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inay\Work\AfterMarket\DENT TOOL\ELEMENT BASED TOOL\"/>
    </mc:Choice>
  </mc:AlternateContent>
  <xr:revisionPtr revIDLastSave="0" documentId="13_ncr:1_{AE5480F3-CE03-4536-8C19-9202E48CDAD3}" xr6:coauthVersionLast="47" xr6:coauthVersionMax="47" xr10:uidLastSave="{00000000-0000-0000-0000-000000000000}"/>
  <bookViews>
    <workbookView xWindow="-120" yWindow="-120" windowWidth="20730" windowHeight="11160" tabRatio="758" firstSheet="3" activeTab="7" xr2:uid="{00000000-000D-0000-FFFF-FFFF00000000}"/>
  </bookViews>
  <sheets>
    <sheet name="Dent Tool" sheetId="5" r:id="rId1"/>
    <sheet name="AccessDb" sheetId="3" r:id="rId2"/>
    <sheet name="FatigueLoads" sheetId="12" r:id="rId3"/>
    <sheet name="DbTables" sheetId="1" r:id="rId4"/>
    <sheet name="Ultimate Loads@Dent Area" sheetId="2" r:id="rId5"/>
    <sheet name="Limit Loads@Dent Area" sheetId="11" r:id="rId6"/>
    <sheet name="Final Loads@Dent Area" sheetId="4" r:id="rId7"/>
    <sheet name="Limit Loads@Global Buckling" sheetId="15" r:id="rId8"/>
    <sheet name="Inputs" sheetId="6" r:id="rId9"/>
    <sheet name="Tensile Calculations" sheetId="7" r:id="rId10"/>
    <sheet name="Compr Calculations" sheetId="10" r:id="rId11"/>
    <sheet name="Fatigue Calculations" sheetId="13" r:id="rId12"/>
    <sheet name="DataTable" sheetId="9" r:id="rId13"/>
    <sheet name="Database" sheetId="8" r:id="rId14"/>
    <sheet name="Ky Calculation" sheetId="16" r:id="rId15"/>
  </sheets>
  <functionGroups builtInGroupCount="19"/>
  <externalReferences>
    <externalReference r:id="rId16"/>
  </externalReferences>
  <definedNames>
    <definedName name="_xlnm._FilterDatabase" localSheetId="12" hidden="1">DataTable!$B$1:$C$2</definedName>
    <definedName name="A320Neo_HCFfiles">FatigueLoads!$B$2</definedName>
    <definedName name="A320Neo_LCFfiles">FatigueLoads!$A$2:$A$5</definedName>
    <definedName name="A320Neo_LimitDBfiles" localSheetId="2">FatigueLoads!$B$2:$B$3</definedName>
    <definedName name="A320Neo_LimitDBfiles">AccessDb!$B$2:$B$3</definedName>
    <definedName name="A320Neo_LimitDBtables">DbTables!$C$6:$C$22</definedName>
    <definedName name="A320Neo_UltimateDBfiles" localSheetId="2">FatigueLoads!$A$2:$A$11</definedName>
    <definedName name="A320Neo_UltimateDBfiles">AccessDb!$A$2:$A$11</definedName>
    <definedName name="A320Neo_UltimateDBtables">DbTables!$A$6:$A$71</definedName>
    <definedName name="AbsMaximumPrincipalStress">Inputs!$B$21</definedName>
    <definedName name="Aircraft" localSheetId="10">Table1[Aircraft]</definedName>
    <definedName name="Aircraft" localSheetId="2">Table1[Aircraft]</definedName>
    <definedName name="Aircraft" localSheetId="14">[1]!Table1[Aircraft]</definedName>
    <definedName name="Aircraft" localSheetId="5">Table1[Aircraft]</definedName>
    <definedName name="Aircraft">Table1[Aircraft]</definedName>
    <definedName name="Aircraft_Program" localSheetId="10">Table3[]</definedName>
    <definedName name="Aircraft_Program" localSheetId="2">Table3[]</definedName>
    <definedName name="Aircraft_Program" localSheetId="14">[1]!Table3[#Data]</definedName>
    <definedName name="Aircraft_Program" localSheetId="5">Table3[]</definedName>
    <definedName name="Aircraft_Program">Table3[]</definedName>
    <definedName name="Airplane" localSheetId="14">[1]Inputs!$B$6</definedName>
    <definedName name="Airplane">Inputs!$B$5</definedName>
    <definedName name="CVLogCase" localSheetId="14">[1]Inputs!$B$5</definedName>
    <definedName name="CVLogCase">Inputs!$B$4</definedName>
    <definedName name="DBPath">DbTables!$A$1</definedName>
    <definedName name="Dentselected" localSheetId="14">[1]Inputs!$B$1</definedName>
    <definedName name="Dentselected">Inputs!$B$1</definedName>
    <definedName name="Element_ID">ElementID[Element ID''s @ Dent Area]</definedName>
    <definedName name="Engine" localSheetId="14">[1]Inputs!$B$7</definedName>
    <definedName name="Engine">Inputs!$B$6</definedName>
    <definedName name="Flightcycles">Inputs!$B$8</definedName>
    <definedName name="LC">Inputs!$B$9</definedName>
    <definedName name="Lipskin" localSheetId="14">[1]Inputs!$B$8</definedName>
    <definedName name="Lipskin">Inputs!$B$7</definedName>
    <definedName name="MaximumPrincipalStress" localSheetId="14">[1]Inputs!$B$19</definedName>
    <definedName name="MaximumPrincipalStress">Inputs!$B$19</definedName>
    <definedName name="MinimumPrincipalStress" localSheetId="14">[1]Inputs!$B$20</definedName>
    <definedName name="MinimumPrincipalStress">Inputs!$B$20</definedName>
    <definedName name="MinimumPrincipalStress_Limit">'Final Loads@Dent Area'!$K$42</definedName>
    <definedName name="Panelsize" localSheetId="14">[1]Inputs!$B$29</definedName>
    <definedName name="Panelsize">Inputs!$B$29</definedName>
    <definedName name="PoissonRatio" localSheetId="14">[1]Inputs!$B$18</definedName>
    <definedName name="PoissonRatio">Inputs!$B$18</definedName>
    <definedName name="QryStart_Limit" localSheetId="5">LimitLoad_DentArea_Elements[ID]</definedName>
    <definedName name="QryStart_Ult">UltimateLoad_DentArea_Elements[ID]</definedName>
    <definedName name="Rib_Skin" localSheetId="10">Table2[Lip Skin Surface]</definedName>
    <definedName name="Rib_Skin" localSheetId="2">Table2[Lip Skin Surface]</definedName>
    <definedName name="Rib_Skin" localSheetId="14">[1]!Table2[Lip Skin Surface]</definedName>
    <definedName name="Rib_Skin" localSheetId="5">Table2[Lip Skin Surface]</definedName>
    <definedName name="Rib_Skin">Table2[Lip Skin Surface]</definedName>
    <definedName name="TRF" localSheetId="14">[1]Inputs!$B$22</definedName>
    <definedName name="TRF">Inputs!$B$22</definedName>
    <definedName name="UltimateComprAllowable" localSheetId="14">[1]Inputs!$B$16</definedName>
    <definedName name="UltimateComprAllowable">Inputs!$B$16</definedName>
    <definedName name="UltimateStrainAllowable" localSheetId="14">[1]Inputs!$B$15</definedName>
    <definedName name="UltimateStrainAllowable">Inputs!$B$15</definedName>
    <definedName name="UltimateTensileAllowable" localSheetId="14">[1]Inputs!$B$13</definedName>
    <definedName name="UltimateTensileAllowable">Inputs!$B$13</definedName>
    <definedName name="YieldTensileAllowable" localSheetId="14">[1]Inputs!$B$14</definedName>
    <definedName name="YieldTensileAllowable">Inputs!$B$14</definedName>
    <definedName name="YoungsModulous" localSheetId="14">[1]Inputs!$B$17</definedName>
    <definedName name="YoungsModulous">Inputs!$B$17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" i="16" l="1"/>
  <c r="C19" i="16"/>
  <c r="C18" i="16"/>
  <c r="C17" i="16"/>
  <c r="C16" i="16"/>
  <c r="C15" i="16"/>
  <c r="C14" i="16"/>
  <c r="C13" i="16"/>
  <c r="C12" i="16"/>
  <c r="C11" i="16"/>
  <c r="C10" i="16"/>
  <c r="C9" i="16"/>
  <c r="C8" i="16"/>
  <c r="C7" i="16"/>
  <c r="C6" i="16"/>
  <c r="C5" i="16"/>
  <c r="B27" i="6"/>
  <c r="AD2" i="15" l="1"/>
  <c r="AD1" i="15" s="1"/>
  <c r="AC2" i="15"/>
  <c r="AC1" i="15" s="1"/>
  <c r="K2" i="15"/>
  <c r="J2" i="15"/>
  <c r="E2" i="4"/>
  <c r="D2" i="4"/>
  <c r="C2" i="4"/>
  <c r="C7" i="4" s="1"/>
  <c r="B2" i="4"/>
  <c r="B7" i="4" s="1"/>
  <c r="D22" i="4" l="1"/>
  <c r="D7" i="4"/>
  <c r="E22" i="4"/>
  <c r="E7" i="4"/>
  <c r="B22" i="4"/>
  <c r="B6" i="4"/>
  <c r="C19" i="4"/>
  <c r="C6" i="4"/>
  <c r="B19" i="4"/>
  <c r="B5" i="4"/>
  <c r="B11" i="4"/>
  <c r="C4" i="4"/>
  <c r="C11" i="4"/>
  <c r="C20" i="4"/>
  <c r="B16" i="4"/>
  <c r="C5" i="4"/>
  <c r="C15" i="4"/>
  <c r="C21" i="4"/>
  <c r="C9" i="4"/>
  <c r="C16" i="4"/>
  <c r="C3" i="4"/>
  <c r="C10" i="4"/>
  <c r="C17" i="4"/>
  <c r="B12" i="4"/>
  <c r="B20" i="4"/>
  <c r="B17" i="4"/>
  <c r="B3" i="4"/>
  <c r="B9" i="4"/>
  <c r="B15" i="4"/>
  <c r="B21" i="4"/>
  <c r="C12" i="4"/>
  <c r="C18" i="4"/>
  <c r="C22" i="4"/>
  <c r="B4" i="4"/>
  <c r="B10" i="4"/>
  <c r="B18" i="4"/>
  <c r="E18" i="4"/>
  <c r="E3" i="4"/>
  <c r="E9" i="4"/>
  <c r="E15" i="4"/>
  <c r="E19" i="4"/>
  <c r="E6" i="4"/>
  <c r="E4" i="4"/>
  <c r="E10" i="4"/>
  <c r="E16" i="4"/>
  <c r="E20" i="4"/>
  <c r="E12" i="4"/>
  <c r="E5" i="4"/>
  <c r="E11" i="4"/>
  <c r="E17" i="4"/>
  <c r="E21" i="4"/>
  <c r="D3" i="4"/>
  <c r="D19" i="4"/>
  <c r="D10" i="4"/>
  <c r="D20" i="4"/>
  <c r="D5" i="4"/>
  <c r="D11" i="4"/>
  <c r="D17" i="4"/>
  <c r="D21" i="4"/>
  <c r="D9" i="4"/>
  <c r="D15" i="4"/>
  <c r="D4" i="4"/>
  <c r="D16" i="4"/>
  <c r="D6" i="4"/>
  <c r="D12" i="4"/>
  <c r="D18" i="4"/>
  <c r="M2" i="4"/>
  <c r="M9" i="4" s="1"/>
  <c r="L2" i="4"/>
  <c r="L9" i="4" s="1"/>
  <c r="K2" i="4"/>
  <c r="K9" i="4" s="1"/>
  <c r="J2" i="4"/>
  <c r="J9" i="4" s="1"/>
  <c r="M14" i="4"/>
  <c r="L14" i="4"/>
  <c r="K14" i="4"/>
  <c r="J14" i="4"/>
  <c r="J7" i="4" l="1"/>
  <c r="L22" i="4"/>
  <c r="L7" i="4"/>
  <c r="M21" i="4"/>
  <c r="M7" i="4"/>
  <c r="K3" i="4"/>
  <c r="K7" i="4"/>
  <c r="J26" i="4"/>
  <c r="M4" i="4"/>
  <c r="M5" i="4"/>
  <c r="M11" i="4"/>
  <c r="M15" i="4"/>
  <c r="M18" i="4"/>
  <c r="M20" i="4"/>
  <c r="M22" i="4"/>
  <c r="J3" i="4"/>
  <c r="K4" i="4"/>
  <c r="K5" i="4"/>
  <c r="K10" i="4"/>
  <c r="K11" i="4"/>
  <c r="K12" i="4"/>
  <c r="K15" i="4"/>
  <c r="K16" i="4"/>
  <c r="K17" i="4"/>
  <c r="K18" i="4"/>
  <c r="K19" i="4"/>
  <c r="K20" i="4"/>
  <c r="K21" i="4"/>
  <c r="K22" i="4"/>
  <c r="K26" i="4"/>
  <c r="L3" i="4"/>
  <c r="L4" i="4"/>
  <c r="L5" i="4"/>
  <c r="L10" i="4"/>
  <c r="L11" i="4"/>
  <c r="L12" i="4"/>
  <c r="L15" i="4"/>
  <c r="L16" i="4"/>
  <c r="L17" i="4"/>
  <c r="L18" i="4"/>
  <c r="L19" i="4"/>
  <c r="L20" i="4"/>
  <c r="L21" i="4"/>
  <c r="M3" i="4"/>
  <c r="M10" i="4"/>
  <c r="M12" i="4"/>
  <c r="M16" i="4"/>
  <c r="M17" i="4"/>
  <c r="M19" i="4"/>
  <c r="J4" i="4"/>
  <c r="J5" i="4"/>
  <c r="J10" i="4"/>
  <c r="J11" i="4"/>
  <c r="J12" i="4"/>
  <c r="J15" i="4"/>
  <c r="J16" i="4"/>
  <c r="J17" i="4"/>
  <c r="J18" i="4"/>
  <c r="J19" i="4"/>
  <c r="J20" i="4"/>
  <c r="J21" i="4"/>
  <c r="J22" i="4"/>
  <c r="C14" i="4"/>
  <c r="D14" i="4"/>
  <c r="E14" i="4"/>
  <c r="B14" i="4"/>
  <c r="K42" i="4" l="1"/>
  <c r="K41" i="4"/>
  <c r="J38" i="4"/>
  <c r="J42" i="4"/>
  <c r="J41" i="4"/>
  <c r="J29" i="4"/>
  <c r="J45" i="4"/>
  <c r="J34" i="4"/>
  <c r="J47" i="4"/>
  <c r="J36" i="4"/>
  <c r="J31" i="4"/>
  <c r="J46" i="4"/>
  <c r="J44" i="4"/>
  <c r="J40" i="4"/>
  <c r="J33" i="4"/>
  <c r="J35" i="4"/>
  <c r="J30" i="4"/>
  <c r="J28" i="4"/>
  <c r="J37" i="4"/>
  <c r="J39" i="4"/>
  <c r="J43" i="4"/>
  <c r="J27" i="4"/>
  <c r="K47" i="4"/>
  <c r="K43" i="4"/>
  <c r="K39" i="4"/>
  <c r="K35" i="4"/>
  <c r="K30" i="4"/>
  <c r="K46" i="4"/>
  <c r="K38" i="4"/>
  <c r="K34" i="4"/>
  <c r="K29" i="4"/>
  <c r="K45" i="4"/>
  <c r="K37" i="4"/>
  <c r="K33" i="4"/>
  <c r="K27" i="4"/>
  <c r="K44" i="4"/>
  <c r="K40" i="4"/>
  <c r="K36" i="4"/>
  <c r="K31" i="4"/>
  <c r="C40" i="6"/>
  <c r="C39" i="6"/>
  <c r="C38" i="6"/>
  <c r="C37" i="6"/>
  <c r="C36" i="6"/>
  <c r="C35" i="6"/>
  <c r="C34" i="6"/>
  <c r="C33" i="6"/>
  <c r="C32" i="6"/>
  <c r="C21" i="6"/>
  <c r="C20" i="6"/>
  <c r="C19" i="6"/>
  <c r="C17" i="6"/>
  <c r="C16" i="6"/>
  <c r="C14" i="6"/>
  <c r="C13" i="6"/>
  <c r="C24" i="6"/>
  <c r="C25" i="6"/>
  <c r="C26" i="6"/>
  <c r="C27" i="6"/>
  <c r="C28" i="6"/>
  <c r="C29" i="6"/>
  <c r="C23" i="6"/>
  <c r="B23" i="10" l="1"/>
  <c r="B22" i="10"/>
  <c r="B21" i="10"/>
  <c r="B20" i="10"/>
  <c r="B15" i="10"/>
  <c r="B14" i="10"/>
  <c r="B13" i="10"/>
  <c r="B12" i="10"/>
  <c r="B11" i="10"/>
  <c r="B10" i="10"/>
  <c r="B9" i="10"/>
  <c r="B8" i="10"/>
  <c r="B5" i="10"/>
  <c r="B4" i="10"/>
  <c r="B3" i="10"/>
  <c r="B2" i="10"/>
  <c r="B1" i="10"/>
  <c r="B40" i="6"/>
  <c r="D160" i="10" l="1"/>
  <c r="D147" i="10"/>
  <c r="D141" i="10"/>
  <c r="D130" i="10"/>
  <c r="D125" i="10"/>
  <c r="D158" i="10"/>
  <c r="D134" i="10"/>
  <c r="D121" i="10"/>
  <c r="D157" i="10"/>
  <c r="D142" i="10"/>
  <c r="D126" i="10"/>
  <c r="D159" i="10"/>
  <c r="D144" i="10"/>
  <c r="D140" i="10"/>
  <c r="D129" i="10"/>
  <c r="D123" i="10"/>
  <c r="D162" i="10"/>
  <c r="D143" i="10"/>
  <c r="D128" i="10"/>
  <c r="D161" i="10"/>
  <c r="D131" i="10"/>
  <c r="D120" i="10"/>
  <c r="D88" i="10"/>
  <c r="D97" i="10"/>
  <c r="D98" i="10"/>
  <c r="D90" i="10"/>
  <c r="D86" i="10"/>
  <c r="D57" i="10"/>
  <c r="I43" i="10"/>
  <c r="D46" i="10"/>
  <c r="I34" i="10"/>
  <c r="I29" i="10"/>
  <c r="D31" i="10"/>
  <c r="D70" i="10"/>
  <c r="D44" i="10"/>
  <c r="D36" i="10"/>
  <c r="D61" i="10"/>
  <c r="D43" i="10"/>
  <c r="I42" i="10"/>
  <c r="I33" i="10"/>
  <c r="D54" i="10"/>
  <c r="I31" i="10"/>
  <c r="D91" i="10"/>
  <c r="D87" i="10"/>
  <c r="D60" i="10"/>
  <c r="I44" i="10"/>
  <c r="D49" i="10"/>
  <c r="D41" i="10"/>
  <c r="I30" i="10"/>
  <c r="D32" i="10"/>
  <c r="D56" i="10"/>
  <c r="D29" i="10"/>
  <c r="D89" i="10"/>
  <c r="I41" i="10"/>
  <c r="D33" i="10"/>
  <c r="D111" i="10"/>
  <c r="D110" i="10"/>
  <c r="D109" i="10"/>
  <c r="D47" i="10"/>
  <c r="D35" i="10"/>
  <c r="C24" i="10"/>
  <c r="C20" i="10"/>
  <c r="C14" i="10"/>
  <c r="C10" i="10"/>
  <c r="D66" i="10"/>
  <c r="C25" i="10"/>
  <c r="C15" i="10"/>
  <c r="D69" i="10"/>
  <c r="D34" i="10"/>
  <c r="C23" i="10"/>
  <c r="C17" i="10"/>
  <c r="C13" i="10"/>
  <c r="C9" i="10"/>
  <c r="D103" i="10"/>
  <c r="D67" i="10"/>
  <c r="C26" i="10"/>
  <c r="C22" i="10"/>
  <c r="C16" i="10"/>
  <c r="C12" i="10"/>
  <c r="C8" i="10"/>
  <c r="D102" i="10"/>
  <c r="D76" i="10"/>
  <c r="D48" i="10"/>
  <c r="I32" i="10"/>
  <c r="C21" i="10"/>
  <c r="C11" i="10"/>
  <c r="B16" i="10"/>
  <c r="B23" i="7" l="1"/>
  <c r="B22" i="7"/>
  <c r="B21" i="7"/>
  <c r="B20" i="7"/>
  <c r="B16" i="7"/>
  <c r="B15" i="7"/>
  <c r="B14" i="7"/>
  <c r="B13" i="7"/>
  <c r="B12" i="7"/>
  <c r="B11" i="7"/>
  <c r="B10" i="7"/>
  <c r="B9" i="7"/>
  <c r="B8" i="7"/>
  <c r="B5" i="7"/>
  <c r="B4" i="7"/>
  <c r="B3" i="7"/>
  <c r="B2" i="7"/>
  <c r="B1" i="7"/>
  <c r="B28" i="6"/>
  <c r="D123" i="7" l="1"/>
  <c r="D87" i="7"/>
  <c r="D61" i="7"/>
  <c r="D54" i="7"/>
  <c r="I43" i="7"/>
  <c r="D43" i="7"/>
  <c r="I31" i="7"/>
  <c r="D33" i="7"/>
  <c r="D90" i="7"/>
  <c r="D86" i="7"/>
  <c r="D49" i="7"/>
  <c r="I30" i="7"/>
  <c r="D85" i="7"/>
  <c r="I41" i="7"/>
  <c r="D31" i="7"/>
  <c r="D60" i="7"/>
  <c r="I42" i="7"/>
  <c r="D32" i="7"/>
  <c r="D57" i="7"/>
  <c r="I34" i="7"/>
  <c r="D124" i="7"/>
  <c r="D88" i="7"/>
  <c r="D70" i="7"/>
  <c r="D56" i="7"/>
  <c r="I44" i="7"/>
  <c r="D44" i="7"/>
  <c r="I33" i="7"/>
  <c r="D36" i="7"/>
  <c r="D29" i="7"/>
  <c r="D41" i="7"/>
  <c r="D89" i="7"/>
  <c r="D46" i="7"/>
  <c r="I29" i="7"/>
  <c r="D102" i="7"/>
  <c r="D103" i="7"/>
  <c r="D104" i="7"/>
  <c r="D66" i="7"/>
  <c r="I32" i="7"/>
  <c r="D47" i="7"/>
  <c r="D96" i="7"/>
  <c r="D67" i="7"/>
  <c r="D116" i="7"/>
  <c r="C26" i="7"/>
  <c r="C22" i="7"/>
  <c r="C10" i="7"/>
  <c r="C14" i="7"/>
  <c r="C8" i="7"/>
  <c r="C20" i="7"/>
  <c r="C16" i="7"/>
  <c r="D48" i="7"/>
  <c r="D121" i="7"/>
  <c r="D35" i="7"/>
  <c r="D95" i="7"/>
  <c r="D69" i="7"/>
  <c r="D114" i="7"/>
  <c r="D119" i="7"/>
  <c r="C25" i="7"/>
  <c r="C21" i="7"/>
  <c r="C11" i="7"/>
  <c r="C15" i="7"/>
  <c r="D34" i="7"/>
  <c r="D122" i="7"/>
  <c r="D75" i="7"/>
  <c r="D113" i="7"/>
  <c r="D118" i="7"/>
  <c r="C24" i="7"/>
  <c r="C12" i="7"/>
  <c r="C23" i="7"/>
  <c r="D83" i="7"/>
  <c r="C9" i="7"/>
  <c r="C13" i="7"/>
  <c r="C17" i="7"/>
  <c r="B25" i="7"/>
  <c r="B25" i="10"/>
  <c r="K28" i="4" l="1"/>
  <c r="B26" i="4" l="1"/>
  <c r="B32" i="4" s="1"/>
  <c r="C26" i="4"/>
  <c r="C32" i="4" s="1"/>
  <c r="C42" i="4" l="1"/>
  <c r="C41" i="4"/>
  <c r="C28" i="4"/>
  <c r="B42" i="4"/>
  <c r="B31" i="4"/>
  <c r="B40" i="4"/>
  <c r="B44" i="4"/>
  <c r="C43" i="4"/>
  <c r="B27" i="4"/>
  <c r="C27" i="4"/>
  <c r="B30" i="4"/>
  <c r="B28" i="4"/>
  <c r="B41" i="4"/>
  <c r="B29" i="4"/>
  <c r="C35" i="4"/>
  <c r="B47" i="4"/>
  <c r="C30" i="4"/>
  <c r="B46" i="4"/>
  <c r="B33" i="4"/>
  <c r="B35" i="4"/>
  <c r="B34" i="4"/>
  <c r="C33" i="4"/>
  <c r="C34" i="4"/>
  <c r="C36" i="4"/>
  <c r="B36" i="4"/>
  <c r="B43" i="4"/>
  <c r="C44" i="4"/>
  <c r="C47" i="4"/>
  <c r="C31" i="4"/>
  <c r="C29" i="4"/>
  <c r="C45" i="4"/>
  <c r="B38" i="4"/>
  <c r="B37" i="4"/>
  <c r="B39" i="4"/>
  <c r="C38" i="4"/>
  <c r="C37" i="4"/>
  <c r="C39" i="4"/>
  <c r="C40" i="4"/>
  <c r="C46" i="4"/>
  <c r="B45" i="4"/>
  <c r="F41" i="10"/>
  <c r="H29" i="7"/>
  <c r="B29" i="6"/>
  <c r="B13" i="6"/>
  <c r="F41" i="7"/>
  <c r="H43" i="10"/>
  <c r="H29" i="10"/>
  <c r="B15" i="6"/>
  <c r="H43" i="7"/>
  <c r="B17" i="6"/>
  <c r="H44" i="10"/>
  <c r="B20" i="6"/>
  <c r="F42" i="10"/>
  <c r="B14" i="6"/>
  <c r="F42" i="7"/>
  <c r="H44" i="7"/>
  <c r="B22" i="6"/>
  <c r="B18" i="6"/>
  <c r="H37" i="7"/>
  <c r="B16" i="6"/>
  <c r="H37" i="10"/>
  <c r="B19" i="6"/>
  <c r="B24" i="7" l="1"/>
  <c r="B24" i="10"/>
  <c r="B17" i="10"/>
  <c r="B26" i="10"/>
  <c r="B17" i="7"/>
  <c r="B26" i="7"/>
  <c r="H32" i="7"/>
  <c r="H32" i="10"/>
  <c r="H42" i="10"/>
  <c r="H42" i="7"/>
  <c r="H31" i="10"/>
  <c r="H31" i="7"/>
  <c r="H36" i="7"/>
  <c r="H36" i="10"/>
  <c r="H34" i="7"/>
  <c r="H34" i="10"/>
  <c r="H35" i="10"/>
  <c r="H35" i="7"/>
  <c r="H33" i="7"/>
  <c r="H33" i="10"/>
  <c r="H30" i="10"/>
  <c r="H30" i="7"/>
  <c r="B21" i="6"/>
  <c r="H41" i="7"/>
  <c r="H41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Vinay Maridasegowda</author>
  </authors>
  <commentList>
    <comment ref="B13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Vinay Maridasegowda:</t>
        </r>
        <r>
          <rPr>
            <sz val="9"/>
            <color indexed="81"/>
            <rFont val="Tahoma"/>
            <family val="2"/>
          </rPr>
          <t xml:space="preserve">
This allowable is for non-Linear and Open Hole Analysis. 
Linear analysis will be conservatively 55000PSI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Vinay Maridasegowda</author>
  </authors>
  <commentList>
    <comment ref="H30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Vinay Maridasegowda:</t>
        </r>
        <r>
          <rPr>
            <sz val="9"/>
            <color indexed="81"/>
            <rFont val="Tahoma"/>
            <family val="2"/>
          </rPr>
          <t xml:space="preserve">
This allowable is for non-Linear and Open Hole Analysis. 
Linear analysis will be conservatively 55000PSI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Vinay Maridasegowda</author>
  </authors>
  <commentList>
    <comment ref="H30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Vinay Maridasegowda:</t>
        </r>
        <r>
          <rPr>
            <sz val="9"/>
            <color indexed="81"/>
            <rFont val="Tahoma"/>
            <family val="2"/>
          </rPr>
          <t xml:space="preserve">
This allowable is for non-Linear and Open Hole Analysis. 
Linear analysis will be conservatively 55000PSI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Vinay Maridasegowda</author>
  </authors>
  <commentList>
    <comment ref="W2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Vinay Maridasegowda:</t>
        </r>
        <r>
          <rPr>
            <sz val="9"/>
            <color indexed="81"/>
            <rFont val="Tahoma"/>
            <family val="2"/>
          </rPr>
          <t xml:space="preserve">
Conservatively Outer lip skin tension stress value is considered for Inner Lip Skin also</t>
        </r>
      </text>
    </comment>
  </commentList>
</comments>
</file>

<file path=xl/sharedStrings.xml><?xml version="1.0" encoding="utf-8"?>
<sst xmlns="http://schemas.openxmlformats.org/spreadsheetml/2006/main" count="21828" uniqueCount="707">
  <si>
    <t>A320Neo_Enveloped_NAIOff.accdb</t>
  </si>
  <si>
    <t>A320Neo_Enveloped_NAIOff_WM1.accdb</t>
  </si>
  <si>
    <t>A320Neo_Enveloped_NAIOff_WM2.accdb</t>
  </si>
  <si>
    <t>A320Neo_Enveloped_NAIOn.accdb</t>
  </si>
  <si>
    <t>A320Neo_Loads_NAI_Off.accdb</t>
  </si>
  <si>
    <t>A320Neo_NAI_On_Normal.accdb</t>
  </si>
  <si>
    <t>A320Neo_NAIOn_MMEL.accdb</t>
  </si>
  <si>
    <t>A320Neo_NAIOn_SFM_RE1.accdb</t>
  </si>
  <si>
    <t>A320Neo_NAIOn_SFM_RE2.accdb</t>
  </si>
  <si>
    <t>ID</t>
  </si>
  <si>
    <t>Mech_ID</t>
  </si>
  <si>
    <t>Therm_ID</t>
  </si>
  <si>
    <t>LC</t>
  </si>
  <si>
    <t>LC Description</t>
  </si>
  <si>
    <t>Elm ID</t>
  </si>
  <si>
    <t>Thickness (mm)</t>
  </si>
  <si>
    <t>Smax (Z1) (Mpa)</t>
  </si>
  <si>
    <t>Smax (Z2) (Mpa)</t>
  </si>
  <si>
    <t>Smin (Z1) (Mpa)</t>
  </si>
  <si>
    <t>Smin (Z2) (Mpa)</t>
  </si>
  <si>
    <t>Svm (Mpa)</t>
  </si>
  <si>
    <t>Temp (degC)</t>
  </si>
  <si>
    <t>KDF Peak Ftu</t>
  </si>
  <si>
    <t>KDF Aging Ftu</t>
  </si>
  <si>
    <t>TRF_Ftu</t>
  </si>
  <si>
    <t>KDF Peak Fty</t>
  </si>
  <si>
    <t>KDF Aging Fty</t>
  </si>
  <si>
    <t>TRF_Fty</t>
  </si>
  <si>
    <t>TRF_Fcy</t>
  </si>
  <si>
    <t>TRF_Ec</t>
  </si>
  <si>
    <t>Ftu_ult strain (Mpa)</t>
  </si>
  <si>
    <t>Ftu (Mpa)</t>
  </si>
  <si>
    <t>Fcy (Mpa)</t>
  </si>
  <si>
    <t>Ec (Mpa)</t>
  </si>
  <si>
    <t>MS</t>
  </si>
  <si>
    <t>MS (Tension@Z1)</t>
  </si>
  <si>
    <t>MS (Tension@Z2)</t>
  </si>
  <si>
    <t>MS (Comp@Z1)</t>
  </si>
  <si>
    <t>MS (Comp@Z2)</t>
  </si>
  <si>
    <t>Env_NAIOff_FBO</t>
  </si>
  <si>
    <t>Env_NAIOff_FBO_Cold</t>
  </si>
  <si>
    <t>Env_NAIOff_FBO_Hot</t>
  </si>
  <si>
    <t>Env_NAIOff_SEF</t>
  </si>
  <si>
    <t>Env_NAIOff_SEF_Cold</t>
  </si>
  <si>
    <t>Env_NAIOff_SEF_Hot</t>
  </si>
  <si>
    <t>Env_NAIOff_Ult_Surge</t>
  </si>
  <si>
    <t>Env_NAIOff_Ult_Surge_Cold</t>
  </si>
  <si>
    <t>Env_NAIOff_Ult_Surge_Hot</t>
  </si>
  <si>
    <t>Env_NAIOff_UltWM_F</t>
  </si>
  <si>
    <t>Env_NAIOff_UltWM_F_Cold</t>
  </si>
  <si>
    <t>Env_NAIOff_UltWM_F_Hot</t>
  </si>
  <si>
    <t>Env_NAIOff_UltWM_LF_1</t>
  </si>
  <si>
    <t>Env_NAIOff_UltWM_LF_2</t>
  </si>
  <si>
    <t>Env_NAIOff_UltWM_LF_Cold1</t>
  </si>
  <si>
    <t>Env_NAIOff_UltWM_LF_Cold2</t>
  </si>
  <si>
    <t>Env_NAIOff_UltWM_LF_Hot1</t>
  </si>
  <si>
    <t>Env_NAIOff_UltWM_LF_Hot2</t>
  </si>
  <si>
    <t>Env_NAIOff_UltWM_LM_1</t>
  </si>
  <si>
    <t>Env_NAIOff_UltWM_LM_2</t>
  </si>
  <si>
    <t>Env_NAIOff_UltWM_LM_Cold1</t>
  </si>
  <si>
    <t>Env_NAIOff_UltWM_LM_Cold2</t>
  </si>
  <si>
    <t>Env_NAIOff_UltWM_LM_Hot1</t>
  </si>
  <si>
    <t>Env_NAIOff_UltWM_LM_Hot2</t>
  </si>
  <si>
    <t>Env_MMEL_SEF_Cold</t>
  </si>
  <si>
    <t>Env_MMEL_SEF_Hot</t>
  </si>
  <si>
    <t>Env_MMEL_ULT_Surge_Cold</t>
  </si>
  <si>
    <t>Env_MMEL_ULT_Surge_Hot</t>
  </si>
  <si>
    <t>Env_NAIOn_Limit_Surge_Cold</t>
  </si>
  <si>
    <t>Env_NAIOn_Limit_Surge_Hot</t>
  </si>
  <si>
    <t>Env_NAIOn_SEF_Cold</t>
  </si>
  <si>
    <t>Env_NAIOn_SEF_Hot</t>
  </si>
  <si>
    <t>NAI_Off_ISA1</t>
  </si>
  <si>
    <t>NAI_Off_ISA2</t>
  </si>
  <si>
    <t>NAI_Off_MCD</t>
  </si>
  <si>
    <t>NAI_Off_MECH</t>
  </si>
  <si>
    <t>NAI_Off_MHD</t>
  </si>
  <si>
    <t>NAI_On_ISA1</t>
  </si>
  <si>
    <t>NAI_On_ISA2</t>
  </si>
  <si>
    <t>NAI_On_MCD</t>
  </si>
  <si>
    <t>NAI_On_MHD</t>
  </si>
  <si>
    <t>NAI_On_MMEL_RE1_ISA1</t>
  </si>
  <si>
    <t>NAI_On_MMEL_RE1_ISA2</t>
  </si>
  <si>
    <t>NAI_On_MMEL_RE1_MCD</t>
  </si>
  <si>
    <t>NAI_On_MMEL_RE1_MHD</t>
  </si>
  <si>
    <t>NAI_On_MMEL_RE2_ISA1</t>
  </si>
  <si>
    <t>NAI_On_MMEL_RE2_ISA2</t>
  </si>
  <si>
    <t>NAI_On_MMEL_RE2_MCD</t>
  </si>
  <si>
    <t>NAI_On_MMEL_RE2_MHD</t>
  </si>
  <si>
    <t>MMEL_1_FAT_POL</t>
  </si>
  <si>
    <t>MMEL_1_Lim_POL</t>
  </si>
  <si>
    <t>NAIOn_SFM_RE1_FAT_ISA</t>
  </si>
  <si>
    <t>NAIOn_SFM_RE1_FAT_POL</t>
  </si>
  <si>
    <t>NAIOn_SFM_RE1_FAT_TRO</t>
  </si>
  <si>
    <t>NAIOn_SFM_RE1_ULT_ISA1</t>
  </si>
  <si>
    <t>NAIOn_SFM_RE1_ULT_ISA2</t>
  </si>
  <si>
    <t>NAIOn_SFM_RE1_ULT_POL</t>
  </si>
  <si>
    <t>NAIOn_SFM_RE1_ULT_TRO</t>
  </si>
  <si>
    <t>NAIOn_SFM_RE2_FAT_ISA</t>
  </si>
  <si>
    <t>NAIOn_SFM_RE2_FAT_POL</t>
  </si>
  <si>
    <t>NAIOn_SFM_RE2_FAT_TRO</t>
  </si>
  <si>
    <t>NAIOn_SFM_RE2_ULT_ISA1</t>
  </si>
  <si>
    <t>NAIOn_SFM_RE2_ULT_ISA2</t>
  </si>
  <si>
    <t>NAIOn_SFM_RE2_ULT_POL</t>
  </si>
  <si>
    <t>NAIOn_SFM_RE2_ULT_TRO</t>
  </si>
  <si>
    <t>TABLES</t>
  </si>
  <si>
    <t>SI#</t>
  </si>
  <si>
    <t>Tool</t>
  </si>
  <si>
    <t>Release</t>
  </si>
  <si>
    <t>Remarks</t>
  </si>
  <si>
    <t>Date</t>
  </si>
  <si>
    <t>Dent Analysis Tool</t>
  </si>
  <si>
    <t>Initial Release</t>
  </si>
  <si>
    <t>Dent Analysis</t>
  </si>
  <si>
    <t>Case Number &amp; Aircraft Details</t>
  </si>
  <si>
    <t>CV log case</t>
  </si>
  <si>
    <t>Aircraft Program</t>
  </si>
  <si>
    <t>Engine Details</t>
  </si>
  <si>
    <t>Lip Skin</t>
  </si>
  <si>
    <t>Inner Lip Skin</t>
  </si>
  <si>
    <t>Material &amp; Loading Details</t>
  </si>
  <si>
    <t>Input Steps</t>
  </si>
  <si>
    <t>Values</t>
  </si>
  <si>
    <t>Units</t>
  </si>
  <si>
    <t>Ultimate Tens-allowable (Ftu)</t>
  </si>
  <si>
    <t>Yield Tensile Allowable (Fty)</t>
  </si>
  <si>
    <t>Ultimate Strain-allowble (eu)</t>
  </si>
  <si>
    <t>Ultimate Compressive Allowable (Fcy)</t>
  </si>
  <si>
    <t>Young's Modulous, E</t>
  </si>
  <si>
    <t>Poisson's ratio, u</t>
  </si>
  <si>
    <t>Maximum Principal Stress</t>
  </si>
  <si>
    <t>Minimum Principal Stress</t>
  </si>
  <si>
    <t>Absolute Max. Principal Stress</t>
  </si>
  <si>
    <t>TRF @ Ftu</t>
  </si>
  <si>
    <t>Spacing or Edge Distance b/w dents, s1</t>
  </si>
  <si>
    <t>Geometric Details For Single Dent</t>
  </si>
  <si>
    <t>Major Diameter (L)</t>
  </si>
  <si>
    <t>Minor Diameter (W)</t>
  </si>
  <si>
    <t>Dent Depth (d)</t>
  </si>
  <si>
    <t>Skin Thickness</t>
  </si>
  <si>
    <t>Distance from center of dent to edge of feature ('e')</t>
  </si>
  <si>
    <t>Panel Size</t>
  </si>
  <si>
    <t>Geometric Details</t>
  </si>
  <si>
    <t>Spacing B/W Dents edge to edge, (s)</t>
  </si>
  <si>
    <t>Geometric Details For Multiple Dent</t>
  </si>
  <si>
    <t>Spacing B/W Dent edge to Panel/Fastener line, s1</t>
  </si>
  <si>
    <t>Major Diameter (Ln)</t>
  </si>
  <si>
    <t>Minor Diameter (Wn)</t>
  </si>
  <si>
    <t>Dent Depth (dn)</t>
  </si>
  <si>
    <t>Major Diameter (Lm)</t>
  </si>
  <si>
    <t>Minor Diameter (Wm)</t>
  </si>
  <si>
    <t>Dent Depth (dm)</t>
  </si>
  <si>
    <t>Geometric Details of Multiple Dents</t>
  </si>
  <si>
    <t>Skin Thickness (t)</t>
  </si>
  <si>
    <t>Geometric Details of Single Dent</t>
  </si>
  <si>
    <t>Distance from center of dent to edge of feature, e</t>
  </si>
  <si>
    <t>AL2219-T62 Material Details</t>
  </si>
  <si>
    <t>Allowable @ RT</t>
  </si>
  <si>
    <t>Ftu or Fcy @ RT</t>
  </si>
  <si>
    <t xml:space="preserve">Ultimate Tens-allowable </t>
  </si>
  <si>
    <t>Ftu</t>
  </si>
  <si>
    <t>Thermal Reduction Factor</t>
  </si>
  <si>
    <t>TRF</t>
  </si>
  <si>
    <t>Tens-allowable at ultimate strain</t>
  </si>
  <si>
    <t>Ftu_ult_strain</t>
  </si>
  <si>
    <t>Allowable @ Given temp.</t>
  </si>
  <si>
    <t>(Ftu or Fcy) x TRF</t>
  </si>
  <si>
    <t xml:space="preserve">Yield Tensile Allowable </t>
  </si>
  <si>
    <t>Fty</t>
  </si>
  <si>
    <t>Final Allowable Stress</t>
  </si>
  <si>
    <r>
      <t>F</t>
    </r>
    <r>
      <rPr>
        <vertAlign val="subscript"/>
        <sz val="11"/>
        <color theme="1"/>
        <rFont val="Calibri"/>
        <family val="2"/>
        <scheme val="minor"/>
      </rPr>
      <t>allow</t>
    </r>
  </si>
  <si>
    <t xml:space="preserve">Ultimate Strain-allowable </t>
  </si>
  <si>
    <t>eu</t>
  </si>
  <si>
    <r>
      <t>Absolute Max. Principal Stress, (σ</t>
    </r>
    <r>
      <rPr>
        <vertAlign val="subscript"/>
        <sz val="11"/>
        <color theme="1"/>
        <rFont val="Calibri"/>
        <family val="2"/>
        <scheme val="minor"/>
      </rPr>
      <t>MAX</t>
    </r>
    <r>
      <rPr>
        <sz val="11"/>
        <color theme="1"/>
        <rFont val="Calibri"/>
        <family val="2"/>
        <scheme val="minor"/>
      </rPr>
      <t>)</t>
    </r>
  </si>
  <si>
    <t xml:space="preserve">Yield Compressive Allowable </t>
  </si>
  <si>
    <t>Fcy</t>
  </si>
  <si>
    <r>
      <t>Effective running load (N</t>
    </r>
    <r>
      <rPr>
        <vertAlign val="subscript"/>
        <sz val="11"/>
        <color theme="1"/>
        <rFont val="Calibri"/>
        <family val="2"/>
        <scheme val="minor"/>
      </rPr>
      <t>eff</t>
    </r>
    <r>
      <rPr>
        <sz val="11"/>
        <color theme="1"/>
        <rFont val="Calibri"/>
        <family val="2"/>
        <scheme val="minor"/>
      </rPr>
      <t>), pounds per inch</t>
    </r>
  </si>
  <si>
    <t>Young's Modulous</t>
  </si>
  <si>
    <t>E</t>
  </si>
  <si>
    <r>
      <t>Dent Offset Moment, (M</t>
    </r>
    <r>
      <rPr>
        <vertAlign val="subscript"/>
        <sz val="11"/>
        <color theme="1"/>
        <rFont val="Calibri"/>
        <family val="2"/>
        <scheme val="minor"/>
      </rPr>
      <t>dent</t>
    </r>
    <r>
      <rPr>
        <sz val="11"/>
        <color theme="1"/>
        <rFont val="Calibri"/>
        <family val="2"/>
        <scheme val="minor"/>
      </rPr>
      <t>)</t>
    </r>
  </si>
  <si>
    <t>Poisson's ratio</t>
  </si>
  <si>
    <t>u</t>
  </si>
  <si>
    <r>
      <t>Linear Bending Stress (σ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),</t>
    </r>
  </si>
  <si>
    <t>Temperature Reduction Factor of Ftu</t>
  </si>
  <si>
    <t>TRF, Ftu</t>
  </si>
  <si>
    <r>
      <t>Margin of Safety (MS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)</t>
    </r>
  </si>
  <si>
    <t>Temperature Reduction Factor of Fcy</t>
  </si>
  <si>
    <t>TRF, Fcy</t>
  </si>
  <si>
    <t>Loading Details</t>
  </si>
  <si>
    <r>
      <t>Maximum Fatigue Stress, (σ</t>
    </r>
    <r>
      <rPr>
        <vertAlign val="subscript"/>
        <sz val="11"/>
        <color theme="1"/>
        <rFont val="Calibri"/>
        <family val="2"/>
        <scheme val="minor"/>
      </rPr>
      <t>max,fat</t>
    </r>
    <r>
      <rPr>
        <sz val="11"/>
        <color theme="1"/>
        <rFont val="Calibri"/>
        <family val="2"/>
        <scheme val="minor"/>
      </rPr>
      <t>)</t>
    </r>
  </si>
  <si>
    <r>
      <t>σ</t>
    </r>
    <r>
      <rPr>
        <vertAlign val="subscript"/>
        <sz val="11"/>
        <color theme="1"/>
        <rFont val="Calibri"/>
        <family val="2"/>
        <scheme val="minor"/>
      </rPr>
      <t>max,fat</t>
    </r>
  </si>
  <si>
    <r>
      <t>Minimum Fatigue Stress, (σ</t>
    </r>
    <r>
      <rPr>
        <vertAlign val="subscript"/>
        <sz val="11"/>
        <color theme="1"/>
        <rFont val="Calibri"/>
        <family val="2"/>
        <scheme val="minor"/>
      </rPr>
      <t>min,fat</t>
    </r>
    <r>
      <rPr>
        <sz val="11"/>
        <color theme="1"/>
        <rFont val="Calibri"/>
        <family val="2"/>
        <scheme val="minor"/>
      </rPr>
      <t>)</t>
    </r>
  </si>
  <si>
    <r>
      <t>σ</t>
    </r>
    <r>
      <rPr>
        <vertAlign val="subscript"/>
        <sz val="11"/>
        <color theme="1"/>
        <rFont val="Calibri"/>
        <family val="2"/>
        <scheme val="minor"/>
      </rPr>
      <t>min,fat</t>
    </r>
  </si>
  <si>
    <t>Aspect Ratio, AR</t>
  </si>
  <si>
    <r>
      <t>Linear Bending Stress (σ</t>
    </r>
    <r>
      <rPr>
        <vertAlign val="subscript"/>
        <sz val="11"/>
        <color theme="1"/>
        <rFont val="Calibri"/>
        <family val="2"/>
        <scheme val="minor"/>
      </rPr>
      <t>NL</t>
    </r>
    <r>
      <rPr>
        <sz val="11"/>
        <color theme="1"/>
        <rFont val="Calibri"/>
        <family val="2"/>
        <scheme val="minor"/>
      </rPr>
      <t>),</t>
    </r>
  </si>
  <si>
    <r>
      <t>Margin of Safety (MS</t>
    </r>
    <r>
      <rPr>
        <vertAlign val="subscript"/>
        <sz val="11"/>
        <color theme="1"/>
        <rFont val="Calibri"/>
        <family val="2"/>
        <scheme val="minor"/>
      </rPr>
      <t>NL</t>
    </r>
    <r>
      <rPr>
        <sz val="11"/>
        <color theme="1"/>
        <rFont val="Calibri"/>
        <family val="2"/>
        <scheme val="minor"/>
      </rPr>
      <t>)</t>
    </r>
  </si>
  <si>
    <t>e/D Ratio</t>
  </si>
  <si>
    <t>Net Section Factor (NSF)</t>
  </si>
  <si>
    <r>
      <t>open hole Equivalent Stress (σ</t>
    </r>
    <r>
      <rPr>
        <vertAlign val="subscript"/>
        <sz val="11"/>
        <color theme="1"/>
        <rFont val="Calibri"/>
        <family val="2"/>
        <scheme val="minor"/>
      </rPr>
      <t>OH</t>
    </r>
    <r>
      <rPr>
        <sz val="11"/>
        <color theme="1"/>
        <rFont val="Calibri"/>
        <family val="2"/>
        <scheme val="minor"/>
      </rPr>
      <t>)</t>
    </r>
  </si>
  <si>
    <r>
      <t>Margin of Safety (MS</t>
    </r>
    <r>
      <rPr>
        <vertAlign val="subscript"/>
        <sz val="11"/>
        <color theme="1"/>
        <rFont val="Calibri"/>
        <family val="2"/>
        <scheme val="minor"/>
      </rPr>
      <t>OH</t>
    </r>
    <r>
      <rPr>
        <sz val="11"/>
        <color theme="1"/>
        <rFont val="Calibri"/>
        <family val="2"/>
        <scheme val="minor"/>
      </rPr>
      <t>)</t>
    </r>
  </si>
  <si>
    <t>Diameter</t>
  </si>
  <si>
    <r>
      <t>D</t>
    </r>
    <r>
      <rPr>
        <vertAlign val="subscript"/>
        <sz val="11"/>
        <color theme="1"/>
        <rFont val="Calibri"/>
        <family val="2"/>
        <scheme val="minor"/>
      </rPr>
      <t>eff</t>
    </r>
  </si>
  <si>
    <t>Depth</t>
  </si>
  <si>
    <r>
      <t>d</t>
    </r>
    <r>
      <rPr>
        <vertAlign val="subscript"/>
        <sz val="11"/>
        <color theme="1"/>
        <rFont val="Calibri"/>
        <family val="2"/>
        <scheme val="minor"/>
      </rPr>
      <t>eff</t>
    </r>
  </si>
  <si>
    <t>Edge distance to Diameter ratio</t>
  </si>
  <si>
    <t>e/D</t>
  </si>
  <si>
    <t>Dent Radius</t>
  </si>
  <si>
    <t>r</t>
  </si>
  <si>
    <t>E at given temperature</t>
  </si>
  <si>
    <t>Thermal Reduction Factor @ Ec</t>
  </si>
  <si>
    <t>Ec x TRF</t>
  </si>
  <si>
    <t>Thermal Reduction Factor @ Fcy</t>
  </si>
  <si>
    <t>Fcy x TRF</t>
  </si>
  <si>
    <t>Theta</t>
  </si>
  <si>
    <t>θ</t>
  </si>
  <si>
    <t>Degrees</t>
  </si>
  <si>
    <t>Dent arc length</t>
  </si>
  <si>
    <t>Parameter</t>
  </si>
  <si>
    <t>Z</t>
  </si>
  <si>
    <t>Dent radius to thickness ratio</t>
  </si>
  <si>
    <t>r/t</t>
  </si>
  <si>
    <t>Shear buckling co-efficient</t>
  </si>
  <si>
    <t>Ks</t>
  </si>
  <si>
    <t>Compressive buckling co-efficient</t>
  </si>
  <si>
    <t>Kc</t>
  </si>
  <si>
    <t>Effective Buckling Co-Efficient</t>
  </si>
  <si>
    <t>K = 0.8Kc + 0.2Ks</t>
  </si>
  <si>
    <t>Cladding reduction factor</t>
  </si>
  <si>
    <t>n</t>
  </si>
  <si>
    <t>Plasticity reduction factor</t>
  </si>
  <si>
    <r>
      <rPr>
        <sz val="11"/>
        <color theme="1"/>
        <rFont val="Calibri"/>
        <family val="2"/>
      </rPr>
      <t>η</t>
    </r>
    <r>
      <rPr>
        <vertAlign val="subscript"/>
        <sz val="9.35"/>
        <color theme="1"/>
        <rFont val="Calibri"/>
        <family val="2"/>
      </rPr>
      <t>p</t>
    </r>
  </si>
  <si>
    <t>Buckling size check</t>
  </si>
  <si>
    <r>
      <t>Minimum Principal Stress, (σ</t>
    </r>
    <r>
      <rPr>
        <vertAlign val="subscript"/>
        <sz val="11"/>
        <color theme="1"/>
        <rFont val="Calibri"/>
        <family val="2"/>
        <scheme val="minor"/>
      </rPr>
      <t>min,pr</t>
    </r>
    <r>
      <rPr>
        <sz val="11"/>
        <color theme="1"/>
        <rFont val="Calibri"/>
        <family val="2"/>
        <scheme val="minor"/>
      </rPr>
      <t>)</t>
    </r>
  </si>
  <si>
    <r>
      <t>σ</t>
    </r>
    <r>
      <rPr>
        <vertAlign val="subscript"/>
        <sz val="11"/>
        <color theme="1"/>
        <rFont val="Calibri"/>
        <family val="2"/>
        <scheme val="minor"/>
      </rPr>
      <t>min,pr</t>
    </r>
  </si>
  <si>
    <r>
      <t>Buckling Stress (σ</t>
    </r>
    <r>
      <rPr>
        <vertAlign val="subscript"/>
        <sz val="11"/>
        <color theme="1"/>
        <rFont val="Calibri"/>
        <family val="2"/>
        <scheme val="minor"/>
      </rPr>
      <t>buck</t>
    </r>
    <r>
      <rPr>
        <sz val="11"/>
        <color theme="1"/>
        <rFont val="Calibri"/>
        <family val="2"/>
        <scheme val="minor"/>
      </rPr>
      <t>)</t>
    </r>
  </si>
  <si>
    <r>
      <t>Plate buckling allowable @ T (F</t>
    </r>
    <r>
      <rPr>
        <vertAlign val="subscript"/>
        <sz val="11"/>
        <color theme="1"/>
        <rFont val="Calibri"/>
        <family val="2"/>
        <scheme val="minor"/>
      </rPr>
      <t>crcs</t>
    </r>
    <r>
      <rPr>
        <sz val="11"/>
        <color theme="1"/>
        <rFont val="Calibri"/>
        <family val="2"/>
        <scheme val="minor"/>
      </rPr>
      <t>)</t>
    </r>
  </si>
  <si>
    <r>
      <t>Material compr. Allowable, (F</t>
    </r>
    <r>
      <rPr>
        <vertAlign val="subscript"/>
        <sz val="11"/>
        <color theme="1"/>
        <rFont val="Calibri"/>
        <family val="2"/>
        <scheme val="minor"/>
      </rPr>
      <t>cy</t>
    </r>
    <r>
      <rPr>
        <sz val="11"/>
        <color theme="1"/>
        <rFont val="Calibri"/>
        <family val="2"/>
        <scheme val="minor"/>
      </rPr>
      <t>)</t>
    </r>
  </si>
  <si>
    <r>
      <t>F</t>
    </r>
    <r>
      <rPr>
        <vertAlign val="subscript"/>
        <sz val="11"/>
        <color theme="1"/>
        <rFont val="Calibri"/>
        <family val="2"/>
        <scheme val="minor"/>
      </rPr>
      <t>cy</t>
    </r>
  </si>
  <si>
    <r>
      <t>Material compr. Allowable @ T, (F</t>
    </r>
    <r>
      <rPr>
        <vertAlign val="subscript"/>
        <sz val="11"/>
        <color theme="1"/>
        <rFont val="Calibri"/>
        <family val="2"/>
        <scheme val="minor"/>
      </rPr>
      <t>cy</t>
    </r>
    <r>
      <rPr>
        <sz val="11"/>
        <color theme="1"/>
        <rFont val="Calibri"/>
        <family val="2"/>
        <scheme val="minor"/>
      </rPr>
      <t xml:space="preserve"> x TRF)</t>
    </r>
  </si>
  <si>
    <r>
      <t>F</t>
    </r>
    <r>
      <rPr>
        <vertAlign val="subscript"/>
        <sz val="11"/>
        <color theme="1"/>
        <rFont val="Calibri"/>
        <family val="2"/>
        <scheme val="minor"/>
      </rPr>
      <t>cy</t>
    </r>
    <r>
      <rPr>
        <sz val="11"/>
        <color theme="1"/>
        <rFont val="Calibri"/>
        <family val="2"/>
        <scheme val="minor"/>
      </rPr>
      <t xml:space="preserve"> x TRF</t>
    </r>
  </si>
  <si>
    <r>
      <t>Minimum allowable considered, F</t>
    </r>
    <r>
      <rPr>
        <vertAlign val="subscript"/>
        <sz val="11"/>
        <color theme="1"/>
        <rFont val="Calibri"/>
        <family val="2"/>
        <scheme val="minor"/>
      </rPr>
      <t>allow</t>
    </r>
  </si>
  <si>
    <r>
      <t>Margin of Safety, MS</t>
    </r>
    <r>
      <rPr>
        <vertAlign val="subscript"/>
        <sz val="11"/>
        <color theme="1"/>
        <rFont val="Calibri"/>
        <family val="2"/>
        <scheme val="minor"/>
      </rPr>
      <t>buck</t>
    </r>
  </si>
  <si>
    <t>New Depth</t>
  </si>
  <si>
    <r>
      <t>d</t>
    </r>
    <r>
      <rPr>
        <vertAlign val="subscript"/>
        <sz val="11"/>
        <color theme="1"/>
        <rFont val="Calibri"/>
        <family val="2"/>
        <scheme val="minor"/>
      </rPr>
      <t>new</t>
    </r>
  </si>
  <si>
    <t>Factor</t>
  </si>
  <si>
    <t>Ftu,T854/Ftu,T62</t>
  </si>
  <si>
    <t>Kt, Dent</t>
  </si>
  <si>
    <t>Kt, MMPDS</t>
  </si>
  <si>
    <t>Critical Loadcase</t>
  </si>
  <si>
    <r>
      <t>Equivalent Stress,  (σ</t>
    </r>
    <r>
      <rPr>
        <vertAlign val="subscript"/>
        <sz val="11"/>
        <color theme="1"/>
        <rFont val="Calibri"/>
        <family val="2"/>
        <scheme val="minor"/>
      </rPr>
      <t>eq</t>
    </r>
    <r>
      <rPr>
        <sz val="11"/>
        <color theme="1"/>
        <rFont val="Calibri"/>
        <family val="2"/>
        <scheme val="minor"/>
      </rPr>
      <t>)</t>
    </r>
  </si>
  <si>
    <r>
      <t>σ</t>
    </r>
    <r>
      <rPr>
        <vertAlign val="subscript"/>
        <sz val="11"/>
        <color theme="1"/>
        <rFont val="Calibri"/>
        <family val="2"/>
        <scheme val="minor"/>
      </rPr>
      <t>eq</t>
    </r>
  </si>
  <si>
    <t>Aircraft Life</t>
  </si>
  <si>
    <t>FC</t>
  </si>
  <si>
    <t>Scatter Factor</t>
  </si>
  <si>
    <t>SF</t>
  </si>
  <si>
    <t>Fatigue Life</t>
  </si>
  <si>
    <t>Nf</t>
  </si>
  <si>
    <t>Repair type</t>
  </si>
  <si>
    <t>Repair Life with SF, (Nf/SF)</t>
  </si>
  <si>
    <t>Nf/SF</t>
  </si>
  <si>
    <t>Conclusion</t>
  </si>
  <si>
    <t>Ec TRF</t>
  </si>
  <si>
    <t>Edge distance</t>
  </si>
  <si>
    <t>e</t>
  </si>
  <si>
    <t>Optimized Dent Depth</t>
  </si>
  <si>
    <r>
      <t>d</t>
    </r>
    <r>
      <rPr>
        <vertAlign val="subscript"/>
        <sz val="11"/>
        <color theme="1"/>
        <rFont val="Calibri"/>
        <family val="2"/>
        <scheme val="minor"/>
      </rPr>
      <t>opt</t>
    </r>
  </si>
  <si>
    <t>Optimized Buckling Size</t>
  </si>
  <si>
    <r>
      <t>b</t>
    </r>
    <r>
      <rPr>
        <vertAlign val="subscript"/>
        <sz val="11"/>
        <color theme="1"/>
        <rFont val="Calibri"/>
        <family val="2"/>
        <scheme val="minor"/>
      </rPr>
      <t>opt</t>
    </r>
  </si>
  <si>
    <t>Aspect Ratio</t>
  </si>
  <si>
    <r>
      <t>Effective running load, pounds per inch (N</t>
    </r>
    <r>
      <rPr>
        <vertAlign val="subscript"/>
        <sz val="11"/>
        <color theme="1"/>
        <rFont val="Calibri"/>
        <family val="2"/>
        <scheme val="minor"/>
      </rPr>
      <t>eff</t>
    </r>
    <r>
      <rPr>
        <sz val="11"/>
        <color theme="1"/>
        <rFont val="Calibri"/>
        <family val="2"/>
        <scheme val="minor"/>
      </rPr>
      <t>)</t>
    </r>
  </si>
  <si>
    <r>
      <t>Dent Offset Moment, M</t>
    </r>
    <r>
      <rPr>
        <vertAlign val="subscript"/>
        <sz val="11"/>
        <color theme="1"/>
        <rFont val="Calibri"/>
        <family val="2"/>
        <scheme val="minor"/>
      </rPr>
      <t>dent</t>
    </r>
  </si>
  <si>
    <r>
      <t>Absolute Max. Principal Stresses (</t>
    </r>
    <r>
      <rPr>
        <sz val="11"/>
        <color theme="1"/>
        <rFont val="Calibri"/>
        <family val="2"/>
      </rPr>
      <t>σ</t>
    </r>
    <r>
      <rPr>
        <vertAlign val="subscript"/>
        <sz val="7.7"/>
        <color theme="1"/>
        <rFont val="Calibri"/>
        <family val="2"/>
      </rPr>
      <t>MAX</t>
    </r>
    <r>
      <rPr>
        <sz val="7.7"/>
        <color theme="1"/>
        <rFont val="Calibri"/>
        <family val="2"/>
      </rPr>
      <t>)</t>
    </r>
    <r>
      <rPr>
        <sz val="11"/>
        <color theme="1"/>
        <rFont val="Calibri"/>
        <family val="2"/>
        <scheme val="minor"/>
      </rPr>
      <t>, psi</t>
    </r>
  </si>
  <si>
    <r>
      <t>Non-Linear Bending Stress, (σ</t>
    </r>
    <r>
      <rPr>
        <vertAlign val="subscript"/>
        <sz val="11"/>
        <color theme="1"/>
        <rFont val="Calibri"/>
        <family val="2"/>
        <scheme val="minor"/>
      </rPr>
      <t>NL</t>
    </r>
    <r>
      <rPr>
        <sz val="11"/>
        <color theme="1"/>
        <rFont val="Calibri"/>
        <family val="2"/>
        <scheme val="minor"/>
      </rPr>
      <t>)</t>
    </r>
  </si>
  <si>
    <r>
      <t>Margin of Safety, MS</t>
    </r>
    <r>
      <rPr>
        <vertAlign val="subscript"/>
        <sz val="11"/>
        <color theme="1"/>
        <rFont val="Calibri"/>
        <family val="2"/>
        <scheme val="minor"/>
      </rPr>
      <t>NL</t>
    </r>
  </si>
  <si>
    <r>
      <t>is d</t>
    </r>
    <r>
      <rPr>
        <vertAlign val="subscript"/>
        <sz val="11"/>
        <color theme="1"/>
        <rFont val="Calibri"/>
        <family val="2"/>
        <scheme val="minor"/>
      </rPr>
      <t>opt</t>
    </r>
    <r>
      <rPr>
        <sz val="11"/>
        <color theme="1"/>
        <rFont val="Calibri"/>
        <family val="2"/>
        <scheme val="minor"/>
      </rPr>
      <t xml:space="preserve"> &gt;= d</t>
    </r>
    <r>
      <rPr>
        <vertAlign val="subscript"/>
        <sz val="11"/>
        <color theme="1"/>
        <rFont val="Calibri"/>
        <family val="2"/>
        <scheme val="minor"/>
      </rPr>
      <t>eff</t>
    </r>
  </si>
  <si>
    <t>Compr. buckling co-efficient</t>
  </si>
  <si>
    <r>
      <t>Buckling Stress,  (σ</t>
    </r>
    <r>
      <rPr>
        <vertAlign val="subscript"/>
        <sz val="11"/>
        <color theme="1"/>
        <rFont val="Calibri"/>
        <family val="2"/>
        <scheme val="minor"/>
      </rPr>
      <t>buck</t>
    </r>
    <r>
      <rPr>
        <sz val="11"/>
        <color theme="1"/>
        <rFont val="Calibri"/>
        <family val="2"/>
        <scheme val="minor"/>
      </rPr>
      <t>)</t>
    </r>
  </si>
  <si>
    <r>
      <t>Plate buckling allowable @ T, (F</t>
    </r>
    <r>
      <rPr>
        <vertAlign val="subscript"/>
        <sz val="11"/>
        <color theme="1"/>
        <rFont val="Calibri"/>
        <family val="2"/>
        <scheme val="minor"/>
      </rPr>
      <t>crcs</t>
    </r>
    <r>
      <rPr>
        <sz val="11"/>
        <color theme="1"/>
        <rFont val="Calibri"/>
        <family val="2"/>
        <scheme val="minor"/>
      </rPr>
      <t>)</t>
    </r>
  </si>
  <si>
    <t>Material compr. Allowable</t>
  </si>
  <si>
    <t>Material compr. Allowable @ T</t>
  </si>
  <si>
    <t>Minimum allowable considered</t>
  </si>
  <si>
    <t>Aircraft</t>
  </si>
  <si>
    <t>Program</t>
  </si>
  <si>
    <t>Lip Skin Surface</t>
  </si>
  <si>
    <t>Tension Loadcase</t>
  </si>
  <si>
    <t>Compression Loadcase</t>
  </si>
  <si>
    <t>Panel Size, inch</t>
  </si>
  <si>
    <t>Poisson ratio</t>
  </si>
  <si>
    <t>Strain Allowable (eu)</t>
  </si>
  <si>
    <t>Ftu TRF</t>
  </si>
  <si>
    <t>Fcy TRF</t>
  </si>
  <si>
    <t>Temp, F</t>
  </si>
  <si>
    <t>Max. Critical</t>
  </si>
  <si>
    <t>Aircraft life cycles</t>
  </si>
  <si>
    <t>Reference</t>
  </si>
  <si>
    <t>Outer Lip Skin</t>
  </si>
  <si>
    <t>Ultimate Tens-allowble @ ultimate strain (Ftu_ult_strain)</t>
  </si>
  <si>
    <t>Yield Compressive Allowable (Fcy)</t>
  </si>
  <si>
    <t>Compressive Young's Modulous, Ec</t>
  </si>
  <si>
    <t>Possion's ratio</t>
  </si>
  <si>
    <t>Tension Z1</t>
  </si>
  <si>
    <t>Tension Z2</t>
  </si>
  <si>
    <t>Comprn Z1</t>
  </si>
  <si>
    <t>Comprn Z2</t>
  </si>
  <si>
    <t>Minimum MS @ current cell</t>
  </si>
  <si>
    <t>Compr (Z1/Z2)</t>
  </si>
  <si>
    <t>Tension (Z1/Z2)</t>
  </si>
  <si>
    <t>A320NEO</t>
  </si>
  <si>
    <t>Min MS (Tension)</t>
  </si>
  <si>
    <t>Min MS (Compr)</t>
  </si>
  <si>
    <t>PW1100G</t>
  </si>
  <si>
    <t>Hi-Lite</t>
  </si>
  <si>
    <t>Element</t>
  </si>
  <si>
    <t>Clock position</t>
  </si>
  <si>
    <t>Element ID</t>
  </si>
  <si>
    <t>Loadcase</t>
  </si>
  <si>
    <t>Tensile</t>
  </si>
  <si>
    <t>Smin (Mpa)</t>
  </si>
  <si>
    <t>Smax (Mpa)</t>
  </si>
  <si>
    <t>-</t>
  </si>
  <si>
    <t>CV20-00032</t>
  </si>
  <si>
    <t>Compressive</t>
  </si>
  <si>
    <t>Skin Thickness, t, in (mm)</t>
  </si>
  <si>
    <t>Radius of lip Skin, in (mm)</t>
  </si>
  <si>
    <t>a, in (mm)</t>
  </si>
  <si>
    <t>b, in (mm)</t>
  </si>
  <si>
    <t>Ftu,ult_strain, psi (mpa)</t>
  </si>
  <si>
    <t>Fcy, psi (mpa)</t>
  </si>
  <si>
    <t>Fty, psi (mpa)</t>
  </si>
  <si>
    <t>E, psi (mpa)</t>
  </si>
  <si>
    <t>Pressure, psi (mpa)</t>
  </si>
  <si>
    <t>Tension Stress, psi (mpa)</t>
  </si>
  <si>
    <t>Compr Stress, psi (mpa)</t>
  </si>
  <si>
    <t>Max. Fat. Stress, psi (mpa)</t>
  </si>
  <si>
    <t>Min. Fat Stress, psi (mpa)</t>
  </si>
  <si>
    <t>Ftu, psi (mpa)</t>
  </si>
  <si>
    <t>Temp, °C</t>
  </si>
  <si>
    <t>Loadcase 1</t>
  </si>
  <si>
    <t>Loadcase 2</t>
  </si>
  <si>
    <t>A320Neo_Ultimate Loads</t>
  </si>
  <si>
    <t>A320Neo_Limit Loads</t>
  </si>
  <si>
    <t>A320Neo Database (Ultimate Loads)</t>
  </si>
  <si>
    <t>A320Neo Database (Limit Loads)</t>
  </si>
  <si>
    <t>A320Neo_LimitLoads_NAI_Off_NAIOn_Normal.accdb</t>
  </si>
  <si>
    <t>A320Neo_LimitLoads_NAIOn_MMEL.accdb</t>
  </si>
  <si>
    <t>NAI_Off_LIM_ISA1</t>
  </si>
  <si>
    <t>NAI_Off_LIM_ISA2</t>
  </si>
  <si>
    <t>NAI_Off_LIM_MCD</t>
  </si>
  <si>
    <t>NAI_Off_LIM_MECH</t>
  </si>
  <si>
    <t>NAI_Off_LIM_MHD</t>
  </si>
  <si>
    <t>NAI_On_Normal_LIM_ISA1</t>
  </si>
  <si>
    <t>NAI_On_Normal_LIM_ISA2</t>
  </si>
  <si>
    <t>NAI_On_Normal_LIM_MCD</t>
  </si>
  <si>
    <t>NAI_On_Normal_LIM_MHD</t>
  </si>
  <si>
    <t>NAIOn_MMEL_RE1_LIM_ISA1</t>
  </si>
  <si>
    <t>NAIOn_MMEL_RE1_LIM_ISA2</t>
  </si>
  <si>
    <t>NAIOn_MMEL_RE1_LIM_MCD</t>
  </si>
  <si>
    <t>NAIOn_MMEL_RE1_LIM_MHD</t>
  </si>
  <si>
    <t>NAIOn_MMEL_RE2_LIM_ISA1</t>
  </si>
  <si>
    <t>NAIOn_MMEL_RE2_LIM_ISA2</t>
  </si>
  <si>
    <t>NAIOn_MMEL_RE2_LIM_MCD</t>
  </si>
  <si>
    <t>NAIOn_MMEL_RE2_LIM_MHD</t>
  </si>
  <si>
    <t>Calculation Steps - Ultimate Loads</t>
  </si>
  <si>
    <t>Calculation Steps - Limit Loads</t>
  </si>
  <si>
    <t>Summary of Ultimate Loads</t>
  </si>
  <si>
    <t>Summary of Limit Loads</t>
  </si>
  <si>
    <t>LCFatigue_Data1_MECH_NAIOff.xlsm</t>
  </si>
  <si>
    <t>LCFatigue_Data2_ISA_NAIOff.xlsm</t>
  </si>
  <si>
    <t>LCFatigue_Data3_ISA_NAIOn_Normal.xlsm</t>
  </si>
  <si>
    <t>LCFatigue_Data4_ISA_NAIOn_MMEL.xlsm</t>
  </si>
  <si>
    <t>HCFatigue_Data_Field_RevF.xlsm</t>
  </si>
  <si>
    <t>Low Cycle Fatigue (LCF)</t>
  </si>
  <si>
    <t>High Cycle Fatigue (HCF)</t>
  </si>
  <si>
    <t>HCF Calculation:</t>
  </si>
  <si>
    <t>Top Surface</t>
  </si>
  <si>
    <t>NAI OFF</t>
  </si>
  <si>
    <t>NAI ON</t>
  </si>
  <si>
    <t>Bottom Surface</t>
  </si>
  <si>
    <t>LCF Calculation:</t>
  </si>
  <si>
    <t>Load Case</t>
  </si>
  <si>
    <t>EID</t>
  </si>
  <si>
    <t>Nx</t>
  </si>
  <si>
    <t>Ny</t>
  </si>
  <si>
    <t>Nxy</t>
  </si>
  <si>
    <t>Mx</t>
  </si>
  <si>
    <t>My</t>
  </si>
  <si>
    <t>Mxy</t>
  </si>
  <si>
    <t>Qx</t>
  </si>
  <si>
    <t>Qy</t>
  </si>
  <si>
    <t>Thickness</t>
  </si>
  <si>
    <t>Stress</t>
  </si>
  <si>
    <t>N/mm</t>
  </si>
  <si>
    <t>N.mm/mm</t>
  </si>
  <si>
    <t>mm</t>
  </si>
  <si>
    <t>MPa</t>
  </si>
  <si>
    <t>Mechanical Only</t>
  </si>
  <si>
    <t>Stress
Pairs</t>
  </si>
  <si>
    <t>Max.
Stress</t>
  </si>
  <si>
    <t>Min.
Stress</t>
  </si>
  <si>
    <t>Mean
Stress</t>
  </si>
  <si>
    <t>Alternating
Stress</t>
  </si>
  <si>
    <t>Goodman
Stress</t>
  </si>
  <si>
    <t>Equivalent
Stress</t>
  </si>
  <si>
    <t>Cycles</t>
  </si>
  <si>
    <t>Damage</t>
  </si>
  <si>
    <t>Cycle 1</t>
  </si>
  <si>
    <t>Cycle 2</t>
  </si>
  <si>
    <t>Cycle 3</t>
  </si>
  <si>
    <t>Cycle 4</t>
  </si>
  <si>
    <t>Cycle 5</t>
  </si>
  <si>
    <t>Room</t>
  </si>
  <si>
    <t>MECH</t>
  </si>
  <si>
    <t>ISA Day</t>
  </si>
  <si>
    <t>Temp.</t>
  </si>
  <si>
    <t>Only</t>
  </si>
  <si>
    <t>MMEL</t>
  </si>
  <si>
    <t>Temperature</t>
  </si>
  <si>
    <t>Yield Strength</t>
  </si>
  <si>
    <t>Endurance Strength</t>
  </si>
  <si>
    <t>Ultimate Strength</t>
  </si>
  <si>
    <t>Elastic Modulus</t>
  </si>
  <si>
    <t>NAI ON (Normal)</t>
  </si>
  <si>
    <t>NAI ON (MMEL)</t>
  </si>
  <si>
    <t>MECHANICAL ONLY (TOP)</t>
  </si>
  <si>
    <t>ISA DAY CONDITIONS (TOP)</t>
  </si>
  <si>
    <t>MECHANICAL ONLY (BOTTOM)</t>
  </si>
  <si>
    <t>ISA DAY CONDITIONS (BOTTOM)</t>
  </si>
  <si>
    <t>Critical</t>
  </si>
  <si>
    <t>Material Properties</t>
  </si>
  <si>
    <t>LCF Case</t>
  </si>
  <si>
    <t>HCF Case</t>
  </si>
  <si>
    <t>Mean (LCF)</t>
  </si>
  <si>
    <t>Alternating (HCF)</t>
  </si>
  <si>
    <t>Goodman</t>
  </si>
  <si>
    <t>Fend</t>
  </si>
  <si>
    <t>Allowable</t>
  </si>
  <si>
    <t>Mech Only</t>
  </si>
  <si>
    <t>NAI Off</t>
  </si>
  <si>
    <t>NAI On (Normal)</t>
  </si>
  <si>
    <t>NAI On (MMEL)</t>
  </si>
  <si>
    <t>Ground</t>
  </si>
  <si>
    <t>Kt used</t>
  </si>
  <si>
    <t>Kt Used</t>
  </si>
  <si>
    <t>Allowable (95% confidence)</t>
  </si>
  <si>
    <t>9101022</t>
  </si>
  <si>
    <t>NO_TENSION_CRITICAL</t>
  </si>
  <si>
    <t>NO_COMPRESSION_CRITICAL</t>
  </si>
  <si>
    <t>9104004</t>
  </si>
  <si>
    <t>9105005</t>
  </si>
  <si>
    <t>9101046</t>
  </si>
  <si>
    <t>9101048</t>
  </si>
  <si>
    <t>9101013</t>
  </si>
  <si>
    <t>9101031</t>
  </si>
  <si>
    <t>9101016</t>
  </si>
  <si>
    <t>9101004</t>
  </si>
  <si>
    <t>9101005</t>
  </si>
  <si>
    <t>9101006</t>
  </si>
  <si>
    <t>9104016</t>
  </si>
  <si>
    <t>9104005</t>
  </si>
  <si>
    <t>9104048</t>
  </si>
  <si>
    <t>9105020</t>
  </si>
  <si>
    <t>9105014</t>
  </si>
  <si>
    <t>9105036</t>
  </si>
  <si>
    <t>Approach, ISA, NAIOff, Limit Loads</t>
  </si>
  <si>
    <t>Reverse, ISA, NAIOff, Limit Loads</t>
  </si>
  <si>
    <t>Climb, ISA, NAIOff, Limit Loads</t>
  </si>
  <si>
    <t>Cruise, ISA, NAIOff, Limit Loads</t>
  </si>
  <si>
    <t>Descent, ISA, NAIOff, Limit Loads</t>
  </si>
  <si>
    <t>Take-Off Run, ISA, NAIOff, Limit Loads</t>
  </si>
  <si>
    <t>Lift-Off, ISA, NAIOff, Limit Loads</t>
  </si>
  <si>
    <t>Initial Climb, ISA, NAIOff, Limit Loads</t>
  </si>
  <si>
    <t>Take-Off Run, MCD, NAIOff, Limit Loads</t>
  </si>
  <si>
    <t>Climb, MCD, NAIOff, Limit Loads</t>
  </si>
  <si>
    <t>Lift-Off, MCD, NAIOff, Limit Loads</t>
  </si>
  <si>
    <t>Reverse, MCD, NAIOff, Limit Loads</t>
  </si>
  <si>
    <t>NAI Off, Mech Only, Limit Loads</t>
  </si>
  <si>
    <t>Cruise, MHD, NAIOff, Limit Loads</t>
  </si>
  <si>
    <t>Climb, MHD, NAIOff, Limit Loads</t>
  </si>
  <si>
    <t>Reverse, MHD, NAIOff, Limit Loads</t>
  </si>
  <si>
    <t>Lift-Off, MHD, NAIOff, Limit Loads</t>
  </si>
  <si>
    <t>9211006</t>
  </si>
  <si>
    <t>Initial Climb, ISA, Normal, Limit Loads</t>
  </si>
  <si>
    <t>9211013</t>
  </si>
  <si>
    <t>Climb, ISA, Normal, Limit Loads</t>
  </si>
  <si>
    <t>9211005</t>
  </si>
  <si>
    <t>Lift-Off, ISA, Normal, Limit Loads</t>
  </si>
  <si>
    <t>9211022</t>
  </si>
  <si>
    <t>Cruise, ISA, Normal, Limit Loads</t>
  </si>
  <si>
    <t>9211016</t>
  </si>
  <si>
    <t>9211004</t>
  </si>
  <si>
    <t>Take-Off Run, ISA, Normal, Limit Loads</t>
  </si>
  <si>
    <t>9211046</t>
  </si>
  <si>
    <t>Approach, ISA, Normal, Limit Loads</t>
  </si>
  <si>
    <t>9211031</t>
  </si>
  <si>
    <t>Descent, ISA, Normal, Limit Loads</t>
  </si>
  <si>
    <t>9211048</t>
  </si>
  <si>
    <t>Reverse, ISA, Normal, Limit Loads</t>
  </si>
  <si>
    <t>9214476</t>
  </si>
  <si>
    <t>Lift-Off, MCD, Normal, Limit Loads</t>
  </si>
  <si>
    <t>9214487</t>
  </si>
  <si>
    <t>Climb, MCD, Normal, Limit Loads</t>
  </si>
  <si>
    <t>9214475</t>
  </si>
  <si>
    <t>Take-Off Run, MCD, Normal, Limit Loads</t>
  </si>
  <si>
    <t>9214519</t>
  </si>
  <si>
    <t>Reverse, MCD, Normal, Limit Loads</t>
  </si>
  <si>
    <t>9215527</t>
  </si>
  <si>
    <t>Lift-Off, MHD, Normal, Limit Loads</t>
  </si>
  <si>
    <t>9215542</t>
  </si>
  <si>
    <t>Cruise, MHD, Normal, Limit Loads</t>
  </si>
  <si>
    <t>9215536</t>
  </si>
  <si>
    <t>Climb, MHD, Normal, Limit Loads</t>
  </si>
  <si>
    <t>9215559</t>
  </si>
  <si>
    <t>Reverse, MHD, Normal, Limit Loads</t>
  </si>
  <si>
    <t>Initial Climb, ISA, MMEL, Limit Loads</t>
  </si>
  <si>
    <t>Climb, ISA, MMEL, Limit Loads</t>
  </si>
  <si>
    <t>Lift-Off, ISA, MMEL, Limit Loads</t>
  </si>
  <si>
    <t>Cruise, ISA, MMEL, Limit Loads</t>
  </si>
  <si>
    <t>Take-Off Run, ISA, MMEL, Limit Loads</t>
  </si>
  <si>
    <t>Approach, ISA, MMEL, Limit Loads</t>
  </si>
  <si>
    <t>Descent, ISA, MMEL, Limit Loads</t>
  </si>
  <si>
    <t>Reverse, ISA, MMEL, Limit Loads</t>
  </si>
  <si>
    <t>Lift-Off, MCD, MMEL, Limit Loads</t>
  </si>
  <si>
    <t>Climb, MCD, MMEL, Limit Loads</t>
  </si>
  <si>
    <t>Take-Off Run, MCD, MMEL, Limit Loads</t>
  </si>
  <si>
    <t>Reverse, MCD, MMEL, Limit Loads</t>
  </si>
  <si>
    <t>Lift-Off, MHD, MMEL, Limit Loads</t>
  </si>
  <si>
    <t>Cruise, MHD, MMEL, Limit Loads</t>
  </si>
  <si>
    <t>Climb, MHD, MMEL, Limit Loads</t>
  </si>
  <si>
    <t>Reverse, MHD, MMEL, Limit Loads</t>
  </si>
  <si>
    <t>A320Neo_NAIOn_MMEL+1_AMTS.accdb</t>
  </si>
  <si>
    <t>MMEL_1_NL_ISA_TRO</t>
  </si>
  <si>
    <r>
      <t>η</t>
    </r>
    <r>
      <rPr>
        <vertAlign val="subscript"/>
        <sz val="9.35"/>
        <color theme="1"/>
        <rFont val="Calibri"/>
        <family val="2"/>
      </rPr>
      <t>p</t>
    </r>
  </si>
  <si>
    <t>D:\Vinay\Work\AfterMarket\DENT TOOL\ELEMENT BASED TOOL\Access DB Nov'21\</t>
  </si>
  <si>
    <t>Fcu (Mpa)</t>
  </si>
  <si>
    <t>MS (Comp_Fcu@Z1)</t>
  </si>
  <si>
    <t>MS (Comp_Fcu@Z2)</t>
  </si>
  <si>
    <t>Fty (Mpa)</t>
  </si>
  <si>
    <t>Element ID's @ Dent Area</t>
  </si>
  <si>
    <t>Element ID's for Glob Buckling</t>
  </si>
  <si>
    <t>Min MS (Comp)</t>
  </si>
  <si>
    <t>Average Stress</t>
  </si>
  <si>
    <t>Ky</t>
  </si>
  <si>
    <r>
      <t>Z</t>
    </r>
    <r>
      <rPr>
        <b/>
        <vertAlign val="subscript"/>
        <sz val="11"/>
        <color theme="1"/>
        <rFont val="Calibri"/>
        <family val="2"/>
        <scheme val="minor"/>
      </rPr>
      <t>L</t>
    </r>
  </si>
  <si>
    <t>ZL</t>
  </si>
  <si>
    <r>
      <t>Z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&lt;= 300, r = 20</t>
    </r>
  </si>
  <si>
    <r>
      <t>y = -7E-17x</t>
    </r>
    <r>
      <rPr>
        <vertAlign val="super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 xml:space="preserve"> + 4E-13x</t>
    </r>
    <r>
      <rPr>
        <vertAlign val="super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- 8E-10x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 xml:space="preserve"> + 7E-07x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- 0.0003x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+ 0.101x + 4.2059</t>
    </r>
  </si>
  <si>
    <r>
      <t>Z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&gt; 300 &amp; Z</t>
    </r>
    <r>
      <rPr>
        <vertAlign val="subscript"/>
        <sz val="11"/>
        <color theme="1"/>
        <rFont val="Calibri"/>
        <family val="2"/>
        <scheme val="minor"/>
      </rPr>
      <t xml:space="preserve">L </t>
    </r>
    <r>
      <rPr>
        <sz val="11"/>
        <color theme="1"/>
        <rFont val="Calibri"/>
        <family val="2"/>
        <scheme val="minor"/>
      </rPr>
      <t>&lt;3000, r = 20</t>
    </r>
  </si>
  <si>
    <t>y = y1 + ((x – x1) / (x2 – x1)) * (y2 – y1)</t>
  </si>
  <si>
    <r>
      <t>Z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&lt;= 300, r = 50</t>
    </r>
  </si>
  <si>
    <r>
      <t>y = -1E-11x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 xml:space="preserve"> + 7E-08x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- 0.0001x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+ 0.0744x + 4.573</t>
    </r>
  </si>
  <si>
    <r>
      <t>Z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&gt; 300 &amp; Z</t>
    </r>
    <r>
      <rPr>
        <vertAlign val="subscript"/>
        <sz val="11"/>
        <color theme="1"/>
        <rFont val="Calibri"/>
        <family val="2"/>
        <scheme val="minor"/>
      </rPr>
      <t xml:space="preserve">L </t>
    </r>
    <r>
      <rPr>
        <sz val="11"/>
        <color theme="1"/>
        <rFont val="Calibri"/>
        <family val="2"/>
        <scheme val="minor"/>
      </rPr>
      <t>&lt;3000, r = 50</t>
    </r>
  </si>
  <si>
    <r>
      <t>Z</t>
    </r>
    <r>
      <rPr>
        <vertAlign val="subscript"/>
        <sz val="11"/>
        <color theme="1"/>
        <rFont val="Calibri"/>
        <family val="2"/>
        <scheme val="minor"/>
      </rPr>
      <t xml:space="preserve">L </t>
    </r>
    <r>
      <rPr>
        <sz val="11"/>
        <color theme="1"/>
        <rFont val="Calibri"/>
        <family val="2"/>
        <scheme val="minor"/>
      </rPr>
      <t>&lt;= 300, r = 100</t>
    </r>
  </si>
  <si>
    <r>
      <t>y = -9E-17x</t>
    </r>
    <r>
      <rPr>
        <vertAlign val="super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 xml:space="preserve"> + 5E-13x</t>
    </r>
    <r>
      <rPr>
        <vertAlign val="super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- 9E-10x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 xml:space="preserve"> + 7E-07x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- 0.0003x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+ 0.0958x + 4.2422</t>
    </r>
  </si>
  <si>
    <r>
      <t>Z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&gt; 300 &amp; Z</t>
    </r>
    <r>
      <rPr>
        <vertAlign val="subscript"/>
        <sz val="11"/>
        <color theme="1"/>
        <rFont val="Calibri"/>
        <family val="2"/>
        <scheme val="minor"/>
      </rPr>
      <t xml:space="preserve">L </t>
    </r>
    <r>
      <rPr>
        <sz val="11"/>
        <color theme="1"/>
        <rFont val="Calibri"/>
        <family val="2"/>
        <scheme val="minor"/>
      </rPr>
      <t>&lt;3000, r = 100</t>
    </r>
  </si>
  <si>
    <r>
      <t>Z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&gt;= 3000, r = 20</t>
    </r>
  </si>
  <si>
    <r>
      <t>y_20 = 1E-17x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 xml:space="preserve"> - 9E-13x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+ 9E-08x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+ 0.0107x + 24.048</t>
    </r>
  </si>
  <si>
    <r>
      <t>Z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&gt;= 3000, r = 30</t>
    </r>
  </si>
  <si>
    <r>
      <t>y_30 = 2E-32x</t>
    </r>
    <r>
      <rPr>
        <vertAlign val="super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- 5E-27x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 xml:space="preserve"> + 8E-13x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- 3E-08x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+ 0.0109x + 22.544</t>
    </r>
  </si>
  <si>
    <r>
      <t>Z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&gt;= 3000, r = 40</t>
    </r>
  </si>
  <si>
    <r>
      <t>y_40 = 1E-32x</t>
    </r>
    <r>
      <rPr>
        <vertAlign val="super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- 4E-27x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 xml:space="preserve"> + 6E-13x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- 4E-08x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+ 0.0085x + 32.03</t>
    </r>
  </si>
  <si>
    <r>
      <t>Z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&gt;= 3000, r = 50</t>
    </r>
  </si>
  <si>
    <r>
      <t>y_50 = 4E-13x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- 4E-08x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+ 0.0062x + 41.516</t>
    </r>
  </si>
  <si>
    <r>
      <t>Z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&gt;= 3000, r = 60</t>
    </r>
  </si>
  <si>
    <r>
      <t>y_60 = 5E-33x</t>
    </r>
    <r>
      <rPr>
        <vertAlign val="super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- 3E-18x4 + 9E-13x3 - 9E-08x2 + 0.0066x + 39.91</t>
    </r>
  </si>
  <si>
    <r>
      <t>Z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&gt;= 3000, r = 70</t>
    </r>
  </si>
  <si>
    <r>
      <t>y_70 =  - 4E-18x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 xml:space="preserve"> + 1E-12x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- 1E-07x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+ 0.0068x + 39.285</t>
    </r>
  </si>
  <si>
    <r>
      <t>Z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&gt;= 3000, r = 80</t>
    </r>
  </si>
  <si>
    <r>
      <t>y_80 = 1E-32x</t>
    </r>
    <r>
      <rPr>
        <vertAlign val="super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- 9E-19x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 xml:space="preserve"> + 5E-13x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- 5E-08x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+ 0.0063x + 41.161</t>
    </r>
  </si>
  <si>
    <r>
      <t>Z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&gt;= 3000, r = 90</t>
    </r>
  </si>
  <si>
    <r>
      <t>y_90 = 9E-33x</t>
    </r>
    <r>
      <rPr>
        <vertAlign val="super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- 2E-18x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 xml:space="preserve"> + 7E-13x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- 7E-08x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+ 0.0065x + 40.536</t>
    </r>
  </si>
  <si>
    <r>
      <t>Z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&gt;= 3000 and Z</t>
    </r>
    <r>
      <rPr>
        <vertAlign val="subscript"/>
        <sz val="11"/>
        <color theme="1"/>
        <rFont val="Calibri"/>
        <family val="2"/>
        <scheme val="minor"/>
      </rPr>
      <t xml:space="preserve">L </t>
    </r>
    <r>
      <rPr>
        <sz val="11"/>
        <color theme="1"/>
        <rFont val="Calibri"/>
        <family val="2"/>
        <scheme val="minor"/>
      </rPr>
      <t>&lt; =10000 r = 100</t>
    </r>
  </si>
  <si>
    <r>
      <t>y_100 = 2E-22x</t>
    </r>
    <r>
      <rPr>
        <vertAlign val="super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- 6E-17x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 xml:space="preserve"> + 6E-12x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- 3E-07x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+ 0.009x + 31.99</t>
    </r>
  </si>
  <si>
    <r>
      <t>Z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&gt;= 10000 r = 100</t>
    </r>
  </si>
  <si>
    <r>
      <t>y_100 = 3E-13x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- 6E-08x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+ 0.0055x + 44.901</t>
    </r>
  </si>
  <si>
    <t>Ultimate Compressive Allowable (Fcu)</t>
  </si>
  <si>
    <t>Fcu, psi (mpa)</t>
  </si>
  <si>
    <t>Lipskin Radius</t>
  </si>
  <si>
    <t>R</t>
  </si>
  <si>
    <t>L</t>
  </si>
  <si>
    <t>a/b ratio</t>
  </si>
  <si>
    <t>r/t ratio</t>
  </si>
  <si>
    <t>a/b</t>
  </si>
  <si>
    <r>
      <t>Local Buckling Stress (σ</t>
    </r>
    <r>
      <rPr>
        <vertAlign val="subscript"/>
        <sz val="11"/>
        <color theme="1"/>
        <rFont val="Calibri"/>
        <family val="2"/>
        <scheme val="minor"/>
      </rPr>
      <t>buck</t>
    </r>
    <r>
      <rPr>
        <sz val="11"/>
        <color theme="1"/>
        <rFont val="Calibri"/>
        <family val="2"/>
        <scheme val="minor"/>
      </rPr>
      <t>)</t>
    </r>
  </si>
  <si>
    <r>
      <t>Local Buckling Stress, Limit (σ</t>
    </r>
    <r>
      <rPr>
        <vertAlign val="subscript"/>
        <sz val="11"/>
        <color theme="1"/>
        <rFont val="Calibri"/>
        <family val="2"/>
        <scheme val="minor"/>
      </rPr>
      <t>buck</t>
    </r>
    <r>
      <rPr>
        <sz val="11"/>
        <color theme="1"/>
        <rFont val="Calibri"/>
        <family val="2"/>
        <scheme val="minor"/>
      </rPr>
      <t>)</t>
    </r>
  </si>
  <si>
    <r>
      <t>Local Margin of Safety, MS</t>
    </r>
    <r>
      <rPr>
        <vertAlign val="subscript"/>
        <sz val="11"/>
        <color theme="1"/>
        <rFont val="Calibri"/>
        <family val="2"/>
        <scheme val="minor"/>
      </rPr>
      <t>buck-Local</t>
    </r>
  </si>
  <si>
    <r>
      <t>Global Margin of Safety, MS</t>
    </r>
    <r>
      <rPr>
        <vertAlign val="subscript"/>
        <sz val="11"/>
        <color theme="1"/>
        <rFont val="Calibri"/>
        <family val="2"/>
        <scheme val="minor"/>
      </rPr>
      <t>buck-Global</t>
    </r>
  </si>
  <si>
    <t>NSF</t>
  </si>
  <si>
    <t>Global Ratio</t>
  </si>
  <si>
    <t>Global Buckling Stress</t>
  </si>
  <si>
    <t>Global Buckling Allowable</t>
  </si>
  <si>
    <r>
      <t>Z</t>
    </r>
    <r>
      <rPr>
        <vertAlign val="subscript"/>
        <sz val="11"/>
        <color theme="1"/>
        <rFont val="Calibri"/>
        <family val="2"/>
        <scheme val="minor"/>
      </rPr>
      <t>L</t>
    </r>
  </si>
  <si>
    <r>
      <t>Material compr. Allowable @ T, (F</t>
    </r>
    <r>
      <rPr>
        <vertAlign val="subscript"/>
        <sz val="11"/>
        <color theme="1"/>
        <rFont val="Calibri"/>
        <family val="2"/>
        <scheme val="minor"/>
      </rPr>
      <t>cy</t>
    </r>
    <r>
      <rPr>
        <sz val="11"/>
        <color theme="1"/>
        <rFont val="Calibri"/>
        <family val="2"/>
        <scheme val="minor"/>
      </rPr>
      <t>)</t>
    </r>
  </si>
  <si>
    <t>FBO</t>
  </si>
  <si>
    <t>Cruise, ISA, NAIOff, FBO+Cold</t>
  </si>
  <si>
    <t>9103005</t>
  </si>
  <si>
    <t>Lift-Off, For Inlet D-Duct analysis only:
TROPICAL, NAIOff, FBO+Hot</t>
  </si>
  <si>
    <t>Env, NAI Off, SEF</t>
  </si>
  <si>
    <t>Cruise, ISA, NAIOff, SEF+Cold</t>
  </si>
  <si>
    <t>Lift-Off, For Inlet D-Duct analysis only:
TROPICAL, NAIOff, SEF+Hot</t>
  </si>
  <si>
    <t>Env, NAI Off, Ult+Surge</t>
  </si>
  <si>
    <t>Take-Off Run, MCD, NAIOff, Ult+Surge+Cold</t>
  </si>
  <si>
    <t>Lift-Off, MHD, NAIOff, Ult+Surge+Hot</t>
  </si>
  <si>
    <t>NAI_Off_UltWM_F_Mech Only</t>
  </si>
  <si>
    <t>Cruise, ISA, NAIOff</t>
  </si>
  <si>
    <t>Lift-Off, For Inlet D-Duct analysis only:
TROPICAL, NAIOff</t>
  </si>
  <si>
    <t>Ult_WM_LF_Mech Only</t>
  </si>
  <si>
    <t>ULT_WM_LF_Mech Only</t>
  </si>
  <si>
    <t>Env, NAIOff, UltWM_LM</t>
  </si>
  <si>
    <t>Cruise, ISA, NAIOff, Ult WM+Cold</t>
  </si>
  <si>
    <t>Lift-Off, For Inlet D-Duct analysis only:
TROPICAL, NAIOff, UltWM_LM_Hot</t>
  </si>
  <si>
    <t>Descent, ISA, MMEL, SEF+Cold</t>
  </si>
  <si>
    <t>Lift-Off, For Inlet D-Duct analysis only:
TROPICAL, MMEL, SEF+Hot</t>
  </si>
  <si>
    <t>Descent, ISA, MMEL, Limit+Surge</t>
  </si>
  <si>
    <t>Lift-Off, MHD, MMEL, Limit+Surge</t>
  </si>
  <si>
    <t>Descent, ISA, Normal, Limit+Surge+Cold</t>
  </si>
  <si>
    <t>Reverse, MHD, Normal, Limit+Surge+Hot</t>
  </si>
  <si>
    <t>Descent, ISA, Normal, SEF+Cold</t>
  </si>
  <si>
    <t>Lift-Off, For Inlet D-Duct analysis only:
TROPICAL, Normal, SEF+Hot</t>
  </si>
  <si>
    <t>Reverse, ISA, NAIOff</t>
  </si>
  <si>
    <t>Approach, ISA, NAIOff</t>
  </si>
  <si>
    <t>Climb, ISA, NAIOff</t>
  </si>
  <si>
    <t>Descent, ISA, NAIOff</t>
  </si>
  <si>
    <t>Take-Off Run, ISA, NAIOff</t>
  </si>
  <si>
    <t>Lift-Off, ISA, NAIOff</t>
  </si>
  <si>
    <t>Initial Climb, ISA, NAIOff</t>
  </si>
  <si>
    <t>Take-Off Run, MCD, NAIOff</t>
  </si>
  <si>
    <t>Lift-Off, MCD, NAIOff</t>
  </si>
  <si>
    <t>Climb, MCD, NAIOff</t>
  </si>
  <si>
    <t>Reverse, MCD, NAIOff</t>
  </si>
  <si>
    <t>NAI Off, Mech Only</t>
  </si>
  <si>
    <t>Lift-Off, MHD, NAIOff</t>
  </si>
  <si>
    <t>Climb, MHD, NAIOff</t>
  </si>
  <si>
    <t>Cruise, MHD, NAIOff</t>
  </si>
  <si>
    <t>Reverse, MHD, NAIOff</t>
  </si>
  <si>
    <t>Initial Climb, ISA, Normal</t>
  </si>
  <si>
    <t>Climb, ISA, Normal</t>
  </si>
  <si>
    <t>Lift-Off, ISA, Normal</t>
  </si>
  <si>
    <t>Cruise, ISA, Normal</t>
  </si>
  <si>
    <t>Take-Off Run, ISA, Normal</t>
  </si>
  <si>
    <t>Approach, ISA, Normal</t>
  </si>
  <si>
    <t>Descent, ISA, Normal</t>
  </si>
  <si>
    <t>Reverse, ISA, Normal</t>
  </si>
  <si>
    <t>Lift-Off, MCD, Normal</t>
  </si>
  <si>
    <t>Climb, MCD, Normal</t>
  </si>
  <si>
    <t>Take-Off Run, MCD, Normal</t>
  </si>
  <si>
    <t>Reverse, MCD, Normal</t>
  </si>
  <si>
    <t>Lift-Off, MHD, Normal</t>
  </si>
  <si>
    <t>Cruise, MHD, Normal</t>
  </si>
  <si>
    <t>Climb, MHD, Normal</t>
  </si>
  <si>
    <t>Reverse, MHD, Normal</t>
  </si>
  <si>
    <t>Initial Climb, ISA, MMEL</t>
  </si>
  <si>
    <t>Climb, ISA, MMEL</t>
  </si>
  <si>
    <t>Lift-Off, ISA, MMEL</t>
  </si>
  <si>
    <t>Cruise, ISA, MMEL</t>
  </si>
  <si>
    <t>Take-Off Run, ISA, MMEL</t>
  </si>
  <si>
    <t>Approach, ISA, MMEL</t>
  </si>
  <si>
    <t>Descent, ISA, MMEL</t>
  </si>
  <si>
    <t>Reverse, ISA, MMEL</t>
  </si>
  <si>
    <t>Lift-Off, MCD, MMEL</t>
  </si>
  <si>
    <t>Climb, MCD, MMEL</t>
  </si>
  <si>
    <t>Take-Off Run, MCD, MMEL</t>
  </si>
  <si>
    <t>Reverse, MCD, MMEL</t>
  </si>
  <si>
    <t>Lift-Off, MHD, MMEL</t>
  </si>
  <si>
    <t>Cruise, MHD, MMEL</t>
  </si>
  <si>
    <t>Climb, MHD, MMEL</t>
  </si>
  <si>
    <t>Reverse, MHD, MMEL</t>
  </si>
  <si>
    <t>Take-Off Run, For Inlet D-Duct analysis only:
POLAR, MMEL+1</t>
  </si>
  <si>
    <t>Climb, For Inlet D-Duct analysis only:
POLAR, MMEL+1</t>
  </si>
  <si>
    <t>Lift-Off, For Inlet D-Duct analysis only:
POLAR, MMEL+1</t>
  </si>
  <si>
    <t>Reverse, For Inlet D-Duct analysis only:
POLAR, MMEL+1</t>
  </si>
  <si>
    <t>Lift-Off, ISA, MMEL+1</t>
  </si>
  <si>
    <t>Lift-Off, For Inlet D-Duct analysis only:
TROPICAL, MMEL+1</t>
  </si>
  <si>
    <t>Initial Climb, ISA, MMEL+1</t>
  </si>
  <si>
    <t>Take-Off Run, ISA, MMEL+1</t>
  </si>
  <si>
    <t>Take-Off Run, For Inlet D-Duct analysis only:
POLAR, MMEL</t>
  </si>
  <si>
    <t>Lift-Off, For Inlet D-Duct analysis only:
POLAR, MMEL</t>
  </si>
  <si>
    <t>Climb, For Inlet D-Duct analysis only:
POLAR, MMEL</t>
  </si>
  <si>
    <t>Reverse, For Inlet D-Duct analysis only:
POLAR, MMEL</t>
  </si>
  <si>
    <t>Lift-Off, For Inlet D-Duct analysis only:
TROPICAL, MMEL</t>
  </si>
  <si>
    <t>Climb, For Inlet D-Duct analysis only:
TROPICAL, MMEL</t>
  </si>
  <si>
    <t>Cruise, For Inlet D-Duct analysis only:
TROPICAL, MMEL</t>
  </si>
  <si>
    <t>Reverse, For Inlet D-Duct analysis only:
TROPICAL, MMEL</t>
  </si>
  <si>
    <t>Take-Off Run, For Inlet D-Duct analysis only:
POLAR, Normal</t>
  </si>
  <si>
    <t>Lift-Off, For Inlet D-Duct analysis only:
POLAR, Normal</t>
  </si>
  <si>
    <t>Climb, For Inlet D-Duct analysis only:
POLAR, Normal</t>
  </si>
  <si>
    <t>Reverse, For Inlet D-Duct analysis only:
POLAR, Normal</t>
  </si>
  <si>
    <t>Lift-Off, For Inlet D-Duct analysis only:
TROPICAL, Normal</t>
  </si>
  <si>
    <t>Climb, For Inlet D-Duct analysis only:
TROPICAL, Normal</t>
  </si>
  <si>
    <t>Cruise, For Inlet D-Duct analysis only: TROPICAL, Normal</t>
  </si>
  <si>
    <t>Cruise, For Inlet D-Duct analysis only:
TROPICAL, Normal</t>
  </si>
  <si>
    <t>Single Dent</t>
  </si>
  <si>
    <t>20013000 + 9233370</t>
  </si>
  <si>
    <t>Ec TRF, limit loads</t>
  </si>
  <si>
    <t>Linear Analysis - Tension</t>
  </si>
  <si>
    <t>Non - Linear Analysis - Tension</t>
  </si>
  <si>
    <t>Open Hole Analysis - Tension</t>
  </si>
  <si>
    <t>Stability Analysis - Tension</t>
  </si>
  <si>
    <t>Fatigue Analysis - Tension</t>
  </si>
  <si>
    <t>Re-Positioning Analysis - Tension</t>
  </si>
  <si>
    <t>Linear Analysis - Compression</t>
  </si>
  <si>
    <t>Non - Linear Analysis - Compression</t>
  </si>
  <si>
    <t>Open Hole Analysis - Compression</t>
  </si>
  <si>
    <t>Stability Analysis - Compression</t>
  </si>
  <si>
    <t>Fatigue Analysis - Compression</t>
  </si>
  <si>
    <t>Re-Positioning Analysis - Compression</t>
  </si>
  <si>
    <t>1143</t>
  </si>
  <si>
    <t>457.2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</si>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</sst>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[$-409]d\-mmm\-yy;@"/>
    <numFmt numFmtId="167" formatCode="0.000E+00"/>
    <numFmt numFmtId="168" formatCode="0.00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0000FF"/>
      <name val="Arial"/>
      <family val="2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b/>
      <sz val="12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Calibri"/>
      <family val="2"/>
      <scheme val="minor"/>
    </font>
    <font>
      <vertAlign val="subscript"/>
      <sz val="9.35"/>
      <color theme="1"/>
      <name val="Calibri"/>
      <family val="2"/>
    </font>
    <font>
      <vertAlign val="subscript"/>
      <sz val="7.7"/>
      <color theme="1"/>
      <name val="Calibri"/>
      <family val="2"/>
    </font>
    <font>
      <sz val="7.7"/>
      <color theme="1"/>
      <name val="Calibri"/>
      <family val="2"/>
    </font>
    <font>
      <b/>
      <sz val="16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gray125">
        <bgColor rgb="FF0070C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85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/>
    <xf numFmtId="0" fontId="0" fillId="2" borderId="2" xfId="0" applyFill="1" applyBorder="1"/>
    <xf numFmtId="0" fontId="0" fillId="0" borderId="0" xfId="0" applyNumberFormat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6" fillId="3" borderId="2" xfId="0" applyFont="1" applyFill="1" applyBorder="1" applyAlignment="1">
      <alignment vertical="center" wrapText="1"/>
    </xf>
    <xf numFmtId="0" fontId="0" fillId="0" borderId="0" xfId="0" applyFill="1"/>
    <xf numFmtId="0" fontId="0" fillId="2" borderId="2" xfId="0" applyFill="1" applyBorder="1" applyAlignment="1" applyProtection="1">
      <alignment horizontal="center" vertical="center"/>
      <protection locked="0"/>
    </xf>
    <xf numFmtId="0" fontId="0" fillId="0" borderId="2" xfId="0" applyFill="1" applyBorder="1"/>
    <xf numFmtId="0" fontId="0" fillId="0" borderId="2" xfId="0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0" fillId="0" borderId="2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left" vertical="center" wrapText="1"/>
    </xf>
    <xf numFmtId="0" fontId="0" fillId="0" borderId="0" xfId="0" applyBorder="1"/>
    <xf numFmtId="164" fontId="0" fillId="0" borderId="0" xfId="0" applyNumberFormat="1"/>
    <xf numFmtId="0" fontId="0" fillId="0" borderId="2" xfId="0" applyFill="1" applyBorder="1" applyAlignment="1">
      <alignment wrapText="1"/>
    </xf>
    <xf numFmtId="0" fontId="0" fillId="0" borderId="2" xfId="0" applyBorder="1" applyAlignment="1">
      <alignment wrapText="1"/>
    </xf>
    <xf numFmtId="165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7" xfId="0" applyBorder="1" applyAlignment="1">
      <alignment horizontal="center" vertical="center"/>
    </xf>
    <xf numFmtId="0" fontId="9" fillId="0" borderId="2" xfId="0" applyNumberFormat="1" applyFont="1" applyFill="1" applyBorder="1" applyAlignment="1">
      <alignment horizontal="center" vertical="center" wrapText="1"/>
    </xf>
    <xf numFmtId="0" fontId="0" fillId="0" borderId="2" xfId="0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7" xfId="0" applyBorder="1" applyAlignment="1"/>
    <xf numFmtId="0" fontId="0" fillId="0" borderId="2" xfId="0" applyBorder="1" applyAlignment="1">
      <alignment horizontal="center" vertical="center" wrapText="1"/>
    </xf>
    <xf numFmtId="0" fontId="0" fillId="0" borderId="2" xfId="0" applyFill="1" applyBorder="1" applyAlignment="1">
      <alignment vertical="center"/>
    </xf>
    <xf numFmtId="0" fontId="0" fillId="0" borderId="1" xfId="0" applyBorder="1"/>
    <xf numFmtId="0" fontId="0" fillId="0" borderId="7" xfId="0" applyBorder="1" applyAlignment="1">
      <alignment horizontal="center"/>
    </xf>
    <xf numFmtId="0" fontId="0" fillId="0" borderId="7" xfId="0" applyBorder="1" applyAlignment="1">
      <alignment vertical="center" wrapText="1"/>
    </xf>
    <xf numFmtId="0" fontId="0" fillId="0" borderId="0" xfId="0" applyFill="1" applyBorder="1" applyAlignment="1">
      <alignment horizontal="left" vertical="center"/>
    </xf>
    <xf numFmtId="0" fontId="0" fillId="0" borderId="7" xfId="0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0" xfId="0" applyFill="1" applyBorder="1" applyAlignment="1">
      <alignment vertical="center"/>
    </xf>
    <xf numFmtId="0" fontId="0" fillId="0" borderId="11" xfId="0" applyFill="1" applyBorder="1" applyAlignment="1">
      <alignment horizontal="center" vertical="center"/>
    </xf>
    <xf numFmtId="0" fontId="0" fillId="0" borderId="8" xfId="0" applyBorder="1" applyAlignment="1">
      <alignment vertical="center" wrapText="1"/>
    </xf>
    <xf numFmtId="0" fontId="9" fillId="0" borderId="9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2" fontId="9" fillId="0" borderId="2" xfId="0" applyNumberFormat="1" applyFont="1" applyFill="1" applyBorder="1" applyAlignment="1">
      <alignment horizontal="center" vertical="center" wrapText="1"/>
    </xf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9" xfId="0" applyBorder="1" applyAlignment="1">
      <alignment vertical="center"/>
    </xf>
    <xf numFmtId="0" fontId="9" fillId="0" borderId="8" xfId="0" applyNumberFormat="1" applyFont="1" applyFill="1" applyBorder="1" applyAlignment="1">
      <alignment vertical="center" wrapText="1"/>
    </xf>
    <xf numFmtId="0" fontId="0" fillId="0" borderId="7" xfId="0" applyBorder="1" applyAlignment="1">
      <alignment horizontal="left" vertic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7" xfId="0" applyFill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0" fontId="0" fillId="0" borderId="7" xfId="0" applyFill="1" applyBorder="1" applyAlignment="1">
      <alignment vertical="center" wrapText="1"/>
    </xf>
    <xf numFmtId="0" fontId="0" fillId="0" borderId="8" xfId="0" applyFill="1" applyBorder="1" applyAlignment="1">
      <alignment horizontal="center" vertical="center" wrapText="1"/>
    </xf>
    <xf numFmtId="0" fontId="2" fillId="3" borderId="5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 wrapText="1"/>
    </xf>
    <xf numFmtId="0" fontId="2" fillId="3" borderId="4" xfId="0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0" borderId="9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0" borderId="2" xfId="0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0" fontId="0" fillId="0" borderId="2" xfId="0" applyFill="1" applyBorder="1" applyAlignment="1" applyProtection="1">
      <alignment horizontal="left" vertical="center"/>
    </xf>
    <xf numFmtId="0" fontId="0" fillId="0" borderId="0" xfId="0" applyAlignment="1">
      <alignment horizontal="left"/>
    </xf>
    <xf numFmtId="0" fontId="2" fillId="3" borderId="6" xfId="0" applyFont="1" applyFill="1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Protection="1"/>
    <xf numFmtId="0" fontId="0" fillId="0" borderId="7" xfId="0" applyBorder="1" applyProtection="1"/>
    <xf numFmtId="0" fontId="0" fillId="0" borderId="8" xfId="0" applyBorder="1" applyProtection="1"/>
    <xf numFmtId="0" fontId="0" fillId="0" borderId="3" xfId="0" applyBorder="1" applyProtection="1"/>
    <xf numFmtId="2" fontId="0" fillId="0" borderId="2" xfId="0" applyNumberFormat="1" applyBorder="1" applyAlignment="1">
      <alignment horizontal="center" vertical="center" wrapText="1"/>
    </xf>
    <xf numFmtId="1" fontId="0" fillId="0" borderId="2" xfId="0" applyNumberFormat="1" applyBorder="1" applyAlignment="1">
      <alignment horizontal="center" vertical="center"/>
    </xf>
    <xf numFmtId="0" fontId="0" fillId="0" borderId="12" xfId="0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2" fillId="3" borderId="2" xfId="0" applyFont="1" applyFill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 wrapText="1"/>
    </xf>
    <xf numFmtId="2" fontId="0" fillId="0" borderId="17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 wrapText="1"/>
    </xf>
    <xf numFmtId="1" fontId="0" fillId="0" borderId="18" xfId="0" applyNumberFormat="1" applyBorder="1" applyAlignment="1">
      <alignment horizontal="center" vertical="center" wrapText="1"/>
    </xf>
    <xf numFmtId="1" fontId="0" fillId="0" borderId="19" xfId="0" applyNumberForma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2" fontId="0" fillId="0" borderId="2" xfId="0" applyNumberFormat="1" applyFill="1" applyBorder="1" applyAlignment="1" applyProtection="1">
      <alignment horizontal="center" vertical="center" wrapText="1"/>
    </xf>
    <xf numFmtId="2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2" fontId="0" fillId="0" borderId="2" xfId="0" applyNumberFormat="1" applyBorder="1" applyAlignment="1" applyProtection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166" fontId="5" fillId="0" borderId="2" xfId="0" applyNumberFormat="1" applyFont="1" applyBorder="1" applyAlignment="1">
      <alignment horizontal="center" vertical="center"/>
    </xf>
    <xf numFmtId="1" fontId="0" fillId="0" borderId="2" xfId="0" applyNumberFormat="1" applyFill="1" applyBorder="1" applyAlignment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0" borderId="20" xfId="0" applyBorder="1" applyAlignment="1">
      <alignment vertical="center"/>
    </xf>
    <xf numFmtId="0" fontId="0" fillId="0" borderId="0" xfId="0" applyFill="1" applyProtection="1">
      <protection locked="0"/>
    </xf>
    <xf numFmtId="0" fontId="6" fillId="3" borderId="2" xfId="0" applyFont="1" applyFill="1" applyBorder="1" applyAlignment="1">
      <alignment horizontal="center" vertical="center" wrapText="1"/>
    </xf>
    <xf numFmtId="0" fontId="0" fillId="0" borderId="7" xfId="0" applyFill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2" xfId="0" applyBorder="1" applyProtection="1"/>
    <xf numFmtId="0" fontId="0" fillId="0" borderId="21" xfId="0" applyFill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center" vertical="center"/>
    </xf>
    <xf numFmtId="1" fontId="0" fillId="0" borderId="10" xfId="0" applyNumberFormat="1" applyFill="1" applyBorder="1" applyAlignment="1" applyProtection="1">
      <alignment horizontal="center" vertical="center" wrapText="1"/>
    </xf>
    <xf numFmtId="2" fontId="0" fillId="0" borderId="10" xfId="0" applyNumberFormat="1" applyFill="1" applyBorder="1" applyAlignment="1" applyProtection="1">
      <alignment horizontal="center" vertical="center"/>
    </xf>
    <xf numFmtId="1" fontId="0" fillId="0" borderId="10" xfId="0" applyNumberFormat="1" applyFill="1" applyBorder="1" applyAlignment="1" applyProtection="1">
      <alignment horizontal="center" vertical="center"/>
    </xf>
    <xf numFmtId="0" fontId="0" fillId="0" borderId="10" xfId="0" applyFill="1" applyBorder="1" applyProtection="1"/>
    <xf numFmtId="0" fontId="0" fillId="0" borderId="10" xfId="0" applyFill="1" applyBorder="1" applyAlignment="1" applyProtection="1">
      <alignment horizontal="left" vertical="center"/>
    </xf>
    <xf numFmtId="1" fontId="0" fillId="0" borderId="2" xfId="0" applyNumberFormat="1" applyFill="1" applyBorder="1" applyAlignment="1">
      <alignment horizontal="center" vertical="center" wrapText="1"/>
    </xf>
    <xf numFmtId="0" fontId="0" fillId="0" borderId="2" xfId="0" applyFill="1" applyBorder="1" applyAlignment="1" applyProtection="1">
      <alignment horizontal="center" vertical="center"/>
      <protection locked="0"/>
    </xf>
    <xf numFmtId="1" fontId="9" fillId="0" borderId="2" xfId="0" applyNumberFormat="1" applyFont="1" applyFill="1" applyBorder="1" applyAlignment="1">
      <alignment horizontal="center" vertical="center" wrapText="1"/>
    </xf>
    <xf numFmtId="0" fontId="2" fillId="3" borderId="14" xfId="0" applyFont="1" applyFill="1" applyBorder="1"/>
    <xf numFmtId="0" fontId="2" fillId="3" borderId="15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2" fontId="0" fillId="1" borderId="2" xfId="0" applyNumberFormat="1" applyFill="1" applyBorder="1" applyAlignment="1">
      <alignment horizontal="center" vertical="center"/>
    </xf>
    <xf numFmtId="1" fontId="0" fillId="1" borderId="2" xfId="0" applyNumberFormat="1" applyFill="1" applyBorder="1" applyAlignment="1">
      <alignment horizontal="center" vertical="center" wrapText="1"/>
    </xf>
    <xf numFmtId="1" fontId="0" fillId="1" borderId="2" xfId="0" applyNumberFormat="1" applyFill="1" applyBorder="1" applyAlignment="1">
      <alignment horizontal="center" vertical="center"/>
    </xf>
    <xf numFmtId="164" fontId="0" fillId="1" borderId="2" xfId="0" applyNumberFormat="1" applyFill="1" applyBorder="1" applyAlignment="1">
      <alignment horizontal="center" vertical="center"/>
    </xf>
    <xf numFmtId="1" fontId="0" fillId="1" borderId="18" xfId="0" applyNumberFormat="1" applyFill="1" applyBorder="1" applyAlignment="1">
      <alignment horizontal="center" vertical="center" wrapText="1"/>
    </xf>
    <xf numFmtId="2" fontId="0" fillId="0" borderId="2" xfId="0" applyNumberFormat="1" applyFill="1" applyBorder="1" applyAlignment="1">
      <alignment horizontal="center" vertical="center"/>
    </xf>
    <xf numFmtId="0" fontId="17" fillId="0" borderId="2" xfId="0" applyFont="1" applyBorder="1" applyAlignment="1">
      <alignment horizontal="center"/>
    </xf>
    <xf numFmtId="165" fontId="17" fillId="0" borderId="2" xfId="0" applyNumberFormat="1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8" fillId="0" borderId="7" xfId="0" applyFont="1" applyBorder="1" applyAlignment="1">
      <alignment horizontal="center"/>
    </xf>
    <xf numFmtId="1" fontId="12" fillId="0" borderId="2" xfId="0" applyNumberFormat="1" applyFont="1" applyBorder="1" applyAlignment="1">
      <alignment horizontal="centerContinuous"/>
    </xf>
    <xf numFmtId="0" fontId="12" fillId="0" borderId="2" xfId="0" applyFont="1" applyBorder="1" applyAlignment="1">
      <alignment horizontal="center"/>
    </xf>
    <xf numFmtId="2" fontId="12" fillId="0" borderId="2" xfId="0" applyNumberFormat="1" applyFont="1" applyBorder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165" fontId="12" fillId="0" borderId="2" xfId="0" applyNumberFormat="1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165" fontId="17" fillId="0" borderId="15" xfId="0" applyNumberFormat="1" applyFont="1" applyBorder="1" applyAlignment="1">
      <alignment horizontal="center"/>
    </xf>
    <xf numFmtId="0" fontId="17" fillId="0" borderId="26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18" fillId="0" borderId="17" xfId="0" applyFont="1" applyBorder="1" applyAlignment="1">
      <alignment horizontal="center"/>
    </xf>
    <xf numFmtId="165" fontId="12" fillId="0" borderId="17" xfId="0" applyNumberFormat="1" applyFont="1" applyBorder="1" applyAlignment="1">
      <alignment horizontal="center"/>
    </xf>
    <xf numFmtId="1" fontId="12" fillId="0" borderId="18" xfId="0" applyNumberFormat="1" applyFont="1" applyBorder="1" applyAlignment="1">
      <alignment horizontal="centerContinuous"/>
    </xf>
    <xf numFmtId="0" fontId="12" fillId="0" borderId="18" xfId="0" applyFont="1" applyBorder="1" applyAlignment="1">
      <alignment horizontal="center"/>
    </xf>
    <xf numFmtId="2" fontId="12" fillId="0" borderId="18" xfId="0" applyNumberFormat="1" applyFont="1" applyBorder="1" applyAlignment="1">
      <alignment horizontal="center"/>
    </xf>
    <xf numFmtId="164" fontId="12" fillId="0" borderId="31" xfId="0" applyNumberFormat="1" applyFont="1" applyBorder="1" applyAlignment="1">
      <alignment horizontal="center"/>
    </xf>
    <xf numFmtId="165" fontId="12" fillId="0" borderId="19" xfId="0" applyNumberFormat="1" applyFont="1" applyBorder="1" applyAlignment="1">
      <alignment horizontal="center"/>
    </xf>
    <xf numFmtId="1" fontId="12" fillId="0" borderId="2" xfId="0" applyNumberFormat="1" applyFont="1" applyBorder="1" applyAlignment="1">
      <alignment horizontal="center"/>
    </xf>
    <xf numFmtId="0" fontId="17" fillId="0" borderId="2" xfId="0" applyFont="1" applyBorder="1" applyAlignment="1">
      <alignment horizontal="center" wrapText="1"/>
    </xf>
    <xf numFmtId="0" fontId="0" fillId="0" borderId="2" xfId="0" applyBorder="1" applyAlignment="1">
      <alignment horizontal="center"/>
    </xf>
    <xf numFmtId="165" fontId="12" fillId="0" borderId="2" xfId="0" applyNumberFormat="1" applyFont="1" applyBorder="1" applyAlignment="1">
      <alignment horizontal="center" vertical="center" wrapText="1"/>
    </xf>
    <xf numFmtId="167" fontId="12" fillId="0" borderId="2" xfId="0" applyNumberFormat="1" applyFont="1" applyBorder="1" applyAlignment="1">
      <alignment horizontal="center" vertical="center" wrapText="1"/>
    </xf>
    <xf numFmtId="164" fontId="12" fillId="0" borderId="2" xfId="0" applyNumberFormat="1" applyFont="1" applyBorder="1" applyAlignment="1">
      <alignment horizontal="center" vertical="center" wrapText="1"/>
    </xf>
    <xf numFmtId="2" fontId="0" fillId="0" borderId="10" xfId="0" applyNumberFormat="1" applyBorder="1" applyAlignment="1">
      <alignment horizontal="centerContinuous"/>
    </xf>
    <xf numFmtId="2" fontId="0" fillId="0" borderId="11" xfId="0" applyNumberFormat="1" applyBorder="1" applyAlignment="1">
      <alignment horizontal="centerContinuous"/>
    </xf>
    <xf numFmtId="2" fontId="0" fillId="0" borderId="21" xfId="0" applyNumberFormat="1" applyBorder="1" applyAlignment="1">
      <alignment horizontal="centerContinuous"/>
    </xf>
    <xf numFmtId="2" fontId="0" fillId="0" borderId="7" xfId="0" applyNumberFormat="1" applyBorder="1" applyAlignment="1">
      <alignment horizontal="centerContinuous"/>
    </xf>
    <xf numFmtId="2" fontId="0" fillId="0" borderId="8" xfId="0" applyNumberFormat="1" applyBorder="1" applyAlignment="1">
      <alignment horizontal="centerContinuous"/>
    </xf>
    <xf numFmtId="2" fontId="0" fillId="0" borderId="9" xfId="0" applyNumberFormat="1" applyBorder="1" applyAlignment="1">
      <alignment horizontal="centerContinuous"/>
    </xf>
    <xf numFmtId="2" fontId="0" fillId="0" borderId="1" xfId="0" applyNumberFormat="1" applyBorder="1" applyAlignment="1">
      <alignment horizontal="centerContinuous"/>
    </xf>
    <xf numFmtId="2" fontId="0" fillId="0" borderId="4" xfId="0" applyNumberFormat="1" applyBorder="1" applyAlignment="1">
      <alignment horizontal="centerContinuous"/>
    </xf>
    <xf numFmtId="2" fontId="0" fillId="0" borderId="5" xfId="0" applyNumberFormat="1" applyBorder="1" applyAlignment="1">
      <alignment horizontal="centerContinuous"/>
    </xf>
    <xf numFmtId="2" fontId="0" fillId="0" borderId="6" xfId="0" applyNumberFormat="1" applyBorder="1" applyAlignment="1">
      <alignment horizontal="centerContinuous"/>
    </xf>
    <xf numFmtId="0" fontId="0" fillId="0" borderId="7" xfId="0" applyBorder="1"/>
    <xf numFmtId="165" fontId="0" fillId="0" borderId="22" xfId="0" applyNumberFormat="1" applyBorder="1" applyAlignment="1">
      <alignment horizontal="centerContinuous"/>
    </xf>
    <xf numFmtId="165" fontId="0" fillId="0" borderId="34" xfId="0" applyNumberFormat="1" applyBorder="1" applyAlignment="1">
      <alignment horizontal="centerContinuous"/>
    </xf>
    <xf numFmtId="2" fontId="0" fillId="0" borderId="35" xfId="0" applyNumberFormat="1" applyBorder="1" applyAlignment="1">
      <alignment horizontal="centerContinuous"/>
    </xf>
    <xf numFmtId="2" fontId="0" fillId="0" borderId="34" xfId="0" applyNumberFormat="1" applyBorder="1" applyAlignment="1">
      <alignment horizontal="centerContinuous"/>
    </xf>
    <xf numFmtId="2" fontId="0" fillId="0" borderId="0" xfId="0" applyNumberFormat="1" applyAlignment="1">
      <alignment horizontal="centerContinuous"/>
    </xf>
    <xf numFmtId="0" fontId="0" fillId="0" borderId="11" xfId="0" applyBorder="1"/>
    <xf numFmtId="0" fontId="0" fillId="0" borderId="21" xfId="0" applyBorder="1"/>
    <xf numFmtId="165" fontId="0" fillId="0" borderId="10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5" fontId="0" fillId="0" borderId="2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4" xfId="0" applyBorder="1"/>
    <xf numFmtId="0" fontId="0" fillId="0" borderId="35" xfId="0" applyBorder="1"/>
    <xf numFmtId="0" fontId="0" fillId="0" borderId="22" xfId="0" applyBorder="1" applyAlignment="1">
      <alignment horizontal="center"/>
    </xf>
    <xf numFmtId="0" fontId="0" fillId="0" borderId="34" xfId="0" applyBorder="1" applyAlignment="1">
      <alignment horizontal="center"/>
    </xf>
    <xf numFmtId="165" fontId="0" fillId="0" borderId="35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5" xfId="0" applyBorder="1" applyAlignment="1">
      <alignment horizontal="center"/>
    </xf>
    <xf numFmtId="165" fontId="0" fillId="0" borderId="22" xfId="0" applyNumberFormat="1" applyBorder="1" applyAlignment="1">
      <alignment horizontal="center"/>
    </xf>
    <xf numFmtId="164" fontId="0" fillId="0" borderId="34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/>
    <xf numFmtId="1" fontId="0" fillId="0" borderId="1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0" borderId="0" xfId="0" applyFont="1"/>
    <xf numFmtId="2" fontId="12" fillId="5" borderId="2" xfId="0" applyNumberFormat="1" applyFont="1" applyFill="1" applyBorder="1" applyAlignment="1">
      <alignment horizontal="center"/>
    </xf>
    <xf numFmtId="164" fontId="12" fillId="5" borderId="7" xfId="0" applyNumberFormat="1" applyFont="1" applyFill="1" applyBorder="1" applyAlignment="1">
      <alignment horizontal="center"/>
    </xf>
    <xf numFmtId="165" fontId="12" fillId="5" borderId="2" xfId="0" applyNumberFormat="1" applyFont="1" applyFill="1" applyBorder="1" applyAlignment="1">
      <alignment horizontal="center"/>
    </xf>
    <xf numFmtId="0" fontId="17" fillId="0" borderId="2" xfId="0" applyFont="1" applyBorder="1" applyAlignment="1">
      <alignment horizontal="center" vertical="center" wrapText="1"/>
    </xf>
    <xf numFmtId="165" fontId="0" fillId="0" borderId="0" xfId="0" applyNumberFormat="1" applyAlignment="1">
      <alignment horizontal="centerContinuous"/>
    </xf>
    <xf numFmtId="165" fontId="0" fillId="0" borderId="11" xfId="0" applyNumberFormat="1" applyBorder="1" applyAlignment="1">
      <alignment horizontal="centerContinuous"/>
    </xf>
    <xf numFmtId="165" fontId="0" fillId="0" borderId="21" xfId="0" applyNumberFormat="1" applyBorder="1" applyAlignment="1">
      <alignment horizontal="centerContinuous"/>
    </xf>
    <xf numFmtId="165" fontId="0" fillId="0" borderId="35" xfId="0" applyNumberFormat="1" applyBorder="1" applyAlignment="1">
      <alignment horizontal="centerContinuous"/>
    </xf>
    <xf numFmtId="0" fontId="19" fillId="6" borderId="0" xfId="0" applyFont="1" applyFill="1"/>
    <xf numFmtId="0" fontId="1" fillId="6" borderId="0" xfId="0" applyFont="1" applyFill="1"/>
    <xf numFmtId="0" fontId="1" fillId="6" borderId="0" xfId="0" applyFont="1" applyFill="1" applyAlignment="1">
      <alignment horizontal="center"/>
    </xf>
    <xf numFmtId="0" fontId="1" fillId="6" borderId="6" xfId="0" applyFont="1" applyFill="1" applyBorder="1" applyAlignment="1">
      <alignment horizontal="centerContinuous"/>
    </xf>
    <xf numFmtId="0" fontId="20" fillId="0" borderId="0" xfId="0" applyFont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12" fillId="0" borderId="2" xfId="0" applyNumberFormat="1" applyFont="1" applyBorder="1" applyAlignment="1">
      <alignment horizontal="center" vertical="center" wrapText="1"/>
    </xf>
    <xf numFmtId="0" fontId="20" fillId="0" borderId="0" xfId="0" applyFont="1" applyFill="1" applyBorder="1"/>
    <xf numFmtId="0" fontId="1" fillId="6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Continuous" vertical="center" wrapText="1"/>
    </xf>
    <xf numFmtId="0" fontId="1" fillId="6" borderId="0" xfId="0" applyFont="1" applyFill="1" applyAlignment="1">
      <alignment vertical="center"/>
    </xf>
    <xf numFmtId="168" fontId="0" fillId="0" borderId="2" xfId="0" applyNumberFormat="1" applyBorder="1" applyAlignment="1">
      <alignment horizontal="center" vertical="center" wrapText="1"/>
    </xf>
    <xf numFmtId="0" fontId="2" fillId="3" borderId="6" xfId="0" applyFont="1" applyFill="1" applyBorder="1" applyAlignment="1" applyProtection="1">
      <alignment horizontal="center" vertical="center" wrapText="1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NumberFormat="1"/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right" vertical="center"/>
    </xf>
    <xf numFmtId="0" fontId="0" fillId="7" borderId="2" xfId="0" applyFont="1" applyFill="1" applyBorder="1" applyAlignment="1">
      <alignment horizontal="center" vertical="center"/>
    </xf>
    <xf numFmtId="2" fontId="0" fillId="7" borderId="2" xfId="0" applyNumberFormat="1" applyFont="1" applyFill="1" applyBorder="1" applyAlignment="1">
      <alignment horizontal="center" vertical="center"/>
    </xf>
    <xf numFmtId="0" fontId="1" fillId="7" borderId="2" xfId="0" applyNumberFormat="1" applyFont="1" applyFill="1" applyBorder="1" applyAlignment="1">
      <alignment horizontal="right" vertical="center"/>
    </xf>
    <xf numFmtId="2" fontId="0" fillId="7" borderId="2" xfId="0" applyNumberForma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2" fontId="0" fillId="0" borderId="2" xfId="0" quotePrefix="1" applyNumberFormat="1" applyBorder="1" applyAlignment="1">
      <alignment horizontal="center" vertical="center"/>
    </xf>
    <xf numFmtId="0" fontId="0" fillId="0" borderId="0" xfId="0" quotePrefix="1"/>
    <xf numFmtId="2" fontId="24" fillId="0" borderId="2" xfId="0" applyNumberFormat="1" applyFont="1" applyBorder="1" applyAlignment="1">
      <alignment horizontal="center" vertical="center"/>
    </xf>
    <xf numFmtId="168" fontId="24" fillId="0" borderId="0" xfId="0" applyNumberFormat="1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/>
    <xf numFmtId="0" fontId="0" fillId="0" borderId="0" xfId="0" applyAlignment="1">
      <alignment horizontal="center" vertical="center" wrapText="1"/>
    </xf>
    <xf numFmtId="1" fontId="0" fillId="0" borderId="2" xfId="0" applyNumberFormat="1" applyFill="1" applyBorder="1" applyAlignment="1" applyProtection="1">
      <alignment horizontal="center" vertical="center" wrapText="1"/>
    </xf>
    <xf numFmtId="0" fontId="2" fillId="3" borderId="4" xfId="0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 wrapText="1"/>
    </xf>
    <xf numFmtId="1" fontId="0" fillId="0" borderId="10" xfId="0" applyNumberFormat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center" vertical="center" wrapText="1"/>
    </xf>
    <xf numFmtId="0" fontId="0" fillId="0" borderId="11" xfId="0" applyFill="1" applyBorder="1" applyProtection="1"/>
    <xf numFmtId="0" fontId="6" fillId="3" borderId="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left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0" fillId="0" borderId="7" xfId="0" applyFill="1" applyBorder="1" applyAlignment="1">
      <alignment horizontal="left" vertical="center"/>
    </xf>
    <xf numFmtId="0" fontId="0" fillId="0" borderId="8" xfId="0" applyFill="1" applyBorder="1" applyAlignment="1">
      <alignment horizontal="left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 textRotation="90"/>
    </xf>
    <xf numFmtId="0" fontId="0" fillId="0" borderId="22" xfId="0" applyBorder="1" applyAlignment="1">
      <alignment horizontal="center" vertical="center" textRotation="90"/>
    </xf>
    <xf numFmtId="0" fontId="0" fillId="0" borderId="1" xfId="0" applyBorder="1" applyAlignment="1">
      <alignment horizontal="center" vertical="center" textRotation="90"/>
    </xf>
    <xf numFmtId="0" fontId="17" fillId="0" borderId="10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29" xfId="0" applyBorder="1" applyAlignment="1">
      <alignment horizontal="center" vertical="center" textRotation="90"/>
    </xf>
    <xf numFmtId="0" fontId="0" fillId="0" borderId="30" xfId="0" applyBorder="1" applyAlignment="1">
      <alignment horizontal="center" vertical="center" textRotation="90"/>
    </xf>
    <xf numFmtId="0" fontId="17" fillId="0" borderId="23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27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6" fillId="3" borderId="0" xfId="0" applyFont="1" applyFill="1" applyAlignment="1">
      <alignment horizontal="left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16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1" indent="0" justifyLastLine="0" shrinkToFit="0" readingOrder="0"/>
      <protection locked="1" hidden="0"/>
    </dxf>
    <dxf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border outline="0"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border outline="0">
        <top style="thin">
          <color indexed="64"/>
        </top>
      </border>
    </dxf>
    <dxf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FF0000"/>
              </a:solidFill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'Fatigue Calculations'!$A$38:$A$50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'Fatigue Calculations'!$C$38:$C$50</c:f>
              <c:numCache>
                <c:formatCode>0.0</c:formatCode>
                <c:ptCount val="13"/>
                <c:pt idx="0" formatCode="General">
                  <c:v>0</c:v>
                </c:pt>
                <c:pt idx="1">
                  <c:v>-10.25854389552304</c:v>
                </c:pt>
                <c:pt idx="2">
                  <c:v>-6.0489851385575077</c:v>
                </c:pt>
                <c:pt idx="3">
                  <c:v>5.9260196095680531</c:v>
                </c:pt>
                <c:pt idx="4">
                  <c:v>5.9052225444620161</c:v>
                </c:pt>
                <c:pt idx="5">
                  <c:v>5.5322483308851389</c:v>
                </c:pt>
                <c:pt idx="6">
                  <c:v>5.1367552124147471</c:v>
                </c:pt>
                <c:pt idx="7">
                  <c:v>2.8520208792466768</c:v>
                </c:pt>
                <c:pt idx="8">
                  <c:v>3.3212410014878428</c:v>
                </c:pt>
                <c:pt idx="9">
                  <c:v>5.1973757328368739</c:v>
                </c:pt>
                <c:pt idx="10">
                  <c:v>3.3988883504746434</c:v>
                </c:pt>
                <c:pt idx="11">
                  <c:v>3.4292165890361441</c:v>
                </c:pt>
                <c:pt idx="12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77-45F5-B347-59100BDB7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368776"/>
        <c:axId val="1029366032"/>
      </c:scatterChart>
      <c:valAx>
        <c:axId val="1029368776"/>
        <c:scaling>
          <c:orientation val="minMax"/>
          <c:max val="12"/>
          <c:min val="0"/>
        </c:scaling>
        <c:delete val="1"/>
        <c:axPos val="b"/>
        <c:majorGridlines/>
        <c:numFmt formatCode="General" sourceLinked="1"/>
        <c:majorTickMark val="out"/>
        <c:minorTickMark val="none"/>
        <c:tickLblPos val="nextTo"/>
        <c:crossAx val="1029366032"/>
        <c:crosses val="autoZero"/>
        <c:crossBetween val="midCat"/>
      </c:valAx>
      <c:valAx>
        <c:axId val="1029366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9368776"/>
        <c:crosses val="autoZero"/>
        <c:crossBetween val="midCat"/>
      </c:valAx>
    </c:plotArea>
    <c:plotVisOnly val="1"/>
    <c:dispBlanksAs val="gap"/>
    <c:showDLblsOverMax val="0"/>
  </c:chart>
  <c:spPr>
    <a:ln w="12700">
      <a:solidFill>
        <a:sysClr val="windowText" lastClr="000000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FF0000"/>
              </a:solidFill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'Fatigue Calculations'!$O$60:$O$72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'Fatigue Calculations'!$Q$60:$Q$72</c:f>
              <c:numCache>
                <c:formatCode>0.0</c:formatCode>
                <c:ptCount val="13"/>
                <c:pt idx="0" formatCode="General">
                  <c:v>0</c:v>
                </c:pt>
                <c:pt idx="1">
                  <c:v>-11.277684943509525</c:v>
                </c:pt>
                <c:pt idx="2">
                  <c:v>-6.6944639293068944</c:v>
                </c:pt>
                <c:pt idx="3">
                  <c:v>7.4338984251460376</c:v>
                </c:pt>
                <c:pt idx="4">
                  <c:v>7.4608121566864716</c:v>
                </c:pt>
                <c:pt idx="5">
                  <c:v>6.3370879753770613</c:v>
                </c:pt>
                <c:pt idx="6">
                  <c:v>5.5320360991189013</c:v>
                </c:pt>
                <c:pt idx="7">
                  <c:v>3.4792817854039759</c:v>
                </c:pt>
                <c:pt idx="8">
                  <c:v>3.8345289533407509</c:v>
                </c:pt>
                <c:pt idx="9">
                  <c:v>6.5254542001069629</c:v>
                </c:pt>
                <c:pt idx="10">
                  <c:v>3.3966273878878019</c:v>
                </c:pt>
                <c:pt idx="11">
                  <c:v>4.2912854579546194</c:v>
                </c:pt>
                <c:pt idx="12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8C-4FDE-8F37-58BF3030B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894208"/>
        <c:axId val="477892248"/>
      </c:scatterChart>
      <c:valAx>
        <c:axId val="477894208"/>
        <c:scaling>
          <c:orientation val="minMax"/>
          <c:max val="12"/>
          <c:min val="0"/>
        </c:scaling>
        <c:delete val="1"/>
        <c:axPos val="b"/>
        <c:majorGridlines/>
        <c:numFmt formatCode="General" sourceLinked="1"/>
        <c:majorTickMark val="out"/>
        <c:minorTickMark val="none"/>
        <c:tickLblPos val="nextTo"/>
        <c:crossAx val="477892248"/>
        <c:crosses val="autoZero"/>
        <c:crossBetween val="midCat"/>
      </c:valAx>
      <c:valAx>
        <c:axId val="477892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7894208"/>
        <c:crosses val="autoZero"/>
        <c:crossBetween val="midCat"/>
      </c:valAx>
    </c:plotArea>
    <c:plotVisOnly val="1"/>
    <c:dispBlanksAs val="gap"/>
    <c:showDLblsOverMax val="0"/>
  </c:chart>
  <c:spPr>
    <a:ln w="12700">
      <a:solidFill>
        <a:sysClr val="windowText" lastClr="000000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FF0000"/>
              </a:solidFill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'Fatigue Calculations'!$O$75:$O$87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'Fatigue Calculations'!$Q$75:$Q$87</c:f>
              <c:numCache>
                <c:formatCode>0.0</c:formatCode>
                <c:ptCount val="13"/>
                <c:pt idx="0" formatCode="General">
                  <c:v>0</c:v>
                </c:pt>
                <c:pt idx="1">
                  <c:v>57.630550756356257</c:v>
                </c:pt>
                <c:pt idx="2">
                  <c:v>54.281531870042862</c:v>
                </c:pt>
                <c:pt idx="3">
                  <c:v>56.486796154042203</c:v>
                </c:pt>
                <c:pt idx="4">
                  <c:v>50.871103482777464</c:v>
                </c:pt>
                <c:pt idx="5">
                  <c:v>31.684574605202307</c:v>
                </c:pt>
                <c:pt idx="6">
                  <c:v>37.00812151505373</c:v>
                </c:pt>
                <c:pt idx="7">
                  <c:v>3.3045930865696773</c:v>
                </c:pt>
                <c:pt idx="8">
                  <c:v>10.679424494453565</c:v>
                </c:pt>
                <c:pt idx="9">
                  <c:v>10.993713331183342</c:v>
                </c:pt>
                <c:pt idx="10">
                  <c:v>42.516213430441198</c:v>
                </c:pt>
                <c:pt idx="11">
                  <c:v>42.550957514928733</c:v>
                </c:pt>
                <c:pt idx="12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3-4AA3-B50D-BDE263987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365248"/>
        <c:axId val="1029362896"/>
      </c:scatterChart>
      <c:valAx>
        <c:axId val="1029365248"/>
        <c:scaling>
          <c:orientation val="minMax"/>
          <c:max val="12"/>
          <c:min val="0"/>
        </c:scaling>
        <c:delete val="1"/>
        <c:axPos val="b"/>
        <c:majorGridlines/>
        <c:numFmt formatCode="General" sourceLinked="1"/>
        <c:majorTickMark val="out"/>
        <c:minorTickMark val="none"/>
        <c:tickLblPos val="nextTo"/>
        <c:crossAx val="1029362896"/>
        <c:crosses val="autoZero"/>
        <c:crossBetween val="midCat"/>
      </c:valAx>
      <c:valAx>
        <c:axId val="1029362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9365248"/>
        <c:crosses val="autoZero"/>
        <c:crossBetween val="midCat"/>
      </c:valAx>
    </c:plotArea>
    <c:plotVisOnly val="1"/>
    <c:dispBlanksAs val="gap"/>
    <c:showDLblsOverMax val="0"/>
  </c:chart>
  <c:spPr>
    <a:ln w="12700">
      <a:solidFill>
        <a:sysClr val="windowText" lastClr="000000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FF0000"/>
              </a:solidFill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'Fatigue Calculations'!$O$90:$O$102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'Fatigue Calculations'!$Q$90:$Q$102</c:f>
              <c:numCache>
                <c:formatCode>0.0</c:formatCode>
                <c:ptCount val="13"/>
                <c:pt idx="0" formatCode="General">
                  <c:v>0</c:v>
                </c:pt>
                <c:pt idx="1">
                  <c:v>67.815686899158621</c:v>
                </c:pt>
                <c:pt idx="2">
                  <c:v>64.466828635143401</c:v>
                </c:pt>
                <c:pt idx="3">
                  <c:v>66.248064798289704</c:v>
                </c:pt>
                <c:pt idx="4">
                  <c:v>59.604235170751039</c:v>
                </c:pt>
                <c:pt idx="5">
                  <c:v>37.510652788698096</c:v>
                </c:pt>
                <c:pt idx="6">
                  <c:v>43.764680910922387</c:v>
                </c:pt>
                <c:pt idx="7">
                  <c:v>3.3045930865696773</c:v>
                </c:pt>
                <c:pt idx="8">
                  <c:v>10.881952854953365</c:v>
                </c:pt>
                <c:pt idx="9">
                  <c:v>11.092304498665102</c:v>
                </c:pt>
                <c:pt idx="10">
                  <c:v>49.587256808612068</c:v>
                </c:pt>
                <c:pt idx="11">
                  <c:v>49.621735280988162</c:v>
                </c:pt>
                <c:pt idx="12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DF-4513-B3E3-F3D75A77C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1368168"/>
        <c:axId val="901372480"/>
      </c:scatterChart>
      <c:valAx>
        <c:axId val="901368168"/>
        <c:scaling>
          <c:orientation val="minMax"/>
          <c:max val="12"/>
          <c:min val="0"/>
        </c:scaling>
        <c:delete val="1"/>
        <c:axPos val="b"/>
        <c:majorGridlines/>
        <c:numFmt formatCode="General" sourceLinked="1"/>
        <c:majorTickMark val="out"/>
        <c:minorTickMark val="none"/>
        <c:tickLblPos val="nextTo"/>
        <c:crossAx val="901372480"/>
        <c:crosses val="autoZero"/>
        <c:crossBetween val="midCat"/>
      </c:valAx>
      <c:valAx>
        <c:axId val="901372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1368168"/>
        <c:crosses val="autoZero"/>
        <c:crossBetween val="midCat"/>
      </c:valAx>
    </c:plotArea>
    <c:plotVisOnly val="1"/>
    <c:dispBlanksAs val="gap"/>
    <c:showDLblsOverMax val="0"/>
  </c:chart>
  <c:spPr>
    <a:ln w="12700">
      <a:solidFill>
        <a:sysClr val="windowText" lastClr="000000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FF0000"/>
              </a:solidFill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'Fatigue Calculations'!$A$156:$A$168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'Fatigue Calculations'!$C$156:$C$168</c:f>
              <c:numCache>
                <c:formatCode>0.0</c:formatCode>
                <c:ptCount val="13"/>
                <c:pt idx="0" formatCode="General">
                  <c:v>0</c:v>
                </c:pt>
                <c:pt idx="1">
                  <c:v>-14.832343436125031</c:v>
                </c:pt>
                <c:pt idx="2">
                  <c:v>-8.5674820543776242</c:v>
                </c:pt>
                <c:pt idx="3">
                  <c:v>-5.4432750886781207</c:v>
                </c:pt>
                <c:pt idx="4">
                  <c:v>-6.0031391530232447</c:v>
                </c:pt>
                <c:pt idx="5">
                  <c:v>-4.4099835092128359</c:v>
                </c:pt>
                <c:pt idx="6">
                  <c:v>3.2357096600508508</c:v>
                </c:pt>
                <c:pt idx="7">
                  <c:v>-3.4773928698246128</c:v>
                </c:pt>
                <c:pt idx="8">
                  <c:v>-4.3527929957858831</c:v>
                </c:pt>
                <c:pt idx="9">
                  <c:v>-4.8756878930168641</c:v>
                </c:pt>
                <c:pt idx="10">
                  <c:v>-4.737109922718993</c:v>
                </c:pt>
                <c:pt idx="11">
                  <c:v>-4.9823703425222234</c:v>
                </c:pt>
                <c:pt idx="12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E6-4360-9200-F6ECCEA03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368776"/>
        <c:axId val="1029366032"/>
      </c:scatterChart>
      <c:valAx>
        <c:axId val="1029368776"/>
        <c:scaling>
          <c:orientation val="minMax"/>
          <c:max val="12"/>
          <c:min val="0"/>
        </c:scaling>
        <c:delete val="1"/>
        <c:axPos val="b"/>
        <c:majorGridlines/>
        <c:numFmt formatCode="General" sourceLinked="1"/>
        <c:majorTickMark val="out"/>
        <c:minorTickMark val="none"/>
        <c:tickLblPos val="nextTo"/>
        <c:crossAx val="1029366032"/>
        <c:crosses val="autoZero"/>
        <c:crossBetween val="midCat"/>
      </c:valAx>
      <c:valAx>
        <c:axId val="1029366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9368776"/>
        <c:crosses val="autoZero"/>
        <c:crossBetween val="midCat"/>
      </c:valAx>
    </c:plotArea>
    <c:plotVisOnly val="1"/>
    <c:dispBlanksAs val="gap"/>
    <c:showDLblsOverMax val="0"/>
  </c:chart>
  <c:spPr>
    <a:ln w="12700">
      <a:solidFill>
        <a:sysClr val="windowText" lastClr="000000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FF0000"/>
              </a:solidFill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'Fatigue Calculations'!$O$178:$O$190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'Fatigue Calculations'!$Q$178:$Q$190</c:f>
              <c:numCache>
                <c:formatCode>0.0</c:formatCode>
                <c:ptCount val="13"/>
                <c:pt idx="0" formatCode="General">
                  <c:v>0</c:v>
                </c:pt>
                <c:pt idx="1">
                  <c:v>-17.054962980139127</c:v>
                </c:pt>
                <c:pt idx="2">
                  <c:v>-9.8870748561993143</c:v>
                </c:pt>
                <c:pt idx="3">
                  <c:v>-6.8918119052558424</c:v>
                </c:pt>
                <c:pt idx="4">
                  <c:v>-7.5699585434807544</c:v>
                </c:pt>
                <c:pt idx="5">
                  <c:v>-5.456513744897932</c:v>
                </c:pt>
                <c:pt idx="6">
                  <c:v>-3.3959307198857602</c:v>
                </c:pt>
                <c:pt idx="7">
                  <c:v>-4.2831521608781706</c:v>
                </c:pt>
                <c:pt idx="8">
                  <c:v>-5.2862189041597798</c:v>
                </c:pt>
                <c:pt idx="9">
                  <c:v>-6.166612346778817</c:v>
                </c:pt>
                <c:pt idx="10">
                  <c:v>-4.7974651380144424</c:v>
                </c:pt>
                <c:pt idx="11">
                  <c:v>-5.8054030891384949</c:v>
                </c:pt>
                <c:pt idx="12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3-4D5F-8026-333A2F8A0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894208"/>
        <c:axId val="477892248"/>
      </c:scatterChart>
      <c:valAx>
        <c:axId val="477894208"/>
        <c:scaling>
          <c:orientation val="minMax"/>
          <c:max val="12"/>
          <c:min val="0"/>
        </c:scaling>
        <c:delete val="1"/>
        <c:axPos val="b"/>
        <c:majorGridlines/>
        <c:numFmt formatCode="General" sourceLinked="1"/>
        <c:majorTickMark val="out"/>
        <c:minorTickMark val="none"/>
        <c:tickLblPos val="nextTo"/>
        <c:crossAx val="477892248"/>
        <c:crosses val="autoZero"/>
        <c:crossBetween val="midCat"/>
      </c:valAx>
      <c:valAx>
        <c:axId val="477892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7894208"/>
        <c:crosses val="autoZero"/>
        <c:crossBetween val="midCat"/>
      </c:valAx>
    </c:plotArea>
    <c:plotVisOnly val="1"/>
    <c:dispBlanksAs val="gap"/>
    <c:showDLblsOverMax val="0"/>
  </c:chart>
  <c:spPr>
    <a:ln w="12700">
      <a:solidFill>
        <a:sysClr val="windowText" lastClr="000000"/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FF0000"/>
              </a:solidFill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'Fatigue Calculations'!$O$193:$O$205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'Fatigue Calculations'!$Q$193:$Q$205</c:f>
              <c:numCache>
                <c:formatCode>0.0</c:formatCode>
                <c:ptCount val="13"/>
                <c:pt idx="0" formatCode="General">
                  <c:v>0</c:v>
                </c:pt>
                <c:pt idx="1">
                  <c:v>-52.265077852884879</c:v>
                </c:pt>
                <c:pt idx="2">
                  <c:v>-50.162598768483576</c:v>
                </c:pt>
                <c:pt idx="3">
                  <c:v>-53.49918583091425</c:v>
                </c:pt>
                <c:pt idx="4">
                  <c:v>-49.010534462448859</c:v>
                </c:pt>
                <c:pt idx="5">
                  <c:v>-30.478609300875021</c:v>
                </c:pt>
                <c:pt idx="6">
                  <c:v>-35.375806227619577</c:v>
                </c:pt>
                <c:pt idx="7">
                  <c:v>-4.1651463143806513</c:v>
                </c:pt>
                <c:pt idx="8">
                  <c:v>-10.400825647710811</c:v>
                </c:pt>
                <c:pt idx="9">
                  <c:v>-10.019371737319522</c:v>
                </c:pt>
                <c:pt idx="10">
                  <c:v>-40.185488054577853</c:v>
                </c:pt>
                <c:pt idx="11">
                  <c:v>-40.22336180177706</c:v>
                </c:pt>
                <c:pt idx="12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DF-4002-8F5A-DEDB0AF35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365248"/>
        <c:axId val="1029362896"/>
      </c:scatterChart>
      <c:valAx>
        <c:axId val="1029365248"/>
        <c:scaling>
          <c:orientation val="minMax"/>
          <c:max val="12"/>
          <c:min val="0"/>
        </c:scaling>
        <c:delete val="1"/>
        <c:axPos val="b"/>
        <c:majorGridlines/>
        <c:numFmt formatCode="General" sourceLinked="1"/>
        <c:majorTickMark val="out"/>
        <c:minorTickMark val="none"/>
        <c:tickLblPos val="nextTo"/>
        <c:crossAx val="1029362896"/>
        <c:crosses val="autoZero"/>
        <c:crossBetween val="midCat"/>
      </c:valAx>
      <c:valAx>
        <c:axId val="1029362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9365248"/>
        <c:crosses val="autoZero"/>
        <c:crossBetween val="midCat"/>
      </c:valAx>
    </c:plotArea>
    <c:plotVisOnly val="1"/>
    <c:dispBlanksAs val="gap"/>
    <c:showDLblsOverMax val="0"/>
  </c:chart>
  <c:spPr>
    <a:ln w="12700">
      <a:solidFill>
        <a:sysClr val="windowText" lastClr="000000"/>
      </a:solidFill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FF0000"/>
              </a:solidFill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'Fatigue Calculations'!$O$208:$O$220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'Fatigue Calculations'!$Q$208:$Q$220</c:f>
              <c:numCache>
                <c:formatCode>0.0</c:formatCode>
                <c:ptCount val="13"/>
                <c:pt idx="0" formatCode="General">
                  <c:v>0</c:v>
                </c:pt>
                <c:pt idx="1">
                  <c:v>-61.721753560650193</c:v>
                </c:pt>
                <c:pt idx="2">
                  <c:v>-59.619445721967331</c:v>
                </c:pt>
                <c:pt idx="3">
                  <c:v>-62.608503592664313</c:v>
                </c:pt>
                <c:pt idx="4">
                  <c:v>-57.213056791822943</c:v>
                </c:pt>
                <c:pt idx="5">
                  <c:v>-35.683649892495154</c:v>
                </c:pt>
                <c:pt idx="6">
                  <c:v>-41.391566443165132</c:v>
                </c:pt>
                <c:pt idx="7">
                  <c:v>-4.1651463143806513</c:v>
                </c:pt>
                <c:pt idx="8">
                  <c:v>-10.593949843954297</c:v>
                </c:pt>
                <c:pt idx="9">
                  <c:v>-10.112535921007041</c:v>
                </c:pt>
                <c:pt idx="10">
                  <c:v>-46.741756233845834</c:v>
                </c:pt>
                <c:pt idx="11">
                  <c:v>-46.778160532945073</c:v>
                </c:pt>
                <c:pt idx="12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97-489F-8499-B4243C9E1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1368168"/>
        <c:axId val="901372480"/>
      </c:scatterChart>
      <c:valAx>
        <c:axId val="901368168"/>
        <c:scaling>
          <c:orientation val="minMax"/>
          <c:max val="12"/>
          <c:min val="0"/>
        </c:scaling>
        <c:delete val="1"/>
        <c:axPos val="b"/>
        <c:majorGridlines/>
        <c:numFmt formatCode="General" sourceLinked="1"/>
        <c:majorTickMark val="out"/>
        <c:minorTickMark val="none"/>
        <c:tickLblPos val="nextTo"/>
        <c:crossAx val="901372480"/>
        <c:crosses val="autoZero"/>
        <c:crossBetween val="midCat"/>
      </c:valAx>
      <c:valAx>
        <c:axId val="901372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1368168"/>
        <c:crosses val="autoZero"/>
        <c:crossBetween val="midCat"/>
      </c:valAx>
    </c:plotArea>
    <c:plotVisOnly val="1"/>
    <c:dispBlanksAs val="gap"/>
    <c:showDLblsOverMax val="0"/>
  </c:chart>
  <c:spPr>
    <a:ln w="12700">
      <a:solidFill>
        <a:sysClr val="windowText" lastClr="000000"/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814905</xdr:colOff>
      <xdr:row>3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6455" cy="571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6</xdr:row>
          <xdr:rowOff>19050</xdr:rowOff>
        </xdr:from>
        <xdr:to>
          <xdr:col>11</xdr:col>
          <xdr:colOff>285750</xdr:colOff>
          <xdr:row>8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Dent Analysis Tool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1085850</xdr:colOff>
      <xdr:row>33</xdr:row>
      <xdr:rowOff>50986</xdr:rowOff>
    </xdr:from>
    <xdr:ext cx="509114" cy="19287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900-000002000000}"/>
                </a:ext>
              </a:extLst>
            </xdr:cNvPr>
            <xdr:cNvSpPr txBox="1"/>
          </xdr:nvSpPr>
          <xdr:spPr>
            <a:xfrm>
              <a:off x="2981325" y="7366186"/>
              <a:ext cx="509114" cy="1928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𝑀𝐴𝑋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 ∗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𝑡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 	</m:t>
                    </m:r>
                  </m:oMath>
                </m:oMathPara>
              </a14:m>
              <a:endParaRPr lang="en-US" sz="1100" b="0" i="0" u="none" strike="noStrike" baseline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2981325" y="7366186"/>
              <a:ext cx="509114" cy="1928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"𝜎</a:t>
              </a:r>
              <a:r>
                <a:rPr lang="en-US" sz="1100" b="0" i="0" u="none" strike="noStrike" baseline="-2500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𝑀𝐴𝑋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∗𝑡 	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"</a:t>
              </a:r>
            </a:p>
          </xdr:txBody>
        </xdr:sp>
      </mc:Fallback>
    </mc:AlternateContent>
    <xdr:clientData/>
  </xdr:oneCellAnchor>
  <xdr:oneCellAnchor>
    <xdr:from>
      <xdr:col>1</xdr:col>
      <xdr:colOff>38101</xdr:colOff>
      <xdr:row>34</xdr:row>
      <xdr:rowOff>38101</xdr:rowOff>
    </xdr:from>
    <xdr:ext cx="2743199" cy="552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1933576" y="7743826"/>
              <a:ext cx="2743199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f>
                    <m:fPr>
                      <m:ctrl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𝑁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𝑒𝑓𝑓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[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𝑑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−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max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(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𝐿𝑛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,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𝑊𝑛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)/400]</m:t>
                      </m:r>
                    </m:num>
                    <m:den>
                      <m: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</a:t>
              </a:r>
              <a14:m>
                <m:oMath xmlns:m="http://schemas.openxmlformats.org/officeDocument/2006/math"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𝑖𝑓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𝑀𝐴𝑋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=|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𝑀𝐴𝑋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,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𝑃𝑟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| </m:t>
                  </m:r>
                  <m:f>
                    <m:fPr>
                      <m:ctrlP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𝑁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𝑒𝑓𝑓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d</m:t>
                      </m:r>
                    </m:num>
                    <m:den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	</a:t>
              </a:r>
              <a14:m>
                <m:oMath xmlns:m="http://schemas.openxmlformats.org/officeDocument/2006/math"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𝑖𝑓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𝑀𝐴𝑋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= |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min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,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𝑃𝑟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| </m:t>
                  </m:r>
                </m:oMath>
              </a14:m>
              <a:endParaRPr lang="en-US" sz="1100" b="0" i="0" u="none" strike="noStrike" baseline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	</a:t>
              </a:r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933576" y="7743826"/>
              <a:ext cx="2743199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"𝑁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𝑒𝑓𝑓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 [𝑑−max(𝐿𝑛,𝑊𝑛)/400]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"𝑖𝑓 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𝑀𝐴𝑋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𝑀𝐴𝑋,𝑃𝑟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| "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"𝑁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𝑒𝑓𝑓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 d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/2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	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"𝑖𝑓 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𝑀𝐴𝑋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= 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min,𝑃𝑟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|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endParaRPr lang="en-US" sz="1100" b="0" i="0" u="none" strike="noStrike" baseline="0" smtClean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	</a:t>
              </a:r>
            </a:p>
          </xdr:txBody>
        </xdr:sp>
      </mc:Fallback>
    </mc:AlternateContent>
    <xdr:clientData/>
  </xdr:oneCellAnchor>
  <xdr:oneCellAnchor>
    <xdr:from>
      <xdr:col>1</xdr:col>
      <xdr:colOff>1114425</xdr:colOff>
      <xdr:row>35</xdr:row>
      <xdr:rowOff>72838</xdr:rowOff>
    </xdr:from>
    <xdr:ext cx="533415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SpPr txBox="1"/>
          </xdr:nvSpPr>
          <xdr:spPr>
            <a:xfrm>
              <a:off x="3009900" y="8388163"/>
              <a:ext cx="533415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m:rPr>
                            <m:nor/>
                          </m:rPr>
                          <a:rPr lang="en-US" sz="1100" b="0" i="0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6</m:t>
                        </m:r>
                        <m:r>
                          <m:rPr>
                            <m:nor/>
                          </m:rPr>
                          <a:rPr lang="en-US" sz="1100" b="0" i="0" baseline="-2500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nor/>
                          </m:rPr>
                          <a:rPr lang="en-US" sz="1100" b="0" i="0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x</m:t>
                        </m:r>
                        <m:r>
                          <m:rPr>
                            <m:nor/>
                          </m:rPr>
                          <a:rPr lang="en-US" sz="1100" b="0" i="0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  <m:r>
                          <a:rPr lang="en-US" sz="1100" b="0" i="1" baseline="-25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𝑑𝑒𝑛𝑡</m:t>
                        </m:r>
                      </m:num>
                      <m:den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sz="1100" b="0" i="1" baseline="30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en-US" sz="1100" b="0" i="0" u="none" strike="noStrike" baseline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3009900" y="8388163"/>
              <a:ext cx="533415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6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𝑀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𝑑𝑒𝑛𝑡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endParaRPr lang="en-US" sz="1100" b="0" i="0" u="none" strike="noStrike" baseline="0" smtClean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</xdr:col>
      <xdr:colOff>1028700</xdr:colOff>
      <xdr:row>36</xdr:row>
      <xdr:rowOff>59951</xdr:rowOff>
    </xdr:from>
    <xdr:ext cx="819150" cy="3714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SpPr txBox="1"/>
          </xdr:nvSpPr>
          <xdr:spPr>
            <a:xfrm>
              <a:off x="2924175" y="8794376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f>
                    <m:fPr>
                      <m:ctrl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F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allow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𝑇𝑅𝐹</m:t>
                      </m:r>
                    </m:num>
                    <m:den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𝜎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L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 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2924175" y="8794376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("F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allow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𝑇𝑅𝐹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Fallback>
    </mc:AlternateContent>
    <xdr:clientData/>
  </xdr:oneCellAnchor>
  <xdr:oneCellAnchor>
    <xdr:from>
      <xdr:col>1</xdr:col>
      <xdr:colOff>590550</xdr:colOff>
      <xdr:row>45</xdr:row>
      <xdr:rowOff>85725</xdr:rowOff>
    </xdr:from>
    <xdr:ext cx="149034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SpPr txBox="1"/>
          </xdr:nvSpPr>
          <xdr:spPr>
            <a:xfrm>
              <a:off x="2486025" y="11601450"/>
              <a:ext cx="14903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MAX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(|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𝑀𝐴𝑋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,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𝑃𝑟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|,|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𝑚𝑖𝑛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,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𝑃𝑟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|) </m:t>
                    </m:r>
                  </m:oMath>
                </m:oMathPara>
              </a14:m>
              <a:endParaRPr lang="en-US" sz="1100" baseline="-250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2486025" y="11601450"/>
              <a:ext cx="14903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"MAX(|𝜎</a:t>
              </a:r>
              <a:r>
                <a:rPr lang="en-US" sz="1100" b="0" i="0" u="none" strike="noStrike" baseline="-2500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𝑀𝐴𝑋,𝑃𝑟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|,|𝜎</a:t>
              </a:r>
              <a:r>
                <a:rPr lang="en-US" sz="1100" b="0" i="0" u="none" strike="noStrike" baseline="-2500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𝑚𝑖𝑛,𝑃𝑟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|)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"</a:t>
              </a:r>
              <a:endParaRPr lang="en-US" sz="1100" baseline="-25000"/>
            </a:p>
          </xdr:txBody>
        </xdr:sp>
      </mc:Fallback>
    </mc:AlternateContent>
    <xdr:clientData/>
  </xdr:oneCellAnchor>
  <xdr:oneCellAnchor>
    <xdr:from>
      <xdr:col>1</xdr:col>
      <xdr:colOff>1123950</xdr:colOff>
      <xdr:row>46</xdr:row>
      <xdr:rowOff>76200</xdr:rowOff>
    </xdr:from>
    <xdr:ext cx="509114" cy="19287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900-000007000000}"/>
                </a:ext>
              </a:extLst>
            </xdr:cNvPr>
            <xdr:cNvSpPr txBox="1"/>
          </xdr:nvSpPr>
          <xdr:spPr>
            <a:xfrm>
              <a:off x="3019425" y="12030075"/>
              <a:ext cx="509114" cy="1928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𝑀𝐴𝑋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 ∗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𝑡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 	</m:t>
                    </m:r>
                  </m:oMath>
                </m:oMathPara>
              </a14:m>
              <a:endParaRPr lang="en-US" sz="1100" b="0" i="0" u="none" strike="noStrike" baseline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3019425" y="12030075"/>
              <a:ext cx="509114" cy="1928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"𝜎</a:t>
              </a:r>
              <a:r>
                <a:rPr lang="en-US" sz="1100" b="0" i="0" u="none" strike="noStrike" baseline="-2500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𝑀𝐴𝑋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∗𝑡 	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"</a:t>
              </a:r>
            </a:p>
          </xdr:txBody>
        </xdr:sp>
      </mc:Fallback>
    </mc:AlternateContent>
    <xdr:clientData/>
  </xdr:oneCellAnchor>
  <xdr:oneCellAnchor>
    <xdr:from>
      <xdr:col>1</xdr:col>
      <xdr:colOff>561975</xdr:colOff>
      <xdr:row>44</xdr:row>
      <xdr:rowOff>19050</xdr:rowOff>
    </xdr:from>
    <xdr:ext cx="1676400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900-000008000000}"/>
                </a:ext>
              </a:extLst>
            </xdr:cNvPr>
            <xdr:cNvSpPr txBox="1"/>
          </xdr:nvSpPr>
          <xdr:spPr>
            <a:xfrm>
              <a:off x="2457450" y="11144250"/>
              <a:ext cx="1676400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n-US" sz="1100" b="0" i="0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max</m:t>
                        </m:r>
                        <m: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⁡(</m:t>
                        </m:r>
                        <m: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𝐿𝑛</m:t>
                        </m:r>
                        <m: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 </m:t>
                        </m:r>
                        <m: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𝑊𝑛</m:t>
                        </m:r>
                        <m: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n-US" sz="1100" b="0" i="0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min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⁡(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𝐿𝑛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 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𝑊𝑛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1100" b="0" i="0" u="none" strike="noStrike" baseline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2457450" y="11144250"/>
              <a:ext cx="1676400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(max⁡(𝐿𝑛, 𝑊𝑛))/(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min⁡(𝐿𝑛, 𝑊𝑛)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US" sz="1100" b="0" i="0" u="none" strike="noStrike" baseline="0" smtClean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</xdr:col>
      <xdr:colOff>772886</xdr:colOff>
      <xdr:row>48</xdr:row>
      <xdr:rowOff>36739</xdr:rowOff>
    </xdr:from>
    <xdr:ext cx="1371600" cy="552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900-000009000000}"/>
                </a:ext>
              </a:extLst>
            </xdr:cNvPr>
            <xdr:cNvSpPr txBox="1"/>
          </xdr:nvSpPr>
          <xdr:spPr>
            <a:xfrm>
              <a:off x="2668361" y="13076464"/>
              <a:ext cx="1371600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f>
                    <m:fPr>
                      <m:ctrlP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𝑀𝑑𝑒𝑛𝑡</m:t>
                      </m:r>
                    </m:num>
                    <m:den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  <m:r>
                        <a:rPr lang="en-US" sz="1100" b="0" i="1" baseline="300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     if AR &gt;1.5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f>
                    <m:fPr>
                      <m:ctrlP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3.6 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𝑀𝑑𝑒𝑛𝑡</m:t>
                      </m:r>
                    </m:num>
                    <m:den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  <m:r>
                        <a:rPr lang="en-US" sz="1100" b="0" i="1" baseline="300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    if AR ≤1.5</a:t>
              </a:r>
              <a:endParaRPr lang="en-US">
                <a:effectLst/>
              </a:endParaRPr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2668361" y="13076464"/>
              <a:ext cx="1371600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(3 𝑥 𝑀𝑑𝑒𝑛𝑡)/𝑡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     if AR &gt;1.5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(3.6 𝑥 𝑀𝑑𝑒𝑛𝑡)/𝑡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    if AR ≤1.5</a:t>
              </a:r>
              <a:endParaRPr lang="en-US">
                <a:effectLst/>
              </a:endParaRPr>
            </a:p>
          </xdr:txBody>
        </xdr:sp>
      </mc:Fallback>
    </mc:AlternateContent>
    <xdr:clientData/>
  </xdr:oneCellAnchor>
  <xdr:oneCellAnchor>
    <xdr:from>
      <xdr:col>1</xdr:col>
      <xdr:colOff>1095375</xdr:colOff>
      <xdr:row>49</xdr:row>
      <xdr:rowOff>114300</xdr:rowOff>
    </xdr:from>
    <xdr:ext cx="819150" cy="3714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900-00000A000000}"/>
                </a:ext>
              </a:extLst>
            </xdr:cNvPr>
            <xdr:cNvSpPr txBox="1"/>
          </xdr:nvSpPr>
          <xdr:spPr>
            <a:xfrm>
              <a:off x="2990850" y="13754100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f>
                    <m:fPr>
                      <m:ctrl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F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allow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𝑇𝑅𝐹</m:t>
                      </m:r>
                    </m:num>
                    <m:den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𝜎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NL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 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2990850" y="13754100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("F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allow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𝑇𝑅𝐹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NL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Fallback>
    </mc:AlternateContent>
    <xdr:clientData/>
  </xdr:oneCellAnchor>
  <xdr:oneCellAnchor>
    <xdr:from>
      <xdr:col>1</xdr:col>
      <xdr:colOff>542926</xdr:colOff>
      <xdr:row>60</xdr:row>
      <xdr:rowOff>19050</xdr:rowOff>
    </xdr:from>
    <xdr:ext cx="2000249" cy="552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900-00000B000000}"/>
                </a:ext>
              </a:extLst>
            </xdr:cNvPr>
            <xdr:cNvSpPr txBox="1"/>
          </xdr:nvSpPr>
          <xdr:spPr>
            <a:xfrm>
              <a:off x="2438401" y="17259300"/>
              <a:ext cx="2000249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1.25 x </a:t>
              </a: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𝜎</m:t>
                  </m:r>
                </m:oMath>
              </a14:m>
              <a:r>
                <a:rPr lang="en-US" sz="110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MAX 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     	if e/D ≥ 2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𝑀𝐴𝑋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 </a:t>
              </a:r>
              <a14:m>
                <m:oMath xmlns:m="http://schemas.openxmlformats.org/officeDocument/2006/math">
                  <m:f>
                    <m:fPr>
                      <m:ctrlP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1.5 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𝑀𝑑𝑒𝑛𝑡</m:t>
                      </m:r>
                    </m:num>
                    <m:den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  <m:r>
                        <a:rPr lang="en-US" sz="1100" b="0" i="1" baseline="300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  <m:r>
                    <a:rPr lang="en-US" sz="1100" b="0" i="0" baseline="30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</m:oMath>
              </a14:m>
              <a:r>
                <a:rPr lang="en-US" baseline="0">
                  <a:effectLst/>
                </a:rPr>
                <a:t> , if 2 &gt; e/D ≥ 0.5</a:t>
              </a:r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>
              <a:off x="2438401" y="17259300"/>
              <a:ext cx="2000249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1.25 x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</a:t>
              </a:r>
              <a:r>
                <a:rPr lang="en-US" sz="110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MAX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     	if e/D ≥ 2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𝑀𝐴𝑋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(1.5 𝑥 𝑀𝑑𝑒𝑛𝑡)/𝑡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</a:t>
              </a:r>
              <a:r>
                <a:rPr lang="en-US" baseline="0">
                  <a:effectLst/>
                </a:rPr>
                <a:t> , if 2 &gt; e/D ≥ 0.5</a:t>
              </a:r>
            </a:p>
          </xdr:txBody>
        </xdr:sp>
      </mc:Fallback>
    </mc:AlternateContent>
    <xdr:clientData/>
  </xdr:oneCellAnchor>
  <xdr:oneCellAnchor>
    <xdr:from>
      <xdr:col>1</xdr:col>
      <xdr:colOff>1006848</xdr:colOff>
      <xdr:row>61</xdr:row>
      <xdr:rowOff>45944</xdr:rowOff>
    </xdr:from>
    <xdr:ext cx="819150" cy="3714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900-00000C000000}"/>
                </a:ext>
              </a:extLst>
            </xdr:cNvPr>
            <xdr:cNvSpPr txBox="1"/>
          </xdr:nvSpPr>
          <xdr:spPr>
            <a:xfrm>
              <a:off x="2902323" y="17810069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f>
                    <m:fPr>
                      <m:ctrl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F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allow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𝑇𝑅𝐹</m:t>
                      </m:r>
                    </m:num>
                    <m:den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𝜎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OH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 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Choice>
      <mc:Fallback xmlns="">
        <xdr:sp macro="" textlink="">
          <xdr:nvSpPr>
            <xdr:cNvPr id="12" name="TextBox 11"/>
            <xdr:cNvSpPr txBox="1"/>
          </xdr:nvSpPr>
          <xdr:spPr>
            <a:xfrm>
              <a:off x="2902323" y="17810069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("F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allow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𝑇𝑅𝐹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OH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Fallback>
    </mc:AlternateContent>
    <xdr:clientData/>
  </xdr:oneCellAnchor>
  <xdr:oneCellAnchor>
    <xdr:from>
      <xdr:col>1</xdr:col>
      <xdr:colOff>885825</xdr:colOff>
      <xdr:row>58</xdr:row>
      <xdr:rowOff>66675</xdr:rowOff>
    </xdr:from>
    <xdr:ext cx="847725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900-00000D000000}"/>
                </a:ext>
              </a:extLst>
            </xdr:cNvPr>
            <xdr:cNvSpPr txBox="1"/>
          </xdr:nvSpPr>
          <xdr:spPr>
            <a:xfrm>
              <a:off x="2781300" y="16421100"/>
              <a:ext cx="847725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num>
                      <m:den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den>
                    </m:f>
                    <m:r>
                      <a:rPr lang="en-US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lang="en-US" sz="1100" baseline="-25000"/>
            </a:p>
          </xdr:txBody>
        </xdr:sp>
      </mc:Choice>
      <mc:Fallback xmlns="">
        <xdr:sp macro="" textlink="">
          <xdr:nvSpPr>
            <xdr:cNvPr id="13" name="TextBox 12"/>
            <xdr:cNvSpPr txBox="1"/>
          </xdr:nvSpPr>
          <xdr:spPr>
            <a:xfrm>
              <a:off x="2781300" y="16421100"/>
              <a:ext cx="847725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(𝑒+𝐷+𝑒)/2𝑒  </a:t>
              </a:r>
              <a:endParaRPr lang="en-US" sz="1100" baseline="-25000"/>
            </a:p>
          </xdr:txBody>
        </xdr:sp>
      </mc:Fallback>
    </mc:AlternateContent>
    <xdr:clientData/>
  </xdr:oneCellAnchor>
  <xdr:oneCellAnchor>
    <xdr:from>
      <xdr:col>6</xdr:col>
      <xdr:colOff>316247</xdr:colOff>
      <xdr:row>40</xdr:row>
      <xdr:rowOff>4962</xdr:rowOff>
    </xdr:from>
    <xdr:ext cx="43377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900-00000E000000}"/>
                </a:ext>
              </a:extLst>
            </xdr:cNvPr>
            <xdr:cNvSpPr txBox="1"/>
          </xdr:nvSpPr>
          <xdr:spPr>
            <a:xfrm>
              <a:off x="9745997" y="10130037"/>
              <a:ext cx="43377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 baseline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baseline="-2500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𝑀𝐴𝑋</m:t>
                    </m:r>
                    <m:r>
                      <m:rPr>
                        <m:nor/>
                      </m:rPr>
                      <a:rPr lang="en-US" sz="1100" b="0" i="0" baseline="-2500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,</m:t>
                    </m:r>
                    <m:r>
                      <m:rPr>
                        <m:nor/>
                      </m:rPr>
                      <a:rPr lang="en-US" sz="1100" b="0" i="0" baseline="-2500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𝑃𝑟</m:t>
                    </m:r>
                  </m:oMath>
                </m:oMathPara>
              </a14:m>
              <a:endParaRPr lang="en-US" sz="1100" baseline="-25000"/>
            </a:p>
          </xdr:txBody>
        </xdr:sp>
      </mc:Choice>
      <mc:Fallback xmlns="">
        <xdr:sp macro="" textlink="">
          <xdr:nvSpPr>
            <xdr:cNvPr id="14" name="TextBox 13"/>
            <xdr:cNvSpPr txBox="1"/>
          </xdr:nvSpPr>
          <xdr:spPr>
            <a:xfrm>
              <a:off x="9745997" y="10130037"/>
              <a:ext cx="43377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𝑀𝐴𝑋,𝑃𝑟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endParaRPr lang="en-US" sz="1100" baseline="-25000"/>
            </a:p>
          </xdr:txBody>
        </xdr:sp>
      </mc:Fallback>
    </mc:AlternateContent>
    <xdr:clientData/>
  </xdr:oneCellAnchor>
  <xdr:oneCellAnchor>
    <xdr:from>
      <xdr:col>6</xdr:col>
      <xdr:colOff>323050</xdr:colOff>
      <xdr:row>41</xdr:row>
      <xdr:rowOff>76200</xdr:rowOff>
    </xdr:from>
    <xdr:ext cx="396134" cy="2024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900-00000F000000}"/>
                </a:ext>
              </a:extLst>
            </xdr:cNvPr>
            <xdr:cNvSpPr txBox="1"/>
          </xdr:nvSpPr>
          <xdr:spPr>
            <a:xfrm>
              <a:off x="9752800" y="10391775"/>
              <a:ext cx="396134" cy="2024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 baseline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baseline="-2500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𝑚𝑖𝑛</m:t>
                    </m:r>
                    <m:r>
                      <m:rPr>
                        <m:nor/>
                      </m:rPr>
                      <a:rPr lang="en-US" sz="1100" b="0" i="0" baseline="-2500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,</m:t>
                    </m:r>
                    <m:r>
                      <m:rPr>
                        <m:nor/>
                      </m:rPr>
                      <a:rPr lang="en-US" sz="1100" b="0" i="0" baseline="-2500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𝑃𝑟</m:t>
                    </m:r>
                  </m:oMath>
                </m:oMathPara>
              </a14:m>
              <a:endParaRPr lang="en-US" sz="1100" baseline="-25000"/>
            </a:p>
          </xdr:txBody>
        </xdr:sp>
      </mc:Choice>
      <mc:Fallback xmlns="">
        <xdr:sp macro="" textlink="">
          <xdr:nvSpPr>
            <xdr:cNvPr id="15" name="TextBox 14"/>
            <xdr:cNvSpPr txBox="1"/>
          </xdr:nvSpPr>
          <xdr:spPr>
            <a:xfrm>
              <a:off x="9752800" y="10391775"/>
              <a:ext cx="396134" cy="2024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𝑚𝑖𝑛,𝑃𝑟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endParaRPr lang="en-US" sz="1100" baseline="-25000"/>
            </a:p>
          </xdr:txBody>
        </xdr:sp>
      </mc:Fallback>
    </mc:AlternateContent>
    <xdr:clientData/>
  </xdr:oneCellAnchor>
  <xdr:oneCellAnchor>
    <xdr:from>
      <xdr:col>1</xdr:col>
      <xdr:colOff>517711</xdr:colOff>
      <xdr:row>32</xdr:row>
      <xdr:rowOff>81242</xdr:rowOff>
    </xdr:from>
    <xdr:ext cx="149034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900-000010000000}"/>
                </a:ext>
              </a:extLst>
            </xdr:cNvPr>
            <xdr:cNvSpPr txBox="1"/>
          </xdr:nvSpPr>
          <xdr:spPr>
            <a:xfrm>
              <a:off x="2413186" y="7005917"/>
              <a:ext cx="14903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MAX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(|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𝑀𝐴𝑋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,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𝑃𝑟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|,|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𝑚𝑖𝑛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,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𝑃𝑟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|) </m:t>
                    </m:r>
                  </m:oMath>
                </m:oMathPara>
              </a14:m>
              <a:endParaRPr lang="en-US" sz="1100" baseline="-250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2413186" y="7005917"/>
              <a:ext cx="14903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"MAX(|𝜎</a:t>
              </a:r>
              <a:r>
                <a:rPr lang="en-US" sz="1100" b="0" i="0" u="none" strike="noStrike" baseline="-2500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𝑀𝐴𝑋,𝑃𝑟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|,|𝜎</a:t>
              </a:r>
              <a:r>
                <a:rPr lang="en-US" sz="1100" b="0" i="0" u="none" strike="noStrike" baseline="-2500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𝑚𝑖𝑛,𝑃𝑟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|)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"</a:t>
              </a:r>
              <a:endParaRPr lang="en-US" sz="1100" baseline="-25000"/>
            </a:p>
          </xdr:txBody>
        </xdr:sp>
      </mc:Fallback>
    </mc:AlternateContent>
    <xdr:clientData/>
  </xdr:oneCellAnchor>
  <xdr:oneCellAnchor>
    <xdr:from>
      <xdr:col>1</xdr:col>
      <xdr:colOff>646579</xdr:colOff>
      <xdr:row>59</xdr:row>
      <xdr:rowOff>117662</xdr:rowOff>
    </xdr:from>
    <xdr:ext cx="149034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900-000011000000}"/>
                </a:ext>
              </a:extLst>
            </xdr:cNvPr>
            <xdr:cNvSpPr txBox="1"/>
          </xdr:nvSpPr>
          <xdr:spPr>
            <a:xfrm>
              <a:off x="2542054" y="16872137"/>
              <a:ext cx="14903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MAX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(|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𝑀𝐴𝑋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,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𝑃𝑟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|,|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𝑚𝑖𝑛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,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𝑃𝑟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|) </m:t>
                    </m:r>
                  </m:oMath>
                </m:oMathPara>
              </a14:m>
              <a:endParaRPr lang="en-US" sz="1100" baseline="-250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>
              <a:off x="2542054" y="16872137"/>
              <a:ext cx="14903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"MAX(|𝜎</a:t>
              </a:r>
              <a:r>
                <a:rPr lang="en-US" sz="1100" b="0" i="0" u="none" strike="noStrike" baseline="-2500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𝑀𝐴𝑋,𝑃𝑟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|,|𝜎</a:t>
              </a:r>
              <a:r>
                <a:rPr lang="en-US" sz="1100" b="0" i="0" u="none" strike="noStrike" baseline="-2500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𝑚𝑖𝑛,𝑃𝑟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|)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"</a:t>
              </a:r>
              <a:endParaRPr lang="en-US" sz="1100" baseline="-25000"/>
            </a:p>
          </xdr:txBody>
        </xdr:sp>
      </mc:Fallback>
    </mc:AlternateContent>
    <xdr:clientData/>
  </xdr:oneCellAnchor>
  <xdr:oneCellAnchor>
    <xdr:from>
      <xdr:col>1</xdr:col>
      <xdr:colOff>1190625</xdr:colOff>
      <xdr:row>90</xdr:row>
      <xdr:rowOff>7844</xdr:rowOff>
    </xdr:from>
    <xdr:ext cx="819150" cy="3714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900-000012000000}"/>
                </a:ext>
              </a:extLst>
            </xdr:cNvPr>
            <xdr:cNvSpPr txBox="1"/>
          </xdr:nvSpPr>
          <xdr:spPr>
            <a:xfrm>
              <a:off x="3086100" y="25792019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f>
                    <m:fPr>
                      <m:ctrl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F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allow</m:t>
                      </m:r>
                    </m:num>
                    <m:den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𝜎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buck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 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Choice>
      <mc:Fallback xmlns="">
        <xdr:sp macro="" textlink="">
          <xdr:nvSpPr>
            <xdr:cNvPr id="18" name="TextBox 17"/>
            <xdr:cNvSpPr txBox="1"/>
          </xdr:nvSpPr>
          <xdr:spPr>
            <a:xfrm>
              <a:off x="3086100" y="25792019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"F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allow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buck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Fallback>
    </mc:AlternateContent>
    <xdr:clientData/>
  </xdr:oneCellAnchor>
  <xdr:oneCellAnchor>
    <xdr:from>
      <xdr:col>1</xdr:col>
      <xdr:colOff>809625</xdr:colOff>
      <xdr:row>89</xdr:row>
      <xdr:rowOff>127188</xdr:rowOff>
    </xdr:from>
    <xdr:ext cx="138896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900-000013000000}"/>
                </a:ext>
              </a:extLst>
            </xdr:cNvPr>
            <xdr:cNvSpPr txBox="1"/>
          </xdr:nvSpPr>
          <xdr:spPr>
            <a:xfrm>
              <a:off x="2705100" y="25530363"/>
              <a:ext cx="138896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m:rPr>
                      <m:sty m:val="p"/>
                    </m:rPr>
                    <a:rPr lang="en-US" sz="110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min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⁡(</m:t>
                  </m:r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𝐹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𝑐𝑟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𝑐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𝑠</m:t>
                  </m:r>
                </m:oMath>
              </a14:m>
              <a:r>
                <a:rPr lang="en-US">
                  <a:effectLst/>
                </a:rPr>
                <a:t>, Fcy x TRF)</a:t>
              </a:r>
              <a:endParaRPr lang="en-US" sz="1100" baseline="-25000"/>
            </a:p>
          </xdr:txBody>
        </xdr:sp>
      </mc:Choice>
      <mc:Fallback xmlns="">
        <xdr:sp macro="" textlink="">
          <xdr:nvSpPr>
            <xdr:cNvPr id="19" name="TextBox 18"/>
            <xdr:cNvSpPr txBox="1"/>
          </xdr:nvSpPr>
          <xdr:spPr>
            <a:xfrm>
              <a:off x="2705100" y="25530363"/>
              <a:ext cx="138896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min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⁡(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𝑐𝑟 𝑐,𝑠</a:t>
              </a:r>
              <a:r>
                <a:rPr lang="en-US">
                  <a:effectLst/>
                </a:rPr>
                <a:t>, Fcy x TRF)</a:t>
              </a:r>
              <a:endParaRPr lang="en-US" sz="1100" baseline="-25000"/>
            </a:p>
          </xdr:txBody>
        </xdr:sp>
      </mc:Fallback>
    </mc:AlternateContent>
    <xdr:clientData/>
  </xdr:oneCellAnchor>
  <xdr:oneCellAnchor>
    <xdr:from>
      <xdr:col>1</xdr:col>
      <xdr:colOff>309843</xdr:colOff>
      <xdr:row>85</xdr:row>
      <xdr:rowOff>77881</xdr:rowOff>
    </xdr:from>
    <xdr:ext cx="2291603" cy="4258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900-000014000000}"/>
                </a:ext>
              </a:extLst>
            </xdr:cNvPr>
            <xdr:cNvSpPr txBox="1"/>
          </xdr:nvSpPr>
          <xdr:spPr>
            <a:xfrm>
              <a:off x="2205318" y="23709406"/>
              <a:ext cx="2291603" cy="4258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𝜎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𝑚𝑖𝑛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.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𝑝𝑟</m:t>
                  </m:r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+ 1.5M</a:t>
              </a:r>
              <a:r>
                <a:rPr lang="en-US" sz="1100" b="0" i="0" u="none" strike="noStrike" baseline="-2500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dent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/t</a:t>
              </a:r>
              <a:r>
                <a:rPr lang="en-US" sz="1100" b="0" i="0" u="none" strike="noStrike" baseline="3000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2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, if d&gt;t AND e/D&lt;2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𝜎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𝑚𝑖𝑛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.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𝑝𝑟</m:t>
                  </m:r>
                </m:oMath>
              </a14:m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	        , Otherwise</a:t>
              </a:r>
              <a:endParaRPr lang="en-US">
                <a:effectLst/>
              </a:endParaRPr>
            </a:p>
          </xdr:txBody>
        </xdr:sp>
      </mc:Choice>
      <mc:Fallback xmlns="">
        <xdr:sp macro="" textlink="">
          <xdr:nvSpPr>
            <xdr:cNvPr id="20" name="TextBox 19"/>
            <xdr:cNvSpPr txBox="1"/>
          </xdr:nvSpPr>
          <xdr:spPr>
            <a:xfrm>
              <a:off x="2205318" y="23709406"/>
              <a:ext cx="2291603" cy="4258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𝑚𝑖𝑛.𝑝𝑟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+ 1.5M</a:t>
              </a:r>
              <a:r>
                <a:rPr lang="en-US" sz="1100" b="0" i="0" u="none" strike="noStrike" baseline="-2500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dent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/t</a:t>
              </a:r>
              <a:r>
                <a:rPr lang="en-US" sz="1100" b="0" i="0" u="none" strike="noStrike" baseline="3000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2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, if d&gt;t AND e/D&lt;2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𝑚𝑖𝑛.𝑝𝑟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	        , Otherwise</a:t>
              </a:r>
              <a:endParaRPr lang="en-US">
                <a:effectLst/>
              </a:endParaRPr>
            </a:p>
          </xdr:txBody>
        </xdr:sp>
      </mc:Fallback>
    </mc:AlternateContent>
    <xdr:clientData/>
  </xdr:oneCellAnchor>
  <xdr:oneCellAnchor>
    <xdr:from>
      <xdr:col>1</xdr:col>
      <xdr:colOff>655865</xdr:colOff>
      <xdr:row>119</xdr:row>
      <xdr:rowOff>55789</xdr:rowOff>
    </xdr:from>
    <xdr:ext cx="1676400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900-000015000000}"/>
                </a:ext>
              </a:extLst>
            </xdr:cNvPr>
            <xdr:cNvSpPr txBox="1"/>
          </xdr:nvSpPr>
          <xdr:spPr>
            <a:xfrm>
              <a:off x="2551340" y="33202789"/>
              <a:ext cx="1676400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n-US" sz="1100" b="0" i="0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max</m:t>
                        </m:r>
                        <m: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⁡(</m:t>
                        </m:r>
                        <m: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𝐿𝑛</m:t>
                        </m:r>
                        <m: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 </m:t>
                        </m:r>
                        <m: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𝑊𝑛</m:t>
                        </m:r>
                        <m: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n-US" sz="1100" b="0" i="0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min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⁡(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𝐿𝑛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 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𝑊𝑛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1100" b="0" i="0" u="none" strike="noStrike" baseline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1" name="TextBox 20"/>
            <xdr:cNvSpPr txBox="1"/>
          </xdr:nvSpPr>
          <xdr:spPr>
            <a:xfrm>
              <a:off x="2551340" y="33202789"/>
              <a:ext cx="1676400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(max⁡(𝐿𝑛, 𝑊𝑛))/(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min⁡(𝐿𝑛, 𝑊𝑛)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US" sz="1100" b="0" i="0" u="none" strike="noStrike" baseline="0" smtClean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</xdr:col>
      <xdr:colOff>1247775</xdr:colOff>
      <xdr:row>120</xdr:row>
      <xdr:rowOff>117102</xdr:rowOff>
    </xdr:from>
    <xdr:ext cx="509114" cy="19287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900-000016000000}"/>
                </a:ext>
              </a:extLst>
            </xdr:cNvPr>
            <xdr:cNvSpPr txBox="1"/>
          </xdr:nvSpPr>
          <xdr:spPr>
            <a:xfrm>
              <a:off x="3143250" y="33702252"/>
              <a:ext cx="509114" cy="1928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𝑀𝐴𝑋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 ∗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𝑡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 	</m:t>
                    </m:r>
                  </m:oMath>
                </m:oMathPara>
              </a14:m>
              <a:endParaRPr lang="en-US" sz="1100" b="0" i="0" u="none" strike="noStrike" baseline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2" name="TextBox 21"/>
            <xdr:cNvSpPr txBox="1"/>
          </xdr:nvSpPr>
          <xdr:spPr>
            <a:xfrm>
              <a:off x="3143250" y="33702252"/>
              <a:ext cx="509114" cy="1928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"𝜎</a:t>
              </a:r>
              <a:r>
                <a:rPr lang="en-US" sz="1100" b="0" i="0" u="none" strike="noStrike" baseline="-2500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𝑀𝐴𝑋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∗𝑡 	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"</a:t>
              </a:r>
            </a:p>
          </xdr:txBody>
        </xdr:sp>
      </mc:Fallback>
    </mc:AlternateContent>
    <xdr:clientData/>
  </xdr:oneCellAnchor>
  <xdr:oneCellAnchor>
    <xdr:from>
      <xdr:col>1</xdr:col>
      <xdr:colOff>709572</xdr:colOff>
      <xdr:row>122</xdr:row>
      <xdr:rowOff>111099</xdr:rowOff>
    </xdr:from>
    <xdr:ext cx="149034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900-000017000000}"/>
                </a:ext>
              </a:extLst>
            </xdr:cNvPr>
            <xdr:cNvSpPr txBox="1"/>
          </xdr:nvSpPr>
          <xdr:spPr>
            <a:xfrm>
              <a:off x="2605047" y="34753524"/>
              <a:ext cx="14903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MAX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(|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𝑀𝐴𝑋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,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𝑃𝑟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|,|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𝑚𝑖𝑛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,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𝑃𝑟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|) </m:t>
                    </m:r>
                  </m:oMath>
                </m:oMathPara>
              </a14:m>
              <a:endParaRPr lang="en-US" sz="1100" baseline="-25000"/>
            </a:p>
          </xdr:txBody>
        </xdr:sp>
      </mc:Choice>
      <mc:Fallback xmlns="">
        <xdr:sp macro="" textlink="">
          <xdr:nvSpPr>
            <xdr:cNvPr id="23" name="TextBox 22"/>
            <xdr:cNvSpPr txBox="1"/>
          </xdr:nvSpPr>
          <xdr:spPr>
            <a:xfrm>
              <a:off x="2605047" y="34753524"/>
              <a:ext cx="14903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"MAX(|𝜎</a:t>
              </a:r>
              <a:r>
                <a:rPr lang="en-US" sz="1100" b="0" i="0" u="none" strike="noStrike" baseline="-2500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𝑀𝐴𝑋,𝑃𝑟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|,|𝜎</a:t>
              </a:r>
              <a:r>
                <a:rPr lang="en-US" sz="1100" b="0" i="0" u="none" strike="noStrike" baseline="-2500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𝑚𝑖𝑛,𝑃𝑟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|)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"</a:t>
              </a:r>
              <a:endParaRPr lang="en-US" sz="1100" baseline="-25000"/>
            </a:p>
          </xdr:txBody>
        </xdr:sp>
      </mc:Fallback>
    </mc:AlternateContent>
    <xdr:clientData/>
  </xdr:oneCellAnchor>
  <xdr:oneCellAnchor>
    <xdr:from>
      <xdr:col>1</xdr:col>
      <xdr:colOff>781050</xdr:colOff>
      <xdr:row>123</xdr:row>
      <xdr:rowOff>28575</xdr:rowOff>
    </xdr:from>
    <xdr:ext cx="1371600" cy="552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900-000018000000}"/>
                </a:ext>
              </a:extLst>
            </xdr:cNvPr>
            <xdr:cNvSpPr txBox="1"/>
          </xdr:nvSpPr>
          <xdr:spPr>
            <a:xfrm>
              <a:off x="2676525" y="35137725"/>
              <a:ext cx="1371600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f>
                    <m:fPr>
                      <m:ctrlP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𝑀𝑑𝑒𝑛𝑡</m:t>
                      </m:r>
                    </m:num>
                    <m:den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  <m:r>
                        <a:rPr lang="en-US" sz="1100" b="0" i="1" baseline="300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     if AR &gt;1.5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f>
                    <m:fPr>
                      <m:ctrlP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3.6 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𝑀𝑑𝑒𝑛𝑡</m:t>
                      </m:r>
                    </m:num>
                    <m:den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  <m:r>
                        <a:rPr lang="en-US" sz="1100" b="0" i="1" baseline="300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    if AR ≤1.5</a:t>
              </a:r>
              <a:endParaRPr lang="en-US">
                <a:effectLst/>
              </a:endParaRPr>
            </a:p>
          </xdr:txBody>
        </xdr:sp>
      </mc:Choice>
      <mc:Fallback xmlns="">
        <xdr:sp macro="" textlink="">
          <xdr:nvSpPr>
            <xdr:cNvPr id="24" name="TextBox 23"/>
            <xdr:cNvSpPr txBox="1"/>
          </xdr:nvSpPr>
          <xdr:spPr>
            <a:xfrm>
              <a:off x="2676525" y="35137725"/>
              <a:ext cx="1371600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(3 𝑥 𝑀𝑑𝑒𝑛𝑡)/𝑡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     if AR &gt;1.5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(3.6 𝑥 𝑀𝑑𝑒𝑛𝑡)/𝑡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    if AR ≤1.5</a:t>
              </a:r>
              <a:endParaRPr lang="en-US">
                <a:effectLst/>
              </a:endParaRPr>
            </a:p>
          </xdr:txBody>
        </xdr:sp>
      </mc:Fallback>
    </mc:AlternateContent>
    <xdr:clientData/>
  </xdr:oneCellAnchor>
  <xdr:oneCellAnchor>
    <xdr:from>
      <xdr:col>1</xdr:col>
      <xdr:colOff>1095375</xdr:colOff>
      <xdr:row>124</xdr:row>
      <xdr:rowOff>84604</xdr:rowOff>
    </xdr:from>
    <xdr:ext cx="819150" cy="3714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900-00001B000000}"/>
                </a:ext>
              </a:extLst>
            </xdr:cNvPr>
            <xdr:cNvSpPr txBox="1"/>
          </xdr:nvSpPr>
          <xdr:spPr>
            <a:xfrm>
              <a:off x="2990850" y="35831929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f>
                    <m:fPr>
                      <m:ctrl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F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allow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𝑇𝑅𝐹</m:t>
                      </m:r>
                    </m:num>
                    <m:den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𝜎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NL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 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Choice>
      <mc:Fallback xmlns="">
        <xdr:sp macro="" textlink="">
          <xdr:nvSpPr>
            <xdr:cNvPr id="27" name="TextBox 26"/>
            <xdr:cNvSpPr txBox="1"/>
          </xdr:nvSpPr>
          <xdr:spPr>
            <a:xfrm>
              <a:off x="2990850" y="35831929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("F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allow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𝑇𝑅𝐹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NL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Fallback>
    </mc:AlternateContent>
    <xdr:clientData/>
  </xdr:oneCellAnchor>
  <xdr:oneCellAnchor>
    <xdr:from>
      <xdr:col>1</xdr:col>
      <xdr:colOff>945777</xdr:colOff>
      <xdr:row>57</xdr:row>
      <xdr:rowOff>8405</xdr:rowOff>
    </xdr:from>
    <xdr:ext cx="847725" cy="3199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900-00001D000000}"/>
                </a:ext>
              </a:extLst>
            </xdr:cNvPr>
            <xdr:cNvSpPr txBox="1"/>
          </xdr:nvSpPr>
          <xdr:spPr>
            <a:xfrm>
              <a:off x="2841252" y="16000880"/>
              <a:ext cx="847725" cy="3199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n-US" sz="1100" b="0" i="0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max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⁡(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 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den>
                    </m:f>
                    <m:r>
                      <a:rPr lang="en-US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lang="en-US" sz="1100" baseline="-25000"/>
            </a:p>
          </xdr:txBody>
        </xdr:sp>
      </mc:Choice>
      <mc:Fallback xmlns="">
        <xdr:sp macro="" textlink="">
          <xdr:nvSpPr>
            <xdr:cNvPr id="29" name="TextBox 28"/>
            <xdr:cNvSpPr txBox="1"/>
          </xdr:nvSpPr>
          <xdr:spPr>
            <a:xfrm>
              <a:off x="2841252" y="16000880"/>
              <a:ext cx="847725" cy="3199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𝑒/(max⁡(𝐿, 𝑊))  </a:t>
              </a:r>
              <a:endParaRPr lang="en-US" sz="1100" baseline="-25000"/>
            </a:p>
          </xdr:txBody>
        </xdr:sp>
      </mc:Fallback>
    </mc:AlternateContent>
    <xdr:clientData/>
  </xdr:oneCellAnchor>
  <xdr:oneCellAnchor>
    <xdr:from>
      <xdr:col>1</xdr:col>
      <xdr:colOff>657225</xdr:colOff>
      <xdr:row>86</xdr:row>
      <xdr:rowOff>47625</xdr:rowOff>
    </xdr:from>
    <xdr:ext cx="1277470" cy="3989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0900-00001E000000}"/>
                </a:ext>
              </a:extLst>
            </xdr:cNvPr>
            <xdr:cNvSpPr txBox="1"/>
          </xdr:nvSpPr>
          <xdr:spPr>
            <a:xfrm>
              <a:off x="2552700" y="24222075"/>
              <a:ext cx="1277470" cy="3989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  <m:r>
                          <m:rPr>
                            <m:sty m:val="p"/>
                          </m:rPr>
                          <a:rPr lang="el-GR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η</m:t>
                        </m:r>
                        <m:r>
                          <a:rPr lang="en-US" sz="1100" b="0" i="1" baseline="-25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  <m:r>
                          <a:rPr lang="az-Cyrl-AZ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п</m:t>
                        </m:r>
                        <m:r>
                          <a:rPr lang="en-US" sz="1100" b="0" i="1" baseline="30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  <m:r>
                          <a:rPr lang="en-US" sz="1100" b="0" i="1" baseline="-25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𝑇𝑅𝐹</m:t>
                        </m:r>
                      </m:num>
                      <m:den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12</m:t>
                        </m:r>
                        <m:d>
                          <m:dPr>
                            <m:ctrlP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1−µ</m:t>
                            </m:r>
                            <m:r>
                              <a:rPr lang="en-US" sz="1100" b="0" i="1" baseline="300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e>
                        </m:d>
                      </m:den>
                    </m:f>
                    <m:d>
                      <m:dPr>
                        <m:ctrlP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num>
                          <m:den>
                            <m: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𝑏</m:t>
                            </m:r>
                          </m:den>
                        </m:f>
                      </m:e>
                    </m:d>
                    <m:r>
                      <a:rPr lang="en-US" sz="1100" b="0" i="1" baseline="300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</m:oMath>
                </m:oMathPara>
              </a14:m>
              <a:endParaRPr lang="en-US" sz="1100" b="0" i="0" u="none" strike="noStrike" baseline="3000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0" name="TextBox 29"/>
            <xdr:cNvSpPr txBox="1"/>
          </xdr:nvSpPr>
          <xdr:spPr>
            <a:xfrm>
              <a:off x="2552700" y="24222075"/>
              <a:ext cx="1277470" cy="3989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</a:t>
              </a:r>
              <a:r>
                <a:rPr lang="el-G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η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𝑝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</a:t>
              </a:r>
              <a:r>
                <a:rPr lang="az-Cyrl-AZ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п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𝑇𝑅𝐹/12(1−µ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2)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(𝑡/𝑏)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endParaRPr lang="en-US" sz="1100" b="0" i="0" u="none" strike="noStrike" baseline="30000" smtClean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</xdr:col>
      <xdr:colOff>76200</xdr:colOff>
      <xdr:row>47</xdr:row>
      <xdr:rowOff>66675</xdr:rowOff>
    </xdr:from>
    <xdr:ext cx="2743199" cy="552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00000000-0008-0000-0900-000020000000}"/>
                </a:ext>
              </a:extLst>
            </xdr:cNvPr>
            <xdr:cNvSpPr txBox="1"/>
          </xdr:nvSpPr>
          <xdr:spPr>
            <a:xfrm>
              <a:off x="1971675" y="12439650"/>
              <a:ext cx="2743199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f>
                    <m:fPr>
                      <m:ctrl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𝑁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𝑒𝑓𝑓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[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𝑑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−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max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(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𝐿𝑛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,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𝑊𝑛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)/400]</m:t>
                      </m:r>
                    </m:num>
                    <m:den>
                      <m: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</a:t>
              </a:r>
              <a14:m>
                <m:oMath xmlns:m="http://schemas.openxmlformats.org/officeDocument/2006/math"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𝑖𝑓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𝑀𝐴𝑋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=|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𝑀𝐴𝑋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,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𝑃𝑟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| </m:t>
                  </m:r>
                  <m:f>
                    <m:fPr>
                      <m:ctrlP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𝑁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𝑒𝑓𝑓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d</m:t>
                      </m:r>
                    </m:num>
                    <m:den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	</a:t>
              </a:r>
              <a14:m>
                <m:oMath xmlns:m="http://schemas.openxmlformats.org/officeDocument/2006/math"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𝑖𝑓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𝑀𝐴𝑋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= |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min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,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𝑃𝑟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| </m:t>
                  </m:r>
                </m:oMath>
              </a14:m>
              <a:endParaRPr lang="en-US" sz="1100" b="0" i="0" u="none" strike="noStrike" baseline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	</a:t>
              </a:r>
            </a:p>
          </xdr:txBody>
        </xdr:sp>
      </mc:Choice>
      <mc:Fallback xmlns="">
        <xdr:sp macro="" textlink="">
          <xdr:nvSpPr>
            <xdr:cNvPr id="32" name="TextBox 31"/>
            <xdr:cNvSpPr txBox="1"/>
          </xdr:nvSpPr>
          <xdr:spPr>
            <a:xfrm>
              <a:off x="1971675" y="12439650"/>
              <a:ext cx="2743199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"𝑁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𝑒𝑓𝑓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 [𝑑−max(𝐿𝑛,𝑊𝑛)/400]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"𝑖𝑓 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𝑀𝐴𝑋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𝑀𝐴𝑋,𝑃𝑟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| "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"𝑁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𝑒𝑓𝑓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 d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/2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	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"𝑖𝑓 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𝑀𝐴𝑋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= 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min,𝑃𝑟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|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endParaRPr lang="en-US" sz="1100" b="0" i="0" u="none" strike="noStrike" baseline="0" smtClean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	</a:t>
              </a:r>
            </a:p>
          </xdr:txBody>
        </xdr:sp>
      </mc:Fallback>
    </mc:AlternateContent>
    <xdr:clientData/>
  </xdr:oneCellAnchor>
  <xdr:oneCellAnchor>
    <xdr:from>
      <xdr:col>1</xdr:col>
      <xdr:colOff>142875</xdr:colOff>
      <xdr:row>121</xdr:row>
      <xdr:rowOff>47625</xdr:rowOff>
    </xdr:from>
    <xdr:ext cx="2743199" cy="552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00000000-0008-0000-0900-000021000000}"/>
                </a:ext>
              </a:extLst>
            </xdr:cNvPr>
            <xdr:cNvSpPr txBox="1"/>
          </xdr:nvSpPr>
          <xdr:spPr>
            <a:xfrm>
              <a:off x="2038350" y="34051875"/>
              <a:ext cx="2743199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f>
                    <m:fPr>
                      <m:ctrl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𝑁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𝑒𝑓𝑓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[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𝑑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−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max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(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𝐿𝑛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,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𝑊𝑛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)/400]</m:t>
                      </m:r>
                    </m:num>
                    <m:den>
                      <m: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</a:t>
              </a:r>
              <a14:m>
                <m:oMath xmlns:m="http://schemas.openxmlformats.org/officeDocument/2006/math"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𝑖𝑓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𝑀𝐴𝑋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=|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𝑀𝐴𝑋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,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𝑃𝑟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| </m:t>
                  </m:r>
                  <m:f>
                    <m:fPr>
                      <m:ctrlP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𝑁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𝑒𝑓𝑓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d</m:t>
                      </m:r>
                    </m:num>
                    <m:den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	</a:t>
              </a:r>
              <a14:m>
                <m:oMath xmlns:m="http://schemas.openxmlformats.org/officeDocument/2006/math"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𝑖𝑓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𝑀𝐴𝑋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= |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min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,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𝑃𝑟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| </m:t>
                  </m:r>
                </m:oMath>
              </a14:m>
              <a:endParaRPr lang="en-US" sz="1100" b="0" i="0" u="none" strike="noStrike" baseline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	</a:t>
              </a:r>
            </a:p>
          </xdr:txBody>
        </xdr:sp>
      </mc:Choice>
      <mc:Fallback xmlns="">
        <xdr:sp macro="" textlink="">
          <xdr:nvSpPr>
            <xdr:cNvPr id="33" name="TextBox 32"/>
            <xdr:cNvSpPr txBox="1"/>
          </xdr:nvSpPr>
          <xdr:spPr>
            <a:xfrm>
              <a:off x="2038350" y="34051875"/>
              <a:ext cx="2743199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"𝑁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𝑒𝑓𝑓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 [𝑑−max(𝐿𝑛,𝑊𝑛)/400]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"𝑖𝑓 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𝑀𝐴𝑋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𝑀𝐴𝑋,𝑃𝑟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| "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"𝑁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𝑒𝑓𝑓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 d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/2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	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"𝑖𝑓 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𝑀𝐴𝑋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= 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min,𝑃𝑟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|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endParaRPr lang="en-US" sz="1100" b="0" i="0" u="none" strike="noStrike" baseline="0" smtClean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	</a:t>
              </a:r>
            </a:p>
          </xdr:txBody>
        </xdr:sp>
      </mc:Fallback>
    </mc:AlternateContent>
    <xdr:clientData/>
  </xdr:oneCellAnchor>
  <xdr:twoCellAnchor editAs="oneCell">
    <xdr:from>
      <xdr:col>4</xdr:col>
      <xdr:colOff>428625</xdr:colOff>
      <xdr:row>45</xdr:row>
      <xdr:rowOff>57150</xdr:rowOff>
    </xdr:from>
    <xdr:to>
      <xdr:col>11</xdr:col>
      <xdr:colOff>542925</xdr:colOff>
      <xdr:row>68</xdr:row>
      <xdr:rowOff>66675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4150" y="11572875"/>
          <a:ext cx="6991350" cy="806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1085850</xdr:colOff>
      <xdr:row>33</xdr:row>
      <xdr:rowOff>50986</xdr:rowOff>
    </xdr:from>
    <xdr:ext cx="509114" cy="19287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2981325" y="7632886"/>
              <a:ext cx="509114" cy="1928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𝑀𝐴𝑋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 ∗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𝑡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 	</m:t>
                    </m:r>
                  </m:oMath>
                </m:oMathPara>
              </a14:m>
              <a:endParaRPr lang="en-US" sz="1100" b="0" i="0" u="none" strike="noStrike" baseline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2981325" y="7632886"/>
              <a:ext cx="509114" cy="1928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"𝜎</a:t>
              </a:r>
              <a:r>
                <a:rPr lang="en-US" sz="1100" b="0" i="0" u="none" strike="noStrike" baseline="-2500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𝑀𝐴𝑋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∗𝑡 	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"</a:t>
              </a:r>
            </a:p>
          </xdr:txBody>
        </xdr:sp>
      </mc:Fallback>
    </mc:AlternateContent>
    <xdr:clientData/>
  </xdr:oneCellAnchor>
  <xdr:oneCellAnchor>
    <xdr:from>
      <xdr:col>1</xdr:col>
      <xdr:colOff>38101</xdr:colOff>
      <xdr:row>34</xdr:row>
      <xdr:rowOff>38101</xdr:rowOff>
    </xdr:from>
    <xdr:ext cx="2743199" cy="552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SpPr txBox="1"/>
          </xdr:nvSpPr>
          <xdr:spPr>
            <a:xfrm>
              <a:off x="1933576" y="8010526"/>
              <a:ext cx="2743199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f>
                    <m:fPr>
                      <m:ctrl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𝑁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𝑒𝑓𝑓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[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𝑑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−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max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(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𝐿𝑛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,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𝑊𝑛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)/400]</m:t>
                      </m:r>
                    </m:num>
                    <m:den>
                      <m: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</a:t>
              </a:r>
              <a14:m>
                <m:oMath xmlns:m="http://schemas.openxmlformats.org/officeDocument/2006/math"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𝑖𝑓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𝑀𝐴𝑋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=|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𝑀𝐴𝑋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,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𝑃𝑟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| </m:t>
                  </m:r>
                  <m:f>
                    <m:fPr>
                      <m:ctrlP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𝑁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𝑒𝑓𝑓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d</m:t>
                      </m:r>
                    </m:num>
                    <m:den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	</a:t>
              </a:r>
              <a14:m>
                <m:oMath xmlns:m="http://schemas.openxmlformats.org/officeDocument/2006/math"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𝑖𝑓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𝑀𝐴𝑋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= |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min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,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𝑃𝑟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| </m:t>
                  </m:r>
                </m:oMath>
              </a14:m>
              <a:endParaRPr lang="en-US" sz="1100" b="0" i="0" u="none" strike="noStrike" baseline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	</a:t>
              </a:r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933576" y="8010526"/>
              <a:ext cx="2743199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"𝑁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𝑒𝑓𝑓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 [𝑑−max(𝐿𝑛,𝑊𝑛)/400]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"𝑖𝑓 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𝑀𝐴𝑋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𝑀𝐴𝑋,𝑃𝑟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| "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"𝑁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𝑒𝑓𝑓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 d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/2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	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"𝑖𝑓 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𝑀𝐴𝑋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= 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min,𝑃𝑟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|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endParaRPr lang="en-US" sz="1100" b="0" i="0" u="none" strike="noStrike" baseline="0" smtClean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	</a:t>
              </a:r>
            </a:p>
          </xdr:txBody>
        </xdr:sp>
      </mc:Fallback>
    </mc:AlternateContent>
    <xdr:clientData/>
  </xdr:oneCellAnchor>
  <xdr:oneCellAnchor>
    <xdr:from>
      <xdr:col>1</xdr:col>
      <xdr:colOff>1114425</xdr:colOff>
      <xdr:row>35</xdr:row>
      <xdr:rowOff>72838</xdr:rowOff>
    </xdr:from>
    <xdr:ext cx="533415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SpPr txBox="1"/>
          </xdr:nvSpPr>
          <xdr:spPr>
            <a:xfrm>
              <a:off x="3009900" y="8654863"/>
              <a:ext cx="533415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m:rPr>
                            <m:nor/>
                          </m:rPr>
                          <a:rPr lang="en-US" sz="1100" b="0" i="0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6</m:t>
                        </m:r>
                        <m:r>
                          <m:rPr>
                            <m:nor/>
                          </m:rPr>
                          <a:rPr lang="en-US" sz="1100" b="0" i="0" baseline="-2500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nor/>
                          </m:rPr>
                          <a:rPr lang="en-US" sz="1100" b="0" i="0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x</m:t>
                        </m:r>
                        <m:r>
                          <m:rPr>
                            <m:nor/>
                          </m:rPr>
                          <a:rPr lang="en-US" sz="1100" b="0" i="0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  <m:r>
                          <a:rPr lang="en-US" sz="1100" b="0" i="1" baseline="-25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𝑑𝑒𝑛𝑡</m:t>
                        </m:r>
                      </m:num>
                      <m:den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sz="1100" b="0" i="1" baseline="30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en-US" sz="1100" b="0" i="0" u="none" strike="noStrike" baseline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3009900" y="8654863"/>
              <a:ext cx="533415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6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𝑀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𝑑𝑒𝑛𝑡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endParaRPr lang="en-US" sz="1100" b="0" i="0" u="none" strike="noStrike" baseline="0" smtClean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</xdr:col>
      <xdr:colOff>1028700</xdr:colOff>
      <xdr:row>36</xdr:row>
      <xdr:rowOff>59951</xdr:rowOff>
    </xdr:from>
    <xdr:ext cx="819150" cy="3714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A00-000005000000}"/>
                </a:ext>
              </a:extLst>
            </xdr:cNvPr>
            <xdr:cNvSpPr txBox="1"/>
          </xdr:nvSpPr>
          <xdr:spPr>
            <a:xfrm>
              <a:off x="2924175" y="9061076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f>
                    <m:fPr>
                      <m:ctrl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F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allow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𝑇𝑅𝐹</m:t>
                      </m:r>
                    </m:num>
                    <m:den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𝜎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L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 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2924175" y="9061076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("F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allow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𝑇𝑅𝐹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Fallback>
    </mc:AlternateContent>
    <xdr:clientData/>
  </xdr:oneCellAnchor>
  <xdr:oneCellAnchor>
    <xdr:from>
      <xdr:col>1</xdr:col>
      <xdr:colOff>590550</xdr:colOff>
      <xdr:row>45</xdr:row>
      <xdr:rowOff>85725</xdr:rowOff>
    </xdr:from>
    <xdr:ext cx="149034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A00-000006000000}"/>
                </a:ext>
              </a:extLst>
            </xdr:cNvPr>
            <xdr:cNvSpPr txBox="1"/>
          </xdr:nvSpPr>
          <xdr:spPr>
            <a:xfrm>
              <a:off x="2486025" y="11868150"/>
              <a:ext cx="14903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MAX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(|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𝑀𝐴𝑋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,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𝑃𝑟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|,|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𝑚𝑖𝑛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,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𝑃𝑟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|) </m:t>
                    </m:r>
                  </m:oMath>
                </m:oMathPara>
              </a14:m>
              <a:endParaRPr lang="en-US" sz="1100" baseline="-250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2486025" y="11868150"/>
              <a:ext cx="14903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"MAX(|𝜎</a:t>
              </a:r>
              <a:r>
                <a:rPr lang="en-US" sz="1100" b="0" i="0" u="none" strike="noStrike" baseline="-2500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𝑀𝐴𝑋,𝑃𝑟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|,|𝜎</a:t>
              </a:r>
              <a:r>
                <a:rPr lang="en-US" sz="1100" b="0" i="0" u="none" strike="noStrike" baseline="-2500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𝑚𝑖𝑛,𝑃𝑟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|)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"</a:t>
              </a:r>
              <a:endParaRPr lang="en-US" sz="1100" baseline="-25000"/>
            </a:p>
          </xdr:txBody>
        </xdr:sp>
      </mc:Fallback>
    </mc:AlternateContent>
    <xdr:clientData/>
  </xdr:oneCellAnchor>
  <xdr:oneCellAnchor>
    <xdr:from>
      <xdr:col>1</xdr:col>
      <xdr:colOff>1123950</xdr:colOff>
      <xdr:row>46</xdr:row>
      <xdr:rowOff>76200</xdr:rowOff>
    </xdr:from>
    <xdr:ext cx="509114" cy="19287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 txBox="1"/>
          </xdr:nvSpPr>
          <xdr:spPr>
            <a:xfrm>
              <a:off x="3019425" y="12296775"/>
              <a:ext cx="509114" cy="1928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𝑀𝐴𝑋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 ∗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𝑡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 	</m:t>
                    </m:r>
                  </m:oMath>
                </m:oMathPara>
              </a14:m>
              <a:endParaRPr lang="en-US" sz="1100" b="0" i="0" u="none" strike="noStrike" baseline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3019425" y="12296775"/>
              <a:ext cx="509114" cy="1928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"𝜎</a:t>
              </a:r>
              <a:r>
                <a:rPr lang="en-US" sz="1100" b="0" i="0" u="none" strike="noStrike" baseline="-2500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𝑀𝐴𝑋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∗𝑡 	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"</a:t>
              </a:r>
            </a:p>
          </xdr:txBody>
        </xdr:sp>
      </mc:Fallback>
    </mc:AlternateContent>
    <xdr:clientData/>
  </xdr:oneCellAnchor>
  <xdr:oneCellAnchor>
    <xdr:from>
      <xdr:col>1</xdr:col>
      <xdr:colOff>561975</xdr:colOff>
      <xdr:row>44</xdr:row>
      <xdr:rowOff>19050</xdr:rowOff>
    </xdr:from>
    <xdr:ext cx="1676400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A00-000008000000}"/>
                </a:ext>
              </a:extLst>
            </xdr:cNvPr>
            <xdr:cNvSpPr txBox="1"/>
          </xdr:nvSpPr>
          <xdr:spPr>
            <a:xfrm>
              <a:off x="2457450" y="11410950"/>
              <a:ext cx="1676400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n-US" sz="1100" b="0" i="0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max</m:t>
                        </m:r>
                        <m: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⁡(</m:t>
                        </m:r>
                        <m: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𝐿𝑛</m:t>
                        </m:r>
                        <m: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 </m:t>
                        </m:r>
                        <m: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𝑊𝑛</m:t>
                        </m:r>
                        <m: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n-US" sz="1100" b="0" i="0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min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⁡(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𝐿𝑛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 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𝑊𝑛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1100" b="0" i="0" u="none" strike="noStrike" baseline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2457450" y="11410950"/>
              <a:ext cx="1676400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(max⁡(𝐿𝑛, 𝑊𝑛))/(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min⁡(𝐿𝑛, 𝑊𝑛)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US" sz="1100" b="0" i="0" u="none" strike="noStrike" baseline="0" smtClean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</xdr:col>
      <xdr:colOff>772886</xdr:colOff>
      <xdr:row>48</xdr:row>
      <xdr:rowOff>36739</xdr:rowOff>
    </xdr:from>
    <xdr:ext cx="1371600" cy="552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A00-000009000000}"/>
                </a:ext>
              </a:extLst>
            </xdr:cNvPr>
            <xdr:cNvSpPr txBox="1"/>
          </xdr:nvSpPr>
          <xdr:spPr>
            <a:xfrm>
              <a:off x="2668361" y="13343164"/>
              <a:ext cx="1371600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f>
                    <m:fPr>
                      <m:ctrlP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𝑀𝑑𝑒𝑛𝑡</m:t>
                      </m:r>
                    </m:num>
                    <m:den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  <m:r>
                        <a:rPr lang="en-US" sz="1100" b="0" i="1" baseline="300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     if AR &gt;1.5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f>
                    <m:fPr>
                      <m:ctrlP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3.6 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𝑀𝑑𝑒𝑛𝑡</m:t>
                      </m:r>
                    </m:num>
                    <m:den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  <m:r>
                        <a:rPr lang="en-US" sz="1100" b="0" i="1" baseline="300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    if AR ≤1.5</a:t>
              </a:r>
              <a:endParaRPr lang="en-US">
                <a:effectLst/>
              </a:endParaRPr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2668361" y="13343164"/>
              <a:ext cx="1371600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(3 𝑥 𝑀𝑑𝑒𝑛𝑡)/𝑡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     if AR &gt;1.5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(3.6 𝑥 𝑀𝑑𝑒𝑛𝑡)/𝑡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    if AR ≤1.5</a:t>
              </a:r>
              <a:endParaRPr lang="en-US">
                <a:effectLst/>
              </a:endParaRPr>
            </a:p>
          </xdr:txBody>
        </xdr:sp>
      </mc:Fallback>
    </mc:AlternateContent>
    <xdr:clientData/>
  </xdr:oneCellAnchor>
  <xdr:oneCellAnchor>
    <xdr:from>
      <xdr:col>1</xdr:col>
      <xdr:colOff>1095375</xdr:colOff>
      <xdr:row>49</xdr:row>
      <xdr:rowOff>114300</xdr:rowOff>
    </xdr:from>
    <xdr:ext cx="819150" cy="3714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A00-00000A000000}"/>
                </a:ext>
              </a:extLst>
            </xdr:cNvPr>
            <xdr:cNvSpPr txBox="1"/>
          </xdr:nvSpPr>
          <xdr:spPr>
            <a:xfrm>
              <a:off x="2990850" y="14020800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f>
                    <m:fPr>
                      <m:ctrl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F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allow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𝑇𝑅𝐹</m:t>
                      </m:r>
                    </m:num>
                    <m:den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𝜎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NL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 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2990850" y="14020800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("F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allow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𝑇𝑅𝐹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NL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Fallback>
    </mc:AlternateContent>
    <xdr:clientData/>
  </xdr:oneCellAnchor>
  <xdr:oneCellAnchor>
    <xdr:from>
      <xdr:col>1</xdr:col>
      <xdr:colOff>542926</xdr:colOff>
      <xdr:row>60</xdr:row>
      <xdr:rowOff>19050</xdr:rowOff>
    </xdr:from>
    <xdr:ext cx="2000249" cy="552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A00-00000B000000}"/>
                </a:ext>
              </a:extLst>
            </xdr:cNvPr>
            <xdr:cNvSpPr txBox="1"/>
          </xdr:nvSpPr>
          <xdr:spPr>
            <a:xfrm>
              <a:off x="2438401" y="17526000"/>
              <a:ext cx="2000249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1.25 x </a:t>
              </a: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𝜎</m:t>
                  </m:r>
                </m:oMath>
              </a14:m>
              <a:r>
                <a:rPr lang="en-US" sz="110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MAX 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     	if e/D ≥ 2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𝑀𝐴𝑋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 </a:t>
              </a:r>
              <a14:m>
                <m:oMath xmlns:m="http://schemas.openxmlformats.org/officeDocument/2006/math">
                  <m:f>
                    <m:fPr>
                      <m:ctrlP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1.5 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𝑀𝑑𝑒𝑛𝑡</m:t>
                      </m:r>
                    </m:num>
                    <m:den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  <m:r>
                        <a:rPr lang="en-US" sz="1100" b="0" i="1" baseline="300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  <m:r>
                    <a:rPr lang="en-US" sz="1100" b="0" i="0" baseline="30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</m:oMath>
              </a14:m>
              <a:r>
                <a:rPr lang="en-US" baseline="0">
                  <a:effectLst/>
                </a:rPr>
                <a:t> , if 2 &gt; e/D ≥ 0.5</a:t>
              </a:r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>
              <a:off x="2438401" y="17526000"/>
              <a:ext cx="2000249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1.25 x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</a:t>
              </a:r>
              <a:r>
                <a:rPr lang="en-US" sz="110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MAX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     	if e/D ≥ 2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𝑀𝐴𝑋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(1.5 𝑥 𝑀𝑑𝑒𝑛𝑡)/𝑡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</a:t>
              </a:r>
              <a:r>
                <a:rPr lang="en-US" baseline="0">
                  <a:effectLst/>
                </a:rPr>
                <a:t> , if 2 &gt; e/D ≥ 0.5</a:t>
              </a:r>
            </a:p>
          </xdr:txBody>
        </xdr:sp>
      </mc:Fallback>
    </mc:AlternateContent>
    <xdr:clientData/>
  </xdr:oneCellAnchor>
  <xdr:oneCellAnchor>
    <xdr:from>
      <xdr:col>1</xdr:col>
      <xdr:colOff>1006848</xdr:colOff>
      <xdr:row>61</xdr:row>
      <xdr:rowOff>45944</xdr:rowOff>
    </xdr:from>
    <xdr:ext cx="819150" cy="3714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A00-00000C000000}"/>
                </a:ext>
              </a:extLst>
            </xdr:cNvPr>
            <xdr:cNvSpPr txBox="1"/>
          </xdr:nvSpPr>
          <xdr:spPr>
            <a:xfrm>
              <a:off x="2902323" y="18076769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f>
                    <m:fPr>
                      <m:ctrl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F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allow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𝑇𝑅𝐹</m:t>
                      </m:r>
                    </m:num>
                    <m:den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𝜎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OH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 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Choice>
      <mc:Fallback xmlns="">
        <xdr:sp macro="" textlink="">
          <xdr:nvSpPr>
            <xdr:cNvPr id="12" name="TextBox 11"/>
            <xdr:cNvSpPr txBox="1"/>
          </xdr:nvSpPr>
          <xdr:spPr>
            <a:xfrm>
              <a:off x="2902323" y="18076769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("F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allow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𝑇𝑅𝐹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OH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Fallback>
    </mc:AlternateContent>
    <xdr:clientData/>
  </xdr:oneCellAnchor>
  <xdr:oneCellAnchor>
    <xdr:from>
      <xdr:col>1</xdr:col>
      <xdr:colOff>885825</xdr:colOff>
      <xdr:row>58</xdr:row>
      <xdr:rowOff>66675</xdr:rowOff>
    </xdr:from>
    <xdr:ext cx="847725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A00-00000D000000}"/>
                </a:ext>
              </a:extLst>
            </xdr:cNvPr>
            <xdr:cNvSpPr txBox="1"/>
          </xdr:nvSpPr>
          <xdr:spPr>
            <a:xfrm>
              <a:off x="2781300" y="16687800"/>
              <a:ext cx="847725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num>
                      <m:den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den>
                    </m:f>
                    <m:r>
                      <a:rPr lang="en-US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lang="en-US" sz="1100" baseline="-25000"/>
            </a:p>
          </xdr:txBody>
        </xdr:sp>
      </mc:Choice>
      <mc:Fallback xmlns="">
        <xdr:sp macro="" textlink="">
          <xdr:nvSpPr>
            <xdr:cNvPr id="13" name="TextBox 12"/>
            <xdr:cNvSpPr txBox="1"/>
          </xdr:nvSpPr>
          <xdr:spPr>
            <a:xfrm>
              <a:off x="2781300" y="16687800"/>
              <a:ext cx="847725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(𝑒+𝐷+𝑒)/2𝑒  </a:t>
              </a:r>
              <a:endParaRPr lang="en-US" sz="1100" baseline="-25000"/>
            </a:p>
          </xdr:txBody>
        </xdr:sp>
      </mc:Fallback>
    </mc:AlternateContent>
    <xdr:clientData/>
  </xdr:oneCellAnchor>
  <xdr:oneCellAnchor>
    <xdr:from>
      <xdr:col>6</xdr:col>
      <xdr:colOff>316247</xdr:colOff>
      <xdr:row>40</xdr:row>
      <xdr:rowOff>4962</xdr:rowOff>
    </xdr:from>
    <xdr:ext cx="43377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A00-00000E000000}"/>
                </a:ext>
              </a:extLst>
            </xdr:cNvPr>
            <xdr:cNvSpPr txBox="1"/>
          </xdr:nvSpPr>
          <xdr:spPr>
            <a:xfrm>
              <a:off x="9831722" y="10396737"/>
              <a:ext cx="43377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 baseline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baseline="-2500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𝑀𝐴𝑋</m:t>
                    </m:r>
                    <m:r>
                      <m:rPr>
                        <m:nor/>
                      </m:rPr>
                      <a:rPr lang="en-US" sz="1100" b="0" i="0" baseline="-2500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,</m:t>
                    </m:r>
                    <m:r>
                      <m:rPr>
                        <m:nor/>
                      </m:rPr>
                      <a:rPr lang="en-US" sz="1100" b="0" i="0" baseline="-2500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𝑃𝑟</m:t>
                    </m:r>
                  </m:oMath>
                </m:oMathPara>
              </a14:m>
              <a:endParaRPr lang="en-US" sz="1100" baseline="-25000"/>
            </a:p>
          </xdr:txBody>
        </xdr:sp>
      </mc:Choice>
      <mc:Fallback xmlns="">
        <xdr:sp macro="" textlink="">
          <xdr:nvSpPr>
            <xdr:cNvPr id="14" name="TextBox 13"/>
            <xdr:cNvSpPr txBox="1"/>
          </xdr:nvSpPr>
          <xdr:spPr>
            <a:xfrm>
              <a:off x="9831722" y="10396737"/>
              <a:ext cx="43377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𝑀𝐴𝑋,𝑃𝑟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endParaRPr lang="en-US" sz="1100" baseline="-25000"/>
            </a:p>
          </xdr:txBody>
        </xdr:sp>
      </mc:Fallback>
    </mc:AlternateContent>
    <xdr:clientData/>
  </xdr:oneCellAnchor>
  <xdr:oneCellAnchor>
    <xdr:from>
      <xdr:col>6</xdr:col>
      <xdr:colOff>323050</xdr:colOff>
      <xdr:row>41</xdr:row>
      <xdr:rowOff>76200</xdr:rowOff>
    </xdr:from>
    <xdr:ext cx="396134" cy="2024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A00-00000F000000}"/>
                </a:ext>
              </a:extLst>
            </xdr:cNvPr>
            <xdr:cNvSpPr txBox="1"/>
          </xdr:nvSpPr>
          <xdr:spPr>
            <a:xfrm>
              <a:off x="9838525" y="10658475"/>
              <a:ext cx="396134" cy="2024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 baseline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baseline="-2500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𝑚𝑖𝑛</m:t>
                    </m:r>
                    <m:r>
                      <m:rPr>
                        <m:nor/>
                      </m:rPr>
                      <a:rPr lang="en-US" sz="1100" b="0" i="0" baseline="-2500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,</m:t>
                    </m:r>
                    <m:r>
                      <m:rPr>
                        <m:nor/>
                      </m:rPr>
                      <a:rPr lang="en-US" sz="1100" b="0" i="0" baseline="-2500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𝑃𝑟</m:t>
                    </m:r>
                  </m:oMath>
                </m:oMathPara>
              </a14:m>
              <a:endParaRPr lang="en-US" sz="1100" baseline="-25000"/>
            </a:p>
          </xdr:txBody>
        </xdr:sp>
      </mc:Choice>
      <mc:Fallback xmlns="">
        <xdr:sp macro="" textlink="">
          <xdr:nvSpPr>
            <xdr:cNvPr id="15" name="TextBox 14"/>
            <xdr:cNvSpPr txBox="1"/>
          </xdr:nvSpPr>
          <xdr:spPr>
            <a:xfrm>
              <a:off x="9838525" y="10658475"/>
              <a:ext cx="396134" cy="2024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𝑚𝑖𝑛,𝑃𝑟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endParaRPr lang="en-US" sz="1100" baseline="-25000"/>
            </a:p>
          </xdr:txBody>
        </xdr:sp>
      </mc:Fallback>
    </mc:AlternateContent>
    <xdr:clientData/>
  </xdr:oneCellAnchor>
  <xdr:oneCellAnchor>
    <xdr:from>
      <xdr:col>1</xdr:col>
      <xdr:colOff>517711</xdr:colOff>
      <xdr:row>32</xdr:row>
      <xdr:rowOff>81242</xdr:rowOff>
    </xdr:from>
    <xdr:ext cx="149034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:cNvPr>
            <xdr:cNvSpPr txBox="1"/>
          </xdr:nvSpPr>
          <xdr:spPr>
            <a:xfrm>
              <a:off x="2413186" y="7272617"/>
              <a:ext cx="14903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MAX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(|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𝑀𝐴𝑋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,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𝑃𝑟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|,|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𝑚𝑖𝑛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,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𝑃𝑟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|) </m:t>
                    </m:r>
                  </m:oMath>
                </m:oMathPara>
              </a14:m>
              <a:endParaRPr lang="en-US" sz="1100" baseline="-250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2413186" y="7272617"/>
              <a:ext cx="14903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"MAX(|𝜎</a:t>
              </a:r>
              <a:r>
                <a:rPr lang="en-US" sz="1100" b="0" i="0" u="none" strike="noStrike" baseline="-2500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𝑀𝐴𝑋,𝑃𝑟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|,|𝜎</a:t>
              </a:r>
              <a:r>
                <a:rPr lang="en-US" sz="1100" b="0" i="0" u="none" strike="noStrike" baseline="-2500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𝑚𝑖𝑛,𝑃𝑟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|)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"</a:t>
              </a:r>
              <a:endParaRPr lang="en-US" sz="1100" baseline="-25000"/>
            </a:p>
          </xdr:txBody>
        </xdr:sp>
      </mc:Fallback>
    </mc:AlternateContent>
    <xdr:clientData/>
  </xdr:oneCellAnchor>
  <xdr:oneCellAnchor>
    <xdr:from>
      <xdr:col>1</xdr:col>
      <xdr:colOff>646579</xdr:colOff>
      <xdr:row>59</xdr:row>
      <xdr:rowOff>117662</xdr:rowOff>
    </xdr:from>
    <xdr:ext cx="149034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:cNvPr>
            <xdr:cNvSpPr txBox="1"/>
          </xdr:nvSpPr>
          <xdr:spPr>
            <a:xfrm>
              <a:off x="2542054" y="17138837"/>
              <a:ext cx="14903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MAX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(|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𝑀𝐴𝑋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,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𝑃𝑟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|,|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𝑚𝑖𝑛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,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𝑃𝑟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|) </m:t>
                    </m:r>
                  </m:oMath>
                </m:oMathPara>
              </a14:m>
              <a:endParaRPr lang="en-US" sz="1100" baseline="-250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>
              <a:off x="2542054" y="17138837"/>
              <a:ext cx="14903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"MAX(|𝜎</a:t>
              </a:r>
              <a:r>
                <a:rPr lang="en-US" sz="1100" b="0" i="0" u="none" strike="noStrike" baseline="-2500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𝑀𝐴𝑋,𝑃𝑟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|,|𝜎</a:t>
              </a:r>
              <a:r>
                <a:rPr lang="en-US" sz="1100" b="0" i="0" u="none" strike="noStrike" baseline="-2500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𝑚𝑖𝑛,𝑃𝑟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|)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"</a:t>
              </a:r>
              <a:endParaRPr lang="en-US" sz="1100" baseline="-25000"/>
            </a:p>
          </xdr:txBody>
        </xdr:sp>
      </mc:Fallback>
    </mc:AlternateContent>
    <xdr:clientData/>
  </xdr:oneCellAnchor>
  <xdr:oneCellAnchor>
    <xdr:from>
      <xdr:col>1</xdr:col>
      <xdr:colOff>1190625</xdr:colOff>
      <xdr:row>91</xdr:row>
      <xdr:rowOff>7844</xdr:rowOff>
    </xdr:from>
    <xdr:ext cx="819150" cy="3714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A00-000012000000}"/>
                </a:ext>
              </a:extLst>
            </xdr:cNvPr>
            <xdr:cNvSpPr txBox="1"/>
          </xdr:nvSpPr>
          <xdr:spPr>
            <a:xfrm>
              <a:off x="3086100" y="26058719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f>
                    <m:fPr>
                      <m:ctrl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F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allow</m:t>
                      </m:r>
                    </m:num>
                    <m:den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𝜎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buck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 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Choice>
      <mc:Fallback xmlns="">
        <xdr:sp macro="" textlink="">
          <xdr:nvSpPr>
            <xdr:cNvPr id="18" name="TextBox 17"/>
            <xdr:cNvSpPr txBox="1"/>
          </xdr:nvSpPr>
          <xdr:spPr>
            <a:xfrm>
              <a:off x="3086100" y="26058719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"F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allow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buck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Fallback>
    </mc:AlternateContent>
    <xdr:clientData/>
  </xdr:oneCellAnchor>
  <xdr:oneCellAnchor>
    <xdr:from>
      <xdr:col>1</xdr:col>
      <xdr:colOff>809625</xdr:colOff>
      <xdr:row>90</xdr:row>
      <xdr:rowOff>127188</xdr:rowOff>
    </xdr:from>
    <xdr:ext cx="138896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 txBox="1"/>
          </xdr:nvSpPr>
          <xdr:spPr>
            <a:xfrm>
              <a:off x="2705100" y="25797063"/>
              <a:ext cx="138896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m:rPr>
                      <m:sty m:val="p"/>
                    </m:rPr>
                    <a:rPr lang="en-US" sz="110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min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⁡(</m:t>
                  </m:r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𝐹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𝑐𝑟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𝑐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𝑠</m:t>
                  </m:r>
                </m:oMath>
              </a14:m>
              <a:r>
                <a:rPr lang="en-US">
                  <a:effectLst/>
                </a:rPr>
                <a:t>, Fcy x TRF)</a:t>
              </a:r>
              <a:endParaRPr lang="en-US" sz="1100" baseline="-25000"/>
            </a:p>
          </xdr:txBody>
        </xdr:sp>
      </mc:Choice>
      <mc:Fallback xmlns="">
        <xdr:sp macro="" textlink="">
          <xdr:nvSpPr>
            <xdr:cNvPr id="19" name="TextBox 18"/>
            <xdr:cNvSpPr txBox="1"/>
          </xdr:nvSpPr>
          <xdr:spPr>
            <a:xfrm>
              <a:off x="2705100" y="25797063"/>
              <a:ext cx="138896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min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⁡(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𝑐𝑟 𝑐,𝑠</a:t>
              </a:r>
              <a:r>
                <a:rPr lang="en-US">
                  <a:effectLst/>
                </a:rPr>
                <a:t>, Fcy x TRF)</a:t>
              </a:r>
              <a:endParaRPr lang="en-US" sz="1100" baseline="-25000"/>
            </a:p>
          </xdr:txBody>
        </xdr:sp>
      </mc:Fallback>
    </mc:AlternateContent>
    <xdr:clientData/>
  </xdr:oneCellAnchor>
  <xdr:oneCellAnchor>
    <xdr:from>
      <xdr:col>1</xdr:col>
      <xdr:colOff>309843</xdr:colOff>
      <xdr:row>86</xdr:row>
      <xdr:rowOff>77881</xdr:rowOff>
    </xdr:from>
    <xdr:ext cx="2291603" cy="4258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SpPr txBox="1"/>
          </xdr:nvSpPr>
          <xdr:spPr>
            <a:xfrm>
              <a:off x="2205318" y="23976106"/>
              <a:ext cx="2291603" cy="4258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𝜎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𝑚𝑖𝑛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.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𝑝𝑟</m:t>
                  </m:r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+ 1.8M</a:t>
              </a:r>
              <a:r>
                <a:rPr lang="en-US" sz="1100" b="0" i="0" u="none" strike="noStrike" baseline="-2500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dent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/t</a:t>
              </a:r>
              <a:r>
                <a:rPr lang="en-US" sz="1100" b="0" i="0" u="none" strike="noStrike" baseline="3000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2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, if d&gt;t AND e/D&lt;2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𝜎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𝑚𝑖𝑛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.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𝑝𝑟</m:t>
                  </m:r>
                </m:oMath>
              </a14:m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	        , Otherwise</a:t>
              </a:r>
              <a:endParaRPr lang="en-US">
                <a:effectLst/>
              </a:endParaRPr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SpPr txBox="1"/>
          </xdr:nvSpPr>
          <xdr:spPr>
            <a:xfrm>
              <a:off x="2205318" y="23976106"/>
              <a:ext cx="2291603" cy="4258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𝑚𝑖𝑛.𝑝𝑟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+ 1.8M</a:t>
              </a:r>
              <a:r>
                <a:rPr lang="en-US" sz="1100" b="0" i="0" u="none" strike="noStrike" baseline="-2500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dent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/t</a:t>
              </a:r>
              <a:r>
                <a:rPr lang="en-US" sz="1100" b="0" i="0" u="none" strike="noStrike" baseline="3000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2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, if d&gt;t AND e/D&lt;2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𝑚𝑖𝑛.𝑝𝑟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	        , Otherwise</a:t>
              </a:r>
              <a:endParaRPr lang="en-US">
                <a:effectLst/>
              </a:endParaRPr>
            </a:p>
          </xdr:txBody>
        </xdr:sp>
      </mc:Fallback>
    </mc:AlternateContent>
    <xdr:clientData/>
  </xdr:oneCellAnchor>
  <xdr:oneCellAnchor>
    <xdr:from>
      <xdr:col>1</xdr:col>
      <xdr:colOff>945777</xdr:colOff>
      <xdr:row>57</xdr:row>
      <xdr:rowOff>8405</xdr:rowOff>
    </xdr:from>
    <xdr:ext cx="847725" cy="3199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A00-00001D000000}"/>
                </a:ext>
              </a:extLst>
            </xdr:cNvPr>
            <xdr:cNvSpPr txBox="1"/>
          </xdr:nvSpPr>
          <xdr:spPr>
            <a:xfrm>
              <a:off x="2841252" y="16267580"/>
              <a:ext cx="847725" cy="3199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n-US" sz="1100" b="0" i="0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max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⁡(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 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den>
                    </m:f>
                    <m:r>
                      <a:rPr lang="en-US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lang="en-US" sz="1100" baseline="-25000"/>
            </a:p>
          </xdr:txBody>
        </xdr:sp>
      </mc:Choice>
      <mc:Fallback xmlns="">
        <xdr:sp macro="" textlink="">
          <xdr:nvSpPr>
            <xdr:cNvPr id="29" name="TextBox 28"/>
            <xdr:cNvSpPr txBox="1"/>
          </xdr:nvSpPr>
          <xdr:spPr>
            <a:xfrm>
              <a:off x="2841252" y="16267580"/>
              <a:ext cx="847725" cy="3199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𝑒/(max⁡(𝐿, 𝑊))  </a:t>
              </a:r>
              <a:endParaRPr lang="en-US" sz="1100" baseline="-25000"/>
            </a:p>
          </xdr:txBody>
        </xdr:sp>
      </mc:Fallback>
    </mc:AlternateContent>
    <xdr:clientData/>
  </xdr:oneCellAnchor>
  <xdr:oneCellAnchor>
    <xdr:from>
      <xdr:col>1</xdr:col>
      <xdr:colOff>657225</xdr:colOff>
      <xdr:row>88</xdr:row>
      <xdr:rowOff>47625</xdr:rowOff>
    </xdr:from>
    <xdr:ext cx="1277470" cy="3989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0A00-00001E000000}"/>
                </a:ext>
              </a:extLst>
            </xdr:cNvPr>
            <xdr:cNvSpPr txBox="1"/>
          </xdr:nvSpPr>
          <xdr:spPr>
            <a:xfrm>
              <a:off x="2552700" y="24488775"/>
              <a:ext cx="1277470" cy="3989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  <m:r>
                          <m:rPr>
                            <m:sty m:val="p"/>
                          </m:rPr>
                          <a:rPr lang="el-GR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η</m:t>
                        </m:r>
                        <m:r>
                          <a:rPr lang="en-US" sz="1100" b="0" i="1" baseline="-25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  <m:r>
                          <a:rPr lang="az-Cyrl-AZ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п</m:t>
                        </m:r>
                        <m:r>
                          <a:rPr lang="en-US" sz="1100" b="0" i="1" baseline="30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  <m:r>
                          <a:rPr lang="en-US" sz="1100" b="0" i="1" baseline="-25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𝑇𝑅𝐹</m:t>
                        </m:r>
                      </m:num>
                      <m:den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12</m:t>
                        </m:r>
                        <m:d>
                          <m:dPr>
                            <m:ctrlP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1−µ</m:t>
                            </m:r>
                            <m:r>
                              <a:rPr lang="en-US" sz="1100" b="0" i="1" baseline="300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e>
                        </m:d>
                      </m:den>
                    </m:f>
                    <m:d>
                      <m:dPr>
                        <m:ctrlP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num>
                          <m:den>
                            <m: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𝑏</m:t>
                            </m:r>
                          </m:den>
                        </m:f>
                      </m:e>
                    </m:d>
                    <m:r>
                      <a:rPr lang="en-US" sz="1100" b="0" i="1" baseline="300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</m:oMath>
                </m:oMathPara>
              </a14:m>
              <a:endParaRPr lang="en-US" sz="1100" b="0" i="0" u="none" strike="noStrike" baseline="3000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0" name="TextBox 29"/>
            <xdr:cNvSpPr txBox="1"/>
          </xdr:nvSpPr>
          <xdr:spPr>
            <a:xfrm>
              <a:off x="2552700" y="24488775"/>
              <a:ext cx="1277470" cy="3989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</a:t>
              </a:r>
              <a:r>
                <a:rPr lang="el-G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η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𝑝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</a:t>
              </a:r>
              <a:r>
                <a:rPr lang="az-Cyrl-AZ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п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𝑇𝑅𝐹/12(1−µ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2)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(𝑡/𝑏)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endParaRPr lang="en-US" sz="1100" b="0" i="0" u="none" strike="noStrike" baseline="30000" smtClean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</xdr:col>
      <xdr:colOff>76200</xdr:colOff>
      <xdr:row>47</xdr:row>
      <xdr:rowOff>66675</xdr:rowOff>
    </xdr:from>
    <xdr:ext cx="2743199" cy="552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00000000-0008-0000-0A00-000020000000}"/>
                </a:ext>
              </a:extLst>
            </xdr:cNvPr>
            <xdr:cNvSpPr txBox="1"/>
          </xdr:nvSpPr>
          <xdr:spPr>
            <a:xfrm>
              <a:off x="1971675" y="12706350"/>
              <a:ext cx="2743199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f>
                    <m:fPr>
                      <m:ctrl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𝑁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𝑒𝑓𝑓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[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𝑑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−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max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(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𝐿𝑛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,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𝑊𝑛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)/400]</m:t>
                      </m:r>
                    </m:num>
                    <m:den>
                      <m: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</a:t>
              </a:r>
              <a14:m>
                <m:oMath xmlns:m="http://schemas.openxmlformats.org/officeDocument/2006/math"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𝑖𝑓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𝑀𝐴𝑋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=|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𝑀𝐴𝑋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,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𝑃𝑟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| </m:t>
                  </m:r>
                  <m:f>
                    <m:fPr>
                      <m:ctrlP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𝑁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𝑒𝑓𝑓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d</m:t>
                      </m:r>
                    </m:num>
                    <m:den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	</a:t>
              </a:r>
              <a14:m>
                <m:oMath xmlns:m="http://schemas.openxmlformats.org/officeDocument/2006/math"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𝑖𝑓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𝑀𝐴𝑋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= |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min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,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𝑃𝑟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| </m:t>
                  </m:r>
                </m:oMath>
              </a14:m>
              <a:endParaRPr lang="en-US" sz="1100" b="0" i="0" u="none" strike="noStrike" baseline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	</a:t>
              </a:r>
            </a:p>
          </xdr:txBody>
        </xdr:sp>
      </mc:Choice>
      <mc:Fallback xmlns="">
        <xdr:sp macro="" textlink="">
          <xdr:nvSpPr>
            <xdr:cNvPr id="32" name="TextBox 31"/>
            <xdr:cNvSpPr txBox="1"/>
          </xdr:nvSpPr>
          <xdr:spPr>
            <a:xfrm>
              <a:off x="1971675" y="12706350"/>
              <a:ext cx="2743199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"𝑁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𝑒𝑓𝑓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 [𝑑−max(𝐿𝑛,𝑊𝑛)/400]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"𝑖𝑓 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𝑀𝐴𝑋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𝑀𝐴𝑋,𝑃𝑟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| "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"𝑁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𝑒𝑓𝑓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 d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/2</a:t>
              </a:r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	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"𝑖𝑓 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𝑀𝐴𝑋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= 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min,𝑃𝑟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|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endParaRPr lang="en-US" sz="1100" b="0" i="0" u="none" strike="noStrike" baseline="0" smtClean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en-US" sz="1100" b="0" i="0" u="none" strike="noStrike" baseline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	</a:t>
              </a:r>
            </a:p>
          </xdr:txBody>
        </xdr:sp>
      </mc:Fallback>
    </mc:AlternateContent>
    <xdr:clientData/>
  </xdr:oneCellAnchor>
  <xdr:twoCellAnchor editAs="oneCell">
    <xdr:from>
      <xdr:col>4</xdr:col>
      <xdr:colOff>428625</xdr:colOff>
      <xdr:row>45</xdr:row>
      <xdr:rowOff>57150</xdr:rowOff>
    </xdr:from>
    <xdr:to>
      <xdr:col>11</xdr:col>
      <xdr:colOff>542925</xdr:colOff>
      <xdr:row>68</xdr:row>
      <xdr:rowOff>66675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4150" y="11839575"/>
          <a:ext cx="6991350" cy="806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1190625</xdr:colOff>
      <xdr:row>98</xdr:row>
      <xdr:rowOff>7844</xdr:rowOff>
    </xdr:from>
    <xdr:ext cx="819150" cy="3714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00000000-0008-0000-0A00-000025000000}"/>
                </a:ext>
              </a:extLst>
            </xdr:cNvPr>
            <xdr:cNvSpPr txBox="1"/>
          </xdr:nvSpPr>
          <xdr:spPr>
            <a:xfrm>
              <a:off x="3086100" y="26525444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f>
                    <m:fPr>
                      <m:ctrl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F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allow</m:t>
                      </m:r>
                    </m:num>
                    <m:den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𝜎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buck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 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Choice>
      <mc:Fallback xmlns="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730DFE03-539D-4285-B403-0CD6F0A64B76}"/>
                </a:ext>
              </a:extLst>
            </xdr:cNvPr>
            <xdr:cNvSpPr txBox="1"/>
          </xdr:nvSpPr>
          <xdr:spPr>
            <a:xfrm>
              <a:off x="3086100" y="26525444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"F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allow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buck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Fallback>
    </mc:AlternateContent>
    <xdr:clientData/>
  </xdr:oneCellAnchor>
  <xdr:oneCellAnchor>
    <xdr:from>
      <xdr:col>1</xdr:col>
      <xdr:colOff>655865</xdr:colOff>
      <xdr:row>126</xdr:row>
      <xdr:rowOff>55789</xdr:rowOff>
    </xdr:from>
    <xdr:ext cx="1676400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00000000-0008-0000-0A00-000026000000}"/>
                </a:ext>
              </a:extLst>
            </xdr:cNvPr>
            <xdr:cNvSpPr txBox="1"/>
          </xdr:nvSpPr>
          <xdr:spPr>
            <a:xfrm>
              <a:off x="2551340" y="28830814"/>
              <a:ext cx="1676400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n-US" sz="1100" b="0" i="0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max</m:t>
                        </m:r>
                        <m: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⁡(</m:t>
                        </m:r>
                        <m: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𝐿𝑛</m:t>
                        </m:r>
                        <m: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 </m:t>
                        </m:r>
                        <m: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𝑊𝑛</m:t>
                        </m:r>
                        <m:r>
                          <a:rPr lang="en-US" sz="11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n-US" sz="1100" b="0" i="0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min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⁡(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𝐿𝑛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 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𝑊𝑛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1100" b="0" i="0" u="none" strike="noStrike" baseline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D5225D09-9432-4F1A-9A30-8F3E7BAE8A31}"/>
                </a:ext>
              </a:extLst>
            </xdr:cNvPr>
            <xdr:cNvSpPr txBox="1"/>
          </xdr:nvSpPr>
          <xdr:spPr>
            <a:xfrm>
              <a:off x="2551340" y="28830814"/>
              <a:ext cx="1676400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1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(max⁡(𝐿𝑛, 𝑊𝑛))/(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min⁡(𝐿𝑛, 𝑊𝑛)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US" sz="1100" b="0" i="0" u="none" strike="noStrike" baseline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</xdr:col>
      <xdr:colOff>1247775</xdr:colOff>
      <xdr:row>127</xdr:row>
      <xdr:rowOff>117102</xdr:rowOff>
    </xdr:from>
    <xdr:ext cx="509114" cy="19287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00000000-0008-0000-0A00-000027000000}"/>
                </a:ext>
              </a:extLst>
            </xdr:cNvPr>
            <xdr:cNvSpPr txBox="1"/>
          </xdr:nvSpPr>
          <xdr:spPr>
            <a:xfrm>
              <a:off x="3143250" y="29330277"/>
              <a:ext cx="509114" cy="1928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𝑀𝐴𝑋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 ∗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𝑡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 	</m:t>
                    </m:r>
                  </m:oMath>
                </m:oMathPara>
              </a14:m>
              <a:endParaRPr lang="en-US" sz="1100" b="0" i="0" u="none" strike="noStrike" baseline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C6650196-89D6-4A04-BEDA-98B3033DC7AC}"/>
                </a:ext>
              </a:extLst>
            </xdr:cNvPr>
            <xdr:cNvSpPr txBox="1"/>
          </xdr:nvSpPr>
          <xdr:spPr>
            <a:xfrm>
              <a:off x="3143250" y="29330277"/>
              <a:ext cx="509114" cy="1928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"𝜎</a:t>
              </a:r>
              <a:r>
                <a:rPr lang="en-US" sz="1100" b="0" i="0" u="none" strike="noStrike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𝑀𝐴𝑋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∗𝑡 	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"</a:t>
              </a:r>
            </a:p>
          </xdr:txBody>
        </xdr:sp>
      </mc:Fallback>
    </mc:AlternateContent>
    <xdr:clientData/>
  </xdr:oneCellAnchor>
  <xdr:oneCellAnchor>
    <xdr:from>
      <xdr:col>1</xdr:col>
      <xdr:colOff>709572</xdr:colOff>
      <xdr:row>129</xdr:row>
      <xdr:rowOff>111099</xdr:rowOff>
    </xdr:from>
    <xdr:ext cx="149034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A00-000028000000}"/>
                </a:ext>
              </a:extLst>
            </xdr:cNvPr>
            <xdr:cNvSpPr txBox="1"/>
          </xdr:nvSpPr>
          <xdr:spPr>
            <a:xfrm>
              <a:off x="2605047" y="30381549"/>
              <a:ext cx="14903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MAX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(|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𝑀𝐴𝑋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,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𝑃𝑟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|,|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𝜎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𝑚𝑖𝑛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,</m:t>
                    </m:r>
                    <m:r>
                      <m:rPr>
                        <m:nor/>
                      </m:rPr>
                      <a:rPr lang="en-US" sz="1100" b="0" i="0" u="none" strike="noStrike" baseline="-2500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𝑃𝑟</m:t>
                    </m:r>
                    <m:r>
                      <m:rPr>
                        <m:nor/>
                      </m:rPr>
                      <a:rPr lang="en-US" sz="1100" b="0" i="0" u="none" strike="noStrike" baseline="0" smtClean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m:t>|) </m:t>
                    </m:r>
                  </m:oMath>
                </m:oMathPara>
              </a14:m>
              <a:endParaRPr lang="en-US" sz="1100" baseline="-25000"/>
            </a:p>
          </xdr:txBody>
        </xdr:sp>
      </mc:Choice>
      <mc:Fallback xmlns="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E3784C7-D363-42BF-849C-0A19DCC85AF0}"/>
                </a:ext>
              </a:extLst>
            </xdr:cNvPr>
            <xdr:cNvSpPr txBox="1"/>
          </xdr:nvSpPr>
          <xdr:spPr>
            <a:xfrm>
              <a:off x="2605047" y="30381549"/>
              <a:ext cx="14903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"MAX(|𝜎</a:t>
              </a:r>
              <a:r>
                <a:rPr lang="en-US" sz="1100" b="0" i="0" u="none" strike="noStrike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𝑀𝐴𝑋,𝑃𝑟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|,|𝜎</a:t>
              </a:r>
              <a:r>
                <a:rPr lang="en-US" sz="1100" b="0" i="0" u="none" strike="noStrike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𝑚𝑖𝑛,𝑃𝑟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|) 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"</a:t>
              </a:r>
              <a:endParaRPr lang="en-US" sz="1100" baseline="-25000"/>
            </a:p>
          </xdr:txBody>
        </xdr:sp>
      </mc:Fallback>
    </mc:AlternateContent>
    <xdr:clientData/>
  </xdr:oneCellAnchor>
  <xdr:oneCellAnchor>
    <xdr:from>
      <xdr:col>1</xdr:col>
      <xdr:colOff>781050</xdr:colOff>
      <xdr:row>130</xdr:row>
      <xdr:rowOff>28575</xdr:rowOff>
    </xdr:from>
    <xdr:ext cx="1371600" cy="552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00000000-0008-0000-0A00-000029000000}"/>
                </a:ext>
              </a:extLst>
            </xdr:cNvPr>
            <xdr:cNvSpPr txBox="1"/>
          </xdr:nvSpPr>
          <xdr:spPr>
            <a:xfrm>
              <a:off x="2676525" y="30765750"/>
              <a:ext cx="1371600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f>
                    <m:fPr>
                      <m:ctrlP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𝑀𝑑𝑒𝑛𝑡</m:t>
                      </m:r>
                    </m:num>
                    <m:den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  <m:r>
                        <a:rPr lang="en-US" sz="1100" b="0" i="1" baseline="300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     if AR &gt;1.5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f>
                    <m:fPr>
                      <m:ctrlP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3.6 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𝑀𝑑𝑒𝑛𝑡</m:t>
                      </m:r>
                    </m:num>
                    <m:den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  <m:r>
                        <a:rPr lang="en-US" sz="1100" b="0" i="1" baseline="300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    if AR ≤1.5</a:t>
              </a:r>
              <a:endParaRPr lang="en-US">
                <a:effectLst/>
              </a:endParaRPr>
            </a:p>
          </xdr:txBody>
        </xdr:sp>
      </mc:Choice>
      <mc:Fallback xmlns="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92005FA4-D685-446C-A30C-42D43D006F9C}"/>
                </a:ext>
              </a:extLst>
            </xdr:cNvPr>
            <xdr:cNvSpPr txBox="1"/>
          </xdr:nvSpPr>
          <xdr:spPr>
            <a:xfrm>
              <a:off x="2676525" y="30765750"/>
              <a:ext cx="1371600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(3 𝑥 𝑀𝑑𝑒𝑛𝑡)/𝑡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     if AR &gt;1.5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(3.6 𝑥 𝑀𝑑𝑒𝑛𝑡)/𝑡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    if AR ≤1.5</a:t>
              </a:r>
              <a:endParaRPr lang="en-US">
                <a:effectLst/>
              </a:endParaRPr>
            </a:p>
          </xdr:txBody>
        </xdr:sp>
      </mc:Fallback>
    </mc:AlternateContent>
    <xdr:clientData/>
  </xdr:oneCellAnchor>
  <xdr:oneCellAnchor>
    <xdr:from>
      <xdr:col>1</xdr:col>
      <xdr:colOff>859331</xdr:colOff>
      <xdr:row>140</xdr:row>
      <xdr:rowOff>79882</xdr:rowOff>
    </xdr:from>
    <xdr:ext cx="1277470" cy="3989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0000000-0008-0000-0A00-00002A000000}"/>
                </a:ext>
              </a:extLst>
            </xdr:cNvPr>
            <xdr:cNvSpPr txBox="1"/>
          </xdr:nvSpPr>
          <xdr:spPr>
            <a:xfrm>
              <a:off x="2754806" y="33788857"/>
              <a:ext cx="1277470" cy="3989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  <m:r>
                          <m:rPr>
                            <m:sty m:val="p"/>
                          </m:rPr>
                          <a:rPr lang="el-GR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η</m:t>
                        </m:r>
                        <m:r>
                          <a:rPr lang="en-US" sz="1100" b="0" i="1" baseline="-25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  <m:r>
                          <a:rPr lang="az-Cyrl-AZ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п</m:t>
                        </m:r>
                        <m:r>
                          <a:rPr lang="en-US" sz="1100" b="0" i="1" baseline="30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  <m:r>
                          <a:rPr lang="en-US" sz="1100" b="0" i="1" baseline="-25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  <m:r>
                          <a:rPr lang="en-US" sz="1100" b="0" i="1" baseline="-25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𝑇𝑅𝐹</m:t>
                        </m:r>
                      </m:num>
                      <m:den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12</m:t>
                        </m:r>
                        <m:d>
                          <m:dPr>
                            <m:ctrlP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1−µ</m:t>
                            </m:r>
                            <m:r>
                              <a:rPr lang="en-US" sz="1100" b="0" i="1" baseline="300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e>
                        </m:d>
                      </m:den>
                    </m:f>
                    <m:d>
                      <m:dPr>
                        <m:ctrlP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num>
                          <m:den>
                            <m: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𝑏</m:t>
                            </m:r>
                          </m:den>
                        </m:f>
                      </m:e>
                    </m:d>
                    <m:r>
                      <a:rPr lang="en-US" sz="1100" b="0" i="1" baseline="300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</m:oMath>
                </m:oMathPara>
              </a14:m>
              <a:endParaRPr lang="en-US" sz="1100" b="0" i="0" u="none" strike="noStrike" baseline="3000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3CF4107E-3BDF-49B0-AE5F-08D1C896DCA1}"/>
                </a:ext>
              </a:extLst>
            </xdr:cNvPr>
            <xdr:cNvSpPr txBox="1"/>
          </xdr:nvSpPr>
          <xdr:spPr>
            <a:xfrm>
              <a:off x="2754806" y="33788857"/>
              <a:ext cx="1277470" cy="3989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(𝑛</a:t>
              </a:r>
              <a:r>
                <a:rPr lang="el-G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η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𝑝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</a:t>
              </a:r>
              <a:r>
                <a:rPr lang="az-Cyrl-AZ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п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𝑇𝑅𝐹)/12(1−µ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2)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(𝑡/𝑏)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endParaRPr lang="en-US" sz="1100" b="0" i="0" u="none" strike="noStrike" baseline="3000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</xdr:col>
      <xdr:colOff>798418</xdr:colOff>
      <xdr:row>143</xdr:row>
      <xdr:rowOff>79563</xdr:rowOff>
    </xdr:from>
    <xdr:ext cx="131749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A00-00002B000000}"/>
                </a:ext>
              </a:extLst>
            </xdr:cNvPr>
            <xdr:cNvSpPr txBox="1"/>
          </xdr:nvSpPr>
          <xdr:spPr>
            <a:xfrm>
              <a:off x="2693893" y="34731513"/>
              <a:ext cx="131749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m:rPr>
                      <m:sty m:val="p"/>
                    </m:rPr>
                    <a:rPr lang="en-US" sz="110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min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⁡(</m:t>
                  </m:r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𝐹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𝑐𝑟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𝑐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𝑠</m:t>
                  </m:r>
                </m:oMath>
              </a14:m>
              <a:r>
                <a:rPr lang="en-US">
                  <a:effectLst/>
                </a:rPr>
                <a:t> , F</a:t>
              </a:r>
              <a:r>
                <a:rPr lang="en-US" baseline="-25000">
                  <a:effectLst/>
                </a:rPr>
                <a:t>cy</a:t>
              </a:r>
              <a:r>
                <a:rPr lang="en-US">
                  <a:effectLst/>
                </a:rPr>
                <a:t> x TRF)</a:t>
              </a:r>
              <a:endParaRPr lang="en-US" sz="1100" baseline="-25000"/>
            </a:p>
          </xdr:txBody>
        </xdr:sp>
      </mc:Choice>
      <mc:Fallback xmlns="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C894817C-DBCF-425F-8082-AA37DCAF9856}"/>
                </a:ext>
              </a:extLst>
            </xdr:cNvPr>
            <xdr:cNvSpPr txBox="1"/>
          </xdr:nvSpPr>
          <xdr:spPr>
            <a:xfrm>
              <a:off x="2693893" y="34731513"/>
              <a:ext cx="131749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min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⁡(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𝑐𝑟 𝑐,𝑠</a:t>
              </a:r>
              <a:r>
                <a:rPr lang="en-US">
                  <a:effectLst/>
                </a:rPr>
                <a:t> , F</a:t>
              </a:r>
              <a:r>
                <a:rPr lang="en-US" baseline="-25000">
                  <a:effectLst/>
                </a:rPr>
                <a:t>cy</a:t>
              </a:r>
              <a:r>
                <a:rPr lang="en-US">
                  <a:effectLst/>
                </a:rPr>
                <a:t> x TRF)</a:t>
              </a:r>
              <a:endParaRPr lang="en-US" sz="1100" baseline="-25000"/>
            </a:p>
          </xdr:txBody>
        </xdr:sp>
      </mc:Fallback>
    </mc:AlternateContent>
    <xdr:clientData/>
  </xdr:oneCellAnchor>
  <xdr:oneCellAnchor>
    <xdr:from>
      <xdr:col>1</xdr:col>
      <xdr:colOff>1095375</xdr:colOff>
      <xdr:row>131</xdr:row>
      <xdr:rowOff>84604</xdr:rowOff>
    </xdr:from>
    <xdr:ext cx="819150" cy="3714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00000000-0008-0000-0A00-00002C000000}"/>
                </a:ext>
              </a:extLst>
            </xdr:cNvPr>
            <xdr:cNvSpPr txBox="1"/>
          </xdr:nvSpPr>
          <xdr:spPr>
            <a:xfrm>
              <a:off x="2990850" y="31459954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f>
                    <m:fPr>
                      <m:ctrl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F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allow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𝑇𝑅𝐹</m:t>
                      </m:r>
                    </m:num>
                    <m:den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𝜎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NL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 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Choice>
      <mc:Fallback xmlns="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0C084ED0-95C0-4CB9-9A1B-1B4F5A199232}"/>
                </a:ext>
              </a:extLst>
            </xdr:cNvPr>
            <xdr:cNvSpPr txBox="1"/>
          </xdr:nvSpPr>
          <xdr:spPr>
            <a:xfrm>
              <a:off x="2990850" y="31459954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("F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allow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𝑇𝑅𝐹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NL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Fallback>
    </mc:AlternateContent>
    <xdr:clientData/>
  </xdr:oneCellAnchor>
  <xdr:oneCellAnchor>
    <xdr:from>
      <xdr:col>1</xdr:col>
      <xdr:colOff>1238250</xdr:colOff>
      <xdr:row>143</xdr:row>
      <xdr:rowOff>379319</xdr:rowOff>
    </xdr:from>
    <xdr:ext cx="819150" cy="3714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A00-00002D000000}"/>
                </a:ext>
              </a:extLst>
            </xdr:cNvPr>
            <xdr:cNvSpPr txBox="1"/>
          </xdr:nvSpPr>
          <xdr:spPr>
            <a:xfrm>
              <a:off x="3133725" y="35031269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f>
                    <m:fPr>
                      <m:ctrl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F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allow</m:t>
                      </m:r>
                    </m:num>
                    <m:den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𝜎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buck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 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Choice>
      <mc:Fallback xmlns="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2D0D5DDA-530B-4715-87E8-2563AEF9AA33}"/>
                </a:ext>
              </a:extLst>
            </xdr:cNvPr>
            <xdr:cNvSpPr txBox="1"/>
          </xdr:nvSpPr>
          <xdr:spPr>
            <a:xfrm>
              <a:off x="3133725" y="35031269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"F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allow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buck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Fallback>
    </mc:AlternateContent>
    <xdr:clientData/>
  </xdr:oneCellAnchor>
  <xdr:oneCellAnchor>
    <xdr:from>
      <xdr:col>1</xdr:col>
      <xdr:colOff>323850</xdr:colOff>
      <xdr:row>139</xdr:row>
      <xdr:rowOff>47625</xdr:rowOff>
    </xdr:from>
    <xdr:ext cx="2291603" cy="4258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A00-00002E000000}"/>
                </a:ext>
              </a:extLst>
            </xdr:cNvPr>
            <xdr:cNvSpPr txBox="1"/>
          </xdr:nvSpPr>
          <xdr:spPr>
            <a:xfrm>
              <a:off x="2219325" y="33289875"/>
              <a:ext cx="2291603" cy="4258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𝜎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𝑚𝑖𝑛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.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𝑝𝑟</m:t>
                  </m:r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+ 1.8M</a:t>
              </a:r>
              <a:r>
                <a:rPr lang="en-US" sz="1100" b="0" i="0" u="none" strike="noStrike" baseline="-2500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dent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/t</a:t>
              </a:r>
              <a:r>
                <a:rPr lang="en-US" sz="1100" b="0" i="0" u="none" strike="noStrike" baseline="3000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2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, if d&gt;t AND e/D&lt;2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𝜎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𝑚𝑖𝑛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.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𝑝𝑟</m:t>
                  </m:r>
                </m:oMath>
              </a14:m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	        , Otherwise</a:t>
              </a:r>
              <a:endParaRPr lang="en-US">
                <a:effectLst/>
              </a:endParaRPr>
            </a:p>
          </xdr:txBody>
        </xdr:sp>
      </mc:Choice>
      <mc:Fallback xmlns="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C275155-6146-4639-9FE4-B50E715207C5}"/>
                </a:ext>
              </a:extLst>
            </xdr:cNvPr>
            <xdr:cNvSpPr txBox="1"/>
          </xdr:nvSpPr>
          <xdr:spPr>
            <a:xfrm>
              <a:off x="2219325" y="33289875"/>
              <a:ext cx="2291603" cy="4258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𝑚𝑖𝑛.𝑝𝑟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+ 1.8M</a:t>
              </a:r>
              <a:r>
                <a:rPr lang="en-US" sz="1100" b="0" i="0" u="none" strike="noStrike" baseline="-2500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dent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/t</a:t>
              </a:r>
              <a:r>
                <a:rPr lang="en-US" sz="1100" b="0" i="0" u="none" strike="noStrike" baseline="3000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2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, if d&gt;t AND e/D&lt;2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𝑚𝑖𝑛.𝑝𝑟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	        , Otherwise</a:t>
              </a:r>
              <a:endParaRPr lang="en-US">
                <a:effectLst/>
              </a:endParaRPr>
            </a:p>
          </xdr:txBody>
        </xdr:sp>
      </mc:Fallback>
    </mc:AlternateContent>
    <xdr:clientData/>
  </xdr:oneCellAnchor>
  <xdr:oneCellAnchor>
    <xdr:from>
      <xdr:col>1</xdr:col>
      <xdr:colOff>142875</xdr:colOff>
      <xdr:row>128</xdr:row>
      <xdr:rowOff>47625</xdr:rowOff>
    </xdr:from>
    <xdr:ext cx="2743199" cy="552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0A00-00002F000000}"/>
                </a:ext>
              </a:extLst>
            </xdr:cNvPr>
            <xdr:cNvSpPr txBox="1"/>
          </xdr:nvSpPr>
          <xdr:spPr>
            <a:xfrm>
              <a:off x="2038350" y="29679900"/>
              <a:ext cx="2743199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f>
                    <m:fPr>
                      <m:ctrl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𝑁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𝑒𝑓𝑓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[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𝑑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−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max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(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𝐿𝑛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,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𝑊𝑛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)/400]</m:t>
                      </m:r>
                    </m:num>
                    <m:den>
                      <m: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</a:t>
              </a:r>
              <a14:m>
                <m:oMath xmlns:m="http://schemas.openxmlformats.org/officeDocument/2006/math"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𝑖𝑓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𝑀𝐴𝑋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=|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𝑀𝐴𝑋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,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𝑃𝑟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| </m:t>
                  </m:r>
                  <m:f>
                    <m:fPr>
                      <m:ctrlP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𝑁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𝑒𝑓𝑓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x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d</m:t>
                      </m:r>
                    </m:num>
                    <m:den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	</a:t>
              </a:r>
              <a14:m>
                <m:oMath xmlns:m="http://schemas.openxmlformats.org/officeDocument/2006/math"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𝑖𝑓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𝑀𝐴𝑋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= |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min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,</m:t>
                  </m:r>
                  <m:r>
                    <m:rPr>
                      <m:nor/>
                    </m:rPr>
                    <a:rPr lang="en-US" sz="1100" b="0" i="0" baseline="-2500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𝑃𝑟</m:t>
                  </m:r>
                  <m:r>
                    <m:rPr>
                      <m:nor/>
                    </m:rPr>
                    <a:rPr lang="en-US" sz="1100" b="0" i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| </m:t>
                  </m:r>
                </m:oMath>
              </a14:m>
              <a:endParaRPr lang="en-US" sz="1100" b="0" i="0" u="none" strike="noStrike" baseline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	</a:t>
              </a:r>
            </a:p>
          </xdr:txBody>
        </xdr:sp>
      </mc:Choice>
      <mc:Fallback xmlns="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4A97038F-8BF1-4EEF-983F-59212DFD11CB}"/>
                </a:ext>
              </a:extLst>
            </xdr:cNvPr>
            <xdr:cNvSpPr txBox="1"/>
          </xdr:nvSpPr>
          <xdr:spPr>
            <a:xfrm>
              <a:off x="2038350" y="29679900"/>
              <a:ext cx="2743199" cy="552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"𝑁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𝑒𝑓𝑓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 [𝑑−max(𝐿𝑛,𝑊𝑛)/400]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"𝑖𝑓 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𝑀𝐴𝑋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𝑀𝐴𝑋,𝑃𝑟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| "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"𝑁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𝑒𝑓𝑓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 d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/2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,	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"𝑖𝑓 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𝑀𝐴𝑋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= 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min,𝑃𝑟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|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endParaRPr lang="en-US" sz="1100" b="0" i="0" u="none" strike="noStrike" baseline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	</a:t>
              </a:r>
            </a:p>
          </xdr:txBody>
        </xdr:sp>
      </mc:Fallback>
    </mc:AlternateContent>
    <xdr:clientData/>
  </xdr:oneCellAnchor>
  <xdr:oneCellAnchor>
    <xdr:from>
      <xdr:col>1</xdr:col>
      <xdr:colOff>1190625</xdr:colOff>
      <xdr:row>162</xdr:row>
      <xdr:rowOff>7844</xdr:rowOff>
    </xdr:from>
    <xdr:ext cx="819150" cy="3714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00000000-0008-0000-0A00-000030000000}"/>
                </a:ext>
              </a:extLst>
            </xdr:cNvPr>
            <xdr:cNvSpPr txBox="1"/>
          </xdr:nvSpPr>
          <xdr:spPr>
            <a:xfrm>
              <a:off x="3086100" y="41327294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f>
                    <m:fPr>
                      <m:ctrl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m:rPr>
                          <m:nor/>
                        </m:rPr>
                        <a:rPr lang="en-US" sz="1100" b="0" i="1" u="none" strike="noStrike" baseline="0" smtClean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F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allow</m:t>
                      </m:r>
                    </m:num>
                    <m:den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𝜎</m:t>
                      </m:r>
                      <m:r>
                        <m:rPr>
                          <m:nor/>
                        </m:rPr>
                        <a:rPr lang="en-US" sz="1100" b="0" i="0" baseline="-2500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buck</m:t>
                      </m:r>
                      <m:r>
                        <m:rPr>
                          <m:nor/>
                        </m:rPr>
                        <a:rPr lang="en-US" sz="1100" b="0" i="0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| </m:t>
                      </m:r>
                    </m:den>
                  </m:f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Choice>
      <mc:Fallback xmlns="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312F14EA-EEF2-4FF6-AA9A-7CAC07966C70}"/>
                </a:ext>
              </a:extLst>
            </xdr:cNvPr>
            <xdr:cNvSpPr txBox="1"/>
          </xdr:nvSpPr>
          <xdr:spPr>
            <a:xfrm>
              <a:off x="3086100" y="41327294"/>
              <a:ext cx="819150" cy="371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"F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allow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buck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|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- 1</a:t>
              </a:r>
            </a:p>
          </xdr:txBody>
        </xdr:sp>
      </mc:Fallback>
    </mc:AlternateContent>
    <xdr:clientData/>
  </xdr:oneCellAnchor>
  <xdr:oneCellAnchor>
    <xdr:from>
      <xdr:col>1</xdr:col>
      <xdr:colOff>809625</xdr:colOff>
      <xdr:row>161</xdr:row>
      <xdr:rowOff>127188</xdr:rowOff>
    </xdr:from>
    <xdr:ext cx="138896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00000000-0008-0000-0A00-000031000000}"/>
                </a:ext>
              </a:extLst>
            </xdr:cNvPr>
            <xdr:cNvSpPr txBox="1"/>
          </xdr:nvSpPr>
          <xdr:spPr>
            <a:xfrm>
              <a:off x="2705100" y="41027538"/>
              <a:ext cx="138896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m:rPr>
                      <m:sty m:val="p"/>
                    </m:rPr>
                    <a:rPr lang="en-US" sz="110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min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⁡(</m:t>
                  </m:r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𝐹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𝑐𝑟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𝑐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𝑠</m:t>
                  </m:r>
                </m:oMath>
              </a14:m>
              <a:r>
                <a:rPr lang="en-US">
                  <a:effectLst/>
                </a:rPr>
                <a:t>, Fcy x TRF)</a:t>
              </a:r>
              <a:endParaRPr lang="en-US" sz="1100" baseline="-25000"/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619E345A-CBD7-421D-A25B-E776A6EF9912}"/>
                </a:ext>
              </a:extLst>
            </xdr:cNvPr>
            <xdr:cNvSpPr txBox="1"/>
          </xdr:nvSpPr>
          <xdr:spPr>
            <a:xfrm>
              <a:off x="2705100" y="41027538"/>
              <a:ext cx="138896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min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⁡(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𝑐𝑟 𝑐,𝑠</a:t>
              </a:r>
              <a:r>
                <a:rPr lang="en-US">
                  <a:effectLst/>
                </a:rPr>
                <a:t>, Fcy x TRF)</a:t>
              </a:r>
              <a:endParaRPr lang="en-US" sz="1100" baseline="-25000"/>
            </a:p>
          </xdr:txBody>
        </xdr:sp>
      </mc:Fallback>
    </mc:AlternateContent>
    <xdr:clientData/>
  </xdr:oneCellAnchor>
  <xdr:oneCellAnchor>
    <xdr:from>
      <xdr:col>1</xdr:col>
      <xdr:colOff>309843</xdr:colOff>
      <xdr:row>157</xdr:row>
      <xdr:rowOff>77881</xdr:rowOff>
    </xdr:from>
    <xdr:ext cx="2291603" cy="4258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A00-000032000000}"/>
                </a:ext>
              </a:extLst>
            </xdr:cNvPr>
            <xdr:cNvSpPr txBox="1"/>
          </xdr:nvSpPr>
          <xdr:spPr>
            <a:xfrm>
              <a:off x="2205318" y="39197056"/>
              <a:ext cx="2291603" cy="4258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𝜎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𝑚𝑖𝑛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.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𝑝𝑟</m:t>
                  </m:r>
                </m:oMath>
              </a14:m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+ 1.8M</a:t>
              </a:r>
              <a:r>
                <a:rPr lang="en-US" sz="1100" b="0" i="0" u="none" strike="noStrike" baseline="-2500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dent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/t</a:t>
              </a:r>
              <a:r>
                <a:rPr lang="en-US" sz="1100" b="0" i="0" u="none" strike="noStrike" baseline="3000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2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, if d&gt;t AND e/D&lt;2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𝜎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𝑚𝑖𝑛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.</m:t>
                  </m:r>
                  <m:r>
                    <a:rPr lang="en-US" sz="1100" b="0" i="1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𝑝𝑟</m:t>
                  </m:r>
                </m:oMath>
              </a14:m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	        , Otherwise</a:t>
              </a:r>
              <a:endParaRPr lang="en-US">
                <a:effectLst/>
              </a:endParaRPr>
            </a:p>
          </xdr:txBody>
        </xdr:sp>
      </mc:Choice>
      <mc:Fallback xmlns=""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4F70B933-DD5E-4695-B4D8-47B0F5BE20C9}"/>
                </a:ext>
              </a:extLst>
            </xdr:cNvPr>
            <xdr:cNvSpPr txBox="1"/>
          </xdr:nvSpPr>
          <xdr:spPr>
            <a:xfrm>
              <a:off x="2205318" y="39197056"/>
              <a:ext cx="2291603" cy="4258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𝑚𝑖𝑛.𝑝𝑟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+ 1.8M</a:t>
              </a:r>
              <a:r>
                <a:rPr lang="en-US" sz="1100" b="0" i="0" u="none" strike="noStrike" baseline="-2500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dent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/t</a:t>
              </a:r>
              <a:r>
                <a:rPr lang="en-US" sz="1100" b="0" i="0" u="none" strike="noStrike" baseline="3000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2</a:t>
              </a:r>
              <a:r>
                <a:rPr lang="en-US" sz="1100" b="0" i="0" u="none" strike="noStrike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, if d&gt;t AND e/D&lt;2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𝑚𝑖𝑛.𝑝𝑟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	        , Otherwise</a:t>
              </a:r>
              <a:endParaRPr lang="en-US">
                <a:effectLst/>
              </a:endParaRPr>
            </a:p>
          </xdr:txBody>
        </xdr:sp>
      </mc:Fallback>
    </mc:AlternateContent>
    <xdr:clientData/>
  </xdr:oneCellAnchor>
  <xdr:oneCellAnchor>
    <xdr:from>
      <xdr:col>1</xdr:col>
      <xdr:colOff>657225</xdr:colOff>
      <xdr:row>159</xdr:row>
      <xdr:rowOff>47625</xdr:rowOff>
    </xdr:from>
    <xdr:ext cx="1277470" cy="3989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00000000-0008-0000-0A00-000033000000}"/>
                </a:ext>
              </a:extLst>
            </xdr:cNvPr>
            <xdr:cNvSpPr txBox="1"/>
          </xdr:nvSpPr>
          <xdr:spPr>
            <a:xfrm>
              <a:off x="2552700" y="40109775"/>
              <a:ext cx="1277470" cy="3989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  <m:r>
                          <m:rPr>
                            <m:sty m:val="p"/>
                          </m:rPr>
                          <a:rPr lang="el-GR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η</m:t>
                        </m:r>
                        <m:r>
                          <a:rPr lang="en-US" sz="1100" b="0" i="1" baseline="-25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  <m:r>
                          <a:rPr lang="az-Cyrl-AZ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п</m:t>
                        </m:r>
                        <m:r>
                          <a:rPr lang="en-US" sz="1100" b="0" i="1" baseline="30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  <m:r>
                          <a:rPr lang="en-US" sz="1100" b="0" i="1" baseline="-250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𝑇𝑅𝐹</m:t>
                        </m:r>
                      </m:num>
                      <m:den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12</m:t>
                        </m:r>
                        <m:d>
                          <m:dPr>
                            <m:ctrlP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1−µ</m:t>
                            </m:r>
                            <m:r>
                              <a:rPr lang="en-US" sz="1100" b="0" i="1" baseline="300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e>
                        </m:d>
                      </m:den>
                    </m:f>
                    <m:d>
                      <m:dPr>
                        <m:ctrlP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num>
                          <m:den>
                            <m: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𝑏</m:t>
                            </m:r>
                          </m:den>
                        </m:f>
                      </m:e>
                    </m:d>
                    <m:r>
                      <a:rPr lang="en-US" sz="1100" b="0" i="1" baseline="300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</m:oMath>
                </m:oMathPara>
              </a14:m>
              <a:endParaRPr lang="en-US" sz="1100" b="0" i="0" u="none" strike="noStrike" baseline="3000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AAB6AD82-2D09-41CE-B70C-90D7E9B57078}"/>
                </a:ext>
              </a:extLst>
            </xdr:cNvPr>
            <xdr:cNvSpPr txBox="1"/>
          </xdr:nvSpPr>
          <xdr:spPr>
            <a:xfrm>
              <a:off x="2552700" y="40109775"/>
              <a:ext cx="1277470" cy="3989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</a:t>
              </a:r>
              <a:r>
                <a:rPr lang="el-G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η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𝑝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</a:t>
              </a:r>
              <a:r>
                <a:rPr lang="az-Cyrl-AZ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п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en-US" sz="11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𝑇𝑅𝐹/12(1−µ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2)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(𝑡/𝑏)</a:t>
              </a:r>
              <a:r>
                <a:rPr lang="en-US" sz="1100" b="0" i="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endParaRPr lang="en-US" sz="1100" b="0" i="0" u="none" strike="noStrike" baseline="3000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35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57</xdr:row>
      <xdr:rowOff>0</xdr:rowOff>
    </xdr:from>
    <xdr:to>
      <xdr:col>27</xdr:col>
      <xdr:colOff>0</xdr:colOff>
      <xdr:row>72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72</xdr:row>
      <xdr:rowOff>0</xdr:rowOff>
    </xdr:from>
    <xdr:to>
      <xdr:col>27</xdr:col>
      <xdr:colOff>0</xdr:colOff>
      <xdr:row>87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87</xdr:row>
      <xdr:rowOff>0</xdr:rowOff>
    </xdr:from>
    <xdr:to>
      <xdr:col>27</xdr:col>
      <xdr:colOff>0</xdr:colOff>
      <xdr:row>102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153</xdr:row>
      <xdr:rowOff>0</xdr:rowOff>
    </xdr:from>
    <xdr:to>
      <xdr:col>13</xdr:col>
      <xdr:colOff>0</xdr:colOff>
      <xdr:row>168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175</xdr:row>
      <xdr:rowOff>0</xdr:rowOff>
    </xdr:from>
    <xdr:to>
      <xdr:col>27</xdr:col>
      <xdr:colOff>0</xdr:colOff>
      <xdr:row>190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27</xdr:col>
      <xdr:colOff>0</xdr:colOff>
      <xdr:row>205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205</xdr:row>
      <xdr:rowOff>0</xdr:rowOff>
    </xdr:from>
    <xdr:to>
      <xdr:col>27</xdr:col>
      <xdr:colOff>0</xdr:colOff>
      <xdr:row>220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Vinay/Work/AfterMarket/DENT%20TOOL/LEGACY%20TOOL/Dent%20Tool_v2.7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t Tool"/>
      <sheetName val="Inputs"/>
      <sheetName val="Calculations"/>
      <sheetName val="Allowables &amp; TRF Data"/>
      <sheetName val="Ky Calculation"/>
      <sheetName val="Database"/>
      <sheetName val="DataTable"/>
      <sheetName val="Summary-Sravya"/>
      <sheetName val="Dent Tool_v2.77"/>
    </sheetNames>
    <sheetDataSet>
      <sheetData sheetId="0"/>
      <sheetData sheetId="1">
        <row r="1">
          <cell r="B1" t="str">
            <v>Multiple Dents</v>
          </cell>
        </row>
        <row r="5">
          <cell r="B5" t="str">
            <v>CV20-00032</v>
          </cell>
        </row>
        <row r="6">
          <cell r="B6" t="str">
            <v>A320</v>
          </cell>
        </row>
        <row r="7">
          <cell r="B7" t="str">
            <v>CFM56-5B</v>
          </cell>
        </row>
        <row r="8">
          <cell r="B8" t="str">
            <v>Outer Lip Skin</v>
          </cell>
        </row>
        <row r="13">
          <cell r="B13">
            <v>59000</v>
          </cell>
        </row>
        <row r="14">
          <cell r="B14">
            <v>36000</v>
          </cell>
        </row>
        <row r="15">
          <cell r="B15">
            <v>7.0000000000000007E-2</v>
          </cell>
        </row>
        <row r="16">
          <cell r="B16">
            <v>37000</v>
          </cell>
        </row>
        <row r="17">
          <cell r="B17">
            <v>10800000</v>
          </cell>
        </row>
        <row r="18">
          <cell r="B18">
            <v>0.33</v>
          </cell>
        </row>
        <row r="19">
          <cell r="B19">
            <v>7100</v>
          </cell>
        </row>
        <row r="20">
          <cell r="B20">
            <v>-6000</v>
          </cell>
        </row>
        <row r="22">
          <cell r="B22">
            <v>0.4</v>
          </cell>
        </row>
        <row r="29">
          <cell r="B29">
            <v>18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UltimateLoad_DentArea_Elements" displayName="UltimateLoad_DentArea_Elements" ref="A1:AG3371" totalsRowShown="0" headerRowDxfId="159" dataDxfId="157" headerRowBorderDxfId="158" tableBorderDxfId="156">
  <autoFilter ref="A1:AG3371" xr:uid="{00000000-0009-0000-0100-000001000000}"/>
  <tableColumns count="33">
    <tableColumn id="1" xr3:uid="{00000000-0010-0000-0000-000001000000}" name="ID" dataDxfId="155"/>
    <tableColumn id="2" xr3:uid="{00000000-0010-0000-0000-000002000000}" name="Mech_ID" dataDxfId="154"/>
    <tableColumn id="3" xr3:uid="{00000000-0010-0000-0000-000003000000}" name="Therm_ID" dataDxfId="153"/>
    <tableColumn id="4" xr3:uid="{00000000-0010-0000-0000-000004000000}" name="LC" dataDxfId="152"/>
    <tableColumn id="5" xr3:uid="{00000000-0010-0000-0000-000005000000}" name="LC Description" dataDxfId="151"/>
    <tableColumn id="6" xr3:uid="{00000000-0010-0000-0000-000006000000}" name="Elm ID" dataDxfId="150"/>
    <tableColumn id="7" xr3:uid="{00000000-0010-0000-0000-000007000000}" name="Thickness (mm)" dataDxfId="149"/>
    <tableColumn id="8" xr3:uid="{00000000-0010-0000-0000-000008000000}" name="Smax (Z1) (Mpa)" dataDxfId="148"/>
    <tableColumn id="9" xr3:uid="{00000000-0010-0000-0000-000009000000}" name="Smax (Z2) (Mpa)" dataDxfId="147"/>
    <tableColumn id="10" xr3:uid="{00000000-0010-0000-0000-00000A000000}" name="Smin (Z1) (Mpa)" dataDxfId="146"/>
    <tableColumn id="11" xr3:uid="{00000000-0010-0000-0000-00000B000000}" name="Smin (Z2) (Mpa)" dataDxfId="145"/>
    <tableColumn id="12" xr3:uid="{00000000-0010-0000-0000-00000C000000}" name="Svm (Mpa)" dataDxfId="144"/>
    <tableColumn id="13" xr3:uid="{00000000-0010-0000-0000-00000D000000}" name="Temp (degC)" dataDxfId="143"/>
    <tableColumn id="14" xr3:uid="{00000000-0010-0000-0000-00000E000000}" name="KDF Peak Ftu" dataDxfId="142"/>
    <tableColumn id="15" xr3:uid="{00000000-0010-0000-0000-00000F000000}" name="KDF Aging Ftu" dataDxfId="141"/>
    <tableColumn id="16" xr3:uid="{00000000-0010-0000-0000-000010000000}" name="TRF_Ftu" dataDxfId="140"/>
    <tableColumn id="17" xr3:uid="{00000000-0010-0000-0000-000011000000}" name="KDF Peak Fty" dataDxfId="139"/>
    <tableColumn id="18" xr3:uid="{00000000-0010-0000-0000-000012000000}" name="KDF Aging Fty" dataDxfId="138"/>
    <tableColumn id="19" xr3:uid="{00000000-0010-0000-0000-000013000000}" name="TRF_Fty" dataDxfId="137"/>
    <tableColumn id="20" xr3:uid="{00000000-0010-0000-0000-000014000000}" name="TRF_Fcy" dataDxfId="136"/>
    <tableColumn id="21" xr3:uid="{00000000-0010-0000-0000-000015000000}" name="TRF_Ec" dataDxfId="135"/>
    <tableColumn id="22" xr3:uid="{00000000-0010-0000-0000-000016000000}" name="Ftu_ult strain (Mpa)" dataDxfId="134"/>
    <tableColumn id="23" xr3:uid="{00000000-0010-0000-0000-000017000000}" name="Ftu (Mpa)" dataDxfId="133"/>
    <tableColumn id="24" xr3:uid="{00000000-0010-0000-0000-000018000000}" name="Fcy (Mpa)" dataDxfId="132"/>
    <tableColumn id="25" xr3:uid="{00000000-0010-0000-0000-000019000000}" name="Fcu (Mpa)" dataDxfId="31"/>
    <tableColumn id="26" xr3:uid="{00000000-0010-0000-0000-00001A000000}" name="Ec (Mpa)" dataDxfId="30"/>
    <tableColumn id="27" xr3:uid="{00000000-0010-0000-0000-00001B000000}" name="MS" dataDxfId="29"/>
    <tableColumn id="28" xr3:uid="{00000000-0010-0000-0000-00001C000000}" name="MS (Tension@Z1)" dataDxfId="28"/>
    <tableColumn id="29" xr3:uid="{00000000-0010-0000-0000-00001D000000}" name="MS (Tension@Z2)" dataDxfId="27"/>
    <tableColumn id="30" xr3:uid="{00000000-0010-0000-0000-00001E000000}" name="MS (Comp@Z1)" dataDxfId="26"/>
    <tableColumn id="31" xr3:uid="{015779F5-8351-4066-A818-1A888B6F0D96}" name="MS (Comp@Z2)" dataDxfId="25"/>
    <tableColumn id="32" xr3:uid="{4101C937-B5C6-4554-96E9-C5DF4A1008D7}" name="MS (Comp_Fcu@Z1)" dataDxfId="24"/>
    <tableColumn id="33" xr3:uid="{2B84B9DB-10C6-4747-9B2C-44CFC26824D1}" name="MS (Comp_Fcu@Z2)" data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LimitLoad_DentArea_Elements" displayName="LimitLoad_DentArea_Elements" ref="A1:AD1099" totalsRowShown="0" headerRowDxfId="131" dataDxfId="129" headerRowBorderDxfId="130" tableBorderDxfId="128">
  <autoFilter ref="A1:AD1099" xr:uid="{00000000-0009-0000-0100-000007000000}"/>
  <tableColumns count="30">
    <tableColumn id="1" xr3:uid="{00000000-0010-0000-0100-000001000000}" name="ID" dataDxfId="127"/>
    <tableColumn id="2" xr3:uid="{00000000-0010-0000-0100-000002000000}" name="Mech_ID" dataDxfId="126"/>
    <tableColumn id="3" xr3:uid="{00000000-0010-0000-0100-000003000000}" name="Therm_ID" dataDxfId="125"/>
    <tableColumn id="4" xr3:uid="{00000000-0010-0000-0100-000004000000}" name="LC" dataDxfId="124"/>
    <tableColumn id="5" xr3:uid="{00000000-0010-0000-0100-000005000000}" name="LC Description" dataDxfId="123"/>
    <tableColumn id="6" xr3:uid="{00000000-0010-0000-0100-000006000000}" name="Elm ID" dataDxfId="122"/>
    <tableColumn id="7" xr3:uid="{00000000-0010-0000-0100-000007000000}" name="Thickness (mm)" dataDxfId="121"/>
    <tableColumn id="8" xr3:uid="{00000000-0010-0000-0100-000008000000}" name="Smax (Z1) (Mpa)" dataDxfId="120"/>
    <tableColumn id="9" xr3:uid="{00000000-0010-0000-0100-000009000000}" name="Smax (Z2) (Mpa)" dataDxfId="119"/>
    <tableColumn id="10" xr3:uid="{00000000-0010-0000-0100-00000A000000}" name="Smin (Z1) (Mpa)" dataDxfId="118"/>
    <tableColumn id="11" xr3:uid="{00000000-0010-0000-0100-00000B000000}" name="Smin (Z2) (Mpa)" dataDxfId="117"/>
    <tableColumn id="12" xr3:uid="{00000000-0010-0000-0100-00000C000000}" name="Svm (Mpa)" dataDxfId="116"/>
    <tableColumn id="13" xr3:uid="{00000000-0010-0000-0100-00000D000000}" name="Temp (degC)" dataDxfId="115"/>
    <tableColumn id="14" xr3:uid="{00000000-0010-0000-0100-00000E000000}" name="KDF Peak Fty" dataDxfId="114"/>
    <tableColumn id="15" xr3:uid="{00000000-0010-0000-0100-00000F000000}" name="KDF Aging Fty" dataDxfId="113"/>
    <tableColumn id="16" xr3:uid="{00000000-0010-0000-0100-000010000000}" name="TRF_Fty" dataDxfId="112"/>
    <tableColumn id="17" xr3:uid="{00000000-0010-0000-0100-000011000000}" name="KDF Peak Ftu" dataDxfId="111"/>
    <tableColumn id="18" xr3:uid="{00000000-0010-0000-0100-000012000000}" name="KDF Aging Ftu" dataDxfId="110"/>
    <tableColumn id="19" xr3:uid="{00000000-0010-0000-0100-000013000000}" name="TRF_Ftu" dataDxfId="109"/>
    <tableColumn id="20" xr3:uid="{00000000-0010-0000-0100-000014000000}" name="TRF_Fcy" dataDxfId="108"/>
    <tableColumn id="21" xr3:uid="{00000000-0010-0000-0100-000015000000}" name="TRF_Ec" dataDxfId="107"/>
    <tableColumn id="22" xr3:uid="{00000000-0010-0000-0100-000016000000}" name="Ftu_ult strain (Mpa)" dataDxfId="106"/>
    <tableColumn id="23" xr3:uid="{00000000-0010-0000-0100-000017000000}" name="Fty (Mpa)" dataDxfId="105"/>
    <tableColumn id="24" xr3:uid="{00000000-0010-0000-0100-000018000000}" name="Fcy (Mpa)" dataDxfId="104"/>
    <tableColumn id="25" xr3:uid="{00000000-0010-0000-0100-000019000000}" name="Ec (Mpa)" dataDxfId="22"/>
    <tableColumn id="26" xr3:uid="{00000000-0010-0000-0100-00001A000000}" name="MS" dataDxfId="21"/>
    <tableColumn id="27" xr3:uid="{00000000-0010-0000-0100-00001B000000}" name="MS (Tension@Z1)" dataDxfId="20"/>
    <tableColumn id="28" xr3:uid="{00000000-0010-0000-0100-00001C000000}" name="MS (Tension@Z2)" dataDxfId="19"/>
    <tableColumn id="29" xr3:uid="{00000000-0010-0000-0100-00001D000000}" name="MS (Comp@Z1)" dataDxfId="18"/>
    <tableColumn id="30" xr3:uid="{00000000-0010-0000-0100-00001E000000}" name="MS (Comp@Z2)" dataDxf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2DE4DD-3AEA-4FAD-B318-D3E4AEE7BB3A}" name="LimitLoad_GlobBuck_Elements" displayName="LimitLoad_GlobBuck_Elements" ref="A3:AD1101" totalsRowShown="0">
  <autoFilter ref="A3:AD1101" xr:uid="{C12DE4DD-3AEA-4FAD-B318-D3E4AEE7BB3A}"/>
  <tableColumns count="30">
    <tableColumn id="1" xr3:uid="{7E5FC2C3-5A9B-45C1-933A-430B48657B4B}" name="ID"/>
    <tableColumn id="2" xr3:uid="{344A1974-021A-4C7E-8F29-EA1F683FF471}" name="Mech_ID"/>
    <tableColumn id="3" xr3:uid="{1906452E-A90F-41E6-A80C-4F163A075661}" name="Therm_ID"/>
    <tableColumn id="4" xr3:uid="{2592364B-7C1D-4BD2-BC73-11D1DE50C1F6}" name="LC"/>
    <tableColumn id="5" xr3:uid="{1FA91B96-B8BF-4F37-AE4A-0ED5BF2DE873}" name="LC Description"/>
    <tableColumn id="6" xr3:uid="{AAB8220F-0233-4EFC-9B4F-3C64C23D86CA}" name="Elm ID"/>
    <tableColumn id="7" xr3:uid="{5F41B056-443C-4776-8A20-71DE41E44712}" name="Thickness (mm)"/>
    <tableColumn id="8" xr3:uid="{A64DD62C-BCB6-4CB3-85CA-DBC491D666EA}" name="Smax (Z1) (Mpa)"/>
    <tableColumn id="9" xr3:uid="{4596B309-8DDE-40C2-B26C-348CDA51F4F9}" name="Smax (Z2) (Mpa)"/>
    <tableColumn id="10" xr3:uid="{AA925505-595E-4C0D-B11A-AE36A244050B}" name="Smin (Z1) (Mpa)"/>
    <tableColumn id="11" xr3:uid="{8F2DC87B-BE5C-4BAB-95F2-727A0E451BAD}" name="Smin (Z2) (Mpa)"/>
    <tableColumn id="12" xr3:uid="{6916D557-07C1-482D-9B3D-678BDCBA539B}" name="Svm (Mpa)"/>
    <tableColumn id="13" xr3:uid="{50A2BAB2-2250-4309-BE7F-A6D67BE141CD}" name="Temp (degC)"/>
    <tableColumn id="14" xr3:uid="{BDC027E5-B844-403B-ADB4-7B079ED3163D}" name="KDF Peak Fty"/>
    <tableColumn id="15" xr3:uid="{1CF62448-F0F9-4FD9-8FAD-72157FC5C6E8}" name="KDF Aging Fty"/>
    <tableColumn id="16" xr3:uid="{71D6241D-D3E6-49F8-BDFD-5F99375FED09}" name="TRF_Fty"/>
    <tableColumn id="17" xr3:uid="{98F7A0BD-0925-4F33-88A9-4DA3ED316B2D}" name="KDF Peak Ftu"/>
    <tableColumn id="18" xr3:uid="{6D9528CC-F905-4343-971E-542566AC26EE}" name="KDF Aging Ftu"/>
    <tableColumn id="19" xr3:uid="{B52C5E10-B08A-45C6-86EE-D5DE46983D8F}" name="TRF_Ftu"/>
    <tableColumn id="20" xr3:uid="{F4F48AAE-8894-4DAE-9222-448D14673D81}" name="TRF_Fcy"/>
    <tableColumn id="21" xr3:uid="{73960A05-B6E9-4D29-8D14-A21F0F1C1732}" name="TRF_Ec"/>
    <tableColumn id="22" xr3:uid="{B34BC5AE-5042-401A-8A9E-234AED03FA10}" name="Ftu_ult strain (Mpa)"/>
    <tableColumn id="23" xr3:uid="{C47B28A4-6B75-4F35-A8E8-BCD8C98B0F21}" name="Fty (Mpa)"/>
    <tableColumn id="24" xr3:uid="{D8235DC0-6AB0-4413-BD5C-3DF759FA63FA}" name="Fcy (Mpa)"/>
    <tableColumn id="25" xr3:uid="{DB990716-AF7B-4BC4-A0BC-2C44E89398C4}" name="Ec (Mpa)"/>
    <tableColumn id="26" xr3:uid="{3C233A24-E3E3-44BE-B0F7-C0E4733F7910}" name="MS" dataDxfId="4"/>
    <tableColumn id="27" xr3:uid="{88CF97A0-2BF9-4E54-A787-0274D3561718}" name="MS (Tension@Z1)" dataDxfId="3"/>
    <tableColumn id="28" xr3:uid="{5C5A0D6C-ACBB-45CC-BA63-6A001E257E38}" name="MS (Tension@Z2)" dataDxfId="2"/>
    <tableColumn id="29" xr3:uid="{E1622F1A-03CD-4B54-858B-432DA2C229D4}" name="MS (Comp@Z1)" dataDxfId="1"/>
    <tableColumn id="30" xr3:uid="{7050B1CA-6948-4760-9EE1-46C9E179B3EC}" name="MS (Comp@Z2)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" displayName="Table1" ref="A1:A3" totalsRowShown="0" headerRowDxfId="103" dataDxfId="101" headerRowBorderDxfId="102" tableBorderDxfId="100" totalsRowBorderDxfId="99">
  <autoFilter ref="A1:A3" xr:uid="{00000000-0009-0000-0100-000003000000}"/>
  <tableColumns count="1">
    <tableColumn id="1" xr3:uid="{00000000-0010-0000-0200-000001000000}" name="Aircraft" dataDxfId="9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3" displayName="Table3" ref="B1:C2" totalsRowShown="0" headerRowDxfId="97" dataDxfId="95" headerRowBorderDxfId="96" tableBorderDxfId="94" totalsRowBorderDxfId="93">
  <autoFilter ref="B1:C2" xr:uid="{00000000-0009-0000-0100-000004000000}"/>
  <tableColumns count="2">
    <tableColumn id="1" xr3:uid="{00000000-0010-0000-0300-000001000000}" name="Aircraft" dataDxfId="92"/>
    <tableColumn id="2" xr3:uid="{00000000-0010-0000-0300-000002000000}" name="Program" dataDxfId="9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" displayName="Table2" ref="D1:D4" totalsRowShown="0" headerRowDxfId="90" dataDxfId="88" headerRowBorderDxfId="89" tableBorderDxfId="87" totalsRowBorderDxfId="86">
  <autoFilter ref="D1:D4" xr:uid="{00000000-0009-0000-0100-000005000000}"/>
  <tableColumns count="1">
    <tableColumn id="1" xr3:uid="{00000000-0010-0000-0400-000001000000}" name="Lip Skin Surface" dataDxfId="8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ElementID" displayName="ElementID" ref="E1:E2" totalsRowShown="0" headerRowDxfId="84" dataDxfId="82" headerRowBorderDxfId="83" tableBorderDxfId="81" totalsRowBorderDxfId="80">
  <autoFilter ref="E1:E2" xr:uid="{00000000-0009-0000-0100-000006000000}"/>
  <tableColumns count="1">
    <tableColumn id="1" xr3:uid="{00000000-0010-0000-0500-000001000000}" name="Element ID's @ Dent Area" dataDxfId="7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5186897-41F2-41C9-AE4E-9AADC486618A}" name="ElementID_GlobBuck" displayName="ElementID_GlobBuck" ref="F1:F2" totalsRowShown="0" headerRowDxfId="78" dataDxfId="76" headerRowBorderDxfId="77" tableBorderDxfId="75" totalsRowBorderDxfId="74">
  <autoFilter ref="F1:F2" xr:uid="{45186897-41F2-41C9-AE4E-9AADC486618A}"/>
  <tableColumns count="1">
    <tableColumn id="1" xr3:uid="{37C84227-F969-4718-9E75-8929C5ABE5A4}" name="Element ID's for Glob Buckling" dataDxfId="7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Database" displayName="Database" ref="A1:AJ3" totalsRowShown="0" headerRowDxfId="72" dataDxfId="70" headerRowBorderDxfId="71" tableBorderDxfId="69" totalsRowBorderDxfId="68">
  <autoFilter ref="A1:AJ3" xr:uid="{00000000-0009-0000-0100-000002000000}"/>
  <tableColumns count="36">
    <tableColumn id="1" xr3:uid="{00000000-0010-0000-0600-000001000000}" name="Aircraft" dataDxfId="67"/>
    <tableColumn id="2" xr3:uid="{00000000-0010-0000-0600-000002000000}" name="Program" dataDxfId="66"/>
    <tableColumn id="3" xr3:uid="{00000000-0010-0000-0600-000003000000}" name="Lip Skin Surface" dataDxfId="65"/>
    <tableColumn id="4" xr3:uid="{00000000-0010-0000-0600-000004000000}" name="Tension Loadcase" dataDxfId="64"/>
    <tableColumn id="27" xr3:uid="{00000000-0010-0000-0600-00001B000000}" name="Compression Loadcase" dataDxfId="63"/>
    <tableColumn id="8" xr3:uid="{00000000-0010-0000-0600-000008000000}" name="Skin Thickness, t, in (mm)" dataDxfId="62"/>
    <tableColumn id="9" xr3:uid="{00000000-0010-0000-0600-000009000000}" name="Radius of lip Skin, in (mm)" dataDxfId="61"/>
    <tableColumn id="12" xr3:uid="{00000000-0010-0000-0600-00000C000000}" name="a, in (mm)" dataDxfId="60"/>
    <tableColumn id="13" xr3:uid="{00000000-0010-0000-0600-00000D000000}" name="b, in (mm)" dataDxfId="59"/>
    <tableColumn id="16" xr3:uid="{00000000-0010-0000-0600-000010000000}" name="Panel Size, inch" dataDxfId="58"/>
    <tableColumn id="17" xr3:uid="{00000000-0010-0000-0600-000011000000}" name="Poisson ratio" dataDxfId="57"/>
    <tableColumn id="18" xr3:uid="{00000000-0010-0000-0600-000012000000}" name="Ftu,ult_strain, psi (mpa)" dataDxfId="56"/>
    <tableColumn id="19" xr3:uid="{00000000-0010-0000-0600-000013000000}" name="Fcy, psi (mpa)" dataDxfId="55"/>
    <tableColumn id="21" xr3:uid="{00000000-0010-0000-0600-000015000000}" name="Fty, psi (mpa)" dataDxfId="54"/>
    <tableColumn id="22" xr3:uid="{00000000-0010-0000-0600-000016000000}" name="Strain Allowable (eu)" dataDxfId="53"/>
    <tableColumn id="10" xr3:uid="{00000000-0010-0000-0600-00000A000000}" name="E, psi (mpa)" dataDxfId="52"/>
    <tableColumn id="28" xr3:uid="{00000000-0010-0000-0600-00001C000000}" name="Ec TRF" dataDxfId="51"/>
    <tableColumn id="15" xr3:uid="{00000000-0010-0000-0600-00000F000000}" name="Ftu TRF" dataDxfId="50"/>
    <tableColumn id="25" xr3:uid="{00000000-0010-0000-0600-000019000000}" name="Fcy TRF" dataDxfId="49"/>
    <tableColumn id="14" xr3:uid="{00000000-0010-0000-0600-00000E000000}" name="Temp, F" dataDxfId="48"/>
    <tableColumn id="11" xr3:uid="{00000000-0010-0000-0600-00000B000000}" name="Max. Critical" dataDxfId="47"/>
    <tableColumn id="5" xr3:uid="{00000000-0010-0000-0600-000005000000}" name="Pressure, psi (mpa)" dataDxfId="46"/>
    <tableColumn id="6" xr3:uid="{00000000-0010-0000-0600-000006000000}" name="Tension Stress, psi (mpa)" dataDxfId="45"/>
    <tableColumn id="7" xr3:uid="{00000000-0010-0000-0600-000007000000}" name="Compr Stress, psi (mpa)" dataDxfId="44"/>
    <tableColumn id="20" xr3:uid="{00000000-0010-0000-0600-000014000000}" name="Max. Fat. Stress, psi (mpa)" dataDxfId="43"/>
    <tableColumn id="24" xr3:uid="{00000000-0010-0000-0600-000018000000}" name="Min. Fat Stress, psi (mpa)" dataDxfId="42"/>
    <tableColumn id="23" xr3:uid="{00000000-0010-0000-0600-000017000000}" name="Aircraft life cycles" dataDxfId="41"/>
    <tableColumn id="26" xr3:uid="{00000000-0010-0000-0600-00001A000000}" name="Reference" dataDxfId="40"/>
    <tableColumn id="29" xr3:uid="{00000000-0010-0000-0600-00001D000000}" name="Ftu, psi (mpa)" dataDxfId="39"/>
    <tableColumn id="30" xr3:uid="{00000000-0010-0000-0600-00001E000000}" name="Min MS (Tension)" dataDxfId="38"/>
    <tableColumn id="31" xr3:uid="{00000000-0010-0000-0600-00001F000000}" name="Min MS (Compr)" dataDxfId="37"/>
    <tableColumn id="32" xr3:uid="{00000000-0010-0000-0600-000020000000}" name="Element" dataDxfId="36"/>
    <tableColumn id="33" xr3:uid="{00000000-0010-0000-0600-000021000000}" name="Clock position" dataDxfId="35"/>
    <tableColumn id="34" xr3:uid="{00000000-0010-0000-0600-000022000000}" name="Loadcase" dataDxfId="34"/>
    <tableColumn id="35" xr3:uid="{B31B7796-BB0C-465D-B41F-3ECEA734A78D}" name="Fcu, psi (mpa)" dataDxfId="33"/>
    <tableColumn id="36" xr3:uid="{73312C3C-4D81-4147-BA7A-BE290CD76E61}" name="Ec TRF, limit loads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92D050"/>
  </sheetPr>
  <dimension ref="B7:F8"/>
  <sheetViews>
    <sheetView showGridLines="0" showRowColHeaders="0" workbookViewId="0">
      <selection activeCell="J15" sqref="J15"/>
    </sheetView>
  </sheetViews>
  <sheetFormatPr defaultRowHeight="15" x14ac:dyDescent="0.25"/>
  <cols>
    <col min="2" max="2" width="5.42578125" bestFit="1" customWidth="1"/>
    <col min="3" max="3" width="13.7109375" customWidth="1"/>
    <col min="4" max="4" width="14.85546875" bestFit="1" customWidth="1"/>
    <col min="5" max="5" width="14" bestFit="1" customWidth="1"/>
    <col min="6" max="6" width="9.5703125" bestFit="1" customWidth="1"/>
  </cols>
  <sheetData>
    <row r="7" spans="2:6" ht="18" x14ac:dyDescent="0.25">
      <c r="B7" s="8" t="s">
        <v>105</v>
      </c>
      <c r="C7" s="8" t="s">
        <v>106</v>
      </c>
      <c r="D7" s="8" t="s">
        <v>107</v>
      </c>
      <c r="E7" s="8" t="s">
        <v>108</v>
      </c>
      <c r="F7" s="8" t="s">
        <v>109</v>
      </c>
    </row>
    <row r="8" spans="2:6" ht="28.5" x14ac:dyDescent="0.25">
      <c r="B8" s="9">
        <v>1</v>
      </c>
      <c r="C8" s="100" t="s">
        <v>110</v>
      </c>
      <c r="D8" s="10">
        <v>1</v>
      </c>
      <c r="E8" s="11" t="s">
        <v>111</v>
      </c>
      <c r="F8" s="106">
        <v>44317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ent_Analysis">
                <anchor>
                  <from>
                    <xdr:col>8</xdr:col>
                    <xdr:colOff>209550</xdr:colOff>
                    <xdr:row>6</xdr:row>
                    <xdr:rowOff>19050</xdr:rowOff>
                  </from>
                  <to>
                    <xdr:col>11</xdr:col>
                    <xdr:colOff>285750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DB"/>
  <dimension ref="A1:B11"/>
  <sheetViews>
    <sheetView workbookViewId="0">
      <selection activeCell="C6" sqref="C6"/>
    </sheetView>
  </sheetViews>
  <sheetFormatPr defaultRowHeight="15" x14ac:dyDescent="0.25"/>
  <cols>
    <col min="1" max="1" width="41.5703125" bestFit="1" customWidth="1"/>
    <col min="2" max="2" width="48.85546875" bestFit="1" customWidth="1"/>
    <col min="3" max="3" width="17.42578125" bestFit="1" customWidth="1"/>
  </cols>
  <sheetData>
    <row r="1" spans="1:2" x14ac:dyDescent="0.25">
      <c r="A1" s="3" t="s">
        <v>340</v>
      </c>
      <c r="B1" s="3" t="s">
        <v>341</v>
      </c>
    </row>
    <row r="2" spans="1:2" x14ac:dyDescent="0.25">
      <c r="A2" s="5" t="s">
        <v>0</v>
      </c>
      <c r="B2" s="5" t="s">
        <v>342</v>
      </c>
    </row>
    <row r="3" spans="1:2" x14ac:dyDescent="0.25">
      <c r="A3" s="5" t="s">
        <v>1</v>
      </c>
      <c r="B3" s="5" t="s">
        <v>343</v>
      </c>
    </row>
    <row r="4" spans="1:2" x14ac:dyDescent="0.25">
      <c r="A4" s="5" t="s">
        <v>2</v>
      </c>
    </row>
    <row r="5" spans="1:2" x14ac:dyDescent="0.25">
      <c r="A5" s="5" t="s">
        <v>3</v>
      </c>
    </row>
    <row r="6" spans="1:2" x14ac:dyDescent="0.25">
      <c r="A6" s="5" t="s">
        <v>4</v>
      </c>
    </row>
    <row r="7" spans="1:2" x14ac:dyDescent="0.25">
      <c r="A7" s="5" t="s">
        <v>5</v>
      </c>
    </row>
    <row r="8" spans="1:2" x14ac:dyDescent="0.25">
      <c r="A8" s="5" t="s">
        <v>6</v>
      </c>
    </row>
    <row r="9" spans="1:2" x14ac:dyDescent="0.25">
      <c r="A9" s="5" t="s">
        <v>528</v>
      </c>
    </row>
    <row r="10" spans="1:2" x14ac:dyDescent="0.25">
      <c r="A10" s="5" t="s">
        <v>7</v>
      </c>
    </row>
    <row r="11" spans="1:2" x14ac:dyDescent="0.25">
      <c r="A11" s="5" t="s">
        <v>8</v>
      </c>
    </row>
  </sheetData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Fatigue"/>
  <dimension ref="A1:B5"/>
  <sheetViews>
    <sheetView workbookViewId="0">
      <selection activeCell="A2" sqref="A2:A5"/>
    </sheetView>
  </sheetViews>
  <sheetFormatPr defaultRowHeight="15" x14ac:dyDescent="0.25"/>
  <cols>
    <col min="1" max="1" width="39.5703125" bestFit="1" customWidth="1"/>
    <col min="2" max="2" width="31.140625" bestFit="1" customWidth="1"/>
    <col min="3" max="3" width="17.42578125" bestFit="1" customWidth="1"/>
  </cols>
  <sheetData>
    <row r="1" spans="1:2" x14ac:dyDescent="0.25">
      <c r="A1" s="3" t="s">
        <v>370</v>
      </c>
      <c r="B1" s="3" t="s">
        <v>371</v>
      </c>
    </row>
    <row r="2" spans="1:2" x14ac:dyDescent="0.25">
      <c r="A2" s="5" t="s">
        <v>365</v>
      </c>
      <c r="B2" s="5" t="s">
        <v>369</v>
      </c>
    </row>
    <row r="3" spans="1:2" x14ac:dyDescent="0.25">
      <c r="A3" s="5" t="s">
        <v>366</v>
      </c>
    </row>
    <row r="4" spans="1:2" x14ac:dyDescent="0.25">
      <c r="A4" s="5" t="s">
        <v>367</v>
      </c>
    </row>
    <row r="5" spans="1:2" x14ac:dyDescent="0.25">
      <c r="A5" s="5" t="s">
        <v>368</v>
      </c>
    </row>
  </sheetData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DBtab"/>
  <dimension ref="A1:D71"/>
  <sheetViews>
    <sheetView workbookViewId="0">
      <selection activeCell="C13" sqref="C13"/>
    </sheetView>
  </sheetViews>
  <sheetFormatPr defaultRowHeight="15" x14ac:dyDescent="0.25"/>
  <cols>
    <col min="1" max="1" width="41.85546875" customWidth="1"/>
    <col min="2" max="2" width="28.5703125" bestFit="1" customWidth="1"/>
    <col min="3" max="3" width="48.85546875" bestFit="1" customWidth="1"/>
    <col min="4" max="4" width="27.28515625" bestFit="1" customWidth="1"/>
  </cols>
  <sheetData>
    <row r="1" spans="1:4" x14ac:dyDescent="0.25">
      <c r="A1" s="6" t="s">
        <v>531</v>
      </c>
      <c r="B1" s="6"/>
    </row>
    <row r="5" spans="1:4" x14ac:dyDescent="0.25">
      <c r="A5" s="3" t="s">
        <v>338</v>
      </c>
      <c r="B5" s="3" t="s">
        <v>104</v>
      </c>
      <c r="C5" s="3" t="s">
        <v>339</v>
      </c>
      <c r="D5" s="3" t="s">
        <v>104</v>
      </c>
    </row>
    <row r="6" spans="1:4" x14ac:dyDescent="0.25">
      <c r="A6" s="4" t="s">
        <v>0</v>
      </c>
      <c r="B6" s="5" t="s">
        <v>39</v>
      </c>
      <c r="C6" s="5" t="s">
        <v>342</v>
      </c>
      <c r="D6" s="5" t="s">
        <v>344</v>
      </c>
    </row>
    <row r="7" spans="1:4" x14ac:dyDescent="0.25">
      <c r="A7" s="4" t="s">
        <v>0</v>
      </c>
      <c r="B7" s="5" t="s">
        <v>40</v>
      </c>
      <c r="C7" s="5" t="s">
        <v>342</v>
      </c>
      <c r="D7" s="5" t="s">
        <v>345</v>
      </c>
    </row>
    <row r="8" spans="1:4" x14ac:dyDescent="0.25">
      <c r="A8" s="4" t="s">
        <v>0</v>
      </c>
      <c r="B8" s="5" t="s">
        <v>41</v>
      </c>
      <c r="C8" s="5" t="s">
        <v>342</v>
      </c>
      <c r="D8" s="5" t="s">
        <v>346</v>
      </c>
    </row>
    <row r="9" spans="1:4" x14ac:dyDescent="0.25">
      <c r="A9" s="4" t="s">
        <v>0</v>
      </c>
      <c r="B9" s="5" t="s">
        <v>42</v>
      </c>
      <c r="C9" s="5" t="s">
        <v>342</v>
      </c>
      <c r="D9" s="5" t="s">
        <v>347</v>
      </c>
    </row>
    <row r="10" spans="1:4" x14ac:dyDescent="0.25">
      <c r="A10" s="4" t="s">
        <v>0</v>
      </c>
      <c r="B10" s="5" t="s">
        <v>43</v>
      </c>
      <c r="C10" s="5" t="s">
        <v>342</v>
      </c>
      <c r="D10" s="5" t="s">
        <v>348</v>
      </c>
    </row>
    <row r="11" spans="1:4" x14ac:dyDescent="0.25">
      <c r="A11" s="4" t="s">
        <v>0</v>
      </c>
      <c r="B11" s="5" t="s">
        <v>44</v>
      </c>
      <c r="C11" s="5" t="s">
        <v>342</v>
      </c>
      <c r="D11" s="5" t="s">
        <v>349</v>
      </c>
    </row>
    <row r="12" spans="1:4" x14ac:dyDescent="0.25">
      <c r="A12" s="4" t="s">
        <v>0</v>
      </c>
      <c r="B12" s="5" t="s">
        <v>45</v>
      </c>
      <c r="C12" s="5" t="s">
        <v>342</v>
      </c>
      <c r="D12" s="5" t="s">
        <v>350</v>
      </c>
    </row>
    <row r="13" spans="1:4" x14ac:dyDescent="0.25">
      <c r="A13" s="4" t="s">
        <v>0</v>
      </c>
      <c r="B13" s="5" t="s">
        <v>46</v>
      </c>
      <c r="C13" s="5" t="s">
        <v>342</v>
      </c>
      <c r="D13" s="5" t="s">
        <v>351</v>
      </c>
    </row>
    <row r="14" spans="1:4" x14ac:dyDescent="0.25">
      <c r="A14" s="4" t="s">
        <v>0</v>
      </c>
      <c r="B14" s="5" t="s">
        <v>47</v>
      </c>
      <c r="C14" s="5" t="s">
        <v>342</v>
      </c>
      <c r="D14" s="5" t="s">
        <v>352</v>
      </c>
    </row>
    <row r="15" spans="1:4" x14ac:dyDescent="0.25">
      <c r="A15" s="4" t="s">
        <v>1</v>
      </c>
      <c r="B15" s="5" t="s">
        <v>48</v>
      </c>
      <c r="C15" s="5" t="s">
        <v>343</v>
      </c>
      <c r="D15" s="5" t="s">
        <v>353</v>
      </c>
    </row>
    <row r="16" spans="1:4" x14ac:dyDescent="0.25">
      <c r="A16" s="4" t="s">
        <v>1</v>
      </c>
      <c r="B16" s="5" t="s">
        <v>49</v>
      </c>
      <c r="C16" s="5" t="s">
        <v>343</v>
      </c>
      <c r="D16" s="5" t="s">
        <v>354</v>
      </c>
    </row>
    <row r="17" spans="1:4" x14ac:dyDescent="0.25">
      <c r="A17" s="4" t="s">
        <v>1</v>
      </c>
      <c r="B17" s="5" t="s">
        <v>50</v>
      </c>
      <c r="C17" s="5" t="s">
        <v>343</v>
      </c>
      <c r="D17" s="5" t="s">
        <v>355</v>
      </c>
    </row>
    <row r="18" spans="1:4" x14ac:dyDescent="0.25">
      <c r="A18" s="4" t="s">
        <v>1</v>
      </c>
      <c r="B18" s="5" t="s">
        <v>51</v>
      </c>
      <c r="C18" s="5" t="s">
        <v>343</v>
      </c>
      <c r="D18" s="5" t="s">
        <v>356</v>
      </c>
    </row>
    <row r="19" spans="1:4" x14ac:dyDescent="0.25">
      <c r="A19" s="4" t="s">
        <v>1</v>
      </c>
      <c r="B19" s="5" t="s">
        <v>52</v>
      </c>
      <c r="C19" s="5" t="s">
        <v>343</v>
      </c>
      <c r="D19" s="5" t="s">
        <v>357</v>
      </c>
    </row>
    <row r="20" spans="1:4" x14ac:dyDescent="0.25">
      <c r="A20" s="4" t="s">
        <v>1</v>
      </c>
      <c r="B20" s="5" t="s">
        <v>53</v>
      </c>
      <c r="C20" s="5" t="s">
        <v>343</v>
      </c>
      <c r="D20" s="5" t="s">
        <v>358</v>
      </c>
    </row>
    <row r="21" spans="1:4" x14ac:dyDescent="0.25">
      <c r="A21" s="4" t="s">
        <v>1</v>
      </c>
      <c r="B21" s="5" t="s">
        <v>54</v>
      </c>
      <c r="C21" s="5" t="s">
        <v>343</v>
      </c>
      <c r="D21" s="5" t="s">
        <v>359</v>
      </c>
    </row>
    <row r="22" spans="1:4" x14ac:dyDescent="0.25">
      <c r="A22" s="4" t="s">
        <v>1</v>
      </c>
      <c r="B22" s="5" t="s">
        <v>55</v>
      </c>
      <c r="C22" s="5" t="s">
        <v>343</v>
      </c>
      <c r="D22" s="5" t="s">
        <v>360</v>
      </c>
    </row>
    <row r="23" spans="1:4" x14ac:dyDescent="0.25">
      <c r="A23" s="4" t="s">
        <v>1</v>
      </c>
      <c r="B23" s="5" t="s">
        <v>56</v>
      </c>
    </row>
    <row r="24" spans="1:4" x14ac:dyDescent="0.25">
      <c r="A24" s="4" t="s">
        <v>2</v>
      </c>
      <c r="B24" s="5" t="s">
        <v>57</v>
      </c>
    </row>
    <row r="25" spans="1:4" x14ac:dyDescent="0.25">
      <c r="A25" s="4" t="s">
        <v>2</v>
      </c>
      <c r="B25" s="5" t="s">
        <v>58</v>
      </c>
    </row>
    <row r="26" spans="1:4" x14ac:dyDescent="0.25">
      <c r="A26" s="4" t="s">
        <v>2</v>
      </c>
      <c r="B26" s="5" t="s">
        <v>59</v>
      </c>
    </row>
    <row r="27" spans="1:4" x14ac:dyDescent="0.25">
      <c r="A27" s="4" t="s">
        <v>2</v>
      </c>
      <c r="B27" s="5" t="s">
        <v>60</v>
      </c>
    </row>
    <row r="28" spans="1:4" x14ac:dyDescent="0.25">
      <c r="A28" s="4" t="s">
        <v>2</v>
      </c>
      <c r="B28" s="5" t="s">
        <v>61</v>
      </c>
    </row>
    <row r="29" spans="1:4" x14ac:dyDescent="0.25">
      <c r="A29" s="4" t="s">
        <v>2</v>
      </c>
      <c r="B29" s="5" t="s">
        <v>62</v>
      </c>
    </row>
    <row r="30" spans="1:4" x14ac:dyDescent="0.25">
      <c r="A30" s="4" t="s">
        <v>3</v>
      </c>
      <c r="B30" s="5" t="s">
        <v>63</v>
      </c>
    </row>
    <row r="31" spans="1:4" x14ac:dyDescent="0.25">
      <c r="A31" s="4" t="s">
        <v>3</v>
      </c>
      <c r="B31" s="5" t="s">
        <v>64</v>
      </c>
    </row>
    <row r="32" spans="1:4" x14ac:dyDescent="0.25">
      <c r="A32" s="4" t="s">
        <v>3</v>
      </c>
      <c r="B32" s="5" t="s">
        <v>65</v>
      </c>
    </row>
    <row r="33" spans="1:2" x14ac:dyDescent="0.25">
      <c r="A33" s="4" t="s">
        <v>3</v>
      </c>
      <c r="B33" s="5" t="s">
        <v>66</v>
      </c>
    </row>
    <row r="34" spans="1:2" x14ac:dyDescent="0.25">
      <c r="A34" s="4" t="s">
        <v>3</v>
      </c>
      <c r="B34" s="5" t="s">
        <v>67</v>
      </c>
    </row>
    <row r="35" spans="1:2" x14ac:dyDescent="0.25">
      <c r="A35" s="4" t="s">
        <v>3</v>
      </c>
      <c r="B35" s="5" t="s">
        <v>68</v>
      </c>
    </row>
    <row r="36" spans="1:2" x14ac:dyDescent="0.25">
      <c r="A36" s="4" t="s">
        <v>3</v>
      </c>
      <c r="B36" s="5" t="s">
        <v>69</v>
      </c>
    </row>
    <row r="37" spans="1:2" x14ac:dyDescent="0.25">
      <c r="A37" s="4" t="s">
        <v>3</v>
      </c>
      <c r="B37" s="5" t="s">
        <v>70</v>
      </c>
    </row>
    <row r="38" spans="1:2" x14ac:dyDescent="0.25">
      <c r="A38" s="4" t="s">
        <v>4</v>
      </c>
      <c r="B38" s="5" t="s">
        <v>71</v>
      </c>
    </row>
    <row r="39" spans="1:2" x14ac:dyDescent="0.25">
      <c r="A39" s="4" t="s">
        <v>4</v>
      </c>
      <c r="B39" s="5" t="s">
        <v>72</v>
      </c>
    </row>
    <row r="40" spans="1:2" x14ac:dyDescent="0.25">
      <c r="A40" s="4" t="s">
        <v>4</v>
      </c>
      <c r="B40" s="5" t="s">
        <v>73</v>
      </c>
    </row>
    <row r="41" spans="1:2" x14ac:dyDescent="0.25">
      <c r="A41" s="4" t="s">
        <v>4</v>
      </c>
      <c r="B41" s="5" t="s">
        <v>74</v>
      </c>
    </row>
    <row r="42" spans="1:2" x14ac:dyDescent="0.25">
      <c r="A42" s="4" t="s">
        <v>4</v>
      </c>
      <c r="B42" s="5" t="s">
        <v>75</v>
      </c>
    </row>
    <row r="43" spans="1:2" x14ac:dyDescent="0.25">
      <c r="A43" s="4" t="s">
        <v>5</v>
      </c>
      <c r="B43" s="5" t="s">
        <v>76</v>
      </c>
    </row>
    <row r="44" spans="1:2" x14ac:dyDescent="0.25">
      <c r="A44" s="4" t="s">
        <v>5</v>
      </c>
      <c r="B44" s="5" t="s">
        <v>77</v>
      </c>
    </row>
    <row r="45" spans="1:2" x14ac:dyDescent="0.25">
      <c r="A45" s="4" t="s">
        <v>5</v>
      </c>
      <c r="B45" s="5" t="s">
        <v>78</v>
      </c>
    </row>
    <row r="46" spans="1:2" x14ac:dyDescent="0.25">
      <c r="A46" s="4" t="s">
        <v>5</v>
      </c>
      <c r="B46" s="5" t="s">
        <v>79</v>
      </c>
    </row>
    <row r="47" spans="1:2" x14ac:dyDescent="0.25">
      <c r="A47" s="4" t="s">
        <v>6</v>
      </c>
      <c r="B47" s="5" t="s">
        <v>80</v>
      </c>
    </row>
    <row r="48" spans="1:2" x14ac:dyDescent="0.25">
      <c r="A48" s="4" t="s">
        <v>6</v>
      </c>
      <c r="B48" s="5" t="s">
        <v>81</v>
      </c>
    </row>
    <row r="49" spans="1:2" x14ac:dyDescent="0.25">
      <c r="A49" s="4" t="s">
        <v>6</v>
      </c>
      <c r="B49" s="5" t="s">
        <v>82</v>
      </c>
    </row>
    <row r="50" spans="1:2" x14ac:dyDescent="0.25">
      <c r="A50" s="4" t="s">
        <v>6</v>
      </c>
      <c r="B50" s="5" t="s">
        <v>83</v>
      </c>
    </row>
    <row r="51" spans="1:2" x14ac:dyDescent="0.25">
      <c r="A51" s="4" t="s">
        <v>6</v>
      </c>
      <c r="B51" s="5" t="s">
        <v>84</v>
      </c>
    </row>
    <row r="52" spans="1:2" x14ac:dyDescent="0.25">
      <c r="A52" s="4" t="s">
        <v>6</v>
      </c>
      <c r="B52" s="5" t="s">
        <v>85</v>
      </c>
    </row>
    <row r="53" spans="1:2" x14ac:dyDescent="0.25">
      <c r="A53" s="4" t="s">
        <v>6</v>
      </c>
      <c r="B53" s="5" t="s">
        <v>86</v>
      </c>
    </row>
    <row r="54" spans="1:2" x14ac:dyDescent="0.25">
      <c r="A54" s="4" t="s">
        <v>6</v>
      </c>
      <c r="B54" s="5" t="s">
        <v>87</v>
      </c>
    </row>
    <row r="55" spans="1:2" x14ac:dyDescent="0.25">
      <c r="A55" s="4" t="s">
        <v>528</v>
      </c>
      <c r="B55" s="5" t="s">
        <v>88</v>
      </c>
    </row>
    <row r="56" spans="1:2" x14ac:dyDescent="0.25">
      <c r="A56" s="4" t="s">
        <v>528</v>
      </c>
      <c r="B56" s="5" t="s">
        <v>89</v>
      </c>
    </row>
    <row r="57" spans="1:2" x14ac:dyDescent="0.25">
      <c r="A57" s="4" t="s">
        <v>528</v>
      </c>
      <c r="B57" s="5" t="s">
        <v>529</v>
      </c>
    </row>
    <row r="58" spans="1:2" x14ac:dyDescent="0.25">
      <c r="A58" s="4" t="s">
        <v>7</v>
      </c>
      <c r="B58" s="5" t="s">
        <v>90</v>
      </c>
    </row>
    <row r="59" spans="1:2" x14ac:dyDescent="0.25">
      <c r="A59" s="4" t="s">
        <v>7</v>
      </c>
      <c r="B59" s="5" t="s">
        <v>91</v>
      </c>
    </row>
    <row r="60" spans="1:2" x14ac:dyDescent="0.25">
      <c r="A60" s="4" t="s">
        <v>7</v>
      </c>
      <c r="B60" s="5" t="s">
        <v>92</v>
      </c>
    </row>
    <row r="61" spans="1:2" x14ac:dyDescent="0.25">
      <c r="A61" s="4" t="s">
        <v>7</v>
      </c>
      <c r="B61" s="5" t="s">
        <v>93</v>
      </c>
    </row>
    <row r="62" spans="1:2" x14ac:dyDescent="0.25">
      <c r="A62" s="4" t="s">
        <v>7</v>
      </c>
      <c r="B62" s="5" t="s">
        <v>94</v>
      </c>
    </row>
    <row r="63" spans="1:2" x14ac:dyDescent="0.25">
      <c r="A63" s="4" t="s">
        <v>7</v>
      </c>
      <c r="B63" s="5" t="s">
        <v>95</v>
      </c>
    </row>
    <row r="64" spans="1:2" x14ac:dyDescent="0.25">
      <c r="A64" s="4" t="s">
        <v>7</v>
      </c>
      <c r="B64" s="5" t="s">
        <v>96</v>
      </c>
    </row>
    <row r="65" spans="1:2" x14ac:dyDescent="0.25">
      <c r="A65" s="4" t="s">
        <v>8</v>
      </c>
      <c r="B65" s="5" t="s">
        <v>97</v>
      </c>
    </row>
    <row r="66" spans="1:2" x14ac:dyDescent="0.25">
      <c r="A66" s="4" t="s">
        <v>8</v>
      </c>
      <c r="B66" s="5" t="s">
        <v>98</v>
      </c>
    </row>
    <row r="67" spans="1:2" x14ac:dyDescent="0.25">
      <c r="A67" s="4" t="s">
        <v>8</v>
      </c>
      <c r="B67" s="5" t="s">
        <v>99</v>
      </c>
    </row>
    <row r="68" spans="1:2" x14ac:dyDescent="0.25">
      <c r="A68" s="4" t="s">
        <v>8</v>
      </c>
      <c r="B68" s="5" t="s">
        <v>100</v>
      </c>
    </row>
    <row r="69" spans="1:2" x14ac:dyDescent="0.25">
      <c r="A69" s="4" t="s">
        <v>8</v>
      </c>
      <c r="B69" s="5" t="s">
        <v>101</v>
      </c>
    </row>
    <row r="70" spans="1:2" x14ac:dyDescent="0.25">
      <c r="A70" s="4" t="s">
        <v>8</v>
      </c>
      <c r="B70" s="5" t="s">
        <v>102</v>
      </c>
    </row>
    <row r="71" spans="1:2" x14ac:dyDescent="0.25">
      <c r="A71" s="4" t="s">
        <v>8</v>
      </c>
      <c r="B71" s="5" t="s">
        <v>103</v>
      </c>
    </row>
  </sheetData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QryUlt"/>
  <dimension ref="A1:AG3371"/>
  <sheetViews>
    <sheetView topLeftCell="T1" workbookViewId="0">
      <selection activeCell="Z2" sqref="Z2:AG3371"/>
    </sheetView>
  </sheetViews>
  <sheetFormatPr defaultRowHeight="15" x14ac:dyDescent="0.25"/>
  <cols>
    <col min="1" max="1" width="7.42578125" style="1" bestFit="1" customWidth="1"/>
    <col min="2" max="2" width="13.42578125" style="1" bestFit="1" customWidth="1"/>
    <col min="3" max="3" width="14.140625" style="1" bestFit="1" customWidth="1"/>
    <col min="4" max="4" width="10" style="1" bestFit="1" customWidth="1"/>
    <col min="5" max="5" width="40.42578125" style="1" bestFit="1" customWidth="1"/>
    <col min="6" max="6" width="11.140625" style="1" bestFit="1" customWidth="1"/>
    <col min="7" max="7" width="19.5703125" style="1" bestFit="1" customWidth="1"/>
    <col min="8" max="9" width="20.140625" style="1" bestFit="1" customWidth="1"/>
    <col min="10" max="11" width="19.85546875" style="1" bestFit="1" customWidth="1"/>
    <col min="12" max="12" width="15.140625" style="1" bestFit="1" customWidth="1"/>
    <col min="13" max="13" width="16.85546875" style="1" bestFit="1" customWidth="1"/>
    <col min="14" max="14" width="17" style="1" bestFit="1" customWidth="1"/>
    <col min="15" max="15" width="17.85546875" style="1" bestFit="1" customWidth="1"/>
    <col min="16" max="16" width="12.5703125" style="1" bestFit="1" customWidth="1"/>
    <col min="17" max="17" width="16.85546875" style="1" bestFit="1" customWidth="1"/>
    <col min="18" max="18" width="17.7109375" style="1" bestFit="1" customWidth="1"/>
    <col min="19" max="19" width="12.42578125" style="1" bestFit="1" customWidth="1"/>
    <col min="20" max="20" width="12.5703125" style="1" bestFit="1" customWidth="1"/>
    <col min="21" max="21" width="12" style="1" bestFit="1" customWidth="1"/>
    <col min="22" max="22" width="23.42578125" style="1" bestFit="1" customWidth="1"/>
    <col min="23" max="24" width="14.28515625" style="1" bestFit="1" customWidth="1"/>
    <col min="25" max="25" width="13.28515625" style="1" bestFit="1" customWidth="1"/>
    <col min="26" max="26" width="12.5703125" style="7" bestFit="1" customWidth="1"/>
    <col min="27" max="28" width="21.85546875" style="7" bestFit="1" customWidth="1"/>
    <col min="29" max="30" width="27.140625" style="7" bestFit="1" customWidth="1"/>
    <col min="31" max="31" width="19.42578125" style="7" bestFit="1" customWidth="1"/>
    <col min="32" max="33" width="23.5703125" style="7" bestFit="1" customWidth="1"/>
  </cols>
  <sheetData>
    <row r="1" spans="1:33" s="1" customFormat="1" x14ac:dyDescent="0.25">
      <c r="A1" s="2" t="s">
        <v>9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  <c r="G1" s="2" t="s">
        <v>15</v>
      </c>
      <c r="H1" s="2" t="s">
        <v>16</v>
      </c>
      <c r="I1" s="2" t="s">
        <v>17</v>
      </c>
      <c r="J1" s="2" t="s">
        <v>18</v>
      </c>
      <c r="K1" s="2" t="s">
        <v>19</v>
      </c>
      <c r="L1" s="2" t="s">
        <v>20</v>
      </c>
      <c r="M1" s="2" t="s">
        <v>21</v>
      </c>
      <c r="N1" s="2" t="s">
        <v>22</v>
      </c>
      <c r="O1" s="2" t="s">
        <v>23</v>
      </c>
      <c r="P1" s="2" t="s">
        <v>24</v>
      </c>
      <c r="Q1" s="2" t="s">
        <v>25</v>
      </c>
      <c r="R1" s="2" t="s">
        <v>26</v>
      </c>
      <c r="S1" s="2" t="s">
        <v>27</v>
      </c>
      <c r="T1" s="2" t="s">
        <v>28</v>
      </c>
      <c r="U1" s="2" t="s">
        <v>29</v>
      </c>
      <c r="V1" s="2" t="s">
        <v>30</v>
      </c>
      <c r="W1" s="2" t="s">
        <v>31</v>
      </c>
      <c r="X1" s="2" t="s">
        <v>32</v>
      </c>
      <c r="Y1" s="2" t="s">
        <v>532</v>
      </c>
      <c r="Z1" s="2" t="s">
        <v>33</v>
      </c>
      <c r="AA1" s="2" t="s">
        <v>34</v>
      </c>
      <c r="AB1" s="2" t="s">
        <v>35</v>
      </c>
      <c r="AC1" s="2" t="s">
        <v>36</v>
      </c>
      <c r="AD1" s="2" t="s">
        <v>37</v>
      </c>
      <c r="AE1" s="2" t="s">
        <v>38</v>
      </c>
      <c r="AF1" s="2" t="s">
        <v>533</v>
      </c>
      <c r="AG1" s="2" t="s">
        <v>534</v>
      </c>
    </row>
    <row r="2" spans="1:33" x14ac:dyDescent="0.25">
      <c r="A2" s="1">
        <v>2701</v>
      </c>
      <c r="B2" s="1">
        <v>5110000</v>
      </c>
      <c r="C2" s="1" t="s">
        <v>318</v>
      </c>
      <c r="D2" s="1">
        <v>5110000</v>
      </c>
      <c r="E2" s="1" t="s">
        <v>591</v>
      </c>
      <c r="F2" s="1">
        <v>34203085</v>
      </c>
      <c r="G2" s="1">
        <v>1.83</v>
      </c>
      <c r="H2" s="1">
        <v>1.7558879818216577</v>
      </c>
      <c r="I2" s="1">
        <v>0.93792210167279721</v>
      </c>
      <c r="J2" s="1">
        <v>-0.48109549382356553</v>
      </c>
      <c r="K2" s="1">
        <v>-1.6376107216584996</v>
      </c>
      <c r="L2" s="1">
        <v>2.2577647513125134</v>
      </c>
      <c r="M2" s="1">
        <v>59.040000915527344</v>
      </c>
      <c r="N2" s="1">
        <v>0.97094166596730558</v>
      </c>
      <c r="O2" s="1">
        <v>0.96533690096206171</v>
      </c>
      <c r="P2" s="1">
        <v>0.9372858188398201</v>
      </c>
      <c r="Q2" s="1">
        <v>0.96829999923706056</v>
      </c>
      <c r="R2" s="1">
        <v>0.9329846751933194</v>
      </c>
      <c r="S2" s="1">
        <v>0.90340906027788037</v>
      </c>
      <c r="T2" s="1">
        <v>0.90340906027788037</v>
      </c>
      <c r="U2" s="1">
        <v>0.9372858188398201</v>
      </c>
      <c r="V2" s="1">
        <v>406.790663</v>
      </c>
      <c r="W2" s="1">
        <v>379.211635</v>
      </c>
      <c r="X2" s="1">
        <v>262.000766</v>
      </c>
      <c r="Y2" s="1">
        <v>389.46</v>
      </c>
      <c r="Z2" s="7">
        <v>74463.375599999999</v>
      </c>
      <c r="AA2" s="7">
        <v>156.42547474</v>
      </c>
      <c r="AB2" s="7">
        <v>201.42161886</v>
      </c>
      <c r="AC2" s="7">
        <v>377.95437924999999</v>
      </c>
      <c r="AD2" s="7">
        <v>490.98936352999999</v>
      </c>
      <c r="AE2" s="7">
        <v>143.53609925000001</v>
      </c>
      <c r="AF2" s="7">
        <v>757.75858262999998</v>
      </c>
      <c r="AG2" s="7">
        <v>221.90726982999999</v>
      </c>
    </row>
    <row r="3" spans="1:33" x14ac:dyDescent="0.25">
      <c r="A3" s="1">
        <v>7327</v>
      </c>
      <c r="B3" s="1">
        <v>5111000</v>
      </c>
      <c r="C3" s="1" t="s">
        <v>318</v>
      </c>
      <c r="D3" s="1">
        <v>5111000</v>
      </c>
      <c r="E3" s="1" t="s">
        <v>591</v>
      </c>
      <c r="F3" s="1">
        <v>34203085</v>
      </c>
      <c r="G3" s="1">
        <v>1.83</v>
      </c>
      <c r="H3" s="1">
        <v>0.746914509514917</v>
      </c>
      <c r="I3" s="1">
        <v>9.9781186377342429E-2</v>
      </c>
      <c r="J3" s="1">
        <v>-2.5331595601687233</v>
      </c>
      <c r="K3" s="1">
        <v>-3.1692993884902823</v>
      </c>
      <c r="L3" s="1">
        <v>3.2208436171478825</v>
      </c>
      <c r="M3" s="1">
        <v>59.040000915527344</v>
      </c>
      <c r="N3" s="1">
        <v>0.97094166596730558</v>
      </c>
      <c r="O3" s="1">
        <v>0.96533690096206171</v>
      </c>
      <c r="P3" s="1">
        <v>0.9372858188398201</v>
      </c>
      <c r="Q3" s="1">
        <v>0.96829999923706056</v>
      </c>
      <c r="R3" s="1">
        <v>0.9329846751933194</v>
      </c>
      <c r="S3" s="1">
        <v>0.90340906027788037</v>
      </c>
      <c r="T3" s="1">
        <v>0.90340906027788037</v>
      </c>
      <c r="U3" s="1">
        <v>0.9372858188398201</v>
      </c>
      <c r="V3" s="1">
        <v>406.790663</v>
      </c>
      <c r="W3" s="1">
        <v>379.211635</v>
      </c>
      <c r="X3" s="1">
        <v>262.000766</v>
      </c>
      <c r="Y3" s="1">
        <v>389.46</v>
      </c>
      <c r="Z3" s="7">
        <v>74463.375599999999</v>
      </c>
      <c r="AA3" s="7">
        <v>109.35297893000001</v>
      </c>
      <c r="AB3" s="7">
        <v>474.86394868000002</v>
      </c>
      <c r="AC3" s="7">
        <v>3561.0912191000002</v>
      </c>
      <c r="AD3" s="7">
        <v>92.438198495999998</v>
      </c>
      <c r="AE3" s="7">
        <v>73.683340634999993</v>
      </c>
      <c r="AF3" s="7">
        <v>143.10278008</v>
      </c>
      <c r="AG3" s="7">
        <v>114.17855849</v>
      </c>
    </row>
    <row r="4" spans="1:33" x14ac:dyDescent="0.25">
      <c r="A4" s="1">
        <v>11953</v>
      </c>
      <c r="B4" s="1">
        <v>5120000</v>
      </c>
      <c r="C4" s="1" t="s">
        <v>318</v>
      </c>
      <c r="D4" s="1">
        <v>5120000</v>
      </c>
      <c r="E4" s="1" t="s">
        <v>591</v>
      </c>
      <c r="F4" s="1">
        <v>34203085</v>
      </c>
      <c r="G4" s="1">
        <v>1.83</v>
      </c>
      <c r="H4" s="1">
        <v>2.9331747832057333</v>
      </c>
      <c r="I4" s="1">
        <v>-2.1917046190362273</v>
      </c>
      <c r="J4" s="1">
        <v>-3.8743393732806091</v>
      </c>
      <c r="K4" s="1">
        <v>-6.3401450328810132</v>
      </c>
      <c r="L4" s="1">
        <v>5.9159929966539293</v>
      </c>
      <c r="M4" s="1">
        <v>59.040000915527344</v>
      </c>
      <c r="N4" s="1">
        <v>0.97094166596730558</v>
      </c>
      <c r="O4" s="1">
        <v>0.96533690096206171</v>
      </c>
      <c r="P4" s="1">
        <v>0.9372858188398201</v>
      </c>
      <c r="Q4" s="1">
        <v>0.96829999923706056</v>
      </c>
      <c r="R4" s="1">
        <v>0.9329846751933194</v>
      </c>
      <c r="S4" s="1">
        <v>0.90340906027788037</v>
      </c>
      <c r="T4" s="1">
        <v>0.90340906027788037</v>
      </c>
      <c r="U4" s="1">
        <v>0.9372858188398201</v>
      </c>
      <c r="V4" s="1">
        <v>406.790663</v>
      </c>
      <c r="W4" s="1">
        <v>379.211635</v>
      </c>
      <c r="X4" s="1">
        <v>262.000766</v>
      </c>
      <c r="Y4" s="1">
        <v>389.46</v>
      </c>
      <c r="Z4" s="7">
        <v>74463.375599999999</v>
      </c>
      <c r="AA4" s="7">
        <v>59.079463924999999</v>
      </c>
      <c r="AB4" s="7">
        <v>120.17576145</v>
      </c>
      <c r="AC4" s="7" t="s">
        <v>444</v>
      </c>
      <c r="AD4" s="7">
        <v>60.092703297</v>
      </c>
      <c r="AE4" s="7">
        <v>36.332563305000001</v>
      </c>
      <c r="AF4" s="7">
        <v>93.218729913999994</v>
      </c>
      <c r="AG4" s="7">
        <v>56.575234180000002</v>
      </c>
    </row>
    <row r="5" spans="1:33" x14ac:dyDescent="0.25">
      <c r="A5" s="1">
        <v>16579</v>
      </c>
      <c r="B5" s="1">
        <v>5121000</v>
      </c>
      <c r="C5" s="1" t="s">
        <v>318</v>
      </c>
      <c r="D5" s="1">
        <v>5121000</v>
      </c>
      <c r="E5" s="1" t="s">
        <v>591</v>
      </c>
      <c r="F5" s="1">
        <v>34203085</v>
      </c>
      <c r="G5" s="1">
        <v>1.83</v>
      </c>
      <c r="H5" s="1">
        <v>4.8113247921888966</v>
      </c>
      <c r="I5" s="1">
        <v>7.9109947319629486</v>
      </c>
      <c r="J5" s="1">
        <v>-3.6864973035421684</v>
      </c>
      <c r="K5" s="1">
        <v>3.1169402135866342</v>
      </c>
      <c r="L5" s="1">
        <v>7.3832489125491767</v>
      </c>
      <c r="M5" s="1">
        <v>59.040000915527344</v>
      </c>
      <c r="N5" s="1">
        <v>0.97094166596730558</v>
      </c>
      <c r="O5" s="1">
        <v>0.96533690096206171</v>
      </c>
      <c r="P5" s="1">
        <v>0.9372858188398201</v>
      </c>
      <c r="Q5" s="1">
        <v>0.96829999923706056</v>
      </c>
      <c r="R5" s="1">
        <v>0.9329846751933194</v>
      </c>
      <c r="S5" s="1">
        <v>0.90340906027788037</v>
      </c>
      <c r="T5" s="1">
        <v>0.90340906027788037</v>
      </c>
      <c r="U5" s="1">
        <v>0.9372858188398201</v>
      </c>
      <c r="V5" s="1">
        <v>406.790663</v>
      </c>
      <c r="W5" s="1">
        <v>379.211635</v>
      </c>
      <c r="X5" s="1">
        <v>262.000766</v>
      </c>
      <c r="Y5" s="1">
        <v>389.46</v>
      </c>
      <c r="Z5" s="7">
        <v>74463.375599999999</v>
      </c>
      <c r="AA5" s="7">
        <v>47.140011536000003</v>
      </c>
      <c r="AB5" s="7">
        <v>72.873559399000001</v>
      </c>
      <c r="AC5" s="7">
        <v>43.928570915000002</v>
      </c>
      <c r="AD5" s="7">
        <v>63.205625642999998</v>
      </c>
      <c r="AE5" s="7" t="s">
        <v>445</v>
      </c>
      <c r="AF5" s="7">
        <v>98.019558391000004</v>
      </c>
      <c r="AG5" s="7" t="s">
        <v>445</v>
      </c>
    </row>
    <row r="6" spans="1:33" x14ac:dyDescent="0.25">
      <c r="A6" s="1">
        <v>21205</v>
      </c>
      <c r="B6" s="1">
        <v>5130000</v>
      </c>
      <c r="C6" s="1" t="s">
        <v>318</v>
      </c>
      <c r="D6" s="1">
        <v>5130000</v>
      </c>
      <c r="E6" s="1" t="s">
        <v>591</v>
      </c>
      <c r="F6" s="1">
        <v>34203085</v>
      </c>
      <c r="G6" s="1">
        <v>1.83</v>
      </c>
      <c r="H6" s="1">
        <v>2.3280770484446407</v>
      </c>
      <c r="I6" s="1">
        <v>-1.9407232651705442</v>
      </c>
      <c r="J6" s="1">
        <v>-2.9074901545683982</v>
      </c>
      <c r="K6" s="1">
        <v>-4.9028949801618396</v>
      </c>
      <c r="L6" s="1">
        <v>4.5452051364700754</v>
      </c>
      <c r="M6" s="1">
        <v>59.040000915527344</v>
      </c>
      <c r="N6" s="1">
        <v>0.97094166596730558</v>
      </c>
      <c r="O6" s="1">
        <v>0.96533690096206171</v>
      </c>
      <c r="P6" s="1">
        <v>0.9372858188398201</v>
      </c>
      <c r="Q6" s="1">
        <v>0.96829999923706056</v>
      </c>
      <c r="R6" s="1">
        <v>0.9329846751933194</v>
      </c>
      <c r="S6" s="1">
        <v>0.90340906027788037</v>
      </c>
      <c r="T6" s="1">
        <v>0.90340906027788037</v>
      </c>
      <c r="U6" s="1">
        <v>0.9372858188398201</v>
      </c>
      <c r="V6" s="1">
        <v>406.790663</v>
      </c>
      <c r="W6" s="1">
        <v>379.211635</v>
      </c>
      <c r="X6" s="1">
        <v>262.000766</v>
      </c>
      <c r="Y6" s="1">
        <v>389.46</v>
      </c>
      <c r="Z6" s="7">
        <v>74463.375599999999</v>
      </c>
      <c r="AA6" s="7">
        <v>77.198822089000004</v>
      </c>
      <c r="AB6" s="7">
        <v>151.67092987999999</v>
      </c>
      <c r="AC6" s="7" t="s">
        <v>444</v>
      </c>
      <c r="AD6" s="7">
        <v>80.408312056</v>
      </c>
      <c r="AE6" s="7">
        <v>47.276348313</v>
      </c>
      <c r="AF6" s="7">
        <v>124.54998146</v>
      </c>
      <c r="AG6" s="7">
        <v>73.453019385999994</v>
      </c>
    </row>
    <row r="7" spans="1:33" x14ac:dyDescent="0.25">
      <c r="A7" s="1">
        <v>25831</v>
      </c>
      <c r="B7" s="1">
        <v>5131000</v>
      </c>
      <c r="C7" s="1" t="s">
        <v>318</v>
      </c>
      <c r="D7" s="1">
        <v>5131000</v>
      </c>
      <c r="E7" s="1" t="s">
        <v>591</v>
      </c>
      <c r="F7" s="1">
        <v>34203085</v>
      </c>
      <c r="G7" s="1">
        <v>1.83</v>
      </c>
      <c r="H7" s="1">
        <v>3.6565182591796592</v>
      </c>
      <c r="I7" s="1">
        <v>6.2338241560584757</v>
      </c>
      <c r="J7" s="1">
        <v>-3.0943829007871502</v>
      </c>
      <c r="K7" s="1">
        <v>2.6386012967141452</v>
      </c>
      <c r="L7" s="1">
        <v>5.8554187994854603</v>
      </c>
      <c r="M7" s="1">
        <v>59.040000915527344</v>
      </c>
      <c r="N7" s="1">
        <v>0.97094166596730558</v>
      </c>
      <c r="O7" s="1">
        <v>0.96533690096206171</v>
      </c>
      <c r="P7" s="1">
        <v>0.9372858188398201</v>
      </c>
      <c r="Q7" s="1">
        <v>0.96829999923706056</v>
      </c>
      <c r="R7" s="1">
        <v>0.9329846751933194</v>
      </c>
      <c r="S7" s="1">
        <v>0.90340906027788037</v>
      </c>
      <c r="T7" s="1">
        <v>0.90340906027788037</v>
      </c>
      <c r="U7" s="1">
        <v>0.9372858188398201</v>
      </c>
      <c r="V7" s="1">
        <v>406.790663</v>
      </c>
      <c r="W7" s="1">
        <v>379.211635</v>
      </c>
      <c r="X7" s="1">
        <v>262.000766</v>
      </c>
      <c r="Y7" s="1">
        <v>389.46</v>
      </c>
      <c r="Z7" s="7">
        <v>74463.375599999999</v>
      </c>
      <c r="AA7" s="7">
        <v>59.700984847999997</v>
      </c>
      <c r="AB7" s="7">
        <v>96.204406660000004</v>
      </c>
      <c r="AC7" s="7">
        <v>56.016315976999998</v>
      </c>
      <c r="AD7" s="7">
        <v>75.491459974999998</v>
      </c>
      <c r="AE7" s="7" t="s">
        <v>445</v>
      </c>
      <c r="AF7" s="7">
        <v>116.9670864</v>
      </c>
      <c r="AG7" s="7" t="s">
        <v>445</v>
      </c>
    </row>
    <row r="8" spans="1:33" x14ac:dyDescent="0.25">
      <c r="A8" s="1">
        <v>30457</v>
      </c>
      <c r="B8" s="1">
        <v>5140000</v>
      </c>
      <c r="C8" s="1" t="s">
        <v>318</v>
      </c>
      <c r="D8" s="1">
        <v>5140000</v>
      </c>
      <c r="E8" s="1" t="s">
        <v>591</v>
      </c>
      <c r="F8" s="1">
        <v>34203085</v>
      </c>
      <c r="G8" s="1">
        <v>1.83</v>
      </c>
      <c r="H8" s="1">
        <v>2.0737310306513272</v>
      </c>
      <c r="I8" s="1">
        <v>4.1745127563213211</v>
      </c>
      <c r="J8" s="1">
        <v>-2.5078764799489663</v>
      </c>
      <c r="K8" s="1">
        <v>0.71222239421895384</v>
      </c>
      <c r="L8" s="1">
        <v>3.9745151443343927</v>
      </c>
      <c r="M8" s="1">
        <v>59.040000915527344</v>
      </c>
      <c r="N8" s="1">
        <v>0.97094166596730558</v>
      </c>
      <c r="O8" s="1">
        <v>0.96533690096206171</v>
      </c>
      <c r="P8" s="1">
        <v>0.9372858188398201</v>
      </c>
      <c r="Q8" s="1">
        <v>0.96829999923706056</v>
      </c>
      <c r="R8" s="1">
        <v>0.9329846751933194</v>
      </c>
      <c r="S8" s="1">
        <v>0.90340906027788037</v>
      </c>
      <c r="T8" s="1">
        <v>0.90340906027788037</v>
      </c>
      <c r="U8" s="1">
        <v>0.9372858188398201</v>
      </c>
      <c r="V8" s="1">
        <v>406.790663</v>
      </c>
      <c r="W8" s="1">
        <v>379.211635</v>
      </c>
      <c r="X8" s="1">
        <v>262.000766</v>
      </c>
      <c r="Y8" s="1">
        <v>389.46</v>
      </c>
      <c r="Z8" s="7">
        <v>74463.375599999999</v>
      </c>
      <c r="AA8" s="7">
        <v>88.427181660000002</v>
      </c>
      <c r="AB8" s="7">
        <v>170.39623344</v>
      </c>
      <c r="AC8" s="7">
        <v>84.142795954999997</v>
      </c>
      <c r="AD8" s="7">
        <v>93.380192843000003</v>
      </c>
      <c r="AE8" s="7" t="s">
        <v>445</v>
      </c>
      <c r="AF8" s="7">
        <v>144.55554785999999</v>
      </c>
      <c r="AG8" s="7" t="s">
        <v>445</v>
      </c>
    </row>
    <row r="9" spans="1:33" x14ac:dyDescent="0.25">
      <c r="A9" s="1">
        <v>35083</v>
      </c>
      <c r="B9" s="1">
        <v>5210000</v>
      </c>
      <c r="C9" s="1" t="s">
        <v>318</v>
      </c>
      <c r="D9" s="1">
        <v>5210000</v>
      </c>
      <c r="E9" s="1" t="s">
        <v>591</v>
      </c>
      <c r="F9" s="1">
        <v>34203085</v>
      </c>
      <c r="G9" s="1">
        <v>1.83</v>
      </c>
      <c r="H9" s="1">
        <v>6.014794316580641</v>
      </c>
      <c r="I9" s="1">
        <v>-5.1828838723738793</v>
      </c>
      <c r="J9" s="1">
        <v>-7.6973469113115005</v>
      </c>
      <c r="K9" s="1">
        <v>-12.851934794845423</v>
      </c>
      <c r="L9" s="1">
        <v>11.909516994501287</v>
      </c>
      <c r="M9" s="1">
        <v>59.040000915527344</v>
      </c>
      <c r="N9" s="1">
        <v>0.97094166596730558</v>
      </c>
      <c r="O9" s="1">
        <v>0.96533690096206171</v>
      </c>
      <c r="P9" s="1">
        <v>0.9372858188398201</v>
      </c>
      <c r="Q9" s="1">
        <v>0.96829999923706056</v>
      </c>
      <c r="R9" s="1">
        <v>0.9329846751933194</v>
      </c>
      <c r="S9" s="1">
        <v>0.90340906027788037</v>
      </c>
      <c r="T9" s="1">
        <v>0.90340906027788037</v>
      </c>
      <c r="U9" s="1">
        <v>0.9372858188398201</v>
      </c>
      <c r="V9" s="1">
        <v>406.790663</v>
      </c>
      <c r="W9" s="1">
        <v>379.211635</v>
      </c>
      <c r="X9" s="1">
        <v>262.000766</v>
      </c>
      <c r="Y9" s="1">
        <v>389.46</v>
      </c>
      <c r="Z9" s="7">
        <v>74463.375599999999</v>
      </c>
      <c r="AA9" s="7">
        <v>28.844173193</v>
      </c>
      <c r="AB9" s="7">
        <v>58.092575592000003</v>
      </c>
      <c r="AC9" s="7" t="s">
        <v>444</v>
      </c>
      <c r="AD9" s="7">
        <v>29.750058238000001</v>
      </c>
      <c r="AE9" s="7">
        <v>17.416983090999999</v>
      </c>
      <c r="AF9" s="7">
        <v>46.423526471000002</v>
      </c>
      <c r="AG9" s="7">
        <v>27.403142470999999</v>
      </c>
    </row>
    <row r="10" spans="1:33" x14ac:dyDescent="0.25">
      <c r="A10" s="1">
        <v>39709</v>
      </c>
      <c r="B10" s="1">
        <v>5211000</v>
      </c>
      <c r="C10" s="1" t="s">
        <v>318</v>
      </c>
      <c r="D10" s="1">
        <v>5211000</v>
      </c>
      <c r="E10" s="1" t="s">
        <v>591</v>
      </c>
      <c r="F10" s="1">
        <v>34203085</v>
      </c>
      <c r="G10" s="1">
        <v>1.83</v>
      </c>
      <c r="H10" s="1">
        <v>5.449609476218332</v>
      </c>
      <c r="I10" s="1">
        <v>9.0259159462170793</v>
      </c>
      <c r="J10" s="1">
        <v>-4.1861662058959217</v>
      </c>
      <c r="K10" s="1">
        <v>3.6147511782953474</v>
      </c>
      <c r="L10" s="1">
        <v>8.3719789379589944</v>
      </c>
      <c r="M10" s="1">
        <v>59.040000915527344</v>
      </c>
      <c r="N10" s="1">
        <v>0.97094166596730558</v>
      </c>
      <c r="O10" s="1">
        <v>0.96533690096206171</v>
      </c>
      <c r="P10" s="1">
        <v>0.9372858188398201</v>
      </c>
      <c r="Q10" s="1">
        <v>0.96829999923706056</v>
      </c>
      <c r="R10" s="1">
        <v>0.9329846751933194</v>
      </c>
      <c r="S10" s="1">
        <v>0.90340906027788037</v>
      </c>
      <c r="T10" s="1">
        <v>0.90340906027788037</v>
      </c>
      <c r="U10" s="1">
        <v>0.9372858188398201</v>
      </c>
      <c r="V10" s="1">
        <v>406.790663</v>
      </c>
      <c r="W10" s="1">
        <v>379.211635</v>
      </c>
      <c r="X10" s="1">
        <v>262.000766</v>
      </c>
      <c r="Y10" s="1">
        <v>389.46</v>
      </c>
      <c r="Z10" s="7">
        <v>74463.375599999999</v>
      </c>
      <c r="AA10" s="7">
        <v>41.454680125000003</v>
      </c>
      <c r="AB10" s="7">
        <v>64.221129950000005</v>
      </c>
      <c r="AC10" s="7">
        <v>38.378794345000003</v>
      </c>
      <c r="AD10" s="7">
        <v>55.541917869999999</v>
      </c>
      <c r="AE10" s="7" t="s">
        <v>445</v>
      </c>
      <c r="AF10" s="7">
        <v>86.200392209</v>
      </c>
      <c r="AG10" s="7" t="s">
        <v>445</v>
      </c>
    </row>
    <row r="11" spans="1:33" x14ac:dyDescent="0.25">
      <c r="A11" s="1">
        <v>44335</v>
      </c>
      <c r="B11" s="1">
        <v>5220000</v>
      </c>
      <c r="C11" s="1" t="s">
        <v>318</v>
      </c>
      <c r="D11" s="1">
        <v>5220000</v>
      </c>
      <c r="E11" s="1" t="s">
        <v>591</v>
      </c>
      <c r="F11" s="1">
        <v>34203085</v>
      </c>
      <c r="G11" s="1">
        <v>1.83</v>
      </c>
      <c r="H11" s="1">
        <v>4.0571660054393668</v>
      </c>
      <c r="I11" s="1">
        <v>-2.9964426542284492</v>
      </c>
      <c r="J11" s="1">
        <v>-6.2690088051309498</v>
      </c>
      <c r="K11" s="1">
        <v>-10.010558694138425</v>
      </c>
      <c r="L11" s="1">
        <v>9.0141232395828244</v>
      </c>
      <c r="M11" s="1">
        <v>59.040000915527344</v>
      </c>
      <c r="N11" s="1">
        <v>0.97094166596730558</v>
      </c>
      <c r="O11" s="1">
        <v>0.96533690096206171</v>
      </c>
      <c r="P11" s="1">
        <v>0.9372858188398201</v>
      </c>
      <c r="Q11" s="1">
        <v>0.96829999923706056</v>
      </c>
      <c r="R11" s="1">
        <v>0.9329846751933194</v>
      </c>
      <c r="S11" s="1">
        <v>0.90340906027788037</v>
      </c>
      <c r="T11" s="1">
        <v>0.90340906027788037</v>
      </c>
      <c r="U11" s="1">
        <v>0.9372858188398201</v>
      </c>
      <c r="V11" s="1">
        <v>406.790663</v>
      </c>
      <c r="W11" s="1">
        <v>379.211635</v>
      </c>
      <c r="X11" s="1">
        <v>262.000766</v>
      </c>
      <c r="Y11" s="1">
        <v>389.46</v>
      </c>
      <c r="Z11" s="7">
        <v>74463.375599999999</v>
      </c>
      <c r="AA11" s="7">
        <v>38.430311564999997</v>
      </c>
      <c r="AB11" s="7">
        <v>86.605409132000005</v>
      </c>
      <c r="AC11" s="7" t="s">
        <v>444</v>
      </c>
      <c r="AD11" s="7">
        <v>36.756186530000001</v>
      </c>
      <c r="AE11" s="7">
        <v>22.644421159</v>
      </c>
      <c r="AF11" s="7">
        <v>57.228556755</v>
      </c>
      <c r="AG11" s="7">
        <v>35.465031189000001</v>
      </c>
    </row>
    <row r="12" spans="1:33" x14ac:dyDescent="0.25">
      <c r="A12" s="1">
        <v>48961</v>
      </c>
      <c r="B12" s="1">
        <v>5221000</v>
      </c>
      <c r="C12" s="1" t="s">
        <v>318</v>
      </c>
      <c r="D12" s="1">
        <v>5221000</v>
      </c>
      <c r="E12" s="1" t="s">
        <v>591</v>
      </c>
      <c r="F12" s="1">
        <v>34203085</v>
      </c>
      <c r="G12" s="1">
        <v>1.83</v>
      </c>
      <c r="H12" s="1">
        <v>6.7313270855938878</v>
      </c>
      <c r="I12" s="1">
        <v>10.770507711378329</v>
      </c>
      <c r="J12" s="1">
        <v>-4.4203565684814734</v>
      </c>
      <c r="K12" s="1">
        <v>3.3061809916342861</v>
      </c>
      <c r="L12" s="1">
        <v>9.729970128171864</v>
      </c>
      <c r="M12" s="1">
        <v>59.040000915527344</v>
      </c>
      <c r="N12" s="1">
        <v>0.97094166596730558</v>
      </c>
      <c r="O12" s="1">
        <v>0.96533690096206171</v>
      </c>
      <c r="P12" s="1">
        <v>0.9372858188398201</v>
      </c>
      <c r="Q12" s="1">
        <v>0.96829999923706056</v>
      </c>
      <c r="R12" s="1">
        <v>0.9329846751933194</v>
      </c>
      <c r="S12" s="1">
        <v>0.90340906027788037</v>
      </c>
      <c r="T12" s="1">
        <v>0.90340906027788037</v>
      </c>
      <c r="U12" s="1">
        <v>0.9372858188398201</v>
      </c>
      <c r="V12" s="1">
        <v>406.790663</v>
      </c>
      <c r="W12" s="1">
        <v>379.211635</v>
      </c>
      <c r="X12" s="1">
        <v>262.000766</v>
      </c>
      <c r="Y12" s="1">
        <v>389.46</v>
      </c>
      <c r="Z12" s="7">
        <v>74463.375599999999</v>
      </c>
      <c r="AA12" s="7">
        <v>35.529370917000001</v>
      </c>
      <c r="AB12" s="7">
        <v>51.802320152</v>
      </c>
      <c r="AC12" s="7">
        <v>32.000272350000003</v>
      </c>
      <c r="AD12" s="7">
        <v>52.546328703999997</v>
      </c>
      <c r="AE12" s="7" t="s">
        <v>445</v>
      </c>
      <c r="AF12" s="7">
        <v>81.580517963000005</v>
      </c>
      <c r="AG12" s="7" t="s">
        <v>445</v>
      </c>
    </row>
    <row r="13" spans="1:33" x14ac:dyDescent="0.25">
      <c r="A13" s="1">
        <v>53587</v>
      </c>
      <c r="B13" s="1">
        <v>5230000</v>
      </c>
      <c r="C13" s="1" t="s">
        <v>318</v>
      </c>
      <c r="D13" s="1">
        <v>5230000</v>
      </c>
      <c r="E13" s="1" t="s">
        <v>591</v>
      </c>
      <c r="F13" s="1">
        <v>34203085</v>
      </c>
      <c r="G13" s="1">
        <v>1.83</v>
      </c>
      <c r="H13" s="1">
        <v>3.5701324354457666</v>
      </c>
      <c r="I13" s="1">
        <v>-3.0567252183354796</v>
      </c>
      <c r="J13" s="1">
        <v>-5.3750388121928205</v>
      </c>
      <c r="K13" s="1">
        <v>-8.547570664838922</v>
      </c>
      <c r="L13" s="1">
        <v>7.8020265129489079</v>
      </c>
      <c r="M13" s="1">
        <v>59.040000915527344</v>
      </c>
      <c r="N13" s="1">
        <v>0.97094166596730558</v>
      </c>
      <c r="O13" s="1">
        <v>0.96533690096206171</v>
      </c>
      <c r="P13" s="1">
        <v>0.9372858188398201</v>
      </c>
      <c r="Q13" s="1">
        <v>0.96829999923706056</v>
      </c>
      <c r="R13" s="1">
        <v>0.9329846751933194</v>
      </c>
      <c r="S13" s="1">
        <v>0.90340906027788037</v>
      </c>
      <c r="T13" s="1">
        <v>0.90340906027788037</v>
      </c>
      <c r="U13" s="1">
        <v>0.9372858188398201</v>
      </c>
      <c r="V13" s="1">
        <v>406.790663</v>
      </c>
      <c r="W13" s="1">
        <v>379.211635</v>
      </c>
      <c r="X13" s="1">
        <v>262.000766</v>
      </c>
      <c r="Y13" s="1">
        <v>389.46</v>
      </c>
      <c r="Z13" s="7">
        <v>74463.375599999999</v>
      </c>
      <c r="AA13" s="7">
        <v>44.556072802000003</v>
      </c>
      <c r="AB13" s="7">
        <v>98.556443423999994</v>
      </c>
      <c r="AC13" s="7" t="s">
        <v>444</v>
      </c>
      <c r="AD13" s="7">
        <v>43.03575008</v>
      </c>
      <c r="AE13" s="7">
        <v>26.691361100000002</v>
      </c>
      <c r="AF13" s="7">
        <v>66.913060306999995</v>
      </c>
      <c r="AG13" s="7">
        <v>41.706325495000002</v>
      </c>
    </row>
    <row r="14" spans="1:33" x14ac:dyDescent="0.25">
      <c r="A14" s="1">
        <v>58213</v>
      </c>
      <c r="B14" s="1">
        <v>5231000</v>
      </c>
      <c r="C14" s="1" t="s">
        <v>318</v>
      </c>
      <c r="D14" s="1">
        <v>5231000</v>
      </c>
      <c r="E14" s="1" t="s">
        <v>591</v>
      </c>
      <c r="F14" s="1">
        <v>34203085</v>
      </c>
      <c r="G14" s="1">
        <v>1.83</v>
      </c>
      <c r="H14" s="1">
        <v>3.3856065010242942</v>
      </c>
      <c r="I14" s="1">
        <v>5.9298456701071887</v>
      </c>
      <c r="J14" s="1">
        <v>-3.018106837859091</v>
      </c>
      <c r="K14" s="1">
        <v>1.3100169931925973</v>
      </c>
      <c r="L14" s="1">
        <v>5.5502115531854921</v>
      </c>
      <c r="M14" s="1">
        <v>59.040000915527344</v>
      </c>
      <c r="N14" s="1">
        <v>0.97094166596730558</v>
      </c>
      <c r="O14" s="1">
        <v>0.96533690096206171</v>
      </c>
      <c r="P14" s="1">
        <v>0.9372858188398201</v>
      </c>
      <c r="Q14" s="1">
        <v>0.96829999923706056</v>
      </c>
      <c r="R14" s="1">
        <v>0.9329846751933194</v>
      </c>
      <c r="S14" s="1">
        <v>0.90340906027788037</v>
      </c>
      <c r="T14" s="1">
        <v>0.90340906027788037</v>
      </c>
      <c r="U14" s="1">
        <v>0.9372858188398201</v>
      </c>
      <c r="V14" s="1">
        <v>406.790663</v>
      </c>
      <c r="W14" s="1">
        <v>379.211635</v>
      </c>
      <c r="X14" s="1">
        <v>262.000766</v>
      </c>
      <c r="Y14" s="1">
        <v>389.46</v>
      </c>
      <c r="Z14" s="7">
        <v>74463.375599999999</v>
      </c>
      <c r="AA14" s="7">
        <v>63.038944176999998</v>
      </c>
      <c r="AB14" s="7">
        <v>103.98257483</v>
      </c>
      <c r="AC14" s="7">
        <v>58.939112684999998</v>
      </c>
      <c r="AD14" s="7">
        <v>77.424614673999997</v>
      </c>
      <c r="AE14" s="7" t="s">
        <v>445</v>
      </c>
      <c r="AF14" s="7">
        <v>119.94844703</v>
      </c>
      <c r="AG14" s="7" t="s">
        <v>445</v>
      </c>
    </row>
    <row r="15" spans="1:33" x14ac:dyDescent="0.25">
      <c r="A15" s="1">
        <v>62839</v>
      </c>
      <c r="B15" s="1">
        <v>5240000</v>
      </c>
      <c r="C15" s="1" t="s">
        <v>318</v>
      </c>
      <c r="D15" s="1">
        <v>5240000</v>
      </c>
      <c r="E15" s="1" t="s">
        <v>591</v>
      </c>
      <c r="F15" s="1">
        <v>34203085</v>
      </c>
      <c r="G15" s="1">
        <v>1.83</v>
      </c>
      <c r="H15" s="1">
        <v>6.1390803428824814</v>
      </c>
      <c r="I15" s="1">
        <v>10.038085167816758</v>
      </c>
      <c r="J15" s="1">
        <v>-4.4170448007400047</v>
      </c>
      <c r="K15" s="1">
        <v>3.6885851950630131</v>
      </c>
      <c r="L15" s="1">
        <v>9.1858641417291462</v>
      </c>
      <c r="M15" s="1">
        <v>59.040000915527344</v>
      </c>
      <c r="N15" s="1">
        <v>0.97094166596730558</v>
      </c>
      <c r="O15" s="1">
        <v>0.96533690096206171</v>
      </c>
      <c r="P15" s="1">
        <v>0.9372858188398201</v>
      </c>
      <c r="Q15" s="1">
        <v>0.96829999923706056</v>
      </c>
      <c r="R15" s="1">
        <v>0.9329846751933194</v>
      </c>
      <c r="S15" s="1">
        <v>0.90340906027788037</v>
      </c>
      <c r="T15" s="1">
        <v>0.90340906027788037</v>
      </c>
      <c r="U15" s="1">
        <v>0.9372858188398201</v>
      </c>
      <c r="V15" s="1">
        <v>406.790663</v>
      </c>
      <c r="W15" s="1">
        <v>379.211635</v>
      </c>
      <c r="X15" s="1">
        <v>262.000766</v>
      </c>
      <c r="Y15" s="1">
        <v>389.46</v>
      </c>
      <c r="Z15" s="7">
        <v>74463.375599999999</v>
      </c>
      <c r="AA15" s="7">
        <v>37.693113935</v>
      </c>
      <c r="AB15" s="7">
        <v>56.896243081000001</v>
      </c>
      <c r="AC15" s="7">
        <v>34.408116376999999</v>
      </c>
      <c r="AD15" s="7">
        <v>52.586476134999998</v>
      </c>
      <c r="AE15" s="7" t="s">
        <v>445</v>
      </c>
      <c r="AF15" s="7">
        <v>81.642434359000006</v>
      </c>
      <c r="AG15" s="7" t="s">
        <v>445</v>
      </c>
    </row>
    <row r="16" spans="1:33" x14ac:dyDescent="0.25">
      <c r="A16" s="1">
        <v>2701</v>
      </c>
      <c r="B16" s="1">
        <v>5110000</v>
      </c>
      <c r="C16" s="1" t="s">
        <v>443</v>
      </c>
      <c r="D16" s="1">
        <v>105110000</v>
      </c>
      <c r="E16" s="1" t="s">
        <v>592</v>
      </c>
      <c r="F16" s="1">
        <v>34203085</v>
      </c>
      <c r="G16" s="1">
        <v>1.83</v>
      </c>
      <c r="H16" s="1">
        <v>1.1874122184067075</v>
      </c>
      <c r="I16" s="1">
        <v>-4.3044488306161588E-2</v>
      </c>
      <c r="J16" s="1">
        <v>-1.2796729781235068</v>
      </c>
      <c r="K16" s="1">
        <v>-1.7619292015652881</v>
      </c>
      <c r="L16" s="1">
        <v>2.1379879606923411</v>
      </c>
      <c r="M16" s="1">
        <v>-27.719999313354492</v>
      </c>
      <c r="N16" s="1">
        <v>1</v>
      </c>
      <c r="O16" s="1">
        <v>0.96533690096206171</v>
      </c>
      <c r="P16" s="1">
        <v>0.96533690096206171</v>
      </c>
      <c r="Q16" s="1">
        <v>1</v>
      </c>
      <c r="R16" s="1">
        <v>0.9329846751933194</v>
      </c>
      <c r="S16" s="1">
        <v>0.9329846751933194</v>
      </c>
      <c r="T16" s="1">
        <v>0.9329846751933194</v>
      </c>
      <c r="U16" s="1">
        <v>0.96533690096206171</v>
      </c>
      <c r="V16" s="1">
        <v>406.790663</v>
      </c>
      <c r="W16" s="1">
        <v>379.211635</v>
      </c>
      <c r="X16" s="1">
        <v>262.000766</v>
      </c>
      <c r="Y16" s="1">
        <v>389.46</v>
      </c>
      <c r="Z16" s="7">
        <v>74463.375599999999</v>
      </c>
      <c r="AA16" s="7">
        <v>170.22032082000001</v>
      </c>
      <c r="AB16" s="7">
        <v>307.28972354000001</v>
      </c>
      <c r="AC16" s="7" t="s">
        <v>444</v>
      </c>
      <c r="AD16" s="7">
        <v>190.01966186000001</v>
      </c>
      <c r="AE16" s="7">
        <v>137.73582397999999</v>
      </c>
      <c r="AF16" s="7">
        <v>292.79389569</v>
      </c>
      <c r="AG16" s="7">
        <v>212.379805</v>
      </c>
    </row>
    <row r="17" spans="1:33" x14ac:dyDescent="0.25">
      <c r="A17" s="1">
        <v>7327</v>
      </c>
      <c r="B17" s="1">
        <v>5111000</v>
      </c>
      <c r="C17" s="1" t="s">
        <v>443</v>
      </c>
      <c r="D17" s="1">
        <v>105111000</v>
      </c>
      <c r="E17" s="1" t="s">
        <v>592</v>
      </c>
      <c r="F17" s="1">
        <v>34203085</v>
      </c>
      <c r="G17" s="1">
        <v>1.83</v>
      </c>
      <c r="H17" s="1">
        <v>0.54624840663428942</v>
      </c>
      <c r="I17" s="1">
        <v>0.39819420364564528</v>
      </c>
      <c r="J17" s="1">
        <v>-3.6995467039851491</v>
      </c>
      <c r="K17" s="1">
        <v>-4.5729974746264936</v>
      </c>
      <c r="L17" s="1">
        <v>4.7858111269730772</v>
      </c>
      <c r="M17" s="1">
        <v>-27.719999313354492</v>
      </c>
      <c r="N17" s="1">
        <v>1</v>
      </c>
      <c r="O17" s="1">
        <v>0.96533690096206171</v>
      </c>
      <c r="P17" s="1">
        <v>0.96533690096206171</v>
      </c>
      <c r="Q17" s="1">
        <v>1</v>
      </c>
      <c r="R17" s="1">
        <v>0.9329846751933194</v>
      </c>
      <c r="S17" s="1">
        <v>0.9329846751933194</v>
      </c>
      <c r="T17" s="1">
        <v>0.9329846751933194</v>
      </c>
      <c r="U17" s="1">
        <v>0.96533690096206171</v>
      </c>
      <c r="V17" s="1">
        <v>406.790663</v>
      </c>
      <c r="W17" s="1">
        <v>379.211635</v>
      </c>
      <c r="X17" s="1">
        <v>262.000766</v>
      </c>
      <c r="Y17" s="1">
        <v>389.46</v>
      </c>
      <c r="Z17" s="7">
        <v>74463.375599999999</v>
      </c>
      <c r="AA17" s="7">
        <v>75.490060896000003</v>
      </c>
      <c r="AB17" s="7">
        <v>669.14746421999996</v>
      </c>
      <c r="AC17" s="7">
        <v>918.31771277999997</v>
      </c>
      <c r="AD17" s="7">
        <v>65.073689325999993</v>
      </c>
      <c r="AE17" s="7">
        <v>52.453495420000003</v>
      </c>
      <c r="AF17" s="7">
        <v>100.62329051</v>
      </c>
      <c r="AG17" s="7">
        <v>81.213058619999998</v>
      </c>
    </row>
    <row r="18" spans="1:33" x14ac:dyDescent="0.25">
      <c r="A18" s="1">
        <v>11953</v>
      </c>
      <c r="B18" s="1">
        <v>5120000</v>
      </c>
      <c r="C18" s="1" t="s">
        <v>443</v>
      </c>
      <c r="D18" s="1">
        <v>105120000</v>
      </c>
      <c r="E18" s="1" t="s">
        <v>592</v>
      </c>
      <c r="F18" s="1">
        <v>34203085</v>
      </c>
      <c r="G18" s="1">
        <v>1.83</v>
      </c>
      <c r="H18" s="1">
        <v>2.748466153785964</v>
      </c>
      <c r="I18" s="1">
        <v>-2.2230781363872518</v>
      </c>
      <c r="J18" s="1">
        <v>-5.0566837114364453</v>
      </c>
      <c r="K18" s="1">
        <v>-7.4140563586712718</v>
      </c>
      <c r="L18" s="1">
        <v>6.8601436677730687</v>
      </c>
      <c r="M18" s="1">
        <v>-27.719999313354492</v>
      </c>
      <c r="N18" s="1">
        <v>1</v>
      </c>
      <c r="O18" s="1">
        <v>0.96533690096206171</v>
      </c>
      <c r="P18" s="1">
        <v>0.96533690096206171</v>
      </c>
      <c r="Q18" s="1">
        <v>1</v>
      </c>
      <c r="R18" s="1">
        <v>0.9329846751933194</v>
      </c>
      <c r="S18" s="1">
        <v>0.9329846751933194</v>
      </c>
      <c r="T18" s="1">
        <v>0.9329846751933194</v>
      </c>
      <c r="U18" s="1">
        <v>0.96533690096206171</v>
      </c>
      <c r="V18" s="1">
        <v>406.790663</v>
      </c>
      <c r="W18" s="1">
        <v>379.211635</v>
      </c>
      <c r="X18" s="1">
        <v>262.000766</v>
      </c>
      <c r="Y18" s="1">
        <v>389.46</v>
      </c>
      <c r="Z18" s="7">
        <v>74463.375599999999</v>
      </c>
      <c r="AA18" s="7">
        <v>52.361416650999999</v>
      </c>
      <c r="AB18" s="7">
        <v>132.18955521000001</v>
      </c>
      <c r="AC18" s="7" t="s">
        <v>444</v>
      </c>
      <c r="AD18" s="7">
        <v>47.340515942000003</v>
      </c>
      <c r="AE18" s="7">
        <v>31.970170139</v>
      </c>
      <c r="AF18" s="7">
        <v>73.349144796000004</v>
      </c>
      <c r="AG18" s="7">
        <v>49.709097862</v>
      </c>
    </row>
    <row r="19" spans="1:33" x14ac:dyDescent="0.25">
      <c r="A19" s="1">
        <v>16579</v>
      </c>
      <c r="B19" s="1">
        <v>5121000</v>
      </c>
      <c r="C19" s="1" t="s">
        <v>443</v>
      </c>
      <c r="D19" s="1">
        <v>105121000</v>
      </c>
      <c r="E19" s="1" t="s">
        <v>592</v>
      </c>
      <c r="F19" s="1">
        <v>34203085</v>
      </c>
      <c r="G19" s="1">
        <v>1.83</v>
      </c>
      <c r="H19" s="1">
        <v>3.6143220034268775</v>
      </c>
      <c r="I19" s="1">
        <v>6.8850595304788254</v>
      </c>
      <c r="J19" s="1">
        <v>-3.8565480034892485</v>
      </c>
      <c r="K19" s="1">
        <v>3.0375900507959788</v>
      </c>
      <c r="L19" s="1">
        <v>6.4725385928882684</v>
      </c>
      <c r="M19" s="1">
        <v>-27.719999313354492</v>
      </c>
      <c r="N19" s="1">
        <v>1</v>
      </c>
      <c r="O19" s="1">
        <v>0.96533690096206171</v>
      </c>
      <c r="P19" s="1">
        <v>0.96533690096206171</v>
      </c>
      <c r="Q19" s="1">
        <v>1</v>
      </c>
      <c r="R19" s="1">
        <v>0.9329846751933194</v>
      </c>
      <c r="S19" s="1">
        <v>0.9329846751933194</v>
      </c>
      <c r="T19" s="1">
        <v>0.9329846751933194</v>
      </c>
      <c r="U19" s="1">
        <v>0.96533690096206171</v>
      </c>
      <c r="V19" s="1">
        <v>406.790663</v>
      </c>
      <c r="W19" s="1">
        <v>379.211635</v>
      </c>
      <c r="X19" s="1">
        <v>262.000766</v>
      </c>
      <c r="Y19" s="1">
        <v>389.46</v>
      </c>
      <c r="Z19" s="7">
        <v>74463.375599999999</v>
      </c>
      <c r="AA19" s="7">
        <v>55.556941189</v>
      </c>
      <c r="AB19" s="7">
        <v>100.28233848000001</v>
      </c>
      <c r="AC19" s="7">
        <v>52.168310734000002</v>
      </c>
      <c r="AD19" s="7">
        <v>62.383808354999999</v>
      </c>
      <c r="AE19" s="7" t="s">
        <v>445</v>
      </c>
      <c r="AF19" s="7">
        <v>96.486173933000003</v>
      </c>
      <c r="AG19" s="7" t="s">
        <v>445</v>
      </c>
    </row>
    <row r="20" spans="1:33" x14ac:dyDescent="0.25">
      <c r="A20" s="1">
        <v>21205</v>
      </c>
      <c r="B20" s="1">
        <v>5130000</v>
      </c>
      <c r="C20" s="1" t="s">
        <v>443</v>
      </c>
      <c r="D20" s="1">
        <v>105130000</v>
      </c>
      <c r="E20" s="1" t="s">
        <v>592</v>
      </c>
      <c r="F20" s="1">
        <v>34203085</v>
      </c>
      <c r="G20" s="1">
        <v>1.83</v>
      </c>
      <c r="H20" s="1">
        <v>2.1803276279589401</v>
      </c>
      <c r="I20" s="1">
        <v>-1.6659920941823625</v>
      </c>
      <c r="J20" s="1">
        <v>-4.1267942227917978</v>
      </c>
      <c r="K20" s="1">
        <v>-6.2829115154247983</v>
      </c>
      <c r="L20" s="1">
        <v>5.6406227332196224</v>
      </c>
      <c r="M20" s="1">
        <v>-27.719999313354492</v>
      </c>
      <c r="N20" s="1">
        <v>1</v>
      </c>
      <c r="O20" s="1">
        <v>0.96533690096206171</v>
      </c>
      <c r="P20" s="1">
        <v>0.96533690096206171</v>
      </c>
      <c r="Q20" s="1">
        <v>1</v>
      </c>
      <c r="R20" s="1">
        <v>0.9329846751933194</v>
      </c>
      <c r="S20" s="1">
        <v>0.9329846751933194</v>
      </c>
      <c r="T20" s="1">
        <v>0.9329846751933194</v>
      </c>
      <c r="U20" s="1">
        <v>0.96533690096206171</v>
      </c>
      <c r="V20" s="1">
        <v>406.790663</v>
      </c>
      <c r="W20" s="1">
        <v>379.211635</v>
      </c>
      <c r="X20" s="1">
        <v>262.000766</v>
      </c>
      <c r="Y20" s="1">
        <v>389.46</v>
      </c>
      <c r="Z20" s="7">
        <v>74463.375599999999</v>
      </c>
      <c r="AA20" s="7">
        <v>63.898328049</v>
      </c>
      <c r="AB20" s="7">
        <v>166.89540244</v>
      </c>
      <c r="AC20" s="7" t="s">
        <v>444</v>
      </c>
      <c r="AD20" s="7">
        <v>58.233072057999998</v>
      </c>
      <c r="AE20" s="7">
        <v>37.905959277999997</v>
      </c>
      <c r="AF20" s="7">
        <v>90.102218610999998</v>
      </c>
      <c r="AG20" s="7">
        <v>58.838517306</v>
      </c>
    </row>
    <row r="21" spans="1:33" x14ac:dyDescent="0.25">
      <c r="A21" s="1">
        <v>25831</v>
      </c>
      <c r="B21" s="1">
        <v>5131000</v>
      </c>
      <c r="C21" s="1" t="s">
        <v>443</v>
      </c>
      <c r="D21" s="1">
        <v>105131000</v>
      </c>
      <c r="E21" s="1" t="s">
        <v>592</v>
      </c>
      <c r="F21" s="1">
        <v>34203085</v>
      </c>
      <c r="G21" s="1">
        <v>1.83</v>
      </c>
      <c r="H21" s="1">
        <v>2.4493071283084404</v>
      </c>
      <c r="I21" s="1">
        <v>5.1269258711428751</v>
      </c>
      <c r="J21" s="1">
        <v>-3.2542249980582838</v>
      </c>
      <c r="K21" s="1">
        <v>2.640214477921714</v>
      </c>
      <c r="L21" s="1">
        <v>4.9569290151450529</v>
      </c>
      <c r="M21" s="1">
        <v>-27.719999313354492</v>
      </c>
      <c r="N21" s="1">
        <v>1</v>
      </c>
      <c r="O21" s="1">
        <v>0.96533690096206171</v>
      </c>
      <c r="P21" s="1">
        <v>0.96533690096206171</v>
      </c>
      <c r="Q21" s="1">
        <v>1</v>
      </c>
      <c r="R21" s="1">
        <v>0.9329846751933194</v>
      </c>
      <c r="S21" s="1">
        <v>0.9329846751933194</v>
      </c>
      <c r="T21" s="1">
        <v>0.9329846751933194</v>
      </c>
      <c r="U21" s="1">
        <v>0.96533690096206171</v>
      </c>
      <c r="V21" s="1">
        <v>406.790663</v>
      </c>
      <c r="W21" s="1">
        <v>379.211635</v>
      </c>
      <c r="X21" s="1">
        <v>262.000766</v>
      </c>
      <c r="Y21" s="1">
        <v>389.46</v>
      </c>
      <c r="Z21" s="7">
        <v>74463.375599999999</v>
      </c>
      <c r="AA21" s="7">
        <v>72.849551491</v>
      </c>
      <c r="AB21" s="7">
        <v>148.45736299000001</v>
      </c>
      <c r="AC21" s="7">
        <v>70.400873298999997</v>
      </c>
      <c r="AD21" s="7">
        <v>74.115488237999998</v>
      </c>
      <c r="AE21" s="7" t="s">
        <v>445</v>
      </c>
      <c r="AF21" s="7">
        <v>114.52984495</v>
      </c>
      <c r="AG21" s="7" t="s">
        <v>445</v>
      </c>
    </row>
    <row r="22" spans="1:33" x14ac:dyDescent="0.25">
      <c r="A22" s="1">
        <v>30457</v>
      </c>
      <c r="B22" s="1">
        <v>5140000</v>
      </c>
      <c r="C22" s="1" t="s">
        <v>443</v>
      </c>
      <c r="D22" s="1">
        <v>105140000</v>
      </c>
      <c r="E22" s="1" t="s">
        <v>592</v>
      </c>
      <c r="F22" s="1">
        <v>34203085</v>
      </c>
      <c r="G22" s="1">
        <v>1.83</v>
      </c>
      <c r="H22" s="1">
        <v>1.0536667050733703</v>
      </c>
      <c r="I22" s="1">
        <v>3.9426302410315657</v>
      </c>
      <c r="J22" s="1">
        <v>-2.8548654277654739</v>
      </c>
      <c r="K22" s="1">
        <v>-0.16118013266178699</v>
      </c>
      <c r="L22" s="1">
        <v>4.0257214332545335</v>
      </c>
      <c r="M22" s="1">
        <v>-27.719999313354492</v>
      </c>
      <c r="N22" s="1">
        <v>1</v>
      </c>
      <c r="O22" s="1">
        <v>0.96533690096206171</v>
      </c>
      <c r="P22" s="1">
        <v>0.96533690096206171</v>
      </c>
      <c r="Q22" s="1">
        <v>1</v>
      </c>
      <c r="R22" s="1">
        <v>0.9329846751933194</v>
      </c>
      <c r="S22" s="1">
        <v>0.9329846751933194</v>
      </c>
      <c r="T22" s="1">
        <v>0.9329846751933194</v>
      </c>
      <c r="U22" s="1">
        <v>0.96533690096206171</v>
      </c>
      <c r="V22" s="1">
        <v>406.790663</v>
      </c>
      <c r="W22" s="1">
        <v>379.211635</v>
      </c>
      <c r="X22" s="1">
        <v>262.000766</v>
      </c>
      <c r="Y22" s="1">
        <v>389.46</v>
      </c>
      <c r="Z22" s="7">
        <v>74463.375599999999</v>
      </c>
      <c r="AA22" s="7">
        <v>89.932020660000006</v>
      </c>
      <c r="AB22" s="7">
        <v>346.42199101</v>
      </c>
      <c r="AC22" s="7">
        <v>91.848418988999995</v>
      </c>
      <c r="AD22" s="7">
        <v>84.623195120999995</v>
      </c>
      <c r="AE22" s="7">
        <v>1515.5808311999999</v>
      </c>
      <c r="AF22" s="7">
        <v>130.69100925000001</v>
      </c>
      <c r="AG22" s="7">
        <v>2331.5462216999999</v>
      </c>
    </row>
    <row r="23" spans="1:33" x14ac:dyDescent="0.25">
      <c r="A23" s="1">
        <v>35083</v>
      </c>
      <c r="B23" s="1">
        <v>5210000</v>
      </c>
      <c r="C23" s="1" t="s">
        <v>443</v>
      </c>
      <c r="D23" s="1">
        <v>105210000</v>
      </c>
      <c r="E23" s="1" t="s">
        <v>592</v>
      </c>
      <c r="F23" s="1">
        <v>34203085</v>
      </c>
      <c r="G23" s="1">
        <v>1.83</v>
      </c>
      <c r="H23" s="1">
        <v>5.8520768700579264</v>
      </c>
      <c r="I23" s="1">
        <v>-5.0727215866792124</v>
      </c>
      <c r="J23" s="1">
        <v>-8.901682539154038</v>
      </c>
      <c r="K23" s="1">
        <v>-14.067381816891725</v>
      </c>
      <c r="L23" s="1">
        <v>12.873647952674547</v>
      </c>
      <c r="M23" s="1">
        <v>-27.719999313354492</v>
      </c>
      <c r="N23" s="1">
        <v>1</v>
      </c>
      <c r="O23" s="1">
        <v>0.96533690096206171</v>
      </c>
      <c r="P23" s="1">
        <v>0.96533690096206171</v>
      </c>
      <c r="Q23" s="1">
        <v>1</v>
      </c>
      <c r="R23" s="1">
        <v>0.9329846751933194</v>
      </c>
      <c r="S23" s="1">
        <v>0.9329846751933194</v>
      </c>
      <c r="T23" s="1">
        <v>0.9329846751933194</v>
      </c>
      <c r="U23" s="1">
        <v>0.96533690096206171</v>
      </c>
      <c r="V23" s="1">
        <v>406.790663</v>
      </c>
      <c r="W23" s="1">
        <v>379.211635</v>
      </c>
      <c r="X23" s="1">
        <v>262.000766</v>
      </c>
      <c r="Y23" s="1">
        <v>389.46</v>
      </c>
      <c r="Z23" s="7">
        <v>74463.375599999999</v>
      </c>
      <c r="AA23" s="7">
        <v>27.435373243000001</v>
      </c>
      <c r="AB23" s="7">
        <v>61.553345190999998</v>
      </c>
      <c r="AC23" s="7" t="s">
        <v>444</v>
      </c>
      <c r="AD23" s="7">
        <v>26.460280513000001</v>
      </c>
      <c r="AE23" s="7">
        <v>16.376559671999999</v>
      </c>
      <c r="AF23" s="7">
        <v>41.234724479999997</v>
      </c>
      <c r="AG23" s="7">
        <v>25.725663264000001</v>
      </c>
    </row>
    <row r="24" spans="1:33" x14ac:dyDescent="0.25">
      <c r="A24" s="1">
        <v>39709</v>
      </c>
      <c r="B24" s="1">
        <v>5211000</v>
      </c>
      <c r="C24" s="1" t="s">
        <v>443</v>
      </c>
      <c r="D24" s="1">
        <v>105211000</v>
      </c>
      <c r="E24" s="1" t="s">
        <v>592</v>
      </c>
      <c r="F24" s="1">
        <v>34203085</v>
      </c>
      <c r="G24" s="1">
        <v>1.83</v>
      </c>
      <c r="H24" s="1">
        <v>4.2370858474022315</v>
      </c>
      <c r="I24" s="1">
        <v>7.8038548849380911</v>
      </c>
      <c r="J24" s="1">
        <v>-4.3406955446554258</v>
      </c>
      <c r="K24" s="1">
        <v>3.7315273964330524</v>
      </c>
      <c r="L24" s="1">
        <v>7.4309423001184749</v>
      </c>
      <c r="M24" s="1">
        <v>-27.719999313354492</v>
      </c>
      <c r="N24" s="1">
        <v>1</v>
      </c>
      <c r="O24" s="1">
        <v>0.96533690096206171</v>
      </c>
      <c r="P24" s="1">
        <v>0.96533690096206171</v>
      </c>
      <c r="Q24" s="1">
        <v>1</v>
      </c>
      <c r="R24" s="1">
        <v>0.9329846751933194</v>
      </c>
      <c r="S24" s="1">
        <v>0.9329846751933194</v>
      </c>
      <c r="T24" s="1">
        <v>0.9329846751933194</v>
      </c>
      <c r="U24" s="1">
        <v>0.96533690096206171</v>
      </c>
      <c r="V24" s="1">
        <v>406.790663</v>
      </c>
      <c r="W24" s="1">
        <v>379.211635</v>
      </c>
      <c r="X24" s="1">
        <v>262.000766</v>
      </c>
      <c r="Y24" s="1">
        <v>389.46</v>
      </c>
      <c r="Z24" s="7">
        <v>74463.375599999999</v>
      </c>
      <c r="AA24" s="7">
        <v>48.262525498999999</v>
      </c>
      <c r="AB24" s="7">
        <v>85.395932893999998</v>
      </c>
      <c r="AC24" s="7">
        <v>45.908481762000001</v>
      </c>
      <c r="AD24" s="7">
        <v>55.314177544000003</v>
      </c>
      <c r="AE24" s="7" t="s">
        <v>445</v>
      </c>
      <c r="AF24" s="7">
        <v>85.612872425999996</v>
      </c>
      <c r="AG24" s="7" t="s">
        <v>445</v>
      </c>
    </row>
    <row r="25" spans="1:33" x14ac:dyDescent="0.25">
      <c r="A25" s="1">
        <v>44335</v>
      </c>
      <c r="B25" s="1">
        <v>5220000</v>
      </c>
      <c r="C25" s="1" t="s">
        <v>443</v>
      </c>
      <c r="D25" s="1">
        <v>105220000</v>
      </c>
      <c r="E25" s="1" t="s">
        <v>592</v>
      </c>
      <c r="F25" s="1">
        <v>34203085</v>
      </c>
      <c r="G25" s="1">
        <v>1.83</v>
      </c>
      <c r="H25" s="1">
        <v>3.9055013245132066</v>
      </c>
      <c r="I25" s="1">
        <v>-2.6890343479551682</v>
      </c>
      <c r="J25" s="1">
        <v>-7.4843970917803944</v>
      </c>
      <c r="K25" s="1">
        <v>-11.42325184355299</v>
      </c>
      <c r="L25" s="1">
        <v>10.348532611995317</v>
      </c>
      <c r="M25" s="1">
        <v>-27.719999313354492</v>
      </c>
      <c r="N25" s="1">
        <v>1</v>
      </c>
      <c r="O25" s="1">
        <v>0.96533690096206171</v>
      </c>
      <c r="P25" s="1">
        <v>0.96533690096206171</v>
      </c>
      <c r="Q25" s="1">
        <v>1</v>
      </c>
      <c r="R25" s="1">
        <v>0.9329846751933194</v>
      </c>
      <c r="S25" s="1">
        <v>0.9329846751933194</v>
      </c>
      <c r="T25" s="1">
        <v>0.9329846751933194</v>
      </c>
      <c r="U25" s="1">
        <v>0.96533690096206171</v>
      </c>
      <c r="V25" s="1">
        <v>406.790663</v>
      </c>
      <c r="W25" s="1">
        <v>379.211635</v>
      </c>
      <c r="X25" s="1">
        <v>262.000766</v>
      </c>
      <c r="Y25" s="1">
        <v>389.46</v>
      </c>
      <c r="Z25" s="7">
        <v>74463.375599999999</v>
      </c>
      <c r="AA25" s="7">
        <v>34.373805955000002</v>
      </c>
      <c r="AB25" s="7">
        <v>92.731112633999999</v>
      </c>
      <c r="AC25" s="7" t="s">
        <v>444</v>
      </c>
      <c r="AD25" s="7">
        <v>31.660306042999999</v>
      </c>
      <c r="AE25" s="7">
        <v>20.398696527999999</v>
      </c>
      <c r="AF25" s="7">
        <v>49.232517708000003</v>
      </c>
      <c r="AG25" s="7">
        <v>31.911828838000002</v>
      </c>
    </row>
    <row r="26" spans="1:33" x14ac:dyDescent="0.25">
      <c r="A26" s="1">
        <v>48961</v>
      </c>
      <c r="B26" s="1">
        <v>5221000</v>
      </c>
      <c r="C26" s="1" t="s">
        <v>443</v>
      </c>
      <c r="D26" s="1">
        <v>105221000</v>
      </c>
      <c r="E26" s="1" t="s">
        <v>592</v>
      </c>
      <c r="F26" s="1">
        <v>34203085</v>
      </c>
      <c r="G26" s="1">
        <v>1.83</v>
      </c>
      <c r="H26" s="1">
        <v>5.5160761038402768</v>
      </c>
      <c r="I26" s="1">
        <v>9.3599547391205622</v>
      </c>
      <c r="J26" s="1">
        <v>-4.5721591822266099</v>
      </c>
      <c r="K26" s="1">
        <v>3.6114487064069234</v>
      </c>
      <c r="L26" s="1">
        <v>8.7518110614666593</v>
      </c>
      <c r="M26" s="1">
        <v>-27.719999313354492</v>
      </c>
      <c r="N26" s="1">
        <v>1</v>
      </c>
      <c r="O26" s="1">
        <v>0.96533690096206171</v>
      </c>
      <c r="P26" s="1">
        <v>0.96533690096206171</v>
      </c>
      <c r="Q26" s="1">
        <v>1</v>
      </c>
      <c r="R26" s="1">
        <v>0.9329846751933194</v>
      </c>
      <c r="S26" s="1">
        <v>0.9329846751933194</v>
      </c>
      <c r="T26" s="1">
        <v>0.9329846751933194</v>
      </c>
      <c r="U26" s="1">
        <v>0.96533690096206171</v>
      </c>
      <c r="V26" s="1">
        <v>406.790663</v>
      </c>
      <c r="W26" s="1">
        <v>379.211635</v>
      </c>
      <c r="X26" s="1">
        <v>262.000766</v>
      </c>
      <c r="Y26" s="1">
        <v>389.46</v>
      </c>
      <c r="Z26" s="7">
        <v>74463.375599999999</v>
      </c>
      <c r="AA26" s="7">
        <v>40.827569398999998</v>
      </c>
      <c r="AB26" s="7">
        <v>65.363657361999998</v>
      </c>
      <c r="AC26" s="7">
        <v>38.109909688999998</v>
      </c>
      <c r="AD26" s="7">
        <v>52.463295967000001</v>
      </c>
      <c r="AE26" s="7" t="s">
        <v>445</v>
      </c>
      <c r="AF26" s="7">
        <v>81.228132149999993</v>
      </c>
      <c r="AG26" s="7" t="s">
        <v>445</v>
      </c>
    </row>
    <row r="27" spans="1:33" x14ac:dyDescent="0.25">
      <c r="A27" s="1">
        <v>53587</v>
      </c>
      <c r="B27" s="1">
        <v>5230000</v>
      </c>
      <c r="C27" s="1" t="s">
        <v>443</v>
      </c>
      <c r="D27" s="1">
        <v>105230000</v>
      </c>
      <c r="E27" s="1" t="s">
        <v>592</v>
      </c>
      <c r="F27" s="1">
        <v>34203085</v>
      </c>
      <c r="G27" s="1">
        <v>1.83</v>
      </c>
      <c r="H27" s="1">
        <v>3.4227148463195238</v>
      </c>
      <c r="I27" s="1">
        <v>-2.7862192976116473</v>
      </c>
      <c r="J27" s="1">
        <v>-6.5946741906421824</v>
      </c>
      <c r="K27" s="1">
        <v>-9.9233614287040375</v>
      </c>
      <c r="L27" s="1">
        <v>8.8689586887644563</v>
      </c>
      <c r="M27" s="1">
        <v>-27.719999313354492</v>
      </c>
      <c r="N27" s="1">
        <v>1</v>
      </c>
      <c r="O27" s="1">
        <v>0.96533690096206171</v>
      </c>
      <c r="P27" s="1">
        <v>0.96533690096206171</v>
      </c>
      <c r="Q27" s="1">
        <v>1</v>
      </c>
      <c r="R27" s="1">
        <v>0.9329846751933194</v>
      </c>
      <c r="S27" s="1">
        <v>0.9329846751933194</v>
      </c>
      <c r="T27" s="1">
        <v>0.9329846751933194</v>
      </c>
      <c r="U27" s="1">
        <v>0.96533690096206171</v>
      </c>
      <c r="V27" s="1">
        <v>406.790663</v>
      </c>
      <c r="W27" s="1">
        <v>379.211635</v>
      </c>
      <c r="X27" s="1">
        <v>262.000766</v>
      </c>
      <c r="Y27" s="1">
        <v>389.46</v>
      </c>
      <c r="Z27" s="7">
        <v>74463.375599999999</v>
      </c>
      <c r="AA27" s="7">
        <v>40.275080580000001</v>
      </c>
      <c r="AB27" s="7">
        <v>105.95222973</v>
      </c>
      <c r="AC27" s="7" t="s">
        <v>444</v>
      </c>
      <c r="AD27" s="7">
        <v>36.066683281000003</v>
      </c>
      <c r="AE27" s="7">
        <v>23.633054164000001</v>
      </c>
      <c r="AF27" s="7">
        <v>56.009656364999998</v>
      </c>
      <c r="AG27" s="7">
        <v>36.886366645999999</v>
      </c>
    </row>
    <row r="28" spans="1:33" x14ac:dyDescent="0.25">
      <c r="A28" s="1">
        <v>58213</v>
      </c>
      <c r="B28" s="1">
        <v>5231000</v>
      </c>
      <c r="C28" s="1" t="s">
        <v>443</v>
      </c>
      <c r="D28" s="1">
        <v>105231000</v>
      </c>
      <c r="E28" s="1" t="s">
        <v>592</v>
      </c>
      <c r="F28" s="1">
        <v>34203085</v>
      </c>
      <c r="G28" s="1">
        <v>1.83</v>
      </c>
      <c r="H28" s="1">
        <v>2.3043005785723158</v>
      </c>
      <c r="I28" s="1">
        <v>5.476306162201432</v>
      </c>
      <c r="J28" s="1">
        <v>-3.3038541354067528</v>
      </c>
      <c r="K28" s="1">
        <v>0.65827140553303432</v>
      </c>
      <c r="L28" s="1">
        <v>5.1791203862893243</v>
      </c>
      <c r="M28" s="1">
        <v>-27.719999313354492</v>
      </c>
      <c r="N28" s="1">
        <v>1</v>
      </c>
      <c r="O28" s="1">
        <v>0.96533690096206171</v>
      </c>
      <c r="P28" s="1">
        <v>0.96533690096206171</v>
      </c>
      <c r="Q28" s="1">
        <v>1</v>
      </c>
      <c r="R28" s="1">
        <v>0.9329846751933194</v>
      </c>
      <c r="S28" s="1">
        <v>0.9329846751933194</v>
      </c>
      <c r="T28" s="1">
        <v>0.9329846751933194</v>
      </c>
      <c r="U28" s="1">
        <v>0.96533690096206171</v>
      </c>
      <c r="V28" s="1">
        <v>406.790663</v>
      </c>
      <c r="W28" s="1">
        <v>379.211635</v>
      </c>
      <c r="X28" s="1">
        <v>262.000766</v>
      </c>
      <c r="Y28" s="1">
        <v>389.46</v>
      </c>
      <c r="Z28" s="7">
        <v>74463.375599999999</v>
      </c>
      <c r="AA28" s="7">
        <v>69.681304397999995</v>
      </c>
      <c r="AB28" s="7">
        <v>157.86251469999999</v>
      </c>
      <c r="AC28" s="7">
        <v>65.845602436999997</v>
      </c>
      <c r="AD28" s="7">
        <v>72.987134283000003</v>
      </c>
      <c r="AE28" s="7" t="s">
        <v>445</v>
      </c>
      <c r="AF28" s="7">
        <v>112.79440314999999</v>
      </c>
      <c r="AG28" s="7" t="s">
        <v>445</v>
      </c>
    </row>
    <row r="29" spans="1:33" x14ac:dyDescent="0.25">
      <c r="A29" s="1">
        <v>62839</v>
      </c>
      <c r="B29" s="1">
        <v>5240000</v>
      </c>
      <c r="C29" s="1" t="s">
        <v>443</v>
      </c>
      <c r="D29" s="1">
        <v>105240000</v>
      </c>
      <c r="E29" s="1" t="s">
        <v>592</v>
      </c>
      <c r="F29" s="1">
        <v>34203085</v>
      </c>
      <c r="G29" s="1">
        <v>1.83</v>
      </c>
      <c r="H29" s="1">
        <v>4.9192309339996996</v>
      </c>
      <c r="I29" s="1">
        <v>8.6720406840204571</v>
      </c>
      <c r="J29" s="1">
        <v>-4.5642489873559704</v>
      </c>
      <c r="K29" s="1">
        <v>3.9493444213741844</v>
      </c>
      <c r="L29" s="1">
        <v>8.217306457329844</v>
      </c>
      <c r="M29" s="1">
        <v>-27.719999313354492</v>
      </c>
      <c r="N29" s="1">
        <v>1</v>
      </c>
      <c r="O29" s="1">
        <v>0.96533690096206171</v>
      </c>
      <c r="P29" s="1">
        <v>0.96533690096206171</v>
      </c>
      <c r="Q29" s="1">
        <v>1</v>
      </c>
      <c r="R29" s="1">
        <v>0.9329846751933194</v>
      </c>
      <c r="S29" s="1">
        <v>0.9329846751933194</v>
      </c>
      <c r="T29" s="1">
        <v>0.9329846751933194</v>
      </c>
      <c r="U29" s="1">
        <v>0.96533690096206171</v>
      </c>
      <c r="V29" s="1">
        <v>406.790663</v>
      </c>
      <c r="W29" s="1">
        <v>379.211635</v>
      </c>
      <c r="X29" s="1">
        <v>262.000766</v>
      </c>
      <c r="Y29" s="1">
        <v>389.46</v>
      </c>
      <c r="Z29" s="7">
        <v>74463.375599999999</v>
      </c>
      <c r="AA29" s="7">
        <v>43.548294071999997</v>
      </c>
      <c r="AB29" s="7">
        <v>73.415490845999997</v>
      </c>
      <c r="AC29" s="7">
        <v>41.212323243999997</v>
      </c>
      <c r="AD29" s="7">
        <v>52.555951974999999</v>
      </c>
      <c r="AE29" s="7" t="s">
        <v>445</v>
      </c>
      <c r="AF29" s="7">
        <v>81.370639834000002</v>
      </c>
      <c r="AG29" s="7" t="s">
        <v>445</v>
      </c>
    </row>
    <row r="30" spans="1:33" ht="30" x14ac:dyDescent="0.25">
      <c r="A30" s="1">
        <v>2701</v>
      </c>
      <c r="B30" s="1">
        <v>5110000</v>
      </c>
      <c r="C30" s="1" t="s">
        <v>593</v>
      </c>
      <c r="D30" s="1">
        <v>205110000</v>
      </c>
      <c r="E30" s="248" t="s">
        <v>594</v>
      </c>
      <c r="F30" s="1">
        <v>34203085</v>
      </c>
      <c r="G30" s="1">
        <v>1.83</v>
      </c>
      <c r="H30" s="1">
        <v>1.9559878133397393</v>
      </c>
      <c r="I30" s="1">
        <v>0.79017565965101377</v>
      </c>
      <c r="J30" s="1">
        <v>-0.361225131739211</v>
      </c>
      <c r="K30" s="1">
        <v>-2.0257553942116679</v>
      </c>
      <c r="L30" s="1">
        <v>2.51572108781308</v>
      </c>
      <c r="M30" s="1">
        <v>33.790000915527344</v>
      </c>
      <c r="N30" s="1">
        <v>0.99022986041174998</v>
      </c>
      <c r="O30" s="1">
        <v>0.96533690096206171</v>
      </c>
      <c r="P30" s="1">
        <v>0.95590542468997364</v>
      </c>
      <c r="Q30" s="1">
        <v>0.9893416659037273</v>
      </c>
      <c r="R30" s="1">
        <v>0.9329846751933194</v>
      </c>
      <c r="S30" s="1">
        <v>0.92304061281840655</v>
      </c>
      <c r="T30" s="1">
        <v>0.92304061281840655</v>
      </c>
      <c r="U30" s="1">
        <v>0.95590542468997364</v>
      </c>
      <c r="V30" s="1">
        <v>406.790663</v>
      </c>
      <c r="W30" s="1">
        <v>379.211635</v>
      </c>
      <c r="X30" s="1">
        <v>262.000766</v>
      </c>
      <c r="Y30" s="1">
        <v>389.46</v>
      </c>
      <c r="Z30" s="7">
        <v>74463.375599999999</v>
      </c>
      <c r="AA30" s="7">
        <v>143.09008247</v>
      </c>
      <c r="AB30" s="7">
        <v>184.32347519000001</v>
      </c>
      <c r="AC30" s="7">
        <v>457.74667813000002</v>
      </c>
      <c r="AD30" s="7">
        <v>668.49203241999999</v>
      </c>
      <c r="AE30" s="7">
        <v>118.38131736</v>
      </c>
      <c r="AF30" s="7">
        <v>1029.6229937999999</v>
      </c>
      <c r="AG30" s="7">
        <v>182.77684085999999</v>
      </c>
    </row>
    <row r="31" spans="1:33" ht="30" x14ac:dyDescent="0.25">
      <c r="A31" s="1">
        <v>7327</v>
      </c>
      <c r="B31" s="1">
        <v>5111000</v>
      </c>
      <c r="C31" s="1" t="s">
        <v>593</v>
      </c>
      <c r="D31" s="1">
        <v>205111000</v>
      </c>
      <c r="E31" s="248" t="s">
        <v>594</v>
      </c>
      <c r="F31" s="1">
        <v>34203085</v>
      </c>
      <c r="G31" s="1">
        <v>1.83</v>
      </c>
      <c r="H31" s="1">
        <v>1.0312723659998688</v>
      </c>
      <c r="I31" s="1">
        <v>-0.27487980870885154</v>
      </c>
      <c r="J31" s="1">
        <v>-2.4975470937857045</v>
      </c>
      <c r="K31" s="1">
        <v>-3.3305293787135053</v>
      </c>
      <c r="L31" s="1">
        <v>3.2024514961633375</v>
      </c>
      <c r="M31" s="1">
        <v>33.790000915527344</v>
      </c>
      <c r="N31" s="1">
        <v>0.99022986041174998</v>
      </c>
      <c r="O31" s="1">
        <v>0.96533690096206171</v>
      </c>
      <c r="P31" s="1">
        <v>0.95590542468997364</v>
      </c>
      <c r="Q31" s="1">
        <v>0.9893416659037273</v>
      </c>
      <c r="R31" s="1">
        <v>0.9329846751933194</v>
      </c>
      <c r="S31" s="1">
        <v>0.92304061281840655</v>
      </c>
      <c r="T31" s="1">
        <v>0.92304061281840655</v>
      </c>
      <c r="U31" s="1">
        <v>0.95590542468997364</v>
      </c>
      <c r="V31" s="1">
        <v>406.790663</v>
      </c>
      <c r="W31" s="1">
        <v>379.211635</v>
      </c>
      <c r="X31" s="1">
        <v>262.000766</v>
      </c>
      <c r="Y31" s="1">
        <v>389.46</v>
      </c>
      <c r="Z31" s="7">
        <v>74463.375599999999</v>
      </c>
      <c r="AA31" s="7">
        <v>112.19155323</v>
      </c>
      <c r="AB31" s="7">
        <v>350.49827626000001</v>
      </c>
      <c r="AC31" s="7" t="s">
        <v>444</v>
      </c>
      <c r="AD31" s="7">
        <v>95.829944952000005</v>
      </c>
      <c r="AE31" s="7">
        <v>71.612284747999993</v>
      </c>
      <c r="AF31" s="7">
        <v>148.06102376000001</v>
      </c>
      <c r="AG31" s="7">
        <v>110.78010591</v>
      </c>
    </row>
    <row r="32" spans="1:33" ht="30" x14ac:dyDescent="0.25">
      <c r="A32" s="1">
        <v>11953</v>
      </c>
      <c r="B32" s="1">
        <v>5120000</v>
      </c>
      <c r="C32" s="1" t="s">
        <v>593</v>
      </c>
      <c r="D32" s="1">
        <v>205120000</v>
      </c>
      <c r="E32" s="248" t="s">
        <v>594</v>
      </c>
      <c r="F32" s="1">
        <v>34203085</v>
      </c>
      <c r="G32" s="1">
        <v>1.83</v>
      </c>
      <c r="H32" s="1">
        <v>3.2504380401202999</v>
      </c>
      <c r="I32" s="1">
        <v>-2.4366258962308547</v>
      </c>
      <c r="J32" s="1">
        <v>-3.8716322765584374</v>
      </c>
      <c r="K32" s="1">
        <v>-6.6311147636218593</v>
      </c>
      <c r="L32" s="1">
        <v>6.1774010754971567</v>
      </c>
      <c r="M32" s="1">
        <v>33.790000915527344</v>
      </c>
      <c r="N32" s="1">
        <v>0.99022986041174998</v>
      </c>
      <c r="O32" s="1">
        <v>0.96533690096206171</v>
      </c>
      <c r="P32" s="1">
        <v>0.95590542468997364</v>
      </c>
      <c r="Q32" s="1">
        <v>0.9893416659037273</v>
      </c>
      <c r="R32" s="1">
        <v>0.9329846751933194</v>
      </c>
      <c r="S32" s="1">
        <v>0.92304061281840655</v>
      </c>
      <c r="T32" s="1">
        <v>0.92304061281840655</v>
      </c>
      <c r="U32" s="1">
        <v>0.95590542468997364</v>
      </c>
      <c r="V32" s="1">
        <v>406.790663</v>
      </c>
      <c r="W32" s="1">
        <v>379.211635</v>
      </c>
      <c r="X32" s="1">
        <v>262.000766</v>
      </c>
      <c r="Y32" s="1">
        <v>389.46</v>
      </c>
      <c r="Z32" s="7">
        <v>74463.375599999999</v>
      </c>
      <c r="AA32" s="7">
        <v>57.680091283000003</v>
      </c>
      <c r="AB32" s="7">
        <v>110.52049494000001</v>
      </c>
      <c r="AC32" s="7" t="s">
        <v>444</v>
      </c>
      <c r="AD32" s="7">
        <v>61.463924859999999</v>
      </c>
      <c r="AE32" s="7">
        <v>35.470089303000002</v>
      </c>
      <c r="AF32" s="7">
        <v>95.157615214000003</v>
      </c>
      <c r="AG32" s="7">
        <v>55.142434563999998</v>
      </c>
    </row>
    <row r="33" spans="1:33" ht="30" x14ac:dyDescent="0.25">
      <c r="A33" s="1">
        <v>16579</v>
      </c>
      <c r="B33" s="1">
        <v>5121000</v>
      </c>
      <c r="C33" s="1" t="s">
        <v>593</v>
      </c>
      <c r="D33" s="1">
        <v>205121000</v>
      </c>
      <c r="E33" s="248" t="s">
        <v>594</v>
      </c>
      <c r="F33" s="1">
        <v>34203085</v>
      </c>
      <c r="G33" s="1">
        <v>1.83</v>
      </c>
      <c r="H33" s="1">
        <v>4.8112629873942705</v>
      </c>
      <c r="I33" s="1">
        <v>7.6561026079353729</v>
      </c>
      <c r="J33" s="1">
        <v>-3.366465145110805</v>
      </c>
      <c r="K33" s="1">
        <v>2.8359413296787359</v>
      </c>
      <c r="L33" s="1">
        <v>7.1214133681707557</v>
      </c>
      <c r="M33" s="1">
        <v>33.790000915527344</v>
      </c>
      <c r="N33" s="1">
        <v>0.99022986041174998</v>
      </c>
      <c r="O33" s="1">
        <v>0.96533690096206171</v>
      </c>
      <c r="P33" s="1">
        <v>0.95590542468997364</v>
      </c>
      <c r="Q33" s="1">
        <v>0.9893416659037273</v>
      </c>
      <c r="R33" s="1">
        <v>0.9329846751933194</v>
      </c>
      <c r="S33" s="1">
        <v>0.92304061281840655</v>
      </c>
      <c r="T33" s="1">
        <v>0.92304061281840655</v>
      </c>
      <c r="U33" s="1">
        <v>0.95590542468997364</v>
      </c>
      <c r="V33" s="1">
        <v>406.790663</v>
      </c>
      <c r="W33" s="1">
        <v>379.211635</v>
      </c>
      <c r="X33" s="1">
        <v>262.000766</v>
      </c>
      <c r="Y33" s="1">
        <v>389.46</v>
      </c>
      <c r="Z33" s="7">
        <v>74463.375599999999</v>
      </c>
      <c r="AA33" s="7">
        <v>49.901477032999999</v>
      </c>
      <c r="AB33" s="7">
        <v>74.342058821999998</v>
      </c>
      <c r="AC33" s="7">
        <v>46.346604083999999</v>
      </c>
      <c r="AD33" s="7">
        <v>70.837175548999994</v>
      </c>
      <c r="AE33" s="7" t="s">
        <v>445</v>
      </c>
      <c r="AF33" s="7">
        <v>109.58689476000001</v>
      </c>
      <c r="AG33" s="7" t="s">
        <v>445</v>
      </c>
    </row>
    <row r="34" spans="1:33" ht="30" x14ac:dyDescent="0.25">
      <c r="A34" s="1">
        <v>21205</v>
      </c>
      <c r="B34" s="1">
        <v>5130000</v>
      </c>
      <c r="C34" s="1" t="s">
        <v>593</v>
      </c>
      <c r="D34" s="1">
        <v>205130000</v>
      </c>
      <c r="E34" s="248" t="s">
        <v>594</v>
      </c>
      <c r="F34" s="1">
        <v>34203085</v>
      </c>
      <c r="G34" s="1">
        <v>1.83</v>
      </c>
      <c r="H34" s="1">
        <v>2.6469541526746756</v>
      </c>
      <c r="I34" s="1">
        <v>-2.2688964785582231</v>
      </c>
      <c r="J34" s="1">
        <v>-2.9063969051616958</v>
      </c>
      <c r="K34" s="1">
        <v>-5.1106127747096348</v>
      </c>
      <c r="L34" s="1">
        <v>4.8128213737256127</v>
      </c>
      <c r="M34" s="1">
        <v>33.790000915527344</v>
      </c>
      <c r="N34" s="1">
        <v>0.99022986041174998</v>
      </c>
      <c r="O34" s="1">
        <v>0.96533690096206171</v>
      </c>
      <c r="P34" s="1">
        <v>0.95590542468997364</v>
      </c>
      <c r="Q34" s="1">
        <v>0.9893416659037273</v>
      </c>
      <c r="R34" s="1">
        <v>0.9329846751933194</v>
      </c>
      <c r="S34" s="1">
        <v>0.92304061281840655</v>
      </c>
      <c r="T34" s="1">
        <v>0.92304061281840655</v>
      </c>
      <c r="U34" s="1">
        <v>0.95590542468997364</v>
      </c>
      <c r="V34" s="1">
        <v>406.790663</v>
      </c>
      <c r="W34" s="1">
        <v>379.211635</v>
      </c>
      <c r="X34" s="1">
        <v>262.000766</v>
      </c>
      <c r="Y34" s="1">
        <v>389.46</v>
      </c>
      <c r="Z34" s="7">
        <v>74463.375599999999</v>
      </c>
      <c r="AA34" s="7">
        <v>74.317663144999997</v>
      </c>
      <c r="AB34" s="7">
        <v>135.94625524</v>
      </c>
      <c r="AC34" s="7" t="s">
        <v>444</v>
      </c>
      <c r="AD34" s="7">
        <v>82.208644758000005</v>
      </c>
      <c r="AE34" s="7">
        <v>46.320616581000003</v>
      </c>
      <c r="AF34" s="7">
        <v>127.09225266</v>
      </c>
      <c r="AG34" s="7">
        <v>71.845849041999998</v>
      </c>
    </row>
    <row r="35" spans="1:33" ht="30" x14ac:dyDescent="0.25">
      <c r="A35" s="1">
        <v>25831</v>
      </c>
      <c r="B35" s="1">
        <v>5131000</v>
      </c>
      <c r="C35" s="1" t="s">
        <v>593</v>
      </c>
      <c r="D35" s="1">
        <v>205131000</v>
      </c>
      <c r="E35" s="248" t="s">
        <v>594</v>
      </c>
      <c r="F35" s="1">
        <v>34203085</v>
      </c>
      <c r="G35" s="1">
        <v>1.83</v>
      </c>
      <c r="H35" s="1">
        <v>3.6559703267946064</v>
      </c>
      <c r="I35" s="1">
        <v>5.9986724191746745</v>
      </c>
      <c r="J35" s="1">
        <v>-2.7738646147653601</v>
      </c>
      <c r="K35" s="1">
        <v>2.3378620256624725</v>
      </c>
      <c r="L35" s="1">
        <v>5.5881547557736422</v>
      </c>
      <c r="M35" s="1">
        <v>33.790000915527344</v>
      </c>
      <c r="N35" s="1">
        <v>0.99022986041174998</v>
      </c>
      <c r="O35" s="1">
        <v>0.96533690096206171</v>
      </c>
      <c r="P35" s="1">
        <v>0.95590542468997364</v>
      </c>
      <c r="Q35" s="1">
        <v>0.9893416659037273</v>
      </c>
      <c r="R35" s="1">
        <v>0.9329846751933194</v>
      </c>
      <c r="S35" s="1">
        <v>0.92304061281840655</v>
      </c>
      <c r="T35" s="1">
        <v>0.92304061281840655</v>
      </c>
      <c r="U35" s="1">
        <v>0.95590542468997364</v>
      </c>
      <c r="V35" s="1">
        <v>406.790663</v>
      </c>
      <c r="W35" s="1">
        <v>379.211635</v>
      </c>
      <c r="X35" s="1">
        <v>262.000766</v>
      </c>
      <c r="Y35" s="1">
        <v>389.46</v>
      </c>
      <c r="Z35" s="7">
        <v>74463.375599999999</v>
      </c>
      <c r="AA35" s="7">
        <v>63.867648596999999</v>
      </c>
      <c r="AB35" s="7">
        <v>98.150273826000003</v>
      </c>
      <c r="AC35" s="7">
        <v>59.428447108</v>
      </c>
      <c r="AD35" s="7">
        <v>86.184264984999999</v>
      </c>
      <c r="AE35" s="7" t="s">
        <v>445</v>
      </c>
      <c r="AF35" s="7">
        <v>133.21236375999999</v>
      </c>
      <c r="AG35" s="7" t="s">
        <v>445</v>
      </c>
    </row>
    <row r="36" spans="1:33" ht="30" x14ac:dyDescent="0.25">
      <c r="A36" s="1">
        <v>30457</v>
      </c>
      <c r="B36" s="1">
        <v>5140000</v>
      </c>
      <c r="C36" s="1" t="s">
        <v>593</v>
      </c>
      <c r="D36" s="1">
        <v>205140000</v>
      </c>
      <c r="E36" s="248" t="s">
        <v>594</v>
      </c>
      <c r="F36" s="1">
        <v>34203085</v>
      </c>
      <c r="G36" s="1">
        <v>1.83</v>
      </c>
      <c r="H36" s="1">
        <v>2.1030986219831127</v>
      </c>
      <c r="I36" s="1">
        <v>3.8209199929228275</v>
      </c>
      <c r="J36" s="1">
        <v>-2.2172736642491899</v>
      </c>
      <c r="K36" s="1">
        <v>0.52992409628715031</v>
      </c>
      <c r="L36" s="1">
        <v>3.7428255113220312</v>
      </c>
      <c r="M36" s="1">
        <v>33.790000915527344</v>
      </c>
      <c r="N36" s="1">
        <v>0.99022986041174998</v>
      </c>
      <c r="O36" s="1">
        <v>0.96533690096206171</v>
      </c>
      <c r="P36" s="1">
        <v>0.95590542468997364</v>
      </c>
      <c r="Q36" s="1">
        <v>0.9893416659037273</v>
      </c>
      <c r="R36" s="1">
        <v>0.9329846751933194</v>
      </c>
      <c r="S36" s="1">
        <v>0.92304061281840655</v>
      </c>
      <c r="T36" s="1">
        <v>0.92304061281840655</v>
      </c>
      <c r="U36" s="1">
        <v>0.95590542468997364</v>
      </c>
      <c r="V36" s="1">
        <v>406.790663</v>
      </c>
      <c r="W36" s="1">
        <v>379.211635</v>
      </c>
      <c r="X36" s="1">
        <v>262.000766</v>
      </c>
      <c r="Y36" s="1">
        <v>389.46</v>
      </c>
      <c r="Z36" s="7">
        <v>74463.375599999999</v>
      </c>
      <c r="AA36" s="7">
        <v>95.849414408000001</v>
      </c>
      <c r="AB36" s="7">
        <v>171.36018093000001</v>
      </c>
      <c r="AC36" s="7">
        <v>93.869942232</v>
      </c>
      <c r="AD36" s="7">
        <v>108.06968838</v>
      </c>
      <c r="AE36" s="7" t="s">
        <v>445</v>
      </c>
      <c r="AF36" s="7">
        <v>166.90301202000001</v>
      </c>
      <c r="AG36" s="7" t="s">
        <v>445</v>
      </c>
    </row>
    <row r="37" spans="1:33" ht="30" x14ac:dyDescent="0.25">
      <c r="A37" s="1">
        <v>35083</v>
      </c>
      <c r="B37" s="1">
        <v>5210000</v>
      </c>
      <c r="C37" s="1" t="s">
        <v>593</v>
      </c>
      <c r="D37" s="1">
        <v>205210000</v>
      </c>
      <c r="E37" s="248" t="s">
        <v>594</v>
      </c>
      <c r="F37" s="1">
        <v>34203085</v>
      </c>
      <c r="G37" s="1">
        <v>1.83</v>
      </c>
      <c r="H37" s="1">
        <v>6.3350961211046499</v>
      </c>
      <c r="I37" s="1">
        <v>-5.4671858608922186</v>
      </c>
      <c r="J37" s="1">
        <v>-7.6976783621987721</v>
      </c>
      <c r="K37" s="1">
        <v>-13.103523814262557</v>
      </c>
      <c r="L37" s="1">
        <v>12.176415898883283</v>
      </c>
      <c r="M37" s="1">
        <v>33.790000915527344</v>
      </c>
      <c r="N37" s="1">
        <v>0.99022986041174998</v>
      </c>
      <c r="O37" s="1">
        <v>0.96533690096206171</v>
      </c>
      <c r="P37" s="1">
        <v>0.95590542468997364</v>
      </c>
      <c r="Q37" s="1">
        <v>0.9893416659037273</v>
      </c>
      <c r="R37" s="1">
        <v>0.9329846751933194</v>
      </c>
      <c r="S37" s="1">
        <v>0.92304061281840655</v>
      </c>
      <c r="T37" s="1">
        <v>0.92304061281840655</v>
      </c>
      <c r="U37" s="1">
        <v>0.95590542468997364</v>
      </c>
      <c r="V37" s="1">
        <v>406.790663</v>
      </c>
      <c r="W37" s="1">
        <v>379.211635</v>
      </c>
      <c r="X37" s="1">
        <v>262.000766</v>
      </c>
      <c r="Y37" s="1">
        <v>389.46</v>
      </c>
      <c r="Z37" s="7">
        <v>74463.375599999999</v>
      </c>
      <c r="AA37" s="7">
        <v>28.769881549000001</v>
      </c>
      <c r="AB37" s="7">
        <v>56.219409472999999</v>
      </c>
      <c r="AC37" s="7" t="s">
        <v>444</v>
      </c>
      <c r="AD37" s="7">
        <v>30.416920301000001</v>
      </c>
      <c r="AE37" s="7">
        <v>17.455901712999999</v>
      </c>
      <c r="AF37" s="7">
        <v>47.363533676000003</v>
      </c>
      <c r="AG37" s="7">
        <v>27.411206937999999</v>
      </c>
    </row>
    <row r="38" spans="1:33" ht="30" x14ac:dyDescent="0.25">
      <c r="A38" s="1">
        <v>39709</v>
      </c>
      <c r="B38" s="1">
        <v>5211000</v>
      </c>
      <c r="C38" s="1" t="s">
        <v>593</v>
      </c>
      <c r="D38" s="1">
        <v>205211000</v>
      </c>
      <c r="E38" s="248" t="s">
        <v>594</v>
      </c>
      <c r="F38" s="1">
        <v>34203085</v>
      </c>
      <c r="G38" s="1">
        <v>1.83</v>
      </c>
      <c r="H38" s="1">
        <v>5.4492049393327147</v>
      </c>
      <c r="I38" s="1">
        <v>8.8005298675360226</v>
      </c>
      <c r="J38" s="1">
        <v>-3.8657913153735666</v>
      </c>
      <c r="K38" s="1">
        <v>3.304246249040931</v>
      </c>
      <c r="L38" s="1">
        <v>8.1091551504739456</v>
      </c>
      <c r="M38" s="1">
        <v>33.790000915527344</v>
      </c>
      <c r="N38" s="1">
        <v>0.99022986041174998</v>
      </c>
      <c r="O38" s="1">
        <v>0.96533690096206171</v>
      </c>
      <c r="P38" s="1">
        <v>0.95590542468997364</v>
      </c>
      <c r="Q38" s="1">
        <v>0.9893416659037273</v>
      </c>
      <c r="R38" s="1">
        <v>0.9329846751933194</v>
      </c>
      <c r="S38" s="1">
        <v>0.92304061281840655</v>
      </c>
      <c r="T38" s="1">
        <v>0.92304061281840655</v>
      </c>
      <c r="U38" s="1">
        <v>0.95590542468997364</v>
      </c>
      <c r="V38" s="1">
        <v>406.790663</v>
      </c>
      <c r="W38" s="1">
        <v>379.211635</v>
      </c>
      <c r="X38" s="1">
        <v>262.000766</v>
      </c>
      <c r="Y38" s="1">
        <v>389.46</v>
      </c>
      <c r="Z38" s="7">
        <v>74463.375599999999</v>
      </c>
      <c r="AA38" s="7">
        <v>43.701384087000001</v>
      </c>
      <c r="AB38" s="7">
        <v>65.521715193000006</v>
      </c>
      <c r="AC38" s="7">
        <v>40.189617495999997</v>
      </c>
      <c r="AD38" s="7">
        <v>61.558303819000002</v>
      </c>
      <c r="AE38" s="7" t="s">
        <v>445</v>
      </c>
      <c r="AF38" s="7">
        <v>95.302903165000004</v>
      </c>
      <c r="AG38" s="7" t="s">
        <v>445</v>
      </c>
    </row>
    <row r="39" spans="1:33" ht="30" x14ac:dyDescent="0.25">
      <c r="A39" s="1">
        <v>44335</v>
      </c>
      <c r="B39" s="1">
        <v>5220000</v>
      </c>
      <c r="C39" s="1" t="s">
        <v>593</v>
      </c>
      <c r="D39" s="1">
        <v>205220000</v>
      </c>
      <c r="E39" s="248" t="s">
        <v>594</v>
      </c>
      <c r="F39" s="1">
        <v>34203085</v>
      </c>
      <c r="G39" s="1">
        <v>1.83</v>
      </c>
      <c r="H39" s="1">
        <v>4.3690871089448198</v>
      </c>
      <c r="I39" s="1">
        <v>-3.3539029039954196</v>
      </c>
      <c r="J39" s="1">
        <v>-6.2609594482100164</v>
      </c>
      <c r="K39" s="1">
        <v>-10.188989559096575</v>
      </c>
      <c r="L39" s="1">
        <v>9.2575512693628976</v>
      </c>
      <c r="M39" s="1">
        <v>33.790000915527344</v>
      </c>
      <c r="N39" s="1">
        <v>0.99022986041174998</v>
      </c>
      <c r="O39" s="1">
        <v>0.96533690096206171</v>
      </c>
      <c r="P39" s="1">
        <v>0.95590542468997364</v>
      </c>
      <c r="Q39" s="1">
        <v>0.9893416659037273</v>
      </c>
      <c r="R39" s="1">
        <v>0.9329846751933194</v>
      </c>
      <c r="S39" s="1">
        <v>0.92304061281840655</v>
      </c>
      <c r="T39" s="1">
        <v>0.92304061281840655</v>
      </c>
      <c r="U39" s="1">
        <v>0.95590542468997364</v>
      </c>
      <c r="V39" s="1">
        <v>406.790663</v>
      </c>
      <c r="W39" s="1">
        <v>379.211635</v>
      </c>
      <c r="X39" s="1">
        <v>262.000766</v>
      </c>
      <c r="Y39" s="1">
        <v>389.46</v>
      </c>
      <c r="Z39" s="7">
        <v>74463.375599999999</v>
      </c>
      <c r="AA39" s="7">
        <v>38.156192437000001</v>
      </c>
      <c r="AB39" s="7">
        <v>81.967093574000003</v>
      </c>
      <c r="AC39" s="7" t="s">
        <v>444</v>
      </c>
      <c r="AD39" s="7">
        <v>37.626244045999997</v>
      </c>
      <c r="AE39" s="7">
        <v>22.735164924999999</v>
      </c>
      <c r="AF39" s="7">
        <v>58.461641587000003</v>
      </c>
      <c r="AG39" s="7">
        <v>35.538159602999997</v>
      </c>
    </row>
    <row r="40" spans="1:33" ht="30" x14ac:dyDescent="0.25">
      <c r="A40" s="1">
        <v>48961</v>
      </c>
      <c r="B40" s="1">
        <v>5221000</v>
      </c>
      <c r="C40" s="1" t="s">
        <v>593</v>
      </c>
      <c r="D40" s="1">
        <v>205221000</v>
      </c>
      <c r="E40" s="248" t="s">
        <v>594</v>
      </c>
      <c r="F40" s="1">
        <v>34203085</v>
      </c>
      <c r="G40" s="1">
        <v>1.83</v>
      </c>
      <c r="H40" s="1">
        <v>6.7393055184830351</v>
      </c>
      <c r="I40" s="1">
        <v>10.592608668027756</v>
      </c>
      <c r="J40" s="1">
        <v>-4.1083646477338833</v>
      </c>
      <c r="K40" s="1">
        <v>2.948189027049386</v>
      </c>
      <c r="L40" s="1">
        <v>9.4895443018451875</v>
      </c>
      <c r="M40" s="1">
        <v>33.790000915527344</v>
      </c>
      <c r="N40" s="1">
        <v>0.99022986041174998</v>
      </c>
      <c r="O40" s="1">
        <v>0.96533690096206171</v>
      </c>
      <c r="P40" s="1">
        <v>0.95590542468997364</v>
      </c>
      <c r="Q40" s="1">
        <v>0.9893416659037273</v>
      </c>
      <c r="R40" s="1">
        <v>0.9329846751933194</v>
      </c>
      <c r="S40" s="1">
        <v>0.92304061281840655</v>
      </c>
      <c r="T40" s="1">
        <v>0.92304061281840655</v>
      </c>
      <c r="U40" s="1">
        <v>0.95590542468997364</v>
      </c>
      <c r="V40" s="1">
        <v>406.790663</v>
      </c>
      <c r="W40" s="1">
        <v>379.211635</v>
      </c>
      <c r="X40" s="1">
        <v>262.000766</v>
      </c>
      <c r="Y40" s="1">
        <v>389.46</v>
      </c>
      <c r="Z40" s="7">
        <v>74463.375599999999</v>
      </c>
      <c r="AA40" s="7">
        <v>37.198932159000002</v>
      </c>
      <c r="AB40" s="7">
        <v>52.787509411000002</v>
      </c>
      <c r="AC40" s="7">
        <v>33.221075313999997</v>
      </c>
      <c r="AD40" s="7">
        <v>57.864625791999998</v>
      </c>
      <c r="AE40" s="7" t="s">
        <v>445</v>
      </c>
      <c r="AF40" s="7">
        <v>89.616816817</v>
      </c>
      <c r="AG40" s="7" t="s">
        <v>445</v>
      </c>
    </row>
    <row r="41" spans="1:33" ht="30" x14ac:dyDescent="0.25">
      <c r="A41" s="1">
        <v>53587</v>
      </c>
      <c r="B41" s="1">
        <v>5230000</v>
      </c>
      <c r="C41" s="1" t="s">
        <v>593</v>
      </c>
      <c r="D41" s="1">
        <v>205230000</v>
      </c>
      <c r="E41" s="248" t="s">
        <v>594</v>
      </c>
      <c r="F41" s="1">
        <v>34203085</v>
      </c>
      <c r="G41" s="1">
        <v>1.83</v>
      </c>
      <c r="H41" s="1">
        <v>3.8885047493052198</v>
      </c>
      <c r="I41" s="1">
        <v>-3.387852379502525</v>
      </c>
      <c r="J41" s="1">
        <v>-5.3734407724155346</v>
      </c>
      <c r="K41" s="1">
        <v>-8.7523345116073497</v>
      </c>
      <c r="L41" s="1">
        <v>8.0581761918812518</v>
      </c>
      <c r="M41" s="1">
        <v>33.790000915527344</v>
      </c>
      <c r="N41" s="1">
        <v>0.99022986041174998</v>
      </c>
      <c r="O41" s="1">
        <v>0.96533690096206171</v>
      </c>
      <c r="P41" s="1">
        <v>0.95590542468997364</v>
      </c>
      <c r="Q41" s="1">
        <v>0.9893416659037273</v>
      </c>
      <c r="R41" s="1">
        <v>0.9329846751933194</v>
      </c>
      <c r="S41" s="1">
        <v>0.92304061281840655</v>
      </c>
      <c r="T41" s="1">
        <v>0.92304061281840655</v>
      </c>
      <c r="U41" s="1">
        <v>0.95590542468997364</v>
      </c>
      <c r="V41" s="1">
        <v>406.790663</v>
      </c>
      <c r="W41" s="1">
        <v>379.211635</v>
      </c>
      <c r="X41" s="1">
        <v>262.000766</v>
      </c>
      <c r="Y41" s="1">
        <v>389.46</v>
      </c>
      <c r="Z41" s="7">
        <v>74463.375599999999</v>
      </c>
      <c r="AA41" s="7">
        <v>43.984181329999998</v>
      </c>
      <c r="AB41" s="7">
        <v>92.221040572999996</v>
      </c>
      <c r="AC41" s="7" t="s">
        <v>444</v>
      </c>
      <c r="AD41" s="7">
        <v>44.006050657000003</v>
      </c>
      <c r="AE41" s="7">
        <v>26.631181976000001</v>
      </c>
      <c r="AF41" s="7">
        <v>68.2827822</v>
      </c>
      <c r="AG41" s="7">
        <v>41.535728747999997</v>
      </c>
    </row>
    <row r="42" spans="1:33" ht="30" x14ac:dyDescent="0.25">
      <c r="A42" s="1">
        <v>58213</v>
      </c>
      <c r="B42" s="1">
        <v>5231000</v>
      </c>
      <c r="C42" s="1" t="s">
        <v>593</v>
      </c>
      <c r="D42" s="1">
        <v>205231000</v>
      </c>
      <c r="E42" s="248" t="s">
        <v>594</v>
      </c>
      <c r="F42" s="1">
        <v>34203085</v>
      </c>
      <c r="G42" s="1">
        <v>1.83</v>
      </c>
      <c r="H42" s="1">
        <v>3.4040459597426351</v>
      </c>
      <c r="I42" s="1">
        <v>5.5973156823897856</v>
      </c>
      <c r="J42" s="1">
        <v>-2.7165759429406937</v>
      </c>
      <c r="K42" s="1">
        <v>1.1066559729745267</v>
      </c>
      <c r="L42" s="1">
        <v>5.3131946108903758</v>
      </c>
      <c r="M42" s="1">
        <v>33.790000915527344</v>
      </c>
      <c r="N42" s="1">
        <v>0.99022986041174998</v>
      </c>
      <c r="O42" s="1">
        <v>0.96533690096206171</v>
      </c>
      <c r="P42" s="1">
        <v>0.95590542468997364</v>
      </c>
      <c r="Q42" s="1">
        <v>0.9893416659037273</v>
      </c>
      <c r="R42" s="1">
        <v>0.9329846751933194</v>
      </c>
      <c r="S42" s="1">
        <v>0.92304061281840655</v>
      </c>
      <c r="T42" s="1">
        <v>0.92304061281840655</v>
      </c>
      <c r="U42" s="1">
        <v>0.95590542468997364</v>
      </c>
      <c r="V42" s="1">
        <v>406.790663</v>
      </c>
      <c r="W42" s="1">
        <v>379.211635</v>
      </c>
      <c r="X42" s="1">
        <v>262.000766</v>
      </c>
      <c r="Y42" s="1">
        <v>389.46</v>
      </c>
      <c r="Z42" s="7">
        <v>74463.375599999999</v>
      </c>
      <c r="AA42" s="7">
        <v>67.224577781999997</v>
      </c>
      <c r="AB42" s="7">
        <v>105.48812128</v>
      </c>
      <c r="AC42" s="7">
        <v>63.761482033999997</v>
      </c>
      <c r="AD42" s="7">
        <v>88.022855493999998</v>
      </c>
      <c r="AE42" s="7" t="s">
        <v>445</v>
      </c>
      <c r="AF42" s="7">
        <v>136.0427091</v>
      </c>
      <c r="AG42" s="7" t="s">
        <v>445</v>
      </c>
    </row>
    <row r="43" spans="1:33" ht="30" x14ac:dyDescent="0.25">
      <c r="A43" s="1">
        <v>62839</v>
      </c>
      <c r="B43" s="1">
        <v>5240000</v>
      </c>
      <c r="C43" s="1" t="s">
        <v>593</v>
      </c>
      <c r="D43" s="1">
        <v>205240000</v>
      </c>
      <c r="E43" s="248" t="s">
        <v>594</v>
      </c>
      <c r="F43" s="1">
        <v>34203085</v>
      </c>
      <c r="G43" s="1">
        <v>1.83</v>
      </c>
      <c r="H43" s="1">
        <v>6.1414979038936348</v>
      </c>
      <c r="I43" s="1">
        <v>9.8421801851787993</v>
      </c>
      <c r="J43" s="1">
        <v>-4.0994920081144208</v>
      </c>
      <c r="K43" s="1">
        <v>3.3485991697654978</v>
      </c>
      <c r="L43" s="1">
        <v>8.9311623443180626</v>
      </c>
      <c r="M43" s="1">
        <v>33.790000915527344</v>
      </c>
      <c r="N43" s="1">
        <v>0.99022986041174998</v>
      </c>
      <c r="O43" s="1">
        <v>0.96533690096206171</v>
      </c>
      <c r="P43" s="1">
        <v>0.95590542468997364</v>
      </c>
      <c r="Q43" s="1">
        <v>0.9893416659037273</v>
      </c>
      <c r="R43" s="1">
        <v>0.9329846751933194</v>
      </c>
      <c r="S43" s="1">
        <v>0.92304061281840655</v>
      </c>
      <c r="T43" s="1">
        <v>0.92304061281840655</v>
      </c>
      <c r="U43" s="1">
        <v>0.95590542468997364</v>
      </c>
      <c r="V43" s="1">
        <v>406.790663</v>
      </c>
      <c r="W43" s="1">
        <v>379.211635</v>
      </c>
      <c r="X43" s="1">
        <v>262.000766</v>
      </c>
      <c r="Y43" s="1">
        <v>389.46</v>
      </c>
      <c r="Z43" s="7">
        <v>74463.375599999999</v>
      </c>
      <c r="AA43" s="7">
        <v>39.587153723999997</v>
      </c>
      <c r="AB43" s="7">
        <v>58.023134855999999</v>
      </c>
      <c r="AC43" s="7">
        <v>35.830301028999997</v>
      </c>
      <c r="AD43" s="7">
        <v>57.992028068000003</v>
      </c>
      <c r="AE43" s="7" t="s">
        <v>445</v>
      </c>
      <c r="AF43" s="7">
        <v>89.812941203999998</v>
      </c>
      <c r="AG43" s="7" t="s">
        <v>445</v>
      </c>
    </row>
    <row r="44" spans="1:33" x14ac:dyDescent="0.25">
      <c r="A44" s="1">
        <v>2701</v>
      </c>
      <c r="B44" s="1">
        <v>30001130</v>
      </c>
      <c r="C44" s="1" t="s">
        <v>318</v>
      </c>
      <c r="D44" s="1">
        <v>30001130</v>
      </c>
      <c r="E44" s="1" t="s">
        <v>595</v>
      </c>
      <c r="F44" s="1">
        <v>34203085</v>
      </c>
      <c r="G44" s="1">
        <v>1.83</v>
      </c>
      <c r="H44" s="1">
        <v>17.971664741992271</v>
      </c>
      <c r="I44" s="1">
        <v>-5.9954449623862951</v>
      </c>
      <c r="J44" s="1">
        <v>7.0564153658087161</v>
      </c>
      <c r="K44" s="1">
        <v>-17.733515887076248</v>
      </c>
      <c r="L44" s="1">
        <v>15.686082814545253</v>
      </c>
      <c r="M44" s="1">
        <v>59.040000915527344</v>
      </c>
      <c r="N44" s="1">
        <v>0.97094166596730558</v>
      </c>
      <c r="O44" s="1">
        <v>0.96533690096206171</v>
      </c>
      <c r="P44" s="1">
        <v>0.9372858188398201</v>
      </c>
      <c r="Q44" s="1">
        <v>0.96829999923706056</v>
      </c>
      <c r="R44" s="1">
        <v>0.9329846751933194</v>
      </c>
      <c r="S44" s="1">
        <v>0.90340906027788037</v>
      </c>
      <c r="T44" s="1">
        <v>0.90340906027788037</v>
      </c>
      <c r="U44" s="1">
        <v>0.9372858188398201</v>
      </c>
      <c r="V44" s="1">
        <v>406.790663</v>
      </c>
      <c r="W44" s="1">
        <v>379.211635</v>
      </c>
      <c r="X44" s="1">
        <v>262.000766</v>
      </c>
      <c r="Y44" s="1">
        <v>389.46</v>
      </c>
      <c r="Z44" s="7">
        <v>74463.375599999999</v>
      </c>
      <c r="AA44" s="7">
        <v>21.658919504</v>
      </c>
      <c r="AB44" s="7">
        <v>18.777226703</v>
      </c>
      <c r="AC44" s="7" t="s">
        <v>444</v>
      </c>
      <c r="AD44" s="7" t="s">
        <v>445</v>
      </c>
      <c r="AE44" s="7">
        <v>12.347261046</v>
      </c>
      <c r="AF44" s="7" t="s">
        <v>445</v>
      </c>
      <c r="AG44" s="7">
        <v>19.584487438</v>
      </c>
    </row>
    <row r="45" spans="1:33" x14ac:dyDescent="0.25">
      <c r="A45" s="1">
        <v>7327</v>
      </c>
      <c r="B45" s="1">
        <v>30004120</v>
      </c>
      <c r="C45" s="1" t="s">
        <v>318</v>
      </c>
      <c r="D45" s="1">
        <v>30004120</v>
      </c>
      <c r="E45" s="1" t="s">
        <v>595</v>
      </c>
      <c r="F45" s="1">
        <v>34203085</v>
      </c>
      <c r="G45" s="1">
        <v>1.83</v>
      </c>
      <c r="H45" s="1">
        <v>2.3757723005694924</v>
      </c>
      <c r="I45" s="1">
        <v>6.8901307258715603</v>
      </c>
      <c r="J45" s="1">
        <v>-8.7607265791226396</v>
      </c>
      <c r="K45" s="1">
        <v>4.7838842505978931</v>
      </c>
      <c r="L45" s="1">
        <v>10.163330535174595</v>
      </c>
      <c r="M45" s="1">
        <v>59.040000915527344</v>
      </c>
      <c r="N45" s="1">
        <v>0.97094166596730558</v>
      </c>
      <c r="O45" s="1">
        <v>0.96533690096206171</v>
      </c>
      <c r="P45" s="1">
        <v>0.9372858188398201</v>
      </c>
      <c r="Q45" s="1">
        <v>0.96829999923706056</v>
      </c>
      <c r="R45" s="1">
        <v>0.9329846751933194</v>
      </c>
      <c r="S45" s="1">
        <v>0.90340906027788037</v>
      </c>
      <c r="T45" s="1">
        <v>0.90340906027788037</v>
      </c>
      <c r="U45" s="1">
        <v>0.9372858188398201</v>
      </c>
      <c r="V45" s="1">
        <v>406.790663</v>
      </c>
      <c r="W45" s="1">
        <v>379.211635</v>
      </c>
      <c r="X45" s="1">
        <v>262.000766</v>
      </c>
      <c r="Y45" s="1">
        <v>389.46</v>
      </c>
      <c r="Z45" s="7">
        <v>74463.375599999999</v>
      </c>
      <c r="AA45" s="7">
        <v>33.971772942999998</v>
      </c>
      <c r="AB45" s="7">
        <v>148.60595666</v>
      </c>
      <c r="AC45" s="7">
        <v>50.585332987999998</v>
      </c>
      <c r="AD45" s="7">
        <v>26.017606778000001</v>
      </c>
      <c r="AE45" s="7" t="s">
        <v>445</v>
      </c>
      <c r="AF45" s="7">
        <v>40.667244343999997</v>
      </c>
      <c r="AG45" s="7" t="s">
        <v>445</v>
      </c>
    </row>
    <row r="46" spans="1:33" x14ac:dyDescent="0.25">
      <c r="A46" s="1">
        <v>11953</v>
      </c>
      <c r="B46" s="1">
        <v>30004240</v>
      </c>
      <c r="C46" s="1" t="s">
        <v>318</v>
      </c>
      <c r="D46" s="1">
        <v>30004240</v>
      </c>
      <c r="E46" s="1" t="s">
        <v>595</v>
      </c>
      <c r="F46" s="1">
        <v>34203085</v>
      </c>
      <c r="G46" s="1">
        <v>1.83</v>
      </c>
      <c r="H46" s="1">
        <v>2.8136710044021163</v>
      </c>
      <c r="I46" s="1">
        <v>6.3224462241729471</v>
      </c>
      <c r="J46" s="1">
        <v>-7.3874903755830248</v>
      </c>
      <c r="K46" s="1">
        <v>3.6171149906336488</v>
      </c>
      <c r="L46" s="1">
        <v>9.1299807151351295</v>
      </c>
      <c r="M46" s="1">
        <v>59.040000915527344</v>
      </c>
      <c r="N46" s="1">
        <v>0.97094166596730558</v>
      </c>
      <c r="O46" s="1">
        <v>0.96533690096206171</v>
      </c>
      <c r="P46" s="1">
        <v>0.9372858188398201</v>
      </c>
      <c r="Q46" s="1">
        <v>0.96829999923706056</v>
      </c>
      <c r="R46" s="1">
        <v>0.9329846751933194</v>
      </c>
      <c r="S46" s="1">
        <v>0.90340906027788037</v>
      </c>
      <c r="T46" s="1">
        <v>0.90340906027788037</v>
      </c>
      <c r="U46" s="1">
        <v>0.9372858188398201</v>
      </c>
      <c r="V46" s="1">
        <v>406.790663</v>
      </c>
      <c r="W46" s="1">
        <v>379.211635</v>
      </c>
      <c r="X46" s="1">
        <v>262.000766</v>
      </c>
      <c r="Y46" s="1">
        <v>389.46</v>
      </c>
      <c r="Z46" s="7">
        <v>74463.375599999999</v>
      </c>
      <c r="AA46" s="7">
        <v>37.929949461</v>
      </c>
      <c r="AB46" s="7">
        <v>125.32240487999999</v>
      </c>
      <c r="AC46" s="7">
        <v>55.217115215</v>
      </c>
      <c r="AD46" s="7">
        <v>31.03982053</v>
      </c>
      <c r="AE46" s="7" t="s">
        <v>445</v>
      </c>
      <c r="AF46" s="7">
        <v>48.412630872999998</v>
      </c>
      <c r="AG46" s="7" t="s">
        <v>445</v>
      </c>
    </row>
    <row r="47" spans="1:33" x14ac:dyDescent="0.25">
      <c r="A47" s="1">
        <v>16579</v>
      </c>
      <c r="B47" s="1">
        <v>30004280</v>
      </c>
      <c r="C47" s="1" t="s">
        <v>318</v>
      </c>
      <c r="D47" s="1">
        <v>30004280</v>
      </c>
      <c r="E47" s="1" t="s">
        <v>595</v>
      </c>
      <c r="F47" s="1">
        <v>34203085</v>
      </c>
      <c r="G47" s="1">
        <v>1.83</v>
      </c>
      <c r="H47" s="1">
        <v>2.5968773012023565</v>
      </c>
      <c r="I47" s="1">
        <v>6.809021552556092</v>
      </c>
      <c r="J47" s="1">
        <v>-8.2968941965495322</v>
      </c>
      <c r="K47" s="1">
        <v>4.3173155677279338</v>
      </c>
      <c r="L47" s="1">
        <v>9.8595275106173617</v>
      </c>
      <c r="M47" s="1">
        <v>59.040000915527344</v>
      </c>
      <c r="N47" s="1">
        <v>0.97094166596730558</v>
      </c>
      <c r="O47" s="1">
        <v>0.96533690096206171</v>
      </c>
      <c r="P47" s="1">
        <v>0.9372858188398201</v>
      </c>
      <c r="Q47" s="1">
        <v>0.96829999923706056</v>
      </c>
      <c r="R47" s="1">
        <v>0.9329846751933194</v>
      </c>
      <c r="S47" s="1">
        <v>0.90340906027788037</v>
      </c>
      <c r="T47" s="1">
        <v>0.90340906027788037</v>
      </c>
      <c r="U47" s="1">
        <v>0.9372858188398201</v>
      </c>
      <c r="V47" s="1">
        <v>406.790663</v>
      </c>
      <c r="W47" s="1">
        <v>379.211635</v>
      </c>
      <c r="X47" s="1">
        <v>262.000766</v>
      </c>
      <c r="Y47" s="1">
        <v>389.46</v>
      </c>
      <c r="Z47" s="7">
        <v>74463.375599999999</v>
      </c>
      <c r="AA47" s="7">
        <v>35.049363161000002</v>
      </c>
      <c r="AB47" s="7">
        <v>135.86810989</v>
      </c>
      <c r="AC47" s="7">
        <v>51.199818297</v>
      </c>
      <c r="AD47" s="7">
        <v>27.528008216</v>
      </c>
      <c r="AE47" s="7" t="s">
        <v>445</v>
      </c>
      <c r="AF47" s="7">
        <v>42.996624081</v>
      </c>
      <c r="AG47" s="7" t="s">
        <v>445</v>
      </c>
    </row>
    <row r="48" spans="1:33" x14ac:dyDescent="0.25">
      <c r="A48" s="1">
        <v>21205</v>
      </c>
      <c r="B48" s="1">
        <v>30004290</v>
      </c>
      <c r="C48" s="1" t="s">
        <v>318</v>
      </c>
      <c r="D48" s="1">
        <v>30004290</v>
      </c>
      <c r="E48" s="1" t="s">
        <v>595</v>
      </c>
      <c r="F48" s="1">
        <v>34203085</v>
      </c>
      <c r="G48" s="1">
        <v>1.83</v>
      </c>
      <c r="H48" s="1">
        <v>2.6764248699173976</v>
      </c>
      <c r="I48" s="1">
        <v>6.6180606753478335</v>
      </c>
      <c r="J48" s="1">
        <v>-7.9681010197932007</v>
      </c>
      <c r="K48" s="1">
        <v>4.0834452117470565</v>
      </c>
      <c r="L48" s="1">
        <v>9.5948476088526942</v>
      </c>
      <c r="M48" s="1">
        <v>59.040000915527344</v>
      </c>
      <c r="N48" s="1">
        <v>0.97094166596730558</v>
      </c>
      <c r="O48" s="1">
        <v>0.96533690096206171</v>
      </c>
      <c r="P48" s="1">
        <v>0.9372858188398201</v>
      </c>
      <c r="Q48" s="1">
        <v>0.96829999923706056</v>
      </c>
      <c r="R48" s="1">
        <v>0.9329846751933194</v>
      </c>
      <c r="S48" s="1">
        <v>0.90340906027788037</v>
      </c>
      <c r="T48" s="1">
        <v>0.90340906027788037</v>
      </c>
      <c r="U48" s="1">
        <v>0.9372858188398201</v>
      </c>
      <c r="V48" s="1">
        <v>406.790663</v>
      </c>
      <c r="W48" s="1">
        <v>379.211635</v>
      </c>
      <c r="X48" s="1">
        <v>262.000766</v>
      </c>
      <c r="Y48" s="1">
        <v>389.46</v>
      </c>
      <c r="Z48" s="7">
        <v>74463.375599999999</v>
      </c>
      <c r="AA48" s="7">
        <v>36.043807501000003</v>
      </c>
      <c r="AB48" s="7">
        <v>131.80017377999999</v>
      </c>
      <c r="AC48" s="7">
        <v>52.706018313000001</v>
      </c>
      <c r="AD48" s="7">
        <v>28.705178838999998</v>
      </c>
      <c r="AE48" s="7" t="s">
        <v>445</v>
      </c>
      <c r="AF48" s="7">
        <v>44.812086731999997</v>
      </c>
      <c r="AG48" s="7" t="s">
        <v>445</v>
      </c>
    </row>
    <row r="49" spans="1:33" x14ac:dyDescent="0.25">
      <c r="A49" s="1">
        <v>25831</v>
      </c>
      <c r="B49" s="1">
        <v>30024070</v>
      </c>
      <c r="C49" s="1" t="s">
        <v>318</v>
      </c>
      <c r="D49" s="1">
        <v>30024070</v>
      </c>
      <c r="E49" s="1" t="s">
        <v>595</v>
      </c>
      <c r="F49" s="1">
        <v>34203085</v>
      </c>
      <c r="G49" s="1">
        <v>1.83</v>
      </c>
      <c r="H49" s="1">
        <v>8.7965353616828139</v>
      </c>
      <c r="I49" s="1">
        <v>-7.7952004738845462</v>
      </c>
      <c r="J49" s="1">
        <v>-6.0449798396540668</v>
      </c>
      <c r="K49" s="1">
        <v>-11.292392087186155</v>
      </c>
      <c r="L49" s="1">
        <v>12.927275088575875</v>
      </c>
      <c r="M49" s="1">
        <v>59.040000915527344</v>
      </c>
      <c r="N49" s="1">
        <v>0.97094166596730558</v>
      </c>
      <c r="O49" s="1">
        <v>0.96533690096206171</v>
      </c>
      <c r="P49" s="1">
        <v>0.9372858188398201</v>
      </c>
      <c r="Q49" s="1">
        <v>0.96829999923706056</v>
      </c>
      <c r="R49" s="1">
        <v>0.9329846751933194</v>
      </c>
      <c r="S49" s="1">
        <v>0.90340906027788037</v>
      </c>
      <c r="T49" s="1">
        <v>0.90340906027788037</v>
      </c>
      <c r="U49" s="1">
        <v>0.9372858188398201</v>
      </c>
      <c r="V49" s="1">
        <v>406.790663</v>
      </c>
      <c r="W49" s="1">
        <v>379.211635</v>
      </c>
      <c r="X49" s="1">
        <v>262.000766</v>
      </c>
      <c r="Y49" s="1">
        <v>389.46</v>
      </c>
      <c r="Z49" s="7">
        <v>74463.375599999999</v>
      </c>
      <c r="AA49" s="7">
        <v>26.494555921</v>
      </c>
      <c r="AB49" s="7">
        <v>39.405645315000001</v>
      </c>
      <c r="AC49" s="7" t="s">
        <v>444</v>
      </c>
      <c r="AD49" s="7">
        <v>38.155443372999997</v>
      </c>
      <c r="AE49" s="7">
        <v>19.960471792</v>
      </c>
      <c r="AF49" s="7">
        <v>59.386526455000002</v>
      </c>
      <c r="AG49" s="7">
        <v>31.325775813</v>
      </c>
    </row>
    <row r="50" spans="1:33" x14ac:dyDescent="0.25">
      <c r="A50" s="1">
        <v>30457</v>
      </c>
      <c r="B50" s="1">
        <v>30026030</v>
      </c>
      <c r="C50" s="1" t="s">
        <v>318</v>
      </c>
      <c r="D50" s="1">
        <v>30026030</v>
      </c>
      <c r="E50" s="1" t="s">
        <v>595</v>
      </c>
      <c r="F50" s="1">
        <v>34203085</v>
      </c>
      <c r="G50" s="1">
        <v>1.83</v>
      </c>
      <c r="H50" s="1">
        <v>11.354029738597092</v>
      </c>
      <c r="I50" s="1">
        <v>6.9772679472706525</v>
      </c>
      <c r="J50" s="1">
        <v>5.383905453168639</v>
      </c>
      <c r="K50" s="1">
        <v>-6.723331974701038</v>
      </c>
      <c r="L50" s="1">
        <v>11.866904812447633</v>
      </c>
      <c r="M50" s="1">
        <v>59.040000915527344</v>
      </c>
      <c r="N50" s="1">
        <v>0.97094166596730558</v>
      </c>
      <c r="O50" s="1">
        <v>0.96533690096206171</v>
      </c>
      <c r="P50" s="1">
        <v>0.9372858188398201</v>
      </c>
      <c r="Q50" s="1">
        <v>0.96829999923706056</v>
      </c>
      <c r="R50" s="1">
        <v>0.9329846751933194</v>
      </c>
      <c r="S50" s="1">
        <v>0.90340906027788037</v>
      </c>
      <c r="T50" s="1">
        <v>0.90340906027788037</v>
      </c>
      <c r="U50" s="1">
        <v>0.9372858188398201</v>
      </c>
      <c r="V50" s="1">
        <v>406.790663</v>
      </c>
      <c r="W50" s="1">
        <v>379.211635</v>
      </c>
      <c r="X50" s="1">
        <v>262.000766</v>
      </c>
      <c r="Y50" s="1">
        <v>389.46</v>
      </c>
      <c r="Z50" s="7">
        <v>74463.375599999999</v>
      </c>
      <c r="AA50" s="7">
        <v>28.951338908</v>
      </c>
      <c r="AB50" s="7">
        <v>30.304276632000001</v>
      </c>
      <c r="AC50" s="7">
        <v>49.941097649</v>
      </c>
      <c r="AD50" s="7" t="s">
        <v>445</v>
      </c>
      <c r="AE50" s="7">
        <v>34.204845855000002</v>
      </c>
      <c r="AF50" s="7" t="s">
        <v>445</v>
      </c>
      <c r="AG50" s="7">
        <v>53.293813897</v>
      </c>
    </row>
    <row r="51" spans="1:33" x14ac:dyDescent="0.25">
      <c r="A51" s="1">
        <v>35083</v>
      </c>
      <c r="B51" s="1">
        <v>30028010</v>
      </c>
      <c r="C51" s="1" t="s">
        <v>318</v>
      </c>
      <c r="D51" s="1">
        <v>30028010</v>
      </c>
      <c r="E51" s="1" t="s">
        <v>595</v>
      </c>
      <c r="F51" s="1">
        <v>34203085</v>
      </c>
      <c r="G51" s="1">
        <v>1.83</v>
      </c>
      <c r="H51" s="1">
        <v>9.161466015390193</v>
      </c>
      <c r="I51" s="1">
        <v>3.6025278078935941</v>
      </c>
      <c r="J51" s="1">
        <v>8.4263233960863051</v>
      </c>
      <c r="K51" s="1">
        <v>-8.4654485808385118</v>
      </c>
      <c r="L51" s="1">
        <v>10.730353354158316</v>
      </c>
      <c r="M51" s="1">
        <v>59.040000915527344</v>
      </c>
      <c r="N51" s="1">
        <v>0.97094166596730558</v>
      </c>
      <c r="O51" s="1">
        <v>0.96533690096206171</v>
      </c>
      <c r="P51" s="1">
        <v>0.9372858188398201</v>
      </c>
      <c r="Q51" s="1">
        <v>0.96829999923706056</v>
      </c>
      <c r="R51" s="1">
        <v>0.9329846751933194</v>
      </c>
      <c r="S51" s="1">
        <v>0.90340906027788037</v>
      </c>
      <c r="T51" s="1">
        <v>0.90340906027788037</v>
      </c>
      <c r="U51" s="1">
        <v>0.9372858188398201</v>
      </c>
      <c r="V51" s="1">
        <v>406.790663</v>
      </c>
      <c r="W51" s="1">
        <v>379.211635</v>
      </c>
      <c r="X51" s="1">
        <v>262.000766</v>
      </c>
      <c r="Y51" s="1">
        <v>389.46</v>
      </c>
      <c r="Z51" s="7">
        <v>74463.375599999999</v>
      </c>
      <c r="AA51" s="7">
        <v>32.123763597999996</v>
      </c>
      <c r="AB51" s="7">
        <v>37.796158521999999</v>
      </c>
      <c r="AC51" s="7">
        <v>97.661192022999998</v>
      </c>
      <c r="AD51" s="7" t="s">
        <v>445</v>
      </c>
      <c r="AE51" s="7">
        <v>26.959990960999999</v>
      </c>
      <c r="AF51" s="7" t="s">
        <v>445</v>
      </c>
      <c r="AG51" s="7">
        <v>42.120613339999998</v>
      </c>
    </row>
    <row r="52" spans="1:33" x14ac:dyDescent="0.25">
      <c r="A52" s="1">
        <v>39709</v>
      </c>
      <c r="B52" s="1">
        <v>30028020</v>
      </c>
      <c r="C52" s="1" t="s">
        <v>318</v>
      </c>
      <c r="D52" s="1">
        <v>30028020</v>
      </c>
      <c r="E52" s="1" t="s">
        <v>595</v>
      </c>
      <c r="F52" s="1">
        <v>34203085</v>
      </c>
      <c r="G52" s="1">
        <v>1.83</v>
      </c>
      <c r="H52" s="1">
        <v>9.153515821713949</v>
      </c>
      <c r="I52" s="1">
        <v>3.4953310788594498</v>
      </c>
      <c r="J52" s="1">
        <v>8.573288143838214</v>
      </c>
      <c r="K52" s="1">
        <v>-8.6102317886757085</v>
      </c>
      <c r="L52" s="1">
        <v>10.791229262764382</v>
      </c>
      <c r="M52" s="1">
        <v>59.040000915527344</v>
      </c>
      <c r="N52" s="1">
        <v>0.97094166596730558</v>
      </c>
      <c r="O52" s="1">
        <v>0.96533690096206171</v>
      </c>
      <c r="P52" s="1">
        <v>0.9372858188398201</v>
      </c>
      <c r="Q52" s="1">
        <v>0.96829999923706056</v>
      </c>
      <c r="R52" s="1">
        <v>0.9329846751933194</v>
      </c>
      <c r="S52" s="1">
        <v>0.90340906027788037</v>
      </c>
      <c r="T52" s="1">
        <v>0.90340906027788037</v>
      </c>
      <c r="U52" s="1">
        <v>0.9372858188398201</v>
      </c>
      <c r="V52" s="1">
        <v>406.790663</v>
      </c>
      <c r="W52" s="1">
        <v>379.211635</v>
      </c>
      <c r="X52" s="1">
        <v>262.000766</v>
      </c>
      <c r="Y52" s="1">
        <v>389.46</v>
      </c>
      <c r="Z52" s="7">
        <v>74463.375599999999</v>
      </c>
      <c r="AA52" s="7">
        <v>31.936904514999998</v>
      </c>
      <c r="AB52" s="7">
        <v>37.829854533000002</v>
      </c>
      <c r="AC52" s="7">
        <v>100.68698753</v>
      </c>
      <c r="AD52" s="7" t="s">
        <v>445</v>
      </c>
      <c r="AE52" s="7">
        <v>26.489836698000001</v>
      </c>
      <c r="AF52" s="7" t="s">
        <v>445</v>
      </c>
      <c r="AG52" s="7">
        <v>41.395529408000002</v>
      </c>
    </row>
    <row r="53" spans="1:33" x14ac:dyDescent="0.25">
      <c r="A53" s="1">
        <v>44335</v>
      </c>
      <c r="B53" s="1">
        <v>30028030</v>
      </c>
      <c r="C53" s="1" t="s">
        <v>318</v>
      </c>
      <c r="D53" s="1">
        <v>30028030</v>
      </c>
      <c r="E53" s="1" t="s">
        <v>595</v>
      </c>
      <c r="F53" s="1">
        <v>34203085</v>
      </c>
      <c r="G53" s="1">
        <v>1.83</v>
      </c>
      <c r="H53" s="1">
        <v>9.0453004444814251</v>
      </c>
      <c r="I53" s="1">
        <v>3.7561012418462858</v>
      </c>
      <c r="J53" s="1">
        <v>8.0692647470876917</v>
      </c>
      <c r="K53" s="1">
        <v>-8.104253187452704</v>
      </c>
      <c r="L53" s="1">
        <v>10.498991630488289</v>
      </c>
      <c r="M53" s="1">
        <v>59.040000915527344</v>
      </c>
      <c r="N53" s="1">
        <v>0.97094166596730558</v>
      </c>
      <c r="O53" s="1">
        <v>0.96533690096206171</v>
      </c>
      <c r="P53" s="1">
        <v>0.9372858188398201</v>
      </c>
      <c r="Q53" s="1">
        <v>0.96829999923706056</v>
      </c>
      <c r="R53" s="1">
        <v>0.9329846751933194</v>
      </c>
      <c r="S53" s="1">
        <v>0.90340906027788037</v>
      </c>
      <c r="T53" s="1">
        <v>0.90340906027788037</v>
      </c>
      <c r="U53" s="1">
        <v>0.9372858188398201</v>
      </c>
      <c r="V53" s="1">
        <v>406.790663</v>
      </c>
      <c r="W53" s="1">
        <v>379.211635</v>
      </c>
      <c r="X53" s="1">
        <v>262.000766</v>
      </c>
      <c r="Y53" s="1">
        <v>389.46</v>
      </c>
      <c r="Z53" s="7">
        <v>74463.375599999999</v>
      </c>
      <c r="AA53" s="7">
        <v>32.853697605999997</v>
      </c>
      <c r="AB53" s="7">
        <v>38.294403762999998</v>
      </c>
      <c r="AC53" s="7">
        <v>93.627291689000003</v>
      </c>
      <c r="AD53" s="7" t="s">
        <v>445</v>
      </c>
      <c r="AE53" s="7">
        <v>28.206129218000001</v>
      </c>
      <c r="AF53" s="7" t="s">
        <v>445</v>
      </c>
      <c r="AG53" s="7">
        <v>44.042439637999998</v>
      </c>
    </row>
    <row r="54" spans="1:33" x14ac:dyDescent="0.25">
      <c r="A54" s="1">
        <v>48961</v>
      </c>
      <c r="B54" s="1">
        <v>30053216</v>
      </c>
      <c r="C54" s="1" t="s">
        <v>318</v>
      </c>
      <c r="D54" s="1">
        <v>30053216</v>
      </c>
      <c r="E54" s="1" t="s">
        <v>595</v>
      </c>
      <c r="F54" s="1">
        <v>34203085</v>
      </c>
      <c r="G54" s="1">
        <v>1.83</v>
      </c>
      <c r="H54" s="1">
        <v>10.861908741606415</v>
      </c>
      <c r="I54" s="1">
        <v>6.155030775107786</v>
      </c>
      <c r="J54" s="1">
        <v>6.1023360455083129</v>
      </c>
      <c r="K54" s="1">
        <v>-7.5292656131326972</v>
      </c>
      <c r="L54" s="1">
        <v>11.872338537552533</v>
      </c>
      <c r="M54" s="1">
        <v>59.040000915527344</v>
      </c>
      <c r="N54" s="1">
        <v>0.97094166596730558</v>
      </c>
      <c r="O54" s="1">
        <v>0.96533690096206171</v>
      </c>
      <c r="P54" s="1">
        <v>0.9372858188398201</v>
      </c>
      <c r="Q54" s="1">
        <v>0.96829999923706056</v>
      </c>
      <c r="R54" s="1">
        <v>0.9329846751933194</v>
      </c>
      <c r="S54" s="1">
        <v>0.90340906027788037</v>
      </c>
      <c r="T54" s="1">
        <v>0.90340906027788037</v>
      </c>
      <c r="U54" s="1">
        <v>0.9372858188398201</v>
      </c>
      <c r="V54" s="1">
        <v>406.790663</v>
      </c>
      <c r="W54" s="1">
        <v>379.211635</v>
      </c>
      <c r="X54" s="1">
        <v>262.000766</v>
      </c>
      <c r="Y54" s="1">
        <v>389.46</v>
      </c>
      <c r="Z54" s="7">
        <v>74463.375599999999</v>
      </c>
      <c r="AA54" s="7">
        <v>28.937630796000001</v>
      </c>
      <c r="AB54" s="7">
        <v>31.722580927999999</v>
      </c>
      <c r="AC54" s="7">
        <v>56.746208070999998</v>
      </c>
      <c r="AD54" s="7" t="s">
        <v>445</v>
      </c>
      <c r="AE54" s="7">
        <v>30.436514258999999</v>
      </c>
      <c r="AF54" s="7" t="s">
        <v>445</v>
      </c>
      <c r="AG54" s="7">
        <v>47.482196506000001</v>
      </c>
    </row>
    <row r="55" spans="1:33" x14ac:dyDescent="0.25">
      <c r="A55" s="1">
        <v>53587</v>
      </c>
      <c r="B55" s="1">
        <v>30053346</v>
      </c>
      <c r="C55" s="1" t="s">
        <v>318</v>
      </c>
      <c r="D55" s="1">
        <v>30053346</v>
      </c>
      <c r="E55" s="1" t="s">
        <v>595</v>
      </c>
      <c r="F55" s="1">
        <v>34203085</v>
      </c>
      <c r="G55" s="1">
        <v>1.83</v>
      </c>
      <c r="H55" s="1">
        <v>10.978634238877902</v>
      </c>
      <c r="I55" s="1">
        <v>6.3247830174043287</v>
      </c>
      <c r="J55" s="1">
        <v>6.0061836484972595</v>
      </c>
      <c r="K55" s="1">
        <v>-7.4601645790520354</v>
      </c>
      <c r="L55" s="1">
        <v>11.95313847557307</v>
      </c>
      <c r="M55" s="1">
        <v>59.040000915527344</v>
      </c>
      <c r="N55" s="1">
        <v>0.97094166596730558</v>
      </c>
      <c r="O55" s="1">
        <v>0.96533690096206171</v>
      </c>
      <c r="P55" s="1">
        <v>0.9372858188398201</v>
      </c>
      <c r="Q55" s="1">
        <v>0.96829999923706056</v>
      </c>
      <c r="R55" s="1">
        <v>0.9329846751933194</v>
      </c>
      <c r="S55" s="1">
        <v>0.90340906027788037</v>
      </c>
      <c r="T55" s="1">
        <v>0.90340906027788037</v>
      </c>
      <c r="U55" s="1">
        <v>0.9372858188398201</v>
      </c>
      <c r="V55" s="1">
        <v>406.790663</v>
      </c>
      <c r="W55" s="1">
        <v>379.211635</v>
      </c>
      <c r="X55" s="1">
        <v>262.000766</v>
      </c>
      <c r="Y55" s="1">
        <v>389.46</v>
      </c>
      <c r="Z55" s="7">
        <v>74463.375599999999</v>
      </c>
      <c r="AA55" s="7">
        <v>28.735260621999998</v>
      </c>
      <c r="AB55" s="7">
        <v>31.374672486000001</v>
      </c>
      <c r="AC55" s="7">
        <v>55.196344893999999</v>
      </c>
      <c r="AD55" s="7" t="s">
        <v>445</v>
      </c>
      <c r="AE55" s="7">
        <v>30.727700280000001</v>
      </c>
      <c r="AF55" s="7" t="s">
        <v>445</v>
      </c>
      <c r="AG55" s="7">
        <v>47.931271037999998</v>
      </c>
    </row>
    <row r="56" spans="1:33" x14ac:dyDescent="0.25">
      <c r="A56" s="1">
        <v>58213</v>
      </c>
      <c r="B56" s="1">
        <v>30053356</v>
      </c>
      <c r="C56" s="1" t="s">
        <v>318</v>
      </c>
      <c r="D56" s="1">
        <v>30053356</v>
      </c>
      <c r="E56" s="1" t="s">
        <v>595</v>
      </c>
      <c r="F56" s="1">
        <v>34203085</v>
      </c>
      <c r="G56" s="1">
        <v>1.83</v>
      </c>
      <c r="H56" s="1">
        <v>10.958910400396555</v>
      </c>
      <c r="I56" s="1">
        <v>6.2140872517174852</v>
      </c>
      <c r="J56" s="1">
        <v>6.1515833131229991</v>
      </c>
      <c r="K56" s="1">
        <v>-7.5909896187108199</v>
      </c>
      <c r="L56" s="1">
        <v>11.976862126385168</v>
      </c>
      <c r="M56" s="1">
        <v>59.040000915527344</v>
      </c>
      <c r="N56" s="1">
        <v>0.97094166596730558</v>
      </c>
      <c r="O56" s="1">
        <v>0.96533690096206171</v>
      </c>
      <c r="P56" s="1">
        <v>0.9372858188398201</v>
      </c>
      <c r="Q56" s="1">
        <v>0.96829999923706056</v>
      </c>
      <c r="R56" s="1">
        <v>0.9329846751933194</v>
      </c>
      <c r="S56" s="1">
        <v>0.90340906027788037</v>
      </c>
      <c r="T56" s="1">
        <v>0.90340906027788037</v>
      </c>
      <c r="U56" s="1">
        <v>0.9372858188398201</v>
      </c>
      <c r="V56" s="1">
        <v>406.790663</v>
      </c>
      <c r="W56" s="1">
        <v>379.211635</v>
      </c>
      <c r="X56" s="1">
        <v>262.000766</v>
      </c>
      <c r="Y56" s="1">
        <v>389.46</v>
      </c>
      <c r="Z56" s="7">
        <v>74463.375599999999</v>
      </c>
      <c r="AA56" s="7">
        <v>28.676361310000001</v>
      </c>
      <c r="AB56" s="7">
        <v>31.432940395999999</v>
      </c>
      <c r="AC56" s="7">
        <v>56.197408633999999</v>
      </c>
      <c r="AD56" s="7" t="s">
        <v>445</v>
      </c>
      <c r="AE56" s="7">
        <v>30.180897048999999</v>
      </c>
      <c r="AF56" s="7" t="s">
        <v>445</v>
      </c>
      <c r="AG56" s="7">
        <v>47.087977107</v>
      </c>
    </row>
    <row r="57" spans="1:33" x14ac:dyDescent="0.25">
      <c r="A57" s="1">
        <v>62839</v>
      </c>
      <c r="B57" s="1">
        <v>30054216</v>
      </c>
      <c r="C57" s="1" t="s">
        <v>318</v>
      </c>
      <c r="D57" s="1">
        <v>30054216</v>
      </c>
      <c r="E57" s="1" t="s">
        <v>595</v>
      </c>
      <c r="F57" s="1">
        <v>34203085</v>
      </c>
      <c r="G57" s="1">
        <v>1.83</v>
      </c>
      <c r="H57" s="1">
        <v>11.908917010117433</v>
      </c>
      <c r="I57" s="1">
        <v>8.1609388839415242</v>
      </c>
      <c r="J57" s="1">
        <v>3.0969949414174756</v>
      </c>
      <c r="K57" s="1">
        <v>-5.666411096520017</v>
      </c>
      <c r="L57" s="1">
        <v>12.045679053493213</v>
      </c>
      <c r="M57" s="1">
        <v>59.040000915527344</v>
      </c>
      <c r="N57" s="1">
        <v>0.97094166596730558</v>
      </c>
      <c r="O57" s="1">
        <v>0.96533690096206171</v>
      </c>
      <c r="P57" s="1">
        <v>0.9372858188398201</v>
      </c>
      <c r="Q57" s="1">
        <v>0.96829999923706056</v>
      </c>
      <c r="R57" s="1">
        <v>0.9329846751933194</v>
      </c>
      <c r="S57" s="1">
        <v>0.90340906027788037</v>
      </c>
      <c r="T57" s="1">
        <v>0.90340906027788037</v>
      </c>
      <c r="U57" s="1">
        <v>0.9372858188398201</v>
      </c>
      <c r="V57" s="1">
        <v>406.790663</v>
      </c>
      <c r="W57" s="1">
        <v>379.211635</v>
      </c>
      <c r="X57" s="1">
        <v>262.000766</v>
      </c>
      <c r="Y57" s="1">
        <v>389.46</v>
      </c>
      <c r="Z57" s="7">
        <v>74463.375599999999</v>
      </c>
      <c r="AA57" s="7">
        <v>28.506820350000002</v>
      </c>
      <c r="AB57" s="7">
        <v>28.845676775000001</v>
      </c>
      <c r="AC57" s="7">
        <v>42.552548655999999</v>
      </c>
      <c r="AD57" s="7" t="s">
        <v>445</v>
      </c>
      <c r="AE57" s="7">
        <v>40.771389644999999</v>
      </c>
      <c r="AF57" s="7" t="s">
        <v>445</v>
      </c>
      <c r="AG57" s="7">
        <v>63.420905716999997</v>
      </c>
    </row>
    <row r="58" spans="1:33" x14ac:dyDescent="0.25">
      <c r="A58" s="1">
        <v>67465</v>
      </c>
      <c r="B58" s="1">
        <v>30054286</v>
      </c>
      <c r="C58" s="1" t="s">
        <v>318</v>
      </c>
      <c r="D58" s="1">
        <v>30054286</v>
      </c>
      <c r="E58" s="1" t="s">
        <v>595</v>
      </c>
      <c r="F58" s="1">
        <v>34203085</v>
      </c>
      <c r="G58" s="1">
        <v>1.83</v>
      </c>
      <c r="H58" s="1">
        <v>12.108615625819263</v>
      </c>
      <c r="I58" s="1">
        <v>8.1305129201462449</v>
      </c>
      <c r="J58" s="1">
        <v>3.4463381903676185</v>
      </c>
      <c r="K58" s="1">
        <v>-6.0224312627110468</v>
      </c>
      <c r="L58" s="1">
        <v>12.307987174877459</v>
      </c>
      <c r="M58" s="1">
        <v>59.040000915527344</v>
      </c>
      <c r="N58" s="1">
        <v>0.97094166596730558</v>
      </c>
      <c r="O58" s="1">
        <v>0.96533690096206171</v>
      </c>
      <c r="P58" s="1">
        <v>0.9372858188398201</v>
      </c>
      <c r="Q58" s="1">
        <v>0.96829999923706056</v>
      </c>
      <c r="R58" s="1">
        <v>0.9329846751933194</v>
      </c>
      <c r="S58" s="1">
        <v>0.90340906027788037</v>
      </c>
      <c r="T58" s="1">
        <v>0.90340906027788037</v>
      </c>
      <c r="U58" s="1">
        <v>0.9372858188398201</v>
      </c>
      <c r="V58" s="1">
        <v>406.790663</v>
      </c>
      <c r="W58" s="1">
        <v>379.211635</v>
      </c>
      <c r="X58" s="1">
        <v>262.000766</v>
      </c>
      <c r="Y58" s="1">
        <v>389.46</v>
      </c>
      <c r="Z58" s="7">
        <v>74463.375599999999</v>
      </c>
      <c r="AA58" s="7">
        <v>27.877970278999999</v>
      </c>
      <c r="AB58" s="7">
        <v>28.353453674000001</v>
      </c>
      <c r="AC58" s="7">
        <v>42.715530780999998</v>
      </c>
      <c r="AD58" s="7" t="s">
        <v>445</v>
      </c>
      <c r="AE58" s="7">
        <v>38.302045217</v>
      </c>
      <c r="AF58" s="7" t="s">
        <v>445</v>
      </c>
      <c r="AG58" s="7">
        <v>59.612619569000003</v>
      </c>
    </row>
    <row r="59" spans="1:33" x14ac:dyDescent="0.25">
      <c r="A59" s="1">
        <v>72091</v>
      </c>
      <c r="B59" s="1">
        <v>30054346</v>
      </c>
      <c r="C59" s="1" t="s">
        <v>318</v>
      </c>
      <c r="D59" s="1">
        <v>30054346</v>
      </c>
      <c r="E59" s="1" t="s">
        <v>595</v>
      </c>
      <c r="F59" s="1">
        <v>34203085</v>
      </c>
      <c r="G59" s="1">
        <v>1.83</v>
      </c>
      <c r="H59" s="1">
        <v>11.918067546375566</v>
      </c>
      <c r="I59" s="1">
        <v>8.1949426200462039</v>
      </c>
      <c r="J59" s="1">
        <v>3.0224514271010046</v>
      </c>
      <c r="K59" s="1">
        <v>-5.6100017143853584</v>
      </c>
      <c r="L59" s="1">
        <v>12.031351772911739</v>
      </c>
      <c r="M59" s="1">
        <v>59.040000915527344</v>
      </c>
      <c r="N59" s="1">
        <v>0.97094166596730558</v>
      </c>
      <c r="O59" s="1">
        <v>0.96533690096206171</v>
      </c>
      <c r="P59" s="1">
        <v>0.9372858188398201</v>
      </c>
      <c r="Q59" s="1">
        <v>0.96829999923706056</v>
      </c>
      <c r="R59" s="1">
        <v>0.9329846751933194</v>
      </c>
      <c r="S59" s="1">
        <v>0.90340906027788037</v>
      </c>
      <c r="T59" s="1">
        <v>0.90340906027788037</v>
      </c>
      <c r="U59" s="1">
        <v>0.9372858188398201</v>
      </c>
      <c r="V59" s="1">
        <v>406.790663</v>
      </c>
      <c r="W59" s="1">
        <v>379.211635</v>
      </c>
      <c r="X59" s="1">
        <v>262.000766</v>
      </c>
      <c r="Y59" s="1">
        <v>389.46</v>
      </c>
      <c r="Z59" s="7">
        <v>74463.375599999999</v>
      </c>
      <c r="AA59" s="7">
        <v>28.541957922000002</v>
      </c>
      <c r="AB59" s="7">
        <v>28.822761655000001</v>
      </c>
      <c r="AC59" s="7">
        <v>42.371833617999997</v>
      </c>
      <c r="AD59" s="7" t="s">
        <v>445</v>
      </c>
      <c r="AE59" s="7">
        <v>41.191407036000001</v>
      </c>
      <c r="AF59" s="7" t="s">
        <v>445</v>
      </c>
      <c r="AG59" s="7">
        <v>64.068667282000007</v>
      </c>
    </row>
    <row r="60" spans="1:33" x14ac:dyDescent="0.25">
      <c r="A60" s="1">
        <v>76717</v>
      </c>
      <c r="B60" s="1">
        <v>30054356</v>
      </c>
      <c r="C60" s="1" t="s">
        <v>318</v>
      </c>
      <c r="D60" s="1">
        <v>30054356</v>
      </c>
      <c r="E60" s="1" t="s">
        <v>595</v>
      </c>
      <c r="F60" s="1">
        <v>34203085</v>
      </c>
      <c r="G60" s="1">
        <v>1.83</v>
      </c>
      <c r="H60" s="1">
        <v>11.91326423108951</v>
      </c>
      <c r="I60" s="1">
        <v>8.1645609458314539</v>
      </c>
      <c r="J60" s="1">
        <v>3.071550135436214</v>
      </c>
      <c r="K60" s="1">
        <v>-5.6528607508776609</v>
      </c>
      <c r="L60" s="1">
        <v>12.038153783339784</v>
      </c>
      <c r="M60" s="1">
        <v>59.040000915527344</v>
      </c>
      <c r="N60" s="1">
        <v>0.97094166596730558</v>
      </c>
      <c r="O60" s="1">
        <v>0.96533690096206171</v>
      </c>
      <c r="P60" s="1">
        <v>0.9372858188398201</v>
      </c>
      <c r="Q60" s="1">
        <v>0.96829999923706056</v>
      </c>
      <c r="R60" s="1">
        <v>0.9329846751933194</v>
      </c>
      <c r="S60" s="1">
        <v>0.90340906027788037</v>
      </c>
      <c r="T60" s="1">
        <v>0.90340906027788037</v>
      </c>
      <c r="U60" s="1">
        <v>0.9372858188398201</v>
      </c>
      <c r="V60" s="1">
        <v>406.790663</v>
      </c>
      <c r="W60" s="1">
        <v>379.211635</v>
      </c>
      <c r="X60" s="1">
        <v>262.000766</v>
      </c>
      <c r="Y60" s="1">
        <v>389.46</v>
      </c>
      <c r="Z60" s="7">
        <v>74463.375599999999</v>
      </c>
      <c r="AA60" s="7">
        <v>28.525265603000001</v>
      </c>
      <c r="AB60" s="7">
        <v>28.834785910000001</v>
      </c>
      <c r="AC60" s="7">
        <v>42.533227345</v>
      </c>
      <c r="AD60" s="7" t="s">
        <v>445</v>
      </c>
      <c r="AE60" s="7">
        <v>40.871518905999999</v>
      </c>
      <c r="AF60" s="7" t="s">
        <v>445</v>
      </c>
      <c r="AG60" s="7">
        <v>63.575327625</v>
      </c>
    </row>
    <row r="61" spans="1:33" x14ac:dyDescent="0.25">
      <c r="A61" s="1">
        <v>81343</v>
      </c>
      <c r="B61" s="1">
        <v>30055286</v>
      </c>
      <c r="C61" s="1" t="s">
        <v>318</v>
      </c>
      <c r="D61" s="1">
        <v>30055286</v>
      </c>
      <c r="E61" s="1" t="s">
        <v>595</v>
      </c>
      <c r="F61" s="1">
        <v>34203085</v>
      </c>
      <c r="G61" s="1">
        <v>1.83</v>
      </c>
      <c r="H61" s="1">
        <v>9.5816570505095289</v>
      </c>
      <c r="I61" s="1">
        <v>6.8488380504774629</v>
      </c>
      <c r="J61" s="1">
        <v>1.4498373661161139</v>
      </c>
      <c r="K61" s="1">
        <v>-4.0956472385733651</v>
      </c>
      <c r="L61" s="1">
        <v>9.5850148194787916</v>
      </c>
      <c r="M61" s="1">
        <v>59.040000915527344</v>
      </c>
      <c r="N61" s="1">
        <v>0.97094166596730558</v>
      </c>
      <c r="O61" s="1">
        <v>0.96533690096206171</v>
      </c>
      <c r="P61" s="1">
        <v>0.9372858188398201</v>
      </c>
      <c r="Q61" s="1">
        <v>0.96829999923706056</v>
      </c>
      <c r="R61" s="1">
        <v>0.9329846751933194</v>
      </c>
      <c r="S61" s="1">
        <v>0.90340906027788037</v>
      </c>
      <c r="T61" s="1">
        <v>0.90340906027788037</v>
      </c>
      <c r="U61" s="1">
        <v>0.9372858188398201</v>
      </c>
      <c r="V61" s="1">
        <v>406.790663</v>
      </c>
      <c r="W61" s="1">
        <v>379.211635</v>
      </c>
      <c r="X61" s="1">
        <v>262.000766</v>
      </c>
      <c r="Y61" s="1">
        <v>389.46</v>
      </c>
      <c r="Z61" s="7">
        <v>74463.375599999999</v>
      </c>
      <c r="AA61" s="7">
        <v>36.081808897999998</v>
      </c>
      <c r="AB61" s="7">
        <v>36.094803743</v>
      </c>
      <c r="AC61" s="7">
        <v>50.896348723999999</v>
      </c>
      <c r="AD61" s="7" t="s">
        <v>445</v>
      </c>
      <c r="AE61" s="7">
        <v>56.791565536999997</v>
      </c>
      <c r="AF61" s="7" t="s">
        <v>445</v>
      </c>
      <c r="AG61" s="7">
        <v>88.127630808999996</v>
      </c>
    </row>
    <row r="62" spans="1:33" x14ac:dyDescent="0.25">
      <c r="A62" s="1">
        <v>85969</v>
      </c>
      <c r="B62" s="1">
        <v>31001280</v>
      </c>
      <c r="C62" s="1" t="s">
        <v>318</v>
      </c>
      <c r="D62" s="1">
        <v>31001280</v>
      </c>
      <c r="E62" s="1" t="s">
        <v>595</v>
      </c>
      <c r="F62" s="1">
        <v>34203085</v>
      </c>
      <c r="G62" s="1">
        <v>1.83</v>
      </c>
      <c r="H62" s="1">
        <v>6.6279832168683281</v>
      </c>
      <c r="I62" s="1">
        <v>-6.1259005914702271</v>
      </c>
      <c r="J62" s="1">
        <v>-1.4212228295761076</v>
      </c>
      <c r="K62" s="1">
        <v>-6.4069205158213327</v>
      </c>
      <c r="L62" s="1">
        <v>7.4416475240700786</v>
      </c>
      <c r="M62" s="1">
        <v>59.040000915527344</v>
      </c>
      <c r="N62" s="1">
        <v>0.97094166596730558</v>
      </c>
      <c r="O62" s="1">
        <v>0.96533690096206171</v>
      </c>
      <c r="P62" s="1">
        <v>0.9372858188398201</v>
      </c>
      <c r="Q62" s="1">
        <v>0.96829999923706056</v>
      </c>
      <c r="R62" s="1">
        <v>0.9329846751933194</v>
      </c>
      <c r="S62" s="1">
        <v>0.90340906027788037</v>
      </c>
      <c r="T62" s="1">
        <v>0.90340906027788037</v>
      </c>
      <c r="U62" s="1">
        <v>0.9372858188398201</v>
      </c>
      <c r="V62" s="1">
        <v>406.790663</v>
      </c>
      <c r="W62" s="1">
        <v>379.211635</v>
      </c>
      <c r="X62" s="1">
        <v>262.000766</v>
      </c>
      <c r="Y62" s="1">
        <v>389.46</v>
      </c>
      <c r="Z62" s="7">
        <v>74463.375599999999</v>
      </c>
      <c r="AA62" s="7">
        <v>46.762230967999997</v>
      </c>
      <c r="AB62" s="7">
        <v>52.625616751999999</v>
      </c>
      <c r="AC62" s="7" t="s">
        <v>444</v>
      </c>
      <c r="AD62" s="7">
        <v>165.54240340000001</v>
      </c>
      <c r="AE62" s="7">
        <v>35.943468428999999</v>
      </c>
      <c r="AF62" s="7">
        <v>255.84595504999999</v>
      </c>
      <c r="AG62" s="7">
        <v>55.975162109000003</v>
      </c>
    </row>
    <row r="63" spans="1:33" x14ac:dyDescent="0.25">
      <c r="A63" s="1">
        <v>90595</v>
      </c>
      <c r="B63" s="1">
        <v>31001290</v>
      </c>
      <c r="C63" s="1" t="s">
        <v>318</v>
      </c>
      <c r="D63" s="1">
        <v>31001290</v>
      </c>
      <c r="E63" s="1" t="s">
        <v>595</v>
      </c>
      <c r="F63" s="1">
        <v>34203085</v>
      </c>
      <c r="G63" s="1">
        <v>1.83</v>
      </c>
      <c r="H63" s="1">
        <v>6.9840842413082163</v>
      </c>
      <c r="I63" s="1">
        <v>-6.1818979840166834</v>
      </c>
      <c r="J63" s="1">
        <v>-1.2605772128058805</v>
      </c>
      <c r="K63" s="1">
        <v>-6.7482377745882056</v>
      </c>
      <c r="L63" s="1">
        <v>7.6927409492512409</v>
      </c>
      <c r="M63" s="1">
        <v>59.040000915527344</v>
      </c>
      <c r="N63" s="1">
        <v>0.97094166596730558</v>
      </c>
      <c r="O63" s="1">
        <v>0.96533690096206171</v>
      </c>
      <c r="P63" s="1">
        <v>0.9372858188398201</v>
      </c>
      <c r="Q63" s="1">
        <v>0.96829999923706056</v>
      </c>
      <c r="R63" s="1">
        <v>0.9329846751933194</v>
      </c>
      <c r="S63" s="1">
        <v>0.90340906027788037</v>
      </c>
      <c r="T63" s="1">
        <v>0.90340906027788037</v>
      </c>
      <c r="U63" s="1">
        <v>0.9372858188398201</v>
      </c>
      <c r="V63" s="1">
        <v>406.790663</v>
      </c>
      <c r="W63" s="1">
        <v>379.211635</v>
      </c>
      <c r="X63" s="1">
        <v>262.000766</v>
      </c>
      <c r="Y63" s="1">
        <v>389.46</v>
      </c>
      <c r="Z63" s="7">
        <v>74463.375599999999</v>
      </c>
      <c r="AA63" s="7">
        <v>45.203257092999998</v>
      </c>
      <c r="AB63" s="7">
        <v>49.891380392999999</v>
      </c>
      <c r="AC63" s="7" t="s">
        <v>444</v>
      </c>
      <c r="AD63" s="7">
        <v>186.76625770999999</v>
      </c>
      <c r="AE63" s="7">
        <v>34.074914919999998</v>
      </c>
      <c r="AF63" s="7">
        <v>288.57792612999998</v>
      </c>
      <c r="AG63" s="7">
        <v>53.093431084999999</v>
      </c>
    </row>
    <row r="64" spans="1:33" x14ac:dyDescent="0.25">
      <c r="A64" s="1">
        <v>95221</v>
      </c>
      <c r="B64" s="1">
        <v>31001416</v>
      </c>
      <c r="C64" s="1" t="s">
        <v>318</v>
      </c>
      <c r="D64" s="1">
        <v>31001416</v>
      </c>
      <c r="E64" s="1" t="s">
        <v>595</v>
      </c>
      <c r="F64" s="1">
        <v>34203085</v>
      </c>
      <c r="G64" s="1">
        <v>1.83</v>
      </c>
      <c r="H64" s="1">
        <v>6.0669989540201712</v>
      </c>
      <c r="I64" s="1">
        <v>1.9704546041723439</v>
      </c>
      <c r="J64" s="1">
        <v>4.4240579110639242</v>
      </c>
      <c r="K64" s="1">
        <v>-5.5846810448576996</v>
      </c>
      <c r="L64" s="1">
        <v>6.7918813270704828</v>
      </c>
      <c r="M64" s="1">
        <v>59.040000915527344</v>
      </c>
      <c r="N64" s="1">
        <v>0.97094166596730558</v>
      </c>
      <c r="O64" s="1">
        <v>0.96533690096206171</v>
      </c>
      <c r="P64" s="1">
        <v>0.9372858188398201</v>
      </c>
      <c r="Q64" s="1">
        <v>0.96829999923706056</v>
      </c>
      <c r="R64" s="1">
        <v>0.9329846751933194</v>
      </c>
      <c r="S64" s="1">
        <v>0.90340906027788037</v>
      </c>
      <c r="T64" s="1">
        <v>0.90340906027788037</v>
      </c>
      <c r="U64" s="1">
        <v>0.9372858188398201</v>
      </c>
      <c r="V64" s="1">
        <v>406.790663</v>
      </c>
      <c r="W64" s="1">
        <v>379.211635</v>
      </c>
      <c r="X64" s="1">
        <v>262.000766</v>
      </c>
      <c r="Y64" s="1">
        <v>389.46</v>
      </c>
      <c r="Z64" s="7">
        <v>74463.375599999999</v>
      </c>
      <c r="AA64" s="7">
        <v>51.331551554999997</v>
      </c>
      <c r="AB64" s="7">
        <v>57.584102373999997</v>
      </c>
      <c r="AC64" s="7">
        <v>179.37953630999999</v>
      </c>
      <c r="AD64" s="7" t="s">
        <v>445</v>
      </c>
      <c r="AE64" s="7">
        <v>41.382700802999999</v>
      </c>
      <c r="AF64" s="7" t="s">
        <v>445</v>
      </c>
      <c r="AG64" s="7">
        <v>64.363685423000007</v>
      </c>
    </row>
    <row r="65" spans="1:33" x14ac:dyDescent="0.25">
      <c r="A65" s="1">
        <v>99847</v>
      </c>
      <c r="B65" s="1">
        <v>31001426</v>
      </c>
      <c r="C65" s="1" t="s">
        <v>318</v>
      </c>
      <c r="D65" s="1">
        <v>31001426</v>
      </c>
      <c r="E65" s="1" t="s">
        <v>595</v>
      </c>
      <c r="F65" s="1">
        <v>34203085</v>
      </c>
      <c r="G65" s="1">
        <v>1.83</v>
      </c>
      <c r="H65" s="1">
        <v>6.8974494410846328</v>
      </c>
      <c r="I65" s="1">
        <v>1.5817226248463143</v>
      </c>
      <c r="J65" s="1">
        <v>5.8453242363785574</v>
      </c>
      <c r="K65" s="1">
        <v>-7.1091019928397206</v>
      </c>
      <c r="L65" s="1">
        <v>8.0206849726628207</v>
      </c>
      <c r="M65" s="1">
        <v>59.040000915527344</v>
      </c>
      <c r="N65" s="1">
        <v>0.97094166596730558</v>
      </c>
      <c r="O65" s="1">
        <v>0.96533690096206171</v>
      </c>
      <c r="P65" s="1">
        <v>0.9372858188398201</v>
      </c>
      <c r="Q65" s="1">
        <v>0.96829999923706056</v>
      </c>
      <c r="R65" s="1">
        <v>0.9329846751933194</v>
      </c>
      <c r="S65" s="1">
        <v>0.90340906027788037</v>
      </c>
      <c r="T65" s="1">
        <v>0.90340906027788037</v>
      </c>
      <c r="U65" s="1">
        <v>0.9372858188398201</v>
      </c>
      <c r="V65" s="1">
        <v>406.790663</v>
      </c>
      <c r="W65" s="1">
        <v>379.211635</v>
      </c>
      <c r="X65" s="1">
        <v>262.000766</v>
      </c>
      <c r="Y65" s="1">
        <v>389.46</v>
      </c>
      <c r="Z65" s="7">
        <v>74463.375599999999</v>
      </c>
      <c r="AA65" s="7">
        <v>43.314131402999998</v>
      </c>
      <c r="AB65" s="7">
        <v>50.530597049999997</v>
      </c>
      <c r="AC65" s="7">
        <v>223.71050374999999</v>
      </c>
      <c r="AD65" s="7" t="s">
        <v>445</v>
      </c>
      <c r="AE65" s="7">
        <v>32.294481644000001</v>
      </c>
      <c r="AF65" s="7" t="s">
        <v>445</v>
      </c>
      <c r="AG65" s="7">
        <v>50.347601339000001</v>
      </c>
    </row>
    <row r="66" spans="1:33" x14ac:dyDescent="0.25">
      <c r="A66" s="1">
        <v>104473</v>
      </c>
      <c r="B66" s="1">
        <v>31001560</v>
      </c>
      <c r="C66" s="1" t="s">
        <v>318</v>
      </c>
      <c r="D66" s="1">
        <v>31001560</v>
      </c>
      <c r="E66" s="1" t="s">
        <v>595</v>
      </c>
      <c r="F66" s="1">
        <v>34203085</v>
      </c>
      <c r="G66" s="1">
        <v>1.83</v>
      </c>
      <c r="H66" s="1">
        <v>5.2852298058347369</v>
      </c>
      <c r="I66" s="1">
        <v>-5.0086656419916329</v>
      </c>
      <c r="J66" s="1">
        <v>-1.6850244972095254</v>
      </c>
      <c r="K66" s="1">
        <v>-5.6241716454823338</v>
      </c>
      <c r="L66" s="1">
        <v>6.2998404400365384</v>
      </c>
      <c r="M66" s="1">
        <v>59.040000915527344</v>
      </c>
      <c r="N66" s="1">
        <v>0.97094166596730558</v>
      </c>
      <c r="O66" s="1">
        <v>0.96533690096206171</v>
      </c>
      <c r="P66" s="1">
        <v>0.9372858188398201</v>
      </c>
      <c r="Q66" s="1">
        <v>0.96829999923706056</v>
      </c>
      <c r="R66" s="1">
        <v>0.9329846751933194</v>
      </c>
      <c r="S66" s="1">
        <v>0.90340906027788037</v>
      </c>
      <c r="T66" s="1">
        <v>0.90340906027788037</v>
      </c>
      <c r="U66" s="1">
        <v>0.9372858188398201</v>
      </c>
      <c r="V66" s="1">
        <v>406.790663</v>
      </c>
      <c r="W66" s="1">
        <v>379.211635</v>
      </c>
      <c r="X66" s="1">
        <v>262.000766</v>
      </c>
      <c r="Y66" s="1">
        <v>389.46</v>
      </c>
      <c r="Z66" s="7">
        <v>74463.375599999999</v>
      </c>
      <c r="AA66" s="7">
        <v>55.418839685000002</v>
      </c>
      <c r="AB66" s="7">
        <v>66.249618443000003</v>
      </c>
      <c r="AC66" s="7" t="s">
        <v>444</v>
      </c>
      <c r="AD66" s="7">
        <v>139.46909478000001</v>
      </c>
      <c r="AE66" s="7">
        <v>41.085107055999998</v>
      </c>
      <c r="AF66" s="7">
        <v>215.63503148000001</v>
      </c>
      <c r="AG66" s="7">
        <v>63.904728734000003</v>
      </c>
    </row>
    <row r="67" spans="1:33" x14ac:dyDescent="0.25">
      <c r="A67" s="1">
        <v>109099</v>
      </c>
      <c r="B67" s="1">
        <v>31001570</v>
      </c>
      <c r="C67" s="1" t="s">
        <v>318</v>
      </c>
      <c r="D67" s="1">
        <v>31001570</v>
      </c>
      <c r="E67" s="1" t="s">
        <v>595</v>
      </c>
      <c r="F67" s="1">
        <v>34203085</v>
      </c>
      <c r="G67" s="1">
        <v>1.83</v>
      </c>
      <c r="H67" s="1">
        <v>8.4741886292057078</v>
      </c>
      <c r="I67" s="1">
        <v>-5.3068554557036283</v>
      </c>
      <c r="J67" s="1">
        <v>-2.2448765630011198E-2</v>
      </c>
      <c r="K67" s="1">
        <v>-8.4883140838058573</v>
      </c>
      <c r="L67" s="1">
        <v>8.4856136220379419</v>
      </c>
      <c r="M67" s="1">
        <v>59.040000915527344</v>
      </c>
      <c r="N67" s="1">
        <v>0.97094166596730558</v>
      </c>
      <c r="O67" s="1">
        <v>0.96533690096206171</v>
      </c>
      <c r="P67" s="1">
        <v>0.9372858188398201</v>
      </c>
      <c r="Q67" s="1">
        <v>0.96829999923706056</v>
      </c>
      <c r="R67" s="1">
        <v>0.9329846751933194</v>
      </c>
      <c r="S67" s="1">
        <v>0.90340906027788037</v>
      </c>
      <c r="T67" s="1">
        <v>0.90340906027788037</v>
      </c>
      <c r="U67" s="1">
        <v>0.9372858188398201</v>
      </c>
      <c r="V67" s="1">
        <v>406.790663</v>
      </c>
      <c r="W67" s="1">
        <v>379.211635</v>
      </c>
      <c r="X67" s="1">
        <v>262.000766</v>
      </c>
      <c r="Y67" s="1">
        <v>389.46</v>
      </c>
      <c r="Z67" s="7">
        <v>74463.375599999999</v>
      </c>
      <c r="AA67" s="7">
        <v>40.886150331000003</v>
      </c>
      <c r="AB67" s="7">
        <v>40.942621692000003</v>
      </c>
      <c r="AC67" s="7" t="s">
        <v>444</v>
      </c>
      <c r="AD67" s="7">
        <v>10542.736333000001</v>
      </c>
      <c r="AE67" s="7">
        <v>26.884673383999999</v>
      </c>
      <c r="AF67" s="7">
        <v>16259.819905</v>
      </c>
      <c r="AG67" s="7">
        <v>42.004456644999998</v>
      </c>
    </row>
    <row r="68" spans="1:33" x14ac:dyDescent="0.25">
      <c r="A68" s="1">
        <v>113725</v>
      </c>
      <c r="B68" s="1">
        <v>31001586</v>
      </c>
      <c r="C68" s="1" t="s">
        <v>318</v>
      </c>
      <c r="D68" s="1">
        <v>31001586</v>
      </c>
      <c r="E68" s="1" t="s">
        <v>595</v>
      </c>
      <c r="F68" s="1">
        <v>34203085</v>
      </c>
      <c r="G68" s="1">
        <v>1.83</v>
      </c>
      <c r="H68" s="1">
        <v>5.6983203957204189</v>
      </c>
      <c r="I68" s="1">
        <v>1.8917385836124612</v>
      </c>
      <c r="J68" s="1">
        <v>4.109411518814797</v>
      </c>
      <c r="K68" s="1">
        <v>-5.1638064994890742</v>
      </c>
      <c r="L68" s="1">
        <v>6.3300250778734233</v>
      </c>
      <c r="M68" s="1">
        <v>59.040000915527344</v>
      </c>
      <c r="N68" s="1">
        <v>0.97094166596730558</v>
      </c>
      <c r="O68" s="1">
        <v>0.96533690096206171</v>
      </c>
      <c r="P68" s="1">
        <v>0.9372858188398201</v>
      </c>
      <c r="Q68" s="1">
        <v>0.96829999923706056</v>
      </c>
      <c r="R68" s="1">
        <v>0.9329846751933194</v>
      </c>
      <c r="S68" s="1">
        <v>0.90340906027788037</v>
      </c>
      <c r="T68" s="1">
        <v>0.90340906027788037</v>
      </c>
      <c r="U68" s="1">
        <v>0.9372858188398201</v>
      </c>
      <c r="V68" s="1">
        <v>406.790663</v>
      </c>
      <c r="W68" s="1">
        <v>379.211635</v>
      </c>
      <c r="X68" s="1">
        <v>262.000766</v>
      </c>
      <c r="Y68" s="1">
        <v>389.46</v>
      </c>
      <c r="Z68" s="7">
        <v>74463.375599999999</v>
      </c>
      <c r="AA68" s="7">
        <v>55.149807221000003</v>
      </c>
      <c r="AB68" s="7">
        <v>61.374465305999998</v>
      </c>
      <c r="AC68" s="7">
        <v>186.88520301</v>
      </c>
      <c r="AD68" s="7" t="s">
        <v>445</v>
      </c>
      <c r="AE68" s="7">
        <v>44.837090492999998</v>
      </c>
      <c r="AF68" s="7" t="s">
        <v>445</v>
      </c>
      <c r="AG68" s="7">
        <v>69.691133574000006</v>
      </c>
    </row>
    <row r="69" spans="1:33" x14ac:dyDescent="0.25">
      <c r="A69" s="1">
        <v>118351</v>
      </c>
      <c r="B69" s="1">
        <v>31002560</v>
      </c>
      <c r="C69" s="1" t="s">
        <v>318</v>
      </c>
      <c r="D69" s="1">
        <v>31002560</v>
      </c>
      <c r="E69" s="1" t="s">
        <v>595</v>
      </c>
      <c r="F69" s="1">
        <v>34203085</v>
      </c>
      <c r="G69" s="1">
        <v>1.83</v>
      </c>
      <c r="H69" s="1">
        <v>2.7397943279838124</v>
      </c>
      <c r="I69" s="1">
        <v>-2.4106631377272887</v>
      </c>
      <c r="J69" s="1">
        <v>-1.1340708714738481</v>
      </c>
      <c r="K69" s="1">
        <v>-3.1123954368679421</v>
      </c>
      <c r="L69" s="1">
        <v>3.449635883665275</v>
      </c>
      <c r="M69" s="1">
        <v>59.040000915527344</v>
      </c>
      <c r="N69" s="1">
        <v>0.97094166596730558</v>
      </c>
      <c r="O69" s="1">
        <v>0.96533690096206171</v>
      </c>
      <c r="P69" s="1">
        <v>0.9372858188398201</v>
      </c>
      <c r="Q69" s="1">
        <v>0.96829999923706056</v>
      </c>
      <c r="R69" s="1">
        <v>0.9329846751933194</v>
      </c>
      <c r="S69" s="1">
        <v>0.90340906027788037</v>
      </c>
      <c r="T69" s="1">
        <v>0.90340906027788037</v>
      </c>
      <c r="U69" s="1">
        <v>0.9372858188398201</v>
      </c>
      <c r="V69" s="1">
        <v>406.790663</v>
      </c>
      <c r="W69" s="1">
        <v>379.211635</v>
      </c>
      <c r="X69" s="1">
        <v>262.000766</v>
      </c>
      <c r="Y69" s="1">
        <v>389.46</v>
      </c>
      <c r="Z69" s="7">
        <v>74463.375599999999</v>
      </c>
      <c r="AA69" s="7">
        <v>102.03397223</v>
      </c>
      <c r="AB69" s="7">
        <v>128.72860195999999</v>
      </c>
      <c r="AC69" s="7" t="s">
        <v>444</v>
      </c>
      <c r="AD69" s="7">
        <v>207.71170555</v>
      </c>
      <c r="AE69" s="7">
        <v>75.048776771999997</v>
      </c>
      <c r="AF69" s="7">
        <v>320.88053162</v>
      </c>
      <c r="AG69" s="7">
        <v>116.28436904</v>
      </c>
    </row>
    <row r="70" spans="1:33" x14ac:dyDescent="0.25">
      <c r="A70" s="1">
        <v>122977</v>
      </c>
      <c r="B70" s="1">
        <v>31002570</v>
      </c>
      <c r="C70" s="1" t="s">
        <v>318</v>
      </c>
      <c r="D70" s="1">
        <v>31002570</v>
      </c>
      <c r="E70" s="1" t="s">
        <v>595</v>
      </c>
      <c r="F70" s="1">
        <v>34203085</v>
      </c>
      <c r="G70" s="1">
        <v>1.83</v>
      </c>
      <c r="H70" s="1">
        <v>5.7540162086014961</v>
      </c>
      <c r="I70" s="1">
        <v>-2.6938621419045043</v>
      </c>
      <c r="J70" s="1">
        <v>0.47528400644303287</v>
      </c>
      <c r="K70" s="1">
        <v>-5.6962389914814668</v>
      </c>
      <c r="L70" s="1">
        <v>5.5320146924353448</v>
      </c>
      <c r="M70" s="1">
        <v>59.040000915527344</v>
      </c>
      <c r="N70" s="1">
        <v>0.97094166596730558</v>
      </c>
      <c r="O70" s="1">
        <v>0.96533690096206171</v>
      </c>
      <c r="P70" s="1">
        <v>0.9372858188398201</v>
      </c>
      <c r="Q70" s="1">
        <v>0.96829999923706056</v>
      </c>
      <c r="R70" s="1">
        <v>0.9329846751933194</v>
      </c>
      <c r="S70" s="1">
        <v>0.90340906027788037</v>
      </c>
      <c r="T70" s="1">
        <v>0.90340906027788037</v>
      </c>
      <c r="U70" s="1">
        <v>0.9372858188398201</v>
      </c>
      <c r="V70" s="1">
        <v>406.790663</v>
      </c>
      <c r="W70" s="1">
        <v>379.211635</v>
      </c>
      <c r="X70" s="1">
        <v>262.000766</v>
      </c>
      <c r="Y70" s="1">
        <v>389.46</v>
      </c>
      <c r="Z70" s="7">
        <v>74463.375599999999</v>
      </c>
      <c r="AA70" s="7">
        <v>63.249592161999999</v>
      </c>
      <c r="AB70" s="7">
        <v>60.770713696000001</v>
      </c>
      <c r="AC70" s="7" t="s">
        <v>444</v>
      </c>
      <c r="AD70" s="7" t="s">
        <v>445</v>
      </c>
      <c r="AE70" s="7">
        <v>40.552657140999997</v>
      </c>
      <c r="AF70" s="7" t="s">
        <v>445</v>
      </c>
      <c r="AG70" s="7">
        <v>63.083570852999998</v>
      </c>
    </row>
    <row r="71" spans="1:33" x14ac:dyDescent="0.25">
      <c r="A71" s="1">
        <v>127603</v>
      </c>
      <c r="B71" s="1">
        <v>31051416</v>
      </c>
      <c r="C71" s="1" t="s">
        <v>318</v>
      </c>
      <c r="D71" s="1">
        <v>31051416</v>
      </c>
      <c r="E71" s="1" t="s">
        <v>595</v>
      </c>
      <c r="F71" s="1">
        <v>34203085</v>
      </c>
      <c r="G71" s="1">
        <v>1.83</v>
      </c>
      <c r="H71" s="1">
        <v>6.4394100553052782</v>
      </c>
      <c r="I71" s="1">
        <v>2.3964196076298805</v>
      </c>
      <c r="J71" s="1">
        <v>4.2216753437023655</v>
      </c>
      <c r="K71" s="1">
        <v>-5.6715656573261075</v>
      </c>
      <c r="L71" s="1">
        <v>7.1792713009457074</v>
      </c>
      <c r="M71" s="1">
        <v>59.040000915527344</v>
      </c>
      <c r="N71" s="1">
        <v>0.97094166596730558</v>
      </c>
      <c r="O71" s="1">
        <v>0.96533690096206171</v>
      </c>
      <c r="P71" s="1">
        <v>0.9372858188398201</v>
      </c>
      <c r="Q71" s="1">
        <v>0.96829999923706056</v>
      </c>
      <c r="R71" s="1">
        <v>0.9329846751933194</v>
      </c>
      <c r="S71" s="1">
        <v>0.90340906027788037</v>
      </c>
      <c r="T71" s="1">
        <v>0.90340906027788037</v>
      </c>
      <c r="U71" s="1">
        <v>0.9372858188398201</v>
      </c>
      <c r="V71" s="1">
        <v>406.790663</v>
      </c>
      <c r="W71" s="1">
        <v>379.211635</v>
      </c>
      <c r="X71" s="1">
        <v>262.000766</v>
      </c>
      <c r="Y71" s="1">
        <v>389.46</v>
      </c>
      <c r="Z71" s="7">
        <v>74463.375599999999</v>
      </c>
      <c r="AA71" s="7">
        <v>48.507766586000002</v>
      </c>
      <c r="AB71" s="7">
        <v>54.196001617</v>
      </c>
      <c r="AC71" s="7">
        <v>147.31696697999999</v>
      </c>
      <c r="AD71" s="7" t="s">
        <v>445</v>
      </c>
      <c r="AE71" s="7">
        <v>40.733426025</v>
      </c>
      <c r="AF71" s="7" t="s">
        <v>445</v>
      </c>
      <c r="AG71" s="7">
        <v>63.362357250000002</v>
      </c>
    </row>
    <row r="72" spans="1:33" x14ac:dyDescent="0.25">
      <c r="A72" s="1">
        <v>132229</v>
      </c>
      <c r="B72" s="1">
        <v>31051426</v>
      </c>
      <c r="C72" s="1" t="s">
        <v>318</v>
      </c>
      <c r="D72" s="1">
        <v>31051426</v>
      </c>
      <c r="E72" s="1" t="s">
        <v>595</v>
      </c>
      <c r="F72" s="1">
        <v>34203085</v>
      </c>
      <c r="G72" s="1">
        <v>1.83</v>
      </c>
      <c r="H72" s="1">
        <v>7.5669501995584909</v>
      </c>
      <c r="I72" s="1">
        <v>1.8544550474580406</v>
      </c>
      <c r="J72" s="1">
        <v>6.0389898333787562</v>
      </c>
      <c r="K72" s="1">
        <v>-7.6546049224833705</v>
      </c>
      <c r="L72" s="1">
        <v>8.7326298347471329</v>
      </c>
      <c r="M72" s="1">
        <v>59.040000915527344</v>
      </c>
      <c r="N72" s="1">
        <v>0.97094166596730558</v>
      </c>
      <c r="O72" s="1">
        <v>0.96533690096206171</v>
      </c>
      <c r="P72" s="1">
        <v>0.9372858188398201</v>
      </c>
      <c r="Q72" s="1">
        <v>0.96829999923706056</v>
      </c>
      <c r="R72" s="1">
        <v>0.9329846751933194</v>
      </c>
      <c r="S72" s="1">
        <v>0.90340906027788037</v>
      </c>
      <c r="T72" s="1">
        <v>0.90340906027788037</v>
      </c>
      <c r="U72" s="1">
        <v>0.9372858188398201</v>
      </c>
      <c r="V72" s="1">
        <v>406.790663</v>
      </c>
      <c r="W72" s="1">
        <v>379.211635</v>
      </c>
      <c r="X72" s="1">
        <v>262.000766</v>
      </c>
      <c r="Y72" s="1">
        <v>389.46</v>
      </c>
      <c r="Z72" s="7">
        <v>74463.375599999999</v>
      </c>
      <c r="AA72" s="7">
        <v>39.701334482999997</v>
      </c>
      <c r="AB72" s="7">
        <v>45.971326419999997</v>
      </c>
      <c r="AC72" s="7">
        <v>190.66260639000001</v>
      </c>
      <c r="AD72" s="7" t="s">
        <v>445</v>
      </c>
      <c r="AE72" s="7">
        <v>29.921761240999999</v>
      </c>
      <c r="AF72" s="7" t="s">
        <v>445</v>
      </c>
      <c r="AG72" s="7">
        <v>46.688331234000003</v>
      </c>
    </row>
    <row r="73" spans="1:33" x14ac:dyDescent="0.25">
      <c r="A73" s="1">
        <v>136855</v>
      </c>
      <c r="B73" s="1">
        <v>31051566</v>
      </c>
      <c r="C73" s="1" t="s">
        <v>318</v>
      </c>
      <c r="D73" s="1">
        <v>31051566</v>
      </c>
      <c r="E73" s="1" t="s">
        <v>595</v>
      </c>
      <c r="F73" s="1">
        <v>34203085</v>
      </c>
      <c r="G73" s="1">
        <v>1.83</v>
      </c>
      <c r="H73" s="1">
        <v>5.7689047339482586</v>
      </c>
      <c r="I73" s="1">
        <v>3.3462113469775971</v>
      </c>
      <c r="J73" s="1">
        <v>2.3244465139997206</v>
      </c>
      <c r="K73" s="1">
        <v>-3.5234052222513546</v>
      </c>
      <c r="L73" s="1">
        <v>5.9535990389571847</v>
      </c>
      <c r="M73" s="1">
        <v>59.040000915527344</v>
      </c>
      <c r="N73" s="1">
        <v>0.97094166596730558</v>
      </c>
      <c r="O73" s="1">
        <v>0.96533690096206171</v>
      </c>
      <c r="P73" s="1">
        <v>0.9372858188398201</v>
      </c>
      <c r="Q73" s="1">
        <v>0.96829999923706056</v>
      </c>
      <c r="R73" s="1">
        <v>0.9329846751933194</v>
      </c>
      <c r="S73" s="1">
        <v>0.90340906027788037</v>
      </c>
      <c r="T73" s="1">
        <v>0.90340906027788037</v>
      </c>
      <c r="U73" s="1">
        <v>0.9372858188398201</v>
      </c>
      <c r="V73" s="1">
        <v>406.790663</v>
      </c>
      <c r="W73" s="1">
        <v>379.211635</v>
      </c>
      <c r="X73" s="1">
        <v>262.000766</v>
      </c>
      <c r="Y73" s="1">
        <v>389.46</v>
      </c>
      <c r="Z73" s="7">
        <v>74463.375599999999</v>
      </c>
      <c r="AA73" s="7">
        <v>58.699970639</v>
      </c>
      <c r="AB73" s="7">
        <v>60.611294381999997</v>
      </c>
      <c r="AC73" s="7">
        <v>105.2185412</v>
      </c>
      <c r="AD73" s="7" t="s">
        <v>445</v>
      </c>
      <c r="AE73" s="7">
        <v>66.177588404999995</v>
      </c>
      <c r="AF73" s="7" t="s">
        <v>445</v>
      </c>
      <c r="AG73" s="7">
        <v>102.60299539</v>
      </c>
    </row>
    <row r="74" spans="1:33" x14ac:dyDescent="0.25">
      <c r="A74" s="1">
        <v>141481</v>
      </c>
      <c r="B74" s="1">
        <v>31051576</v>
      </c>
      <c r="C74" s="1" t="s">
        <v>318</v>
      </c>
      <c r="D74" s="1">
        <v>31051576</v>
      </c>
      <c r="E74" s="1" t="s">
        <v>595</v>
      </c>
      <c r="F74" s="1">
        <v>34203085</v>
      </c>
      <c r="G74" s="1">
        <v>1.83</v>
      </c>
      <c r="H74" s="1">
        <v>8.2839216578871948</v>
      </c>
      <c r="I74" s="1">
        <v>2.6650884423014958</v>
      </c>
      <c r="J74" s="1">
        <v>5.3898788733627798</v>
      </c>
      <c r="K74" s="1">
        <v>-7.6298413209093532</v>
      </c>
      <c r="L74" s="1">
        <v>9.2563597121656382</v>
      </c>
      <c r="M74" s="1">
        <v>59.040000915527344</v>
      </c>
      <c r="N74" s="1">
        <v>0.97094166596730558</v>
      </c>
      <c r="O74" s="1">
        <v>0.96533690096206171</v>
      </c>
      <c r="P74" s="1">
        <v>0.9372858188398201</v>
      </c>
      <c r="Q74" s="1">
        <v>0.96829999923706056</v>
      </c>
      <c r="R74" s="1">
        <v>0.9329846751933194</v>
      </c>
      <c r="S74" s="1">
        <v>0.90340906027788037</v>
      </c>
      <c r="T74" s="1">
        <v>0.90340906027788037</v>
      </c>
      <c r="U74" s="1">
        <v>0.9372858188398201</v>
      </c>
      <c r="V74" s="1">
        <v>406.790663</v>
      </c>
      <c r="W74" s="1">
        <v>379.211635</v>
      </c>
      <c r="X74" s="1">
        <v>262.000766</v>
      </c>
      <c r="Y74" s="1">
        <v>389.46</v>
      </c>
      <c r="Z74" s="7">
        <v>74463.375599999999</v>
      </c>
      <c r="AA74" s="7">
        <v>37.398430795000003</v>
      </c>
      <c r="AB74" s="7">
        <v>41.905969237999997</v>
      </c>
      <c r="AC74" s="7">
        <v>132.36506292999999</v>
      </c>
      <c r="AD74" s="7" t="s">
        <v>445</v>
      </c>
      <c r="AE74" s="7">
        <v>30.022121673000001</v>
      </c>
      <c r="AF74" s="7" t="s">
        <v>445</v>
      </c>
      <c r="AG74" s="7">
        <v>46.843109660000003</v>
      </c>
    </row>
    <row r="75" spans="1:33" x14ac:dyDescent="0.25">
      <c r="A75" s="1">
        <v>146107</v>
      </c>
      <c r="B75" s="1">
        <v>31051586</v>
      </c>
      <c r="C75" s="1" t="s">
        <v>318</v>
      </c>
      <c r="D75" s="1">
        <v>31051586</v>
      </c>
      <c r="E75" s="1" t="s">
        <v>595</v>
      </c>
      <c r="F75" s="1">
        <v>34203085</v>
      </c>
      <c r="G75" s="1">
        <v>1.83</v>
      </c>
      <c r="H75" s="1">
        <v>5.9740763915272357</v>
      </c>
      <c r="I75" s="1">
        <v>2.2512028747071486</v>
      </c>
      <c r="J75" s="1">
        <v>3.9068143971973166</v>
      </c>
      <c r="K75" s="1">
        <v>-5.1923447729086245</v>
      </c>
      <c r="L75" s="1">
        <v>6.6152595710201041</v>
      </c>
      <c r="M75" s="1">
        <v>59.040000915527344</v>
      </c>
      <c r="N75" s="1">
        <v>0.97094166596730558</v>
      </c>
      <c r="O75" s="1">
        <v>0.96533690096206171</v>
      </c>
      <c r="P75" s="1">
        <v>0.9372858188398201</v>
      </c>
      <c r="Q75" s="1">
        <v>0.96829999923706056</v>
      </c>
      <c r="R75" s="1">
        <v>0.9329846751933194</v>
      </c>
      <c r="S75" s="1">
        <v>0.90340906027788037</v>
      </c>
      <c r="T75" s="1">
        <v>0.90340906027788037</v>
      </c>
      <c r="U75" s="1">
        <v>0.9372858188398201</v>
      </c>
      <c r="V75" s="1">
        <v>406.790663</v>
      </c>
      <c r="W75" s="1">
        <v>379.211635</v>
      </c>
      <c r="X75" s="1">
        <v>262.000766</v>
      </c>
      <c r="Y75" s="1">
        <v>389.46</v>
      </c>
      <c r="Z75" s="7">
        <v>74463.375599999999</v>
      </c>
      <c r="AA75" s="7">
        <v>52.728759091999997</v>
      </c>
      <c r="AB75" s="7">
        <v>58.495336940999998</v>
      </c>
      <c r="AC75" s="7">
        <v>156.88434344000001</v>
      </c>
      <c r="AD75" s="7" t="s">
        <v>445</v>
      </c>
      <c r="AE75" s="7">
        <v>44.585159722</v>
      </c>
      <c r="AF75" s="7" t="s">
        <v>445</v>
      </c>
      <c r="AG75" s="7">
        <v>69.302599494000006</v>
      </c>
    </row>
    <row r="76" spans="1:33" x14ac:dyDescent="0.25">
      <c r="A76" s="1">
        <v>150733</v>
      </c>
      <c r="B76" s="1">
        <v>36002360</v>
      </c>
      <c r="C76" s="1" t="s">
        <v>318</v>
      </c>
      <c r="D76" s="1">
        <v>36002360</v>
      </c>
      <c r="E76" s="1" t="s">
        <v>595</v>
      </c>
      <c r="F76" s="1">
        <v>34203085</v>
      </c>
      <c r="G76" s="1">
        <v>1.83</v>
      </c>
      <c r="H76" s="1">
        <v>3.4927765559273976</v>
      </c>
      <c r="I76" s="1">
        <v>-2.8663706258609185</v>
      </c>
      <c r="J76" s="1">
        <v>-0.60514075392919697</v>
      </c>
      <c r="K76" s="1">
        <v>-3.3612140548957701</v>
      </c>
      <c r="L76" s="1">
        <v>3.8313767281207927</v>
      </c>
      <c r="M76" s="1">
        <v>59.040000915527344</v>
      </c>
      <c r="N76" s="1">
        <v>0.97094166596730558</v>
      </c>
      <c r="O76" s="1">
        <v>0.96533690096206171</v>
      </c>
      <c r="P76" s="1">
        <v>0.9372858188398201</v>
      </c>
      <c r="Q76" s="1">
        <v>0.96829999923706056</v>
      </c>
      <c r="R76" s="1">
        <v>0.9329846751933194</v>
      </c>
      <c r="S76" s="1">
        <v>0.90340906027788037</v>
      </c>
      <c r="T76" s="1">
        <v>0.90340906027788037</v>
      </c>
      <c r="U76" s="1">
        <v>0.9372858188398201</v>
      </c>
      <c r="V76" s="1">
        <v>406.790663</v>
      </c>
      <c r="W76" s="1">
        <v>379.211635</v>
      </c>
      <c r="X76" s="1">
        <v>262.000766</v>
      </c>
      <c r="Y76" s="1">
        <v>389.46</v>
      </c>
      <c r="Z76" s="7">
        <v>74463.375599999999</v>
      </c>
      <c r="AA76" s="7">
        <v>91.768138726000004</v>
      </c>
      <c r="AB76" s="7">
        <v>100.76135866</v>
      </c>
      <c r="AC76" s="7" t="s">
        <v>444</v>
      </c>
      <c r="AD76" s="7">
        <v>390.13853144000001</v>
      </c>
      <c r="AE76" s="7">
        <v>69.419158655000004</v>
      </c>
      <c r="AF76" s="7">
        <v>602.22384939000005</v>
      </c>
      <c r="AG76" s="7">
        <v>107.60222795999999</v>
      </c>
    </row>
    <row r="77" spans="1:33" x14ac:dyDescent="0.25">
      <c r="A77" s="1">
        <v>54413</v>
      </c>
      <c r="B77" s="1">
        <v>31001416</v>
      </c>
      <c r="C77" s="1" t="s">
        <v>443</v>
      </c>
      <c r="D77" s="1">
        <v>131001416</v>
      </c>
      <c r="E77" s="1" t="s">
        <v>596</v>
      </c>
      <c r="F77" s="1">
        <v>34203085</v>
      </c>
      <c r="G77" s="1">
        <v>1.83</v>
      </c>
      <c r="H77" s="1">
        <v>5.2284500048908935</v>
      </c>
      <c r="I77" s="1">
        <v>0.88271767213795949</v>
      </c>
      <c r="J77" s="1">
        <v>3.8955535252612026</v>
      </c>
      <c r="K77" s="1">
        <v>-5.6022291097416979</v>
      </c>
      <c r="L77" s="1">
        <v>6.0984639766483095</v>
      </c>
      <c r="M77" s="1">
        <v>-27.719999313354492</v>
      </c>
      <c r="N77" s="1">
        <v>1</v>
      </c>
      <c r="O77" s="1">
        <v>0.96533690096206171</v>
      </c>
      <c r="P77" s="1">
        <v>0.96533690096206171</v>
      </c>
      <c r="Q77" s="1">
        <v>1</v>
      </c>
      <c r="R77" s="1">
        <v>0.9329846751933194</v>
      </c>
      <c r="S77" s="1">
        <v>0.9329846751933194</v>
      </c>
      <c r="T77" s="1">
        <v>0.9329846751933194</v>
      </c>
      <c r="U77" s="1">
        <v>0.96533690096206171</v>
      </c>
      <c r="V77" s="1">
        <v>406.790663</v>
      </c>
      <c r="W77" s="1">
        <v>379.211635</v>
      </c>
      <c r="X77" s="1">
        <v>262.000766</v>
      </c>
      <c r="Y77" s="1">
        <v>389.46</v>
      </c>
      <c r="Z77" s="7">
        <v>74463.375599999999</v>
      </c>
      <c r="AA77" s="7">
        <v>59.026096070000001</v>
      </c>
      <c r="AB77" s="7">
        <v>69.014437204000004</v>
      </c>
      <c r="AC77" s="7">
        <v>413.70449282999999</v>
      </c>
      <c r="AD77" s="7" t="s">
        <v>445</v>
      </c>
      <c r="AE77" s="7">
        <v>42.633113672999997</v>
      </c>
      <c r="AF77" s="7" t="s">
        <v>445</v>
      </c>
      <c r="AG77" s="7">
        <v>66.109020728000004</v>
      </c>
    </row>
    <row r="78" spans="1:33" x14ac:dyDescent="0.25">
      <c r="A78" s="1">
        <v>56511</v>
      </c>
      <c r="B78" s="1">
        <v>31001426</v>
      </c>
      <c r="C78" s="1" t="s">
        <v>443</v>
      </c>
      <c r="D78" s="1">
        <v>131001426</v>
      </c>
      <c r="E78" s="1" t="s">
        <v>596</v>
      </c>
      <c r="F78" s="1">
        <v>34203085</v>
      </c>
      <c r="G78" s="1">
        <v>1.83</v>
      </c>
      <c r="H78" s="1">
        <v>6.4418730902449468</v>
      </c>
      <c r="I78" s="1">
        <v>0.44962146079757526</v>
      </c>
      <c r="J78" s="1">
        <v>4.9338472522862435</v>
      </c>
      <c r="K78" s="1">
        <v>-7.0822858257093646</v>
      </c>
      <c r="L78" s="1">
        <v>7.3223504580199936</v>
      </c>
      <c r="M78" s="1">
        <v>-27.719999313354492</v>
      </c>
      <c r="N78" s="1">
        <v>1</v>
      </c>
      <c r="O78" s="1">
        <v>0.96533690096206171</v>
      </c>
      <c r="P78" s="1">
        <v>0.96533690096206171</v>
      </c>
      <c r="Q78" s="1">
        <v>1</v>
      </c>
      <c r="R78" s="1">
        <v>0.9329846751933194</v>
      </c>
      <c r="S78" s="1">
        <v>0.9329846751933194</v>
      </c>
      <c r="T78" s="1">
        <v>0.9329846751933194</v>
      </c>
      <c r="U78" s="1">
        <v>0.96533690096206171</v>
      </c>
      <c r="V78" s="1">
        <v>406.790663</v>
      </c>
      <c r="W78" s="1">
        <v>379.211635</v>
      </c>
      <c r="X78" s="1">
        <v>262.000766</v>
      </c>
      <c r="Y78" s="1">
        <v>389.46</v>
      </c>
      <c r="Z78" s="7">
        <v>74463.375599999999</v>
      </c>
      <c r="AA78" s="7">
        <v>48.993098068000002</v>
      </c>
      <c r="AB78" s="7">
        <v>55.826171426999998</v>
      </c>
      <c r="AC78" s="7">
        <v>813.16706376000002</v>
      </c>
      <c r="AD78" s="7" t="s">
        <v>445</v>
      </c>
      <c r="AE78" s="7">
        <v>33.514661732</v>
      </c>
      <c r="AF78" s="7" t="s">
        <v>445</v>
      </c>
      <c r="AG78" s="7">
        <v>52.084571662000002</v>
      </c>
    </row>
    <row r="79" spans="1:33" x14ac:dyDescent="0.25">
      <c r="A79" s="1">
        <v>58609</v>
      </c>
      <c r="B79" s="1">
        <v>31001586</v>
      </c>
      <c r="C79" s="1" t="s">
        <v>443</v>
      </c>
      <c r="D79" s="1">
        <v>131001586</v>
      </c>
      <c r="E79" s="1" t="s">
        <v>596</v>
      </c>
      <c r="F79" s="1">
        <v>34203085</v>
      </c>
      <c r="G79" s="1">
        <v>1.83</v>
      </c>
      <c r="H79" s="1">
        <v>4.7888739040302593</v>
      </c>
      <c r="I79" s="1">
        <v>0.78512094706897317</v>
      </c>
      <c r="J79" s="1">
        <v>3.651804675572957</v>
      </c>
      <c r="K79" s="1">
        <v>-5.1624738598639697</v>
      </c>
      <c r="L79" s="1">
        <v>5.6041490022256397</v>
      </c>
      <c r="M79" s="1">
        <v>-27.719999313354492</v>
      </c>
      <c r="N79" s="1">
        <v>1</v>
      </c>
      <c r="O79" s="1">
        <v>0.96533690096206171</v>
      </c>
      <c r="P79" s="1">
        <v>0.96533690096206171</v>
      </c>
      <c r="Q79" s="1">
        <v>1</v>
      </c>
      <c r="R79" s="1">
        <v>0.9329846751933194</v>
      </c>
      <c r="S79" s="1">
        <v>0.9329846751933194</v>
      </c>
      <c r="T79" s="1">
        <v>0.9329846751933194</v>
      </c>
      <c r="U79" s="1">
        <v>0.96533690096206171</v>
      </c>
      <c r="V79" s="1">
        <v>406.790663</v>
      </c>
      <c r="W79" s="1">
        <v>379.211635</v>
      </c>
      <c r="X79" s="1">
        <v>262.000766</v>
      </c>
      <c r="Y79" s="1">
        <v>389.46</v>
      </c>
      <c r="Z79" s="7">
        <v>74463.375599999999</v>
      </c>
      <c r="AA79" s="7">
        <v>64.320708710000005</v>
      </c>
      <c r="AB79" s="7">
        <v>75.441140834999999</v>
      </c>
      <c r="AC79" s="7">
        <v>465.25553158999998</v>
      </c>
      <c r="AD79" s="7" t="s">
        <v>445</v>
      </c>
      <c r="AE79" s="7">
        <v>46.349915215999999</v>
      </c>
      <c r="AF79" s="7" t="s">
        <v>445</v>
      </c>
      <c r="AG79" s="7">
        <v>71.825571547999999</v>
      </c>
    </row>
    <row r="80" spans="1:33" x14ac:dyDescent="0.25">
      <c r="A80" s="1">
        <v>60707</v>
      </c>
      <c r="B80" s="1">
        <v>30001130</v>
      </c>
      <c r="C80" s="1" t="s">
        <v>443</v>
      </c>
      <c r="D80" s="1">
        <v>130001130</v>
      </c>
      <c r="E80" s="1" t="s">
        <v>596</v>
      </c>
      <c r="F80" s="1">
        <v>34203085</v>
      </c>
      <c r="G80" s="1">
        <v>1.83</v>
      </c>
      <c r="H80" s="1">
        <v>17.820410158199007</v>
      </c>
      <c r="I80" s="1">
        <v>-7.1819103741551782</v>
      </c>
      <c r="J80" s="1">
        <v>5.8406159413612526</v>
      </c>
      <c r="K80" s="1">
        <v>-17.652334864058705</v>
      </c>
      <c r="L80" s="1">
        <v>15.739403143537951</v>
      </c>
      <c r="M80" s="1">
        <v>-27.719999313354492</v>
      </c>
      <c r="N80" s="1">
        <v>1</v>
      </c>
      <c r="O80" s="1">
        <v>0.96533690096206171</v>
      </c>
      <c r="P80" s="1">
        <v>0.96533690096206171</v>
      </c>
      <c r="Q80" s="1">
        <v>1</v>
      </c>
      <c r="R80" s="1">
        <v>0.9329846751933194</v>
      </c>
      <c r="S80" s="1">
        <v>0.9329846751933194</v>
      </c>
      <c r="T80" s="1">
        <v>0.9329846751933194</v>
      </c>
      <c r="U80" s="1">
        <v>0.96533690096206171</v>
      </c>
      <c r="V80" s="1">
        <v>406.790663</v>
      </c>
      <c r="W80" s="1">
        <v>379.211635</v>
      </c>
      <c r="X80" s="1">
        <v>262.000766</v>
      </c>
      <c r="Y80" s="1">
        <v>389.46</v>
      </c>
      <c r="Z80" s="7">
        <v>74463.375599999999</v>
      </c>
      <c r="AA80" s="7">
        <v>22.257996584000001</v>
      </c>
      <c r="AB80" s="7">
        <v>19.542006682</v>
      </c>
      <c r="AC80" s="7" t="s">
        <v>444</v>
      </c>
      <c r="AD80" s="7" t="s">
        <v>445</v>
      </c>
      <c r="AE80" s="7">
        <v>12.847612877</v>
      </c>
      <c r="AF80" s="7" t="s">
        <v>445</v>
      </c>
      <c r="AG80" s="7">
        <v>20.298038607999999</v>
      </c>
    </row>
    <row r="81" spans="1:33" x14ac:dyDescent="0.25">
      <c r="A81" s="1">
        <v>62805</v>
      </c>
      <c r="B81" s="1">
        <v>30004120</v>
      </c>
      <c r="C81" s="1" t="s">
        <v>443</v>
      </c>
      <c r="D81" s="1">
        <v>130004120</v>
      </c>
      <c r="E81" s="1" t="s">
        <v>596</v>
      </c>
      <c r="F81" s="1">
        <v>34203085</v>
      </c>
      <c r="G81" s="1">
        <v>1.83</v>
      </c>
      <c r="H81" s="1">
        <v>1.1847604100336615</v>
      </c>
      <c r="I81" s="1">
        <v>6.6253742097123558</v>
      </c>
      <c r="J81" s="1">
        <v>-8.9367680235188089</v>
      </c>
      <c r="K81" s="1">
        <v>3.9433557698387149</v>
      </c>
      <c r="L81" s="1">
        <v>9.5904633689704593</v>
      </c>
      <c r="M81" s="1">
        <v>-27.719999313354492</v>
      </c>
      <c r="N81" s="1">
        <v>1</v>
      </c>
      <c r="O81" s="1">
        <v>0.96533690096206171</v>
      </c>
      <c r="P81" s="1">
        <v>0.96533690096206171</v>
      </c>
      <c r="Q81" s="1">
        <v>1</v>
      </c>
      <c r="R81" s="1">
        <v>0.9329846751933194</v>
      </c>
      <c r="S81" s="1">
        <v>0.9329846751933194</v>
      </c>
      <c r="T81" s="1">
        <v>0.9329846751933194</v>
      </c>
      <c r="U81" s="1">
        <v>0.96533690096206171</v>
      </c>
      <c r="V81" s="1">
        <v>406.790663</v>
      </c>
      <c r="W81" s="1">
        <v>379.211635</v>
      </c>
      <c r="X81" s="1">
        <v>262.000766</v>
      </c>
      <c r="Y81" s="1">
        <v>389.46</v>
      </c>
      <c r="Z81" s="7">
        <v>74463.375599999999</v>
      </c>
      <c r="AA81" s="7">
        <v>37.169895494999999</v>
      </c>
      <c r="AB81" s="7">
        <v>307.97975780000002</v>
      </c>
      <c r="AC81" s="7">
        <v>54.252272996999999</v>
      </c>
      <c r="AD81" s="7">
        <v>26.352472272</v>
      </c>
      <c r="AE81" s="7" t="s">
        <v>445</v>
      </c>
      <c r="AF81" s="7">
        <v>41.068912212999997</v>
      </c>
      <c r="AG81" s="7" t="s">
        <v>445</v>
      </c>
    </row>
    <row r="82" spans="1:33" x14ac:dyDescent="0.25">
      <c r="A82" s="1">
        <v>64903</v>
      </c>
      <c r="B82" s="1">
        <v>30004240</v>
      </c>
      <c r="C82" s="1" t="s">
        <v>443</v>
      </c>
      <c r="D82" s="1">
        <v>130004240</v>
      </c>
      <c r="E82" s="1" t="s">
        <v>596</v>
      </c>
      <c r="F82" s="1">
        <v>34203085</v>
      </c>
      <c r="G82" s="1">
        <v>1.83</v>
      </c>
      <c r="H82" s="1">
        <v>1.6251008592046703</v>
      </c>
      <c r="I82" s="1">
        <v>5.7812374645129783</v>
      </c>
      <c r="J82" s="1">
        <v>-7.5659734585279308</v>
      </c>
      <c r="K82" s="1">
        <v>3.0530386465855872</v>
      </c>
      <c r="L82" s="1">
        <v>8.5024943086370683</v>
      </c>
      <c r="M82" s="1">
        <v>-27.719999313354492</v>
      </c>
      <c r="N82" s="1">
        <v>1</v>
      </c>
      <c r="O82" s="1">
        <v>0.96533690096206171</v>
      </c>
      <c r="P82" s="1">
        <v>0.96533690096206171</v>
      </c>
      <c r="Q82" s="1">
        <v>1</v>
      </c>
      <c r="R82" s="1">
        <v>0.9329846751933194</v>
      </c>
      <c r="S82" s="1">
        <v>0.9329846751933194</v>
      </c>
      <c r="T82" s="1">
        <v>0.9329846751933194</v>
      </c>
      <c r="U82" s="1">
        <v>0.96533690096206171</v>
      </c>
      <c r="V82" s="1">
        <v>406.790663</v>
      </c>
      <c r="W82" s="1">
        <v>379.211635</v>
      </c>
      <c r="X82" s="1">
        <v>262.000766</v>
      </c>
      <c r="Y82" s="1">
        <v>389.46</v>
      </c>
      <c r="Z82" s="7">
        <v>74463.375599999999</v>
      </c>
      <c r="AA82" s="7">
        <v>42.054069929999997</v>
      </c>
      <c r="AB82" s="7">
        <v>224.25800935000001</v>
      </c>
      <c r="AC82" s="7">
        <v>62.319831919000002</v>
      </c>
      <c r="AD82" s="7">
        <v>31.308162447000001</v>
      </c>
      <c r="AE82" s="7" t="s">
        <v>445</v>
      </c>
      <c r="AF82" s="7">
        <v>48.690910430999999</v>
      </c>
      <c r="AG82" s="7" t="s">
        <v>445</v>
      </c>
    </row>
    <row r="83" spans="1:33" x14ac:dyDescent="0.25">
      <c r="A83" s="1">
        <v>67001</v>
      </c>
      <c r="B83" s="1">
        <v>30004280</v>
      </c>
      <c r="C83" s="1" t="s">
        <v>443</v>
      </c>
      <c r="D83" s="1">
        <v>130004280</v>
      </c>
      <c r="E83" s="1" t="s">
        <v>596</v>
      </c>
      <c r="F83" s="1">
        <v>34203085</v>
      </c>
      <c r="G83" s="1">
        <v>1.83</v>
      </c>
      <c r="H83" s="1">
        <v>1.4089380242519733</v>
      </c>
      <c r="I83" s="1">
        <v>6.446713259925934</v>
      </c>
      <c r="J83" s="1">
        <v>-8.4760082545311484</v>
      </c>
      <c r="K83" s="1">
        <v>3.5743388634397077</v>
      </c>
      <c r="L83" s="1">
        <v>9.2674622480425271</v>
      </c>
      <c r="M83" s="1">
        <v>-27.719999313354492</v>
      </c>
      <c r="N83" s="1">
        <v>1</v>
      </c>
      <c r="O83" s="1">
        <v>0.96533690096206171</v>
      </c>
      <c r="P83" s="1">
        <v>0.96533690096206171</v>
      </c>
      <c r="Q83" s="1">
        <v>1</v>
      </c>
      <c r="R83" s="1">
        <v>0.9329846751933194</v>
      </c>
      <c r="S83" s="1">
        <v>0.9329846751933194</v>
      </c>
      <c r="T83" s="1">
        <v>0.9329846751933194</v>
      </c>
      <c r="U83" s="1">
        <v>0.96533690096206171</v>
      </c>
      <c r="V83" s="1">
        <v>406.790663</v>
      </c>
      <c r="W83" s="1">
        <v>379.211635</v>
      </c>
      <c r="X83" s="1">
        <v>262.000766</v>
      </c>
      <c r="Y83" s="1">
        <v>389.46</v>
      </c>
      <c r="Z83" s="7">
        <v>74463.375599999999</v>
      </c>
      <c r="AA83" s="7">
        <v>38.500240167000001</v>
      </c>
      <c r="AB83" s="7">
        <v>258.81766283000002</v>
      </c>
      <c r="AC83" s="7">
        <v>55.783506537000001</v>
      </c>
      <c r="AD83" s="7">
        <v>27.839365444999999</v>
      </c>
      <c r="AE83" s="7" t="s">
        <v>445</v>
      </c>
      <c r="AF83" s="7">
        <v>43.355797936999998</v>
      </c>
      <c r="AG83" s="7" t="s">
        <v>445</v>
      </c>
    </row>
    <row r="84" spans="1:33" x14ac:dyDescent="0.25">
      <c r="A84" s="1">
        <v>69099</v>
      </c>
      <c r="B84" s="1">
        <v>30004290</v>
      </c>
      <c r="C84" s="1" t="s">
        <v>443</v>
      </c>
      <c r="D84" s="1">
        <v>130004290</v>
      </c>
      <c r="E84" s="1" t="s">
        <v>596</v>
      </c>
      <c r="F84" s="1">
        <v>34203085</v>
      </c>
      <c r="G84" s="1">
        <v>1.83</v>
      </c>
      <c r="H84" s="1">
        <v>1.4879809068174423</v>
      </c>
      <c r="I84" s="1">
        <v>6.1872580876646621</v>
      </c>
      <c r="J84" s="1">
        <v>-8.1467103916252448</v>
      </c>
      <c r="K84" s="1">
        <v>3.4089628025118444</v>
      </c>
      <c r="L84" s="1">
        <v>8.9899934560515984</v>
      </c>
      <c r="M84" s="1">
        <v>-27.719999313354492</v>
      </c>
      <c r="N84" s="1">
        <v>1</v>
      </c>
      <c r="O84" s="1">
        <v>0.96533690096206171</v>
      </c>
      <c r="P84" s="1">
        <v>0.96533690096206171</v>
      </c>
      <c r="Q84" s="1">
        <v>1</v>
      </c>
      <c r="R84" s="1">
        <v>0.9329846751933194</v>
      </c>
      <c r="S84" s="1">
        <v>0.9329846751933194</v>
      </c>
      <c r="T84" s="1">
        <v>0.9329846751933194</v>
      </c>
      <c r="U84" s="1">
        <v>0.96533690096206171</v>
      </c>
      <c r="V84" s="1">
        <v>406.790663</v>
      </c>
      <c r="W84" s="1">
        <v>379.211635</v>
      </c>
      <c r="X84" s="1">
        <v>262.000766</v>
      </c>
      <c r="Y84" s="1">
        <v>389.46</v>
      </c>
      <c r="Z84" s="7">
        <v>74463.375599999999</v>
      </c>
      <c r="AA84" s="7">
        <v>39.719382758999998</v>
      </c>
      <c r="AB84" s="7">
        <v>245.01591517</v>
      </c>
      <c r="AC84" s="7">
        <v>58.164654093000003</v>
      </c>
      <c r="AD84" s="7">
        <v>29.00508031</v>
      </c>
      <c r="AE84" s="7" t="s">
        <v>445</v>
      </c>
      <c r="AF84" s="7">
        <v>45.148701914999997</v>
      </c>
      <c r="AG84" s="7" t="s">
        <v>445</v>
      </c>
    </row>
    <row r="85" spans="1:33" x14ac:dyDescent="0.25">
      <c r="A85" s="1">
        <v>71197</v>
      </c>
      <c r="B85" s="1">
        <v>30024070</v>
      </c>
      <c r="C85" s="1" t="s">
        <v>443</v>
      </c>
      <c r="D85" s="1">
        <v>130024070</v>
      </c>
      <c r="E85" s="1" t="s">
        <v>596</v>
      </c>
      <c r="F85" s="1">
        <v>34203085</v>
      </c>
      <c r="G85" s="1">
        <v>1.83</v>
      </c>
      <c r="H85" s="1">
        <v>8.6476080278783662</v>
      </c>
      <c r="I85" s="1">
        <v>-7.4898825258298505</v>
      </c>
      <c r="J85" s="1">
        <v>-7.263105580214873</v>
      </c>
      <c r="K85" s="1">
        <v>-12.702994771592486</v>
      </c>
      <c r="L85" s="1">
        <v>13.796709769557502</v>
      </c>
      <c r="M85" s="1">
        <v>-27.719999313354492</v>
      </c>
      <c r="N85" s="1">
        <v>1</v>
      </c>
      <c r="O85" s="1">
        <v>0.96533690096206171</v>
      </c>
      <c r="P85" s="1">
        <v>0.96533690096206171</v>
      </c>
      <c r="Q85" s="1">
        <v>1</v>
      </c>
      <c r="R85" s="1">
        <v>0.9329846751933194</v>
      </c>
      <c r="S85" s="1">
        <v>0.9329846751933194</v>
      </c>
      <c r="T85" s="1">
        <v>0.9329846751933194</v>
      </c>
      <c r="U85" s="1">
        <v>0.96533690096206171</v>
      </c>
      <c r="V85" s="1">
        <v>406.790663</v>
      </c>
      <c r="W85" s="1">
        <v>379.211635</v>
      </c>
      <c r="X85" s="1">
        <v>262.000766</v>
      </c>
      <c r="Y85" s="1">
        <v>389.46</v>
      </c>
      <c r="Z85" s="7">
        <v>74463.375599999999</v>
      </c>
      <c r="AA85" s="7">
        <v>25.532919127</v>
      </c>
      <c r="AB85" s="7">
        <v>41.331588498999999</v>
      </c>
      <c r="AC85" s="7" t="s">
        <v>444</v>
      </c>
      <c r="AD85" s="7">
        <v>32.655396699000001</v>
      </c>
      <c r="AE85" s="7">
        <v>18.242919009000001</v>
      </c>
      <c r="AF85" s="7">
        <v>50.762996598999997</v>
      </c>
      <c r="AG85" s="7">
        <v>28.596179185</v>
      </c>
    </row>
    <row r="86" spans="1:33" x14ac:dyDescent="0.25">
      <c r="A86" s="1">
        <v>73295</v>
      </c>
      <c r="B86" s="1">
        <v>30026030</v>
      </c>
      <c r="C86" s="1" t="s">
        <v>443</v>
      </c>
      <c r="D86" s="1">
        <v>130026030</v>
      </c>
      <c r="E86" s="1" t="s">
        <v>596</v>
      </c>
      <c r="F86" s="1">
        <v>34203085</v>
      </c>
      <c r="G86" s="1">
        <v>1.83</v>
      </c>
      <c r="H86" s="1">
        <v>10.14734538115597</v>
      </c>
      <c r="I86" s="1">
        <v>5.7423671318760512</v>
      </c>
      <c r="J86" s="1">
        <v>5.2235367362445082</v>
      </c>
      <c r="K86" s="1">
        <v>-6.5937158956580753</v>
      </c>
      <c r="L86" s="1">
        <v>10.694095978140336</v>
      </c>
      <c r="M86" s="1">
        <v>-27.719999313354492</v>
      </c>
      <c r="N86" s="1">
        <v>1</v>
      </c>
      <c r="O86" s="1">
        <v>0.96533690096206171</v>
      </c>
      <c r="P86" s="1">
        <v>0.96533690096206171</v>
      </c>
      <c r="Q86" s="1">
        <v>1</v>
      </c>
      <c r="R86" s="1">
        <v>0.9329846751933194</v>
      </c>
      <c r="S86" s="1">
        <v>0.9329846751933194</v>
      </c>
      <c r="T86" s="1">
        <v>0.9329846751933194</v>
      </c>
      <c r="U86" s="1">
        <v>0.96533690096206171</v>
      </c>
      <c r="V86" s="1">
        <v>406.790663</v>
      </c>
      <c r="W86" s="1">
        <v>379.211635</v>
      </c>
      <c r="X86" s="1">
        <v>262.000766</v>
      </c>
      <c r="Y86" s="1">
        <v>389.46</v>
      </c>
      <c r="Z86" s="7">
        <v>74463.375599999999</v>
      </c>
      <c r="AA86" s="7">
        <v>33.230755483000003</v>
      </c>
      <c r="AB86" s="7">
        <v>35.075147813000001</v>
      </c>
      <c r="AC86" s="7">
        <v>62.748446612999999</v>
      </c>
      <c r="AD86" s="7" t="s">
        <v>445</v>
      </c>
      <c r="AE86" s="7">
        <v>36.072070351999997</v>
      </c>
      <c r="AF86" s="7" t="s">
        <v>445</v>
      </c>
      <c r="AG86" s="7">
        <v>56.017941839999999</v>
      </c>
    </row>
    <row r="87" spans="1:33" x14ac:dyDescent="0.25">
      <c r="A87" s="1">
        <v>75393</v>
      </c>
      <c r="B87" s="1">
        <v>30028010</v>
      </c>
      <c r="C87" s="1" t="s">
        <v>443</v>
      </c>
      <c r="D87" s="1">
        <v>130028010</v>
      </c>
      <c r="E87" s="1" t="s">
        <v>596</v>
      </c>
      <c r="F87" s="1">
        <v>34203085</v>
      </c>
      <c r="G87" s="1">
        <v>1.83</v>
      </c>
      <c r="H87" s="1">
        <v>8.5638629498649195</v>
      </c>
      <c r="I87" s="1">
        <v>2.395767605262741</v>
      </c>
      <c r="J87" s="1">
        <v>7.6568733913176805</v>
      </c>
      <c r="K87" s="1">
        <v>-8.3639731104879385</v>
      </c>
      <c r="L87" s="1">
        <v>9.784382442885331</v>
      </c>
      <c r="M87" s="1">
        <v>-27.719999313354492</v>
      </c>
      <c r="N87" s="1">
        <v>1</v>
      </c>
      <c r="O87" s="1">
        <v>0.96533690096206171</v>
      </c>
      <c r="P87" s="1">
        <v>0.96533690096206171</v>
      </c>
      <c r="Q87" s="1">
        <v>1</v>
      </c>
      <c r="R87" s="1">
        <v>0.9329846751933194</v>
      </c>
      <c r="S87" s="1">
        <v>0.9329846751933194</v>
      </c>
      <c r="T87" s="1">
        <v>0.9329846751933194</v>
      </c>
      <c r="U87" s="1">
        <v>0.96533690096206171</v>
      </c>
      <c r="V87" s="1">
        <v>406.790663</v>
      </c>
      <c r="W87" s="1">
        <v>379.211635</v>
      </c>
      <c r="X87" s="1">
        <v>262.000766</v>
      </c>
      <c r="Y87" s="1">
        <v>389.46</v>
      </c>
      <c r="Z87" s="7">
        <v>74463.375599999999</v>
      </c>
      <c r="AA87" s="7">
        <v>36.413396980000002</v>
      </c>
      <c r="AB87" s="7">
        <v>41.745544467999999</v>
      </c>
      <c r="AC87" s="7">
        <v>151.79736804999999</v>
      </c>
      <c r="AD87" s="7" t="s">
        <v>445</v>
      </c>
      <c r="AE87" s="7">
        <v>28.225667794</v>
      </c>
      <c r="AF87" s="7" t="s">
        <v>445</v>
      </c>
      <c r="AG87" s="7">
        <v>43.949942387999997</v>
      </c>
    </row>
    <row r="88" spans="1:33" x14ac:dyDescent="0.25">
      <c r="A88" s="1">
        <v>77491</v>
      </c>
      <c r="B88" s="1">
        <v>30028020</v>
      </c>
      <c r="C88" s="1" t="s">
        <v>443</v>
      </c>
      <c r="D88" s="1">
        <v>130028020</v>
      </c>
      <c r="E88" s="1" t="s">
        <v>596</v>
      </c>
      <c r="F88" s="1">
        <v>34203085</v>
      </c>
      <c r="G88" s="1">
        <v>1.83</v>
      </c>
      <c r="H88" s="1">
        <v>8.6670000058303032</v>
      </c>
      <c r="I88" s="1">
        <v>2.2858888268809947</v>
      </c>
      <c r="J88" s="1">
        <v>7.6927508934993192</v>
      </c>
      <c r="K88" s="1">
        <v>-8.5060742649061787</v>
      </c>
      <c r="L88" s="1">
        <v>9.8500115057255311</v>
      </c>
      <c r="M88" s="1">
        <v>-27.719999313354492</v>
      </c>
      <c r="N88" s="1">
        <v>1</v>
      </c>
      <c r="O88" s="1">
        <v>0.96533690096206171</v>
      </c>
      <c r="P88" s="1">
        <v>0.96533690096206171</v>
      </c>
      <c r="Q88" s="1">
        <v>1</v>
      </c>
      <c r="R88" s="1">
        <v>0.9329846751933194</v>
      </c>
      <c r="S88" s="1">
        <v>0.9329846751933194</v>
      </c>
      <c r="T88" s="1">
        <v>0.9329846751933194</v>
      </c>
      <c r="U88" s="1">
        <v>0.96533690096206171</v>
      </c>
      <c r="V88" s="1">
        <v>406.790663</v>
      </c>
      <c r="W88" s="1">
        <v>379.211635</v>
      </c>
      <c r="X88" s="1">
        <v>262.000766</v>
      </c>
      <c r="Y88" s="1">
        <v>389.46</v>
      </c>
      <c r="Z88" s="7">
        <v>74463.375599999999</v>
      </c>
      <c r="AA88" s="7">
        <v>36.164117456</v>
      </c>
      <c r="AB88" s="7">
        <v>41.236873693</v>
      </c>
      <c r="AC88" s="7">
        <v>159.14207701000001</v>
      </c>
      <c r="AD88" s="7" t="s">
        <v>445</v>
      </c>
      <c r="AE88" s="7">
        <v>27.737428331</v>
      </c>
      <c r="AF88" s="7" t="s">
        <v>445</v>
      </c>
      <c r="AG88" s="7">
        <v>43.199015637999999</v>
      </c>
    </row>
    <row r="89" spans="1:33" x14ac:dyDescent="0.25">
      <c r="A89" s="1">
        <v>79589</v>
      </c>
      <c r="B89" s="1">
        <v>30028030</v>
      </c>
      <c r="C89" s="1" t="s">
        <v>443</v>
      </c>
      <c r="D89" s="1">
        <v>130028030</v>
      </c>
      <c r="E89" s="1" t="s">
        <v>596</v>
      </c>
      <c r="F89" s="1">
        <v>34203085</v>
      </c>
      <c r="G89" s="1">
        <v>1.83</v>
      </c>
      <c r="H89" s="1">
        <v>8.2661953162426922</v>
      </c>
      <c r="I89" s="1">
        <v>2.5553037583902376</v>
      </c>
      <c r="J89" s="1">
        <v>7.4813168091038822</v>
      </c>
      <c r="K89" s="1">
        <v>-8.0087404322055811</v>
      </c>
      <c r="L89" s="1">
        <v>9.5464459949357217</v>
      </c>
      <c r="M89" s="1">
        <v>-27.719999313354492</v>
      </c>
      <c r="N89" s="1">
        <v>1</v>
      </c>
      <c r="O89" s="1">
        <v>0.96533690096206171</v>
      </c>
      <c r="P89" s="1">
        <v>0.96533690096206171</v>
      </c>
      <c r="Q89" s="1">
        <v>1</v>
      </c>
      <c r="R89" s="1">
        <v>0.9329846751933194</v>
      </c>
      <c r="S89" s="1">
        <v>0.9329846751933194</v>
      </c>
      <c r="T89" s="1">
        <v>0.9329846751933194</v>
      </c>
      <c r="U89" s="1">
        <v>0.96533690096206171</v>
      </c>
      <c r="V89" s="1">
        <v>406.790663</v>
      </c>
      <c r="W89" s="1">
        <v>379.211635</v>
      </c>
      <c r="X89" s="1">
        <v>262.000766</v>
      </c>
      <c r="Y89" s="1">
        <v>389.46</v>
      </c>
      <c r="Z89" s="7">
        <v>74463.375599999999</v>
      </c>
      <c r="AA89" s="7">
        <v>37.345891731000002</v>
      </c>
      <c r="AB89" s="7">
        <v>43.284821557999997</v>
      </c>
      <c r="AC89" s="7">
        <v>142.25771773</v>
      </c>
      <c r="AD89" s="7" t="s">
        <v>445</v>
      </c>
      <c r="AE89" s="7">
        <v>29.521990521999999</v>
      </c>
      <c r="AF89" s="7" t="s">
        <v>445</v>
      </c>
      <c r="AG89" s="7">
        <v>45.943725125</v>
      </c>
    </row>
    <row r="90" spans="1:33" x14ac:dyDescent="0.25">
      <c r="A90" s="1">
        <v>81687</v>
      </c>
      <c r="B90" s="1">
        <v>30053216</v>
      </c>
      <c r="C90" s="1" t="s">
        <v>443</v>
      </c>
      <c r="D90" s="1">
        <v>130053216</v>
      </c>
      <c r="E90" s="1" t="s">
        <v>596</v>
      </c>
      <c r="F90" s="1">
        <v>34203085</v>
      </c>
      <c r="G90" s="1">
        <v>1.83</v>
      </c>
      <c r="H90" s="1">
        <v>9.6474854017310783</v>
      </c>
      <c r="I90" s="1">
        <v>4.9244240608164196</v>
      </c>
      <c r="J90" s="1">
        <v>5.9497063110183994</v>
      </c>
      <c r="K90" s="1">
        <v>-7.4039436351929675</v>
      </c>
      <c r="L90" s="1">
        <v>10.751139593753043</v>
      </c>
      <c r="M90" s="1">
        <v>-27.719999313354492</v>
      </c>
      <c r="N90" s="1">
        <v>1</v>
      </c>
      <c r="O90" s="1">
        <v>0.96533690096206171</v>
      </c>
      <c r="P90" s="1">
        <v>0.96533690096206171</v>
      </c>
      <c r="Q90" s="1">
        <v>1</v>
      </c>
      <c r="R90" s="1">
        <v>0.9329846751933194</v>
      </c>
      <c r="S90" s="1">
        <v>0.9329846751933194</v>
      </c>
      <c r="T90" s="1">
        <v>0.9329846751933194</v>
      </c>
      <c r="U90" s="1">
        <v>0.96533690096206171</v>
      </c>
      <c r="V90" s="1">
        <v>406.790663</v>
      </c>
      <c r="W90" s="1">
        <v>379.211635</v>
      </c>
      <c r="X90" s="1">
        <v>262.000766</v>
      </c>
      <c r="Y90" s="1">
        <v>389.46</v>
      </c>
      <c r="Z90" s="7">
        <v>74463.375599999999</v>
      </c>
      <c r="AA90" s="7">
        <v>33.049133243</v>
      </c>
      <c r="AB90" s="7">
        <v>36.944290070999998</v>
      </c>
      <c r="AC90" s="7">
        <v>73.337014851000006</v>
      </c>
      <c r="AD90" s="7" t="s">
        <v>445</v>
      </c>
      <c r="AE90" s="7">
        <v>32.015202656</v>
      </c>
      <c r="AF90" s="7" t="s">
        <v>445</v>
      </c>
      <c r="AG90" s="7">
        <v>49.778359205999998</v>
      </c>
    </row>
    <row r="91" spans="1:33" x14ac:dyDescent="0.25">
      <c r="A91" s="1">
        <v>83785</v>
      </c>
      <c r="B91" s="1">
        <v>30053346</v>
      </c>
      <c r="C91" s="1" t="s">
        <v>443</v>
      </c>
      <c r="D91" s="1">
        <v>130053346</v>
      </c>
      <c r="E91" s="1" t="s">
        <v>596</v>
      </c>
      <c r="F91" s="1">
        <v>34203085</v>
      </c>
      <c r="G91" s="1">
        <v>1.83</v>
      </c>
      <c r="H91" s="1">
        <v>9.7717386329498268</v>
      </c>
      <c r="I91" s="1">
        <v>5.1122423530104921</v>
      </c>
      <c r="J91" s="1">
        <v>5.8460256589265889</v>
      </c>
      <c r="K91" s="1">
        <v>-7.3529091721433293</v>
      </c>
      <c r="L91" s="1">
        <v>10.855891822385441</v>
      </c>
      <c r="M91" s="1">
        <v>-27.719999313354492</v>
      </c>
      <c r="N91" s="1">
        <v>1</v>
      </c>
      <c r="O91" s="1">
        <v>0.96533690096206171</v>
      </c>
      <c r="P91" s="1">
        <v>0.96533690096206171</v>
      </c>
      <c r="Q91" s="1">
        <v>1</v>
      </c>
      <c r="R91" s="1">
        <v>0.9329846751933194</v>
      </c>
      <c r="S91" s="1">
        <v>0.9329846751933194</v>
      </c>
      <c r="T91" s="1">
        <v>0.9329846751933194</v>
      </c>
      <c r="U91" s="1">
        <v>0.96533690096206171</v>
      </c>
      <c r="V91" s="1">
        <v>406.790663</v>
      </c>
      <c r="W91" s="1">
        <v>379.211635</v>
      </c>
      <c r="X91" s="1">
        <v>262.000766</v>
      </c>
      <c r="Y91" s="1">
        <v>389.46</v>
      </c>
      <c r="Z91" s="7">
        <v>74463.375599999999</v>
      </c>
      <c r="AA91" s="7">
        <v>32.720581461999998</v>
      </c>
      <c r="AB91" s="7">
        <v>36.461806777</v>
      </c>
      <c r="AC91" s="7">
        <v>70.605952782000003</v>
      </c>
      <c r="AD91" s="7" t="s">
        <v>445</v>
      </c>
      <c r="AE91" s="7">
        <v>32.24435184</v>
      </c>
      <c r="AF91" s="7" t="s">
        <v>445</v>
      </c>
      <c r="AG91" s="7">
        <v>50.130797436000002</v>
      </c>
    </row>
    <row r="92" spans="1:33" x14ac:dyDescent="0.25">
      <c r="A92" s="1">
        <v>85883</v>
      </c>
      <c r="B92" s="1">
        <v>30053356</v>
      </c>
      <c r="C92" s="1" t="s">
        <v>443</v>
      </c>
      <c r="D92" s="1">
        <v>130053356</v>
      </c>
      <c r="E92" s="1" t="s">
        <v>596</v>
      </c>
      <c r="F92" s="1">
        <v>34203085</v>
      </c>
      <c r="G92" s="1">
        <v>1.83</v>
      </c>
      <c r="H92" s="1">
        <v>9.7500477315439902</v>
      </c>
      <c r="I92" s="1">
        <v>4.9958288391519439</v>
      </c>
      <c r="J92" s="1">
        <v>5.993392386476815</v>
      </c>
      <c r="K92" s="1">
        <v>-7.4780164636304089</v>
      </c>
      <c r="L92" s="1">
        <v>10.87646586631859</v>
      </c>
      <c r="M92" s="1">
        <v>-27.719999313354492</v>
      </c>
      <c r="N92" s="1">
        <v>1</v>
      </c>
      <c r="O92" s="1">
        <v>0.96533690096206171</v>
      </c>
      <c r="P92" s="1">
        <v>0.96533690096206171</v>
      </c>
      <c r="Q92" s="1">
        <v>1</v>
      </c>
      <c r="R92" s="1">
        <v>0.9329846751933194</v>
      </c>
      <c r="S92" s="1">
        <v>0.9329846751933194</v>
      </c>
      <c r="T92" s="1">
        <v>0.9329846751933194</v>
      </c>
      <c r="U92" s="1">
        <v>0.96533690096206171</v>
      </c>
      <c r="V92" s="1">
        <v>406.790663</v>
      </c>
      <c r="W92" s="1">
        <v>379.211635</v>
      </c>
      <c r="X92" s="1">
        <v>262.000766</v>
      </c>
      <c r="Y92" s="1">
        <v>389.46</v>
      </c>
      <c r="Z92" s="7">
        <v>74463.375599999999</v>
      </c>
      <c r="AA92" s="7">
        <v>32.656795234999997</v>
      </c>
      <c r="AB92" s="7">
        <v>36.545147944</v>
      </c>
      <c r="AC92" s="7">
        <v>72.274524873999994</v>
      </c>
      <c r="AD92" s="7" t="s">
        <v>445</v>
      </c>
      <c r="AE92" s="7">
        <v>31.688173496000001</v>
      </c>
      <c r="AF92" s="7" t="s">
        <v>445</v>
      </c>
      <c r="AG92" s="7">
        <v>49.275378674999999</v>
      </c>
    </row>
    <row r="93" spans="1:33" x14ac:dyDescent="0.25">
      <c r="A93" s="1">
        <v>87981</v>
      </c>
      <c r="B93" s="1">
        <v>30054216</v>
      </c>
      <c r="C93" s="1" t="s">
        <v>443</v>
      </c>
      <c r="D93" s="1">
        <v>130054216</v>
      </c>
      <c r="E93" s="1" t="s">
        <v>596</v>
      </c>
      <c r="F93" s="1">
        <v>34203085</v>
      </c>
      <c r="G93" s="1">
        <v>1.83</v>
      </c>
      <c r="H93" s="1">
        <v>10.69691300565499</v>
      </c>
      <c r="I93" s="1">
        <v>6.9292564463182602</v>
      </c>
      <c r="J93" s="1">
        <v>2.9419458715146654</v>
      </c>
      <c r="K93" s="1">
        <v>-5.5400133952483896</v>
      </c>
      <c r="L93" s="1">
        <v>10.829805146157902</v>
      </c>
      <c r="M93" s="1">
        <v>-27.719999313354492</v>
      </c>
      <c r="N93" s="1">
        <v>1</v>
      </c>
      <c r="O93" s="1">
        <v>0.96533690096206171</v>
      </c>
      <c r="P93" s="1">
        <v>0.96533690096206171</v>
      </c>
      <c r="Q93" s="1">
        <v>1</v>
      </c>
      <c r="R93" s="1">
        <v>0.9329846751933194</v>
      </c>
      <c r="S93" s="1">
        <v>0.9329846751933194</v>
      </c>
      <c r="T93" s="1">
        <v>0.9329846751933194</v>
      </c>
      <c r="U93" s="1">
        <v>0.96533690096206171</v>
      </c>
      <c r="V93" s="1">
        <v>406.790663</v>
      </c>
      <c r="W93" s="1">
        <v>379.211635</v>
      </c>
      <c r="X93" s="1">
        <v>262.000766</v>
      </c>
      <c r="Y93" s="1">
        <v>389.46</v>
      </c>
      <c r="Z93" s="7">
        <v>74463.375599999999</v>
      </c>
      <c r="AA93" s="7">
        <v>32.801807105000002</v>
      </c>
      <c r="AB93" s="7">
        <v>33.221740828000001</v>
      </c>
      <c r="AC93" s="7">
        <v>51.829186995000001</v>
      </c>
      <c r="AD93" s="7" t="s">
        <v>445</v>
      </c>
      <c r="AE93" s="7">
        <v>43.123124283000003</v>
      </c>
      <c r="AF93" s="7" t="s">
        <v>445</v>
      </c>
      <c r="AG93" s="7">
        <v>66.862671554000002</v>
      </c>
    </row>
    <row r="94" spans="1:33" x14ac:dyDescent="0.25">
      <c r="A94" s="1">
        <v>90079</v>
      </c>
      <c r="B94" s="1">
        <v>30054286</v>
      </c>
      <c r="C94" s="1" t="s">
        <v>443</v>
      </c>
      <c r="D94" s="1">
        <v>130054286</v>
      </c>
      <c r="E94" s="1" t="s">
        <v>596</v>
      </c>
      <c r="F94" s="1">
        <v>34203085</v>
      </c>
      <c r="G94" s="1">
        <v>1.83</v>
      </c>
      <c r="H94" s="1">
        <v>10.900359262614398</v>
      </c>
      <c r="I94" s="1">
        <v>6.913491197336552</v>
      </c>
      <c r="J94" s="1">
        <v>3.2875414792072299</v>
      </c>
      <c r="K94" s="1">
        <v>-5.9106942762529906</v>
      </c>
      <c r="L94" s="1">
        <v>11.125940373507126</v>
      </c>
      <c r="M94" s="1">
        <v>-27.719999313354492</v>
      </c>
      <c r="N94" s="1">
        <v>1</v>
      </c>
      <c r="O94" s="1">
        <v>0.96533690096206171</v>
      </c>
      <c r="P94" s="1">
        <v>0.96533690096206171</v>
      </c>
      <c r="Q94" s="1">
        <v>1</v>
      </c>
      <c r="R94" s="1">
        <v>0.9329846751933194</v>
      </c>
      <c r="S94" s="1">
        <v>0.9329846751933194</v>
      </c>
      <c r="T94" s="1">
        <v>0.9329846751933194</v>
      </c>
      <c r="U94" s="1">
        <v>0.96533690096206171</v>
      </c>
      <c r="V94" s="1">
        <v>406.790663</v>
      </c>
      <c r="W94" s="1">
        <v>379.211635</v>
      </c>
      <c r="X94" s="1">
        <v>262.000766</v>
      </c>
      <c r="Y94" s="1">
        <v>389.46</v>
      </c>
      <c r="Z94" s="7">
        <v>74463.375599999999</v>
      </c>
      <c r="AA94" s="7">
        <v>31.902116337999999</v>
      </c>
      <c r="AB94" s="7">
        <v>32.583020130000001</v>
      </c>
      <c r="AC94" s="7">
        <v>51.949656560999998</v>
      </c>
      <c r="AD94" s="7" t="s">
        <v>445</v>
      </c>
      <c r="AE94" s="7">
        <v>40.356004581000001</v>
      </c>
      <c r="AF94" s="7" t="s">
        <v>445</v>
      </c>
      <c r="AG94" s="7">
        <v>62.606759523999997</v>
      </c>
    </row>
    <row r="95" spans="1:33" x14ac:dyDescent="0.25">
      <c r="A95" s="1">
        <v>92177</v>
      </c>
      <c r="B95" s="1">
        <v>30054346</v>
      </c>
      <c r="C95" s="1" t="s">
        <v>443</v>
      </c>
      <c r="D95" s="1">
        <v>130054346</v>
      </c>
      <c r="E95" s="1" t="s">
        <v>596</v>
      </c>
      <c r="F95" s="1">
        <v>34203085</v>
      </c>
      <c r="G95" s="1">
        <v>1.83</v>
      </c>
      <c r="H95" s="1">
        <v>10.708884535642387</v>
      </c>
      <c r="I95" s="1">
        <v>6.9761215309970277</v>
      </c>
      <c r="J95" s="1">
        <v>2.8645813634689317</v>
      </c>
      <c r="K95" s="1">
        <v>-5.496465361687819</v>
      </c>
      <c r="L95" s="1">
        <v>10.835902579818082</v>
      </c>
      <c r="M95" s="1">
        <v>-27.719999313354492</v>
      </c>
      <c r="N95" s="1">
        <v>1</v>
      </c>
      <c r="O95" s="1">
        <v>0.96533690096206171</v>
      </c>
      <c r="P95" s="1">
        <v>0.96533690096206171</v>
      </c>
      <c r="Q95" s="1">
        <v>1</v>
      </c>
      <c r="R95" s="1">
        <v>0.9329846751933194</v>
      </c>
      <c r="S95" s="1">
        <v>0.9329846751933194</v>
      </c>
      <c r="T95" s="1">
        <v>0.9329846751933194</v>
      </c>
      <c r="U95" s="1">
        <v>0.96533690096206171</v>
      </c>
      <c r="V95" s="1">
        <v>406.790663</v>
      </c>
      <c r="W95" s="1">
        <v>379.211635</v>
      </c>
      <c r="X95" s="1">
        <v>262.000766</v>
      </c>
      <c r="Y95" s="1">
        <v>389.46</v>
      </c>
      <c r="Z95" s="7">
        <v>74463.375599999999</v>
      </c>
      <c r="AA95" s="7">
        <v>32.782786606000002</v>
      </c>
      <c r="AB95" s="7">
        <v>33.183484127</v>
      </c>
      <c r="AC95" s="7">
        <v>51.474284302000001</v>
      </c>
      <c r="AD95" s="7" t="s">
        <v>445</v>
      </c>
      <c r="AE95" s="7">
        <v>43.472708091999998</v>
      </c>
      <c r="AF95" s="7" t="s">
        <v>445</v>
      </c>
      <c r="AG95" s="7">
        <v>67.400341803000003</v>
      </c>
    </row>
    <row r="96" spans="1:33" x14ac:dyDescent="0.25">
      <c r="A96" s="1">
        <v>94275</v>
      </c>
      <c r="B96" s="1">
        <v>30054356</v>
      </c>
      <c r="C96" s="1" t="s">
        <v>443</v>
      </c>
      <c r="D96" s="1">
        <v>130054356</v>
      </c>
      <c r="E96" s="1" t="s">
        <v>596</v>
      </c>
      <c r="F96" s="1">
        <v>34203085</v>
      </c>
      <c r="G96" s="1">
        <v>1.83</v>
      </c>
      <c r="H96" s="1">
        <v>10.703421364083125</v>
      </c>
      <c r="I96" s="1">
        <v>6.9419968618479313</v>
      </c>
      <c r="J96" s="1">
        <v>2.9143399280773483</v>
      </c>
      <c r="K96" s="1">
        <v>-5.5355814032457733</v>
      </c>
      <c r="L96" s="1">
        <v>10.837697661920393</v>
      </c>
      <c r="M96" s="1">
        <v>-27.719999313354492</v>
      </c>
      <c r="N96" s="1">
        <v>1</v>
      </c>
      <c r="O96" s="1">
        <v>0.96533690096206171</v>
      </c>
      <c r="P96" s="1">
        <v>0.96533690096206171</v>
      </c>
      <c r="Q96" s="1">
        <v>1</v>
      </c>
      <c r="R96" s="1">
        <v>0.9329846751933194</v>
      </c>
      <c r="S96" s="1">
        <v>0.9329846751933194</v>
      </c>
      <c r="T96" s="1">
        <v>0.9329846751933194</v>
      </c>
      <c r="U96" s="1">
        <v>0.96533690096206171</v>
      </c>
      <c r="V96" s="1">
        <v>406.790663</v>
      </c>
      <c r="W96" s="1">
        <v>379.211635</v>
      </c>
      <c r="X96" s="1">
        <v>262.000766</v>
      </c>
      <c r="Y96" s="1">
        <v>389.46</v>
      </c>
      <c r="Z96" s="7">
        <v>74463.375599999999</v>
      </c>
      <c r="AA96" s="7">
        <v>32.777191057000003</v>
      </c>
      <c r="AB96" s="7">
        <v>33.200931840999999</v>
      </c>
      <c r="AC96" s="7">
        <v>51.732231349000003</v>
      </c>
      <c r="AD96" s="7" t="s">
        <v>445</v>
      </c>
      <c r="AE96" s="7">
        <v>43.158450893999998</v>
      </c>
      <c r="AF96" s="7" t="s">
        <v>445</v>
      </c>
      <c r="AG96" s="7">
        <v>66.917004929000001</v>
      </c>
    </row>
    <row r="97" spans="1:33" x14ac:dyDescent="0.25">
      <c r="A97" s="1">
        <v>96373</v>
      </c>
      <c r="B97" s="1">
        <v>30055286</v>
      </c>
      <c r="C97" s="1" t="s">
        <v>443</v>
      </c>
      <c r="D97" s="1">
        <v>130055286</v>
      </c>
      <c r="E97" s="1" t="s">
        <v>596</v>
      </c>
      <c r="F97" s="1">
        <v>34203085</v>
      </c>
      <c r="G97" s="1">
        <v>1.83</v>
      </c>
      <c r="H97" s="1">
        <v>8.3739225211412904</v>
      </c>
      <c r="I97" s="1">
        <v>5.6401758669049276</v>
      </c>
      <c r="J97" s="1">
        <v>1.2905184067752522</v>
      </c>
      <c r="K97" s="1">
        <v>-3.9922704192756076</v>
      </c>
      <c r="L97" s="1">
        <v>8.3935422688234667</v>
      </c>
      <c r="M97" s="1">
        <v>-27.719999313354492</v>
      </c>
      <c r="N97" s="1">
        <v>1</v>
      </c>
      <c r="O97" s="1">
        <v>0.96533690096206171</v>
      </c>
      <c r="P97" s="1">
        <v>0.96533690096206171</v>
      </c>
      <c r="Q97" s="1">
        <v>1</v>
      </c>
      <c r="R97" s="1">
        <v>0.9329846751933194</v>
      </c>
      <c r="S97" s="1">
        <v>0.9329846751933194</v>
      </c>
      <c r="T97" s="1">
        <v>0.9329846751933194</v>
      </c>
      <c r="U97" s="1">
        <v>0.96533690096206171</v>
      </c>
      <c r="V97" s="1">
        <v>406.790663</v>
      </c>
      <c r="W97" s="1">
        <v>379.211635</v>
      </c>
      <c r="X97" s="1">
        <v>262.000766</v>
      </c>
      <c r="Y97" s="1">
        <v>389.46</v>
      </c>
      <c r="Z97" s="7">
        <v>74463.375599999999</v>
      </c>
      <c r="AA97" s="7">
        <v>42.612931562999997</v>
      </c>
      <c r="AB97" s="7">
        <v>42.715114823999997</v>
      </c>
      <c r="AC97" s="7">
        <v>63.903469887999997</v>
      </c>
      <c r="AD97" s="7" t="s">
        <v>445</v>
      </c>
      <c r="AE97" s="7">
        <v>60.228993504000002</v>
      </c>
      <c r="AF97" s="7" t="s">
        <v>445</v>
      </c>
      <c r="AG97" s="7">
        <v>93.172004891</v>
      </c>
    </row>
    <row r="98" spans="1:33" x14ac:dyDescent="0.25">
      <c r="A98" s="1">
        <v>98471</v>
      </c>
      <c r="B98" s="1">
        <v>31001280</v>
      </c>
      <c r="C98" s="1" t="s">
        <v>443</v>
      </c>
      <c r="D98" s="1">
        <v>131001280</v>
      </c>
      <c r="E98" s="1" t="s">
        <v>596</v>
      </c>
      <c r="F98" s="1">
        <v>34203085</v>
      </c>
      <c r="G98" s="1">
        <v>1.83</v>
      </c>
      <c r="H98" s="1">
        <v>6.4773647798625689</v>
      </c>
      <c r="I98" s="1">
        <v>-6.0809984138645659</v>
      </c>
      <c r="J98" s="1">
        <v>-2.6376579799263844</v>
      </c>
      <c r="K98" s="1">
        <v>-7.557107942769413</v>
      </c>
      <c r="L98" s="1">
        <v>8.1252395453096131</v>
      </c>
      <c r="M98" s="1">
        <v>-27.719999313354492</v>
      </c>
      <c r="N98" s="1">
        <v>1</v>
      </c>
      <c r="O98" s="1">
        <v>0.96533690096206171</v>
      </c>
      <c r="P98" s="1">
        <v>0.96533690096206171</v>
      </c>
      <c r="Q98" s="1">
        <v>1</v>
      </c>
      <c r="R98" s="1">
        <v>0.9329846751933194</v>
      </c>
      <c r="S98" s="1">
        <v>0.9329846751933194</v>
      </c>
      <c r="T98" s="1">
        <v>0.9329846751933194</v>
      </c>
      <c r="U98" s="1">
        <v>0.96533690096206171</v>
      </c>
      <c r="V98" s="1">
        <v>406.790663</v>
      </c>
      <c r="W98" s="1">
        <v>379.211635</v>
      </c>
      <c r="X98" s="1">
        <v>262.000766</v>
      </c>
      <c r="Y98" s="1">
        <v>389.46</v>
      </c>
      <c r="Z98" s="7">
        <v>74463.375599999999</v>
      </c>
      <c r="AA98" s="7">
        <v>44.053069819999997</v>
      </c>
      <c r="AB98" s="7">
        <v>55.514801462999998</v>
      </c>
      <c r="AC98" s="7" t="s">
        <v>444</v>
      </c>
      <c r="AD98" s="7">
        <v>91.674145558999996</v>
      </c>
      <c r="AE98" s="7">
        <v>31.346064317</v>
      </c>
      <c r="AF98" s="7">
        <v>141.53557979000001</v>
      </c>
      <c r="AG98" s="7">
        <v>48.749204628999998</v>
      </c>
    </row>
    <row r="99" spans="1:33" x14ac:dyDescent="0.25">
      <c r="A99" s="1">
        <v>100569</v>
      </c>
      <c r="B99" s="1">
        <v>31001290</v>
      </c>
      <c r="C99" s="1" t="s">
        <v>443</v>
      </c>
      <c r="D99" s="1">
        <v>131001290</v>
      </c>
      <c r="E99" s="1" t="s">
        <v>596</v>
      </c>
      <c r="F99" s="1">
        <v>34203085</v>
      </c>
      <c r="G99" s="1">
        <v>1.83</v>
      </c>
      <c r="H99" s="1">
        <v>6.8330283295606176</v>
      </c>
      <c r="I99" s="1">
        <v>-6.4088653323960898</v>
      </c>
      <c r="J99" s="1">
        <v>-2.4765746278475707</v>
      </c>
      <c r="K99" s="1">
        <v>-7.6265554149844714</v>
      </c>
      <c r="L99" s="1">
        <v>8.3526309458428969</v>
      </c>
      <c r="M99" s="1">
        <v>-27.719999313354492</v>
      </c>
      <c r="N99" s="1">
        <v>1</v>
      </c>
      <c r="O99" s="1">
        <v>0.96533690096206171</v>
      </c>
      <c r="P99" s="1">
        <v>0.96533690096206171</v>
      </c>
      <c r="Q99" s="1">
        <v>1</v>
      </c>
      <c r="R99" s="1">
        <v>0.9329846751933194</v>
      </c>
      <c r="S99" s="1">
        <v>0.9329846751933194</v>
      </c>
      <c r="T99" s="1">
        <v>0.9329846751933194</v>
      </c>
      <c r="U99" s="1">
        <v>0.96533690096206171</v>
      </c>
      <c r="V99" s="1">
        <v>406.790663</v>
      </c>
      <c r="W99" s="1">
        <v>379.211635</v>
      </c>
      <c r="X99" s="1">
        <v>262.000766</v>
      </c>
      <c r="Y99" s="1">
        <v>389.46</v>
      </c>
      <c r="Z99" s="7">
        <v>74463.375599999999</v>
      </c>
      <c r="AA99" s="7">
        <v>42.826548414999998</v>
      </c>
      <c r="AB99" s="7">
        <v>52.573169448000002</v>
      </c>
      <c r="AC99" s="7" t="s">
        <v>444</v>
      </c>
      <c r="AD99" s="7">
        <v>97.701931619000007</v>
      </c>
      <c r="AE99" s="7">
        <v>31.051520806999999</v>
      </c>
      <c r="AF99" s="7">
        <v>150.80649321999999</v>
      </c>
      <c r="AG99" s="7">
        <v>48.296187989000003</v>
      </c>
    </row>
    <row r="100" spans="1:33" x14ac:dyDescent="0.25">
      <c r="A100" s="1">
        <v>102667</v>
      </c>
      <c r="B100" s="1">
        <v>31001560</v>
      </c>
      <c r="C100" s="1" t="s">
        <v>443</v>
      </c>
      <c r="D100" s="1">
        <v>131001560</v>
      </c>
      <c r="E100" s="1" t="s">
        <v>596</v>
      </c>
      <c r="F100" s="1">
        <v>34203085</v>
      </c>
      <c r="G100" s="1">
        <v>1.83</v>
      </c>
      <c r="H100" s="1">
        <v>5.1319964239139289</v>
      </c>
      <c r="I100" s="1">
        <v>-4.9065755430245659</v>
      </c>
      <c r="J100" s="1">
        <v>-2.8988447026447535</v>
      </c>
      <c r="K100" s="1">
        <v>-6.8315469937918198</v>
      </c>
      <c r="L100" s="1">
        <v>7.0455764193524821</v>
      </c>
      <c r="M100" s="1">
        <v>-27.719999313354492</v>
      </c>
      <c r="N100" s="1">
        <v>1</v>
      </c>
      <c r="O100" s="1">
        <v>0.96533690096206171</v>
      </c>
      <c r="P100" s="1">
        <v>0.96533690096206171</v>
      </c>
      <c r="Q100" s="1">
        <v>1</v>
      </c>
      <c r="R100" s="1">
        <v>0.9329846751933194</v>
      </c>
      <c r="S100" s="1">
        <v>0.9329846751933194</v>
      </c>
      <c r="T100" s="1">
        <v>0.9329846751933194</v>
      </c>
      <c r="U100" s="1">
        <v>0.96533690096206171</v>
      </c>
      <c r="V100" s="1">
        <v>406.790663</v>
      </c>
      <c r="W100" s="1">
        <v>379.211635</v>
      </c>
      <c r="X100" s="1">
        <v>262.000766</v>
      </c>
      <c r="Y100" s="1">
        <v>389.46</v>
      </c>
      <c r="Z100" s="7">
        <v>74463.375599999999</v>
      </c>
      <c r="AA100" s="7">
        <v>50.956995816000003</v>
      </c>
      <c r="AB100" s="7">
        <v>70.330327284000006</v>
      </c>
      <c r="AC100" s="7" t="s">
        <v>444</v>
      </c>
      <c r="AD100" s="7">
        <v>83.324178989000004</v>
      </c>
      <c r="AE100" s="7">
        <v>34.781456204000001</v>
      </c>
      <c r="AF100" s="7">
        <v>128.69308397</v>
      </c>
      <c r="AG100" s="7">
        <v>54.032939067999997</v>
      </c>
    </row>
    <row r="101" spans="1:33" x14ac:dyDescent="0.25">
      <c r="A101" s="1">
        <v>104765</v>
      </c>
      <c r="B101" s="1">
        <v>31001570</v>
      </c>
      <c r="C101" s="1" t="s">
        <v>443</v>
      </c>
      <c r="D101" s="1">
        <v>131001570</v>
      </c>
      <c r="E101" s="1" t="s">
        <v>596</v>
      </c>
      <c r="F101" s="1">
        <v>34203085</v>
      </c>
      <c r="G101" s="1">
        <v>1.83</v>
      </c>
      <c r="H101" s="1">
        <v>8.3258281578293669</v>
      </c>
      <c r="I101" s="1">
        <v>-5.8920482715475471</v>
      </c>
      <c r="J101" s="1">
        <v>-1.2411416291856696</v>
      </c>
      <c r="K101" s="1">
        <v>-9.0084062648803211</v>
      </c>
      <c r="L101" s="1">
        <v>9.0113954290200784</v>
      </c>
      <c r="M101" s="1">
        <v>-27.719999313354492</v>
      </c>
      <c r="N101" s="1">
        <v>1</v>
      </c>
      <c r="O101" s="1">
        <v>0.96533690096206171</v>
      </c>
      <c r="P101" s="1">
        <v>0.96533690096206171</v>
      </c>
      <c r="Q101" s="1">
        <v>1</v>
      </c>
      <c r="R101" s="1">
        <v>0.9329846751933194</v>
      </c>
      <c r="S101" s="1">
        <v>0.9329846751933194</v>
      </c>
      <c r="T101" s="1">
        <v>0.9329846751933194</v>
      </c>
      <c r="U101" s="1">
        <v>0.96533690096206171</v>
      </c>
      <c r="V101" s="1">
        <v>406.790663</v>
      </c>
      <c r="W101" s="1">
        <v>379.211635</v>
      </c>
      <c r="X101" s="1">
        <v>262.000766</v>
      </c>
      <c r="Y101" s="1">
        <v>389.46</v>
      </c>
      <c r="Z101" s="7">
        <v>74463.375599999999</v>
      </c>
      <c r="AA101" s="7">
        <v>39.622674637000003</v>
      </c>
      <c r="AB101" s="7">
        <v>42.967636323999997</v>
      </c>
      <c r="AC101" s="7" t="s">
        <v>444</v>
      </c>
      <c r="AD101" s="7">
        <v>195.94988373999999</v>
      </c>
      <c r="AE101" s="7">
        <v>26.134955105</v>
      </c>
      <c r="AF101" s="7">
        <v>301.91475251999998</v>
      </c>
      <c r="AG101" s="7">
        <v>40.734364370000002</v>
      </c>
    </row>
    <row r="102" spans="1:33" x14ac:dyDescent="0.25">
      <c r="A102" s="1">
        <v>106863</v>
      </c>
      <c r="B102" s="1">
        <v>31002560</v>
      </c>
      <c r="C102" s="1" t="s">
        <v>443</v>
      </c>
      <c r="D102" s="1">
        <v>131002560</v>
      </c>
      <c r="E102" s="1" t="s">
        <v>596</v>
      </c>
      <c r="F102" s="1">
        <v>34203085</v>
      </c>
      <c r="G102" s="1">
        <v>1.83</v>
      </c>
      <c r="H102" s="1">
        <v>2.5834995691413249</v>
      </c>
      <c r="I102" s="1">
        <v>-2.3942936181555439</v>
      </c>
      <c r="J102" s="1">
        <v>-2.3448292023476283</v>
      </c>
      <c r="K102" s="1">
        <v>-4.2340499217216347</v>
      </c>
      <c r="L102" s="1">
        <v>4.2698890750648832</v>
      </c>
      <c r="M102" s="1">
        <v>-27.719999313354492</v>
      </c>
      <c r="N102" s="1">
        <v>1</v>
      </c>
      <c r="O102" s="1">
        <v>0.96533690096206171</v>
      </c>
      <c r="P102" s="1">
        <v>0.96533690096206171</v>
      </c>
      <c r="Q102" s="1">
        <v>1</v>
      </c>
      <c r="R102" s="1">
        <v>0.9329846751933194</v>
      </c>
      <c r="S102" s="1">
        <v>0.9329846751933194</v>
      </c>
      <c r="T102" s="1">
        <v>0.9329846751933194</v>
      </c>
      <c r="U102" s="1">
        <v>0.96533690096206171</v>
      </c>
      <c r="V102" s="1">
        <v>406.790663</v>
      </c>
      <c r="W102" s="1">
        <v>379.211635</v>
      </c>
      <c r="X102" s="1">
        <v>262.000766</v>
      </c>
      <c r="Y102" s="1">
        <v>389.46</v>
      </c>
      <c r="Z102" s="7">
        <v>74463.375599999999</v>
      </c>
      <c r="AA102" s="7">
        <v>84.732200089000003</v>
      </c>
      <c r="AB102" s="7">
        <v>140.69423092</v>
      </c>
      <c r="AC102" s="7" t="s">
        <v>444</v>
      </c>
      <c r="AD102" s="7">
        <v>103.24755002000001</v>
      </c>
      <c r="AE102" s="7">
        <v>56.732597415000001</v>
      </c>
      <c r="AF102" s="7">
        <v>159.33581852</v>
      </c>
      <c r="AG102" s="7">
        <v>87.794444184</v>
      </c>
    </row>
    <row r="103" spans="1:33" x14ac:dyDescent="0.25">
      <c r="A103" s="1">
        <v>108961</v>
      </c>
      <c r="B103" s="1">
        <v>31002570</v>
      </c>
      <c r="C103" s="1" t="s">
        <v>443</v>
      </c>
      <c r="D103" s="1">
        <v>131002570</v>
      </c>
      <c r="E103" s="1" t="s">
        <v>596</v>
      </c>
      <c r="F103" s="1">
        <v>34203085</v>
      </c>
      <c r="G103" s="1">
        <v>1.83</v>
      </c>
      <c r="H103" s="1">
        <v>5.6007872369047949</v>
      </c>
      <c r="I103" s="1">
        <v>-3.3123732024915009</v>
      </c>
      <c r="J103" s="1">
        <v>-0.73854025000261769</v>
      </c>
      <c r="K103" s="1">
        <v>-6.1830130346025021</v>
      </c>
      <c r="L103" s="1">
        <v>6.0042227404071662</v>
      </c>
      <c r="M103" s="1">
        <v>-27.719999313354492</v>
      </c>
      <c r="N103" s="1">
        <v>1</v>
      </c>
      <c r="O103" s="1">
        <v>0.96533690096206171</v>
      </c>
      <c r="P103" s="1">
        <v>0.96533690096206171</v>
      </c>
      <c r="Q103" s="1">
        <v>1</v>
      </c>
      <c r="R103" s="1">
        <v>0.9329846751933194</v>
      </c>
      <c r="S103" s="1">
        <v>0.9329846751933194</v>
      </c>
      <c r="T103" s="1">
        <v>0.9329846751933194</v>
      </c>
      <c r="U103" s="1">
        <v>0.96533690096206171</v>
      </c>
      <c r="V103" s="1">
        <v>406.790663</v>
      </c>
      <c r="W103" s="1">
        <v>379.211635</v>
      </c>
      <c r="X103" s="1">
        <v>262.000766</v>
      </c>
      <c r="Y103" s="1">
        <v>389.46</v>
      </c>
      <c r="Z103" s="7">
        <v>74463.375599999999</v>
      </c>
      <c r="AA103" s="7">
        <v>59.968255237000001</v>
      </c>
      <c r="AB103" s="7">
        <v>64.359916214999998</v>
      </c>
      <c r="AC103" s="7" t="s">
        <v>444</v>
      </c>
      <c r="AD103" s="7">
        <v>329.98087688999999</v>
      </c>
      <c r="AE103" s="7">
        <v>38.534559963</v>
      </c>
      <c r="AF103" s="7">
        <v>508.05838842000003</v>
      </c>
      <c r="AG103" s="7">
        <v>59.805323770999998</v>
      </c>
    </row>
    <row r="104" spans="1:33" x14ac:dyDescent="0.25">
      <c r="A104" s="1">
        <v>111059</v>
      </c>
      <c r="B104" s="1">
        <v>31051416</v>
      </c>
      <c r="C104" s="1" t="s">
        <v>443</v>
      </c>
      <c r="D104" s="1">
        <v>131051416</v>
      </c>
      <c r="E104" s="1" t="s">
        <v>596</v>
      </c>
      <c r="F104" s="1">
        <v>34203085</v>
      </c>
      <c r="G104" s="1">
        <v>1.83</v>
      </c>
      <c r="H104" s="1">
        <v>5.5959946012565647</v>
      </c>
      <c r="I104" s="1">
        <v>1.3560011272970338</v>
      </c>
      <c r="J104" s="1">
        <v>3.6980374628190789</v>
      </c>
      <c r="K104" s="1">
        <v>-5.7364321739116431</v>
      </c>
      <c r="L104" s="1">
        <v>6.5260836445049826</v>
      </c>
      <c r="M104" s="1">
        <v>-27.719999313354492</v>
      </c>
      <c r="N104" s="1">
        <v>1</v>
      </c>
      <c r="O104" s="1">
        <v>0.96533690096206171</v>
      </c>
      <c r="P104" s="1">
        <v>0.96533690096206171</v>
      </c>
      <c r="Q104" s="1">
        <v>1</v>
      </c>
      <c r="R104" s="1">
        <v>0.9329846751933194</v>
      </c>
      <c r="S104" s="1">
        <v>0.9329846751933194</v>
      </c>
      <c r="T104" s="1">
        <v>0.9329846751933194</v>
      </c>
      <c r="U104" s="1">
        <v>0.96533690096206171</v>
      </c>
      <c r="V104" s="1">
        <v>406.790663</v>
      </c>
      <c r="W104" s="1">
        <v>379.211635</v>
      </c>
      <c r="X104" s="1">
        <v>262.000766</v>
      </c>
      <c r="Y104" s="1">
        <v>389.46</v>
      </c>
      <c r="Z104" s="7">
        <v>74463.375599999999</v>
      </c>
      <c r="AA104" s="7">
        <v>55.092904179999998</v>
      </c>
      <c r="AB104" s="7">
        <v>64.415893084999993</v>
      </c>
      <c r="AC104" s="7">
        <v>268.96067862000001</v>
      </c>
      <c r="AD104" s="7" t="s">
        <v>445</v>
      </c>
      <c r="AE104" s="7">
        <v>41.612322808999998</v>
      </c>
      <c r="AF104" s="7" t="s">
        <v>445</v>
      </c>
      <c r="AG104" s="7">
        <v>64.539014155999993</v>
      </c>
    </row>
    <row r="105" spans="1:33" x14ac:dyDescent="0.25">
      <c r="A105" s="1">
        <v>113157</v>
      </c>
      <c r="B105" s="1">
        <v>31051426</v>
      </c>
      <c r="C105" s="1" t="s">
        <v>443</v>
      </c>
      <c r="D105" s="1">
        <v>131051426</v>
      </c>
      <c r="E105" s="1" t="s">
        <v>596</v>
      </c>
      <c r="F105" s="1">
        <v>34203085</v>
      </c>
      <c r="G105" s="1">
        <v>1.83</v>
      </c>
      <c r="H105" s="1">
        <v>7.0922612530753915</v>
      </c>
      <c r="I105" s="1">
        <v>0.75111967373952582</v>
      </c>
      <c r="J105" s="1">
        <v>5.1466254449298559</v>
      </c>
      <c r="K105" s="1">
        <v>-7.6565545456832389</v>
      </c>
      <c r="L105" s="1">
        <v>8.0617525576027589</v>
      </c>
      <c r="M105" s="1">
        <v>-27.719999313354492</v>
      </c>
      <c r="N105" s="1">
        <v>1</v>
      </c>
      <c r="O105" s="1">
        <v>0.96533690096206171</v>
      </c>
      <c r="P105" s="1">
        <v>0.96533690096206171</v>
      </c>
      <c r="Q105" s="1">
        <v>1</v>
      </c>
      <c r="R105" s="1">
        <v>0.9329846751933194</v>
      </c>
      <c r="S105" s="1">
        <v>0.9329846751933194</v>
      </c>
      <c r="T105" s="1">
        <v>0.9329846751933194</v>
      </c>
      <c r="U105" s="1">
        <v>0.96533690096206171</v>
      </c>
      <c r="V105" s="1">
        <v>406.790663</v>
      </c>
      <c r="W105" s="1">
        <v>379.211635</v>
      </c>
      <c r="X105" s="1">
        <v>262.000766</v>
      </c>
      <c r="Y105" s="1">
        <v>389.46</v>
      </c>
      <c r="Z105" s="7">
        <v>74463.375599999999</v>
      </c>
      <c r="AA105" s="7">
        <v>44.407866579999997</v>
      </c>
      <c r="AB105" s="7">
        <v>50.614988715000003</v>
      </c>
      <c r="AC105" s="7">
        <v>486.36173121000002</v>
      </c>
      <c r="AD105" s="7" t="s">
        <v>445</v>
      </c>
      <c r="AE105" s="7">
        <v>30.925939808999999</v>
      </c>
      <c r="AF105" s="7" t="s">
        <v>445</v>
      </c>
      <c r="AG105" s="7">
        <v>48.103040696000001</v>
      </c>
    </row>
    <row r="106" spans="1:33" x14ac:dyDescent="0.25">
      <c r="A106" s="1">
        <v>115255</v>
      </c>
      <c r="B106" s="1">
        <v>31051566</v>
      </c>
      <c r="C106" s="1" t="s">
        <v>443</v>
      </c>
      <c r="D106" s="1">
        <v>131051566</v>
      </c>
      <c r="E106" s="1" t="s">
        <v>596</v>
      </c>
      <c r="F106" s="1">
        <v>34203085</v>
      </c>
      <c r="G106" s="1">
        <v>1.83</v>
      </c>
      <c r="H106" s="1">
        <v>4.6544323855527043</v>
      </c>
      <c r="I106" s="1">
        <v>2.2954071076750986</v>
      </c>
      <c r="J106" s="1">
        <v>2.0718656342529242</v>
      </c>
      <c r="K106" s="1">
        <v>-3.5778860866568869</v>
      </c>
      <c r="L106" s="1">
        <v>5.1334322320236634</v>
      </c>
      <c r="M106" s="1">
        <v>-27.719999313354492</v>
      </c>
      <c r="N106" s="1">
        <v>1</v>
      </c>
      <c r="O106" s="1">
        <v>0.96533690096206171</v>
      </c>
      <c r="P106" s="1">
        <v>0.96533690096206171</v>
      </c>
      <c r="Q106" s="1">
        <v>1</v>
      </c>
      <c r="R106" s="1">
        <v>0.9329846751933194</v>
      </c>
      <c r="S106" s="1">
        <v>0.9329846751933194</v>
      </c>
      <c r="T106" s="1">
        <v>0.9329846751933194</v>
      </c>
      <c r="U106" s="1">
        <v>0.96533690096206171</v>
      </c>
      <c r="V106" s="1">
        <v>406.790663</v>
      </c>
      <c r="W106" s="1">
        <v>379.211635</v>
      </c>
      <c r="X106" s="1">
        <v>262.000766</v>
      </c>
      <c r="Y106" s="1">
        <v>389.46</v>
      </c>
      <c r="Z106" s="7">
        <v>74463.375599999999</v>
      </c>
      <c r="AA106" s="7">
        <v>70.310376371000004</v>
      </c>
      <c r="AB106" s="7">
        <v>77.649114267000002</v>
      </c>
      <c r="AC106" s="7">
        <v>158.47802171000001</v>
      </c>
      <c r="AD106" s="7" t="s">
        <v>445</v>
      </c>
      <c r="AE106" s="7">
        <v>67.320425426</v>
      </c>
      <c r="AF106" s="7" t="s">
        <v>445</v>
      </c>
      <c r="AG106" s="7">
        <v>104.07883715</v>
      </c>
    </row>
    <row r="107" spans="1:33" x14ac:dyDescent="0.25">
      <c r="A107" s="1">
        <v>117353</v>
      </c>
      <c r="B107" s="1">
        <v>31051576</v>
      </c>
      <c r="C107" s="1" t="s">
        <v>443</v>
      </c>
      <c r="D107" s="1">
        <v>131051576</v>
      </c>
      <c r="E107" s="1" t="s">
        <v>596</v>
      </c>
      <c r="F107" s="1">
        <v>34203085</v>
      </c>
      <c r="G107" s="1">
        <v>1.83</v>
      </c>
      <c r="H107" s="1">
        <v>7.6332154903229785</v>
      </c>
      <c r="I107" s="1">
        <v>1.6622703840733859</v>
      </c>
      <c r="J107" s="1">
        <v>4.6735317059949981</v>
      </c>
      <c r="K107" s="1">
        <v>-7.7323082595996269</v>
      </c>
      <c r="L107" s="1">
        <v>8.686481829016925</v>
      </c>
      <c r="M107" s="1">
        <v>-27.719999313354492</v>
      </c>
      <c r="N107" s="1">
        <v>1</v>
      </c>
      <c r="O107" s="1">
        <v>0.96533690096206171</v>
      </c>
      <c r="P107" s="1">
        <v>0.96533690096206171</v>
      </c>
      <c r="Q107" s="1">
        <v>1</v>
      </c>
      <c r="R107" s="1">
        <v>0.9329846751933194</v>
      </c>
      <c r="S107" s="1">
        <v>0.9329846751933194</v>
      </c>
      <c r="T107" s="1">
        <v>0.9329846751933194</v>
      </c>
      <c r="U107" s="1">
        <v>0.96533690096206171</v>
      </c>
      <c r="V107" s="1">
        <v>406.790663</v>
      </c>
      <c r="W107" s="1">
        <v>379.211635</v>
      </c>
      <c r="X107" s="1">
        <v>262.000766</v>
      </c>
      <c r="Y107" s="1">
        <v>389.46</v>
      </c>
      <c r="Z107" s="7">
        <v>74463.375599999999</v>
      </c>
      <c r="AA107" s="7">
        <v>41.142145892999999</v>
      </c>
      <c r="AB107" s="7">
        <v>46.957113880000001</v>
      </c>
      <c r="AC107" s="7">
        <v>219.22108319</v>
      </c>
      <c r="AD107" s="7" t="s">
        <v>445</v>
      </c>
      <c r="AE107" s="7">
        <v>30.613160179000001</v>
      </c>
      <c r="AF107" s="7" t="s">
        <v>445</v>
      </c>
      <c r="AG107" s="7">
        <v>47.621976365000002</v>
      </c>
    </row>
    <row r="108" spans="1:33" x14ac:dyDescent="0.25">
      <c r="A108" s="1">
        <v>119451</v>
      </c>
      <c r="B108" s="1">
        <v>31051586</v>
      </c>
      <c r="C108" s="1" t="s">
        <v>443</v>
      </c>
      <c r="D108" s="1">
        <v>131051586</v>
      </c>
      <c r="E108" s="1" t="s">
        <v>596</v>
      </c>
      <c r="F108" s="1">
        <v>34203085</v>
      </c>
      <c r="G108" s="1">
        <v>1.83</v>
      </c>
      <c r="H108" s="1">
        <v>5.0761075798374318</v>
      </c>
      <c r="I108" s="1">
        <v>1.1876847010253395</v>
      </c>
      <c r="J108" s="1">
        <v>3.4377298739551208</v>
      </c>
      <c r="K108" s="1">
        <v>-5.2341115961451976</v>
      </c>
      <c r="L108" s="1">
        <v>5.923925586319811</v>
      </c>
      <c r="M108" s="1">
        <v>-27.719999313354492</v>
      </c>
      <c r="N108" s="1">
        <v>1</v>
      </c>
      <c r="O108" s="1">
        <v>0.96533690096206171</v>
      </c>
      <c r="P108" s="1">
        <v>0.96533690096206171</v>
      </c>
      <c r="Q108" s="1">
        <v>1</v>
      </c>
      <c r="R108" s="1">
        <v>0.9329846751933194</v>
      </c>
      <c r="S108" s="1">
        <v>0.9329846751933194</v>
      </c>
      <c r="T108" s="1">
        <v>0.9329846751933194</v>
      </c>
      <c r="U108" s="1">
        <v>0.96533690096206171</v>
      </c>
      <c r="V108" s="1">
        <v>406.790663</v>
      </c>
      <c r="W108" s="1">
        <v>379.211635</v>
      </c>
      <c r="X108" s="1">
        <v>262.000766</v>
      </c>
      <c r="Y108" s="1">
        <v>389.46</v>
      </c>
      <c r="Z108" s="7">
        <v>74463.375599999999</v>
      </c>
      <c r="AA108" s="7">
        <v>60.794662881000001</v>
      </c>
      <c r="AB108" s="7">
        <v>71.115686828999998</v>
      </c>
      <c r="AC108" s="7">
        <v>307.21899466999997</v>
      </c>
      <c r="AD108" s="7" t="s">
        <v>445</v>
      </c>
      <c r="AE108" s="7">
        <v>45.70185094</v>
      </c>
      <c r="AF108" s="7" t="s">
        <v>445</v>
      </c>
      <c r="AG108" s="7">
        <v>70.828829505000002</v>
      </c>
    </row>
    <row r="109" spans="1:33" x14ac:dyDescent="0.25">
      <c r="A109" s="1">
        <v>121549</v>
      </c>
      <c r="B109" s="1">
        <v>36002360</v>
      </c>
      <c r="C109" s="1" t="s">
        <v>443</v>
      </c>
      <c r="D109" s="1">
        <v>136002360</v>
      </c>
      <c r="E109" s="1" t="s">
        <v>596</v>
      </c>
      <c r="F109" s="1">
        <v>34203085</v>
      </c>
      <c r="G109" s="1">
        <v>1.83</v>
      </c>
      <c r="H109" s="1">
        <v>3.3452674167350835</v>
      </c>
      <c r="I109" s="1">
        <v>-2.8425639728805185</v>
      </c>
      <c r="J109" s="1">
        <v>-1.824684965019898</v>
      </c>
      <c r="K109" s="1">
        <v>-4.490305933724863</v>
      </c>
      <c r="L109" s="1">
        <v>4.5415984206727043</v>
      </c>
      <c r="M109" s="1">
        <v>-27.719999313354492</v>
      </c>
      <c r="N109" s="1">
        <v>1</v>
      </c>
      <c r="O109" s="1">
        <v>0.96533690096206171</v>
      </c>
      <c r="P109" s="1">
        <v>0.96533690096206171</v>
      </c>
      <c r="Q109" s="1">
        <v>1</v>
      </c>
      <c r="R109" s="1">
        <v>0.9329846751933194</v>
      </c>
      <c r="S109" s="1">
        <v>0.9329846751933194</v>
      </c>
      <c r="T109" s="1">
        <v>0.9329846751933194</v>
      </c>
      <c r="U109" s="1">
        <v>0.96533690096206171</v>
      </c>
      <c r="V109" s="1">
        <v>406.790663</v>
      </c>
      <c r="W109" s="1">
        <v>379.211635</v>
      </c>
      <c r="X109" s="1">
        <v>262.000766</v>
      </c>
      <c r="Y109" s="1">
        <v>389.46</v>
      </c>
      <c r="Z109" s="7">
        <v>74463.375599999999</v>
      </c>
      <c r="AA109" s="7">
        <v>79.603116047</v>
      </c>
      <c r="AB109" s="7">
        <v>108.42831735999999</v>
      </c>
      <c r="AC109" s="7" t="s">
        <v>444</v>
      </c>
      <c r="AD109" s="7">
        <v>132.96433042000001</v>
      </c>
      <c r="AE109" s="7">
        <v>53.437871979000001</v>
      </c>
      <c r="AF109" s="7">
        <v>205.04110663</v>
      </c>
      <c r="AG109" s="7">
        <v>82.727058912999993</v>
      </c>
    </row>
    <row r="110" spans="1:33" ht="30" x14ac:dyDescent="0.25">
      <c r="A110" s="1">
        <v>2701</v>
      </c>
      <c r="B110" s="1">
        <v>30001130</v>
      </c>
      <c r="C110" s="1" t="s">
        <v>593</v>
      </c>
      <c r="D110" s="1">
        <v>230001130</v>
      </c>
      <c r="E110" s="248" t="s">
        <v>597</v>
      </c>
      <c r="F110" s="1">
        <v>34203085</v>
      </c>
      <c r="G110" s="1">
        <v>1.83</v>
      </c>
      <c r="H110" s="1">
        <v>18.29181570111659</v>
      </c>
      <c r="I110" s="1">
        <v>-6.2358426643364648</v>
      </c>
      <c r="J110" s="1">
        <v>7.056234843617057</v>
      </c>
      <c r="K110" s="1">
        <v>-18.029009536924221</v>
      </c>
      <c r="L110" s="1">
        <v>15.981387544828365</v>
      </c>
      <c r="M110" s="1">
        <v>33.790000915527344</v>
      </c>
      <c r="N110" s="1">
        <v>0.99022986041174998</v>
      </c>
      <c r="O110" s="1">
        <v>0.96533690096206171</v>
      </c>
      <c r="P110" s="1">
        <v>0.95590542468997364</v>
      </c>
      <c r="Q110" s="1">
        <v>0.9893416659037273</v>
      </c>
      <c r="R110" s="1">
        <v>0.9329846751933194</v>
      </c>
      <c r="S110" s="1">
        <v>0.92304061281840655</v>
      </c>
      <c r="T110" s="1">
        <v>0.92304061281840655</v>
      </c>
      <c r="U110" s="1">
        <v>0.95590542468997364</v>
      </c>
      <c r="V110" s="1">
        <v>406.790663</v>
      </c>
      <c r="W110" s="1">
        <v>379.211635</v>
      </c>
      <c r="X110" s="1">
        <v>262.000766</v>
      </c>
      <c r="Y110" s="1">
        <v>389.46</v>
      </c>
      <c r="Z110" s="7">
        <v>74463.375599999999</v>
      </c>
      <c r="AA110" s="7">
        <v>21.682039215</v>
      </c>
      <c r="AB110" s="7">
        <v>18.817084587</v>
      </c>
      <c r="AC110" s="7" t="s">
        <v>444</v>
      </c>
      <c r="AD110" s="7" t="s">
        <v>445</v>
      </c>
      <c r="AE110" s="7">
        <v>12.413789986999999</v>
      </c>
      <c r="AF110" s="7" t="s">
        <v>445</v>
      </c>
      <c r="AG110" s="7">
        <v>19.649327737</v>
      </c>
    </row>
    <row r="111" spans="1:33" ht="30" x14ac:dyDescent="0.25">
      <c r="A111" s="1">
        <v>7327</v>
      </c>
      <c r="B111" s="1">
        <v>30004120</v>
      </c>
      <c r="C111" s="1" t="s">
        <v>593</v>
      </c>
      <c r="D111" s="1">
        <v>230004120</v>
      </c>
      <c r="E111" s="248" t="s">
        <v>597</v>
      </c>
      <c r="F111" s="1">
        <v>34203085</v>
      </c>
      <c r="G111" s="1">
        <v>1.83</v>
      </c>
      <c r="H111" s="1">
        <v>2.3763294249790596</v>
      </c>
      <c r="I111" s="1">
        <v>6.5562466717686574</v>
      </c>
      <c r="J111" s="1">
        <v>-8.441313382466312</v>
      </c>
      <c r="K111" s="1">
        <v>4.5818772641944792</v>
      </c>
      <c r="L111" s="1">
        <v>9.8512612577738672</v>
      </c>
      <c r="M111" s="1">
        <v>33.790000915527344</v>
      </c>
      <c r="N111" s="1">
        <v>0.99022986041174998</v>
      </c>
      <c r="O111" s="1">
        <v>0.96533690096206171</v>
      </c>
      <c r="P111" s="1">
        <v>0.95590542468997364</v>
      </c>
      <c r="Q111" s="1">
        <v>0.9893416659037273</v>
      </c>
      <c r="R111" s="1">
        <v>0.9329846751933194</v>
      </c>
      <c r="S111" s="1">
        <v>0.92304061281840655</v>
      </c>
      <c r="T111" s="1">
        <v>0.92304061281840655</v>
      </c>
      <c r="U111" s="1">
        <v>0.95590542468997364</v>
      </c>
      <c r="V111" s="1">
        <v>406.790663</v>
      </c>
      <c r="W111" s="1">
        <v>379.211635</v>
      </c>
      <c r="X111" s="1">
        <v>262.000766</v>
      </c>
      <c r="Y111" s="1">
        <v>389.46</v>
      </c>
      <c r="Z111" s="7">
        <v>74463.375599999999</v>
      </c>
      <c r="AA111" s="7">
        <v>35.796350185000001</v>
      </c>
      <c r="AB111" s="7">
        <v>151.54217499999999</v>
      </c>
      <c r="AC111" s="7">
        <v>54.289325912999999</v>
      </c>
      <c r="AD111" s="7">
        <v>27.649255945</v>
      </c>
      <c r="AE111" s="7" t="s">
        <v>445</v>
      </c>
      <c r="AF111" s="7">
        <v>43.102962398000003</v>
      </c>
      <c r="AG111" s="7" t="s">
        <v>445</v>
      </c>
    </row>
    <row r="112" spans="1:33" ht="30" x14ac:dyDescent="0.25">
      <c r="A112" s="1">
        <v>11953</v>
      </c>
      <c r="B112" s="1">
        <v>30004240</v>
      </c>
      <c r="C112" s="1" t="s">
        <v>593</v>
      </c>
      <c r="D112" s="1">
        <v>230004240</v>
      </c>
      <c r="E112" s="248" t="s">
        <v>597</v>
      </c>
      <c r="F112" s="1">
        <v>34203085</v>
      </c>
      <c r="G112" s="1">
        <v>1.83</v>
      </c>
      <c r="H112" s="1">
        <v>2.8144638849671799</v>
      </c>
      <c r="I112" s="1">
        <v>6.0184124886098909</v>
      </c>
      <c r="J112" s="1">
        <v>-7.0683129350821936</v>
      </c>
      <c r="K112" s="1">
        <v>3.3852576856903873</v>
      </c>
      <c r="L112" s="1">
        <v>8.8235313471907375</v>
      </c>
      <c r="M112" s="1">
        <v>33.790000915527344</v>
      </c>
      <c r="N112" s="1">
        <v>0.99022986041174998</v>
      </c>
      <c r="O112" s="1">
        <v>0.96533690096206171</v>
      </c>
      <c r="P112" s="1">
        <v>0.95590542468997364</v>
      </c>
      <c r="Q112" s="1">
        <v>0.9893416659037273</v>
      </c>
      <c r="R112" s="1">
        <v>0.9329846751933194</v>
      </c>
      <c r="S112" s="1">
        <v>0.92304061281840655</v>
      </c>
      <c r="T112" s="1">
        <v>0.92304061281840655</v>
      </c>
      <c r="U112" s="1">
        <v>0.95590542468997364</v>
      </c>
      <c r="V112" s="1">
        <v>406.790663</v>
      </c>
      <c r="W112" s="1">
        <v>379.211635</v>
      </c>
      <c r="X112" s="1">
        <v>262.000766</v>
      </c>
      <c r="Y112" s="1">
        <v>389.46</v>
      </c>
      <c r="Z112" s="7">
        <v>74463.375599999999</v>
      </c>
      <c r="AA112" s="7">
        <v>40.082243009000003</v>
      </c>
      <c r="AB112" s="7">
        <v>127.79556243</v>
      </c>
      <c r="AC112" s="7">
        <v>59.230245050000001</v>
      </c>
      <c r="AD112" s="7">
        <v>33.214295522999997</v>
      </c>
      <c r="AE112" s="7" t="s">
        <v>445</v>
      </c>
      <c r="AF112" s="7">
        <v>51.669842170000003</v>
      </c>
      <c r="AG112" s="7" t="s">
        <v>445</v>
      </c>
    </row>
    <row r="113" spans="1:33" ht="30" x14ac:dyDescent="0.25">
      <c r="A113" s="1">
        <v>16579</v>
      </c>
      <c r="B113" s="1">
        <v>30004280</v>
      </c>
      <c r="C113" s="1" t="s">
        <v>593</v>
      </c>
      <c r="D113" s="1">
        <v>230004280</v>
      </c>
      <c r="E113" s="248" t="s">
        <v>597</v>
      </c>
      <c r="F113" s="1">
        <v>34203085</v>
      </c>
      <c r="G113" s="1">
        <v>1.83</v>
      </c>
      <c r="H113" s="1">
        <v>2.5977635042210188</v>
      </c>
      <c r="I113" s="1">
        <v>6.4826772367447489</v>
      </c>
      <c r="J113" s="1">
        <v>-7.9778100785022996</v>
      </c>
      <c r="K113" s="1">
        <v>4.1077688430329609</v>
      </c>
      <c r="L113" s="1">
        <v>9.549892877496875</v>
      </c>
      <c r="M113" s="1">
        <v>33.790000915527344</v>
      </c>
      <c r="N113" s="1">
        <v>0.99022986041174998</v>
      </c>
      <c r="O113" s="1">
        <v>0.96533690096206171</v>
      </c>
      <c r="P113" s="1">
        <v>0.95590542468997364</v>
      </c>
      <c r="Q113" s="1">
        <v>0.9893416659037273</v>
      </c>
      <c r="R113" s="1">
        <v>0.9329846751933194</v>
      </c>
      <c r="S113" s="1">
        <v>0.92304061281840655</v>
      </c>
      <c r="T113" s="1">
        <v>0.92304061281840655</v>
      </c>
      <c r="U113" s="1">
        <v>0.95590542468997364</v>
      </c>
      <c r="V113" s="1">
        <v>406.790663</v>
      </c>
      <c r="W113" s="1">
        <v>379.211635</v>
      </c>
      <c r="X113" s="1">
        <v>262.000766</v>
      </c>
      <c r="Y113" s="1">
        <v>389.46</v>
      </c>
      <c r="Z113" s="7">
        <v>74463.375599999999</v>
      </c>
      <c r="AA113" s="7">
        <v>36.957541896000002</v>
      </c>
      <c r="AB113" s="7">
        <v>138.53943783</v>
      </c>
      <c r="AC113" s="7">
        <v>54.916783416000001</v>
      </c>
      <c r="AD113" s="7">
        <v>29.31375092</v>
      </c>
      <c r="AE113" s="7" t="s">
        <v>445</v>
      </c>
      <c r="AF113" s="7">
        <v>45.665303264000002</v>
      </c>
      <c r="AG113" s="7" t="s">
        <v>445</v>
      </c>
    </row>
    <row r="114" spans="1:33" ht="30" x14ac:dyDescent="0.25">
      <c r="A114" s="1">
        <v>21205</v>
      </c>
      <c r="B114" s="1">
        <v>30004290</v>
      </c>
      <c r="C114" s="1" t="s">
        <v>593</v>
      </c>
      <c r="D114" s="1">
        <v>230004290</v>
      </c>
      <c r="E114" s="248" t="s">
        <v>597</v>
      </c>
      <c r="F114" s="1">
        <v>34203085</v>
      </c>
      <c r="G114" s="1">
        <v>1.83</v>
      </c>
      <c r="H114" s="1">
        <v>2.6772463889135087</v>
      </c>
      <c r="I114" s="1">
        <v>6.3009522161588167</v>
      </c>
      <c r="J114" s="1">
        <v>-7.6489522177234166</v>
      </c>
      <c r="K114" s="1">
        <v>3.8646626304297556</v>
      </c>
      <c r="L114" s="1">
        <v>9.2862026716089865</v>
      </c>
      <c r="M114" s="1">
        <v>33.790000915527344</v>
      </c>
      <c r="N114" s="1">
        <v>0.99022986041174998</v>
      </c>
      <c r="O114" s="1">
        <v>0.96533690096206171</v>
      </c>
      <c r="P114" s="1">
        <v>0.95590542468997364</v>
      </c>
      <c r="Q114" s="1">
        <v>0.9893416659037273</v>
      </c>
      <c r="R114" s="1">
        <v>0.9329846751933194</v>
      </c>
      <c r="S114" s="1">
        <v>0.92304061281840655</v>
      </c>
      <c r="T114" s="1">
        <v>0.92304061281840655</v>
      </c>
      <c r="U114" s="1">
        <v>0.95590542468997364</v>
      </c>
      <c r="V114" s="1">
        <v>406.790663</v>
      </c>
      <c r="W114" s="1">
        <v>379.211635</v>
      </c>
      <c r="X114" s="1">
        <v>262.000766</v>
      </c>
      <c r="Y114" s="1">
        <v>389.46</v>
      </c>
      <c r="Z114" s="7">
        <v>74463.375599999999</v>
      </c>
      <c r="AA114" s="7">
        <v>38.035380965000002</v>
      </c>
      <c r="AB114" s="7">
        <v>134.39674962000001</v>
      </c>
      <c r="AC114" s="7">
        <v>56.529472779000002</v>
      </c>
      <c r="AD114" s="7">
        <v>30.617055608000001</v>
      </c>
      <c r="AE114" s="7" t="s">
        <v>445</v>
      </c>
      <c r="AF114" s="7">
        <v>47.671624047999998</v>
      </c>
      <c r="AG114" s="7" t="s">
        <v>445</v>
      </c>
    </row>
    <row r="115" spans="1:33" ht="30" x14ac:dyDescent="0.25">
      <c r="A115" s="1">
        <v>25831</v>
      </c>
      <c r="B115" s="1">
        <v>30024070</v>
      </c>
      <c r="C115" s="1" t="s">
        <v>593</v>
      </c>
      <c r="D115" s="1">
        <v>230024070</v>
      </c>
      <c r="E115" s="248" t="s">
        <v>597</v>
      </c>
      <c r="F115" s="1">
        <v>34203085</v>
      </c>
      <c r="G115" s="1">
        <v>1.83</v>
      </c>
      <c r="H115" s="1">
        <v>9.1160279249509077</v>
      </c>
      <c r="I115" s="1">
        <v>-8.1477160908597952</v>
      </c>
      <c r="J115" s="1">
        <v>-6.0445020492854233</v>
      </c>
      <c r="K115" s="1">
        <v>-11.475767478146379</v>
      </c>
      <c r="L115" s="1">
        <v>13.219625890233184</v>
      </c>
      <c r="M115" s="1">
        <v>33.790000915527344</v>
      </c>
      <c r="N115" s="1">
        <v>0.99022986041174998</v>
      </c>
      <c r="O115" s="1">
        <v>0.96533690096206171</v>
      </c>
      <c r="P115" s="1">
        <v>0.95590542468997364</v>
      </c>
      <c r="Q115" s="1">
        <v>0.9893416659037273</v>
      </c>
      <c r="R115" s="1">
        <v>0.9329846751933194</v>
      </c>
      <c r="S115" s="1">
        <v>0.92304061281840655</v>
      </c>
      <c r="T115" s="1">
        <v>0.92304061281840655</v>
      </c>
      <c r="U115" s="1">
        <v>0.95590542468997364</v>
      </c>
      <c r="V115" s="1">
        <v>406.790663</v>
      </c>
      <c r="W115" s="1">
        <v>379.211635</v>
      </c>
      <c r="X115" s="1">
        <v>262.000766</v>
      </c>
      <c r="Y115" s="1">
        <v>389.46</v>
      </c>
      <c r="Z115" s="7">
        <v>74463.375599999999</v>
      </c>
      <c r="AA115" s="7">
        <v>26.420629147</v>
      </c>
      <c r="AB115" s="7">
        <v>38.764079486</v>
      </c>
      <c r="AC115" s="7" t="s">
        <v>444</v>
      </c>
      <c r="AD115" s="7">
        <v>39.009474003999998</v>
      </c>
      <c r="AE115" s="7">
        <v>20.073740651000001</v>
      </c>
      <c r="AF115" s="7">
        <v>60.591000162</v>
      </c>
      <c r="AG115" s="7">
        <v>31.441135411000001</v>
      </c>
    </row>
    <row r="116" spans="1:33" ht="30" x14ac:dyDescent="0.25">
      <c r="A116" s="1">
        <v>30457</v>
      </c>
      <c r="B116" s="1">
        <v>30026030</v>
      </c>
      <c r="C116" s="1" t="s">
        <v>593</v>
      </c>
      <c r="D116" s="1">
        <v>230026030</v>
      </c>
      <c r="E116" s="248" t="s">
        <v>597</v>
      </c>
      <c r="F116" s="1">
        <v>34203085</v>
      </c>
      <c r="G116" s="1">
        <v>1.83</v>
      </c>
      <c r="H116" s="1">
        <v>11.35348257663359</v>
      </c>
      <c r="I116" s="1">
        <v>6.745454723839444</v>
      </c>
      <c r="J116" s="1">
        <v>5.7044229361980356</v>
      </c>
      <c r="K116" s="1">
        <v>-7.0274097917761491</v>
      </c>
      <c r="L116" s="1">
        <v>11.929638384805733</v>
      </c>
      <c r="M116" s="1">
        <v>33.790000915527344</v>
      </c>
      <c r="N116" s="1">
        <v>0.99022986041174998</v>
      </c>
      <c r="O116" s="1">
        <v>0.96533690096206171</v>
      </c>
      <c r="P116" s="1">
        <v>0.95590542468997364</v>
      </c>
      <c r="Q116" s="1">
        <v>0.9893416659037273</v>
      </c>
      <c r="R116" s="1">
        <v>0.9329846751933194</v>
      </c>
      <c r="S116" s="1">
        <v>0.92304061281840655</v>
      </c>
      <c r="T116" s="1">
        <v>0.92304061281840655</v>
      </c>
      <c r="U116" s="1">
        <v>0.95590542468997364</v>
      </c>
      <c r="V116" s="1">
        <v>406.790663</v>
      </c>
      <c r="W116" s="1">
        <v>379.211635</v>
      </c>
      <c r="X116" s="1">
        <v>262.000766</v>
      </c>
      <c r="Y116" s="1">
        <v>389.46</v>
      </c>
      <c r="Z116" s="7">
        <v>74463.375599999999</v>
      </c>
      <c r="AA116" s="7">
        <v>29.385703849999999</v>
      </c>
      <c r="AB116" s="7">
        <v>30.927688843999999</v>
      </c>
      <c r="AC116" s="7">
        <v>52.738476329000001</v>
      </c>
      <c r="AD116" s="7" t="s">
        <v>445</v>
      </c>
      <c r="AE116" s="7">
        <v>33.413440338999997</v>
      </c>
      <c r="AF116" s="7" t="s">
        <v>445</v>
      </c>
      <c r="AG116" s="7">
        <v>51.976407770999998</v>
      </c>
    </row>
    <row r="117" spans="1:33" ht="30" x14ac:dyDescent="0.25">
      <c r="A117" s="1">
        <v>35083</v>
      </c>
      <c r="B117" s="1">
        <v>30028010</v>
      </c>
      <c r="C117" s="1" t="s">
        <v>593</v>
      </c>
      <c r="D117" s="1">
        <v>230028010</v>
      </c>
      <c r="E117" s="248" t="s">
        <v>597</v>
      </c>
      <c r="F117" s="1">
        <v>34203085</v>
      </c>
      <c r="G117" s="1">
        <v>1.83</v>
      </c>
      <c r="H117" s="1">
        <v>9.2328043273522677</v>
      </c>
      <c r="I117" s="1">
        <v>3.3658423307252452</v>
      </c>
      <c r="J117" s="1">
        <v>8.6749554336896129</v>
      </c>
      <c r="K117" s="1">
        <v>-8.7646541156769917</v>
      </c>
      <c r="L117" s="1">
        <v>10.846655117411467</v>
      </c>
      <c r="M117" s="1">
        <v>33.790000915527344</v>
      </c>
      <c r="N117" s="1">
        <v>0.99022986041174998</v>
      </c>
      <c r="O117" s="1">
        <v>0.96533690096206171</v>
      </c>
      <c r="P117" s="1">
        <v>0.95590542468997364</v>
      </c>
      <c r="Q117" s="1">
        <v>0.9893416659037273</v>
      </c>
      <c r="R117" s="1">
        <v>0.9329846751933194</v>
      </c>
      <c r="S117" s="1">
        <v>0.92304061281840655</v>
      </c>
      <c r="T117" s="1">
        <v>0.92304061281840655</v>
      </c>
      <c r="U117" s="1">
        <v>0.95590542468997364</v>
      </c>
      <c r="V117" s="1">
        <v>406.790663</v>
      </c>
      <c r="W117" s="1">
        <v>379.211635</v>
      </c>
      <c r="X117" s="1">
        <v>262.000766</v>
      </c>
      <c r="Y117" s="1">
        <v>389.46</v>
      </c>
      <c r="Z117" s="7">
        <v>74463.375599999999</v>
      </c>
      <c r="AA117" s="7">
        <v>32.419561614000003</v>
      </c>
      <c r="AB117" s="7">
        <v>38.261143867999998</v>
      </c>
      <c r="AC117" s="7">
        <v>106.69680317</v>
      </c>
      <c r="AD117" s="7" t="s">
        <v>445</v>
      </c>
      <c r="AE117" s="7">
        <v>26.592343567</v>
      </c>
      <c r="AF117" s="7" t="s">
        <v>445</v>
      </c>
      <c r="AG117" s="7">
        <v>41.475940498</v>
      </c>
    </row>
    <row r="118" spans="1:33" ht="30" x14ac:dyDescent="0.25">
      <c r="A118" s="1">
        <v>39709</v>
      </c>
      <c r="B118" s="1">
        <v>30028020</v>
      </c>
      <c r="C118" s="1" t="s">
        <v>593</v>
      </c>
      <c r="D118" s="1">
        <v>230028020</v>
      </c>
      <c r="E118" s="248" t="s">
        <v>597</v>
      </c>
      <c r="F118" s="1">
        <v>34203085</v>
      </c>
      <c r="G118" s="1">
        <v>1.83</v>
      </c>
      <c r="H118" s="1">
        <v>9.2556454167552626</v>
      </c>
      <c r="I118" s="1">
        <v>3.2591503208712673</v>
      </c>
      <c r="J118" s="1">
        <v>8.7911289024336376</v>
      </c>
      <c r="K118" s="1">
        <v>-8.909942038622999</v>
      </c>
      <c r="L118" s="1">
        <v>10.910982501816054</v>
      </c>
      <c r="M118" s="1">
        <v>33.790000915527344</v>
      </c>
      <c r="N118" s="1">
        <v>0.99022986041174998</v>
      </c>
      <c r="O118" s="1">
        <v>0.96533690096206171</v>
      </c>
      <c r="P118" s="1">
        <v>0.95590542468997364</v>
      </c>
      <c r="Q118" s="1">
        <v>0.9893416659037273</v>
      </c>
      <c r="R118" s="1">
        <v>0.9329846751933194</v>
      </c>
      <c r="S118" s="1">
        <v>0.92304061281840655</v>
      </c>
      <c r="T118" s="1">
        <v>0.92304061281840655</v>
      </c>
      <c r="U118" s="1">
        <v>0.95590542468997364</v>
      </c>
      <c r="V118" s="1">
        <v>406.790663</v>
      </c>
      <c r="W118" s="1">
        <v>379.211635</v>
      </c>
      <c r="X118" s="1">
        <v>262.000766</v>
      </c>
      <c r="Y118" s="1">
        <v>389.46</v>
      </c>
      <c r="Z118" s="7">
        <v>74463.375599999999</v>
      </c>
      <c r="AA118" s="7">
        <v>32.222531420999999</v>
      </c>
      <c r="AB118" s="7">
        <v>38.164255185000002</v>
      </c>
      <c r="AC118" s="7">
        <v>110.22238109</v>
      </c>
      <c r="AD118" s="7" t="s">
        <v>445</v>
      </c>
      <c r="AE118" s="7">
        <v>26.142415356000001</v>
      </c>
      <c r="AF118" s="7" t="s">
        <v>445</v>
      </c>
      <c r="AG118" s="7">
        <v>40.783316331999998</v>
      </c>
    </row>
    <row r="119" spans="1:33" ht="30" x14ac:dyDescent="0.25">
      <c r="A119" s="1">
        <v>44335</v>
      </c>
      <c r="B119" s="1">
        <v>30028030</v>
      </c>
      <c r="C119" s="1" t="s">
        <v>593</v>
      </c>
      <c r="D119" s="1">
        <v>230028030</v>
      </c>
      <c r="E119" s="248" t="s">
        <v>597</v>
      </c>
      <c r="F119" s="1">
        <v>34203085</v>
      </c>
      <c r="G119" s="1">
        <v>1.83</v>
      </c>
      <c r="H119" s="1">
        <v>9.0821436094254953</v>
      </c>
      <c r="I119" s="1">
        <v>3.5183755494320468</v>
      </c>
      <c r="J119" s="1">
        <v>8.3523919317090041</v>
      </c>
      <c r="K119" s="1">
        <v>-8.4024185070452937</v>
      </c>
      <c r="L119" s="1">
        <v>10.608659954843256</v>
      </c>
      <c r="M119" s="1">
        <v>33.790000915527344</v>
      </c>
      <c r="N119" s="1">
        <v>0.99022986041174998</v>
      </c>
      <c r="O119" s="1">
        <v>0.96533690096206171</v>
      </c>
      <c r="P119" s="1">
        <v>0.95590542468997364</v>
      </c>
      <c r="Q119" s="1">
        <v>0.9893416659037273</v>
      </c>
      <c r="R119" s="1">
        <v>0.9329846751933194</v>
      </c>
      <c r="S119" s="1">
        <v>0.92304061281840655</v>
      </c>
      <c r="T119" s="1">
        <v>0.92304061281840655</v>
      </c>
      <c r="U119" s="1">
        <v>0.95590542468997364</v>
      </c>
      <c r="V119" s="1">
        <v>406.790663</v>
      </c>
      <c r="W119" s="1">
        <v>379.211635</v>
      </c>
      <c r="X119" s="1">
        <v>262.000766</v>
      </c>
      <c r="Y119" s="1">
        <v>389.46</v>
      </c>
      <c r="Z119" s="7">
        <v>74463.375599999999</v>
      </c>
      <c r="AA119" s="7">
        <v>33.169297587999999</v>
      </c>
      <c r="AB119" s="7">
        <v>38.912434177999998</v>
      </c>
      <c r="AC119" s="7">
        <v>102.02779049999999</v>
      </c>
      <c r="AD119" s="7" t="s">
        <v>445</v>
      </c>
      <c r="AE119" s="7">
        <v>27.781873623999999</v>
      </c>
      <c r="AF119" s="7" t="s">
        <v>445</v>
      </c>
      <c r="AG119" s="7">
        <v>43.307115432000003</v>
      </c>
    </row>
    <row r="120" spans="1:33" ht="30" x14ac:dyDescent="0.25">
      <c r="A120" s="1">
        <v>48961</v>
      </c>
      <c r="B120" s="1">
        <v>30053216</v>
      </c>
      <c r="C120" s="1" t="s">
        <v>593</v>
      </c>
      <c r="D120" s="1">
        <v>230053216</v>
      </c>
      <c r="E120" s="248" t="s">
        <v>597</v>
      </c>
      <c r="F120" s="1">
        <v>34203085</v>
      </c>
      <c r="G120" s="1">
        <v>1.83</v>
      </c>
      <c r="H120" s="1">
        <v>10.861809598704747</v>
      </c>
      <c r="I120" s="1">
        <v>5.9223392531295573</v>
      </c>
      <c r="J120" s="1">
        <v>6.4224055094758778</v>
      </c>
      <c r="K120" s="1">
        <v>-7.8324651316607863</v>
      </c>
      <c r="L120" s="1">
        <v>11.951716323483952</v>
      </c>
      <c r="M120" s="1">
        <v>33.790000915527344</v>
      </c>
      <c r="N120" s="1">
        <v>0.99022986041174998</v>
      </c>
      <c r="O120" s="1">
        <v>0.96533690096206171</v>
      </c>
      <c r="P120" s="1">
        <v>0.95590542468997364</v>
      </c>
      <c r="Q120" s="1">
        <v>0.9893416659037273</v>
      </c>
      <c r="R120" s="1">
        <v>0.9329846751933194</v>
      </c>
      <c r="S120" s="1">
        <v>0.92304061281840655</v>
      </c>
      <c r="T120" s="1">
        <v>0.92304061281840655</v>
      </c>
      <c r="U120" s="1">
        <v>0.95590542468997364</v>
      </c>
      <c r="V120" s="1">
        <v>406.790663</v>
      </c>
      <c r="W120" s="1">
        <v>379.211635</v>
      </c>
      <c r="X120" s="1">
        <v>262.000766</v>
      </c>
      <c r="Y120" s="1">
        <v>389.46</v>
      </c>
      <c r="Z120" s="7">
        <v>74463.375599999999</v>
      </c>
      <c r="AA120" s="7">
        <v>29.329573527000001</v>
      </c>
      <c r="AB120" s="7">
        <v>32.372934381999997</v>
      </c>
      <c r="AC120" s="7">
        <v>60.207310745000001</v>
      </c>
      <c r="AD120" s="7" t="s">
        <v>445</v>
      </c>
      <c r="AE120" s="7">
        <v>29.876275034999999</v>
      </c>
      <c r="AF120" s="7" t="s">
        <v>445</v>
      </c>
      <c r="AG120" s="7">
        <v>46.531258733999998</v>
      </c>
    </row>
    <row r="121" spans="1:33" ht="30" x14ac:dyDescent="0.25">
      <c r="A121" s="1">
        <v>53587</v>
      </c>
      <c r="B121" s="1">
        <v>30053346</v>
      </c>
      <c r="C121" s="1" t="s">
        <v>593</v>
      </c>
      <c r="D121" s="1">
        <v>230053346</v>
      </c>
      <c r="E121" s="248" t="s">
        <v>597</v>
      </c>
      <c r="F121" s="1">
        <v>34203085</v>
      </c>
      <c r="G121" s="1">
        <v>1.83</v>
      </c>
      <c r="H121" s="1">
        <v>10.97808649052773</v>
      </c>
      <c r="I121" s="1">
        <v>6.0883952838292235</v>
      </c>
      <c r="J121" s="1">
        <v>6.3267017179133278</v>
      </c>
      <c r="K121" s="1">
        <v>-7.759667885983248</v>
      </c>
      <c r="L121" s="1">
        <v>12.02338013635406</v>
      </c>
      <c r="M121" s="1">
        <v>33.790000915527344</v>
      </c>
      <c r="N121" s="1">
        <v>0.99022986041174998</v>
      </c>
      <c r="O121" s="1">
        <v>0.96533690096206171</v>
      </c>
      <c r="P121" s="1">
        <v>0.95590542468997364</v>
      </c>
      <c r="Q121" s="1">
        <v>0.9893416659037273</v>
      </c>
      <c r="R121" s="1">
        <v>0.9329846751933194</v>
      </c>
      <c r="S121" s="1">
        <v>0.92304061281840655</v>
      </c>
      <c r="T121" s="1">
        <v>0.92304061281840655</v>
      </c>
      <c r="U121" s="1">
        <v>0.95590542468997364</v>
      </c>
      <c r="V121" s="1">
        <v>406.790663</v>
      </c>
      <c r="W121" s="1">
        <v>379.211635</v>
      </c>
      <c r="X121" s="1">
        <v>262.000766</v>
      </c>
      <c r="Y121" s="1">
        <v>389.46</v>
      </c>
      <c r="Z121" s="7">
        <v>74463.375599999999</v>
      </c>
      <c r="AA121" s="7">
        <v>29.148797998999999</v>
      </c>
      <c r="AB121" s="7">
        <v>32.019457381000002</v>
      </c>
      <c r="AC121" s="7">
        <v>58.537931114000003</v>
      </c>
      <c r="AD121" s="7" t="s">
        <v>445</v>
      </c>
      <c r="AE121" s="7">
        <v>30.165940497000001</v>
      </c>
      <c r="AF121" s="7" t="s">
        <v>445</v>
      </c>
      <c r="AG121" s="7">
        <v>46.977172756999998</v>
      </c>
    </row>
    <row r="122" spans="1:33" ht="30" x14ac:dyDescent="0.25">
      <c r="A122" s="1">
        <v>58213</v>
      </c>
      <c r="B122" s="1">
        <v>30053356</v>
      </c>
      <c r="C122" s="1" t="s">
        <v>593</v>
      </c>
      <c r="D122" s="1">
        <v>230053356</v>
      </c>
      <c r="E122" s="248" t="s">
        <v>597</v>
      </c>
      <c r="F122" s="1">
        <v>34203085</v>
      </c>
      <c r="G122" s="1">
        <v>1.83</v>
      </c>
      <c r="H122" s="1">
        <v>10.958392484940358</v>
      </c>
      <c r="I122" s="1">
        <v>5.9788359256254395</v>
      </c>
      <c r="J122" s="1">
        <v>6.472071122486498</v>
      </c>
      <c r="K122" s="1">
        <v>-7.891628905966499</v>
      </c>
      <c r="L122" s="1">
        <v>12.051691614975828</v>
      </c>
      <c r="M122" s="1">
        <v>33.790000915527344</v>
      </c>
      <c r="N122" s="1">
        <v>0.99022986041174998</v>
      </c>
      <c r="O122" s="1">
        <v>0.96533690096206171</v>
      </c>
      <c r="P122" s="1">
        <v>0.95590542468997364</v>
      </c>
      <c r="Q122" s="1">
        <v>0.9893416659037273</v>
      </c>
      <c r="R122" s="1">
        <v>0.9329846751933194</v>
      </c>
      <c r="S122" s="1">
        <v>0.92304061281840655</v>
      </c>
      <c r="T122" s="1">
        <v>0.92304061281840655</v>
      </c>
      <c r="U122" s="1">
        <v>0.95590542468997364</v>
      </c>
      <c r="V122" s="1">
        <v>406.790663</v>
      </c>
      <c r="W122" s="1">
        <v>379.211635</v>
      </c>
      <c r="X122" s="1">
        <v>262.000766</v>
      </c>
      <c r="Y122" s="1">
        <v>389.46</v>
      </c>
      <c r="Z122" s="7">
        <v>74463.375599999999</v>
      </c>
      <c r="AA122" s="7">
        <v>29.077973331999999</v>
      </c>
      <c r="AB122" s="7">
        <v>32.078798691999999</v>
      </c>
      <c r="AC122" s="7">
        <v>59.628935718000001</v>
      </c>
      <c r="AD122" s="7" t="s">
        <v>445</v>
      </c>
      <c r="AE122" s="7">
        <v>29.644794692000001</v>
      </c>
      <c r="AF122" s="7" t="s">
        <v>445</v>
      </c>
      <c r="AG122" s="7">
        <v>46.174915488000003</v>
      </c>
    </row>
    <row r="123" spans="1:33" ht="30" x14ac:dyDescent="0.25">
      <c r="A123" s="1">
        <v>62839</v>
      </c>
      <c r="B123" s="1">
        <v>30054216</v>
      </c>
      <c r="C123" s="1" t="s">
        <v>593</v>
      </c>
      <c r="D123" s="1">
        <v>230054216</v>
      </c>
      <c r="E123" s="248" t="s">
        <v>597</v>
      </c>
      <c r="F123" s="1">
        <v>34203085</v>
      </c>
      <c r="G123" s="1">
        <v>1.83</v>
      </c>
      <c r="H123" s="1">
        <v>11.908483404093374</v>
      </c>
      <c r="I123" s="1">
        <v>7.9284099446820306</v>
      </c>
      <c r="J123" s="1">
        <v>3.4173988685074281</v>
      </c>
      <c r="K123" s="1">
        <v>-5.9697731977668411</v>
      </c>
      <c r="L123" s="1">
        <v>12.082005485338778</v>
      </c>
      <c r="M123" s="1">
        <v>33.790000915527344</v>
      </c>
      <c r="N123" s="1">
        <v>0.99022986041174998</v>
      </c>
      <c r="O123" s="1">
        <v>0.96533690096206171</v>
      </c>
      <c r="P123" s="1">
        <v>0.95590542468997364</v>
      </c>
      <c r="Q123" s="1">
        <v>0.9893416659037273</v>
      </c>
      <c r="R123" s="1">
        <v>0.9329846751933194</v>
      </c>
      <c r="S123" s="1">
        <v>0.92304061281840655</v>
      </c>
      <c r="T123" s="1">
        <v>0.92304061281840655</v>
      </c>
      <c r="U123" s="1">
        <v>0.95590542468997364</v>
      </c>
      <c r="V123" s="1">
        <v>406.790663</v>
      </c>
      <c r="W123" s="1">
        <v>379.211635</v>
      </c>
      <c r="X123" s="1">
        <v>262.000766</v>
      </c>
      <c r="Y123" s="1">
        <v>389.46</v>
      </c>
      <c r="Z123" s="7">
        <v>74463.375599999999</v>
      </c>
      <c r="AA123" s="7">
        <v>29.002507401999999</v>
      </c>
      <c r="AB123" s="7">
        <v>29.43968293</v>
      </c>
      <c r="AC123" s="7">
        <v>44.720448554999997</v>
      </c>
      <c r="AD123" s="7" t="s">
        <v>445</v>
      </c>
      <c r="AE123" s="7">
        <v>39.510307443000002</v>
      </c>
      <c r="AF123" s="7" t="s">
        <v>445</v>
      </c>
      <c r="AG123" s="7">
        <v>61.361988365000002</v>
      </c>
    </row>
    <row r="124" spans="1:33" ht="30" x14ac:dyDescent="0.25">
      <c r="A124" s="1">
        <v>67465</v>
      </c>
      <c r="B124" s="1">
        <v>30054286</v>
      </c>
      <c r="C124" s="1" t="s">
        <v>593</v>
      </c>
      <c r="D124" s="1">
        <v>230054286</v>
      </c>
      <c r="E124" s="248" t="s">
        <v>597</v>
      </c>
      <c r="F124" s="1">
        <v>34203085</v>
      </c>
      <c r="G124" s="1">
        <v>1.83</v>
      </c>
      <c r="H124" s="1">
        <v>12.108067938690528</v>
      </c>
      <c r="I124" s="1">
        <v>7.8948703992059102</v>
      </c>
      <c r="J124" s="1">
        <v>3.7668561985622468</v>
      </c>
      <c r="K124" s="1">
        <v>-6.3226797822770298</v>
      </c>
      <c r="L124" s="1">
        <v>12.343756732296017</v>
      </c>
      <c r="M124" s="1">
        <v>33.790000915527344</v>
      </c>
      <c r="N124" s="1">
        <v>0.99022986041174998</v>
      </c>
      <c r="O124" s="1">
        <v>0.96533690096206171</v>
      </c>
      <c r="P124" s="1">
        <v>0.95590542468997364</v>
      </c>
      <c r="Q124" s="1">
        <v>0.9893416659037273</v>
      </c>
      <c r="R124" s="1">
        <v>0.9329846751933194</v>
      </c>
      <c r="S124" s="1">
        <v>0.92304061281840655</v>
      </c>
      <c r="T124" s="1">
        <v>0.92304061281840655</v>
      </c>
      <c r="U124" s="1">
        <v>0.95590542468997364</v>
      </c>
      <c r="V124" s="1">
        <v>406.790663</v>
      </c>
      <c r="W124" s="1">
        <v>379.211635</v>
      </c>
      <c r="X124" s="1">
        <v>262.000766</v>
      </c>
      <c r="Y124" s="1">
        <v>389.46</v>
      </c>
      <c r="Z124" s="7">
        <v>74463.375599999999</v>
      </c>
      <c r="AA124" s="7">
        <v>28.366299649999998</v>
      </c>
      <c r="AB124" s="7">
        <v>28.937927408</v>
      </c>
      <c r="AC124" s="7">
        <v>44.914681391000002</v>
      </c>
      <c r="AD124" s="7" t="s">
        <v>445</v>
      </c>
      <c r="AE124" s="7">
        <v>37.249184829000001</v>
      </c>
      <c r="AF124" s="7" t="s">
        <v>445</v>
      </c>
      <c r="AG124" s="7">
        <v>57.881192708999997</v>
      </c>
    </row>
    <row r="125" spans="1:33" ht="30" x14ac:dyDescent="0.25">
      <c r="A125" s="1">
        <v>72091</v>
      </c>
      <c r="B125" s="1">
        <v>30054346</v>
      </c>
      <c r="C125" s="1" t="s">
        <v>593</v>
      </c>
      <c r="D125" s="1">
        <v>230054346</v>
      </c>
      <c r="E125" s="248" t="s">
        <v>597</v>
      </c>
      <c r="F125" s="1">
        <v>34203085</v>
      </c>
      <c r="G125" s="1">
        <v>1.83</v>
      </c>
      <c r="H125" s="1">
        <v>11.917528040695016</v>
      </c>
      <c r="I125" s="1">
        <v>7.9598047050783176</v>
      </c>
      <c r="J125" s="1">
        <v>3.3429612538474505</v>
      </c>
      <c r="K125" s="1">
        <v>-5.9107548399237881</v>
      </c>
      <c r="L125" s="1">
        <v>12.062118801308591</v>
      </c>
      <c r="M125" s="1">
        <v>33.790000915527344</v>
      </c>
      <c r="N125" s="1">
        <v>0.99022986041174998</v>
      </c>
      <c r="O125" s="1">
        <v>0.96533690096206171</v>
      </c>
      <c r="P125" s="1">
        <v>0.95590542468997364</v>
      </c>
      <c r="Q125" s="1">
        <v>0.9893416659037273</v>
      </c>
      <c r="R125" s="1">
        <v>0.9329846751933194</v>
      </c>
      <c r="S125" s="1">
        <v>0.92304061281840655</v>
      </c>
      <c r="T125" s="1">
        <v>0.92304061281840655</v>
      </c>
      <c r="U125" s="1">
        <v>0.95590542468997364</v>
      </c>
      <c r="V125" s="1">
        <v>406.790663</v>
      </c>
      <c r="W125" s="1">
        <v>379.211635</v>
      </c>
      <c r="X125" s="1">
        <v>262.000766</v>
      </c>
      <c r="Y125" s="1">
        <v>389.46</v>
      </c>
      <c r="Z125" s="7">
        <v>74463.375599999999</v>
      </c>
      <c r="AA125" s="7">
        <v>29.051972208999999</v>
      </c>
      <c r="AB125" s="7">
        <v>29.416581171000001</v>
      </c>
      <c r="AC125" s="7">
        <v>44.540119693000001</v>
      </c>
      <c r="AD125" s="7" t="s">
        <v>445</v>
      </c>
      <c r="AE125" s="7">
        <v>39.914799236</v>
      </c>
      <c r="AF125" s="7" t="s">
        <v>445</v>
      </c>
      <c r="AG125" s="7">
        <v>61.984667235000003</v>
      </c>
    </row>
    <row r="126" spans="1:33" ht="30" x14ac:dyDescent="0.25">
      <c r="A126" s="1">
        <v>76717</v>
      </c>
      <c r="B126" s="1">
        <v>30054356</v>
      </c>
      <c r="C126" s="1" t="s">
        <v>593</v>
      </c>
      <c r="D126" s="1">
        <v>230054356</v>
      </c>
      <c r="E126" s="248" t="s">
        <v>597</v>
      </c>
      <c r="F126" s="1">
        <v>34203085</v>
      </c>
      <c r="G126" s="1">
        <v>1.83</v>
      </c>
      <c r="H126" s="1">
        <v>11.912737926290479</v>
      </c>
      <c r="I126" s="1">
        <v>7.9301739023577387</v>
      </c>
      <c r="J126" s="1">
        <v>3.3920467613011409</v>
      </c>
      <c r="K126" s="1">
        <v>-5.9543647479102617</v>
      </c>
      <c r="L126" s="1">
        <v>12.071062820612839</v>
      </c>
      <c r="M126" s="1">
        <v>33.790000915527344</v>
      </c>
      <c r="N126" s="1">
        <v>0.99022986041174998</v>
      </c>
      <c r="O126" s="1">
        <v>0.96533690096206171</v>
      </c>
      <c r="P126" s="1">
        <v>0.95590542468997364</v>
      </c>
      <c r="Q126" s="1">
        <v>0.9893416659037273</v>
      </c>
      <c r="R126" s="1">
        <v>0.9329846751933194</v>
      </c>
      <c r="S126" s="1">
        <v>0.92304061281840655</v>
      </c>
      <c r="T126" s="1">
        <v>0.92304061281840655</v>
      </c>
      <c r="U126" s="1">
        <v>0.95590542468997364</v>
      </c>
      <c r="V126" s="1">
        <v>406.790663</v>
      </c>
      <c r="W126" s="1">
        <v>379.211635</v>
      </c>
      <c r="X126" s="1">
        <v>262.000766</v>
      </c>
      <c r="Y126" s="1">
        <v>389.46</v>
      </c>
      <c r="Z126" s="7">
        <v>74463.375599999999</v>
      </c>
      <c r="AA126" s="7">
        <v>29.029705286999999</v>
      </c>
      <c r="AB126" s="7">
        <v>29.428811683999999</v>
      </c>
      <c r="AC126" s="7">
        <v>44.710278672999998</v>
      </c>
      <c r="AD126" s="7" t="s">
        <v>445</v>
      </c>
      <c r="AE126" s="7">
        <v>39.615138279999996</v>
      </c>
      <c r="AF126" s="7" t="s">
        <v>445</v>
      </c>
      <c r="AG126" s="7">
        <v>61.523366045000003</v>
      </c>
    </row>
    <row r="127" spans="1:33" ht="30" x14ac:dyDescent="0.25">
      <c r="A127" s="1">
        <v>81343</v>
      </c>
      <c r="B127" s="1">
        <v>30055286</v>
      </c>
      <c r="C127" s="1" t="s">
        <v>593</v>
      </c>
      <c r="D127" s="1">
        <v>230055286</v>
      </c>
      <c r="E127" s="248" t="s">
        <v>597</v>
      </c>
      <c r="F127" s="1">
        <v>34203085</v>
      </c>
      <c r="G127" s="1">
        <v>1.83</v>
      </c>
      <c r="H127" s="1">
        <v>9.5811088561109834</v>
      </c>
      <c r="I127" s="1">
        <v>6.6132243619749804</v>
      </c>
      <c r="J127" s="1">
        <v>1.7703558815805538</v>
      </c>
      <c r="K127" s="1">
        <v>-4.3959245905772004</v>
      </c>
      <c r="L127" s="1">
        <v>9.605803340960497</v>
      </c>
      <c r="M127" s="1">
        <v>33.790000915527344</v>
      </c>
      <c r="N127" s="1">
        <v>0.99022986041174998</v>
      </c>
      <c r="O127" s="1">
        <v>0.96533690096206171</v>
      </c>
      <c r="P127" s="1">
        <v>0.95590542468997364</v>
      </c>
      <c r="Q127" s="1">
        <v>0.9893416659037273</v>
      </c>
      <c r="R127" s="1">
        <v>0.9329846751933194</v>
      </c>
      <c r="S127" s="1">
        <v>0.92304061281840655</v>
      </c>
      <c r="T127" s="1">
        <v>0.92304061281840655</v>
      </c>
      <c r="U127" s="1">
        <v>0.95590542468997364</v>
      </c>
      <c r="V127" s="1">
        <v>406.790663</v>
      </c>
      <c r="W127" s="1">
        <v>379.211635</v>
      </c>
      <c r="X127" s="1">
        <v>262.000766</v>
      </c>
      <c r="Y127" s="1">
        <v>389.46</v>
      </c>
      <c r="Z127" s="7">
        <v>74463.375599999999</v>
      </c>
      <c r="AA127" s="7">
        <v>36.736610478000003</v>
      </c>
      <c r="AB127" s="7">
        <v>36.833873349000001</v>
      </c>
      <c r="AC127" s="7">
        <v>53.812968554999998</v>
      </c>
      <c r="AD127" s="7" t="s">
        <v>445</v>
      </c>
      <c r="AE127" s="7">
        <v>54.013989121999998</v>
      </c>
      <c r="AF127" s="7" t="s">
        <v>445</v>
      </c>
      <c r="AG127" s="7">
        <v>83.689106701</v>
      </c>
    </row>
    <row r="128" spans="1:33" ht="30" x14ac:dyDescent="0.25">
      <c r="A128" s="1">
        <v>85969</v>
      </c>
      <c r="B128" s="1">
        <v>31001280</v>
      </c>
      <c r="C128" s="1" t="s">
        <v>593</v>
      </c>
      <c r="D128" s="1">
        <v>231001280</v>
      </c>
      <c r="E128" s="248" t="s">
        <v>597</v>
      </c>
      <c r="F128" s="1">
        <v>34203085</v>
      </c>
      <c r="G128" s="1">
        <v>1.83</v>
      </c>
      <c r="H128" s="1">
        <v>6.948040508884878</v>
      </c>
      <c r="I128" s="1">
        <v>-6.3126522642859406</v>
      </c>
      <c r="J128" s="1">
        <v>-1.4213097679559188</v>
      </c>
      <c r="K128" s="1">
        <v>-6.7560598509410941</v>
      </c>
      <c r="L128" s="1">
        <v>7.7575115411126756</v>
      </c>
      <c r="M128" s="1">
        <v>33.790000915527344</v>
      </c>
      <c r="N128" s="1">
        <v>0.99022986041174998</v>
      </c>
      <c r="O128" s="1">
        <v>0.96533690096206171</v>
      </c>
      <c r="P128" s="1">
        <v>0.95590542468997364</v>
      </c>
      <c r="Q128" s="1">
        <v>0.9893416659037273</v>
      </c>
      <c r="R128" s="1">
        <v>0.9329846751933194</v>
      </c>
      <c r="S128" s="1">
        <v>0.92304061281840655</v>
      </c>
      <c r="T128" s="1">
        <v>0.92304061281840655</v>
      </c>
      <c r="U128" s="1">
        <v>0.95590542468997364</v>
      </c>
      <c r="V128" s="1">
        <v>406.790663</v>
      </c>
      <c r="W128" s="1">
        <v>379.211635</v>
      </c>
      <c r="X128" s="1">
        <v>262.000766</v>
      </c>
      <c r="Y128" s="1">
        <v>389.46</v>
      </c>
      <c r="Z128" s="7">
        <v>74463.375599999999</v>
      </c>
      <c r="AA128" s="7">
        <v>45.727672538</v>
      </c>
      <c r="AB128" s="7">
        <v>51.1716099</v>
      </c>
      <c r="AC128" s="7" t="s">
        <v>444</v>
      </c>
      <c r="AD128" s="7">
        <v>169.15104873999999</v>
      </c>
      <c r="AE128" s="7">
        <v>34.795619479999999</v>
      </c>
      <c r="AF128" s="7">
        <v>260.93229308000002</v>
      </c>
      <c r="AG128" s="7">
        <v>54.104148707</v>
      </c>
    </row>
    <row r="129" spans="1:33" ht="30" x14ac:dyDescent="0.25">
      <c r="A129" s="1">
        <v>90595</v>
      </c>
      <c r="B129" s="1">
        <v>31001290</v>
      </c>
      <c r="C129" s="1" t="s">
        <v>593</v>
      </c>
      <c r="D129" s="1">
        <v>231001290</v>
      </c>
      <c r="E129" s="248" t="s">
        <v>597</v>
      </c>
      <c r="F129" s="1">
        <v>34203085</v>
      </c>
      <c r="G129" s="1">
        <v>1.83</v>
      </c>
      <c r="H129" s="1">
        <v>7.3042234464918021</v>
      </c>
      <c r="I129" s="1">
        <v>-6.3739488168776273</v>
      </c>
      <c r="J129" s="1">
        <v>-1.2607464915113211</v>
      </c>
      <c r="K129" s="1">
        <v>-7.0920775225041437</v>
      </c>
      <c r="L129" s="1">
        <v>8.0098546404536251</v>
      </c>
      <c r="M129" s="1">
        <v>33.790000915527344</v>
      </c>
      <c r="N129" s="1">
        <v>0.99022986041174998</v>
      </c>
      <c r="O129" s="1">
        <v>0.96533690096206171</v>
      </c>
      <c r="P129" s="1">
        <v>0.95590542468997364</v>
      </c>
      <c r="Q129" s="1">
        <v>0.9893416659037273</v>
      </c>
      <c r="R129" s="1">
        <v>0.9329846751933194</v>
      </c>
      <c r="S129" s="1">
        <v>0.92304061281840655</v>
      </c>
      <c r="T129" s="1">
        <v>0.92304061281840655</v>
      </c>
      <c r="U129" s="1">
        <v>0.95590542468997364</v>
      </c>
      <c r="V129" s="1">
        <v>406.790663</v>
      </c>
      <c r="W129" s="1">
        <v>379.211635</v>
      </c>
      <c r="X129" s="1">
        <v>262.000766</v>
      </c>
      <c r="Y129" s="1">
        <v>389.46</v>
      </c>
      <c r="Z129" s="7">
        <v>74463.375599999999</v>
      </c>
      <c r="AA129" s="7">
        <v>44.255560215999999</v>
      </c>
      <c r="AB129" s="7">
        <v>48.627515047999999</v>
      </c>
      <c r="AC129" s="7" t="s">
        <v>444</v>
      </c>
      <c r="AD129" s="7">
        <v>190.82075796999999</v>
      </c>
      <c r="AE129" s="7">
        <v>33.099648070999997</v>
      </c>
      <c r="AF129" s="7">
        <v>294.29086870999998</v>
      </c>
      <c r="AG129" s="7">
        <v>51.493352690999998</v>
      </c>
    </row>
    <row r="130" spans="1:33" ht="30" x14ac:dyDescent="0.25">
      <c r="A130" s="1">
        <v>95221</v>
      </c>
      <c r="B130" s="1">
        <v>31001416</v>
      </c>
      <c r="C130" s="1" t="s">
        <v>593</v>
      </c>
      <c r="D130" s="1">
        <v>231001416</v>
      </c>
      <c r="E130" s="248" t="s">
        <v>597</v>
      </c>
      <c r="F130" s="1">
        <v>34203085</v>
      </c>
      <c r="G130" s="1">
        <v>1.83</v>
      </c>
      <c r="H130" s="1">
        <v>6.1172337510686807</v>
      </c>
      <c r="I130" s="1">
        <v>1.7171421458735368</v>
      </c>
      <c r="J130" s="1">
        <v>4.6937934676521538</v>
      </c>
      <c r="K130" s="1">
        <v>-5.8672595944943673</v>
      </c>
      <c r="L130" s="1">
        <v>6.8921887723631068</v>
      </c>
      <c r="M130" s="1">
        <v>33.790000915527344</v>
      </c>
      <c r="N130" s="1">
        <v>0.99022986041174998</v>
      </c>
      <c r="O130" s="1">
        <v>0.96533690096206171</v>
      </c>
      <c r="P130" s="1">
        <v>0.95590542468997364</v>
      </c>
      <c r="Q130" s="1">
        <v>0.9893416659037273</v>
      </c>
      <c r="R130" s="1">
        <v>0.9329846751933194</v>
      </c>
      <c r="S130" s="1">
        <v>0.92304061281840655</v>
      </c>
      <c r="T130" s="1">
        <v>0.92304061281840655</v>
      </c>
      <c r="U130" s="1">
        <v>0.95590542468997364</v>
      </c>
      <c r="V130" s="1">
        <v>406.790663</v>
      </c>
      <c r="W130" s="1">
        <v>379.211635</v>
      </c>
      <c r="X130" s="1">
        <v>262.000766</v>
      </c>
      <c r="Y130" s="1">
        <v>389.46</v>
      </c>
      <c r="Z130" s="7">
        <v>74463.375599999999</v>
      </c>
      <c r="AA130" s="7">
        <v>51.594389239000002</v>
      </c>
      <c r="AB130" s="7">
        <v>58.257251521000001</v>
      </c>
      <c r="AC130" s="7">
        <v>210.10102029999999</v>
      </c>
      <c r="AD130" s="7" t="s">
        <v>445</v>
      </c>
      <c r="AE130" s="7">
        <v>40.21810936</v>
      </c>
      <c r="AF130" s="7" t="s">
        <v>445</v>
      </c>
      <c r="AG130" s="7">
        <v>62.451585991999998</v>
      </c>
    </row>
    <row r="131" spans="1:33" ht="30" x14ac:dyDescent="0.25">
      <c r="A131" s="1">
        <v>99847</v>
      </c>
      <c r="B131" s="1">
        <v>31001426</v>
      </c>
      <c r="C131" s="1" t="s">
        <v>593</v>
      </c>
      <c r="D131" s="1">
        <v>231001426</v>
      </c>
      <c r="E131" s="248" t="s">
        <v>597</v>
      </c>
      <c r="F131" s="1">
        <v>34203085</v>
      </c>
      <c r="G131" s="1">
        <v>1.83</v>
      </c>
      <c r="H131" s="1">
        <v>7.0514931303348423</v>
      </c>
      <c r="I131" s="1">
        <v>1.3341938938017686</v>
      </c>
      <c r="J131" s="1">
        <v>6.0112509007650861</v>
      </c>
      <c r="K131" s="1">
        <v>-7.3974642697306487</v>
      </c>
      <c r="L131" s="1">
        <v>8.1497162192904398</v>
      </c>
      <c r="M131" s="1">
        <v>33.790000915527344</v>
      </c>
      <c r="N131" s="1">
        <v>0.99022986041174998</v>
      </c>
      <c r="O131" s="1">
        <v>0.96533690096206171</v>
      </c>
      <c r="P131" s="1">
        <v>0.95590542468997364</v>
      </c>
      <c r="Q131" s="1">
        <v>0.9893416659037273</v>
      </c>
      <c r="R131" s="1">
        <v>0.9329846751933194</v>
      </c>
      <c r="S131" s="1">
        <v>0.92304061281840655</v>
      </c>
      <c r="T131" s="1">
        <v>0.92304061281840655</v>
      </c>
      <c r="U131" s="1">
        <v>0.95590542468997364</v>
      </c>
      <c r="V131" s="1">
        <v>406.790663</v>
      </c>
      <c r="W131" s="1">
        <v>379.211635</v>
      </c>
      <c r="X131" s="1">
        <v>262.000766</v>
      </c>
      <c r="Y131" s="1">
        <v>389.46</v>
      </c>
      <c r="Z131" s="7">
        <v>74463.375599999999</v>
      </c>
      <c r="AA131" s="7">
        <v>43.478905675999997</v>
      </c>
      <c r="AB131" s="7">
        <v>50.406198985000003</v>
      </c>
      <c r="AC131" s="7">
        <v>270.69248838999999</v>
      </c>
      <c r="AD131" s="7" t="s">
        <v>445</v>
      </c>
      <c r="AE131" s="7">
        <v>31.691925069</v>
      </c>
      <c r="AF131" s="7" t="s">
        <v>445</v>
      </c>
      <c r="AG131" s="7">
        <v>49.326289269999997</v>
      </c>
    </row>
    <row r="132" spans="1:33" ht="30" x14ac:dyDescent="0.25">
      <c r="A132" s="1">
        <v>104473</v>
      </c>
      <c r="B132" s="1">
        <v>31001560</v>
      </c>
      <c r="C132" s="1" t="s">
        <v>593</v>
      </c>
      <c r="D132" s="1">
        <v>231001560</v>
      </c>
      <c r="E132" s="248" t="s">
        <v>597</v>
      </c>
      <c r="F132" s="1">
        <v>34203085</v>
      </c>
      <c r="G132" s="1">
        <v>1.83</v>
      </c>
      <c r="H132" s="1">
        <v>5.6056467691057552</v>
      </c>
      <c r="I132" s="1">
        <v>-5.2049631463797246</v>
      </c>
      <c r="J132" s="1">
        <v>-1.685471106843806</v>
      </c>
      <c r="K132" s="1">
        <v>-5.9637651490297161</v>
      </c>
      <c r="L132" s="1">
        <v>6.6122288961535896</v>
      </c>
      <c r="M132" s="1">
        <v>33.790000915527344</v>
      </c>
      <c r="N132" s="1">
        <v>0.99022986041174998</v>
      </c>
      <c r="O132" s="1">
        <v>0.96533690096206171</v>
      </c>
      <c r="P132" s="1">
        <v>0.95590542468997364</v>
      </c>
      <c r="Q132" s="1">
        <v>0.9893416659037273</v>
      </c>
      <c r="R132" s="1">
        <v>0.9329846751933194</v>
      </c>
      <c r="S132" s="1">
        <v>0.92304061281840655</v>
      </c>
      <c r="T132" s="1">
        <v>0.92304061281840655</v>
      </c>
      <c r="U132" s="1">
        <v>0.95590542468997364</v>
      </c>
      <c r="V132" s="1">
        <v>406.790663</v>
      </c>
      <c r="W132" s="1">
        <v>379.211635</v>
      </c>
      <c r="X132" s="1">
        <v>262.000766</v>
      </c>
      <c r="Y132" s="1">
        <v>389.46</v>
      </c>
      <c r="Z132" s="7">
        <v>74463.375599999999</v>
      </c>
      <c r="AA132" s="7">
        <v>53.821220603999997</v>
      </c>
      <c r="AB132" s="7">
        <v>63.665233813999997</v>
      </c>
      <c r="AC132" s="7" t="s">
        <v>444</v>
      </c>
      <c r="AD132" s="7">
        <v>142.48353207</v>
      </c>
      <c r="AE132" s="7">
        <v>39.551118557999999</v>
      </c>
      <c r="AF132" s="7">
        <v>219.88004071</v>
      </c>
      <c r="AG132" s="7">
        <v>61.424813417999999</v>
      </c>
    </row>
    <row r="133" spans="1:33" ht="30" x14ac:dyDescent="0.25">
      <c r="A133" s="1">
        <v>109099</v>
      </c>
      <c r="B133" s="1">
        <v>31001570</v>
      </c>
      <c r="C133" s="1" t="s">
        <v>593</v>
      </c>
      <c r="D133" s="1">
        <v>231001570</v>
      </c>
      <c r="E133" s="248" t="s">
        <v>597</v>
      </c>
      <c r="F133" s="1">
        <v>34203085</v>
      </c>
      <c r="G133" s="1">
        <v>1.83</v>
      </c>
      <c r="H133" s="1">
        <v>8.789175279864887</v>
      </c>
      <c r="I133" s="1">
        <v>-5.6112627397635073</v>
      </c>
      <c r="J133" s="1">
        <v>-1.7465062652451787E-2</v>
      </c>
      <c r="K133" s="1">
        <v>-8.7197978076814522</v>
      </c>
      <c r="L133" s="1">
        <v>8.7980941121961962</v>
      </c>
      <c r="M133" s="1">
        <v>33.790000915527344</v>
      </c>
      <c r="N133" s="1">
        <v>0.99022986041174998</v>
      </c>
      <c r="O133" s="1">
        <v>0.96533690096206171</v>
      </c>
      <c r="P133" s="1">
        <v>0.95590542468997364</v>
      </c>
      <c r="Q133" s="1">
        <v>0.9893416659037273</v>
      </c>
      <c r="R133" s="1">
        <v>0.9329846751933194</v>
      </c>
      <c r="S133" s="1">
        <v>0.92304061281840655</v>
      </c>
      <c r="T133" s="1">
        <v>0.92304061281840655</v>
      </c>
      <c r="U133" s="1">
        <v>0.95590542468997364</v>
      </c>
      <c r="V133" s="1">
        <v>406.790663</v>
      </c>
      <c r="W133" s="1">
        <v>379.211635</v>
      </c>
      <c r="X133" s="1">
        <v>262.000766</v>
      </c>
      <c r="Y133" s="1">
        <v>389.46</v>
      </c>
      <c r="Z133" s="7">
        <v>74463.375599999999</v>
      </c>
      <c r="AA133" s="7">
        <v>40.201020855000003</v>
      </c>
      <c r="AB133" s="7">
        <v>40.242829669000002</v>
      </c>
      <c r="AC133" s="7" t="s">
        <v>444</v>
      </c>
      <c r="AD133" s="7">
        <v>13845.921275000001</v>
      </c>
      <c r="AE133" s="7">
        <v>26.734283861000002</v>
      </c>
      <c r="AF133" s="7">
        <v>21315.094542999999</v>
      </c>
      <c r="AG133" s="7">
        <v>41.694444861000001</v>
      </c>
    </row>
    <row r="134" spans="1:33" ht="30" x14ac:dyDescent="0.25">
      <c r="A134" s="1">
        <v>113725</v>
      </c>
      <c r="B134" s="1">
        <v>31001586</v>
      </c>
      <c r="C134" s="1" t="s">
        <v>593</v>
      </c>
      <c r="D134" s="1">
        <v>231001586</v>
      </c>
      <c r="E134" s="248" t="s">
        <v>597</v>
      </c>
      <c r="F134" s="1">
        <v>34203085</v>
      </c>
      <c r="G134" s="1">
        <v>1.83</v>
      </c>
      <c r="H134" s="1">
        <v>5.731892674422264</v>
      </c>
      <c r="I134" s="1">
        <v>1.6424898404679409</v>
      </c>
      <c r="J134" s="1">
        <v>4.3958095937496902</v>
      </c>
      <c r="K134" s="1">
        <v>-5.4504487642800283</v>
      </c>
      <c r="L134" s="1">
        <v>6.435421080536285</v>
      </c>
      <c r="M134" s="1">
        <v>33.790000915527344</v>
      </c>
      <c r="N134" s="1">
        <v>0.99022986041174998</v>
      </c>
      <c r="O134" s="1">
        <v>0.96533690096206171</v>
      </c>
      <c r="P134" s="1">
        <v>0.95590542468997364</v>
      </c>
      <c r="Q134" s="1">
        <v>0.9893416659037273</v>
      </c>
      <c r="R134" s="1">
        <v>0.9329846751933194</v>
      </c>
      <c r="S134" s="1">
        <v>0.92304061281840655</v>
      </c>
      <c r="T134" s="1">
        <v>0.92304061281840655</v>
      </c>
      <c r="U134" s="1">
        <v>0.95590542468997364</v>
      </c>
      <c r="V134" s="1">
        <v>406.790663</v>
      </c>
      <c r="W134" s="1">
        <v>379.211635</v>
      </c>
      <c r="X134" s="1">
        <v>262.000766</v>
      </c>
      <c r="Y134" s="1">
        <v>389.46</v>
      </c>
      <c r="Z134" s="7">
        <v>74463.375599999999</v>
      </c>
      <c r="AA134" s="7">
        <v>55.327387821999999</v>
      </c>
      <c r="AB134" s="7">
        <v>62.240971105</v>
      </c>
      <c r="AC134" s="7">
        <v>219.69570847</v>
      </c>
      <c r="AD134" s="7" t="s">
        <v>445</v>
      </c>
      <c r="AE134" s="7">
        <v>43.370171716999998</v>
      </c>
      <c r="AF134" s="7" t="s">
        <v>445</v>
      </c>
      <c r="AG134" s="7">
        <v>67.303903550000001</v>
      </c>
    </row>
    <row r="135" spans="1:33" ht="30" x14ac:dyDescent="0.25">
      <c r="A135" s="1">
        <v>118351</v>
      </c>
      <c r="B135" s="1">
        <v>31002560</v>
      </c>
      <c r="C135" s="1" t="s">
        <v>593</v>
      </c>
      <c r="D135" s="1">
        <v>231002560</v>
      </c>
      <c r="E135" s="248" t="s">
        <v>597</v>
      </c>
      <c r="F135" s="1">
        <v>34203085</v>
      </c>
      <c r="G135" s="1">
        <v>1.83</v>
      </c>
      <c r="H135" s="1">
        <v>3.0603045789814001</v>
      </c>
      <c r="I135" s="1">
        <v>-2.5920617452211627</v>
      </c>
      <c r="J135" s="1">
        <v>-1.1346108991180712</v>
      </c>
      <c r="K135" s="1">
        <v>-3.4668879675929154</v>
      </c>
      <c r="L135" s="1">
        <v>3.7583681499477013</v>
      </c>
      <c r="M135" s="1">
        <v>33.790000915527344</v>
      </c>
      <c r="N135" s="1">
        <v>0.99022986041174998</v>
      </c>
      <c r="O135" s="1">
        <v>0.96533690096206171</v>
      </c>
      <c r="P135" s="1">
        <v>0.95590542468997364</v>
      </c>
      <c r="Q135" s="1">
        <v>0.9893416659037273</v>
      </c>
      <c r="R135" s="1">
        <v>0.9329846751933194</v>
      </c>
      <c r="S135" s="1">
        <v>0.92304061281840655</v>
      </c>
      <c r="T135" s="1">
        <v>0.92304061281840655</v>
      </c>
      <c r="U135" s="1">
        <v>0.95590542468997364</v>
      </c>
      <c r="V135" s="1">
        <v>406.790663</v>
      </c>
      <c r="W135" s="1">
        <v>379.211635</v>
      </c>
      <c r="X135" s="1">
        <v>262.000766</v>
      </c>
      <c r="Y135" s="1">
        <v>389.46</v>
      </c>
      <c r="Z135" s="7">
        <v>74463.375599999999</v>
      </c>
      <c r="AA135" s="7">
        <v>95.448896047000005</v>
      </c>
      <c r="AB135" s="7">
        <v>117.44914441</v>
      </c>
      <c r="AC135" s="7" t="s">
        <v>444</v>
      </c>
      <c r="AD135" s="7">
        <v>212.14562358000001</v>
      </c>
      <c r="AE135" s="7">
        <v>68.756320328000001</v>
      </c>
      <c r="AF135" s="7">
        <v>327.11858848999998</v>
      </c>
      <c r="AG135" s="7">
        <v>106.3836046</v>
      </c>
    </row>
    <row r="136" spans="1:33" ht="30" x14ac:dyDescent="0.25">
      <c r="A136" s="1">
        <v>122977</v>
      </c>
      <c r="B136" s="1">
        <v>31002570</v>
      </c>
      <c r="C136" s="1" t="s">
        <v>593</v>
      </c>
      <c r="D136" s="1">
        <v>231002570</v>
      </c>
      <c r="E136" s="248" t="s">
        <v>597</v>
      </c>
      <c r="F136" s="1">
        <v>34203085</v>
      </c>
      <c r="G136" s="1">
        <v>1.83</v>
      </c>
      <c r="H136" s="1">
        <v>6.0646750047361051</v>
      </c>
      <c r="I136" s="1">
        <v>-2.9913644903334324</v>
      </c>
      <c r="J136" s="1">
        <v>0.48459554045143666</v>
      </c>
      <c r="K136" s="1">
        <v>-5.9346278880610353</v>
      </c>
      <c r="L136" s="1">
        <v>5.8377699234506117</v>
      </c>
      <c r="M136" s="1">
        <v>33.790000915527344</v>
      </c>
      <c r="N136" s="1">
        <v>0.99022986041174998</v>
      </c>
      <c r="O136" s="1">
        <v>0.96533690096206171</v>
      </c>
      <c r="P136" s="1">
        <v>0.95590542468997364</v>
      </c>
      <c r="Q136" s="1">
        <v>0.9893416659037273</v>
      </c>
      <c r="R136" s="1">
        <v>0.9329846751933194</v>
      </c>
      <c r="S136" s="1">
        <v>0.92304061281840655</v>
      </c>
      <c r="T136" s="1">
        <v>0.92304061281840655</v>
      </c>
      <c r="U136" s="1">
        <v>0.95590542468997364</v>
      </c>
      <c r="V136" s="1">
        <v>406.790663</v>
      </c>
      <c r="W136" s="1">
        <v>379.211635</v>
      </c>
      <c r="X136" s="1">
        <v>262.000766</v>
      </c>
      <c r="Y136" s="1">
        <v>389.46</v>
      </c>
      <c r="Z136" s="7">
        <v>74463.375599999999</v>
      </c>
      <c r="AA136" s="7">
        <v>61.093995438999997</v>
      </c>
      <c r="AB136" s="7">
        <v>58.77079707</v>
      </c>
      <c r="AC136" s="7" t="s">
        <v>444</v>
      </c>
      <c r="AD136" s="7" t="s">
        <v>445</v>
      </c>
      <c r="AE136" s="7">
        <v>39.750212509999997</v>
      </c>
      <c r="AF136" s="7" t="s">
        <v>445</v>
      </c>
      <c r="AG136" s="7">
        <v>61.731300718999996</v>
      </c>
    </row>
    <row r="137" spans="1:33" ht="30" x14ac:dyDescent="0.25">
      <c r="A137" s="1">
        <v>127603</v>
      </c>
      <c r="B137" s="1">
        <v>31051416</v>
      </c>
      <c r="C137" s="1" t="s">
        <v>593</v>
      </c>
      <c r="D137" s="1">
        <v>231051416</v>
      </c>
      <c r="E137" s="248" t="s">
        <v>597</v>
      </c>
      <c r="F137" s="1">
        <v>34203085</v>
      </c>
      <c r="G137" s="1">
        <v>1.83</v>
      </c>
      <c r="H137" s="1">
        <v>6.4977696587789824</v>
      </c>
      <c r="I137" s="1">
        <v>2.1345730698079537</v>
      </c>
      <c r="J137" s="1">
        <v>4.4832860938653996</v>
      </c>
      <c r="K137" s="1">
        <v>-5.9456101274396547</v>
      </c>
      <c r="L137" s="1">
        <v>7.2552813389281461</v>
      </c>
      <c r="M137" s="1">
        <v>33.790000915527344</v>
      </c>
      <c r="N137" s="1">
        <v>0.99022986041174998</v>
      </c>
      <c r="O137" s="1">
        <v>0.96533690096206171</v>
      </c>
      <c r="P137" s="1">
        <v>0.95590542468997364</v>
      </c>
      <c r="Q137" s="1">
        <v>0.9893416659037273</v>
      </c>
      <c r="R137" s="1">
        <v>0.9329846751933194</v>
      </c>
      <c r="S137" s="1">
        <v>0.92304061281840655</v>
      </c>
      <c r="T137" s="1">
        <v>0.92304061281840655</v>
      </c>
      <c r="U137" s="1">
        <v>0.95590542468997364</v>
      </c>
      <c r="V137" s="1">
        <v>406.790663</v>
      </c>
      <c r="W137" s="1">
        <v>379.211635</v>
      </c>
      <c r="X137" s="1">
        <v>262.000766</v>
      </c>
      <c r="Y137" s="1">
        <v>389.46</v>
      </c>
      <c r="Z137" s="7">
        <v>74463.375599999999</v>
      </c>
      <c r="AA137" s="7">
        <v>48.962288444999999</v>
      </c>
      <c r="AB137" s="7">
        <v>54.786905052000002</v>
      </c>
      <c r="AC137" s="7">
        <v>168.81871651</v>
      </c>
      <c r="AD137" s="7" t="s">
        <v>445</v>
      </c>
      <c r="AE137" s="7">
        <v>39.674942086999998</v>
      </c>
      <c r="AF137" s="7" t="s">
        <v>445</v>
      </c>
      <c r="AG137" s="7">
        <v>61.615428647000002</v>
      </c>
    </row>
    <row r="138" spans="1:33" ht="30" x14ac:dyDescent="0.25">
      <c r="A138" s="1">
        <v>132229</v>
      </c>
      <c r="B138" s="1">
        <v>31051426</v>
      </c>
      <c r="C138" s="1" t="s">
        <v>593</v>
      </c>
      <c r="D138" s="1">
        <v>231051426</v>
      </c>
      <c r="E138" s="248" t="s">
        <v>597</v>
      </c>
      <c r="F138" s="1">
        <v>34203085</v>
      </c>
      <c r="G138" s="1">
        <v>1.83</v>
      </c>
      <c r="H138" s="1">
        <v>7.7267930183668048</v>
      </c>
      <c r="I138" s="1">
        <v>1.6010276718161933</v>
      </c>
      <c r="J138" s="1">
        <v>6.1991173682071805</v>
      </c>
      <c r="K138" s="1">
        <v>-7.9370685547769968</v>
      </c>
      <c r="L138" s="1">
        <v>8.8487067347099782</v>
      </c>
      <c r="M138" s="1">
        <v>33.790000915527344</v>
      </c>
      <c r="N138" s="1">
        <v>0.99022986041174998</v>
      </c>
      <c r="O138" s="1">
        <v>0.96533690096206171</v>
      </c>
      <c r="P138" s="1">
        <v>0.95590542468997364</v>
      </c>
      <c r="Q138" s="1">
        <v>0.9893416659037273</v>
      </c>
      <c r="R138" s="1">
        <v>0.9329846751933194</v>
      </c>
      <c r="S138" s="1">
        <v>0.92304061281840655</v>
      </c>
      <c r="T138" s="1">
        <v>0.92304061281840655</v>
      </c>
      <c r="U138" s="1">
        <v>0.95590542468997364</v>
      </c>
      <c r="V138" s="1">
        <v>406.790663</v>
      </c>
      <c r="W138" s="1">
        <v>379.211635</v>
      </c>
      <c r="X138" s="1">
        <v>262.000766</v>
      </c>
      <c r="Y138" s="1">
        <v>389.46</v>
      </c>
      <c r="Z138" s="7">
        <v>74463.375599999999</v>
      </c>
      <c r="AA138" s="7">
        <v>39.965360234999999</v>
      </c>
      <c r="AB138" s="7">
        <v>45.913442373999999</v>
      </c>
      <c r="AC138" s="7">
        <v>225.41111418</v>
      </c>
      <c r="AD138" s="7" t="s">
        <v>445</v>
      </c>
      <c r="AE138" s="7">
        <v>29.469353507000001</v>
      </c>
      <c r="AF138" s="7" t="s">
        <v>445</v>
      </c>
      <c r="AG138" s="7">
        <v>45.904839504999998</v>
      </c>
    </row>
    <row r="139" spans="1:33" ht="30" x14ac:dyDescent="0.25">
      <c r="A139" s="1">
        <v>136855</v>
      </c>
      <c r="B139" s="1">
        <v>31051566</v>
      </c>
      <c r="C139" s="1" t="s">
        <v>593</v>
      </c>
      <c r="D139" s="1">
        <v>231051566</v>
      </c>
      <c r="E139" s="248" t="s">
        <v>597</v>
      </c>
      <c r="F139" s="1">
        <v>34203085</v>
      </c>
      <c r="G139" s="1">
        <v>1.83</v>
      </c>
      <c r="H139" s="1">
        <v>5.778473929027065</v>
      </c>
      <c r="I139" s="1">
        <v>3.0883073719589547</v>
      </c>
      <c r="J139" s="1">
        <v>2.6348476725576524</v>
      </c>
      <c r="K139" s="1">
        <v>-3.801392255168186</v>
      </c>
      <c r="L139" s="1">
        <v>5.9809655627283753</v>
      </c>
      <c r="M139" s="1">
        <v>33.790000915527344</v>
      </c>
      <c r="N139" s="1">
        <v>0.99022986041174998</v>
      </c>
      <c r="O139" s="1">
        <v>0.96533690096206171</v>
      </c>
      <c r="P139" s="1">
        <v>0.95590542468997364</v>
      </c>
      <c r="Q139" s="1">
        <v>0.9893416659037273</v>
      </c>
      <c r="R139" s="1">
        <v>0.9329846751933194</v>
      </c>
      <c r="S139" s="1">
        <v>0.92304061281840655</v>
      </c>
      <c r="T139" s="1">
        <v>0.92304061281840655</v>
      </c>
      <c r="U139" s="1">
        <v>0.95590542468997364</v>
      </c>
      <c r="V139" s="1">
        <v>406.790663</v>
      </c>
      <c r="W139" s="1">
        <v>379.211635</v>
      </c>
      <c r="X139" s="1">
        <v>262.000766</v>
      </c>
      <c r="Y139" s="1">
        <v>389.46</v>
      </c>
      <c r="Z139" s="7">
        <v>74463.375599999999</v>
      </c>
      <c r="AA139" s="7">
        <v>59.607347625999999</v>
      </c>
      <c r="AB139" s="7">
        <v>61.731174953</v>
      </c>
      <c r="AC139" s="7">
        <v>116.37512344</v>
      </c>
      <c r="AD139" s="7" t="s">
        <v>445</v>
      </c>
      <c r="AE139" s="7">
        <v>62.618098678999999</v>
      </c>
      <c r="AF139" s="7" t="s">
        <v>445</v>
      </c>
      <c r="AG139" s="7">
        <v>96.934362389</v>
      </c>
    </row>
    <row r="140" spans="1:33" ht="30" x14ac:dyDescent="0.25">
      <c r="A140" s="1">
        <v>141481</v>
      </c>
      <c r="B140" s="1">
        <v>31051576</v>
      </c>
      <c r="C140" s="1" t="s">
        <v>593</v>
      </c>
      <c r="D140" s="1">
        <v>231051576</v>
      </c>
      <c r="E140" s="248" t="s">
        <v>597</v>
      </c>
      <c r="F140" s="1">
        <v>34203085</v>
      </c>
      <c r="G140" s="1">
        <v>1.83</v>
      </c>
      <c r="H140" s="1">
        <v>8.4014454761143202</v>
      </c>
      <c r="I140" s="1">
        <v>2.3944297268418051</v>
      </c>
      <c r="J140" s="1">
        <v>5.5923254087723926</v>
      </c>
      <c r="K140" s="1">
        <v>-7.8950736133851365</v>
      </c>
      <c r="L140" s="1">
        <v>9.3273023424632644</v>
      </c>
      <c r="M140" s="1">
        <v>33.790000915527344</v>
      </c>
      <c r="N140" s="1">
        <v>0.99022986041174998</v>
      </c>
      <c r="O140" s="1">
        <v>0.96533690096206171</v>
      </c>
      <c r="P140" s="1">
        <v>0.95590542468997364</v>
      </c>
      <c r="Q140" s="1">
        <v>0.9893416659037273</v>
      </c>
      <c r="R140" s="1">
        <v>0.9329846751933194</v>
      </c>
      <c r="S140" s="1">
        <v>0.92304061281840655</v>
      </c>
      <c r="T140" s="1">
        <v>0.92304061281840655</v>
      </c>
      <c r="U140" s="1">
        <v>0.95590542468997364</v>
      </c>
      <c r="V140" s="1">
        <v>406.790663</v>
      </c>
      <c r="W140" s="1">
        <v>379.211635</v>
      </c>
      <c r="X140" s="1">
        <v>262.000766</v>
      </c>
      <c r="Y140" s="1">
        <v>389.46</v>
      </c>
      <c r="Z140" s="7">
        <v>74463.375599999999</v>
      </c>
      <c r="AA140" s="7">
        <v>37.863376107000001</v>
      </c>
      <c r="AB140" s="7">
        <v>42.146201452</v>
      </c>
      <c r="AC140" s="7">
        <v>150.38905725000001</v>
      </c>
      <c r="AD140" s="7" t="s">
        <v>445</v>
      </c>
      <c r="AE140" s="7">
        <v>29.631424031000002</v>
      </c>
      <c r="AF140" s="7" t="s">
        <v>445</v>
      </c>
      <c r="AG140" s="7">
        <v>46.154332553000003</v>
      </c>
    </row>
    <row r="141" spans="1:33" ht="30" x14ac:dyDescent="0.25">
      <c r="A141" s="1">
        <v>146107</v>
      </c>
      <c r="B141" s="1">
        <v>31051586</v>
      </c>
      <c r="C141" s="1" t="s">
        <v>593</v>
      </c>
      <c r="D141" s="1">
        <v>231051586</v>
      </c>
      <c r="E141" s="248" t="s">
        <v>597</v>
      </c>
      <c r="F141" s="1">
        <v>34203085</v>
      </c>
      <c r="G141" s="1">
        <v>1.83</v>
      </c>
      <c r="H141" s="1">
        <v>6.0179516259301815</v>
      </c>
      <c r="I141" s="1">
        <v>1.9941517051769559</v>
      </c>
      <c r="J141" s="1">
        <v>4.1829095164311081</v>
      </c>
      <c r="K141" s="1">
        <v>-5.4711846113139053</v>
      </c>
      <c r="L141" s="1">
        <v>6.6981520876277827</v>
      </c>
      <c r="M141" s="1">
        <v>33.790000915527344</v>
      </c>
      <c r="N141" s="1">
        <v>0.99022986041174998</v>
      </c>
      <c r="O141" s="1">
        <v>0.96533690096206171</v>
      </c>
      <c r="P141" s="1">
        <v>0.95590542468997364</v>
      </c>
      <c r="Q141" s="1">
        <v>0.9893416659037273</v>
      </c>
      <c r="R141" s="1">
        <v>0.9329846751933194</v>
      </c>
      <c r="S141" s="1">
        <v>0.92304061281840655</v>
      </c>
      <c r="T141" s="1">
        <v>0.92304061281840655</v>
      </c>
      <c r="U141" s="1">
        <v>0.95590542468997364</v>
      </c>
      <c r="V141" s="1">
        <v>406.790663</v>
      </c>
      <c r="W141" s="1">
        <v>379.211635</v>
      </c>
      <c r="X141" s="1">
        <v>262.000766</v>
      </c>
      <c r="Y141" s="1">
        <v>389.46</v>
      </c>
      <c r="Z141" s="7">
        <v>74463.375599999999</v>
      </c>
      <c r="AA141" s="7">
        <v>53.117979744000003</v>
      </c>
      <c r="AB141" s="7">
        <v>59.234857562000002</v>
      </c>
      <c r="AC141" s="7">
        <v>180.77677158</v>
      </c>
      <c r="AD141" s="7" t="s">
        <v>445</v>
      </c>
      <c r="AE141" s="7">
        <v>43.202008300999999</v>
      </c>
      <c r="AF141" s="7" t="s">
        <v>445</v>
      </c>
      <c r="AG141" s="7">
        <v>67.045031039999998</v>
      </c>
    </row>
    <row r="142" spans="1:33" ht="30" x14ac:dyDescent="0.25">
      <c r="A142" s="1">
        <v>150733</v>
      </c>
      <c r="B142" s="1">
        <v>36002360</v>
      </c>
      <c r="C142" s="1" t="s">
        <v>593</v>
      </c>
      <c r="D142" s="1">
        <v>236002360</v>
      </c>
      <c r="E142" s="248" t="s">
        <v>597</v>
      </c>
      <c r="F142" s="1">
        <v>34203085</v>
      </c>
      <c r="G142" s="1">
        <v>1.83</v>
      </c>
      <c r="H142" s="1">
        <v>3.8114228062230771</v>
      </c>
      <c r="I142" s="1">
        <v>-3.1478567179284314</v>
      </c>
      <c r="J142" s="1">
        <v>-0.60381699445080805</v>
      </c>
      <c r="K142" s="1">
        <v>-3.6156188874678086</v>
      </c>
      <c r="L142" s="1">
        <v>4.146453732420345</v>
      </c>
      <c r="M142" s="1">
        <v>33.790000915527344</v>
      </c>
      <c r="N142" s="1">
        <v>0.99022986041174998</v>
      </c>
      <c r="O142" s="1">
        <v>0.96533690096206171</v>
      </c>
      <c r="P142" s="1">
        <v>0.95590542468997364</v>
      </c>
      <c r="Q142" s="1">
        <v>0.9893416659037273</v>
      </c>
      <c r="R142" s="1">
        <v>0.9329846751933194</v>
      </c>
      <c r="S142" s="1">
        <v>0.92304061281840655</v>
      </c>
      <c r="T142" s="1">
        <v>0.92304061281840655</v>
      </c>
      <c r="U142" s="1">
        <v>0.95590542468997364</v>
      </c>
      <c r="V142" s="1">
        <v>406.790663</v>
      </c>
      <c r="W142" s="1">
        <v>379.211635</v>
      </c>
      <c r="X142" s="1">
        <v>262.000766</v>
      </c>
      <c r="Y142" s="1">
        <v>389.46</v>
      </c>
      <c r="Z142" s="7">
        <v>74463.375599999999</v>
      </c>
      <c r="AA142" s="7">
        <v>86.421802435000004</v>
      </c>
      <c r="AB142" s="7">
        <v>94.106336251000002</v>
      </c>
      <c r="AC142" s="7" t="s">
        <v>444</v>
      </c>
      <c r="AD142" s="7">
        <v>399.51431116999998</v>
      </c>
      <c r="AE142" s="7">
        <v>65.886847075000006</v>
      </c>
      <c r="AF142" s="7">
        <v>615.55589379000003</v>
      </c>
      <c r="AG142" s="7">
        <v>101.96630765</v>
      </c>
    </row>
    <row r="143" spans="1:33" x14ac:dyDescent="0.25">
      <c r="A143" s="1">
        <v>2701</v>
      </c>
      <c r="B143" s="1">
        <v>30001006</v>
      </c>
      <c r="C143" s="1" t="s">
        <v>318</v>
      </c>
      <c r="D143" s="1">
        <v>30001006</v>
      </c>
      <c r="E143" s="1" t="s">
        <v>598</v>
      </c>
      <c r="F143" s="1">
        <v>34203085</v>
      </c>
      <c r="G143" s="1">
        <v>1.83</v>
      </c>
      <c r="H143" s="1">
        <v>16.752061135047025</v>
      </c>
      <c r="I143" s="1">
        <v>3.1745411279817386</v>
      </c>
      <c r="J143" s="1">
        <v>16.252816886819062</v>
      </c>
      <c r="K143" s="1">
        <v>-17.905525065149433</v>
      </c>
      <c r="L143" s="1">
        <v>19.693002996366378</v>
      </c>
      <c r="M143" s="1">
        <v>59.040000915527344</v>
      </c>
      <c r="N143" s="1">
        <v>0.97094166596730558</v>
      </c>
      <c r="O143" s="1">
        <v>0.96533690096206171</v>
      </c>
      <c r="P143" s="1">
        <v>0.9372858188398201</v>
      </c>
      <c r="Q143" s="1">
        <v>0.96829999923706056</v>
      </c>
      <c r="R143" s="1">
        <v>0.9329846751933194</v>
      </c>
      <c r="S143" s="1">
        <v>0.90340906027788037</v>
      </c>
      <c r="T143" s="1">
        <v>0.90340906027788037</v>
      </c>
      <c r="U143" s="1">
        <v>0.9372858188398201</v>
      </c>
      <c r="V143" s="1">
        <v>406.790663</v>
      </c>
      <c r="W143" s="1">
        <v>379.211635</v>
      </c>
      <c r="X143" s="1">
        <v>262.000766</v>
      </c>
      <c r="Y143" s="1">
        <v>389.46</v>
      </c>
      <c r="Z143" s="7">
        <v>74463.375599999999</v>
      </c>
      <c r="AA143" s="7">
        <v>17.04852657</v>
      </c>
      <c r="AB143" s="7">
        <v>20.217072034000001</v>
      </c>
      <c r="AC143" s="7">
        <v>110.96253994</v>
      </c>
      <c r="AD143" s="7" t="s">
        <v>445</v>
      </c>
      <c r="AE143" s="7">
        <v>12.219040767999999</v>
      </c>
      <c r="AF143" s="7" t="s">
        <v>445</v>
      </c>
      <c r="AG143" s="7">
        <v>19.386742845000001</v>
      </c>
    </row>
    <row r="144" spans="1:33" x14ac:dyDescent="0.25">
      <c r="A144" s="1">
        <v>7327</v>
      </c>
      <c r="B144" s="1">
        <v>30002006</v>
      </c>
      <c r="C144" s="1" t="s">
        <v>318</v>
      </c>
      <c r="D144" s="1">
        <v>30002006</v>
      </c>
      <c r="E144" s="1" t="s">
        <v>598</v>
      </c>
      <c r="F144" s="1">
        <v>34203085</v>
      </c>
      <c r="G144" s="1">
        <v>1.83</v>
      </c>
      <c r="H144" s="1">
        <v>6.8714907519586159</v>
      </c>
      <c r="I144" s="1">
        <v>12.929449326964654</v>
      </c>
      <c r="J144" s="1">
        <v>-12.152757609865278</v>
      </c>
      <c r="K144" s="1">
        <v>7.1314672419441703</v>
      </c>
      <c r="L144" s="1">
        <v>16.6907738991972</v>
      </c>
      <c r="M144" s="1">
        <v>59.040000915527344</v>
      </c>
      <c r="N144" s="1">
        <v>0.97094166596730558</v>
      </c>
      <c r="O144" s="1">
        <v>0.96533690096206171</v>
      </c>
      <c r="P144" s="1">
        <v>0.9372858188398201</v>
      </c>
      <c r="Q144" s="1">
        <v>0.96829999923706056</v>
      </c>
      <c r="R144" s="1">
        <v>0.9329846751933194</v>
      </c>
      <c r="S144" s="1">
        <v>0.90340906027788037</v>
      </c>
      <c r="T144" s="1">
        <v>0.90340906027788037</v>
      </c>
      <c r="U144" s="1">
        <v>0.9372858188398201</v>
      </c>
      <c r="V144" s="1">
        <v>406.790663</v>
      </c>
      <c r="W144" s="1">
        <v>379.211635</v>
      </c>
      <c r="X144" s="1">
        <v>262.000766</v>
      </c>
      <c r="Y144" s="1">
        <v>389.46</v>
      </c>
      <c r="Z144" s="7">
        <v>74463.375599999999</v>
      </c>
      <c r="AA144" s="7">
        <v>20.294979487999999</v>
      </c>
      <c r="AB144" s="7">
        <v>50.725266126000001</v>
      </c>
      <c r="AC144" s="7">
        <v>26.489932389</v>
      </c>
      <c r="AD144" s="7">
        <v>18.476556136999999</v>
      </c>
      <c r="AE144" s="7" t="s">
        <v>445</v>
      </c>
      <c r="AF144" s="7">
        <v>29.037243128</v>
      </c>
      <c r="AG144" s="7" t="s">
        <v>445</v>
      </c>
    </row>
    <row r="145" spans="1:33" x14ac:dyDescent="0.25">
      <c r="A145" s="1">
        <v>11953</v>
      </c>
      <c r="B145" s="1">
        <v>30003006</v>
      </c>
      <c r="C145" s="1" t="s">
        <v>318</v>
      </c>
      <c r="D145" s="1">
        <v>30003006</v>
      </c>
      <c r="E145" s="1" t="s">
        <v>598</v>
      </c>
      <c r="F145" s="1">
        <v>34203085</v>
      </c>
      <c r="G145" s="1">
        <v>1.83</v>
      </c>
      <c r="H145" s="1">
        <v>10.007301851345209</v>
      </c>
      <c r="I145" s="1">
        <v>-1.0699567621230521</v>
      </c>
      <c r="J145" s="1">
        <v>7.3149230372977998</v>
      </c>
      <c r="K145" s="1">
        <v>-11.159368199068254</v>
      </c>
      <c r="L145" s="1">
        <v>10.672759336533424</v>
      </c>
      <c r="M145" s="1">
        <v>59.040000915527344</v>
      </c>
      <c r="N145" s="1">
        <v>0.97094166596730558</v>
      </c>
      <c r="O145" s="1">
        <v>0.96533690096206171</v>
      </c>
      <c r="P145" s="1">
        <v>0.9372858188398201</v>
      </c>
      <c r="Q145" s="1">
        <v>0.96829999923706056</v>
      </c>
      <c r="R145" s="1">
        <v>0.9329846751933194</v>
      </c>
      <c r="S145" s="1">
        <v>0.90340906027788037</v>
      </c>
      <c r="T145" s="1">
        <v>0.90340906027788037</v>
      </c>
      <c r="U145" s="1">
        <v>0.9372858188398201</v>
      </c>
      <c r="V145" s="1">
        <v>406.790663</v>
      </c>
      <c r="W145" s="1">
        <v>379.211635</v>
      </c>
      <c r="X145" s="1">
        <v>262.000766</v>
      </c>
      <c r="Y145" s="1">
        <v>389.46</v>
      </c>
      <c r="Z145" s="7">
        <v>74463.375599999999</v>
      </c>
      <c r="AA145" s="7">
        <v>32.302511244999998</v>
      </c>
      <c r="AB145" s="7">
        <v>34.517034772000002</v>
      </c>
      <c r="AC145" s="7" t="s">
        <v>444</v>
      </c>
      <c r="AD145" s="7" t="s">
        <v>445</v>
      </c>
      <c r="AE145" s="7">
        <v>20.210328539999999</v>
      </c>
      <c r="AF145" s="7" t="s">
        <v>445</v>
      </c>
      <c r="AG145" s="7">
        <v>31.711111283000001</v>
      </c>
    </row>
    <row r="146" spans="1:33" x14ac:dyDescent="0.25">
      <c r="A146" s="1">
        <v>16579</v>
      </c>
      <c r="B146" s="1">
        <v>30004006</v>
      </c>
      <c r="C146" s="1" t="s">
        <v>318</v>
      </c>
      <c r="D146" s="1">
        <v>30004006</v>
      </c>
      <c r="E146" s="1" t="s">
        <v>598</v>
      </c>
      <c r="F146" s="1">
        <v>34203085</v>
      </c>
      <c r="G146" s="1">
        <v>1.83</v>
      </c>
      <c r="H146" s="1">
        <v>4.7340810876318873</v>
      </c>
      <c r="I146" s="1">
        <v>9.4239468551373697</v>
      </c>
      <c r="J146" s="1">
        <v>-9.6203688977036315</v>
      </c>
      <c r="K146" s="1">
        <v>5.3399268274743701</v>
      </c>
      <c r="L146" s="1">
        <v>12.674354047437447</v>
      </c>
      <c r="M146" s="1">
        <v>59.040000915527344</v>
      </c>
      <c r="N146" s="1">
        <v>0.97094166596730558</v>
      </c>
      <c r="O146" s="1">
        <v>0.96533690096206171</v>
      </c>
      <c r="P146" s="1">
        <v>0.9372858188398201</v>
      </c>
      <c r="Q146" s="1">
        <v>0.96829999923706056</v>
      </c>
      <c r="R146" s="1">
        <v>0.9329846751933194</v>
      </c>
      <c r="S146" s="1">
        <v>0.90340906027788037</v>
      </c>
      <c r="T146" s="1">
        <v>0.90340906027788037</v>
      </c>
      <c r="U146" s="1">
        <v>0.9372858188398201</v>
      </c>
      <c r="V146" s="1">
        <v>406.790663</v>
      </c>
      <c r="W146" s="1">
        <v>379.211635</v>
      </c>
      <c r="X146" s="1">
        <v>262.000766</v>
      </c>
      <c r="Y146" s="1">
        <v>389.46</v>
      </c>
      <c r="Z146" s="7">
        <v>74463.375599999999</v>
      </c>
      <c r="AA146" s="7">
        <v>27.043219125</v>
      </c>
      <c r="AB146" s="7">
        <v>74.078918431000005</v>
      </c>
      <c r="AC146" s="7">
        <v>36.715587034999999</v>
      </c>
      <c r="AD146" s="7">
        <v>23.603408489</v>
      </c>
      <c r="AE146" s="7" t="s">
        <v>445</v>
      </c>
      <c r="AF146" s="7">
        <v>36.944005982</v>
      </c>
      <c r="AG146" s="7" t="s">
        <v>445</v>
      </c>
    </row>
    <row r="147" spans="1:33" x14ac:dyDescent="0.25">
      <c r="A147" s="1">
        <v>21205</v>
      </c>
      <c r="B147" s="1">
        <v>30005006</v>
      </c>
      <c r="C147" s="1" t="s">
        <v>318</v>
      </c>
      <c r="D147" s="1">
        <v>30005006</v>
      </c>
      <c r="E147" s="1" t="s">
        <v>598</v>
      </c>
      <c r="F147" s="1">
        <v>34203085</v>
      </c>
      <c r="G147" s="1">
        <v>1.83</v>
      </c>
      <c r="H147" s="1">
        <v>17.800847132653107</v>
      </c>
      <c r="I147" s="1">
        <v>3.3688496294373529</v>
      </c>
      <c r="J147" s="1">
        <v>17.545590651159134</v>
      </c>
      <c r="K147" s="1">
        <v>-19.217197334934305</v>
      </c>
      <c r="L147" s="1">
        <v>21.113456447829144</v>
      </c>
      <c r="M147" s="1">
        <v>59.040000915527344</v>
      </c>
      <c r="N147" s="1">
        <v>0.97094166596730558</v>
      </c>
      <c r="O147" s="1">
        <v>0.96533690096206171</v>
      </c>
      <c r="P147" s="1">
        <v>0.9372858188398201</v>
      </c>
      <c r="Q147" s="1">
        <v>0.96829999923706056</v>
      </c>
      <c r="R147" s="1">
        <v>0.9329846751933194</v>
      </c>
      <c r="S147" s="1">
        <v>0.90340906027788037</v>
      </c>
      <c r="T147" s="1">
        <v>0.90340906027788037</v>
      </c>
      <c r="U147" s="1">
        <v>0.9372858188398201</v>
      </c>
      <c r="V147" s="1">
        <v>406.790663</v>
      </c>
      <c r="W147" s="1">
        <v>379.211635</v>
      </c>
      <c r="X147" s="1">
        <v>262.000766</v>
      </c>
      <c r="Y147" s="1">
        <v>389.46</v>
      </c>
      <c r="Z147" s="7">
        <v>74463.375599999999</v>
      </c>
      <c r="AA147" s="7">
        <v>15.834272906000001</v>
      </c>
      <c r="AB147" s="7">
        <v>18.967009726000001</v>
      </c>
      <c r="AC147" s="7">
        <v>104.50476481</v>
      </c>
      <c r="AD147" s="7" t="s">
        <v>445</v>
      </c>
      <c r="AE147" s="7">
        <v>11.316773444000001</v>
      </c>
      <c r="AF147" s="7" t="s">
        <v>445</v>
      </c>
      <c r="AG147" s="7">
        <v>17.995243095999999</v>
      </c>
    </row>
    <row r="148" spans="1:33" x14ac:dyDescent="0.25">
      <c r="A148" s="1">
        <v>25831</v>
      </c>
      <c r="B148" s="1">
        <v>30006006</v>
      </c>
      <c r="C148" s="1" t="s">
        <v>318</v>
      </c>
      <c r="D148" s="1">
        <v>30006006</v>
      </c>
      <c r="E148" s="1" t="s">
        <v>598</v>
      </c>
      <c r="F148" s="1">
        <v>34203085</v>
      </c>
      <c r="G148" s="1">
        <v>1.83</v>
      </c>
      <c r="H148" s="1">
        <v>11.999049298864342</v>
      </c>
      <c r="I148" s="1">
        <v>15.029738325614318</v>
      </c>
      <c r="J148" s="1">
        <v>-8.0755262634260987</v>
      </c>
      <c r="K148" s="1">
        <v>3.0448090119024869</v>
      </c>
      <c r="L148" s="1">
        <v>17.502271363459595</v>
      </c>
      <c r="M148" s="1">
        <v>59.040000915527344</v>
      </c>
      <c r="N148" s="1">
        <v>0.97094166596730558</v>
      </c>
      <c r="O148" s="1">
        <v>0.96533690096206171</v>
      </c>
      <c r="P148" s="1">
        <v>0.9372858188398201</v>
      </c>
      <c r="Q148" s="1">
        <v>0.96829999923706056</v>
      </c>
      <c r="R148" s="1">
        <v>0.9329846751933194</v>
      </c>
      <c r="S148" s="1">
        <v>0.90340906027788037</v>
      </c>
      <c r="T148" s="1">
        <v>0.90340906027788037</v>
      </c>
      <c r="U148" s="1">
        <v>0.9372858188398201</v>
      </c>
      <c r="V148" s="1">
        <v>406.790663</v>
      </c>
      <c r="W148" s="1">
        <v>379.211635</v>
      </c>
      <c r="X148" s="1">
        <v>262.000766</v>
      </c>
      <c r="Y148" s="1">
        <v>389.46</v>
      </c>
      <c r="Z148" s="7">
        <v>74463.375599999999</v>
      </c>
      <c r="AA148" s="7">
        <v>19.307632103</v>
      </c>
      <c r="AB148" s="7">
        <v>28.621487417000001</v>
      </c>
      <c r="AC148" s="7">
        <v>22.648428210999999</v>
      </c>
      <c r="AD148" s="7">
        <v>28.310023654999998</v>
      </c>
      <c r="AE148" s="7" t="s">
        <v>445</v>
      </c>
      <c r="AF148" s="7">
        <v>44.202668297000002</v>
      </c>
      <c r="AG148" s="7" t="s">
        <v>445</v>
      </c>
    </row>
    <row r="149" spans="1:33" x14ac:dyDescent="0.25">
      <c r="A149" s="1">
        <v>30457</v>
      </c>
      <c r="B149" s="1">
        <v>30007006</v>
      </c>
      <c r="C149" s="1" t="s">
        <v>318</v>
      </c>
      <c r="D149" s="1">
        <v>30007006</v>
      </c>
      <c r="E149" s="1" t="s">
        <v>598</v>
      </c>
      <c r="F149" s="1">
        <v>34203085</v>
      </c>
      <c r="G149" s="1">
        <v>1.83</v>
      </c>
      <c r="H149" s="1">
        <v>9.43958666238915</v>
      </c>
      <c r="I149" s="1">
        <v>-0.73053568870054231</v>
      </c>
      <c r="J149" s="1">
        <v>7.4485998612647348</v>
      </c>
      <c r="K149" s="1">
        <v>-10.865240421220902</v>
      </c>
      <c r="L149" s="1">
        <v>10.527882322077026</v>
      </c>
      <c r="M149" s="1">
        <v>59.040000915527344</v>
      </c>
      <c r="N149" s="1">
        <v>0.97094166596730558</v>
      </c>
      <c r="O149" s="1">
        <v>0.96533690096206171</v>
      </c>
      <c r="P149" s="1">
        <v>0.9372858188398201</v>
      </c>
      <c r="Q149" s="1">
        <v>0.96829999923706056</v>
      </c>
      <c r="R149" s="1">
        <v>0.9329846751933194</v>
      </c>
      <c r="S149" s="1">
        <v>0.90340906027788037</v>
      </c>
      <c r="T149" s="1">
        <v>0.90340906027788037</v>
      </c>
      <c r="U149" s="1">
        <v>0.9372858188398201</v>
      </c>
      <c r="V149" s="1">
        <v>406.790663</v>
      </c>
      <c r="W149" s="1">
        <v>379.211635</v>
      </c>
      <c r="X149" s="1">
        <v>262.000766</v>
      </c>
      <c r="Y149" s="1">
        <v>389.46</v>
      </c>
      <c r="Z149" s="7">
        <v>74463.375599999999</v>
      </c>
      <c r="AA149" s="7">
        <v>32.760796042000003</v>
      </c>
      <c r="AB149" s="7">
        <v>36.653098651000001</v>
      </c>
      <c r="AC149" s="7" t="s">
        <v>444</v>
      </c>
      <c r="AD149" s="7" t="s">
        <v>445</v>
      </c>
      <c r="AE149" s="7">
        <v>20.784503299000001</v>
      </c>
      <c r="AF149" s="7" t="s">
        <v>445</v>
      </c>
      <c r="AG149" s="7">
        <v>32.596618284999998</v>
      </c>
    </row>
    <row r="150" spans="1:33" x14ac:dyDescent="0.25">
      <c r="A150" s="1">
        <v>35083</v>
      </c>
      <c r="B150" s="1">
        <v>30008006</v>
      </c>
      <c r="C150" s="1" t="s">
        <v>318</v>
      </c>
      <c r="D150" s="1">
        <v>30008006</v>
      </c>
      <c r="E150" s="1" t="s">
        <v>598</v>
      </c>
      <c r="F150" s="1">
        <v>34203085</v>
      </c>
      <c r="G150" s="1">
        <v>1.83</v>
      </c>
      <c r="H150" s="1">
        <v>4.8246951953175019</v>
      </c>
      <c r="I150" s="1">
        <v>4.1045414055562102</v>
      </c>
      <c r="J150" s="1">
        <v>-2.4319175638976471</v>
      </c>
      <c r="K150" s="1">
        <v>-1.8566515900422742</v>
      </c>
      <c r="L150" s="1">
        <v>6.4182290441120964</v>
      </c>
      <c r="M150" s="1">
        <v>59.040000915527344</v>
      </c>
      <c r="N150" s="1">
        <v>0.97094166596730558</v>
      </c>
      <c r="O150" s="1">
        <v>0.96533690096206171</v>
      </c>
      <c r="P150" s="1">
        <v>0.9372858188398201</v>
      </c>
      <c r="Q150" s="1">
        <v>0.96829999923706056</v>
      </c>
      <c r="R150" s="1">
        <v>0.9329846751933194</v>
      </c>
      <c r="S150" s="1">
        <v>0.90340906027788037</v>
      </c>
      <c r="T150" s="1">
        <v>0.90340906027788037</v>
      </c>
      <c r="U150" s="1">
        <v>0.9372858188398201</v>
      </c>
      <c r="V150" s="1">
        <v>406.790663</v>
      </c>
      <c r="W150" s="1">
        <v>379.211635</v>
      </c>
      <c r="X150" s="1">
        <v>262.000766</v>
      </c>
      <c r="Y150" s="1">
        <v>389.46</v>
      </c>
      <c r="Z150" s="7">
        <v>74463.375599999999</v>
      </c>
      <c r="AA150" s="7">
        <v>54.378155778</v>
      </c>
      <c r="AB150" s="7">
        <v>72.668837809999999</v>
      </c>
      <c r="AC150" s="7">
        <v>85.594250783999996</v>
      </c>
      <c r="AD150" s="7">
        <v>96.328079420999998</v>
      </c>
      <c r="AE150" s="7">
        <v>126.48426634</v>
      </c>
      <c r="AF150" s="7">
        <v>149.10185394999999</v>
      </c>
      <c r="AG150" s="7">
        <v>195.60949687999999</v>
      </c>
    </row>
    <row r="151" spans="1:33" x14ac:dyDescent="0.25">
      <c r="A151" s="1">
        <v>39709</v>
      </c>
      <c r="B151" s="1">
        <v>30009006</v>
      </c>
      <c r="C151" s="1" t="s">
        <v>318</v>
      </c>
      <c r="D151" s="1">
        <v>30009006</v>
      </c>
      <c r="E151" s="1" t="s">
        <v>598</v>
      </c>
      <c r="F151" s="1">
        <v>34203085</v>
      </c>
      <c r="G151" s="1">
        <v>1.83</v>
      </c>
      <c r="H151" s="1">
        <v>11.958650085911282</v>
      </c>
      <c r="I151" s="1">
        <v>4.0396658297244699</v>
      </c>
      <c r="J151" s="1">
        <v>10.373804921629917</v>
      </c>
      <c r="K151" s="1">
        <v>-11.500539269418613</v>
      </c>
      <c r="L151" s="1">
        <v>13.96879184396024</v>
      </c>
      <c r="M151" s="1">
        <v>59.040000915527344</v>
      </c>
      <c r="N151" s="1">
        <v>0.97094166596730558</v>
      </c>
      <c r="O151" s="1">
        <v>0.96533690096206171</v>
      </c>
      <c r="P151" s="1">
        <v>0.9372858188398201</v>
      </c>
      <c r="Q151" s="1">
        <v>0.96829999923706056</v>
      </c>
      <c r="R151" s="1">
        <v>0.9329846751933194</v>
      </c>
      <c r="S151" s="1">
        <v>0.90340906027788037</v>
      </c>
      <c r="T151" s="1">
        <v>0.90340906027788037</v>
      </c>
      <c r="U151" s="1">
        <v>0.9372858188398201</v>
      </c>
      <c r="V151" s="1">
        <v>406.790663</v>
      </c>
      <c r="W151" s="1">
        <v>379.211635</v>
      </c>
      <c r="X151" s="1">
        <v>262.000766</v>
      </c>
      <c r="Y151" s="1">
        <v>389.46</v>
      </c>
      <c r="Z151" s="7">
        <v>74463.375599999999</v>
      </c>
      <c r="AA151" s="7">
        <v>24.444554675999999</v>
      </c>
      <c r="AB151" s="7">
        <v>28.721555968000001</v>
      </c>
      <c r="AC151" s="7">
        <v>86.984923210999995</v>
      </c>
      <c r="AD151" s="7" t="s">
        <v>445</v>
      </c>
      <c r="AE151" s="7">
        <v>19.581110176999999</v>
      </c>
      <c r="AF151" s="7" t="s">
        <v>445</v>
      </c>
      <c r="AG151" s="7">
        <v>30.740714626999999</v>
      </c>
    </row>
    <row r="152" spans="1:33" x14ac:dyDescent="0.25">
      <c r="A152" s="1">
        <v>44335</v>
      </c>
      <c r="B152" s="1">
        <v>30010006</v>
      </c>
      <c r="C152" s="1" t="s">
        <v>318</v>
      </c>
      <c r="D152" s="1">
        <v>30010006</v>
      </c>
      <c r="E152" s="1" t="s">
        <v>598</v>
      </c>
      <c r="F152" s="1">
        <v>34203085</v>
      </c>
      <c r="G152" s="1">
        <v>1.83</v>
      </c>
      <c r="H152" s="1">
        <v>1.9077916423962784</v>
      </c>
      <c r="I152" s="1">
        <v>5.0347757968735856</v>
      </c>
      <c r="J152" s="1">
        <v>-5.6312065230565782</v>
      </c>
      <c r="K152" s="1">
        <v>2.5856092983367223</v>
      </c>
      <c r="L152" s="1">
        <v>6.7927784243692422</v>
      </c>
      <c r="M152" s="1">
        <v>59.040000915527344</v>
      </c>
      <c r="N152" s="1">
        <v>0.97094166596730558</v>
      </c>
      <c r="O152" s="1">
        <v>0.96533690096206171</v>
      </c>
      <c r="P152" s="1">
        <v>0.9372858188398201</v>
      </c>
      <c r="Q152" s="1">
        <v>0.96829999923706056</v>
      </c>
      <c r="R152" s="1">
        <v>0.9329846751933194</v>
      </c>
      <c r="S152" s="1">
        <v>0.90340906027788037</v>
      </c>
      <c r="T152" s="1">
        <v>0.90340906027788037</v>
      </c>
      <c r="U152" s="1">
        <v>0.9372858188398201</v>
      </c>
      <c r="V152" s="1">
        <v>406.790663</v>
      </c>
      <c r="W152" s="1">
        <v>379.211635</v>
      </c>
      <c r="X152" s="1">
        <v>262.000766</v>
      </c>
      <c r="Y152" s="1">
        <v>389.46</v>
      </c>
      <c r="Z152" s="7">
        <v>74463.375599999999</v>
      </c>
      <c r="AA152" s="7">
        <v>51.324640318999997</v>
      </c>
      <c r="AB152" s="7">
        <v>185.30424829</v>
      </c>
      <c r="AC152" s="7">
        <v>69.594938515999999</v>
      </c>
      <c r="AD152" s="7">
        <v>41.032531542999997</v>
      </c>
      <c r="AE152" s="7" t="s">
        <v>445</v>
      </c>
      <c r="AF152" s="7">
        <v>63.823645431999999</v>
      </c>
      <c r="AG152" s="7" t="s">
        <v>445</v>
      </c>
    </row>
    <row r="153" spans="1:33" x14ac:dyDescent="0.25">
      <c r="A153" s="1">
        <v>48961</v>
      </c>
      <c r="B153" s="1">
        <v>30011006</v>
      </c>
      <c r="C153" s="1" t="s">
        <v>318</v>
      </c>
      <c r="D153" s="1">
        <v>30011006</v>
      </c>
      <c r="E153" s="1" t="s">
        <v>598</v>
      </c>
      <c r="F153" s="1">
        <v>34203085</v>
      </c>
      <c r="G153" s="1">
        <v>1.83</v>
      </c>
      <c r="H153" s="1">
        <v>12.883768737928303</v>
      </c>
      <c r="I153" s="1">
        <v>-1.2505733779550083</v>
      </c>
      <c r="J153" s="1">
        <v>9.1178119327843596</v>
      </c>
      <c r="K153" s="1">
        <v>-13.797470317391699</v>
      </c>
      <c r="L153" s="1">
        <v>13.223684270416603</v>
      </c>
      <c r="M153" s="1">
        <v>59.040000915527344</v>
      </c>
      <c r="N153" s="1">
        <v>0.97094166596730558</v>
      </c>
      <c r="O153" s="1">
        <v>0.96533690096206171</v>
      </c>
      <c r="P153" s="1">
        <v>0.9372858188398201</v>
      </c>
      <c r="Q153" s="1">
        <v>0.96829999923706056</v>
      </c>
      <c r="R153" s="1">
        <v>0.9329846751933194</v>
      </c>
      <c r="S153" s="1">
        <v>0.90340906027788037</v>
      </c>
      <c r="T153" s="1">
        <v>0.90340906027788037</v>
      </c>
      <c r="U153" s="1">
        <v>0.9372858188398201</v>
      </c>
      <c r="V153" s="1">
        <v>406.790663</v>
      </c>
      <c r="W153" s="1">
        <v>379.211635</v>
      </c>
      <c r="X153" s="1">
        <v>262.000766</v>
      </c>
      <c r="Y153" s="1">
        <v>389.46</v>
      </c>
      <c r="Z153" s="7">
        <v>74463.375599999999</v>
      </c>
      <c r="AA153" s="7">
        <v>25.878264827999999</v>
      </c>
      <c r="AB153" s="7">
        <v>26.587400476999999</v>
      </c>
      <c r="AC153" s="7" t="s">
        <v>444</v>
      </c>
      <c r="AD153" s="7" t="s">
        <v>445</v>
      </c>
      <c r="AE153" s="7">
        <v>16.154874071999998</v>
      </c>
      <c r="AF153" s="7" t="s">
        <v>445</v>
      </c>
      <c r="AG153" s="7">
        <v>25.456685654000001</v>
      </c>
    </row>
    <row r="154" spans="1:33" x14ac:dyDescent="0.25">
      <c r="A154" s="1">
        <v>53587</v>
      </c>
      <c r="B154" s="1">
        <v>30012006</v>
      </c>
      <c r="C154" s="1" t="s">
        <v>318</v>
      </c>
      <c r="D154" s="1">
        <v>30012006</v>
      </c>
      <c r="E154" s="1" t="s">
        <v>598</v>
      </c>
      <c r="F154" s="1">
        <v>34203085</v>
      </c>
      <c r="G154" s="1">
        <v>1.83</v>
      </c>
      <c r="H154" s="1">
        <v>6.6445868699372346</v>
      </c>
      <c r="I154" s="1">
        <v>12.571704444269752</v>
      </c>
      <c r="J154" s="1">
        <v>-11.860331872992944</v>
      </c>
      <c r="K154" s="1">
        <v>6.9298073673116765</v>
      </c>
      <c r="L154" s="1">
        <v>16.241301277545116</v>
      </c>
      <c r="M154" s="1">
        <v>59.040000915527344</v>
      </c>
      <c r="N154" s="1">
        <v>0.97094166596730558</v>
      </c>
      <c r="O154" s="1">
        <v>0.96533690096206171</v>
      </c>
      <c r="P154" s="1">
        <v>0.9372858188398201</v>
      </c>
      <c r="Q154" s="1">
        <v>0.96829999923706056</v>
      </c>
      <c r="R154" s="1">
        <v>0.9329846751933194</v>
      </c>
      <c r="S154" s="1">
        <v>0.90340906027788037</v>
      </c>
      <c r="T154" s="1">
        <v>0.90340906027788037</v>
      </c>
      <c r="U154" s="1">
        <v>0.9372858188398201</v>
      </c>
      <c r="V154" s="1">
        <v>406.790663</v>
      </c>
      <c r="W154" s="1">
        <v>379.211635</v>
      </c>
      <c r="X154" s="1">
        <v>262.000766</v>
      </c>
      <c r="Y154" s="1">
        <v>389.46</v>
      </c>
      <c r="Z154" s="7">
        <v>74463.375599999999</v>
      </c>
      <c r="AA154" s="7">
        <v>20.884310976999998</v>
      </c>
      <c r="AB154" s="7">
        <v>52.491615774000003</v>
      </c>
      <c r="AC154" s="7">
        <v>27.272195660000001</v>
      </c>
      <c r="AD154" s="7">
        <v>18.956765826000002</v>
      </c>
      <c r="AE154" s="7" t="s">
        <v>445</v>
      </c>
      <c r="AF154" s="7">
        <v>29.777834795</v>
      </c>
      <c r="AG154" s="7" t="s">
        <v>445</v>
      </c>
    </row>
    <row r="155" spans="1:33" x14ac:dyDescent="0.25">
      <c r="A155" s="1">
        <v>58213</v>
      </c>
      <c r="B155" s="1">
        <v>30014006</v>
      </c>
      <c r="C155" s="1" t="s">
        <v>318</v>
      </c>
      <c r="D155" s="1">
        <v>30014006</v>
      </c>
      <c r="E155" s="1" t="s">
        <v>598</v>
      </c>
      <c r="F155" s="1">
        <v>34203085</v>
      </c>
      <c r="G155" s="1">
        <v>1.83</v>
      </c>
      <c r="H155" s="1">
        <v>16.36969197078523</v>
      </c>
      <c r="I155" s="1">
        <v>0.71669586590346857</v>
      </c>
      <c r="J155" s="1">
        <v>13.802970230949073</v>
      </c>
      <c r="K155" s="1">
        <v>-17.589155405336122</v>
      </c>
      <c r="L155" s="1">
        <v>17.966305631529668</v>
      </c>
      <c r="M155" s="1">
        <v>59.040000915527344</v>
      </c>
      <c r="N155" s="1">
        <v>0.97094166596730558</v>
      </c>
      <c r="O155" s="1">
        <v>0.96533690096206171</v>
      </c>
      <c r="P155" s="1">
        <v>0.9372858188398201</v>
      </c>
      <c r="Q155" s="1">
        <v>0.96829999923706056</v>
      </c>
      <c r="R155" s="1">
        <v>0.9329846751933194</v>
      </c>
      <c r="S155" s="1">
        <v>0.90340906027788037</v>
      </c>
      <c r="T155" s="1">
        <v>0.90340906027788037</v>
      </c>
      <c r="U155" s="1">
        <v>0.9372858188398201</v>
      </c>
      <c r="V155" s="1">
        <v>406.790663</v>
      </c>
      <c r="W155" s="1">
        <v>379.211635</v>
      </c>
      <c r="X155" s="1">
        <v>262.000766</v>
      </c>
      <c r="Y155" s="1">
        <v>389.46</v>
      </c>
      <c r="Z155" s="7">
        <v>74463.375599999999</v>
      </c>
      <c r="AA155" s="7">
        <v>18.783125986999998</v>
      </c>
      <c r="AB155" s="7">
        <v>20.712668049000001</v>
      </c>
      <c r="AC155" s="7">
        <v>494.92819594999997</v>
      </c>
      <c r="AD155" s="7" t="s">
        <v>445</v>
      </c>
      <c r="AE155" s="7">
        <v>12.456806784999999</v>
      </c>
      <c r="AF155" s="7" t="s">
        <v>445</v>
      </c>
      <c r="AG155" s="7">
        <v>19.753431679999998</v>
      </c>
    </row>
    <row r="156" spans="1:33" x14ac:dyDescent="0.25">
      <c r="A156" s="1">
        <v>62839</v>
      </c>
      <c r="B156" s="1">
        <v>30015006</v>
      </c>
      <c r="C156" s="1" t="s">
        <v>318</v>
      </c>
      <c r="D156" s="1">
        <v>30015006</v>
      </c>
      <c r="E156" s="1" t="s">
        <v>598</v>
      </c>
      <c r="F156" s="1">
        <v>34203085</v>
      </c>
      <c r="G156" s="1">
        <v>1.83</v>
      </c>
      <c r="H156" s="1">
        <v>10.327262306981211</v>
      </c>
      <c r="I156" s="1">
        <v>15.108706410280631</v>
      </c>
      <c r="J156" s="1">
        <v>-10.774892433051637</v>
      </c>
      <c r="K156" s="1">
        <v>5.5988815183079517</v>
      </c>
      <c r="L156" s="1">
        <v>18.282463941569482</v>
      </c>
      <c r="M156" s="1">
        <v>59.040000915527344</v>
      </c>
      <c r="N156" s="1">
        <v>0.97094166596730558</v>
      </c>
      <c r="O156" s="1">
        <v>0.96533690096206171</v>
      </c>
      <c r="P156" s="1">
        <v>0.9372858188398201</v>
      </c>
      <c r="Q156" s="1">
        <v>0.96829999923706056</v>
      </c>
      <c r="R156" s="1">
        <v>0.9329846751933194</v>
      </c>
      <c r="S156" s="1">
        <v>0.90340906027788037</v>
      </c>
      <c r="T156" s="1">
        <v>0.90340906027788037</v>
      </c>
      <c r="U156" s="1">
        <v>0.9372858188398201</v>
      </c>
      <c r="V156" s="1">
        <v>406.790663</v>
      </c>
      <c r="W156" s="1">
        <v>379.211635</v>
      </c>
      <c r="X156" s="1">
        <v>262.000766</v>
      </c>
      <c r="Y156" s="1">
        <v>389.46</v>
      </c>
      <c r="Z156" s="7">
        <v>74463.375599999999</v>
      </c>
      <c r="AA156" s="7">
        <v>18.441016756</v>
      </c>
      <c r="AB156" s="7">
        <v>33.416641822000003</v>
      </c>
      <c r="AC156" s="7">
        <v>22.524825896999999</v>
      </c>
      <c r="AD156" s="7">
        <v>20.967167401000001</v>
      </c>
      <c r="AE156" s="7" t="s">
        <v>445</v>
      </c>
      <c r="AF156" s="7">
        <v>32.878327534999997</v>
      </c>
      <c r="AG156" s="7" t="s">
        <v>445</v>
      </c>
    </row>
    <row r="157" spans="1:33" x14ac:dyDescent="0.25">
      <c r="A157" s="1">
        <v>67465</v>
      </c>
      <c r="B157" s="1">
        <v>30016006</v>
      </c>
      <c r="C157" s="1" t="s">
        <v>318</v>
      </c>
      <c r="D157" s="1">
        <v>30016006</v>
      </c>
      <c r="E157" s="1" t="s">
        <v>598</v>
      </c>
      <c r="F157" s="1">
        <v>34203085</v>
      </c>
      <c r="G157" s="1">
        <v>1.83</v>
      </c>
      <c r="H157" s="1">
        <v>16.021338135695981</v>
      </c>
      <c r="I157" s="1">
        <v>0.66459480695670425</v>
      </c>
      <c r="J157" s="1">
        <v>13.133257718130908</v>
      </c>
      <c r="K157" s="1">
        <v>-16.826847284360987</v>
      </c>
      <c r="L157" s="1">
        <v>17.17531182930092</v>
      </c>
      <c r="M157" s="1">
        <v>59.040000915527344</v>
      </c>
      <c r="N157" s="1">
        <v>0.97094166596730558</v>
      </c>
      <c r="O157" s="1">
        <v>0.96533690096206171</v>
      </c>
      <c r="P157" s="1">
        <v>0.9372858188398201</v>
      </c>
      <c r="Q157" s="1">
        <v>0.96829999923706056</v>
      </c>
      <c r="R157" s="1">
        <v>0.9329846751933194</v>
      </c>
      <c r="S157" s="1">
        <v>0.90340906027788037</v>
      </c>
      <c r="T157" s="1">
        <v>0.90340906027788037</v>
      </c>
      <c r="U157" s="1">
        <v>0.9372858188398201</v>
      </c>
      <c r="V157" s="1">
        <v>406.790663</v>
      </c>
      <c r="W157" s="1">
        <v>379.211635</v>
      </c>
      <c r="X157" s="1">
        <v>262.000766</v>
      </c>
      <c r="Y157" s="1">
        <v>389.46</v>
      </c>
      <c r="Z157" s="7">
        <v>74463.375599999999</v>
      </c>
      <c r="AA157" s="7">
        <v>19.694220365</v>
      </c>
      <c r="AB157" s="7">
        <v>21.184769138</v>
      </c>
      <c r="AC157" s="7">
        <v>533.80659809999997</v>
      </c>
      <c r="AD157" s="7" t="s">
        <v>445</v>
      </c>
      <c r="AE157" s="7">
        <v>13.066441669</v>
      </c>
      <c r="AF157" s="7" t="s">
        <v>445</v>
      </c>
      <c r="AG157" s="7">
        <v>20.693626194</v>
      </c>
    </row>
    <row r="158" spans="1:33" x14ac:dyDescent="0.25">
      <c r="A158" s="1">
        <v>72091</v>
      </c>
      <c r="B158" s="1">
        <v>30017006</v>
      </c>
      <c r="C158" s="1" t="s">
        <v>318</v>
      </c>
      <c r="D158" s="1">
        <v>30017006</v>
      </c>
      <c r="E158" s="1" t="s">
        <v>598</v>
      </c>
      <c r="F158" s="1">
        <v>34203085</v>
      </c>
      <c r="G158" s="1">
        <v>1.83</v>
      </c>
      <c r="H158" s="1">
        <v>5.5935269023343235</v>
      </c>
      <c r="I158" s="1">
        <v>15.3157360513892</v>
      </c>
      <c r="J158" s="1">
        <v>-17.960860966195909</v>
      </c>
      <c r="K158" s="1">
        <v>12.170889703461331</v>
      </c>
      <c r="L158" s="1">
        <v>21.319426652195208</v>
      </c>
      <c r="M158" s="1">
        <v>59.040000915527344</v>
      </c>
      <c r="N158" s="1">
        <v>0.97094166596730558</v>
      </c>
      <c r="O158" s="1">
        <v>0.96533690096206171</v>
      </c>
      <c r="P158" s="1">
        <v>0.9372858188398201</v>
      </c>
      <c r="Q158" s="1">
        <v>0.96829999923706056</v>
      </c>
      <c r="R158" s="1">
        <v>0.9329846751933194</v>
      </c>
      <c r="S158" s="1">
        <v>0.90340906027788037</v>
      </c>
      <c r="T158" s="1">
        <v>0.90340906027788037</v>
      </c>
      <c r="U158" s="1">
        <v>0.9372858188398201</v>
      </c>
      <c r="V158" s="1">
        <v>406.790663</v>
      </c>
      <c r="W158" s="1">
        <v>379.211635</v>
      </c>
      <c r="X158" s="1">
        <v>262.000766</v>
      </c>
      <c r="Y158" s="1">
        <v>389.46</v>
      </c>
      <c r="Z158" s="7">
        <v>74463.375599999999</v>
      </c>
      <c r="AA158" s="7">
        <v>15.671634450000001</v>
      </c>
      <c r="AB158" s="7">
        <v>62.543037163000001</v>
      </c>
      <c r="AC158" s="7">
        <v>22.206830323999998</v>
      </c>
      <c r="AD158" s="7">
        <v>12.178314016</v>
      </c>
      <c r="AE158" s="7" t="s">
        <v>445</v>
      </c>
      <c r="AF158" s="7">
        <v>19.323933006000001</v>
      </c>
      <c r="AG158" s="7" t="s">
        <v>445</v>
      </c>
    </row>
    <row r="159" spans="1:33" x14ac:dyDescent="0.25">
      <c r="A159" s="1">
        <v>76717</v>
      </c>
      <c r="B159" s="1">
        <v>30018006</v>
      </c>
      <c r="C159" s="1" t="s">
        <v>318</v>
      </c>
      <c r="D159" s="1">
        <v>30018006</v>
      </c>
      <c r="E159" s="1" t="s">
        <v>598</v>
      </c>
      <c r="F159" s="1">
        <v>34203085</v>
      </c>
      <c r="G159" s="1">
        <v>1.83</v>
      </c>
      <c r="H159" s="1">
        <v>8.3086483500522803</v>
      </c>
      <c r="I159" s="1">
        <v>5.3921456599370927</v>
      </c>
      <c r="J159" s="1">
        <v>1.7756610819337797</v>
      </c>
      <c r="K159" s="1">
        <v>-4.1989629061570408</v>
      </c>
      <c r="L159" s="1">
        <v>8.3357153961057762</v>
      </c>
      <c r="M159" s="1">
        <v>59.040000915527344</v>
      </c>
      <c r="N159" s="1">
        <v>0.97094166596730558</v>
      </c>
      <c r="O159" s="1">
        <v>0.96533690096206171</v>
      </c>
      <c r="P159" s="1">
        <v>0.9372858188398201</v>
      </c>
      <c r="Q159" s="1">
        <v>0.96829999923706056</v>
      </c>
      <c r="R159" s="1">
        <v>0.9329846751933194</v>
      </c>
      <c r="S159" s="1">
        <v>0.90340906027788037</v>
      </c>
      <c r="T159" s="1">
        <v>0.90340906027788037</v>
      </c>
      <c r="U159" s="1">
        <v>0.9372858188398201</v>
      </c>
      <c r="V159" s="1">
        <v>406.790663</v>
      </c>
      <c r="W159" s="1">
        <v>379.211635</v>
      </c>
      <c r="X159" s="1">
        <v>262.000766</v>
      </c>
      <c r="Y159" s="1">
        <v>389.46</v>
      </c>
      <c r="Z159" s="7">
        <v>74463.375599999999</v>
      </c>
      <c r="AA159" s="7">
        <v>41.639374179000001</v>
      </c>
      <c r="AB159" s="7">
        <v>41.778280275</v>
      </c>
      <c r="AC159" s="7">
        <v>64.916188145000007</v>
      </c>
      <c r="AD159" s="7" t="s">
        <v>445</v>
      </c>
      <c r="AE159" s="7">
        <v>55.369601517</v>
      </c>
      <c r="AF159" s="7" t="s">
        <v>445</v>
      </c>
      <c r="AG159" s="7">
        <v>85.934641521000003</v>
      </c>
    </row>
    <row r="160" spans="1:33" x14ac:dyDescent="0.25">
      <c r="A160" s="1">
        <v>81343</v>
      </c>
      <c r="B160" s="1">
        <v>30019006</v>
      </c>
      <c r="C160" s="1" t="s">
        <v>318</v>
      </c>
      <c r="D160" s="1">
        <v>30019006</v>
      </c>
      <c r="E160" s="1" t="s">
        <v>598</v>
      </c>
      <c r="F160" s="1">
        <v>34203085</v>
      </c>
      <c r="G160" s="1">
        <v>1.83</v>
      </c>
      <c r="H160" s="1">
        <v>7.0777091254284521</v>
      </c>
      <c r="I160" s="1">
        <v>4.1287191019142089</v>
      </c>
      <c r="J160" s="1">
        <v>1.6929506146212439</v>
      </c>
      <c r="K160" s="1">
        <v>-4.0641584516779101</v>
      </c>
      <c r="L160" s="1">
        <v>7.1059440269117857</v>
      </c>
      <c r="M160" s="1">
        <v>59.040000915527344</v>
      </c>
      <c r="N160" s="1">
        <v>0.97094166596730558</v>
      </c>
      <c r="O160" s="1">
        <v>0.96533690096206171</v>
      </c>
      <c r="P160" s="1">
        <v>0.9372858188398201</v>
      </c>
      <c r="Q160" s="1">
        <v>0.96829999923706056</v>
      </c>
      <c r="R160" s="1">
        <v>0.9329846751933194</v>
      </c>
      <c r="S160" s="1">
        <v>0.90340906027788037</v>
      </c>
      <c r="T160" s="1">
        <v>0.90340906027788037</v>
      </c>
      <c r="U160" s="1">
        <v>0.9372858188398201</v>
      </c>
      <c r="V160" s="1">
        <v>406.790663</v>
      </c>
      <c r="W160" s="1">
        <v>379.211635</v>
      </c>
      <c r="X160" s="1">
        <v>262.000766</v>
      </c>
      <c r="Y160" s="1">
        <v>389.46</v>
      </c>
      <c r="Z160" s="7">
        <v>74463.375599999999</v>
      </c>
      <c r="AA160" s="7">
        <v>49.018644459000001</v>
      </c>
      <c r="AB160" s="7">
        <v>49.218182399</v>
      </c>
      <c r="AC160" s="7">
        <v>85.087156586000006</v>
      </c>
      <c r="AD160" s="7" t="s">
        <v>445</v>
      </c>
      <c r="AE160" s="7">
        <v>57.239330139000003</v>
      </c>
      <c r="AF160" s="7" t="s">
        <v>445</v>
      </c>
      <c r="AG160" s="7">
        <v>88.818184833000004</v>
      </c>
    </row>
    <row r="161" spans="1:33" x14ac:dyDescent="0.25">
      <c r="A161" s="1">
        <v>85969</v>
      </c>
      <c r="B161" s="1">
        <v>30020006</v>
      </c>
      <c r="C161" s="1" t="s">
        <v>318</v>
      </c>
      <c r="D161" s="1">
        <v>30020006</v>
      </c>
      <c r="E161" s="1" t="s">
        <v>598</v>
      </c>
      <c r="F161" s="1">
        <v>34203085</v>
      </c>
      <c r="G161" s="1">
        <v>1.83</v>
      </c>
      <c r="H161" s="1">
        <v>7.4119225483026723</v>
      </c>
      <c r="I161" s="1">
        <v>4.4822342686201475</v>
      </c>
      <c r="J161" s="1">
        <v>1.7116367732479065</v>
      </c>
      <c r="K161" s="1">
        <v>-4.0989618883435091</v>
      </c>
      <c r="L161" s="1">
        <v>7.4437694584595606</v>
      </c>
      <c r="M161" s="1">
        <v>59.040000915527344</v>
      </c>
      <c r="N161" s="1">
        <v>0.97094166596730558</v>
      </c>
      <c r="O161" s="1">
        <v>0.96533690096206171</v>
      </c>
      <c r="P161" s="1">
        <v>0.9372858188398201</v>
      </c>
      <c r="Q161" s="1">
        <v>0.96829999923706056</v>
      </c>
      <c r="R161" s="1">
        <v>0.9329846751933194</v>
      </c>
      <c r="S161" s="1">
        <v>0.90340906027788037</v>
      </c>
      <c r="T161" s="1">
        <v>0.90340906027788037</v>
      </c>
      <c r="U161" s="1">
        <v>0.9372858188398201</v>
      </c>
      <c r="V161" s="1">
        <v>406.790663</v>
      </c>
      <c r="W161" s="1">
        <v>379.211635</v>
      </c>
      <c r="X161" s="1">
        <v>262.000766</v>
      </c>
      <c r="Y161" s="1">
        <v>389.46</v>
      </c>
      <c r="Z161" s="7">
        <v>74463.375599999999</v>
      </c>
      <c r="AA161" s="7">
        <v>46.748615780000002</v>
      </c>
      <c r="AB161" s="7">
        <v>46.953777918</v>
      </c>
      <c r="AC161" s="7">
        <v>78.297436618000006</v>
      </c>
      <c r="AD161" s="7" t="s">
        <v>445</v>
      </c>
      <c r="AE161" s="7">
        <v>56.744832045999999</v>
      </c>
      <c r="AF161" s="7" t="s">
        <v>445</v>
      </c>
      <c r="AG161" s="7">
        <v>88.055557223999998</v>
      </c>
    </row>
    <row r="162" spans="1:33" x14ac:dyDescent="0.25">
      <c r="A162" s="1">
        <v>90595</v>
      </c>
      <c r="B162" s="1">
        <v>30021006</v>
      </c>
      <c r="C162" s="1" t="s">
        <v>318</v>
      </c>
      <c r="D162" s="1">
        <v>30021006</v>
      </c>
      <c r="E162" s="1" t="s">
        <v>598</v>
      </c>
      <c r="F162" s="1">
        <v>34203085</v>
      </c>
      <c r="G162" s="1">
        <v>1.83</v>
      </c>
      <c r="H162" s="1">
        <v>8.1602697809404745</v>
      </c>
      <c r="I162" s="1">
        <v>5.1527006374634503</v>
      </c>
      <c r="J162" s="1">
        <v>1.9135791050843365</v>
      </c>
      <c r="K162" s="1">
        <v>-4.3281199397299606</v>
      </c>
      <c r="L162" s="1">
        <v>8.2292274212852394</v>
      </c>
      <c r="M162" s="1">
        <v>59.040000915527344</v>
      </c>
      <c r="N162" s="1">
        <v>0.97094166596730558</v>
      </c>
      <c r="O162" s="1">
        <v>0.96533690096206171</v>
      </c>
      <c r="P162" s="1">
        <v>0.9372858188398201</v>
      </c>
      <c r="Q162" s="1">
        <v>0.96829999923706056</v>
      </c>
      <c r="R162" s="1">
        <v>0.9329846751933194</v>
      </c>
      <c r="S162" s="1">
        <v>0.90340906027788037</v>
      </c>
      <c r="T162" s="1">
        <v>0.90340906027788037</v>
      </c>
      <c r="U162" s="1">
        <v>0.9372858188398201</v>
      </c>
      <c r="V162" s="1">
        <v>406.790663</v>
      </c>
      <c r="W162" s="1">
        <v>379.211635</v>
      </c>
      <c r="X162" s="1">
        <v>262.000766</v>
      </c>
      <c r="Y162" s="1">
        <v>389.46</v>
      </c>
      <c r="Z162" s="7">
        <v>74463.375599999999</v>
      </c>
      <c r="AA162" s="7">
        <v>42.191136862</v>
      </c>
      <c r="AB162" s="7">
        <v>42.556119756999998</v>
      </c>
      <c r="AC162" s="7">
        <v>67.97930092</v>
      </c>
      <c r="AD162" s="7" t="s">
        <v>445</v>
      </c>
      <c r="AE162" s="7">
        <v>53.687455315999998</v>
      </c>
      <c r="AF162" s="7" t="s">
        <v>445</v>
      </c>
      <c r="AG162" s="7">
        <v>83.340392616000003</v>
      </c>
    </row>
    <row r="163" spans="1:33" x14ac:dyDescent="0.25">
      <c r="A163" s="1">
        <v>95221</v>
      </c>
      <c r="B163" s="1">
        <v>30022006</v>
      </c>
      <c r="C163" s="1" t="s">
        <v>318</v>
      </c>
      <c r="D163" s="1">
        <v>30022006</v>
      </c>
      <c r="E163" s="1" t="s">
        <v>598</v>
      </c>
      <c r="F163" s="1">
        <v>34203085</v>
      </c>
      <c r="G163" s="1">
        <v>1.83</v>
      </c>
      <c r="H163" s="1">
        <v>8.8850377019991562</v>
      </c>
      <c r="I163" s="1">
        <v>6.794912170314408</v>
      </c>
      <c r="J163" s="1">
        <v>1.0029268279763208</v>
      </c>
      <c r="K163" s="1">
        <v>-4.3885662989799652</v>
      </c>
      <c r="L163" s="1">
        <v>9.765031088882921</v>
      </c>
      <c r="M163" s="1">
        <v>59.040000915527344</v>
      </c>
      <c r="N163" s="1">
        <v>0.97094166596730558</v>
      </c>
      <c r="O163" s="1">
        <v>0.96533690096206171</v>
      </c>
      <c r="P163" s="1">
        <v>0.9372858188398201</v>
      </c>
      <c r="Q163" s="1">
        <v>0.96829999923706056</v>
      </c>
      <c r="R163" s="1">
        <v>0.9329846751933194</v>
      </c>
      <c r="S163" s="1">
        <v>0.90340906027788037</v>
      </c>
      <c r="T163" s="1">
        <v>0.90340906027788037</v>
      </c>
      <c r="U163" s="1">
        <v>0.9372858188398201</v>
      </c>
      <c r="V163" s="1">
        <v>406.790663</v>
      </c>
      <c r="W163" s="1">
        <v>379.211635</v>
      </c>
      <c r="X163" s="1">
        <v>262.000766</v>
      </c>
      <c r="Y163" s="1">
        <v>389.46</v>
      </c>
      <c r="Z163" s="7">
        <v>74463.375599999999</v>
      </c>
      <c r="AA163" s="7">
        <v>35.398213644999998</v>
      </c>
      <c r="AB163" s="7">
        <v>39.003171594999998</v>
      </c>
      <c r="AC163" s="7">
        <v>51.308209277000003</v>
      </c>
      <c r="AD163" s="7" t="s">
        <v>445</v>
      </c>
      <c r="AE163" s="7">
        <v>52.93421215</v>
      </c>
      <c r="AF163" s="7" t="s">
        <v>445</v>
      </c>
      <c r="AG163" s="7">
        <v>82.178721737000004</v>
      </c>
    </row>
    <row r="164" spans="1:33" x14ac:dyDescent="0.25">
      <c r="A164" s="1">
        <v>99847</v>
      </c>
      <c r="B164" s="1">
        <v>30024006</v>
      </c>
      <c r="C164" s="1" t="s">
        <v>318</v>
      </c>
      <c r="D164" s="1">
        <v>30024006</v>
      </c>
      <c r="E164" s="1" t="s">
        <v>598</v>
      </c>
      <c r="F164" s="1">
        <v>34203085</v>
      </c>
      <c r="G164" s="1">
        <v>1.83</v>
      </c>
      <c r="H164" s="1">
        <v>6.8222372671122127</v>
      </c>
      <c r="I164" s="1">
        <v>-1.8952137073739013</v>
      </c>
      <c r="J164" s="1">
        <v>2.5548444868288493</v>
      </c>
      <c r="K164" s="1">
        <v>-7.6399341866154042</v>
      </c>
      <c r="L164" s="1">
        <v>6.8920824174257653</v>
      </c>
      <c r="M164" s="1">
        <v>59.040000915527344</v>
      </c>
      <c r="N164" s="1">
        <v>0.97094166596730558</v>
      </c>
      <c r="O164" s="1">
        <v>0.96533690096206171</v>
      </c>
      <c r="P164" s="1">
        <v>0.9372858188398201</v>
      </c>
      <c r="Q164" s="1">
        <v>0.96829999923706056</v>
      </c>
      <c r="R164" s="1">
        <v>0.9329846751933194</v>
      </c>
      <c r="S164" s="1">
        <v>0.90340906027788037</v>
      </c>
      <c r="T164" s="1">
        <v>0.90340906027788037</v>
      </c>
      <c r="U164" s="1">
        <v>0.9372858188398201</v>
      </c>
      <c r="V164" s="1">
        <v>406.790663</v>
      </c>
      <c r="W164" s="1">
        <v>379.211635</v>
      </c>
      <c r="X164" s="1">
        <v>262.000766</v>
      </c>
      <c r="Y164" s="1">
        <v>389.46</v>
      </c>
      <c r="Z164" s="7">
        <v>74463.375599999999</v>
      </c>
      <c r="AA164" s="7">
        <v>50.570725115999998</v>
      </c>
      <c r="AB164" s="7">
        <v>51.098699283999998</v>
      </c>
      <c r="AC164" s="7" t="s">
        <v>444</v>
      </c>
      <c r="AD164" s="7" t="s">
        <v>445</v>
      </c>
      <c r="AE164" s="7">
        <v>29.981139369000001</v>
      </c>
      <c r="AF164" s="7" t="s">
        <v>445</v>
      </c>
      <c r="AG164" s="7">
        <v>46.779905702000001</v>
      </c>
    </row>
    <row r="165" spans="1:33" x14ac:dyDescent="0.25">
      <c r="A165" s="1">
        <v>104473</v>
      </c>
      <c r="B165" s="1">
        <v>30026006</v>
      </c>
      <c r="C165" s="1" t="s">
        <v>318</v>
      </c>
      <c r="D165" s="1">
        <v>30026006</v>
      </c>
      <c r="E165" s="1" t="s">
        <v>598</v>
      </c>
      <c r="F165" s="1">
        <v>34203085</v>
      </c>
      <c r="G165" s="1">
        <v>1.83</v>
      </c>
      <c r="H165" s="1">
        <v>19.713451053552838</v>
      </c>
      <c r="I165" s="1">
        <v>14.695050227406815</v>
      </c>
      <c r="J165" s="1">
        <v>5.0928559304850758</v>
      </c>
      <c r="K165" s="1">
        <v>-7.6944796433558711</v>
      </c>
      <c r="L165" s="1">
        <v>19.707304791231426</v>
      </c>
      <c r="M165" s="1">
        <v>59.040000915527344</v>
      </c>
      <c r="N165" s="1">
        <v>0.97094166596730558</v>
      </c>
      <c r="O165" s="1">
        <v>0.96533690096206171</v>
      </c>
      <c r="P165" s="1">
        <v>0.9372858188398201</v>
      </c>
      <c r="Q165" s="1">
        <v>0.96829999923706056</v>
      </c>
      <c r="R165" s="1">
        <v>0.9329846751933194</v>
      </c>
      <c r="S165" s="1">
        <v>0.90340906027788037</v>
      </c>
      <c r="T165" s="1">
        <v>0.90340906027788037</v>
      </c>
      <c r="U165" s="1">
        <v>0.9372858188398201</v>
      </c>
      <c r="V165" s="1">
        <v>406.790663</v>
      </c>
      <c r="W165" s="1">
        <v>379.211635</v>
      </c>
      <c r="X165" s="1">
        <v>262.000766</v>
      </c>
      <c r="Y165" s="1">
        <v>389.46</v>
      </c>
      <c r="Z165" s="7">
        <v>74463.375599999999</v>
      </c>
      <c r="AA165" s="7">
        <v>17.035428568</v>
      </c>
      <c r="AB165" s="7">
        <v>17.029805479</v>
      </c>
      <c r="AC165" s="7">
        <v>23.187034568000001</v>
      </c>
      <c r="AD165" s="7" t="s">
        <v>445</v>
      </c>
      <c r="AE165" s="7">
        <v>29.761516927999999</v>
      </c>
      <c r="AF165" s="7" t="s">
        <v>445</v>
      </c>
      <c r="AG165" s="7">
        <v>46.441198356000001</v>
      </c>
    </row>
    <row r="166" spans="1:33" x14ac:dyDescent="0.25">
      <c r="A166" s="1">
        <v>109099</v>
      </c>
      <c r="B166" s="1">
        <v>30028006</v>
      </c>
      <c r="C166" s="1" t="s">
        <v>318</v>
      </c>
      <c r="D166" s="1">
        <v>30028006</v>
      </c>
      <c r="E166" s="1" t="s">
        <v>598</v>
      </c>
      <c r="F166" s="1">
        <v>34203085</v>
      </c>
      <c r="G166" s="1">
        <v>1.83</v>
      </c>
      <c r="H166" s="1">
        <v>17.851014677736401</v>
      </c>
      <c r="I166" s="1">
        <v>11.671883394077691</v>
      </c>
      <c r="J166" s="1">
        <v>8.2104912290016472</v>
      </c>
      <c r="K166" s="1">
        <v>-9.5020789881636549</v>
      </c>
      <c r="L166" s="1">
        <v>18.370621827280839</v>
      </c>
      <c r="M166" s="1">
        <v>59.040000915527344</v>
      </c>
      <c r="N166" s="1">
        <v>0.97094166596730558</v>
      </c>
      <c r="O166" s="1">
        <v>0.96533690096206171</v>
      </c>
      <c r="P166" s="1">
        <v>0.9372858188398201</v>
      </c>
      <c r="Q166" s="1">
        <v>0.96829999923706056</v>
      </c>
      <c r="R166" s="1">
        <v>0.9329846751933194</v>
      </c>
      <c r="S166" s="1">
        <v>0.90340906027788037</v>
      </c>
      <c r="T166" s="1">
        <v>0.90340906027788037</v>
      </c>
      <c r="U166" s="1">
        <v>0.9372858188398201</v>
      </c>
      <c r="V166" s="1">
        <v>406.790663</v>
      </c>
      <c r="W166" s="1">
        <v>379.211635</v>
      </c>
      <c r="X166" s="1">
        <v>262.000766</v>
      </c>
      <c r="Y166" s="1">
        <v>389.46</v>
      </c>
      <c r="Z166" s="7">
        <v>74463.375599999999</v>
      </c>
      <c r="AA166" s="7">
        <v>18.347722204</v>
      </c>
      <c r="AB166" s="7">
        <v>18.910895499999999</v>
      </c>
      <c r="AC166" s="7">
        <v>29.451785356999999</v>
      </c>
      <c r="AD166" s="7" t="s">
        <v>445</v>
      </c>
      <c r="AE166" s="7">
        <v>23.909692509999999</v>
      </c>
      <c r="AF166" s="7" t="s">
        <v>445</v>
      </c>
      <c r="AG166" s="7">
        <v>37.416365034999998</v>
      </c>
    </row>
    <row r="167" spans="1:33" x14ac:dyDescent="0.25">
      <c r="A167" s="1">
        <v>113725</v>
      </c>
      <c r="B167" s="1">
        <v>30030006</v>
      </c>
      <c r="C167" s="1" t="s">
        <v>318</v>
      </c>
      <c r="D167" s="1">
        <v>30030006</v>
      </c>
      <c r="E167" s="1" t="s">
        <v>598</v>
      </c>
      <c r="F167" s="1">
        <v>34203085</v>
      </c>
      <c r="G167" s="1">
        <v>1.83</v>
      </c>
      <c r="H167" s="1">
        <v>11.501084590607578</v>
      </c>
      <c r="I167" s="1">
        <v>3.5905319826819677</v>
      </c>
      <c r="J167" s="1">
        <v>10.46041255248066</v>
      </c>
      <c r="K167" s="1">
        <v>-11.50979581599862</v>
      </c>
      <c r="L167" s="1">
        <v>13.66636997356907</v>
      </c>
      <c r="M167" s="1">
        <v>59.040000915527344</v>
      </c>
      <c r="N167" s="1">
        <v>0.97094166596730558</v>
      </c>
      <c r="O167" s="1">
        <v>0.96533690096206171</v>
      </c>
      <c r="P167" s="1">
        <v>0.9372858188398201</v>
      </c>
      <c r="Q167" s="1">
        <v>0.96829999923706056</v>
      </c>
      <c r="R167" s="1">
        <v>0.9329846751933194</v>
      </c>
      <c r="S167" s="1">
        <v>0.90340906027788037</v>
      </c>
      <c r="T167" s="1">
        <v>0.90340906027788037</v>
      </c>
      <c r="U167" s="1">
        <v>0.9372858188398201</v>
      </c>
      <c r="V167" s="1">
        <v>406.790663</v>
      </c>
      <c r="W167" s="1">
        <v>379.211635</v>
      </c>
      <c r="X167" s="1">
        <v>262.000766</v>
      </c>
      <c r="Y167" s="1">
        <v>389.46</v>
      </c>
      <c r="Z167" s="7">
        <v>74463.375599999999</v>
      </c>
      <c r="AA167" s="7">
        <v>25.007614933999999</v>
      </c>
      <c r="AB167" s="7">
        <v>29.904014750000002</v>
      </c>
      <c r="AC167" s="7">
        <v>97.990815159999997</v>
      </c>
      <c r="AD167" s="7" t="s">
        <v>445</v>
      </c>
      <c r="AE167" s="7">
        <v>19.564558189</v>
      </c>
      <c r="AF167" s="7" t="s">
        <v>445</v>
      </c>
      <c r="AG167" s="7">
        <v>30.715187727</v>
      </c>
    </row>
    <row r="168" spans="1:33" x14ac:dyDescent="0.25">
      <c r="A168" s="1">
        <v>118351</v>
      </c>
      <c r="B168" s="1">
        <v>30031006</v>
      </c>
      <c r="C168" s="1" t="s">
        <v>318</v>
      </c>
      <c r="D168" s="1">
        <v>30031006</v>
      </c>
      <c r="E168" s="1" t="s">
        <v>598</v>
      </c>
      <c r="F168" s="1">
        <v>34203085</v>
      </c>
      <c r="G168" s="1">
        <v>1.83</v>
      </c>
      <c r="H168" s="1">
        <v>1.6314621589465035</v>
      </c>
      <c r="I168" s="1">
        <v>4.783800375447572</v>
      </c>
      <c r="J168" s="1">
        <v>-5.5373192756003693</v>
      </c>
      <c r="K168" s="1">
        <v>2.5282445370024793</v>
      </c>
      <c r="L168" s="1">
        <v>6.5114715583397746</v>
      </c>
      <c r="M168" s="1">
        <v>59.040000915527344</v>
      </c>
      <c r="N168" s="1">
        <v>0.97094166596730558</v>
      </c>
      <c r="O168" s="1">
        <v>0.96533690096206171</v>
      </c>
      <c r="P168" s="1">
        <v>0.9372858188398201</v>
      </c>
      <c r="Q168" s="1">
        <v>0.96829999923706056</v>
      </c>
      <c r="R168" s="1">
        <v>0.9329846751933194</v>
      </c>
      <c r="S168" s="1">
        <v>0.90340906027788037</v>
      </c>
      <c r="T168" s="1">
        <v>0.90340906027788037</v>
      </c>
      <c r="U168" s="1">
        <v>0.9372858188398201</v>
      </c>
      <c r="V168" s="1">
        <v>406.790663</v>
      </c>
      <c r="W168" s="1">
        <v>379.211635</v>
      </c>
      <c r="X168" s="1">
        <v>262.000766</v>
      </c>
      <c r="Y168" s="1">
        <v>389.46</v>
      </c>
      <c r="Z168" s="7">
        <v>74463.375599999999</v>
      </c>
      <c r="AA168" s="7">
        <v>53.585155542999999</v>
      </c>
      <c r="AB168" s="7">
        <v>216.85959661000001</v>
      </c>
      <c r="AC168" s="7">
        <v>73.298603606</v>
      </c>
      <c r="AD168" s="7">
        <v>41.745208290000001</v>
      </c>
      <c r="AE168" s="7" t="s">
        <v>445</v>
      </c>
      <c r="AF168" s="7">
        <v>64.922753744000005</v>
      </c>
      <c r="AG168" s="7" t="s">
        <v>445</v>
      </c>
    </row>
    <row r="169" spans="1:33" x14ac:dyDescent="0.25">
      <c r="A169" s="1">
        <v>122977</v>
      </c>
      <c r="B169" s="1">
        <v>30033006</v>
      </c>
      <c r="C169" s="1" t="s">
        <v>318</v>
      </c>
      <c r="D169" s="1">
        <v>30033006</v>
      </c>
      <c r="E169" s="1" t="s">
        <v>598</v>
      </c>
      <c r="F169" s="1">
        <v>34203085</v>
      </c>
      <c r="G169" s="1">
        <v>1.83</v>
      </c>
      <c r="H169" s="1">
        <v>8.8103399152862725</v>
      </c>
      <c r="I169" s="1">
        <v>-0.91810029728024456</v>
      </c>
      <c r="J169" s="1">
        <v>7.0881865504546946</v>
      </c>
      <c r="K169" s="1">
        <v>-9.1844227347121308</v>
      </c>
      <c r="L169" s="1">
        <v>8.7841131474608556</v>
      </c>
      <c r="M169" s="1">
        <v>59.040000915527344</v>
      </c>
      <c r="N169" s="1">
        <v>0.97094166596730558</v>
      </c>
      <c r="O169" s="1">
        <v>0.96533690096206171</v>
      </c>
      <c r="P169" s="1">
        <v>0.9372858188398201</v>
      </c>
      <c r="Q169" s="1">
        <v>0.96829999923706056</v>
      </c>
      <c r="R169" s="1">
        <v>0.9329846751933194</v>
      </c>
      <c r="S169" s="1">
        <v>0.90340906027788037</v>
      </c>
      <c r="T169" s="1">
        <v>0.90340906027788037</v>
      </c>
      <c r="U169" s="1">
        <v>0.9372858188398201</v>
      </c>
      <c r="V169" s="1">
        <v>406.790663</v>
      </c>
      <c r="W169" s="1">
        <v>379.211635</v>
      </c>
      <c r="X169" s="1">
        <v>262.000766</v>
      </c>
      <c r="Y169" s="1">
        <v>389.46</v>
      </c>
      <c r="Z169" s="7">
        <v>74463.375599999999</v>
      </c>
      <c r="AA169" s="7">
        <v>39.462785697000001</v>
      </c>
      <c r="AB169" s="7">
        <v>39.342335396999999</v>
      </c>
      <c r="AC169" s="7" t="s">
        <v>444</v>
      </c>
      <c r="AD169" s="7" t="s">
        <v>445</v>
      </c>
      <c r="AE169" s="7">
        <v>24.771229465000001</v>
      </c>
      <c r="AF169" s="7" t="s">
        <v>445</v>
      </c>
      <c r="AG169" s="7">
        <v>38.745049367999997</v>
      </c>
    </row>
    <row r="170" spans="1:33" x14ac:dyDescent="0.25">
      <c r="A170" s="1">
        <v>127603</v>
      </c>
      <c r="B170" s="1">
        <v>30034006</v>
      </c>
      <c r="C170" s="1" t="s">
        <v>318</v>
      </c>
      <c r="D170" s="1">
        <v>30034006</v>
      </c>
      <c r="E170" s="1" t="s">
        <v>598</v>
      </c>
      <c r="F170" s="1">
        <v>34203085</v>
      </c>
      <c r="G170" s="1">
        <v>1.83</v>
      </c>
      <c r="H170" s="1">
        <v>13.312265498181569</v>
      </c>
      <c r="I170" s="1">
        <v>9.3615997385989527</v>
      </c>
      <c r="J170" s="1">
        <v>4.2041613168570606</v>
      </c>
      <c r="K170" s="1">
        <v>-4.9955730988384541</v>
      </c>
      <c r="L170" s="1">
        <v>12.628672976624845</v>
      </c>
      <c r="M170" s="1">
        <v>59.040000915527344</v>
      </c>
      <c r="N170" s="1">
        <v>0.97094166596730558</v>
      </c>
      <c r="O170" s="1">
        <v>0.96533690096206171</v>
      </c>
      <c r="P170" s="1">
        <v>0.9372858188398201</v>
      </c>
      <c r="Q170" s="1">
        <v>0.96829999923706056</v>
      </c>
      <c r="R170" s="1">
        <v>0.9329846751933194</v>
      </c>
      <c r="S170" s="1">
        <v>0.90340906027788037</v>
      </c>
      <c r="T170" s="1">
        <v>0.90340906027788037</v>
      </c>
      <c r="U170" s="1">
        <v>0.9372858188398201</v>
      </c>
      <c r="V170" s="1">
        <v>406.790663</v>
      </c>
      <c r="W170" s="1">
        <v>379.211635</v>
      </c>
      <c r="X170" s="1">
        <v>262.000766</v>
      </c>
      <c r="Y170" s="1">
        <v>389.46</v>
      </c>
      <c r="Z170" s="7">
        <v>74463.375599999999</v>
      </c>
      <c r="AA170" s="7">
        <v>27.144658466999999</v>
      </c>
      <c r="AB170" s="7">
        <v>25.699414001000001</v>
      </c>
      <c r="AC170" s="7">
        <v>36.966768260999999</v>
      </c>
      <c r="AD170" s="7" t="s">
        <v>445</v>
      </c>
      <c r="AE170" s="7">
        <v>46.380723115999999</v>
      </c>
      <c r="AF170" s="7" t="s">
        <v>445</v>
      </c>
      <c r="AG170" s="7">
        <v>72.071763296</v>
      </c>
    </row>
    <row r="171" spans="1:33" x14ac:dyDescent="0.25">
      <c r="A171" s="1">
        <v>132229</v>
      </c>
      <c r="B171" s="1">
        <v>30035006</v>
      </c>
      <c r="C171" s="1" t="s">
        <v>318</v>
      </c>
      <c r="D171" s="1">
        <v>30035006</v>
      </c>
      <c r="E171" s="1" t="s">
        <v>598</v>
      </c>
      <c r="F171" s="1">
        <v>34203085</v>
      </c>
      <c r="G171" s="1">
        <v>1.83</v>
      </c>
      <c r="H171" s="1">
        <v>9.7925934057184136</v>
      </c>
      <c r="I171" s="1">
        <v>3.8138864920083213</v>
      </c>
      <c r="J171" s="1">
        <v>6.346363803707237</v>
      </c>
      <c r="K171" s="1">
        <v>-6.9533333714932821</v>
      </c>
      <c r="L171" s="1">
        <v>9.4692201590649443</v>
      </c>
      <c r="M171" s="1">
        <v>59.040000915527344</v>
      </c>
      <c r="N171" s="1">
        <v>0.97094166596730558</v>
      </c>
      <c r="O171" s="1">
        <v>0.96533690096206171</v>
      </c>
      <c r="P171" s="1">
        <v>0.9372858188398201</v>
      </c>
      <c r="Q171" s="1">
        <v>0.96829999923706056</v>
      </c>
      <c r="R171" s="1">
        <v>0.9329846751933194</v>
      </c>
      <c r="S171" s="1">
        <v>0.90340906027788037</v>
      </c>
      <c r="T171" s="1">
        <v>0.90340906027788037</v>
      </c>
      <c r="U171" s="1">
        <v>0.9372858188398201</v>
      </c>
      <c r="V171" s="1">
        <v>406.790663</v>
      </c>
      <c r="W171" s="1">
        <v>379.211635</v>
      </c>
      <c r="X171" s="1">
        <v>262.000766</v>
      </c>
      <c r="Y171" s="1">
        <v>389.46</v>
      </c>
      <c r="Z171" s="7">
        <v>74463.375599999999</v>
      </c>
      <c r="AA171" s="7">
        <v>36.535264980000001</v>
      </c>
      <c r="AB171" s="7">
        <v>35.295766923000002</v>
      </c>
      <c r="AC171" s="7">
        <v>92.193567393999999</v>
      </c>
      <c r="AD171" s="7" t="s">
        <v>445</v>
      </c>
      <c r="AE171" s="7">
        <v>33.040344847</v>
      </c>
      <c r="AF171" s="7" t="s">
        <v>445</v>
      </c>
      <c r="AG171" s="7">
        <v>51.497890652000002</v>
      </c>
    </row>
    <row r="172" spans="1:33" x14ac:dyDescent="0.25">
      <c r="A172" s="1">
        <v>136855</v>
      </c>
      <c r="B172" s="1">
        <v>30036006</v>
      </c>
      <c r="C172" s="1" t="s">
        <v>318</v>
      </c>
      <c r="D172" s="1">
        <v>30036006</v>
      </c>
      <c r="E172" s="1" t="s">
        <v>598</v>
      </c>
      <c r="F172" s="1">
        <v>34203085</v>
      </c>
      <c r="G172" s="1">
        <v>1.83</v>
      </c>
      <c r="H172" s="1">
        <v>9.6650032244501052</v>
      </c>
      <c r="I172" s="1">
        <v>2.9648298669313582</v>
      </c>
      <c r="J172" s="1">
        <v>7.3283196536858064</v>
      </c>
      <c r="K172" s="1">
        <v>-7.8913107300082057</v>
      </c>
      <c r="L172" s="1">
        <v>9.7331865905698827</v>
      </c>
      <c r="M172" s="1">
        <v>59.040000915527344</v>
      </c>
      <c r="N172" s="1">
        <v>0.97094166596730558</v>
      </c>
      <c r="O172" s="1">
        <v>0.96533690096206171</v>
      </c>
      <c r="P172" s="1">
        <v>0.9372858188398201</v>
      </c>
      <c r="Q172" s="1">
        <v>0.96829999923706056</v>
      </c>
      <c r="R172" s="1">
        <v>0.9329846751933194</v>
      </c>
      <c r="S172" s="1">
        <v>0.90340906027788037</v>
      </c>
      <c r="T172" s="1">
        <v>0.90340906027788037</v>
      </c>
      <c r="U172" s="1">
        <v>0.9372858188398201</v>
      </c>
      <c r="V172" s="1">
        <v>406.790663</v>
      </c>
      <c r="W172" s="1">
        <v>379.211635</v>
      </c>
      <c r="X172" s="1">
        <v>262.000766</v>
      </c>
      <c r="Y172" s="1">
        <v>389.46</v>
      </c>
      <c r="Z172" s="7">
        <v>74463.375599999999</v>
      </c>
      <c r="AA172" s="7">
        <v>35.517299295000001</v>
      </c>
      <c r="AB172" s="7">
        <v>35.774916632</v>
      </c>
      <c r="AC172" s="7">
        <v>118.88198439</v>
      </c>
      <c r="AD172" s="7" t="s">
        <v>445</v>
      </c>
      <c r="AE172" s="7">
        <v>28.994239728</v>
      </c>
      <c r="AF172" s="7" t="s">
        <v>445</v>
      </c>
      <c r="AG172" s="7">
        <v>45.257883829000001</v>
      </c>
    </row>
    <row r="173" spans="1:33" x14ac:dyDescent="0.25">
      <c r="A173" s="1">
        <v>141481</v>
      </c>
      <c r="B173" s="1">
        <v>30091006</v>
      </c>
      <c r="C173" s="1" t="s">
        <v>318</v>
      </c>
      <c r="D173" s="1">
        <v>30091006</v>
      </c>
      <c r="E173" s="1" t="s">
        <v>598</v>
      </c>
      <c r="F173" s="1">
        <v>34203085</v>
      </c>
      <c r="G173" s="1">
        <v>1.83</v>
      </c>
      <c r="H173" s="1">
        <v>9.2339028728146566</v>
      </c>
      <c r="I173" s="1">
        <v>8.046014533719406</v>
      </c>
      <c r="J173" s="1">
        <v>-0.64089065826809677</v>
      </c>
      <c r="K173" s="1">
        <v>-1.2363577761047206</v>
      </c>
      <c r="L173" s="1">
        <v>9.5793039036239644</v>
      </c>
      <c r="M173" s="1">
        <v>59.040000915527344</v>
      </c>
      <c r="N173" s="1">
        <v>0.97094166596730558</v>
      </c>
      <c r="O173" s="1">
        <v>0.96533690096206171</v>
      </c>
      <c r="P173" s="1">
        <v>0.9372858188398201</v>
      </c>
      <c r="Q173" s="1">
        <v>0.96829999923706056</v>
      </c>
      <c r="R173" s="1">
        <v>0.9329846751933194</v>
      </c>
      <c r="S173" s="1">
        <v>0.90340906027788037</v>
      </c>
      <c r="T173" s="1">
        <v>0.90340906027788037</v>
      </c>
      <c r="U173" s="1">
        <v>0.9372858188398201</v>
      </c>
      <c r="V173" s="1">
        <v>406.790663</v>
      </c>
      <c r="W173" s="1">
        <v>379.211635</v>
      </c>
      <c r="X173" s="1">
        <v>262.000766</v>
      </c>
      <c r="Y173" s="1">
        <v>389.46</v>
      </c>
      <c r="Z173" s="7">
        <v>74463.375599999999</v>
      </c>
      <c r="AA173" s="7">
        <v>36.103916046999998</v>
      </c>
      <c r="AB173" s="7">
        <v>37.491815727000002</v>
      </c>
      <c r="AC173" s="7">
        <v>43.174626621999998</v>
      </c>
      <c r="AD173" s="7">
        <v>368.32019954999998</v>
      </c>
      <c r="AE173" s="7">
        <v>190.44447536000001</v>
      </c>
      <c r="AF173" s="7">
        <v>568.57505979999996</v>
      </c>
      <c r="AG173" s="7">
        <v>294.25056747999997</v>
      </c>
    </row>
    <row r="174" spans="1:33" x14ac:dyDescent="0.25">
      <c r="A174" s="1">
        <v>146107</v>
      </c>
      <c r="B174" s="1">
        <v>30092006</v>
      </c>
      <c r="C174" s="1" t="s">
        <v>318</v>
      </c>
      <c r="D174" s="1">
        <v>30092006</v>
      </c>
      <c r="E174" s="1" t="s">
        <v>598</v>
      </c>
      <c r="F174" s="1">
        <v>34203085</v>
      </c>
      <c r="G174" s="1">
        <v>1.83</v>
      </c>
      <c r="H174" s="1">
        <v>5.9094169099152349</v>
      </c>
      <c r="I174" s="1">
        <v>3.8622862267953084</v>
      </c>
      <c r="J174" s="1">
        <v>2.5945276077563264</v>
      </c>
      <c r="K174" s="1">
        <v>-3.6869818958624694</v>
      </c>
      <c r="L174" s="1">
        <v>6.5394000150067697</v>
      </c>
      <c r="M174" s="1">
        <v>59.040000915527344</v>
      </c>
      <c r="N174" s="1">
        <v>0.97094166596730558</v>
      </c>
      <c r="O174" s="1">
        <v>0.96533690096206171</v>
      </c>
      <c r="P174" s="1">
        <v>0.9372858188398201</v>
      </c>
      <c r="Q174" s="1">
        <v>0.96829999923706056</v>
      </c>
      <c r="R174" s="1">
        <v>0.9329846751933194</v>
      </c>
      <c r="S174" s="1">
        <v>0.90340906027788037</v>
      </c>
      <c r="T174" s="1">
        <v>0.90340906027788037</v>
      </c>
      <c r="U174" s="1">
        <v>0.9372858188398201</v>
      </c>
      <c r="V174" s="1">
        <v>406.790663</v>
      </c>
      <c r="W174" s="1">
        <v>379.211635</v>
      </c>
      <c r="X174" s="1">
        <v>262.000766</v>
      </c>
      <c r="Y174" s="1">
        <v>389.46</v>
      </c>
      <c r="Z174" s="7">
        <v>74463.375599999999</v>
      </c>
      <c r="AA174" s="7">
        <v>53.352033368000001</v>
      </c>
      <c r="AB174" s="7">
        <v>59.146321243000003</v>
      </c>
      <c r="AC174" s="7">
        <v>91.025724390999997</v>
      </c>
      <c r="AD174" s="7" t="s">
        <v>445</v>
      </c>
      <c r="AE174" s="7">
        <v>63.197186883000001</v>
      </c>
      <c r="AF174" s="7" t="s">
        <v>445</v>
      </c>
      <c r="AG174" s="7">
        <v>98.006543919999999</v>
      </c>
    </row>
    <row r="175" spans="1:33" x14ac:dyDescent="0.25">
      <c r="A175" s="1">
        <v>150733</v>
      </c>
      <c r="B175" s="1">
        <v>31001006</v>
      </c>
      <c r="C175" s="1" t="s">
        <v>318</v>
      </c>
      <c r="D175" s="1">
        <v>31001006</v>
      </c>
      <c r="E175" s="1" t="s">
        <v>598</v>
      </c>
      <c r="F175" s="1">
        <v>34203085</v>
      </c>
      <c r="G175" s="1">
        <v>1.83</v>
      </c>
      <c r="H175" s="1">
        <v>8.9141016070984023</v>
      </c>
      <c r="I175" s="1">
        <v>2.8632690659010294</v>
      </c>
      <c r="J175" s="1">
        <v>6.6766460645648049</v>
      </c>
      <c r="K175" s="1">
        <v>-8.2727180429319827</v>
      </c>
      <c r="L175" s="1">
        <v>10.022122930632152</v>
      </c>
      <c r="M175" s="1">
        <v>59.040000915527344</v>
      </c>
      <c r="N175" s="1">
        <v>0.97094166596730558</v>
      </c>
      <c r="O175" s="1">
        <v>0.96533690096206171</v>
      </c>
      <c r="P175" s="1">
        <v>0.9372858188398201</v>
      </c>
      <c r="Q175" s="1">
        <v>0.96829999923706056</v>
      </c>
      <c r="R175" s="1">
        <v>0.9329846751933194</v>
      </c>
      <c r="S175" s="1">
        <v>0.90340906027788037</v>
      </c>
      <c r="T175" s="1">
        <v>0.90340906027788037</v>
      </c>
      <c r="U175" s="1">
        <v>0.9372858188398201</v>
      </c>
      <c r="V175" s="1">
        <v>406.790663</v>
      </c>
      <c r="W175" s="1">
        <v>379.211635</v>
      </c>
      <c r="X175" s="1">
        <v>262.000766</v>
      </c>
      <c r="Y175" s="1">
        <v>389.46</v>
      </c>
      <c r="Z175" s="7">
        <v>74463.375599999999</v>
      </c>
      <c r="AA175" s="7">
        <v>34.464510891000003</v>
      </c>
      <c r="AB175" s="7">
        <v>38.872743602</v>
      </c>
      <c r="AC175" s="7">
        <v>123.13422548</v>
      </c>
      <c r="AD175" s="7" t="s">
        <v>445</v>
      </c>
      <c r="AE175" s="7">
        <v>27.611378337000001</v>
      </c>
      <c r="AF175" s="7" t="s">
        <v>445</v>
      </c>
      <c r="AG175" s="7">
        <v>43.125199615</v>
      </c>
    </row>
    <row r="176" spans="1:33" x14ac:dyDescent="0.25">
      <c r="A176" s="1">
        <v>155359</v>
      </c>
      <c r="B176" s="1">
        <v>31002006</v>
      </c>
      <c r="C176" s="1" t="s">
        <v>318</v>
      </c>
      <c r="D176" s="1">
        <v>31002006</v>
      </c>
      <c r="E176" s="1" t="s">
        <v>598</v>
      </c>
      <c r="F176" s="1">
        <v>34203085</v>
      </c>
      <c r="G176" s="1">
        <v>1.83</v>
      </c>
      <c r="H176" s="1">
        <v>9.1447373476486042</v>
      </c>
      <c r="I176" s="1">
        <v>5.3393093933157632</v>
      </c>
      <c r="J176" s="1">
        <v>4.27266537560077</v>
      </c>
      <c r="K176" s="1">
        <v>-5.6650496205949663</v>
      </c>
      <c r="L176" s="1">
        <v>9.5341921327644901</v>
      </c>
      <c r="M176" s="1">
        <v>59.040000915527344</v>
      </c>
      <c r="N176" s="1">
        <v>0.97094166596730558</v>
      </c>
      <c r="O176" s="1">
        <v>0.96533690096206171</v>
      </c>
      <c r="P176" s="1">
        <v>0.9372858188398201</v>
      </c>
      <c r="Q176" s="1">
        <v>0.96829999923706056</v>
      </c>
      <c r="R176" s="1">
        <v>0.9329846751933194</v>
      </c>
      <c r="S176" s="1">
        <v>0.90340906027788037</v>
      </c>
      <c r="T176" s="1">
        <v>0.90340906027788037</v>
      </c>
      <c r="U176" s="1">
        <v>0.9372858188398201</v>
      </c>
      <c r="V176" s="1">
        <v>406.790663</v>
      </c>
      <c r="W176" s="1">
        <v>379.211635</v>
      </c>
      <c r="X176" s="1">
        <v>262.000766</v>
      </c>
      <c r="Y176" s="1">
        <v>389.46</v>
      </c>
      <c r="Z176" s="7">
        <v>74463.375599999999</v>
      </c>
      <c r="AA176" s="7">
        <v>36.279476107999997</v>
      </c>
      <c r="AB176" s="7">
        <v>37.867129181999999</v>
      </c>
      <c r="AC176" s="7">
        <v>65.568475741</v>
      </c>
      <c r="AD176" s="7" t="s">
        <v>445</v>
      </c>
      <c r="AE176" s="7">
        <v>40.781428523000002</v>
      </c>
      <c r="AF176" s="7" t="s">
        <v>445</v>
      </c>
      <c r="AG176" s="7">
        <v>63.436387932000002</v>
      </c>
    </row>
    <row r="177" spans="1:33" x14ac:dyDescent="0.25">
      <c r="A177" s="1">
        <v>159985</v>
      </c>
      <c r="B177" s="1">
        <v>36001006</v>
      </c>
      <c r="C177" s="1" t="s">
        <v>318</v>
      </c>
      <c r="D177" s="1">
        <v>36001006</v>
      </c>
      <c r="E177" s="1" t="s">
        <v>598</v>
      </c>
      <c r="F177" s="1">
        <v>34203085</v>
      </c>
      <c r="G177" s="1">
        <v>1.83</v>
      </c>
      <c r="H177" s="1">
        <v>8.4591196105275213</v>
      </c>
      <c r="I177" s="1">
        <v>3.1492236004827907</v>
      </c>
      <c r="J177" s="1">
        <v>5.8405092167843851</v>
      </c>
      <c r="K177" s="1">
        <v>-7.2241103514177629</v>
      </c>
      <c r="L177" s="1">
        <v>9.2188667880217352</v>
      </c>
      <c r="M177" s="1">
        <v>59.040000915527344</v>
      </c>
      <c r="N177" s="1">
        <v>0.97094166596730558</v>
      </c>
      <c r="O177" s="1">
        <v>0.96533690096206171</v>
      </c>
      <c r="P177" s="1">
        <v>0.9372858188398201</v>
      </c>
      <c r="Q177" s="1">
        <v>0.96829999923706056</v>
      </c>
      <c r="R177" s="1">
        <v>0.9329846751933194</v>
      </c>
      <c r="S177" s="1">
        <v>0.90340906027788037</v>
      </c>
      <c r="T177" s="1">
        <v>0.90340906027788037</v>
      </c>
      <c r="U177" s="1">
        <v>0.9372858188398201</v>
      </c>
      <c r="V177" s="1">
        <v>406.790663</v>
      </c>
      <c r="W177" s="1">
        <v>379.211635</v>
      </c>
      <c r="X177" s="1">
        <v>262.000766</v>
      </c>
      <c r="Y177" s="1">
        <v>389.46</v>
      </c>
      <c r="Z177" s="7">
        <v>74463.375599999999</v>
      </c>
      <c r="AA177" s="7">
        <v>37.554596351000001</v>
      </c>
      <c r="AB177" s="7">
        <v>41.017337996000002</v>
      </c>
      <c r="AC177" s="7">
        <v>111.86263947</v>
      </c>
      <c r="AD177" s="7" t="s">
        <v>445</v>
      </c>
      <c r="AE177" s="7">
        <v>31.764431090999999</v>
      </c>
      <c r="AF177" s="7" t="s">
        <v>445</v>
      </c>
      <c r="AG177" s="7">
        <v>49.530143817000003</v>
      </c>
    </row>
    <row r="178" spans="1:33" x14ac:dyDescent="0.25">
      <c r="A178" s="1">
        <v>164611</v>
      </c>
      <c r="B178" s="1">
        <v>36002006</v>
      </c>
      <c r="C178" s="1" t="s">
        <v>318</v>
      </c>
      <c r="D178" s="1">
        <v>36002006</v>
      </c>
      <c r="E178" s="1" t="s">
        <v>598</v>
      </c>
      <c r="F178" s="1">
        <v>34203085</v>
      </c>
      <c r="G178" s="1">
        <v>1.83</v>
      </c>
      <c r="H178" s="1">
        <v>8.7848257227195479</v>
      </c>
      <c r="I178" s="1">
        <v>5.496008412266864</v>
      </c>
      <c r="J178" s="1">
        <v>3.448397194326176</v>
      </c>
      <c r="K178" s="1">
        <v>-4.7706914724041223</v>
      </c>
      <c r="L178" s="1">
        <v>8.9020776109402249</v>
      </c>
      <c r="M178" s="1">
        <v>59.040000915527344</v>
      </c>
      <c r="N178" s="1">
        <v>0.97094166596730558</v>
      </c>
      <c r="O178" s="1">
        <v>0.96533690096206171</v>
      </c>
      <c r="P178" s="1">
        <v>0.9372858188398201</v>
      </c>
      <c r="Q178" s="1">
        <v>0.96829999923706056</v>
      </c>
      <c r="R178" s="1">
        <v>0.9329846751933194</v>
      </c>
      <c r="S178" s="1">
        <v>0.90340906027788037</v>
      </c>
      <c r="T178" s="1">
        <v>0.90340906027788037</v>
      </c>
      <c r="U178" s="1">
        <v>0.9372858188398201</v>
      </c>
      <c r="V178" s="1">
        <v>406.790663</v>
      </c>
      <c r="W178" s="1">
        <v>379.211635</v>
      </c>
      <c r="X178" s="1">
        <v>262.000766</v>
      </c>
      <c r="Y178" s="1">
        <v>389.46</v>
      </c>
      <c r="Z178" s="7">
        <v>74463.375599999999</v>
      </c>
      <c r="AA178" s="7">
        <v>38.926599537999998</v>
      </c>
      <c r="AB178" s="7">
        <v>39.459503585</v>
      </c>
      <c r="AC178" s="7">
        <v>63.670513792000001</v>
      </c>
      <c r="AD178" s="7" t="s">
        <v>445</v>
      </c>
      <c r="AE178" s="7">
        <v>48.614163308000002</v>
      </c>
      <c r="AF178" s="7" t="s">
        <v>445</v>
      </c>
      <c r="AG178" s="7">
        <v>75.516231895999994</v>
      </c>
    </row>
    <row r="179" spans="1:33" x14ac:dyDescent="0.25">
      <c r="A179" s="1">
        <v>2715</v>
      </c>
      <c r="B179" s="1">
        <v>30001006</v>
      </c>
      <c r="C179" s="1" t="s">
        <v>446</v>
      </c>
      <c r="D179" s="1">
        <v>130001006</v>
      </c>
      <c r="E179" s="1" t="s">
        <v>599</v>
      </c>
      <c r="F179" s="1">
        <v>34203085</v>
      </c>
      <c r="G179" s="1">
        <v>1.83</v>
      </c>
      <c r="H179" s="1">
        <v>16.600916342008517</v>
      </c>
      <c r="I179" s="1">
        <v>1.2146039790329302</v>
      </c>
      <c r="J179" s="1">
        <v>14.367085462591117</v>
      </c>
      <c r="K179" s="1">
        <v>-17.814197821051511</v>
      </c>
      <c r="L179" s="1">
        <v>18.461923127537879</v>
      </c>
      <c r="M179" s="1">
        <v>-54.099998474121094</v>
      </c>
      <c r="N179" s="1">
        <v>1</v>
      </c>
      <c r="O179" s="1">
        <v>0.96533690096206171</v>
      </c>
      <c r="P179" s="1">
        <v>0.96533690096206171</v>
      </c>
      <c r="Q179" s="1">
        <v>1</v>
      </c>
      <c r="R179" s="1">
        <v>0.9329846751933194</v>
      </c>
      <c r="S179" s="1">
        <v>0.9329846751933194</v>
      </c>
      <c r="T179" s="1">
        <v>0.9329846751933194</v>
      </c>
      <c r="U179" s="1">
        <v>0.96533690096206171</v>
      </c>
      <c r="V179" s="1">
        <v>406.790663</v>
      </c>
      <c r="W179" s="1">
        <v>379.211635</v>
      </c>
      <c r="X179" s="1">
        <v>262.000766</v>
      </c>
      <c r="Y179" s="1">
        <v>389.46</v>
      </c>
      <c r="Z179" s="7">
        <v>74463.375599999999</v>
      </c>
      <c r="AA179" s="7">
        <v>18.828215187000001</v>
      </c>
      <c r="AB179" s="7">
        <v>21.051010738999999</v>
      </c>
      <c r="AC179" s="7">
        <v>300.38793455000001</v>
      </c>
      <c r="AD179" s="7" t="s">
        <v>445</v>
      </c>
      <c r="AE179" s="7">
        <v>12.721791013000001</v>
      </c>
      <c r="AF179" s="7" t="s">
        <v>445</v>
      </c>
      <c r="AG179" s="7">
        <v>20.104520856000001</v>
      </c>
    </row>
    <row r="180" spans="1:33" x14ac:dyDescent="0.25">
      <c r="A180" s="1">
        <v>7341</v>
      </c>
      <c r="B180" s="1">
        <v>30002006</v>
      </c>
      <c r="C180" s="1" t="s">
        <v>446</v>
      </c>
      <c r="D180" s="1">
        <v>130002006</v>
      </c>
      <c r="E180" s="1" t="s">
        <v>599</v>
      </c>
      <c r="F180" s="1">
        <v>34203085</v>
      </c>
      <c r="G180" s="1">
        <v>1.83</v>
      </c>
      <c r="H180" s="1">
        <v>4.9960117280452447</v>
      </c>
      <c r="I180" s="1">
        <v>11.233231438508456</v>
      </c>
      <c r="J180" s="1">
        <v>-12.314153851188651</v>
      </c>
      <c r="K180" s="1">
        <v>6.9590744689448307</v>
      </c>
      <c r="L180" s="1">
        <v>15.439034963144005</v>
      </c>
      <c r="M180" s="1">
        <v>-54.099998474121094</v>
      </c>
      <c r="N180" s="1">
        <v>1</v>
      </c>
      <c r="O180" s="1">
        <v>0.96533690096206171</v>
      </c>
      <c r="P180" s="1">
        <v>0.96533690096206171</v>
      </c>
      <c r="Q180" s="1">
        <v>1</v>
      </c>
      <c r="R180" s="1">
        <v>0.9329846751933194</v>
      </c>
      <c r="S180" s="1">
        <v>0.9329846751933194</v>
      </c>
      <c r="T180" s="1">
        <v>0.9329846751933194</v>
      </c>
      <c r="U180" s="1">
        <v>0.96533690096206171</v>
      </c>
      <c r="V180" s="1">
        <v>406.790663</v>
      </c>
      <c r="W180" s="1">
        <v>379.211635</v>
      </c>
      <c r="X180" s="1">
        <v>262.000766</v>
      </c>
      <c r="Y180" s="1">
        <v>389.46</v>
      </c>
      <c r="Z180" s="7">
        <v>74463.375599999999</v>
      </c>
      <c r="AA180" s="7">
        <v>22.710483550999999</v>
      </c>
      <c r="AB180" s="7">
        <v>72.271842515000003</v>
      </c>
      <c r="AC180" s="7">
        <v>31.587860985999999</v>
      </c>
      <c r="AD180" s="7">
        <v>18.850547794000001</v>
      </c>
      <c r="AE180" s="7" t="s">
        <v>445</v>
      </c>
      <c r="AF180" s="7">
        <v>29.530730247000001</v>
      </c>
      <c r="AG180" s="7" t="s">
        <v>445</v>
      </c>
    </row>
    <row r="181" spans="1:33" x14ac:dyDescent="0.25">
      <c r="A181" s="1">
        <v>11967</v>
      </c>
      <c r="B181" s="1">
        <v>30003006</v>
      </c>
      <c r="C181" s="1" t="s">
        <v>446</v>
      </c>
      <c r="D181" s="1">
        <v>130003006</v>
      </c>
      <c r="E181" s="1" t="s">
        <v>599</v>
      </c>
      <c r="F181" s="1">
        <v>34203085</v>
      </c>
      <c r="G181" s="1">
        <v>1.83</v>
      </c>
      <c r="H181" s="1">
        <v>9.8683807997049513</v>
      </c>
      <c r="I181" s="1">
        <v>-2.9225651350603341</v>
      </c>
      <c r="J181" s="1">
        <v>5.4169688562721587</v>
      </c>
      <c r="K181" s="1">
        <v>-11.175370455015667</v>
      </c>
      <c r="L181" s="1">
        <v>10.050774170679325</v>
      </c>
      <c r="M181" s="1">
        <v>-54.099998474121094</v>
      </c>
      <c r="N181" s="1">
        <v>1</v>
      </c>
      <c r="O181" s="1">
        <v>0.96533690096206171</v>
      </c>
      <c r="P181" s="1">
        <v>0.96533690096206171</v>
      </c>
      <c r="Q181" s="1">
        <v>1</v>
      </c>
      <c r="R181" s="1">
        <v>0.9329846751933194</v>
      </c>
      <c r="S181" s="1">
        <v>0.9329846751933194</v>
      </c>
      <c r="T181" s="1">
        <v>0.9329846751933194</v>
      </c>
      <c r="U181" s="1">
        <v>0.96533690096206171</v>
      </c>
      <c r="V181" s="1">
        <v>406.790663</v>
      </c>
      <c r="W181" s="1">
        <v>379.211635</v>
      </c>
      <c r="X181" s="1">
        <v>262.000766</v>
      </c>
      <c r="Y181" s="1">
        <v>389.46</v>
      </c>
      <c r="Z181" s="7">
        <v>74463.375599999999</v>
      </c>
      <c r="AA181" s="7">
        <v>35.421769937999997</v>
      </c>
      <c r="AB181" s="7">
        <v>36.094939076000003</v>
      </c>
      <c r="AC181" s="7" t="s">
        <v>444</v>
      </c>
      <c r="AD181" s="7" t="s">
        <v>445</v>
      </c>
      <c r="AE181" s="7">
        <v>20.873341967000002</v>
      </c>
      <c r="AF181" s="7" t="s">
        <v>445</v>
      </c>
      <c r="AG181" s="7">
        <v>32.641847576000004</v>
      </c>
    </row>
    <row r="182" spans="1:33" x14ac:dyDescent="0.25">
      <c r="A182" s="1">
        <v>16593</v>
      </c>
      <c r="B182" s="1">
        <v>30004006</v>
      </c>
      <c r="C182" s="1" t="s">
        <v>446</v>
      </c>
      <c r="D182" s="1">
        <v>130004006</v>
      </c>
      <c r="E182" s="1" t="s">
        <v>599</v>
      </c>
      <c r="F182" s="1">
        <v>34203085</v>
      </c>
      <c r="G182" s="1">
        <v>1.83</v>
      </c>
      <c r="H182" s="1">
        <v>2.8762101788544565</v>
      </c>
      <c r="I182" s="1">
        <v>8.3937257620481436</v>
      </c>
      <c r="J182" s="1">
        <v>-9.7993733844463158</v>
      </c>
      <c r="K182" s="1">
        <v>4.5015371288246842</v>
      </c>
      <c r="L182" s="1">
        <v>11.518964201840964</v>
      </c>
      <c r="M182" s="1">
        <v>-54.099998474121094</v>
      </c>
      <c r="N182" s="1">
        <v>1</v>
      </c>
      <c r="O182" s="1">
        <v>0.96533690096206171</v>
      </c>
      <c r="P182" s="1">
        <v>0.96533690096206171</v>
      </c>
      <c r="Q182" s="1">
        <v>1</v>
      </c>
      <c r="R182" s="1">
        <v>0.9329846751933194</v>
      </c>
      <c r="S182" s="1">
        <v>0.9329846751933194</v>
      </c>
      <c r="T182" s="1">
        <v>0.9329846751933194</v>
      </c>
      <c r="U182" s="1">
        <v>0.96533690096206171</v>
      </c>
      <c r="V182" s="1">
        <v>406.790663</v>
      </c>
      <c r="W182" s="1">
        <v>379.211635</v>
      </c>
      <c r="X182" s="1">
        <v>262.000766</v>
      </c>
      <c r="Y182" s="1">
        <v>389.46</v>
      </c>
      <c r="Z182" s="7">
        <v>74463.375599999999</v>
      </c>
      <c r="AA182" s="7">
        <v>30.779505355000001</v>
      </c>
      <c r="AB182" s="7">
        <v>126.27407309</v>
      </c>
      <c r="AC182" s="7">
        <v>42.611978151000002</v>
      </c>
      <c r="AD182" s="7">
        <v>23.944727583999999</v>
      </c>
      <c r="AE182" s="7" t="s">
        <v>445</v>
      </c>
      <c r="AF182" s="7">
        <v>37.365729592999998</v>
      </c>
      <c r="AG182" s="7" t="s">
        <v>445</v>
      </c>
    </row>
    <row r="183" spans="1:33" x14ac:dyDescent="0.25">
      <c r="A183" s="1">
        <v>21219</v>
      </c>
      <c r="B183" s="1">
        <v>30005006</v>
      </c>
      <c r="C183" s="1" t="s">
        <v>446</v>
      </c>
      <c r="D183" s="1">
        <v>130005006</v>
      </c>
      <c r="E183" s="1" t="s">
        <v>599</v>
      </c>
      <c r="F183" s="1">
        <v>34203085</v>
      </c>
      <c r="G183" s="1">
        <v>1.83</v>
      </c>
      <c r="H183" s="1">
        <v>17.652470410336889</v>
      </c>
      <c r="I183" s="1">
        <v>1.4049865480318553</v>
      </c>
      <c r="J183" s="1">
        <v>15.657090696479459</v>
      </c>
      <c r="K183" s="1">
        <v>-19.121943763791947</v>
      </c>
      <c r="L183" s="1">
        <v>19.874340914238928</v>
      </c>
      <c r="M183" s="1">
        <v>-54.099998474121094</v>
      </c>
      <c r="N183" s="1">
        <v>1</v>
      </c>
      <c r="O183" s="1">
        <v>0.96533690096206171</v>
      </c>
      <c r="P183" s="1">
        <v>0.96533690096206171</v>
      </c>
      <c r="Q183" s="1">
        <v>1</v>
      </c>
      <c r="R183" s="1">
        <v>0.9329846751933194</v>
      </c>
      <c r="S183" s="1">
        <v>0.9329846751933194</v>
      </c>
      <c r="T183" s="1">
        <v>0.9329846751933194</v>
      </c>
      <c r="U183" s="1">
        <v>0.96533690096206171</v>
      </c>
      <c r="V183" s="1">
        <v>406.790663</v>
      </c>
      <c r="W183" s="1">
        <v>379.211635</v>
      </c>
      <c r="X183" s="1">
        <v>262.000766</v>
      </c>
      <c r="Y183" s="1">
        <v>389.46</v>
      </c>
      <c r="Z183" s="7">
        <v>74463.375599999999</v>
      </c>
      <c r="AA183" s="7">
        <v>17.419075436</v>
      </c>
      <c r="AB183" s="7">
        <v>19.737436518999999</v>
      </c>
      <c r="AC183" s="7">
        <v>259.54839105000002</v>
      </c>
      <c r="AD183" s="7" t="s">
        <v>445</v>
      </c>
      <c r="AE183" s="7">
        <v>11.783360446</v>
      </c>
      <c r="AF183" s="7" t="s">
        <v>445</v>
      </c>
      <c r="AG183" s="7">
        <v>18.661186859000001</v>
      </c>
    </row>
    <row r="184" spans="1:33" x14ac:dyDescent="0.25">
      <c r="A184" s="1">
        <v>25845</v>
      </c>
      <c r="B184" s="1">
        <v>30006006</v>
      </c>
      <c r="C184" s="1" t="s">
        <v>446</v>
      </c>
      <c r="D184" s="1">
        <v>130006006</v>
      </c>
      <c r="E184" s="1" t="s">
        <v>599</v>
      </c>
      <c r="F184" s="1">
        <v>34203085</v>
      </c>
      <c r="G184" s="1">
        <v>1.83</v>
      </c>
      <c r="H184" s="1">
        <v>10.120110364760334</v>
      </c>
      <c r="I184" s="1">
        <v>13.149095223832203</v>
      </c>
      <c r="J184" s="1">
        <v>-8.2334626073735802</v>
      </c>
      <c r="K184" s="1">
        <v>3.0568425073107965</v>
      </c>
      <c r="L184" s="1">
        <v>15.932963807333172</v>
      </c>
      <c r="M184" s="1">
        <v>-54.099998474121094</v>
      </c>
      <c r="N184" s="1">
        <v>1</v>
      </c>
      <c r="O184" s="1">
        <v>0.96533690096206171</v>
      </c>
      <c r="P184" s="1">
        <v>0.96533690096206171</v>
      </c>
      <c r="Q184" s="1">
        <v>1</v>
      </c>
      <c r="R184" s="1">
        <v>0.9329846751933194</v>
      </c>
      <c r="S184" s="1">
        <v>0.9329846751933194</v>
      </c>
      <c r="T184" s="1">
        <v>0.9329846751933194</v>
      </c>
      <c r="U184" s="1">
        <v>0.96533690096206171</v>
      </c>
      <c r="V184" s="1">
        <v>406.790663</v>
      </c>
      <c r="W184" s="1">
        <v>379.211635</v>
      </c>
      <c r="X184" s="1">
        <v>262.000766</v>
      </c>
      <c r="Y184" s="1">
        <v>389.46</v>
      </c>
      <c r="Z184" s="7">
        <v>74463.375599999999</v>
      </c>
      <c r="AA184" s="7">
        <v>21.975448193999998</v>
      </c>
      <c r="AB184" s="7">
        <v>35.172232450999999</v>
      </c>
      <c r="AC184" s="7">
        <v>26.839708991999998</v>
      </c>
      <c r="AD184" s="7">
        <v>28.688930553999999</v>
      </c>
      <c r="AE184" s="7" t="s">
        <v>445</v>
      </c>
      <c r="AF184" s="7">
        <v>44.662454228000001</v>
      </c>
      <c r="AG184" s="7" t="s">
        <v>445</v>
      </c>
    </row>
    <row r="185" spans="1:33" x14ac:dyDescent="0.25">
      <c r="A185" s="1">
        <v>30471</v>
      </c>
      <c r="B185" s="1">
        <v>30007006</v>
      </c>
      <c r="C185" s="1" t="s">
        <v>446</v>
      </c>
      <c r="D185" s="1">
        <v>130007006</v>
      </c>
      <c r="E185" s="1" t="s">
        <v>599</v>
      </c>
      <c r="F185" s="1">
        <v>34203085</v>
      </c>
      <c r="G185" s="1">
        <v>1.83</v>
      </c>
      <c r="H185" s="1">
        <v>9.2934164436649365</v>
      </c>
      <c r="I185" s="1">
        <v>-2.6556408974197891</v>
      </c>
      <c r="J185" s="1">
        <v>5.5578948147522045</v>
      </c>
      <c r="K185" s="1">
        <v>-10.808745873957193</v>
      </c>
      <c r="L185" s="1">
        <v>9.7695387847420214</v>
      </c>
      <c r="M185" s="1">
        <v>-54.099998474121094</v>
      </c>
      <c r="N185" s="1">
        <v>1</v>
      </c>
      <c r="O185" s="1">
        <v>0.96533690096206171</v>
      </c>
      <c r="P185" s="1">
        <v>0.96533690096206171</v>
      </c>
      <c r="Q185" s="1">
        <v>1</v>
      </c>
      <c r="R185" s="1">
        <v>0.9329846751933194</v>
      </c>
      <c r="S185" s="1">
        <v>0.9329846751933194</v>
      </c>
      <c r="T185" s="1">
        <v>0.9329846751933194</v>
      </c>
      <c r="U185" s="1">
        <v>0.96533690096206171</v>
      </c>
      <c r="V185" s="1">
        <v>406.790663</v>
      </c>
      <c r="W185" s="1">
        <v>379.211635</v>
      </c>
      <c r="X185" s="1">
        <v>262.000766</v>
      </c>
      <c r="Y185" s="1">
        <v>389.46</v>
      </c>
      <c r="Z185" s="7">
        <v>74463.375599999999</v>
      </c>
      <c r="AA185" s="7">
        <v>36.470242210000002</v>
      </c>
      <c r="AB185" s="7">
        <v>38.389925843</v>
      </c>
      <c r="AC185" s="7" t="s">
        <v>444</v>
      </c>
      <c r="AD185" s="7" t="s">
        <v>445</v>
      </c>
      <c r="AE185" s="7">
        <v>21.615269377000001</v>
      </c>
      <c r="AF185" s="7" t="s">
        <v>445</v>
      </c>
      <c r="AG185" s="7">
        <v>33.782953900000003</v>
      </c>
    </row>
    <row r="186" spans="1:33" x14ac:dyDescent="0.25">
      <c r="A186" s="1">
        <v>35083</v>
      </c>
      <c r="B186" s="1">
        <v>30008006</v>
      </c>
      <c r="C186" s="1" t="s">
        <v>446</v>
      </c>
      <c r="D186" s="1">
        <v>130008006</v>
      </c>
      <c r="E186" s="1" t="s">
        <v>599</v>
      </c>
      <c r="F186" s="1">
        <v>34203085</v>
      </c>
      <c r="G186" s="1">
        <v>1.83</v>
      </c>
      <c r="H186" s="1">
        <v>3.093576761112443</v>
      </c>
      <c r="I186" s="1">
        <v>3.0686302960533833</v>
      </c>
      <c r="J186" s="1">
        <v>-2.7376748754827469</v>
      </c>
      <c r="K186" s="1">
        <v>-2.6893506614415701</v>
      </c>
      <c r="L186" s="1">
        <v>5.0889409605255027</v>
      </c>
      <c r="M186" s="1">
        <v>-54.099998474121094</v>
      </c>
      <c r="N186" s="1">
        <v>1</v>
      </c>
      <c r="O186" s="1">
        <v>0.96533690096206171</v>
      </c>
      <c r="P186" s="1">
        <v>0.96533690096206171</v>
      </c>
      <c r="Q186" s="1">
        <v>1</v>
      </c>
      <c r="R186" s="1">
        <v>0.9329846751933194</v>
      </c>
      <c r="S186" s="1">
        <v>0.9329846751933194</v>
      </c>
      <c r="T186" s="1">
        <v>0.9329846751933194</v>
      </c>
      <c r="U186" s="1">
        <v>0.96533690096206171</v>
      </c>
      <c r="V186" s="1">
        <v>406.790663</v>
      </c>
      <c r="W186" s="1">
        <v>379.211635</v>
      </c>
      <c r="X186" s="1">
        <v>262.000766</v>
      </c>
      <c r="Y186" s="1">
        <v>389.46</v>
      </c>
      <c r="Z186" s="7">
        <v>74463.375599999999</v>
      </c>
      <c r="AA186" s="7">
        <v>70.933824224000006</v>
      </c>
      <c r="AB186" s="7">
        <v>117.33130800000001</v>
      </c>
      <c r="AC186" s="7">
        <v>118.29328372000001</v>
      </c>
      <c r="AD186" s="7">
        <v>88.288432952999997</v>
      </c>
      <c r="AE186" s="7">
        <v>89.892832635000005</v>
      </c>
      <c r="AF186" s="7">
        <v>136.32825355</v>
      </c>
      <c r="AG186" s="7">
        <v>138.79586777</v>
      </c>
    </row>
    <row r="187" spans="1:33" x14ac:dyDescent="0.25">
      <c r="A187" s="1">
        <v>39709</v>
      </c>
      <c r="B187" s="1">
        <v>30009006</v>
      </c>
      <c r="C187" s="1" t="s">
        <v>446</v>
      </c>
      <c r="D187" s="1">
        <v>130009006</v>
      </c>
      <c r="E187" s="1" t="s">
        <v>599</v>
      </c>
      <c r="F187" s="1">
        <v>34203085</v>
      </c>
      <c r="G187" s="1">
        <v>1.83</v>
      </c>
      <c r="H187" s="1">
        <v>10.256877374230127</v>
      </c>
      <c r="I187" s="1">
        <v>2.0770396310811639</v>
      </c>
      <c r="J187" s="1">
        <v>10.038702270361796</v>
      </c>
      <c r="K187" s="1">
        <v>-11.406523829943376</v>
      </c>
      <c r="L187" s="1">
        <v>12.58011179405784</v>
      </c>
      <c r="M187" s="1">
        <v>-54.099998474121094</v>
      </c>
      <c r="N187" s="1">
        <v>1</v>
      </c>
      <c r="O187" s="1">
        <v>0.96533690096206171</v>
      </c>
      <c r="P187" s="1">
        <v>0.96533690096206171</v>
      </c>
      <c r="Q187" s="1">
        <v>1</v>
      </c>
      <c r="R187" s="1">
        <v>0.9329846751933194</v>
      </c>
      <c r="S187" s="1">
        <v>0.9329846751933194</v>
      </c>
      <c r="T187" s="1">
        <v>0.9329846751933194</v>
      </c>
      <c r="U187" s="1">
        <v>0.96533690096206171</v>
      </c>
      <c r="V187" s="1">
        <v>406.790663</v>
      </c>
      <c r="W187" s="1">
        <v>379.211635</v>
      </c>
      <c r="X187" s="1">
        <v>262.000766</v>
      </c>
      <c r="Y187" s="1">
        <v>389.46</v>
      </c>
      <c r="Z187" s="7">
        <v>74463.375599999999</v>
      </c>
      <c r="AA187" s="7">
        <v>28.098865776</v>
      </c>
      <c r="AB187" s="7">
        <v>34.689905531999997</v>
      </c>
      <c r="AC187" s="7">
        <v>175.24458343000001</v>
      </c>
      <c r="AD187" s="7" t="s">
        <v>445</v>
      </c>
      <c r="AE187" s="7">
        <v>20.430078367</v>
      </c>
      <c r="AF187" s="7" t="s">
        <v>445</v>
      </c>
      <c r="AG187" s="7">
        <v>31.960095034999998</v>
      </c>
    </row>
    <row r="188" spans="1:33" x14ac:dyDescent="0.25">
      <c r="A188" s="1">
        <v>44335</v>
      </c>
      <c r="B188" s="1">
        <v>30010006</v>
      </c>
      <c r="C188" s="1" t="s">
        <v>446</v>
      </c>
      <c r="D188" s="1">
        <v>130010006</v>
      </c>
      <c r="E188" s="1" t="s">
        <v>599</v>
      </c>
      <c r="F188" s="1">
        <v>34203085</v>
      </c>
      <c r="G188" s="1">
        <v>1.83</v>
      </c>
      <c r="H188" s="1">
        <v>0.12919342875993831</v>
      </c>
      <c r="I188" s="1">
        <v>4.7055884877443361</v>
      </c>
      <c r="J188" s="1">
        <v>-5.8894841086052212</v>
      </c>
      <c r="K188" s="1">
        <v>1.0461864799586738</v>
      </c>
      <c r="L188" s="1">
        <v>5.962917736585049</v>
      </c>
      <c r="M188" s="1">
        <v>-54.099998474121094</v>
      </c>
      <c r="N188" s="1">
        <v>1</v>
      </c>
      <c r="O188" s="1">
        <v>0.96533690096206171</v>
      </c>
      <c r="P188" s="1">
        <v>0.96533690096206171</v>
      </c>
      <c r="Q188" s="1">
        <v>1</v>
      </c>
      <c r="R188" s="1">
        <v>0.9329846751933194</v>
      </c>
      <c r="S188" s="1">
        <v>0.9329846751933194</v>
      </c>
      <c r="T188" s="1">
        <v>0.9329846751933194</v>
      </c>
      <c r="U188" s="1">
        <v>0.96533690096206171</v>
      </c>
      <c r="V188" s="1">
        <v>406.790663</v>
      </c>
      <c r="W188" s="1">
        <v>379.211635</v>
      </c>
      <c r="X188" s="1">
        <v>262.000766</v>
      </c>
      <c r="Y188" s="1">
        <v>389.46</v>
      </c>
      <c r="Z188" s="7">
        <v>74463.375599999999</v>
      </c>
      <c r="AA188" s="7">
        <v>60.390581038999997</v>
      </c>
      <c r="AB188" s="7">
        <v>2832.4799072000001</v>
      </c>
      <c r="AC188" s="7">
        <v>76.794092172000006</v>
      </c>
      <c r="AD188" s="7">
        <v>40.504942548000002</v>
      </c>
      <c r="AE188" s="7" t="s">
        <v>445</v>
      </c>
      <c r="AF188" s="7">
        <v>62.835830526999999</v>
      </c>
      <c r="AG188" s="7" t="s">
        <v>445</v>
      </c>
    </row>
    <row r="189" spans="1:33" x14ac:dyDescent="0.25">
      <c r="A189" s="1">
        <v>48961</v>
      </c>
      <c r="B189" s="1">
        <v>30011006</v>
      </c>
      <c r="C189" s="1" t="s">
        <v>446</v>
      </c>
      <c r="D189" s="1">
        <v>130011006</v>
      </c>
      <c r="E189" s="1" t="s">
        <v>599</v>
      </c>
      <c r="F189" s="1">
        <v>34203085</v>
      </c>
      <c r="G189" s="1">
        <v>1.83</v>
      </c>
      <c r="H189" s="1">
        <v>12.73890223515507</v>
      </c>
      <c r="I189" s="1">
        <v>-3.1763508505550706</v>
      </c>
      <c r="J189" s="1">
        <v>7.2258032028916919</v>
      </c>
      <c r="K189" s="1">
        <v>-13.740303473676333</v>
      </c>
      <c r="L189" s="1">
        <v>12.470266278978299</v>
      </c>
      <c r="M189" s="1">
        <v>-54.099998474121094</v>
      </c>
      <c r="N189" s="1">
        <v>1</v>
      </c>
      <c r="O189" s="1">
        <v>0.96533690096206171</v>
      </c>
      <c r="P189" s="1">
        <v>0.96533690096206171</v>
      </c>
      <c r="Q189" s="1">
        <v>1</v>
      </c>
      <c r="R189" s="1">
        <v>0.9329846751933194</v>
      </c>
      <c r="S189" s="1">
        <v>0.9329846751933194</v>
      </c>
      <c r="T189" s="1">
        <v>0.9329846751933194</v>
      </c>
      <c r="U189" s="1">
        <v>0.96533690096206171</v>
      </c>
      <c r="V189" s="1">
        <v>406.790663</v>
      </c>
      <c r="W189" s="1">
        <v>379.211635</v>
      </c>
      <c r="X189" s="1">
        <v>262.000766</v>
      </c>
      <c r="Y189" s="1">
        <v>389.46</v>
      </c>
      <c r="Z189" s="7">
        <v>74463.375599999999</v>
      </c>
      <c r="AA189" s="7">
        <v>28.355185876</v>
      </c>
      <c r="AB189" s="7">
        <v>27.736148357000001</v>
      </c>
      <c r="AC189" s="7" t="s">
        <v>444</v>
      </c>
      <c r="AD189" s="7" t="s">
        <v>445</v>
      </c>
      <c r="AE189" s="7">
        <v>16.790196558000002</v>
      </c>
      <c r="AF189" s="7" t="s">
        <v>445</v>
      </c>
      <c r="AG189" s="7">
        <v>26.361849042999999</v>
      </c>
    </row>
    <row r="190" spans="1:33" x14ac:dyDescent="0.25">
      <c r="A190" s="1">
        <v>53587</v>
      </c>
      <c r="B190" s="1">
        <v>30012006</v>
      </c>
      <c r="C190" s="1" t="s">
        <v>446</v>
      </c>
      <c r="D190" s="1">
        <v>130012006</v>
      </c>
      <c r="E190" s="1" t="s">
        <v>599</v>
      </c>
      <c r="F190" s="1">
        <v>34203085</v>
      </c>
      <c r="G190" s="1">
        <v>1.83</v>
      </c>
      <c r="H190" s="1">
        <v>4.7698849511365182</v>
      </c>
      <c r="I190" s="1">
        <v>10.905028120027366</v>
      </c>
      <c r="J190" s="1">
        <v>-12.022505219428972</v>
      </c>
      <c r="K190" s="1">
        <v>6.7278730300985243</v>
      </c>
      <c r="L190" s="1">
        <v>14.99555802637434</v>
      </c>
      <c r="M190" s="1">
        <v>-54.099998474121094</v>
      </c>
      <c r="N190" s="1">
        <v>1</v>
      </c>
      <c r="O190" s="1">
        <v>0.96533690096206171</v>
      </c>
      <c r="P190" s="1">
        <v>0.96533690096206171</v>
      </c>
      <c r="Q190" s="1">
        <v>1</v>
      </c>
      <c r="R190" s="1">
        <v>0.9329846751933194</v>
      </c>
      <c r="S190" s="1">
        <v>0.9329846751933194</v>
      </c>
      <c r="T190" s="1">
        <v>0.9329846751933194</v>
      </c>
      <c r="U190" s="1">
        <v>0.96533690096206171</v>
      </c>
      <c r="V190" s="1">
        <v>406.790663</v>
      </c>
      <c r="W190" s="1">
        <v>379.211635</v>
      </c>
      <c r="X190" s="1">
        <v>262.000766</v>
      </c>
      <c r="Y190" s="1">
        <v>389.46</v>
      </c>
      <c r="Z190" s="7">
        <v>74463.375599999999</v>
      </c>
      <c r="AA190" s="7">
        <v>23.411694709999999</v>
      </c>
      <c r="AB190" s="7">
        <v>75.745453671999996</v>
      </c>
      <c r="AC190" s="7">
        <v>32.568641960999997</v>
      </c>
      <c r="AD190" s="7">
        <v>19.332093445000002</v>
      </c>
      <c r="AE190" s="7" t="s">
        <v>445</v>
      </c>
      <c r="AF190" s="7">
        <v>30.271361716000001</v>
      </c>
      <c r="AG190" s="7" t="s">
        <v>445</v>
      </c>
    </row>
    <row r="191" spans="1:33" x14ac:dyDescent="0.25">
      <c r="A191" s="1">
        <v>58213</v>
      </c>
      <c r="B191" s="1">
        <v>30014006</v>
      </c>
      <c r="C191" s="1" t="s">
        <v>446</v>
      </c>
      <c r="D191" s="1">
        <v>130014006</v>
      </c>
      <c r="E191" s="1" t="s">
        <v>599</v>
      </c>
      <c r="F191" s="1">
        <v>34203085</v>
      </c>
      <c r="G191" s="1">
        <v>1.83</v>
      </c>
      <c r="H191" s="1">
        <v>16.222760876231778</v>
      </c>
      <c r="I191" s="1">
        <v>-1.2461792648863206</v>
      </c>
      <c r="J191" s="1">
        <v>11.913025075665228</v>
      </c>
      <c r="K191" s="1">
        <v>-17.494890211968062</v>
      </c>
      <c r="L191" s="1">
        <v>16.917753231369328</v>
      </c>
      <c r="M191" s="1">
        <v>-54.099998474121094</v>
      </c>
      <c r="N191" s="1">
        <v>1</v>
      </c>
      <c r="O191" s="1">
        <v>0.96533690096206171</v>
      </c>
      <c r="P191" s="1">
        <v>0.96533690096206171</v>
      </c>
      <c r="Q191" s="1">
        <v>1</v>
      </c>
      <c r="R191" s="1">
        <v>0.9329846751933194</v>
      </c>
      <c r="S191" s="1">
        <v>0.9329846751933194</v>
      </c>
      <c r="T191" s="1">
        <v>0.9329846751933194</v>
      </c>
      <c r="U191" s="1">
        <v>0.96533690096206171</v>
      </c>
      <c r="V191" s="1">
        <v>406.790663</v>
      </c>
      <c r="W191" s="1">
        <v>379.211635</v>
      </c>
      <c r="X191" s="1">
        <v>262.000766</v>
      </c>
      <c r="Y191" s="1">
        <v>389.46</v>
      </c>
      <c r="Z191" s="7">
        <v>74463.375599999999</v>
      </c>
      <c r="AA191" s="7">
        <v>20.638037836999999</v>
      </c>
      <c r="AB191" s="7">
        <v>21.565023754999999</v>
      </c>
      <c r="AC191" s="7" t="s">
        <v>444</v>
      </c>
      <c r="AD191" s="7" t="s">
        <v>445</v>
      </c>
      <c r="AE191" s="7">
        <v>12.972233984000001</v>
      </c>
      <c r="AF191" s="7" t="s">
        <v>445</v>
      </c>
      <c r="AG191" s="7">
        <v>20.489709561000002</v>
      </c>
    </row>
    <row r="192" spans="1:33" x14ac:dyDescent="0.25">
      <c r="A192" s="1">
        <v>62839</v>
      </c>
      <c r="B192" s="1">
        <v>30015006</v>
      </c>
      <c r="C192" s="1" t="s">
        <v>446</v>
      </c>
      <c r="D192" s="1">
        <v>130015006</v>
      </c>
      <c r="E192" s="1" t="s">
        <v>599</v>
      </c>
      <c r="F192" s="1">
        <v>34203085</v>
      </c>
      <c r="G192" s="1">
        <v>1.83</v>
      </c>
      <c r="H192" s="1">
        <v>8.4454018103968309</v>
      </c>
      <c r="I192" s="1">
        <v>13.236335406766239</v>
      </c>
      <c r="J192" s="1">
        <v>-10.929906680570507</v>
      </c>
      <c r="K192" s="1">
        <v>5.6026423815002993</v>
      </c>
      <c r="L192" s="1">
        <v>16.834623392751553</v>
      </c>
      <c r="M192" s="1">
        <v>-54.099998474121094</v>
      </c>
      <c r="N192" s="1">
        <v>1</v>
      </c>
      <c r="O192" s="1">
        <v>0.96533690096206171</v>
      </c>
      <c r="P192" s="1">
        <v>0.96533690096206171</v>
      </c>
      <c r="Q192" s="1">
        <v>1</v>
      </c>
      <c r="R192" s="1">
        <v>0.9329846751933194</v>
      </c>
      <c r="S192" s="1">
        <v>0.9329846751933194</v>
      </c>
      <c r="T192" s="1">
        <v>0.9329846751933194</v>
      </c>
      <c r="U192" s="1">
        <v>0.96533690096206171</v>
      </c>
      <c r="V192" s="1">
        <v>406.790663</v>
      </c>
      <c r="W192" s="1">
        <v>379.211635</v>
      </c>
      <c r="X192" s="1">
        <v>262.000766</v>
      </c>
      <c r="Y192" s="1">
        <v>389.46</v>
      </c>
      <c r="Z192" s="7">
        <v>74463.375599999999</v>
      </c>
      <c r="AA192" s="7">
        <v>20.744887070000001</v>
      </c>
      <c r="AB192" s="7">
        <v>42.345123506999997</v>
      </c>
      <c r="AC192" s="7">
        <v>26.65621853</v>
      </c>
      <c r="AD192" s="7">
        <v>21.364573341</v>
      </c>
      <c r="AE192" s="7" t="s">
        <v>445</v>
      </c>
      <c r="AF192" s="7">
        <v>33.397375973999999</v>
      </c>
      <c r="AG192" s="7" t="s">
        <v>445</v>
      </c>
    </row>
    <row r="193" spans="1:33" x14ac:dyDescent="0.25">
      <c r="A193" s="1">
        <v>67465</v>
      </c>
      <c r="B193" s="1">
        <v>30016006</v>
      </c>
      <c r="C193" s="1" t="s">
        <v>446</v>
      </c>
      <c r="D193" s="1">
        <v>130016006</v>
      </c>
      <c r="E193" s="1" t="s">
        <v>599</v>
      </c>
      <c r="F193" s="1">
        <v>34203085</v>
      </c>
      <c r="G193" s="1">
        <v>1.83</v>
      </c>
      <c r="H193" s="1">
        <v>15.875555428976972</v>
      </c>
      <c r="I193" s="1">
        <v>-1.2877967362188949</v>
      </c>
      <c r="J193" s="1">
        <v>11.242164207583459</v>
      </c>
      <c r="K193" s="1">
        <v>-16.743065646036275</v>
      </c>
      <c r="L193" s="1">
        <v>16.147376356251119</v>
      </c>
      <c r="M193" s="1">
        <v>-54.099998474121094</v>
      </c>
      <c r="N193" s="1">
        <v>1</v>
      </c>
      <c r="O193" s="1">
        <v>0.96533690096206171</v>
      </c>
      <c r="P193" s="1">
        <v>0.96533690096206171</v>
      </c>
      <c r="Q193" s="1">
        <v>1</v>
      </c>
      <c r="R193" s="1">
        <v>0.9329846751933194</v>
      </c>
      <c r="S193" s="1">
        <v>0.9329846751933194</v>
      </c>
      <c r="T193" s="1">
        <v>0.9329846751933194</v>
      </c>
      <c r="U193" s="1">
        <v>0.96533690096206171</v>
      </c>
      <c r="V193" s="1">
        <v>406.790663</v>
      </c>
      <c r="W193" s="1">
        <v>379.211635</v>
      </c>
      <c r="X193" s="1">
        <v>262.000766</v>
      </c>
      <c r="Y193" s="1">
        <v>389.46</v>
      </c>
      <c r="Z193" s="7">
        <v>74463.375599999999</v>
      </c>
      <c r="AA193" s="7">
        <v>21.670369258000001</v>
      </c>
      <c r="AB193" s="7">
        <v>22.058530845</v>
      </c>
      <c r="AC193" s="7" t="s">
        <v>444</v>
      </c>
      <c r="AD193" s="7" t="s">
        <v>445</v>
      </c>
      <c r="AE193" s="7">
        <v>13.599638127</v>
      </c>
      <c r="AF193" s="7" t="s">
        <v>445</v>
      </c>
      <c r="AG193" s="7">
        <v>21.454675709</v>
      </c>
    </row>
    <row r="194" spans="1:33" x14ac:dyDescent="0.25">
      <c r="A194" s="1">
        <v>72091</v>
      </c>
      <c r="B194" s="1">
        <v>30017006</v>
      </c>
      <c r="C194" s="1" t="s">
        <v>446</v>
      </c>
      <c r="D194" s="1">
        <v>130017006</v>
      </c>
      <c r="E194" s="1" t="s">
        <v>599</v>
      </c>
      <c r="F194" s="1">
        <v>34203085</v>
      </c>
      <c r="G194" s="1">
        <v>1.83</v>
      </c>
      <c r="H194" s="1">
        <v>3.708916925854564</v>
      </c>
      <c r="I194" s="1">
        <v>13.627964811797803</v>
      </c>
      <c r="J194" s="1">
        <v>-18.113127109270078</v>
      </c>
      <c r="K194" s="1">
        <v>11.990051135914374</v>
      </c>
      <c r="L194" s="1">
        <v>20.230476871584933</v>
      </c>
      <c r="M194" s="1">
        <v>-54.099998474121094</v>
      </c>
      <c r="N194" s="1">
        <v>1</v>
      </c>
      <c r="O194" s="1">
        <v>0.96533690096206171</v>
      </c>
      <c r="P194" s="1">
        <v>0.96533690096206171</v>
      </c>
      <c r="Q194" s="1">
        <v>1</v>
      </c>
      <c r="R194" s="1">
        <v>0.9329846751933194</v>
      </c>
      <c r="S194" s="1">
        <v>0.9329846751933194</v>
      </c>
      <c r="T194" s="1">
        <v>0.9329846751933194</v>
      </c>
      <c r="U194" s="1">
        <v>0.96533690096206171</v>
      </c>
      <c r="V194" s="1">
        <v>406.790663</v>
      </c>
      <c r="W194" s="1">
        <v>379.211635</v>
      </c>
      <c r="X194" s="1">
        <v>262.000766</v>
      </c>
      <c r="Y194" s="1">
        <v>389.46</v>
      </c>
      <c r="Z194" s="7">
        <v>74463.375599999999</v>
      </c>
      <c r="AA194" s="7">
        <v>17.094827268</v>
      </c>
      <c r="AB194" s="7">
        <v>97.699159851000005</v>
      </c>
      <c r="AC194" s="7">
        <v>25.861456540999999</v>
      </c>
      <c r="AD194" s="7">
        <v>12.495333969000001</v>
      </c>
      <c r="AE194" s="7" t="s">
        <v>445</v>
      </c>
      <c r="AF194" s="7">
        <v>19.756223217999999</v>
      </c>
      <c r="AG194" s="7" t="s">
        <v>445</v>
      </c>
    </row>
    <row r="195" spans="1:33" x14ac:dyDescent="0.25">
      <c r="A195" s="1">
        <v>76717</v>
      </c>
      <c r="B195" s="1">
        <v>30018006</v>
      </c>
      <c r="C195" s="1" t="s">
        <v>446</v>
      </c>
      <c r="D195" s="1">
        <v>130018006</v>
      </c>
      <c r="E195" s="1" t="s">
        <v>599</v>
      </c>
      <c r="F195" s="1">
        <v>34203085</v>
      </c>
      <c r="G195" s="1">
        <v>1.83</v>
      </c>
      <c r="H195" s="1">
        <v>6.4494358032507675</v>
      </c>
      <c r="I195" s="1">
        <v>3.5643551487904963</v>
      </c>
      <c r="J195" s="1">
        <v>1.5979976992669354</v>
      </c>
      <c r="K195" s="1">
        <v>-4.2397826528011171</v>
      </c>
      <c r="L195" s="1">
        <v>6.7821872096560751</v>
      </c>
      <c r="M195" s="1">
        <v>-54.099998474121094</v>
      </c>
      <c r="N195" s="1">
        <v>1</v>
      </c>
      <c r="O195" s="1">
        <v>0.96533690096206171</v>
      </c>
      <c r="P195" s="1">
        <v>0.96533690096206171</v>
      </c>
      <c r="Q195" s="1">
        <v>1</v>
      </c>
      <c r="R195" s="1">
        <v>0.9329846751933194</v>
      </c>
      <c r="S195" s="1">
        <v>0.9329846751933194</v>
      </c>
      <c r="T195" s="1">
        <v>0.9329846751933194</v>
      </c>
      <c r="U195" s="1">
        <v>0.96533690096206171</v>
      </c>
      <c r="V195" s="1">
        <v>406.790663</v>
      </c>
      <c r="W195" s="1">
        <v>379.211635</v>
      </c>
      <c r="X195" s="1">
        <v>262.000766</v>
      </c>
      <c r="Y195" s="1">
        <v>389.46</v>
      </c>
      <c r="Z195" s="7">
        <v>74463.375599999999</v>
      </c>
      <c r="AA195" s="7">
        <v>52.974768496000003</v>
      </c>
      <c r="AB195" s="7">
        <v>55.759536136999998</v>
      </c>
      <c r="AC195" s="7">
        <v>101.7021633</v>
      </c>
      <c r="AD195" s="7" t="s">
        <v>445</v>
      </c>
      <c r="AE195" s="7">
        <v>56.654535523</v>
      </c>
      <c r="AF195" s="7" t="s">
        <v>445</v>
      </c>
      <c r="AG195" s="7">
        <v>87.674382683000005</v>
      </c>
    </row>
    <row r="196" spans="1:33" x14ac:dyDescent="0.25">
      <c r="A196" s="1">
        <v>81343</v>
      </c>
      <c r="B196" s="1">
        <v>30019006</v>
      </c>
      <c r="C196" s="1" t="s">
        <v>446</v>
      </c>
      <c r="D196" s="1">
        <v>130019006</v>
      </c>
      <c r="E196" s="1" t="s">
        <v>599</v>
      </c>
      <c r="F196" s="1">
        <v>34203085</v>
      </c>
      <c r="G196" s="1">
        <v>1.83</v>
      </c>
      <c r="H196" s="1">
        <v>5.205332075214355</v>
      </c>
      <c r="I196" s="1">
        <v>2.2635541364416376</v>
      </c>
      <c r="J196" s="1">
        <v>1.5284517353669846</v>
      </c>
      <c r="K196" s="1">
        <v>-4.0676037439960124</v>
      </c>
      <c r="L196" s="1">
        <v>5.5767331554464663</v>
      </c>
      <c r="M196" s="1">
        <v>-54.099998474121094</v>
      </c>
      <c r="N196" s="1">
        <v>1</v>
      </c>
      <c r="O196" s="1">
        <v>0.96533690096206171</v>
      </c>
      <c r="P196" s="1">
        <v>0.96533690096206171</v>
      </c>
      <c r="Q196" s="1">
        <v>1</v>
      </c>
      <c r="R196" s="1">
        <v>0.9329846751933194</v>
      </c>
      <c r="S196" s="1">
        <v>0.9329846751933194</v>
      </c>
      <c r="T196" s="1">
        <v>0.9329846751933194</v>
      </c>
      <c r="U196" s="1">
        <v>0.96533690096206171</v>
      </c>
      <c r="V196" s="1">
        <v>406.790663</v>
      </c>
      <c r="W196" s="1">
        <v>379.211635</v>
      </c>
      <c r="X196" s="1">
        <v>262.000766</v>
      </c>
      <c r="Y196" s="1">
        <v>389.46</v>
      </c>
      <c r="Z196" s="7">
        <v>74463.375599999999</v>
      </c>
      <c r="AA196" s="7">
        <v>64.641832652999994</v>
      </c>
      <c r="AB196" s="7">
        <v>69.325385440999995</v>
      </c>
      <c r="AC196" s="7">
        <v>160.72221314999999</v>
      </c>
      <c r="AD196" s="7" t="s">
        <v>445</v>
      </c>
      <c r="AE196" s="7">
        <v>59.095012924000002</v>
      </c>
      <c r="AF196" s="7" t="s">
        <v>445</v>
      </c>
      <c r="AG196" s="7">
        <v>91.427909185000004</v>
      </c>
    </row>
    <row r="197" spans="1:33" x14ac:dyDescent="0.25">
      <c r="A197" s="1">
        <v>85969</v>
      </c>
      <c r="B197" s="1">
        <v>30020006</v>
      </c>
      <c r="C197" s="1" t="s">
        <v>446</v>
      </c>
      <c r="D197" s="1">
        <v>130020006</v>
      </c>
      <c r="E197" s="1" t="s">
        <v>599</v>
      </c>
      <c r="F197" s="1">
        <v>34203085</v>
      </c>
      <c r="G197" s="1">
        <v>1.83</v>
      </c>
      <c r="H197" s="1">
        <v>5.5453848189220967</v>
      </c>
      <c r="I197" s="1">
        <v>2.6333941227865836</v>
      </c>
      <c r="J197" s="1">
        <v>1.5412985731601252</v>
      </c>
      <c r="K197" s="1">
        <v>-4.1187320003006169</v>
      </c>
      <c r="L197" s="1">
        <v>5.9128392563257908</v>
      </c>
      <c r="M197" s="1">
        <v>-54.099998474121094</v>
      </c>
      <c r="N197" s="1">
        <v>1</v>
      </c>
      <c r="O197" s="1">
        <v>0.96533690096206171</v>
      </c>
      <c r="P197" s="1">
        <v>0.96533690096206171</v>
      </c>
      <c r="Q197" s="1">
        <v>1</v>
      </c>
      <c r="R197" s="1">
        <v>0.9329846751933194</v>
      </c>
      <c r="S197" s="1">
        <v>0.9329846751933194</v>
      </c>
      <c r="T197" s="1">
        <v>0.9329846751933194</v>
      </c>
      <c r="U197" s="1">
        <v>0.96533690096206171</v>
      </c>
      <c r="V197" s="1">
        <v>406.790663</v>
      </c>
      <c r="W197" s="1">
        <v>379.211635</v>
      </c>
      <c r="X197" s="1">
        <v>262.000766</v>
      </c>
      <c r="Y197" s="1">
        <v>389.46</v>
      </c>
      <c r="Z197" s="7">
        <v>74463.375599999999</v>
      </c>
      <c r="AA197" s="7">
        <v>60.910525327999999</v>
      </c>
      <c r="AB197" s="7">
        <v>65.012909202000003</v>
      </c>
      <c r="AC197" s="7">
        <v>138.00956995999999</v>
      </c>
      <c r="AD197" s="7" t="s">
        <v>445</v>
      </c>
      <c r="AE197" s="7">
        <v>58.349017986</v>
      </c>
      <c r="AF197" s="7" t="s">
        <v>445</v>
      </c>
      <c r="AG197" s="7">
        <v>90.280546881999996</v>
      </c>
    </row>
    <row r="198" spans="1:33" x14ac:dyDescent="0.25">
      <c r="A198" s="1">
        <v>90595</v>
      </c>
      <c r="B198" s="1">
        <v>30021006</v>
      </c>
      <c r="C198" s="1" t="s">
        <v>446</v>
      </c>
      <c r="D198" s="1">
        <v>130021006</v>
      </c>
      <c r="E198" s="1" t="s">
        <v>599</v>
      </c>
      <c r="F198" s="1">
        <v>34203085</v>
      </c>
      <c r="G198" s="1">
        <v>1.83</v>
      </c>
      <c r="H198" s="1">
        <v>6.2996524519208501</v>
      </c>
      <c r="I198" s="1">
        <v>3.3184389593579224</v>
      </c>
      <c r="J198" s="1">
        <v>1.7373205046356042</v>
      </c>
      <c r="K198" s="1">
        <v>-4.3624685194151045</v>
      </c>
      <c r="L198" s="1">
        <v>6.6876570373950512</v>
      </c>
      <c r="M198" s="1">
        <v>-54.099998474121094</v>
      </c>
      <c r="N198" s="1">
        <v>1</v>
      </c>
      <c r="O198" s="1">
        <v>0.96533690096206171</v>
      </c>
      <c r="P198" s="1">
        <v>0.96533690096206171</v>
      </c>
      <c r="Q198" s="1">
        <v>1</v>
      </c>
      <c r="R198" s="1">
        <v>0.9329846751933194</v>
      </c>
      <c r="S198" s="1">
        <v>0.9329846751933194</v>
      </c>
      <c r="T198" s="1">
        <v>0.9329846751933194</v>
      </c>
      <c r="U198" s="1">
        <v>0.96533690096206171</v>
      </c>
      <c r="V198" s="1">
        <v>406.790663</v>
      </c>
      <c r="W198" s="1">
        <v>379.211635</v>
      </c>
      <c r="X198" s="1">
        <v>262.000766</v>
      </c>
      <c r="Y198" s="1">
        <v>389.46</v>
      </c>
      <c r="Z198" s="7">
        <v>74463.375599999999</v>
      </c>
      <c r="AA198" s="7">
        <v>53.737702978999998</v>
      </c>
      <c r="AB198" s="7">
        <v>57.109076227999999</v>
      </c>
      <c r="AC198" s="7">
        <v>109.31300831999999</v>
      </c>
      <c r="AD198" s="7" t="s">
        <v>445</v>
      </c>
      <c r="AE198" s="7">
        <v>55.033114847</v>
      </c>
      <c r="AF198" s="7" t="s">
        <v>445</v>
      </c>
      <c r="AG198" s="7">
        <v>85.180589677</v>
      </c>
    </row>
    <row r="199" spans="1:33" x14ac:dyDescent="0.25">
      <c r="A199" s="1">
        <v>95221</v>
      </c>
      <c r="B199" s="1">
        <v>30022006</v>
      </c>
      <c r="C199" s="1" t="s">
        <v>446</v>
      </c>
      <c r="D199" s="1">
        <v>130022006</v>
      </c>
      <c r="E199" s="1" t="s">
        <v>599</v>
      </c>
      <c r="F199" s="1">
        <v>34203085</v>
      </c>
      <c r="G199" s="1">
        <v>1.83</v>
      </c>
      <c r="H199" s="1">
        <v>7.0531611272713883</v>
      </c>
      <c r="I199" s="1">
        <v>5.0541584308199337</v>
      </c>
      <c r="J199" s="1">
        <v>0.79792747323573288</v>
      </c>
      <c r="K199" s="1">
        <v>-4.5164228172761636</v>
      </c>
      <c r="L199" s="1">
        <v>8.3028188971782608</v>
      </c>
      <c r="M199" s="1">
        <v>-54.099998474121094</v>
      </c>
      <c r="N199" s="1">
        <v>1</v>
      </c>
      <c r="O199" s="1">
        <v>0.96533690096206171</v>
      </c>
      <c r="P199" s="1">
        <v>0.96533690096206171</v>
      </c>
      <c r="Q199" s="1">
        <v>1</v>
      </c>
      <c r="R199" s="1">
        <v>0.9329846751933194</v>
      </c>
      <c r="S199" s="1">
        <v>0.9329846751933194</v>
      </c>
      <c r="T199" s="1">
        <v>0.9329846751933194</v>
      </c>
      <c r="U199" s="1">
        <v>0.96533690096206171</v>
      </c>
      <c r="V199" s="1">
        <v>406.790663</v>
      </c>
      <c r="W199" s="1">
        <v>379.211635</v>
      </c>
      <c r="X199" s="1">
        <v>262.000766</v>
      </c>
      <c r="Y199" s="1">
        <v>389.46</v>
      </c>
      <c r="Z199" s="7">
        <v>74463.375599999999</v>
      </c>
      <c r="AA199" s="7">
        <v>43.089482027000003</v>
      </c>
      <c r="AB199" s="7">
        <v>50.901123189000003</v>
      </c>
      <c r="AC199" s="7">
        <v>71.428870118000006</v>
      </c>
      <c r="AD199" s="7" t="s">
        <v>445</v>
      </c>
      <c r="AE199" s="7">
        <v>53.123076924999999</v>
      </c>
      <c r="AF199" s="7" t="s">
        <v>445</v>
      </c>
      <c r="AG199" s="7">
        <v>82.242894800000002</v>
      </c>
    </row>
    <row r="200" spans="1:33" x14ac:dyDescent="0.25">
      <c r="A200" s="1">
        <v>99847</v>
      </c>
      <c r="B200" s="1">
        <v>30024006</v>
      </c>
      <c r="C200" s="1" t="s">
        <v>446</v>
      </c>
      <c r="D200" s="1">
        <v>130024006</v>
      </c>
      <c r="E200" s="1" t="s">
        <v>599</v>
      </c>
      <c r="F200" s="1">
        <v>34203085</v>
      </c>
      <c r="G200" s="1">
        <v>1.83</v>
      </c>
      <c r="H200" s="1">
        <v>6.6780502160013588</v>
      </c>
      <c r="I200" s="1">
        <v>-3.2890496915921901</v>
      </c>
      <c r="J200" s="1">
        <v>0.66215586182979069</v>
      </c>
      <c r="K200" s="1">
        <v>-8.1147084204086397</v>
      </c>
      <c r="L200" s="1">
        <v>7.0729851248481426</v>
      </c>
      <c r="M200" s="1">
        <v>-54.099998474121094</v>
      </c>
      <c r="N200" s="1">
        <v>1</v>
      </c>
      <c r="O200" s="1">
        <v>0.96533690096206171</v>
      </c>
      <c r="P200" s="1">
        <v>0.96533690096206171</v>
      </c>
      <c r="Q200" s="1">
        <v>1</v>
      </c>
      <c r="R200" s="1">
        <v>0.9329846751933194</v>
      </c>
      <c r="S200" s="1">
        <v>0.9329846751933194</v>
      </c>
      <c r="T200" s="1">
        <v>0.9329846751933194</v>
      </c>
      <c r="U200" s="1">
        <v>0.96533690096206171</v>
      </c>
      <c r="V200" s="1">
        <v>406.790663</v>
      </c>
      <c r="W200" s="1">
        <v>379.211635</v>
      </c>
      <c r="X200" s="1">
        <v>262.000766</v>
      </c>
      <c r="Y200" s="1">
        <v>389.46</v>
      </c>
      <c r="Z200" s="7">
        <v>74463.375599999999</v>
      </c>
      <c r="AA200" s="7">
        <v>50.755655933</v>
      </c>
      <c r="AB200" s="7">
        <v>53.816446822000003</v>
      </c>
      <c r="AC200" s="7" t="s">
        <v>444</v>
      </c>
      <c r="AD200" s="7" t="s">
        <v>445</v>
      </c>
      <c r="AE200" s="7">
        <v>29.123411329</v>
      </c>
      <c r="AF200" s="7" t="s">
        <v>445</v>
      </c>
      <c r="AG200" s="7">
        <v>45.330698525999999</v>
      </c>
    </row>
    <row r="201" spans="1:33" x14ac:dyDescent="0.25">
      <c r="A201" s="1">
        <v>104473</v>
      </c>
      <c r="B201" s="1">
        <v>30026006</v>
      </c>
      <c r="C201" s="1" t="s">
        <v>446</v>
      </c>
      <c r="D201" s="1">
        <v>130026006</v>
      </c>
      <c r="E201" s="1" t="s">
        <v>599</v>
      </c>
      <c r="F201" s="1">
        <v>34203085</v>
      </c>
      <c r="G201" s="1">
        <v>1.83</v>
      </c>
      <c r="H201" s="1">
        <v>17.826842700550174</v>
      </c>
      <c r="I201" s="1">
        <v>12.706604509523515</v>
      </c>
      <c r="J201" s="1">
        <v>4.9425889819425244</v>
      </c>
      <c r="K201" s="1">
        <v>-7.5746437689193966</v>
      </c>
      <c r="L201" s="1">
        <v>17.757046381148029</v>
      </c>
      <c r="M201" s="1">
        <v>-54.099998474121094</v>
      </c>
      <c r="N201" s="1">
        <v>1</v>
      </c>
      <c r="O201" s="1">
        <v>0.96533690096206171</v>
      </c>
      <c r="P201" s="1">
        <v>0.96533690096206171</v>
      </c>
      <c r="Q201" s="1">
        <v>1</v>
      </c>
      <c r="R201" s="1">
        <v>0.9329846751933194</v>
      </c>
      <c r="S201" s="1">
        <v>0.9329846751933194</v>
      </c>
      <c r="T201" s="1">
        <v>0.9329846751933194</v>
      </c>
      <c r="U201" s="1">
        <v>0.96533690096206171</v>
      </c>
      <c r="V201" s="1">
        <v>406.790663</v>
      </c>
      <c r="W201" s="1">
        <v>379.211635</v>
      </c>
      <c r="X201" s="1">
        <v>262.000766</v>
      </c>
      <c r="Y201" s="1">
        <v>389.46</v>
      </c>
      <c r="Z201" s="7">
        <v>74463.375599999999</v>
      </c>
      <c r="AA201" s="7">
        <v>19.615308238000001</v>
      </c>
      <c r="AB201" s="7">
        <v>19.534594414000001</v>
      </c>
      <c r="AC201" s="7">
        <v>27.809190076</v>
      </c>
      <c r="AD201" s="7" t="s">
        <v>445</v>
      </c>
      <c r="AE201" s="7">
        <v>31.271180933</v>
      </c>
      <c r="AF201" s="7" t="s">
        <v>445</v>
      </c>
      <c r="AG201" s="7">
        <v>48.634031767000003</v>
      </c>
    </row>
    <row r="202" spans="1:33" x14ac:dyDescent="0.25">
      <c r="A202" s="1">
        <v>109099</v>
      </c>
      <c r="B202" s="1">
        <v>30028006</v>
      </c>
      <c r="C202" s="1" t="s">
        <v>446</v>
      </c>
      <c r="D202" s="1">
        <v>130028006</v>
      </c>
      <c r="E202" s="1" t="s">
        <v>599</v>
      </c>
      <c r="F202" s="1">
        <v>34203085</v>
      </c>
      <c r="G202" s="1">
        <v>1.83</v>
      </c>
      <c r="H202" s="1">
        <v>15.968606383980568</v>
      </c>
      <c r="I202" s="1">
        <v>9.7027143896132984</v>
      </c>
      <c r="J202" s="1">
        <v>8.0560246483708582</v>
      </c>
      <c r="K202" s="1">
        <v>-9.4015202543046783</v>
      </c>
      <c r="L202" s="1">
        <v>16.548312967998978</v>
      </c>
      <c r="M202" s="1">
        <v>-54.099998474121094</v>
      </c>
      <c r="N202" s="1">
        <v>1</v>
      </c>
      <c r="O202" s="1">
        <v>0.96533690096206171</v>
      </c>
      <c r="P202" s="1">
        <v>0.96533690096206171</v>
      </c>
      <c r="Q202" s="1">
        <v>1</v>
      </c>
      <c r="R202" s="1">
        <v>0.9329846751933194</v>
      </c>
      <c r="S202" s="1">
        <v>0.9329846751933194</v>
      </c>
      <c r="T202" s="1">
        <v>0.9329846751933194</v>
      </c>
      <c r="U202" s="1">
        <v>0.96533690096206171</v>
      </c>
      <c r="V202" s="1">
        <v>406.790663</v>
      </c>
      <c r="W202" s="1">
        <v>379.211635</v>
      </c>
      <c r="X202" s="1">
        <v>262.000766</v>
      </c>
      <c r="Y202" s="1">
        <v>389.46</v>
      </c>
      <c r="Z202" s="7">
        <v>74463.375599999999</v>
      </c>
      <c r="AA202" s="7">
        <v>21.121105955000001</v>
      </c>
      <c r="AB202" s="7">
        <v>21.924166063000001</v>
      </c>
      <c r="AC202" s="7">
        <v>36.728306723000003</v>
      </c>
      <c r="AD202" s="7" t="s">
        <v>445</v>
      </c>
      <c r="AE202" s="7">
        <v>25.000337494</v>
      </c>
      <c r="AF202" s="7" t="s">
        <v>445</v>
      </c>
      <c r="AG202" s="7">
        <v>38.989288889000001</v>
      </c>
    </row>
    <row r="203" spans="1:33" x14ac:dyDescent="0.25">
      <c r="A203" s="1">
        <v>113725</v>
      </c>
      <c r="B203" s="1">
        <v>30030006</v>
      </c>
      <c r="C203" s="1" t="s">
        <v>446</v>
      </c>
      <c r="D203" s="1">
        <v>130030006</v>
      </c>
      <c r="E203" s="1" t="s">
        <v>599</v>
      </c>
      <c r="F203" s="1">
        <v>34203085</v>
      </c>
      <c r="G203" s="1">
        <v>1.83</v>
      </c>
      <c r="H203" s="1">
        <v>10.338222474073529</v>
      </c>
      <c r="I203" s="1">
        <v>1.6308843165461036</v>
      </c>
      <c r="J203" s="1">
        <v>9.5863993060654362</v>
      </c>
      <c r="K203" s="1">
        <v>-11.418758909030826</v>
      </c>
      <c r="L203" s="1">
        <v>12.320723101567689</v>
      </c>
      <c r="M203" s="1">
        <v>-54.099998474121094</v>
      </c>
      <c r="N203" s="1">
        <v>1</v>
      </c>
      <c r="O203" s="1">
        <v>0.96533690096206171</v>
      </c>
      <c r="P203" s="1">
        <v>0.96533690096206171</v>
      </c>
      <c r="Q203" s="1">
        <v>1</v>
      </c>
      <c r="R203" s="1">
        <v>0.9329846751933194</v>
      </c>
      <c r="S203" s="1">
        <v>0.9329846751933194</v>
      </c>
      <c r="T203" s="1">
        <v>0.9329846751933194</v>
      </c>
      <c r="U203" s="1">
        <v>0.96533690096206171</v>
      </c>
      <c r="V203" s="1">
        <v>406.790663</v>
      </c>
      <c r="W203" s="1">
        <v>379.211635</v>
      </c>
      <c r="X203" s="1">
        <v>262.000766</v>
      </c>
      <c r="Y203" s="1">
        <v>389.46</v>
      </c>
      <c r="Z203" s="7">
        <v>74463.375599999999</v>
      </c>
      <c r="AA203" s="7">
        <v>28.711485399000001</v>
      </c>
      <c r="AB203" s="7">
        <v>34.409083666000001</v>
      </c>
      <c r="AC203" s="7">
        <v>223.45919727</v>
      </c>
      <c r="AD203" s="7" t="s">
        <v>445</v>
      </c>
      <c r="AE203" s="7">
        <v>20.407116264999999</v>
      </c>
      <c r="AF203" s="7" t="s">
        <v>445</v>
      </c>
      <c r="AG203" s="7">
        <v>31.924778642</v>
      </c>
    </row>
    <row r="204" spans="1:33" x14ac:dyDescent="0.25">
      <c r="A204" s="1">
        <v>118351</v>
      </c>
      <c r="B204" s="1">
        <v>30031006</v>
      </c>
      <c r="C204" s="1" t="s">
        <v>446</v>
      </c>
      <c r="D204" s="1">
        <v>130031006</v>
      </c>
      <c r="E204" s="1" t="s">
        <v>599</v>
      </c>
      <c r="F204" s="1">
        <v>34203085</v>
      </c>
      <c r="G204" s="1">
        <v>1.83</v>
      </c>
      <c r="H204" s="1">
        <v>-0.14277751171398934</v>
      </c>
      <c r="I204" s="1">
        <v>4.5427569345657703</v>
      </c>
      <c r="J204" s="1">
        <v>-5.7999554041248595</v>
      </c>
      <c r="K204" s="1">
        <v>0.90067785037698234</v>
      </c>
      <c r="L204" s="1">
        <v>5.7371700719777996</v>
      </c>
      <c r="M204" s="1">
        <v>-54.099998474121094</v>
      </c>
      <c r="N204" s="1">
        <v>1</v>
      </c>
      <c r="O204" s="1">
        <v>0.96533690096206171</v>
      </c>
      <c r="P204" s="1">
        <v>0.96533690096206171</v>
      </c>
      <c r="Q204" s="1">
        <v>1</v>
      </c>
      <c r="R204" s="1">
        <v>0.9329846751933194</v>
      </c>
      <c r="S204" s="1">
        <v>0.9329846751933194</v>
      </c>
      <c r="T204" s="1">
        <v>0.9329846751933194</v>
      </c>
      <c r="U204" s="1">
        <v>0.96533690096206171</v>
      </c>
      <c r="V204" s="1">
        <v>406.790663</v>
      </c>
      <c r="W204" s="1">
        <v>379.211635</v>
      </c>
      <c r="X204" s="1">
        <v>262.000766</v>
      </c>
      <c r="Y204" s="1">
        <v>389.46</v>
      </c>
      <c r="Z204" s="7">
        <v>74463.375599999999</v>
      </c>
      <c r="AA204" s="7">
        <v>62.806193637</v>
      </c>
      <c r="AB204" s="7" t="s">
        <v>444</v>
      </c>
      <c r="AC204" s="7">
        <v>79.582560285</v>
      </c>
      <c r="AD204" s="7">
        <v>41.145617084000001</v>
      </c>
      <c r="AE204" s="7" t="s">
        <v>445</v>
      </c>
      <c r="AF204" s="7">
        <v>63.821206932000003</v>
      </c>
      <c r="AG204" s="7" t="s">
        <v>445</v>
      </c>
    </row>
    <row r="205" spans="1:33" x14ac:dyDescent="0.25">
      <c r="A205" s="1">
        <v>122977</v>
      </c>
      <c r="B205" s="1">
        <v>30033006</v>
      </c>
      <c r="C205" s="1" t="s">
        <v>446</v>
      </c>
      <c r="D205" s="1">
        <v>130033006</v>
      </c>
      <c r="E205" s="1" t="s">
        <v>599</v>
      </c>
      <c r="F205" s="1">
        <v>34203085</v>
      </c>
      <c r="G205" s="1">
        <v>1.83</v>
      </c>
      <c r="H205" s="1">
        <v>8.6259787228314728</v>
      </c>
      <c r="I205" s="1">
        <v>-2.8577263431329065</v>
      </c>
      <c r="J205" s="1">
        <v>5.2356725102435959</v>
      </c>
      <c r="K205" s="1">
        <v>-9.1134073177441639</v>
      </c>
      <c r="L205" s="1">
        <v>8.1047415414376882</v>
      </c>
      <c r="M205" s="1">
        <v>-54.099998474121094</v>
      </c>
      <c r="N205" s="1">
        <v>1</v>
      </c>
      <c r="O205" s="1">
        <v>0.96533690096206171</v>
      </c>
      <c r="P205" s="1">
        <v>0.96533690096206171</v>
      </c>
      <c r="Q205" s="1">
        <v>1</v>
      </c>
      <c r="R205" s="1">
        <v>0.9329846751933194</v>
      </c>
      <c r="S205" s="1">
        <v>0.9329846751933194</v>
      </c>
      <c r="T205" s="1">
        <v>0.9329846751933194</v>
      </c>
      <c r="U205" s="1">
        <v>0.96533690096206171</v>
      </c>
      <c r="V205" s="1">
        <v>406.790663</v>
      </c>
      <c r="W205" s="1">
        <v>379.211635</v>
      </c>
      <c r="X205" s="1">
        <v>262.000766</v>
      </c>
      <c r="Y205" s="1">
        <v>389.46</v>
      </c>
      <c r="Z205" s="7">
        <v>74463.375599999999</v>
      </c>
      <c r="AA205" s="7">
        <v>44.167015218000003</v>
      </c>
      <c r="AB205" s="7">
        <v>41.437733305999998</v>
      </c>
      <c r="AC205" s="7" t="s">
        <v>444</v>
      </c>
      <c r="AD205" s="7" t="s">
        <v>445</v>
      </c>
      <c r="AE205" s="7">
        <v>25.822316950000001</v>
      </c>
      <c r="AF205" s="7" t="s">
        <v>445</v>
      </c>
      <c r="AG205" s="7">
        <v>40.253517629999997</v>
      </c>
    </row>
    <row r="206" spans="1:33" x14ac:dyDescent="0.25">
      <c r="A206" s="1">
        <v>127603</v>
      </c>
      <c r="B206" s="1">
        <v>30034006</v>
      </c>
      <c r="C206" s="1" t="s">
        <v>446</v>
      </c>
      <c r="D206" s="1">
        <v>130034006</v>
      </c>
      <c r="E206" s="1" t="s">
        <v>599</v>
      </c>
      <c r="F206" s="1">
        <v>34203085</v>
      </c>
      <c r="G206" s="1">
        <v>1.83</v>
      </c>
      <c r="H206" s="1">
        <v>11.424121943395324</v>
      </c>
      <c r="I206" s="1">
        <v>7.404240900005358</v>
      </c>
      <c r="J206" s="1">
        <v>4.0554296026689336</v>
      </c>
      <c r="K206" s="1">
        <v>-4.906824071120842</v>
      </c>
      <c r="L206" s="1">
        <v>10.743298797869077</v>
      </c>
      <c r="M206" s="1">
        <v>-54.099998474121094</v>
      </c>
      <c r="N206" s="1">
        <v>1</v>
      </c>
      <c r="O206" s="1">
        <v>0.96533690096206171</v>
      </c>
      <c r="P206" s="1">
        <v>0.96533690096206171</v>
      </c>
      <c r="Q206" s="1">
        <v>1</v>
      </c>
      <c r="R206" s="1">
        <v>0.9329846751933194</v>
      </c>
      <c r="S206" s="1">
        <v>0.9329846751933194</v>
      </c>
      <c r="T206" s="1">
        <v>0.9329846751933194</v>
      </c>
      <c r="U206" s="1">
        <v>0.96533690096206171</v>
      </c>
      <c r="V206" s="1">
        <v>406.790663</v>
      </c>
      <c r="W206" s="1">
        <v>379.211635</v>
      </c>
      <c r="X206" s="1">
        <v>262.000766</v>
      </c>
      <c r="Y206" s="1">
        <v>389.46</v>
      </c>
      <c r="Z206" s="7">
        <v>74463.375599999999</v>
      </c>
      <c r="AA206" s="7">
        <v>33.073983366</v>
      </c>
      <c r="AB206" s="7">
        <v>31.043336578000002</v>
      </c>
      <c r="AC206" s="7">
        <v>48.440177525999999</v>
      </c>
      <c r="AD206" s="7" t="s">
        <v>445</v>
      </c>
      <c r="AE206" s="7">
        <v>48.816886855</v>
      </c>
      <c r="AF206" s="7" t="s">
        <v>445</v>
      </c>
      <c r="AG206" s="7">
        <v>75.619846972000005</v>
      </c>
    </row>
    <row r="207" spans="1:33" x14ac:dyDescent="0.25">
      <c r="A207" s="1">
        <v>132229</v>
      </c>
      <c r="B207" s="1">
        <v>30035006</v>
      </c>
      <c r="C207" s="1" t="s">
        <v>446</v>
      </c>
      <c r="D207" s="1">
        <v>130035006</v>
      </c>
      <c r="E207" s="1" t="s">
        <v>599</v>
      </c>
      <c r="F207" s="1">
        <v>34203085</v>
      </c>
      <c r="G207" s="1">
        <v>1.83</v>
      </c>
      <c r="H207" s="1">
        <v>7.8956112857212775</v>
      </c>
      <c r="I207" s="1">
        <v>1.8583225785121633</v>
      </c>
      <c r="J207" s="1">
        <v>6.2064701335965076</v>
      </c>
      <c r="K207" s="1">
        <v>-6.8663797900066008</v>
      </c>
      <c r="L207" s="1">
        <v>7.9815211528225474</v>
      </c>
      <c r="M207" s="1">
        <v>-54.099998474121094</v>
      </c>
      <c r="N207" s="1">
        <v>1</v>
      </c>
      <c r="O207" s="1">
        <v>0.96533690096206171</v>
      </c>
      <c r="P207" s="1">
        <v>0.96533690096206171</v>
      </c>
      <c r="Q207" s="1">
        <v>1</v>
      </c>
      <c r="R207" s="1">
        <v>0.9329846751933194</v>
      </c>
      <c r="S207" s="1">
        <v>0.9329846751933194</v>
      </c>
      <c r="T207" s="1">
        <v>0.9329846751933194</v>
      </c>
      <c r="U207" s="1">
        <v>0.96533690096206171</v>
      </c>
      <c r="V207" s="1">
        <v>406.790663</v>
      </c>
      <c r="W207" s="1">
        <v>379.211635</v>
      </c>
      <c r="X207" s="1">
        <v>262.000766</v>
      </c>
      <c r="Y207" s="1">
        <v>389.46</v>
      </c>
      <c r="Z207" s="7">
        <v>74463.375599999999</v>
      </c>
      <c r="AA207" s="7">
        <v>44.864313021000001</v>
      </c>
      <c r="AB207" s="7">
        <v>45.363349370999998</v>
      </c>
      <c r="AC207" s="7">
        <v>195.98785817999999</v>
      </c>
      <c r="AD207" s="7" t="s">
        <v>445</v>
      </c>
      <c r="AE207" s="7">
        <v>34.599938692999999</v>
      </c>
      <c r="AF207" s="7" t="s">
        <v>445</v>
      </c>
      <c r="AG207" s="7">
        <v>53.753759760999998</v>
      </c>
    </row>
    <row r="208" spans="1:33" x14ac:dyDescent="0.25">
      <c r="A208" s="1">
        <v>136855</v>
      </c>
      <c r="B208" s="1">
        <v>30036006</v>
      </c>
      <c r="C208" s="1" t="s">
        <v>446</v>
      </c>
      <c r="D208" s="1">
        <v>130036006</v>
      </c>
      <c r="E208" s="1" t="s">
        <v>599</v>
      </c>
      <c r="F208" s="1">
        <v>34203085</v>
      </c>
      <c r="G208" s="1">
        <v>1.83</v>
      </c>
      <c r="H208" s="1">
        <v>7.7711743615396589</v>
      </c>
      <c r="I208" s="1">
        <v>1.0337414157836315</v>
      </c>
      <c r="J208" s="1">
        <v>7.1852731536469792</v>
      </c>
      <c r="K208" s="1">
        <v>-7.8288330380285478</v>
      </c>
      <c r="L208" s="1">
        <v>8.4156662825056578</v>
      </c>
      <c r="M208" s="1">
        <v>-54.099998474121094</v>
      </c>
      <c r="N208" s="1">
        <v>1</v>
      </c>
      <c r="O208" s="1">
        <v>0.96533690096206171</v>
      </c>
      <c r="P208" s="1">
        <v>0.96533690096206171</v>
      </c>
      <c r="Q208" s="1">
        <v>1</v>
      </c>
      <c r="R208" s="1">
        <v>0.9329846751933194</v>
      </c>
      <c r="S208" s="1">
        <v>0.9329846751933194</v>
      </c>
      <c r="T208" s="1">
        <v>0.9329846751933194</v>
      </c>
      <c r="U208" s="1">
        <v>0.96533690096206171</v>
      </c>
      <c r="V208" s="1">
        <v>406.790663</v>
      </c>
      <c r="W208" s="1">
        <v>379.211635</v>
      </c>
      <c r="X208" s="1">
        <v>262.000766</v>
      </c>
      <c r="Y208" s="1">
        <v>389.46</v>
      </c>
      <c r="Z208" s="7">
        <v>74463.375599999999</v>
      </c>
      <c r="AA208" s="7">
        <v>42.498277172000002</v>
      </c>
      <c r="AB208" s="7">
        <v>46.105748437999999</v>
      </c>
      <c r="AC208" s="7">
        <v>353.11852418000001</v>
      </c>
      <c r="AD208" s="7" t="s">
        <v>445</v>
      </c>
      <c r="AE208" s="7">
        <v>30.223389026</v>
      </c>
      <c r="AF208" s="7" t="s">
        <v>445</v>
      </c>
      <c r="AG208" s="7">
        <v>47.022496791000002</v>
      </c>
    </row>
    <row r="209" spans="1:33" x14ac:dyDescent="0.25">
      <c r="A209" s="1">
        <v>141481</v>
      </c>
      <c r="B209" s="1">
        <v>30091006</v>
      </c>
      <c r="C209" s="1" t="s">
        <v>446</v>
      </c>
      <c r="D209" s="1">
        <v>130091006</v>
      </c>
      <c r="E209" s="1" t="s">
        <v>599</v>
      </c>
      <c r="F209" s="1">
        <v>34203085</v>
      </c>
      <c r="G209" s="1">
        <v>1.83</v>
      </c>
      <c r="H209" s="1">
        <v>7.3402672630500776</v>
      </c>
      <c r="I209" s="1">
        <v>6.0616923558968798</v>
      </c>
      <c r="J209" s="1">
        <v>-0.78413093792575661</v>
      </c>
      <c r="K209" s="1">
        <v>-1.1206458961189858</v>
      </c>
      <c r="L209" s="1">
        <v>7.777925001630873</v>
      </c>
      <c r="M209" s="1">
        <v>-54.099998474121094</v>
      </c>
      <c r="N209" s="1">
        <v>1</v>
      </c>
      <c r="O209" s="1">
        <v>0.96533690096206171</v>
      </c>
      <c r="P209" s="1">
        <v>0.96533690096206171</v>
      </c>
      <c r="Q209" s="1">
        <v>1</v>
      </c>
      <c r="R209" s="1">
        <v>0.9329846751933194</v>
      </c>
      <c r="S209" s="1">
        <v>0.9329846751933194</v>
      </c>
      <c r="T209" s="1">
        <v>0.9329846751933194</v>
      </c>
      <c r="U209" s="1">
        <v>0.96533690096206171</v>
      </c>
      <c r="V209" s="1">
        <v>406.790663</v>
      </c>
      <c r="W209" s="1">
        <v>379.211635</v>
      </c>
      <c r="X209" s="1">
        <v>262.000766</v>
      </c>
      <c r="Y209" s="1">
        <v>389.46</v>
      </c>
      <c r="Z209" s="7">
        <v>74463.375599999999</v>
      </c>
      <c r="AA209" s="7">
        <v>46.064864274999998</v>
      </c>
      <c r="AB209" s="7">
        <v>48.871070279000001</v>
      </c>
      <c r="AC209" s="7">
        <v>59.390228182000001</v>
      </c>
      <c r="AD209" s="7">
        <v>310.73709357000001</v>
      </c>
      <c r="AE209" s="7">
        <v>217.12661824</v>
      </c>
      <c r="AF209" s="7">
        <v>478.46087989</v>
      </c>
      <c r="AG209" s="7">
        <v>334.48519720000002</v>
      </c>
    </row>
    <row r="210" spans="1:33" x14ac:dyDescent="0.25">
      <c r="A210" s="1">
        <v>146107</v>
      </c>
      <c r="B210" s="1">
        <v>30092006</v>
      </c>
      <c r="C210" s="1" t="s">
        <v>446</v>
      </c>
      <c r="D210" s="1">
        <v>130092006</v>
      </c>
      <c r="E210" s="1" t="s">
        <v>599</v>
      </c>
      <c r="F210" s="1">
        <v>34203085</v>
      </c>
      <c r="G210" s="1">
        <v>1.83</v>
      </c>
      <c r="H210" s="1">
        <v>4.2134686369881811</v>
      </c>
      <c r="I210" s="1">
        <v>2.1568898902667364</v>
      </c>
      <c r="J210" s="1">
        <v>2.2535999837858678</v>
      </c>
      <c r="K210" s="1">
        <v>-3.8501957845537262</v>
      </c>
      <c r="L210" s="1">
        <v>5.2743794436393303</v>
      </c>
      <c r="M210" s="1">
        <v>-54.099998474121094</v>
      </c>
      <c r="N210" s="1">
        <v>1</v>
      </c>
      <c r="O210" s="1">
        <v>0.96533690096206171</v>
      </c>
      <c r="P210" s="1">
        <v>0.96533690096206171</v>
      </c>
      <c r="Q210" s="1">
        <v>1</v>
      </c>
      <c r="R210" s="1">
        <v>0.9329846751933194</v>
      </c>
      <c r="S210" s="1">
        <v>0.9329846751933194</v>
      </c>
      <c r="T210" s="1">
        <v>0.9329846751933194</v>
      </c>
      <c r="U210" s="1">
        <v>0.96533690096206171</v>
      </c>
      <c r="V210" s="1">
        <v>406.790663</v>
      </c>
      <c r="W210" s="1">
        <v>379.211635</v>
      </c>
      <c r="X210" s="1">
        <v>262.000766</v>
      </c>
      <c r="Y210" s="1">
        <v>389.46</v>
      </c>
      <c r="Z210" s="7">
        <v>74463.375599999999</v>
      </c>
      <c r="AA210" s="7">
        <v>68.404749592000002</v>
      </c>
      <c r="AB210" s="7">
        <v>85.880196835000007</v>
      </c>
      <c r="AC210" s="7">
        <v>168.71982954999999</v>
      </c>
      <c r="AD210" s="7" t="s">
        <v>445</v>
      </c>
      <c r="AE210" s="7">
        <v>62.488381693999997</v>
      </c>
      <c r="AF210" s="7" t="s">
        <v>445</v>
      </c>
      <c r="AG210" s="7">
        <v>96.647010824000006</v>
      </c>
    </row>
    <row r="211" spans="1:33" x14ac:dyDescent="0.25">
      <c r="A211" s="1">
        <v>150733</v>
      </c>
      <c r="B211" s="1">
        <v>31001006</v>
      </c>
      <c r="C211" s="1" t="s">
        <v>446</v>
      </c>
      <c r="D211" s="1">
        <v>131001006</v>
      </c>
      <c r="E211" s="1" t="s">
        <v>599</v>
      </c>
      <c r="F211" s="1">
        <v>34203085</v>
      </c>
      <c r="G211" s="1">
        <v>1.83</v>
      </c>
      <c r="H211" s="1">
        <v>7.6372106133173858</v>
      </c>
      <c r="I211" s="1">
        <v>1.0732368230999665</v>
      </c>
      <c r="J211" s="1">
        <v>5.9166616628257049</v>
      </c>
      <c r="K211" s="1">
        <v>-8.3512965918698328</v>
      </c>
      <c r="L211" s="1">
        <v>8.9467406362961324</v>
      </c>
      <c r="M211" s="1">
        <v>-54.099998474121094</v>
      </c>
      <c r="N211" s="1">
        <v>1</v>
      </c>
      <c r="O211" s="1">
        <v>0.96533690096206171</v>
      </c>
      <c r="P211" s="1">
        <v>0.96533690096206171</v>
      </c>
      <c r="Q211" s="1">
        <v>1</v>
      </c>
      <c r="R211" s="1">
        <v>0.9329846751933194</v>
      </c>
      <c r="S211" s="1">
        <v>0.9329846751933194</v>
      </c>
      <c r="T211" s="1">
        <v>0.9329846751933194</v>
      </c>
      <c r="U211" s="1">
        <v>0.96533690096206171</v>
      </c>
      <c r="V211" s="1">
        <v>406.790663</v>
      </c>
      <c r="W211" s="1">
        <v>379.211635</v>
      </c>
      <c r="X211" s="1">
        <v>262.000766</v>
      </c>
      <c r="Y211" s="1">
        <v>389.46</v>
      </c>
      <c r="Z211" s="7">
        <v>74463.375599999999</v>
      </c>
      <c r="AA211" s="7">
        <v>39.916239715000003</v>
      </c>
      <c r="AB211" s="7">
        <v>46.932026897999997</v>
      </c>
      <c r="AC211" s="7">
        <v>340.08686606999999</v>
      </c>
      <c r="AD211" s="7" t="s">
        <v>445</v>
      </c>
      <c r="AE211" s="7">
        <v>28.270029735000001</v>
      </c>
      <c r="AF211" s="7" t="s">
        <v>445</v>
      </c>
      <c r="AG211" s="7">
        <v>44.018172366000002</v>
      </c>
    </row>
    <row r="212" spans="1:33" x14ac:dyDescent="0.25">
      <c r="A212" s="1">
        <v>155359</v>
      </c>
      <c r="B212" s="1">
        <v>31002006</v>
      </c>
      <c r="C212" s="1" t="s">
        <v>446</v>
      </c>
      <c r="D212" s="1">
        <v>131002006</v>
      </c>
      <c r="E212" s="1" t="s">
        <v>599</v>
      </c>
      <c r="F212" s="1">
        <v>34203085</v>
      </c>
      <c r="G212" s="1">
        <v>1.83</v>
      </c>
      <c r="H212" s="1">
        <v>7.3569694288738727</v>
      </c>
      <c r="I212" s="1">
        <v>3.5344600451785047</v>
      </c>
      <c r="J212" s="1">
        <v>4.0235574716967939</v>
      </c>
      <c r="K212" s="1">
        <v>-5.7288106370380278</v>
      </c>
      <c r="L212" s="1">
        <v>8.1029626972567232</v>
      </c>
      <c r="M212" s="1">
        <v>-54.099998474121094</v>
      </c>
      <c r="N212" s="1">
        <v>1</v>
      </c>
      <c r="O212" s="1">
        <v>0.96533690096206171</v>
      </c>
      <c r="P212" s="1">
        <v>0.96533690096206171</v>
      </c>
      <c r="Q212" s="1">
        <v>1</v>
      </c>
      <c r="R212" s="1">
        <v>0.9329846751933194</v>
      </c>
      <c r="S212" s="1">
        <v>0.9329846751933194</v>
      </c>
      <c r="T212" s="1">
        <v>0.9329846751933194</v>
      </c>
      <c r="U212" s="1">
        <v>0.96533690096206171</v>
      </c>
      <c r="V212" s="1">
        <v>406.790663</v>
      </c>
      <c r="W212" s="1">
        <v>379.211635</v>
      </c>
      <c r="X212" s="1">
        <v>262.000766</v>
      </c>
      <c r="Y212" s="1">
        <v>389.46</v>
      </c>
      <c r="Z212" s="7">
        <v>74463.375599999999</v>
      </c>
      <c r="AA212" s="7">
        <v>44.176930736999999</v>
      </c>
      <c r="AB212" s="7">
        <v>48.757850441000002</v>
      </c>
      <c r="AC212" s="7">
        <v>102.57083681</v>
      </c>
      <c r="AD212" s="7" t="s">
        <v>445</v>
      </c>
      <c r="AE212" s="7">
        <v>41.669013702000001</v>
      </c>
      <c r="AF212" s="7" t="s">
        <v>445</v>
      </c>
      <c r="AG212" s="7">
        <v>64.626206427</v>
      </c>
    </row>
    <row r="213" spans="1:33" x14ac:dyDescent="0.25">
      <c r="A213" s="1">
        <v>159985</v>
      </c>
      <c r="B213" s="1">
        <v>36001006</v>
      </c>
      <c r="C213" s="1" t="s">
        <v>446</v>
      </c>
      <c r="D213" s="1">
        <v>136001006</v>
      </c>
      <c r="E213" s="1" t="s">
        <v>599</v>
      </c>
      <c r="F213" s="1">
        <v>34203085</v>
      </c>
      <c r="G213" s="1">
        <v>1.83</v>
      </c>
      <c r="H213" s="1">
        <v>6.8390952523255546</v>
      </c>
      <c r="I213" s="1">
        <v>1.3158713989773587</v>
      </c>
      <c r="J213" s="1">
        <v>5.4236577523076424</v>
      </c>
      <c r="K213" s="1">
        <v>-7.2593685144926496</v>
      </c>
      <c r="L213" s="1">
        <v>8.0113977670823431</v>
      </c>
      <c r="M213" s="1">
        <v>-54.099998474121094</v>
      </c>
      <c r="N213" s="1">
        <v>1</v>
      </c>
      <c r="O213" s="1">
        <v>0.96533690096206171</v>
      </c>
      <c r="P213" s="1">
        <v>0.96533690096206171</v>
      </c>
      <c r="Q213" s="1">
        <v>1</v>
      </c>
      <c r="R213" s="1">
        <v>0.9329846751933194</v>
      </c>
      <c r="S213" s="1">
        <v>0.9329846751933194</v>
      </c>
      <c r="T213" s="1">
        <v>0.9329846751933194</v>
      </c>
      <c r="U213" s="1">
        <v>0.96533690096206171</v>
      </c>
      <c r="V213" s="1">
        <v>406.790663</v>
      </c>
      <c r="W213" s="1">
        <v>379.211635</v>
      </c>
      <c r="X213" s="1">
        <v>262.000766</v>
      </c>
      <c r="Y213" s="1">
        <v>389.46</v>
      </c>
      <c r="Z213" s="7">
        <v>74463.375599999999</v>
      </c>
      <c r="AA213" s="7">
        <v>44.693272907000001</v>
      </c>
      <c r="AB213" s="7">
        <v>52.525644991999997</v>
      </c>
      <c r="AC213" s="7">
        <v>277.19358702</v>
      </c>
      <c r="AD213" s="7" t="s">
        <v>445</v>
      </c>
      <c r="AE213" s="7">
        <v>32.672722231999998</v>
      </c>
      <c r="AF213" s="7" t="s">
        <v>445</v>
      </c>
      <c r="AG213" s="7">
        <v>50.789643781999999</v>
      </c>
    </row>
    <row r="214" spans="1:33" x14ac:dyDescent="0.25">
      <c r="A214" s="1">
        <v>164611</v>
      </c>
      <c r="B214" s="1">
        <v>36002006</v>
      </c>
      <c r="C214" s="1" t="s">
        <v>446</v>
      </c>
      <c r="D214" s="1">
        <v>136002006</v>
      </c>
      <c r="E214" s="1" t="s">
        <v>599</v>
      </c>
      <c r="F214" s="1">
        <v>34203085</v>
      </c>
      <c r="G214" s="1">
        <v>1.83</v>
      </c>
      <c r="H214" s="1">
        <v>6.9508847174287043</v>
      </c>
      <c r="I214" s="1">
        <v>3.6613859877570638</v>
      </c>
      <c r="J214" s="1">
        <v>3.2454622701486646</v>
      </c>
      <c r="K214" s="1">
        <v>-4.804679305684993</v>
      </c>
      <c r="L214" s="1">
        <v>7.3615957720685348</v>
      </c>
      <c r="M214" s="1">
        <v>-54.099998474121094</v>
      </c>
      <c r="N214" s="1">
        <v>1</v>
      </c>
      <c r="O214" s="1">
        <v>0.96533690096206171</v>
      </c>
      <c r="P214" s="1">
        <v>0.96533690096206171</v>
      </c>
      <c r="Q214" s="1">
        <v>1</v>
      </c>
      <c r="R214" s="1">
        <v>0.9329846751933194</v>
      </c>
      <c r="S214" s="1">
        <v>0.9329846751933194</v>
      </c>
      <c r="T214" s="1">
        <v>0.9329846751933194</v>
      </c>
      <c r="U214" s="1">
        <v>0.96533690096206171</v>
      </c>
      <c r="V214" s="1">
        <v>406.790663</v>
      </c>
      <c r="W214" s="1">
        <v>379.211635</v>
      </c>
      <c r="X214" s="1">
        <v>262.000766</v>
      </c>
      <c r="Y214" s="1">
        <v>389.46</v>
      </c>
      <c r="Z214" s="7">
        <v>74463.375599999999</v>
      </c>
      <c r="AA214" s="7">
        <v>48.726580468999998</v>
      </c>
      <c r="AB214" s="7">
        <v>51.66480447</v>
      </c>
      <c r="AC214" s="7">
        <v>98.980440676000001</v>
      </c>
      <c r="AD214" s="7" t="s">
        <v>445</v>
      </c>
      <c r="AE214" s="7">
        <v>49.875965702000002</v>
      </c>
      <c r="AF214" s="7" t="s">
        <v>445</v>
      </c>
      <c r="AG214" s="7">
        <v>77.248741597000006</v>
      </c>
    </row>
    <row r="215" spans="1:33" x14ac:dyDescent="0.25">
      <c r="A215" s="1">
        <v>2715</v>
      </c>
      <c r="B215" s="1">
        <v>30001006</v>
      </c>
      <c r="C215" s="1" t="s">
        <v>447</v>
      </c>
      <c r="D215" s="1">
        <v>230001006</v>
      </c>
      <c r="E215" s="1" t="s">
        <v>600</v>
      </c>
      <c r="F215" s="1">
        <v>34203085</v>
      </c>
      <c r="G215" s="1">
        <v>1.83</v>
      </c>
      <c r="H215" s="1">
        <v>17.576196431184378</v>
      </c>
      <c r="I215" s="1">
        <v>2.6667600703087051</v>
      </c>
      <c r="J215" s="1">
        <v>16.346488336748656</v>
      </c>
      <c r="K215" s="1">
        <v>-18.685615073793429</v>
      </c>
      <c r="L215" s="1">
        <v>20.158829987801667</v>
      </c>
      <c r="M215" s="1">
        <v>59.040000915527344</v>
      </c>
      <c r="N215" s="1">
        <v>0.97094166596730558</v>
      </c>
      <c r="O215" s="1">
        <v>0.96533690096206171</v>
      </c>
      <c r="P215" s="1">
        <v>0.9372858188398201</v>
      </c>
      <c r="Q215" s="1">
        <v>0.96829999923706056</v>
      </c>
      <c r="R215" s="1">
        <v>0.9329846751933194</v>
      </c>
      <c r="S215" s="1">
        <v>0.90340906027788037</v>
      </c>
      <c r="T215" s="1">
        <v>0.90340906027788037</v>
      </c>
      <c r="U215" s="1">
        <v>0.9372858188398201</v>
      </c>
      <c r="V215" s="1">
        <v>406.790663</v>
      </c>
      <c r="W215" s="1">
        <v>379.211635</v>
      </c>
      <c r="X215" s="1">
        <v>262.000766</v>
      </c>
      <c r="Y215" s="1">
        <v>389.46</v>
      </c>
      <c r="Z215" s="7">
        <v>74463.375599999999</v>
      </c>
      <c r="AA215" s="7">
        <v>16.631464130000001</v>
      </c>
      <c r="AB215" s="7">
        <v>19.222218682000001</v>
      </c>
      <c r="AC215" s="7">
        <v>132.28146457</v>
      </c>
      <c r="AD215" s="7" t="s">
        <v>445</v>
      </c>
      <c r="AE215" s="7">
        <v>11.667170166</v>
      </c>
      <c r="AF215" s="7" t="s">
        <v>445</v>
      </c>
      <c r="AG215" s="7">
        <v>18.535633884999999</v>
      </c>
    </row>
    <row r="216" spans="1:33" x14ac:dyDescent="0.25">
      <c r="A216" s="1">
        <v>7341</v>
      </c>
      <c r="B216" s="1">
        <v>30002006</v>
      </c>
      <c r="C216" s="1" t="s">
        <v>447</v>
      </c>
      <c r="D216" s="1">
        <v>230002006</v>
      </c>
      <c r="E216" s="1" t="s">
        <v>600</v>
      </c>
      <c r="F216" s="1">
        <v>34203085</v>
      </c>
      <c r="G216" s="1">
        <v>1.83</v>
      </c>
      <c r="H216" s="1">
        <v>6.9628338205930769</v>
      </c>
      <c r="I216" s="1">
        <v>12.399430232134323</v>
      </c>
      <c r="J216" s="1">
        <v>-11.326292799394626</v>
      </c>
      <c r="K216" s="1">
        <v>6.3736142677026795</v>
      </c>
      <c r="L216" s="1">
        <v>15.993581759891262</v>
      </c>
      <c r="M216" s="1">
        <v>59.040000915527344</v>
      </c>
      <c r="N216" s="1">
        <v>0.97094166596730558</v>
      </c>
      <c r="O216" s="1">
        <v>0.96533690096206171</v>
      </c>
      <c r="P216" s="1">
        <v>0.9372858188398201</v>
      </c>
      <c r="Q216" s="1">
        <v>0.96829999923706056</v>
      </c>
      <c r="R216" s="1">
        <v>0.9329846751933194</v>
      </c>
      <c r="S216" s="1">
        <v>0.90340906027788037</v>
      </c>
      <c r="T216" s="1">
        <v>0.90340906027788037</v>
      </c>
      <c r="U216" s="1">
        <v>0.9372858188398201</v>
      </c>
      <c r="V216" s="1">
        <v>406.790663</v>
      </c>
      <c r="W216" s="1">
        <v>379.211635</v>
      </c>
      <c r="X216" s="1">
        <v>262.000766</v>
      </c>
      <c r="Y216" s="1">
        <v>389.46</v>
      </c>
      <c r="Z216" s="7">
        <v>74463.375599999999</v>
      </c>
      <c r="AA216" s="7">
        <v>21.223270132</v>
      </c>
      <c r="AB216" s="7">
        <v>50.046699803999999</v>
      </c>
      <c r="AC216" s="7">
        <v>27.665001630999999</v>
      </c>
      <c r="AD216" s="7">
        <v>19.897735031</v>
      </c>
      <c r="AE216" s="7" t="s">
        <v>445</v>
      </c>
      <c r="AF216" s="7">
        <v>31.229021576000001</v>
      </c>
      <c r="AG216" s="7" t="s">
        <v>445</v>
      </c>
    </row>
    <row r="217" spans="1:33" x14ac:dyDescent="0.25">
      <c r="A217" s="1">
        <v>11967</v>
      </c>
      <c r="B217" s="1">
        <v>30003006</v>
      </c>
      <c r="C217" s="1" t="s">
        <v>447</v>
      </c>
      <c r="D217" s="1">
        <v>230003006</v>
      </c>
      <c r="E217" s="1" t="s">
        <v>600</v>
      </c>
      <c r="F217" s="1">
        <v>34203085</v>
      </c>
      <c r="G217" s="1">
        <v>1.83</v>
      </c>
      <c r="H217" s="1">
        <v>10.830190521205912</v>
      </c>
      <c r="I217" s="1">
        <v>-1.5915870514736075</v>
      </c>
      <c r="J217" s="1">
        <v>7.4098419678212286</v>
      </c>
      <c r="K217" s="1">
        <v>-11.925609830351911</v>
      </c>
      <c r="L217" s="1">
        <v>11.222402093718706</v>
      </c>
      <c r="M217" s="1">
        <v>59.040000915527344</v>
      </c>
      <c r="N217" s="1">
        <v>0.97094166596730558</v>
      </c>
      <c r="O217" s="1">
        <v>0.96533690096206171</v>
      </c>
      <c r="P217" s="1">
        <v>0.9372858188398201</v>
      </c>
      <c r="Q217" s="1">
        <v>0.96829999923706056</v>
      </c>
      <c r="R217" s="1">
        <v>0.9329846751933194</v>
      </c>
      <c r="S217" s="1">
        <v>0.90340906027788037</v>
      </c>
      <c r="T217" s="1">
        <v>0.90340906027788037</v>
      </c>
      <c r="U217" s="1">
        <v>0.9372858188398201</v>
      </c>
      <c r="V217" s="1">
        <v>406.790663</v>
      </c>
      <c r="W217" s="1">
        <v>379.211635</v>
      </c>
      <c r="X217" s="1">
        <v>262.000766</v>
      </c>
      <c r="Y217" s="1">
        <v>389.46</v>
      </c>
      <c r="Z217" s="7">
        <v>74463.375599999999</v>
      </c>
      <c r="AA217" s="7">
        <v>30.671444745999999</v>
      </c>
      <c r="AB217" s="7">
        <v>31.818415071</v>
      </c>
      <c r="AC217" s="7" t="s">
        <v>444</v>
      </c>
      <c r="AD217" s="7" t="s">
        <v>445</v>
      </c>
      <c r="AE217" s="7">
        <v>18.847527227</v>
      </c>
      <c r="AF217" s="7" t="s">
        <v>445</v>
      </c>
      <c r="AG217" s="7">
        <v>29.609364234000001</v>
      </c>
    </row>
    <row r="218" spans="1:33" x14ac:dyDescent="0.25">
      <c r="A218" s="1">
        <v>16593</v>
      </c>
      <c r="B218" s="1">
        <v>30004006</v>
      </c>
      <c r="C218" s="1" t="s">
        <v>447</v>
      </c>
      <c r="D218" s="1">
        <v>230004006</v>
      </c>
      <c r="E218" s="1" t="s">
        <v>600</v>
      </c>
      <c r="F218" s="1">
        <v>34203085</v>
      </c>
      <c r="G218" s="1">
        <v>1.83</v>
      </c>
      <c r="H218" s="1">
        <v>4.8280166889418723</v>
      </c>
      <c r="I218" s="1">
        <v>8.7670302202799864</v>
      </c>
      <c r="J218" s="1">
        <v>-8.7964968334877991</v>
      </c>
      <c r="K218" s="1">
        <v>4.7089716068392278</v>
      </c>
      <c r="L218" s="1">
        <v>11.970325572451594</v>
      </c>
      <c r="M218" s="1">
        <v>59.040000915527344</v>
      </c>
      <c r="N218" s="1">
        <v>0.97094166596730558</v>
      </c>
      <c r="O218" s="1">
        <v>0.96533690096206171</v>
      </c>
      <c r="P218" s="1">
        <v>0.9372858188398201</v>
      </c>
      <c r="Q218" s="1">
        <v>0.96829999923706056</v>
      </c>
      <c r="R218" s="1">
        <v>0.9329846751933194</v>
      </c>
      <c r="S218" s="1">
        <v>0.90340906027788037</v>
      </c>
      <c r="T218" s="1">
        <v>0.90340906027788037</v>
      </c>
      <c r="U218" s="1">
        <v>0.9372858188398201</v>
      </c>
      <c r="V218" s="1">
        <v>406.790663</v>
      </c>
      <c r="W218" s="1">
        <v>379.211635</v>
      </c>
      <c r="X218" s="1">
        <v>262.000766</v>
      </c>
      <c r="Y218" s="1">
        <v>389.46</v>
      </c>
      <c r="Z218" s="7">
        <v>74463.375599999999</v>
      </c>
      <c r="AA218" s="7">
        <v>28.692566478</v>
      </c>
      <c r="AB218" s="7">
        <v>72.618156424000006</v>
      </c>
      <c r="AC218" s="7">
        <v>39.541629137000001</v>
      </c>
      <c r="AD218" s="7">
        <v>25.907741829999999</v>
      </c>
      <c r="AE218" s="7" t="s">
        <v>445</v>
      </c>
      <c r="AF218" s="7">
        <v>40.497807811000001</v>
      </c>
      <c r="AG218" s="7" t="s">
        <v>445</v>
      </c>
    </row>
    <row r="219" spans="1:33" x14ac:dyDescent="0.25">
      <c r="A219" s="1">
        <v>21219</v>
      </c>
      <c r="B219" s="1">
        <v>30005006</v>
      </c>
      <c r="C219" s="1" t="s">
        <v>447</v>
      </c>
      <c r="D219" s="1">
        <v>230005006</v>
      </c>
      <c r="E219" s="1" t="s">
        <v>600</v>
      </c>
      <c r="F219" s="1">
        <v>34203085</v>
      </c>
      <c r="G219" s="1">
        <v>1.83</v>
      </c>
      <c r="H219" s="1">
        <v>18.624801417443475</v>
      </c>
      <c r="I219" s="1">
        <v>2.8612858641436647</v>
      </c>
      <c r="J219" s="1">
        <v>17.639443539594303</v>
      </c>
      <c r="K219" s="1">
        <v>-19.99750506311624</v>
      </c>
      <c r="L219" s="1">
        <v>21.579881130037229</v>
      </c>
      <c r="M219" s="1">
        <v>59.040000915527344</v>
      </c>
      <c r="N219" s="1">
        <v>0.97094166596730558</v>
      </c>
      <c r="O219" s="1">
        <v>0.96533690096206171</v>
      </c>
      <c r="P219" s="1">
        <v>0.9372858188398201</v>
      </c>
      <c r="Q219" s="1">
        <v>0.96829999923706056</v>
      </c>
      <c r="R219" s="1">
        <v>0.9329846751933194</v>
      </c>
      <c r="S219" s="1">
        <v>0.90340906027788037</v>
      </c>
      <c r="T219" s="1">
        <v>0.90340906027788037</v>
      </c>
      <c r="U219" s="1">
        <v>0.9372858188398201</v>
      </c>
      <c r="V219" s="1">
        <v>406.790663</v>
      </c>
      <c r="W219" s="1">
        <v>379.211635</v>
      </c>
      <c r="X219" s="1">
        <v>262.000766</v>
      </c>
      <c r="Y219" s="1">
        <v>389.46</v>
      </c>
      <c r="Z219" s="7">
        <v>74463.375599999999</v>
      </c>
      <c r="AA219" s="7">
        <v>15.470419168999999</v>
      </c>
      <c r="AB219" s="7">
        <v>18.083676645000001</v>
      </c>
      <c r="AC219" s="7">
        <v>123.22026484</v>
      </c>
      <c r="AD219" s="7" t="s">
        <v>445</v>
      </c>
      <c r="AE219" s="7">
        <v>10.836169815</v>
      </c>
      <c r="AF219" s="7" t="s">
        <v>445</v>
      </c>
      <c r="AG219" s="7">
        <v>17.254043885000002</v>
      </c>
    </row>
    <row r="220" spans="1:33" x14ac:dyDescent="0.25">
      <c r="A220" s="1">
        <v>25845</v>
      </c>
      <c r="B220" s="1">
        <v>30006006</v>
      </c>
      <c r="C220" s="1" t="s">
        <v>447</v>
      </c>
      <c r="D220" s="1">
        <v>230006006</v>
      </c>
      <c r="E220" s="1" t="s">
        <v>600</v>
      </c>
      <c r="F220" s="1">
        <v>34203085</v>
      </c>
      <c r="G220" s="1">
        <v>1.83</v>
      </c>
      <c r="H220" s="1">
        <v>12.090034853670723</v>
      </c>
      <c r="I220" s="1">
        <v>14.509997857896664</v>
      </c>
      <c r="J220" s="1">
        <v>-7.248704045917016</v>
      </c>
      <c r="K220" s="1">
        <v>2.2766775173379665</v>
      </c>
      <c r="L220" s="1">
        <v>16.928882335769718</v>
      </c>
      <c r="M220" s="1">
        <v>59.040000915527344</v>
      </c>
      <c r="N220" s="1">
        <v>0.97094166596730558</v>
      </c>
      <c r="O220" s="1">
        <v>0.96533690096206171</v>
      </c>
      <c r="P220" s="1">
        <v>0.9372858188398201</v>
      </c>
      <c r="Q220" s="1">
        <v>0.96829999923706056</v>
      </c>
      <c r="R220" s="1">
        <v>0.9329846751933194</v>
      </c>
      <c r="S220" s="1">
        <v>0.90340906027788037</v>
      </c>
      <c r="T220" s="1">
        <v>0.90340906027788037</v>
      </c>
      <c r="U220" s="1">
        <v>0.9372858188398201</v>
      </c>
      <c r="V220" s="1">
        <v>406.790663</v>
      </c>
      <c r="W220" s="1">
        <v>379.211635</v>
      </c>
      <c r="X220" s="1">
        <v>262.000766</v>
      </c>
      <c r="Y220" s="1">
        <v>389.46</v>
      </c>
      <c r="Z220" s="7">
        <v>74463.375599999999</v>
      </c>
      <c r="AA220" s="7">
        <v>19.995460939000001</v>
      </c>
      <c r="AB220" s="7">
        <v>28.398566020000001</v>
      </c>
      <c r="AC220" s="7">
        <v>23.495502432999999</v>
      </c>
      <c r="AD220" s="7">
        <v>31.653266611999999</v>
      </c>
      <c r="AE220" s="7" t="s">
        <v>445</v>
      </c>
      <c r="AF220" s="7">
        <v>49.358703112999997</v>
      </c>
      <c r="AG220" s="7" t="s">
        <v>445</v>
      </c>
    </row>
    <row r="221" spans="1:33" x14ac:dyDescent="0.25">
      <c r="A221" s="1">
        <v>30471</v>
      </c>
      <c r="B221" s="1">
        <v>30007006</v>
      </c>
      <c r="C221" s="1" t="s">
        <v>447</v>
      </c>
      <c r="D221" s="1">
        <v>230007006</v>
      </c>
      <c r="E221" s="1" t="s">
        <v>600</v>
      </c>
      <c r="F221" s="1">
        <v>34203085</v>
      </c>
      <c r="G221" s="1">
        <v>1.83</v>
      </c>
      <c r="H221" s="1">
        <v>10.266746183157656</v>
      </c>
      <c r="I221" s="1">
        <v>-1.2303360410863977</v>
      </c>
      <c r="J221" s="1">
        <v>7.539247940880359</v>
      </c>
      <c r="K221" s="1">
        <v>-11.653311989469257</v>
      </c>
      <c r="L221" s="1">
        <v>11.097772943527298</v>
      </c>
      <c r="M221" s="1">
        <v>59.040000915527344</v>
      </c>
      <c r="N221" s="1">
        <v>0.97094166596730558</v>
      </c>
      <c r="O221" s="1">
        <v>0.96533690096206171</v>
      </c>
      <c r="P221" s="1">
        <v>0.9372858188398201</v>
      </c>
      <c r="Q221" s="1">
        <v>0.96829999923706056</v>
      </c>
      <c r="R221" s="1">
        <v>0.9329846751933194</v>
      </c>
      <c r="S221" s="1">
        <v>0.90340906027788037</v>
      </c>
      <c r="T221" s="1">
        <v>0.90340906027788037</v>
      </c>
      <c r="U221" s="1">
        <v>0.9372858188398201</v>
      </c>
      <c r="V221" s="1">
        <v>406.790663</v>
      </c>
      <c r="W221" s="1">
        <v>379.211635</v>
      </c>
      <c r="X221" s="1">
        <v>262.000766</v>
      </c>
      <c r="Y221" s="1">
        <v>389.46</v>
      </c>
      <c r="Z221" s="7">
        <v>74463.375599999999</v>
      </c>
      <c r="AA221" s="7">
        <v>31.027118381000001</v>
      </c>
      <c r="AB221" s="7">
        <v>33.619506655999999</v>
      </c>
      <c r="AC221" s="7" t="s">
        <v>444</v>
      </c>
      <c r="AD221" s="7" t="s">
        <v>445</v>
      </c>
      <c r="AE221" s="7">
        <v>19.311295708999999</v>
      </c>
      <c r="AF221" s="7" t="s">
        <v>445</v>
      </c>
      <c r="AG221" s="7">
        <v>30.324599850999999</v>
      </c>
    </row>
    <row r="222" spans="1:33" x14ac:dyDescent="0.25">
      <c r="A222" s="1">
        <v>35097</v>
      </c>
      <c r="B222" s="1">
        <v>30008006</v>
      </c>
      <c r="C222" s="1" t="s">
        <v>447</v>
      </c>
      <c r="D222" s="1">
        <v>230008006</v>
      </c>
      <c r="E222" s="1" t="s">
        <v>600</v>
      </c>
      <c r="F222" s="1">
        <v>34203085</v>
      </c>
      <c r="G222" s="1">
        <v>1.83</v>
      </c>
      <c r="H222" s="1">
        <v>4.9472372531042588</v>
      </c>
      <c r="I222" s="1">
        <v>3.4034456559727304</v>
      </c>
      <c r="J222" s="1">
        <v>-1.6366520629482353</v>
      </c>
      <c r="K222" s="1">
        <v>-2.4434275891616717</v>
      </c>
      <c r="L222" s="1">
        <v>5.9595990058709116</v>
      </c>
      <c r="M222" s="1">
        <v>59.040000915527344</v>
      </c>
      <c r="N222" s="1">
        <v>0.97094166596730558</v>
      </c>
      <c r="O222" s="1">
        <v>0.96533690096206171</v>
      </c>
      <c r="P222" s="1">
        <v>0.9372858188398201</v>
      </c>
      <c r="Q222" s="1">
        <v>0.96829999923706056</v>
      </c>
      <c r="R222" s="1">
        <v>0.9329846751933194</v>
      </c>
      <c r="S222" s="1">
        <v>0.90340906027788037</v>
      </c>
      <c r="T222" s="1">
        <v>0.90340906027788037</v>
      </c>
      <c r="U222" s="1">
        <v>0.9372858188398201</v>
      </c>
      <c r="V222" s="1">
        <v>406.790663</v>
      </c>
      <c r="W222" s="1">
        <v>379.211635</v>
      </c>
      <c r="X222" s="1">
        <v>262.000766</v>
      </c>
      <c r="Y222" s="1">
        <v>389.46</v>
      </c>
      <c r="Z222" s="7">
        <v>74463.375599999999</v>
      </c>
      <c r="AA222" s="7">
        <v>58.639866284999997</v>
      </c>
      <c r="AB222" s="7">
        <v>70.844075721999999</v>
      </c>
      <c r="AC222" s="7">
        <v>103.43230883</v>
      </c>
      <c r="AD222" s="7">
        <v>143.62076037</v>
      </c>
      <c r="AE222" s="7">
        <v>95.869605161999999</v>
      </c>
      <c r="AF222" s="7">
        <v>222.03783637000001</v>
      </c>
      <c r="AG222" s="7">
        <v>148.39478321999999</v>
      </c>
    </row>
    <row r="223" spans="1:33" x14ac:dyDescent="0.25">
      <c r="A223" s="1">
        <v>39723</v>
      </c>
      <c r="B223" s="1">
        <v>30009006</v>
      </c>
      <c r="C223" s="1" t="s">
        <v>447</v>
      </c>
      <c r="D223" s="1">
        <v>230009006</v>
      </c>
      <c r="E223" s="1" t="s">
        <v>600</v>
      </c>
      <c r="F223" s="1">
        <v>34203085</v>
      </c>
      <c r="G223" s="1">
        <v>1.83</v>
      </c>
      <c r="H223" s="1">
        <v>12.067152637779001</v>
      </c>
      <c r="I223" s="1">
        <v>3.539039441270198</v>
      </c>
      <c r="J223" s="1">
        <v>11.183109970146326</v>
      </c>
      <c r="K223" s="1">
        <v>-12.287784801598555</v>
      </c>
      <c r="L223" s="1">
        <v>14.390537445136987</v>
      </c>
      <c r="M223" s="1">
        <v>59.040000915527344</v>
      </c>
      <c r="N223" s="1">
        <v>0.97094166596730558</v>
      </c>
      <c r="O223" s="1">
        <v>0.96533690096206171</v>
      </c>
      <c r="P223" s="1">
        <v>0.9372858188398201</v>
      </c>
      <c r="Q223" s="1">
        <v>0.96829999923706056</v>
      </c>
      <c r="R223" s="1">
        <v>0.9329846751933194</v>
      </c>
      <c r="S223" s="1">
        <v>0.90340906027788037</v>
      </c>
      <c r="T223" s="1">
        <v>0.90340906027788037</v>
      </c>
      <c r="U223" s="1">
        <v>0.9372858188398201</v>
      </c>
      <c r="V223" s="1">
        <v>406.790663</v>
      </c>
      <c r="W223" s="1">
        <v>379.211635</v>
      </c>
      <c r="X223" s="1">
        <v>262.000766</v>
      </c>
      <c r="Y223" s="1">
        <v>389.46</v>
      </c>
      <c r="Z223" s="7">
        <v>74463.375599999999</v>
      </c>
      <c r="AA223" s="7">
        <v>23.698847362999999</v>
      </c>
      <c r="AB223" s="7">
        <v>28.454312752</v>
      </c>
      <c r="AC223" s="7">
        <v>99.431118025999993</v>
      </c>
      <c r="AD223" s="7" t="s">
        <v>445</v>
      </c>
      <c r="AE223" s="7">
        <v>18.262533453</v>
      </c>
      <c r="AF223" s="7" t="s">
        <v>445</v>
      </c>
      <c r="AG223" s="7">
        <v>28.70717187</v>
      </c>
    </row>
    <row r="224" spans="1:33" x14ac:dyDescent="0.25">
      <c r="A224" s="1">
        <v>44349</v>
      </c>
      <c r="B224" s="1">
        <v>30010006</v>
      </c>
      <c r="C224" s="1" t="s">
        <v>447</v>
      </c>
      <c r="D224" s="1">
        <v>230010006</v>
      </c>
      <c r="E224" s="1" t="s">
        <v>600</v>
      </c>
      <c r="F224" s="1">
        <v>34203085</v>
      </c>
      <c r="G224" s="1">
        <v>1.83</v>
      </c>
      <c r="H224" s="1">
        <v>2.0180713694891961</v>
      </c>
      <c r="I224" s="1">
        <v>4.2506662857495154</v>
      </c>
      <c r="J224" s="1">
        <v>-4.8236787565550134</v>
      </c>
      <c r="K224" s="1">
        <v>2.0818469956162291</v>
      </c>
      <c r="L224" s="1">
        <v>6.0928259113187924</v>
      </c>
      <c r="M224" s="1">
        <v>59.040000915527344</v>
      </c>
      <c r="N224" s="1">
        <v>0.97094166596730558</v>
      </c>
      <c r="O224" s="1">
        <v>0.96533690096206171</v>
      </c>
      <c r="P224" s="1">
        <v>0.9372858188398201</v>
      </c>
      <c r="Q224" s="1">
        <v>0.96829999923706056</v>
      </c>
      <c r="R224" s="1">
        <v>0.9329846751933194</v>
      </c>
      <c r="S224" s="1">
        <v>0.90340906027788037</v>
      </c>
      <c r="T224" s="1">
        <v>0.90340906027788037</v>
      </c>
      <c r="U224" s="1">
        <v>0.9372858188398201</v>
      </c>
      <c r="V224" s="1">
        <v>406.790663</v>
      </c>
      <c r="W224" s="1">
        <v>379.211635</v>
      </c>
      <c r="X224" s="1">
        <v>262.000766</v>
      </c>
      <c r="Y224" s="1">
        <v>389.46</v>
      </c>
      <c r="Z224" s="7">
        <v>74463.375599999999</v>
      </c>
      <c r="AA224" s="7">
        <v>57.335769476999999</v>
      </c>
      <c r="AB224" s="7">
        <v>175.12344795999999</v>
      </c>
      <c r="AC224" s="7">
        <v>82.617405821000006</v>
      </c>
      <c r="AD224" s="7">
        <v>48.069160230000001</v>
      </c>
      <c r="AE224" s="7" t="s">
        <v>445</v>
      </c>
      <c r="AF224" s="7">
        <v>74.675714206999999</v>
      </c>
      <c r="AG224" s="7" t="s">
        <v>445</v>
      </c>
    </row>
    <row r="225" spans="1:33" x14ac:dyDescent="0.25">
      <c r="A225" s="1">
        <v>48975</v>
      </c>
      <c r="B225" s="1">
        <v>30011006</v>
      </c>
      <c r="C225" s="1" t="s">
        <v>447</v>
      </c>
      <c r="D225" s="1">
        <v>230011006</v>
      </c>
      <c r="E225" s="1" t="s">
        <v>600</v>
      </c>
      <c r="F225" s="1">
        <v>34203085</v>
      </c>
      <c r="G225" s="1">
        <v>1.83</v>
      </c>
      <c r="H225" s="1">
        <v>13.710995062242846</v>
      </c>
      <c r="I225" s="1">
        <v>-1.7575681229397961</v>
      </c>
      <c r="J225" s="1">
        <v>9.2083932088539484</v>
      </c>
      <c r="K225" s="1">
        <v>-14.578347493041123</v>
      </c>
      <c r="L225" s="1">
        <v>13.790551265303172</v>
      </c>
      <c r="M225" s="1">
        <v>59.040000915527344</v>
      </c>
      <c r="N225" s="1">
        <v>0.97094166596730558</v>
      </c>
      <c r="O225" s="1">
        <v>0.96533690096206171</v>
      </c>
      <c r="P225" s="1">
        <v>0.9372858188398201</v>
      </c>
      <c r="Q225" s="1">
        <v>0.96829999923706056</v>
      </c>
      <c r="R225" s="1">
        <v>0.9329846751933194</v>
      </c>
      <c r="S225" s="1">
        <v>0.90340906027788037</v>
      </c>
      <c r="T225" s="1">
        <v>0.90340906027788037</v>
      </c>
      <c r="U225" s="1">
        <v>0.9372858188398201</v>
      </c>
      <c r="V225" s="1">
        <v>406.790663</v>
      </c>
      <c r="W225" s="1">
        <v>379.211635</v>
      </c>
      <c r="X225" s="1">
        <v>262.000766</v>
      </c>
      <c r="Y225" s="1">
        <v>389.46</v>
      </c>
      <c r="Z225" s="7">
        <v>74463.375599999999</v>
      </c>
      <c r="AA225" s="7">
        <v>24.773421308</v>
      </c>
      <c r="AB225" s="7">
        <v>24.922968115</v>
      </c>
      <c r="AC225" s="7" t="s">
        <v>444</v>
      </c>
      <c r="AD225" s="7" t="s">
        <v>445</v>
      </c>
      <c r="AE225" s="7">
        <v>15.235987372</v>
      </c>
      <c r="AF225" s="7" t="s">
        <v>445</v>
      </c>
      <c r="AG225" s="7">
        <v>24.039555077999999</v>
      </c>
    </row>
    <row r="226" spans="1:33" x14ac:dyDescent="0.25">
      <c r="A226" s="1">
        <v>53601</v>
      </c>
      <c r="B226" s="1">
        <v>30012006</v>
      </c>
      <c r="C226" s="1" t="s">
        <v>447</v>
      </c>
      <c r="D226" s="1">
        <v>230012006</v>
      </c>
      <c r="E226" s="1" t="s">
        <v>600</v>
      </c>
      <c r="F226" s="1">
        <v>34203085</v>
      </c>
      <c r="G226" s="1">
        <v>1.83</v>
      </c>
      <c r="H226" s="1">
        <v>6.7360158961283867</v>
      </c>
      <c r="I226" s="1">
        <v>12.036640806118513</v>
      </c>
      <c r="J226" s="1">
        <v>-11.033953233658281</v>
      </c>
      <c r="K226" s="1">
        <v>6.1769991499703885</v>
      </c>
      <c r="L226" s="1">
        <v>15.54348660263946</v>
      </c>
      <c r="M226" s="1">
        <v>59.040000915527344</v>
      </c>
      <c r="N226" s="1">
        <v>0.97094166596730558</v>
      </c>
      <c r="O226" s="1">
        <v>0.96533690096206171</v>
      </c>
      <c r="P226" s="1">
        <v>0.9372858188398201</v>
      </c>
      <c r="Q226" s="1">
        <v>0.96829999923706056</v>
      </c>
      <c r="R226" s="1">
        <v>0.9329846751933194</v>
      </c>
      <c r="S226" s="1">
        <v>0.90340906027788037</v>
      </c>
      <c r="T226" s="1">
        <v>0.90340906027788037</v>
      </c>
      <c r="U226" s="1">
        <v>0.9372858188398201</v>
      </c>
      <c r="V226" s="1">
        <v>406.790663</v>
      </c>
      <c r="W226" s="1">
        <v>379.211635</v>
      </c>
      <c r="X226" s="1">
        <v>262.000766</v>
      </c>
      <c r="Y226" s="1">
        <v>389.46</v>
      </c>
      <c r="Z226" s="7">
        <v>74463.375599999999</v>
      </c>
      <c r="AA226" s="7">
        <v>21.866792819</v>
      </c>
      <c r="AB226" s="7">
        <v>51.765565477000003</v>
      </c>
      <c r="AC226" s="7">
        <v>28.528976859</v>
      </c>
      <c r="AD226" s="7">
        <v>20.451411003</v>
      </c>
      <c r="AE226" s="7" t="s">
        <v>445</v>
      </c>
      <c r="AF226" s="7">
        <v>32.082914823999999</v>
      </c>
      <c r="AG226" s="7" t="s">
        <v>445</v>
      </c>
    </row>
    <row r="227" spans="1:33" x14ac:dyDescent="0.25">
      <c r="A227" s="1">
        <v>58227</v>
      </c>
      <c r="B227" s="1">
        <v>30014006</v>
      </c>
      <c r="C227" s="1" t="s">
        <v>447</v>
      </c>
      <c r="D227" s="1">
        <v>230014006</v>
      </c>
      <c r="E227" s="1" t="s">
        <v>600</v>
      </c>
      <c r="F227" s="1">
        <v>34203085</v>
      </c>
      <c r="G227" s="1">
        <v>1.83</v>
      </c>
      <c r="H227" s="1">
        <v>17.19685322982307</v>
      </c>
      <c r="I227" s="1">
        <v>0.21258421052540635</v>
      </c>
      <c r="J227" s="1">
        <v>13.893615717978184</v>
      </c>
      <c r="K227" s="1">
        <v>-18.372914816275088</v>
      </c>
      <c r="L227" s="1">
        <v>18.487902637055473</v>
      </c>
      <c r="M227" s="1">
        <v>59.040000915527344</v>
      </c>
      <c r="N227" s="1">
        <v>0.97094166596730558</v>
      </c>
      <c r="O227" s="1">
        <v>0.96533690096206171</v>
      </c>
      <c r="P227" s="1">
        <v>0.9372858188398201</v>
      </c>
      <c r="Q227" s="1">
        <v>0.96829999923706056</v>
      </c>
      <c r="R227" s="1">
        <v>0.9329846751933194</v>
      </c>
      <c r="S227" s="1">
        <v>0.90340906027788037</v>
      </c>
      <c r="T227" s="1">
        <v>0.90340906027788037</v>
      </c>
      <c r="U227" s="1">
        <v>0.9372858188398201</v>
      </c>
      <c r="V227" s="1">
        <v>406.790663</v>
      </c>
      <c r="W227" s="1">
        <v>379.211635</v>
      </c>
      <c r="X227" s="1">
        <v>262.000766</v>
      </c>
      <c r="Y227" s="1">
        <v>389.46</v>
      </c>
      <c r="Z227" s="7">
        <v>74463.375599999999</v>
      </c>
      <c r="AA227" s="7">
        <v>18.224986997999999</v>
      </c>
      <c r="AB227" s="7">
        <v>19.668298034999999</v>
      </c>
      <c r="AC227" s="7">
        <v>1670.9477280999999</v>
      </c>
      <c r="AD227" s="7" t="s">
        <v>445</v>
      </c>
      <c r="AE227" s="7">
        <v>11.882760747000001</v>
      </c>
      <c r="AF227" s="7" t="s">
        <v>445</v>
      </c>
      <c r="AG227" s="7">
        <v>18.868123193999999</v>
      </c>
    </row>
    <row r="228" spans="1:33" x14ac:dyDescent="0.25">
      <c r="A228" s="1">
        <v>62853</v>
      </c>
      <c r="B228" s="1">
        <v>30015006</v>
      </c>
      <c r="C228" s="1" t="s">
        <v>447</v>
      </c>
      <c r="D228" s="1">
        <v>230015006</v>
      </c>
      <c r="E228" s="1" t="s">
        <v>600</v>
      </c>
      <c r="F228" s="1">
        <v>34203085</v>
      </c>
      <c r="G228" s="1">
        <v>1.83</v>
      </c>
      <c r="H228" s="1">
        <v>10.418015101162567</v>
      </c>
      <c r="I228" s="1">
        <v>14.595528430920341</v>
      </c>
      <c r="J228" s="1">
        <v>-9.9478375617071784</v>
      </c>
      <c r="K228" s="1">
        <v>4.8241876421757155</v>
      </c>
      <c r="L228" s="1">
        <v>17.64516276747257</v>
      </c>
      <c r="M228" s="1">
        <v>59.040000915527344</v>
      </c>
      <c r="N228" s="1">
        <v>0.97094166596730558</v>
      </c>
      <c r="O228" s="1">
        <v>0.96533690096206171</v>
      </c>
      <c r="P228" s="1">
        <v>0.9372858188398201</v>
      </c>
      <c r="Q228" s="1">
        <v>0.96829999923706056</v>
      </c>
      <c r="R228" s="1">
        <v>0.9329846751933194</v>
      </c>
      <c r="S228" s="1">
        <v>0.90340906027788037</v>
      </c>
      <c r="T228" s="1">
        <v>0.90340906027788037</v>
      </c>
      <c r="U228" s="1">
        <v>0.9372858188398201</v>
      </c>
      <c r="V228" s="1">
        <v>406.790663</v>
      </c>
      <c r="W228" s="1">
        <v>379.211635</v>
      </c>
      <c r="X228" s="1">
        <v>262.000766</v>
      </c>
      <c r="Y228" s="1">
        <v>389.46</v>
      </c>
      <c r="Z228" s="7">
        <v>74463.375599999999</v>
      </c>
      <c r="AA228" s="7">
        <v>19.143179890999999</v>
      </c>
      <c r="AB228" s="7">
        <v>33.116833616999998</v>
      </c>
      <c r="AC228" s="7">
        <v>23.351957485</v>
      </c>
      <c r="AD228" s="7">
        <v>22.793499273999998</v>
      </c>
      <c r="AE228" s="7" t="s">
        <v>445</v>
      </c>
      <c r="AF228" s="7">
        <v>35.694943272000003</v>
      </c>
      <c r="AG228" s="7" t="s">
        <v>445</v>
      </c>
    </row>
    <row r="229" spans="1:33" x14ac:dyDescent="0.25">
      <c r="A229" s="1">
        <v>67479</v>
      </c>
      <c r="B229" s="1">
        <v>30016006</v>
      </c>
      <c r="C229" s="1" t="s">
        <v>447</v>
      </c>
      <c r="D229" s="1">
        <v>230016006</v>
      </c>
      <c r="E229" s="1" t="s">
        <v>600</v>
      </c>
      <c r="F229" s="1">
        <v>34203085</v>
      </c>
      <c r="G229" s="1">
        <v>1.83</v>
      </c>
      <c r="H229" s="1">
        <v>16.848573085409512</v>
      </c>
      <c r="I229" s="1">
        <v>0.15781754747521831</v>
      </c>
      <c r="J229" s="1">
        <v>13.223829514484319</v>
      </c>
      <c r="K229" s="1">
        <v>-17.60794109119653</v>
      </c>
      <c r="L229" s="1">
        <v>17.693642987797944</v>
      </c>
      <c r="M229" s="1">
        <v>59.040000915527344</v>
      </c>
      <c r="N229" s="1">
        <v>0.97094166596730558</v>
      </c>
      <c r="O229" s="1">
        <v>0.96533690096206171</v>
      </c>
      <c r="P229" s="1">
        <v>0.9372858188398201</v>
      </c>
      <c r="Q229" s="1">
        <v>0.96829999923706056</v>
      </c>
      <c r="R229" s="1">
        <v>0.9329846751933194</v>
      </c>
      <c r="S229" s="1">
        <v>0.90340906027788037</v>
      </c>
      <c r="T229" s="1">
        <v>0.90340906027788037</v>
      </c>
      <c r="U229" s="1">
        <v>0.9372858188398201</v>
      </c>
      <c r="V229" s="1">
        <v>406.790663</v>
      </c>
      <c r="W229" s="1">
        <v>379.211635</v>
      </c>
      <c r="X229" s="1">
        <v>262.000766</v>
      </c>
      <c r="Y229" s="1">
        <v>389.46</v>
      </c>
      <c r="Z229" s="7">
        <v>74463.375599999999</v>
      </c>
      <c r="AA229" s="7">
        <v>19.087987988999998</v>
      </c>
      <c r="AB229" s="7">
        <v>20.095536460000002</v>
      </c>
      <c r="AC229" s="7">
        <v>2251.1556919</v>
      </c>
      <c r="AD229" s="7" t="s">
        <v>445</v>
      </c>
      <c r="AE229" s="7">
        <v>12.442449891000001</v>
      </c>
      <c r="AF229" s="7" t="s">
        <v>445</v>
      </c>
      <c r="AG229" s="7">
        <v>19.73129011</v>
      </c>
    </row>
    <row r="230" spans="1:33" x14ac:dyDescent="0.25">
      <c r="A230" s="1">
        <v>72105</v>
      </c>
      <c r="B230" s="1">
        <v>30017006</v>
      </c>
      <c r="C230" s="1" t="s">
        <v>447</v>
      </c>
      <c r="D230" s="1">
        <v>230017006</v>
      </c>
      <c r="E230" s="1" t="s">
        <v>600</v>
      </c>
      <c r="F230" s="1">
        <v>34203085</v>
      </c>
      <c r="G230" s="1">
        <v>1.83</v>
      </c>
      <c r="H230" s="1">
        <v>5.6841388631962459</v>
      </c>
      <c r="I230" s="1">
        <v>14.858760643463921</v>
      </c>
      <c r="J230" s="1">
        <v>-17.133665261532016</v>
      </c>
      <c r="K230" s="1">
        <v>11.339993255894086</v>
      </c>
      <c r="L230" s="1">
        <v>20.577499211702783</v>
      </c>
      <c r="M230" s="1">
        <v>59.040000915527344</v>
      </c>
      <c r="N230" s="1">
        <v>0.97094166596730558</v>
      </c>
      <c r="O230" s="1">
        <v>0.96533690096206171</v>
      </c>
      <c r="P230" s="1">
        <v>0.9372858188398201</v>
      </c>
      <c r="Q230" s="1">
        <v>0.96829999923706056</v>
      </c>
      <c r="R230" s="1">
        <v>0.9329846751933194</v>
      </c>
      <c r="S230" s="1">
        <v>0.90340906027788037</v>
      </c>
      <c r="T230" s="1">
        <v>0.90340906027788037</v>
      </c>
      <c r="U230" s="1">
        <v>0.9372858188398201</v>
      </c>
      <c r="V230" s="1">
        <v>406.790663</v>
      </c>
      <c r="W230" s="1">
        <v>379.211635</v>
      </c>
      <c r="X230" s="1">
        <v>262.000766</v>
      </c>
      <c r="Y230" s="1">
        <v>389.46</v>
      </c>
      <c r="Z230" s="7">
        <v>74463.375599999999</v>
      </c>
      <c r="AA230" s="7">
        <v>16.272734852999999</v>
      </c>
      <c r="AB230" s="7">
        <v>61.530085274000001</v>
      </c>
      <c r="AC230" s="7">
        <v>22.920547370000001</v>
      </c>
      <c r="AD230" s="7">
        <v>12.814549438</v>
      </c>
      <c r="AE230" s="7" t="s">
        <v>445</v>
      </c>
      <c r="AF230" s="7">
        <v>20.305151550000001</v>
      </c>
      <c r="AG230" s="7" t="s">
        <v>445</v>
      </c>
    </row>
    <row r="231" spans="1:33" x14ac:dyDescent="0.25">
      <c r="A231" s="1">
        <v>76731</v>
      </c>
      <c r="B231" s="1">
        <v>30018006</v>
      </c>
      <c r="C231" s="1" t="s">
        <v>447</v>
      </c>
      <c r="D231" s="1">
        <v>230018006</v>
      </c>
      <c r="E231" s="1" t="s">
        <v>600</v>
      </c>
      <c r="F231" s="1">
        <v>34203085</v>
      </c>
      <c r="G231" s="1">
        <v>1.83</v>
      </c>
      <c r="H231" s="1">
        <v>8.4014164256314743</v>
      </c>
      <c r="I231" s="1">
        <v>4.8654498962199551</v>
      </c>
      <c r="J231" s="1">
        <v>2.60070077867005</v>
      </c>
      <c r="K231" s="1">
        <v>-4.9601391047220762</v>
      </c>
      <c r="L231" s="1">
        <v>8.5172420848384593</v>
      </c>
      <c r="M231" s="1">
        <v>59.040000915527344</v>
      </c>
      <c r="N231" s="1">
        <v>0.97094166596730558</v>
      </c>
      <c r="O231" s="1">
        <v>0.96533690096206171</v>
      </c>
      <c r="P231" s="1">
        <v>0.9372858188398201</v>
      </c>
      <c r="Q231" s="1">
        <v>0.96829999923706056</v>
      </c>
      <c r="R231" s="1">
        <v>0.9329846751933194</v>
      </c>
      <c r="S231" s="1">
        <v>0.90340906027788037</v>
      </c>
      <c r="T231" s="1">
        <v>0.90340906027788037</v>
      </c>
      <c r="U231" s="1">
        <v>0.9372858188398201</v>
      </c>
      <c r="V231" s="1">
        <v>406.790663</v>
      </c>
      <c r="W231" s="1">
        <v>379.211635</v>
      </c>
      <c r="X231" s="1">
        <v>262.000766</v>
      </c>
      <c r="Y231" s="1">
        <v>389.46</v>
      </c>
      <c r="Z231" s="7">
        <v>74463.375599999999</v>
      </c>
      <c r="AA231" s="7">
        <v>40.730607663999997</v>
      </c>
      <c r="AB231" s="7">
        <v>41.305924361000002</v>
      </c>
      <c r="AC231" s="7">
        <v>72.051761997</v>
      </c>
      <c r="AD231" s="7" t="s">
        <v>445</v>
      </c>
      <c r="AE231" s="7">
        <v>46.719199160999999</v>
      </c>
      <c r="AF231" s="7" t="s">
        <v>445</v>
      </c>
      <c r="AG231" s="7">
        <v>72.593769710999993</v>
      </c>
    </row>
    <row r="232" spans="1:33" x14ac:dyDescent="0.25">
      <c r="A232" s="1">
        <v>81357</v>
      </c>
      <c r="B232" s="1">
        <v>30019006</v>
      </c>
      <c r="C232" s="1" t="s">
        <v>447</v>
      </c>
      <c r="D232" s="1">
        <v>230019006</v>
      </c>
      <c r="E232" s="1" t="s">
        <v>600</v>
      </c>
      <c r="F232" s="1">
        <v>34203085</v>
      </c>
      <c r="G232" s="1">
        <v>1.83</v>
      </c>
      <c r="H232" s="1">
        <v>7.1687376314304005</v>
      </c>
      <c r="I232" s="1">
        <v>3.6205804403660782</v>
      </c>
      <c r="J232" s="1">
        <v>2.5197298809347597</v>
      </c>
      <c r="K232" s="1">
        <v>-4.8438917524119542</v>
      </c>
      <c r="L232" s="1">
        <v>7.3660560457415745</v>
      </c>
      <c r="M232" s="1">
        <v>59.040000915527344</v>
      </c>
      <c r="N232" s="1">
        <v>0.97094166596730558</v>
      </c>
      <c r="O232" s="1">
        <v>0.96533690096206171</v>
      </c>
      <c r="P232" s="1">
        <v>0.9372858188398201</v>
      </c>
      <c r="Q232" s="1">
        <v>0.96829999923706056</v>
      </c>
      <c r="R232" s="1">
        <v>0.9329846751933194</v>
      </c>
      <c r="S232" s="1">
        <v>0.90340906027788037</v>
      </c>
      <c r="T232" s="1">
        <v>0.90340906027788037</v>
      </c>
      <c r="U232" s="1">
        <v>0.9372858188398201</v>
      </c>
      <c r="V232" s="1">
        <v>406.790663</v>
      </c>
      <c r="W232" s="1">
        <v>379.211635</v>
      </c>
      <c r="X232" s="1">
        <v>262.000766</v>
      </c>
      <c r="Y232" s="1">
        <v>389.46</v>
      </c>
      <c r="Z232" s="7">
        <v>74463.375599999999</v>
      </c>
      <c r="AA232" s="7">
        <v>47.252373538000001</v>
      </c>
      <c r="AB232" s="7">
        <v>48.58051279</v>
      </c>
      <c r="AC232" s="7">
        <v>97.169255918999994</v>
      </c>
      <c r="AD232" s="7" t="s">
        <v>445</v>
      </c>
      <c r="AE232" s="7">
        <v>47.864400342000003</v>
      </c>
      <c r="AF232" s="7" t="s">
        <v>445</v>
      </c>
      <c r="AG232" s="7">
        <v>74.359928268999994</v>
      </c>
    </row>
    <row r="233" spans="1:33" x14ac:dyDescent="0.25">
      <c r="A233" s="1">
        <v>85983</v>
      </c>
      <c r="B233" s="1">
        <v>30020006</v>
      </c>
      <c r="C233" s="1" t="s">
        <v>447</v>
      </c>
      <c r="D233" s="1">
        <v>230020006</v>
      </c>
      <c r="E233" s="1" t="s">
        <v>600</v>
      </c>
      <c r="F233" s="1">
        <v>34203085</v>
      </c>
      <c r="G233" s="1">
        <v>1.83</v>
      </c>
      <c r="H233" s="1">
        <v>7.5035610077452271</v>
      </c>
      <c r="I233" s="1">
        <v>3.9670231969965069</v>
      </c>
      <c r="J233" s="1">
        <v>2.5378056589622258</v>
      </c>
      <c r="K233" s="1">
        <v>-4.8716223518434489</v>
      </c>
      <c r="L233" s="1">
        <v>7.677197351261646</v>
      </c>
      <c r="M233" s="1">
        <v>59.040000915527344</v>
      </c>
      <c r="N233" s="1">
        <v>0.97094166596730558</v>
      </c>
      <c r="O233" s="1">
        <v>0.96533690096206171</v>
      </c>
      <c r="P233" s="1">
        <v>0.9372858188398201</v>
      </c>
      <c r="Q233" s="1">
        <v>0.96829999923706056</v>
      </c>
      <c r="R233" s="1">
        <v>0.9329846751933194</v>
      </c>
      <c r="S233" s="1">
        <v>0.90340906027788037</v>
      </c>
      <c r="T233" s="1">
        <v>0.90340906027788037</v>
      </c>
      <c r="U233" s="1">
        <v>0.9372858188398201</v>
      </c>
      <c r="V233" s="1">
        <v>406.790663</v>
      </c>
      <c r="W233" s="1">
        <v>379.211635</v>
      </c>
      <c r="X233" s="1">
        <v>262.000766</v>
      </c>
      <c r="Y233" s="1">
        <v>389.46</v>
      </c>
      <c r="Z233" s="7">
        <v>74463.375599999999</v>
      </c>
      <c r="AA233" s="7">
        <v>45.296802278999998</v>
      </c>
      <c r="AB233" s="7">
        <v>46.368134603999998</v>
      </c>
      <c r="AC233" s="7">
        <v>88.596069943000003</v>
      </c>
      <c r="AD233" s="7" t="s">
        <v>445</v>
      </c>
      <c r="AE233" s="7">
        <v>47.586250884999998</v>
      </c>
      <c r="AF233" s="7" t="s">
        <v>445</v>
      </c>
      <c r="AG233" s="7">
        <v>73.930959060999996</v>
      </c>
    </row>
    <row r="234" spans="1:33" x14ac:dyDescent="0.25">
      <c r="A234" s="1">
        <v>90595</v>
      </c>
      <c r="B234" s="1">
        <v>30021006</v>
      </c>
      <c r="C234" s="1" t="s">
        <v>447</v>
      </c>
      <c r="D234" s="1">
        <v>230021006</v>
      </c>
      <c r="E234" s="1" t="s">
        <v>600</v>
      </c>
      <c r="F234" s="1">
        <v>34203085</v>
      </c>
      <c r="G234" s="1">
        <v>1.83</v>
      </c>
      <c r="H234" s="1">
        <v>8.2527680249619451</v>
      </c>
      <c r="I234" s="1">
        <v>4.6284296736491823</v>
      </c>
      <c r="J234" s="1">
        <v>2.738888419799034</v>
      </c>
      <c r="K234" s="1">
        <v>-5.0917207246185692</v>
      </c>
      <c r="L234" s="1">
        <v>8.4290391734828916</v>
      </c>
      <c r="M234" s="1">
        <v>59.040000915527344</v>
      </c>
      <c r="N234" s="1">
        <v>0.97094166596730558</v>
      </c>
      <c r="O234" s="1">
        <v>0.96533690096206171</v>
      </c>
      <c r="P234" s="1">
        <v>0.9372858188398201</v>
      </c>
      <c r="Q234" s="1">
        <v>0.96829999923706056</v>
      </c>
      <c r="R234" s="1">
        <v>0.9329846751933194</v>
      </c>
      <c r="S234" s="1">
        <v>0.90340906027788037</v>
      </c>
      <c r="T234" s="1">
        <v>0.90340906027788037</v>
      </c>
      <c r="U234" s="1">
        <v>0.9372858188398201</v>
      </c>
      <c r="V234" s="1">
        <v>406.790663</v>
      </c>
      <c r="W234" s="1">
        <v>379.211635</v>
      </c>
      <c r="X234" s="1">
        <v>262.000766</v>
      </c>
      <c r="Y234" s="1">
        <v>389.46</v>
      </c>
      <c r="Z234" s="7">
        <v>74463.375599999999</v>
      </c>
      <c r="AA234" s="7">
        <v>41.167283898999997</v>
      </c>
      <c r="AB234" s="7">
        <v>42.067936326999998</v>
      </c>
      <c r="AC234" s="7">
        <v>75.792716511999998</v>
      </c>
      <c r="AD234" s="7" t="s">
        <v>445</v>
      </c>
      <c r="AE234" s="7">
        <v>45.486026748999997</v>
      </c>
      <c r="AF234" s="7" t="s">
        <v>445</v>
      </c>
      <c r="AG234" s="7">
        <v>70.691939669999996</v>
      </c>
    </row>
    <row r="235" spans="1:33" x14ac:dyDescent="0.25">
      <c r="A235" s="1">
        <v>95221</v>
      </c>
      <c r="B235" s="1">
        <v>30022006</v>
      </c>
      <c r="C235" s="1" t="s">
        <v>447</v>
      </c>
      <c r="D235" s="1">
        <v>230022006</v>
      </c>
      <c r="E235" s="1" t="s">
        <v>600</v>
      </c>
      <c r="F235" s="1">
        <v>34203085</v>
      </c>
      <c r="G235" s="1">
        <v>1.83</v>
      </c>
      <c r="H235" s="1">
        <v>8.9831200995270279</v>
      </c>
      <c r="I235" s="1">
        <v>6.2361132370879808</v>
      </c>
      <c r="J235" s="1">
        <v>1.8226519891846198</v>
      </c>
      <c r="K235" s="1">
        <v>-5.1176391144564146</v>
      </c>
      <c r="L235" s="1">
        <v>9.8538112424366009</v>
      </c>
      <c r="M235" s="1">
        <v>59.040000915527344</v>
      </c>
      <c r="N235" s="1">
        <v>0.97094166596730558</v>
      </c>
      <c r="O235" s="1">
        <v>0.96533690096206171</v>
      </c>
      <c r="P235" s="1">
        <v>0.9372858188398201</v>
      </c>
      <c r="Q235" s="1">
        <v>0.96829999923706056</v>
      </c>
      <c r="R235" s="1">
        <v>0.9329846751933194</v>
      </c>
      <c r="S235" s="1">
        <v>0.90340906027788037</v>
      </c>
      <c r="T235" s="1">
        <v>0.90340906027788037</v>
      </c>
      <c r="U235" s="1">
        <v>0.9372858188398201</v>
      </c>
      <c r="V235" s="1">
        <v>406.790663</v>
      </c>
      <c r="W235" s="1">
        <v>379.211635</v>
      </c>
      <c r="X235" s="1">
        <v>262.000766</v>
      </c>
      <c r="Y235" s="1">
        <v>389.46</v>
      </c>
      <c r="Z235" s="7">
        <v>74463.375599999999</v>
      </c>
      <c r="AA235" s="7">
        <v>35.070275660999997</v>
      </c>
      <c r="AB235" s="7">
        <v>38.566396072000003</v>
      </c>
      <c r="AC235" s="7">
        <v>55.99538708</v>
      </c>
      <c r="AD235" s="7" t="s">
        <v>445</v>
      </c>
      <c r="AE235" s="7">
        <v>45.250597298999999</v>
      </c>
      <c r="AF235" s="7" t="s">
        <v>445</v>
      </c>
      <c r="AG235" s="7">
        <v>70.328854348999997</v>
      </c>
    </row>
    <row r="236" spans="1:33" x14ac:dyDescent="0.25">
      <c r="A236" s="1">
        <v>99847</v>
      </c>
      <c r="B236" s="1">
        <v>30024006</v>
      </c>
      <c r="C236" s="1" t="s">
        <v>447</v>
      </c>
      <c r="D236" s="1">
        <v>230024006</v>
      </c>
      <c r="E236" s="1" t="s">
        <v>600</v>
      </c>
      <c r="F236" s="1">
        <v>34203085</v>
      </c>
      <c r="G236" s="1">
        <v>1.83</v>
      </c>
      <c r="H236" s="1">
        <v>7.636847212925403</v>
      </c>
      <c r="I236" s="1">
        <v>-2.50095132704213</v>
      </c>
      <c r="J236" s="1">
        <v>2.65804204368726</v>
      </c>
      <c r="K236" s="1">
        <v>-8.322068585293918</v>
      </c>
      <c r="L236" s="1">
        <v>7.3971302195232909</v>
      </c>
      <c r="M236" s="1">
        <v>59.040000915527344</v>
      </c>
      <c r="N236" s="1">
        <v>0.97094166596730558</v>
      </c>
      <c r="O236" s="1">
        <v>0.96533690096206171</v>
      </c>
      <c r="P236" s="1">
        <v>0.9372858188398201</v>
      </c>
      <c r="Q236" s="1">
        <v>0.96829999923706056</v>
      </c>
      <c r="R236" s="1">
        <v>0.9329846751933194</v>
      </c>
      <c r="S236" s="1">
        <v>0.90340906027788037</v>
      </c>
      <c r="T236" s="1">
        <v>0.90340906027788037</v>
      </c>
      <c r="U236" s="1">
        <v>0.9372858188398201</v>
      </c>
      <c r="V236" s="1">
        <v>406.790663</v>
      </c>
      <c r="W236" s="1">
        <v>379.211635</v>
      </c>
      <c r="X236" s="1">
        <v>262.000766</v>
      </c>
      <c r="Y236" s="1">
        <v>389.46</v>
      </c>
      <c r="Z236" s="7">
        <v>74463.375599999999</v>
      </c>
      <c r="AA236" s="7">
        <v>47.049672950999998</v>
      </c>
      <c r="AB236" s="7">
        <v>45.541416623000003</v>
      </c>
      <c r="AC236" s="7" t="s">
        <v>444</v>
      </c>
      <c r="AD236" s="7" t="s">
        <v>445</v>
      </c>
      <c r="AE236" s="7">
        <v>27.441710540999999</v>
      </c>
      <c r="AF236" s="7" t="s">
        <v>445</v>
      </c>
      <c r="AG236" s="7">
        <v>42.863533599</v>
      </c>
    </row>
    <row r="237" spans="1:33" x14ac:dyDescent="0.25">
      <c r="A237" s="1">
        <v>104473</v>
      </c>
      <c r="B237" s="1">
        <v>30026006</v>
      </c>
      <c r="C237" s="1" t="s">
        <v>447</v>
      </c>
      <c r="D237" s="1">
        <v>230026006</v>
      </c>
      <c r="E237" s="1" t="s">
        <v>600</v>
      </c>
      <c r="F237" s="1">
        <v>34203085</v>
      </c>
      <c r="G237" s="1">
        <v>1.83</v>
      </c>
      <c r="H237" s="1">
        <v>19.804015882906391</v>
      </c>
      <c r="I237" s="1">
        <v>14.196409472784079</v>
      </c>
      <c r="J237" s="1">
        <v>5.9200989802366379</v>
      </c>
      <c r="K237" s="1">
        <v>-8.4837109578049557</v>
      </c>
      <c r="L237" s="1">
        <v>19.852087904424419</v>
      </c>
      <c r="M237" s="1">
        <v>59.040000915527344</v>
      </c>
      <c r="N237" s="1">
        <v>0.97094166596730558</v>
      </c>
      <c r="O237" s="1">
        <v>0.96533690096206171</v>
      </c>
      <c r="P237" s="1">
        <v>0.9372858188398201</v>
      </c>
      <c r="Q237" s="1">
        <v>0.96829999923706056</v>
      </c>
      <c r="R237" s="1">
        <v>0.9329846751933194</v>
      </c>
      <c r="S237" s="1">
        <v>0.90340906027788037</v>
      </c>
      <c r="T237" s="1">
        <v>0.90340906027788037</v>
      </c>
      <c r="U237" s="1">
        <v>0.9372858188398201</v>
      </c>
      <c r="V237" s="1">
        <v>406.790663</v>
      </c>
      <c r="W237" s="1">
        <v>379.211635</v>
      </c>
      <c r="X237" s="1">
        <v>262.000766</v>
      </c>
      <c r="Y237" s="1">
        <v>389.46</v>
      </c>
      <c r="Z237" s="7">
        <v>74463.375599999999</v>
      </c>
      <c r="AA237" s="7">
        <v>16.903894519000001</v>
      </c>
      <c r="AB237" s="7">
        <v>16.94735421</v>
      </c>
      <c r="AC237" s="7">
        <v>24.036590309000001</v>
      </c>
      <c r="AD237" s="7" t="s">
        <v>445</v>
      </c>
      <c r="AE237" s="7">
        <v>26.899803162000001</v>
      </c>
      <c r="AF237" s="7" t="s">
        <v>445</v>
      </c>
      <c r="AG237" s="7">
        <v>42.027790176000003</v>
      </c>
    </row>
    <row r="238" spans="1:33" x14ac:dyDescent="0.25">
      <c r="A238" s="1">
        <v>109099</v>
      </c>
      <c r="B238" s="1">
        <v>30028006</v>
      </c>
      <c r="C238" s="1" t="s">
        <v>447</v>
      </c>
      <c r="D238" s="1">
        <v>230028006</v>
      </c>
      <c r="E238" s="1" t="s">
        <v>600</v>
      </c>
      <c r="F238" s="1">
        <v>34203085</v>
      </c>
      <c r="G238" s="1">
        <v>1.83</v>
      </c>
      <c r="H238" s="1">
        <v>17.941645933453039</v>
      </c>
      <c r="I238" s="1">
        <v>11.167271308614602</v>
      </c>
      <c r="J238" s="1">
        <v>9.0376677872484343</v>
      </c>
      <c r="K238" s="1">
        <v>-10.28533903691407</v>
      </c>
      <c r="L238" s="1">
        <v>18.585061728544911</v>
      </c>
      <c r="M238" s="1">
        <v>59.040000915527344</v>
      </c>
      <c r="N238" s="1">
        <v>0.97094166596730558</v>
      </c>
      <c r="O238" s="1">
        <v>0.96533690096206171</v>
      </c>
      <c r="P238" s="1">
        <v>0.9372858188398201</v>
      </c>
      <c r="Q238" s="1">
        <v>0.96829999923706056</v>
      </c>
      <c r="R238" s="1">
        <v>0.9329846751933194</v>
      </c>
      <c r="S238" s="1">
        <v>0.90340906027788037</v>
      </c>
      <c r="T238" s="1">
        <v>0.90340906027788037</v>
      </c>
      <c r="U238" s="1">
        <v>0.9372858188398201</v>
      </c>
      <c r="V238" s="1">
        <v>406.790663</v>
      </c>
      <c r="W238" s="1">
        <v>379.211635</v>
      </c>
      <c r="X238" s="1">
        <v>262.000766</v>
      </c>
      <c r="Y238" s="1">
        <v>389.46</v>
      </c>
      <c r="Z238" s="7">
        <v>74463.375599999999</v>
      </c>
      <c r="AA238" s="7">
        <v>18.124482501999999</v>
      </c>
      <c r="AB238" s="7">
        <v>18.810316687</v>
      </c>
      <c r="AC238" s="7">
        <v>30.827800902</v>
      </c>
      <c r="AD238" s="7" t="s">
        <v>445</v>
      </c>
      <c r="AE238" s="7">
        <v>22.012743183000001</v>
      </c>
      <c r="AF238" s="7" t="s">
        <v>445</v>
      </c>
      <c r="AG238" s="7">
        <v>34.490841254000003</v>
      </c>
    </row>
    <row r="239" spans="1:33" x14ac:dyDescent="0.25">
      <c r="A239" s="1">
        <v>113725</v>
      </c>
      <c r="B239" s="1">
        <v>30030006</v>
      </c>
      <c r="C239" s="1" t="s">
        <v>447</v>
      </c>
      <c r="D239" s="1">
        <v>230030006</v>
      </c>
      <c r="E239" s="1" t="s">
        <v>600</v>
      </c>
      <c r="F239" s="1">
        <v>34203085</v>
      </c>
      <c r="G239" s="1">
        <v>1.83</v>
      </c>
      <c r="H239" s="1">
        <v>11.644869069739006</v>
      </c>
      <c r="I239" s="1">
        <v>3.0895854891563319</v>
      </c>
      <c r="J239" s="1">
        <v>11.234435673733362</v>
      </c>
      <c r="K239" s="1">
        <v>-12.296721243107196</v>
      </c>
      <c r="L239" s="1">
        <v>14.100406536694125</v>
      </c>
      <c r="M239" s="1">
        <v>59.040000915527344</v>
      </c>
      <c r="N239" s="1">
        <v>0.97094166596730558</v>
      </c>
      <c r="O239" s="1">
        <v>0.96533690096206171</v>
      </c>
      <c r="P239" s="1">
        <v>0.9372858188398201</v>
      </c>
      <c r="Q239" s="1">
        <v>0.96829999923706056</v>
      </c>
      <c r="R239" s="1">
        <v>0.9329846751933194</v>
      </c>
      <c r="S239" s="1">
        <v>0.90340906027788037</v>
      </c>
      <c r="T239" s="1">
        <v>0.90340906027788037</v>
      </c>
      <c r="U239" s="1">
        <v>0.9372858188398201</v>
      </c>
      <c r="V239" s="1">
        <v>406.790663</v>
      </c>
      <c r="W239" s="1">
        <v>379.211635</v>
      </c>
      <c r="X239" s="1">
        <v>262.000766</v>
      </c>
      <c r="Y239" s="1">
        <v>389.46</v>
      </c>
      <c r="Z239" s="7">
        <v>74463.375599999999</v>
      </c>
      <c r="AA239" s="7">
        <v>24.207052499</v>
      </c>
      <c r="AB239" s="7">
        <v>29.522428864999998</v>
      </c>
      <c r="AC239" s="7">
        <v>114.04122125000001</v>
      </c>
      <c r="AD239" s="7" t="s">
        <v>445</v>
      </c>
      <c r="AE239" s="7">
        <v>18.248534720999999</v>
      </c>
      <c r="AF239" s="7" t="s">
        <v>445</v>
      </c>
      <c r="AG239" s="7">
        <v>28.685582667999999</v>
      </c>
    </row>
    <row r="240" spans="1:33" x14ac:dyDescent="0.25">
      <c r="A240" s="1">
        <v>118351</v>
      </c>
      <c r="B240" s="1">
        <v>30031006</v>
      </c>
      <c r="C240" s="1" t="s">
        <v>447</v>
      </c>
      <c r="D240" s="1">
        <v>230031006</v>
      </c>
      <c r="E240" s="1" t="s">
        <v>600</v>
      </c>
      <c r="F240" s="1">
        <v>34203085</v>
      </c>
      <c r="G240" s="1">
        <v>1.83</v>
      </c>
      <c r="H240" s="1">
        <v>1.7425169002736154</v>
      </c>
      <c r="I240" s="1">
        <v>3.9813941253783929</v>
      </c>
      <c r="J240" s="1">
        <v>-4.7305665233329988</v>
      </c>
      <c r="K240" s="1">
        <v>2.0427789732270947</v>
      </c>
      <c r="L240" s="1">
        <v>5.805045032457909</v>
      </c>
      <c r="M240" s="1">
        <v>59.040000915527344</v>
      </c>
      <c r="N240" s="1">
        <v>0.97094166596730558</v>
      </c>
      <c r="O240" s="1">
        <v>0.96533690096206171</v>
      </c>
      <c r="P240" s="1">
        <v>0.9372858188398201</v>
      </c>
      <c r="Q240" s="1">
        <v>0.96829999923706056</v>
      </c>
      <c r="R240" s="1">
        <v>0.9329846751933194</v>
      </c>
      <c r="S240" s="1">
        <v>0.90340906027788037</v>
      </c>
      <c r="T240" s="1">
        <v>0.90340906027788037</v>
      </c>
      <c r="U240" s="1">
        <v>0.9372858188398201</v>
      </c>
      <c r="V240" s="1">
        <v>406.790663</v>
      </c>
      <c r="W240" s="1">
        <v>379.211635</v>
      </c>
      <c r="X240" s="1">
        <v>262.000766</v>
      </c>
      <c r="Y240" s="1">
        <v>389.46</v>
      </c>
      <c r="Z240" s="7">
        <v>74463.375599999999</v>
      </c>
      <c r="AA240" s="7">
        <v>60.227722753999998</v>
      </c>
      <c r="AB240" s="7">
        <v>202.974887</v>
      </c>
      <c r="AC240" s="7">
        <v>88.272670986999998</v>
      </c>
      <c r="AD240" s="7">
        <v>49.034993618000001</v>
      </c>
      <c r="AE240" s="7" t="s">
        <v>445</v>
      </c>
      <c r="AF240" s="7">
        <v>76.165247164999997</v>
      </c>
      <c r="AG240" s="7" t="s">
        <v>445</v>
      </c>
    </row>
    <row r="241" spans="1:33" x14ac:dyDescent="0.25">
      <c r="A241" s="1">
        <v>122977</v>
      </c>
      <c r="B241" s="1">
        <v>30033006</v>
      </c>
      <c r="C241" s="1" t="s">
        <v>447</v>
      </c>
      <c r="D241" s="1">
        <v>230033006</v>
      </c>
      <c r="E241" s="1" t="s">
        <v>600</v>
      </c>
      <c r="F241" s="1">
        <v>34203085</v>
      </c>
      <c r="G241" s="1">
        <v>1.83</v>
      </c>
      <c r="H241" s="1">
        <v>9.6255489098853246</v>
      </c>
      <c r="I241" s="1">
        <v>-1.4048464457978103</v>
      </c>
      <c r="J241" s="1">
        <v>7.1907851562397722</v>
      </c>
      <c r="K241" s="1">
        <v>-9.9855485068287777</v>
      </c>
      <c r="L241" s="1">
        <v>9.3834998380707901</v>
      </c>
      <c r="M241" s="1">
        <v>59.040000915527344</v>
      </c>
      <c r="N241" s="1">
        <v>0.97094166596730558</v>
      </c>
      <c r="O241" s="1">
        <v>0.96533690096206171</v>
      </c>
      <c r="P241" s="1">
        <v>0.9372858188398201</v>
      </c>
      <c r="Q241" s="1">
        <v>0.96829999923706056</v>
      </c>
      <c r="R241" s="1">
        <v>0.9329846751933194</v>
      </c>
      <c r="S241" s="1">
        <v>0.90340906027788037</v>
      </c>
      <c r="T241" s="1">
        <v>0.90340906027788037</v>
      </c>
      <c r="U241" s="1">
        <v>0.9372858188398201</v>
      </c>
      <c r="V241" s="1">
        <v>406.790663</v>
      </c>
      <c r="W241" s="1">
        <v>379.211635</v>
      </c>
      <c r="X241" s="1">
        <v>262.000766</v>
      </c>
      <c r="Y241" s="1">
        <v>389.46</v>
      </c>
      <c r="Z241" s="7">
        <v>74463.375599999999</v>
      </c>
      <c r="AA241" s="7">
        <v>36.878157825999999</v>
      </c>
      <c r="AB241" s="7">
        <v>35.925653918999998</v>
      </c>
      <c r="AC241" s="7" t="s">
        <v>444</v>
      </c>
      <c r="AD241" s="7" t="s">
        <v>445</v>
      </c>
      <c r="AE241" s="7">
        <v>22.703641881999999</v>
      </c>
      <c r="AF241" s="7" t="s">
        <v>445</v>
      </c>
      <c r="AG241" s="7">
        <v>35.556362903</v>
      </c>
    </row>
    <row r="242" spans="1:33" x14ac:dyDescent="0.25">
      <c r="A242" s="1">
        <v>127603</v>
      </c>
      <c r="B242" s="1">
        <v>30034006</v>
      </c>
      <c r="C242" s="1" t="s">
        <v>447</v>
      </c>
      <c r="D242" s="1">
        <v>230034006</v>
      </c>
      <c r="E242" s="1" t="s">
        <v>600</v>
      </c>
      <c r="F242" s="1">
        <v>34203085</v>
      </c>
      <c r="G242" s="1">
        <v>1.83</v>
      </c>
      <c r="H242" s="1">
        <v>13.402891775401127</v>
      </c>
      <c r="I242" s="1">
        <v>8.8611507707545449</v>
      </c>
      <c r="J242" s="1">
        <v>5.0313426400216326</v>
      </c>
      <c r="K242" s="1">
        <v>-5.7829960516282579</v>
      </c>
      <c r="L242" s="1">
        <v>12.779944058270923</v>
      </c>
      <c r="M242" s="1">
        <v>59.040000915527344</v>
      </c>
      <c r="N242" s="1">
        <v>0.97094166596730558</v>
      </c>
      <c r="O242" s="1">
        <v>0.96533690096206171</v>
      </c>
      <c r="P242" s="1">
        <v>0.9372858188398201</v>
      </c>
      <c r="Q242" s="1">
        <v>0.96829999923706056</v>
      </c>
      <c r="R242" s="1">
        <v>0.9329846751933194</v>
      </c>
      <c r="S242" s="1">
        <v>0.90340906027788037</v>
      </c>
      <c r="T242" s="1">
        <v>0.90340906027788037</v>
      </c>
      <c r="U242" s="1">
        <v>0.9372858188398201</v>
      </c>
      <c r="V242" s="1">
        <v>406.790663</v>
      </c>
      <c r="W242" s="1">
        <v>379.211635</v>
      </c>
      <c r="X242" s="1">
        <v>262.000766</v>
      </c>
      <c r="Y242" s="1">
        <v>389.46</v>
      </c>
      <c r="Z242" s="7">
        <v>74463.375599999999</v>
      </c>
      <c r="AA242" s="7">
        <v>26.811521412000001</v>
      </c>
      <c r="AB242" s="7">
        <v>25.518880684999999</v>
      </c>
      <c r="AC242" s="7">
        <v>39.111007815999997</v>
      </c>
      <c r="AD242" s="7" t="s">
        <v>445</v>
      </c>
      <c r="AE242" s="7">
        <v>39.929280202000001</v>
      </c>
      <c r="AF242" s="7" t="s">
        <v>445</v>
      </c>
      <c r="AG242" s="7">
        <v>62.122182991000003</v>
      </c>
    </row>
    <row r="243" spans="1:33" x14ac:dyDescent="0.25">
      <c r="A243" s="1">
        <v>132229</v>
      </c>
      <c r="B243" s="1">
        <v>30035006</v>
      </c>
      <c r="C243" s="1" t="s">
        <v>447</v>
      </c>
      <c r="D243" s="1">
        <v>230035006</v>
      </c>
      <c r="E243" s="1" t="s">
        <v>600</v>
      </c>
      <c r="F243" s="1">
        <v>34203085</v>
      </c>
      <c r="G243" s="1">
        <v>1.83</v>
      </c>
      <c r="H243" s="1">
        <v>9.886406066143925</v>
      </c>
      <c r="I243" s="1">
        <v>3.3214746643299931</v>
      </c>
      <c r="J243" s="1">
        <v>7.1703585300865589</v>
      </c>
      <c r="K243" s="1">
        <v>-7.7487932508698707</v>
      </c>
      <c r="L243" s="1">
        <v>9.8520783442584072</v>
      </c>
      <c r="M243" s="1">
        <v>59.040000915527344</v>
      </c>
      <c r="N243" s="1">
        <v>0.97094166596730558</v>
      </c>
      <c r="O243" s="1">
        <v>0.96533690096206171</v>
      </c>
      <c r="P243" s="1">
        <v>0.9372858188398201</v>
      </c>
      <c r="Q243" s="1">
        <v>0.96829999923706056</v>
      </c>
      <c r="R243" s="1">
        <v>0.9329846751933194</v>
      </c>
      <c r="S243" s="1">
        <v>0.90340906027788037</v>
      </c>
      <c r="T243" s="1">
        <v>0.90340906027788037</v>
      </c>
      <c r="U243" s="1">
        <v>0.9372858188398201</v>
      </c>
      <c r="V243" s="1">
        <v>406.790663</v>
      </c>
      <c r="W243" s="1">
        <v>379.211635</v>
      </c>
      <c r="X243" s="1">
        <v>262.000766</v>
      </c>
      <c r="Y243" s="1">
        <v>389.46</v>
      </c>
      <c r="Z243" s="7">
        <v>74463.375599999999</v>
      </c>
      <c r="AA243" s="7">
        <v>35.076620120999998</v>
      </c>
      <c r="AB243" s="7">
        <v>34.951354359</v>
      </c>
      <c r="AC243" s="7">
        <v>106.00960379</v>
      </c>
      <c r="AD243" s="7" t="s">
        <v>445</v>
      </c>
      <c r="AE243" s="7">
        <v>29.545900264</v>
      </c>
      <c r="AF243" s="7" t="s">
        <v>445</v>
      </c>
      <c r="AG243" s="7">
        <v>46.108668819000002</v>
      </c>
    </row>
    <row r="244" spans="1:33" x14ac:dyDescent="0.25">
      <c r="A244" s="1">
        <v>136855</v>
      </c>
      <c r="B244" s="1">
        <v>30036006</v>
      </c>
      <c r="C244" s="1" t="s">
        <v>447</v>
      </c>
      <c r="D244" s="1">
        <v>230036006</v>
      </c>
      <c r="E244" s="1" t="s">
        <v>600</v>
      </c>
      <c r="F244" s="1">
        <v>34203085</v>
      </c>
      <c r="G244" s="1">
        <v>1.83</v>
      </c>
      <c r="H244" s="1">
        <v>9.7584529003590763</v>
      </c>
      <c r="I244" s="1">
        <v>2.4643500660266717</v>
      </c>
      <c r="J244" s="1">
        <v>8.1526775781609651</v>
      </c>
      <c r="K244" s="1">
        <v>-8.6787028497377321</v>
      </c>
      <c r="L244" s="1">
        <v>10.151521783971415</v>
      </c>
      <c r="M244" s="1">
        <v>59.040000915527344</v>
      </c>
      <c r="N244" s="1">
        <v>0.97094166596730558</v>
      </c>
      <c r="O244" s="1">
        <v>0.96533690096206171</v>
      </c>
      <c r="P244" s="1">
        <v>0.9372858188398201</v>
      </c>
      <c r="Q244" s="1">
        <v>0.96829999923706056</v>
      </c>
      <c r="R244" s="1">
        <v>0.9329846751933194</v>
      </c>
      <c r="S244" s="1">
        <v>0.90340906027788037</v>
      </c>
      <c r="T244" s="1">
        <v>0.90340906027788037</v>
      </c>
      <c r="U244" s="1">
        <v>0.9372858188398201</v>
      </c>
      <c r="V244" s="1">
        <v>406.790663</v>
      </c>
      <c r="W244" s="1">
        <v>379.211635</v>
      </c>
      <c r="X244" s="1">
        <v>262.000766</v>
      </c>
      <c r="Y244" s="1">
        <v>389.46</v>
      </c>
      <c r="Z244" s="7">
        <v>74463.375599999999</v>
      </c>
      <c r="AA244" s="7">
        <v>34.012453835999999</v>
      </c>
      <c r="AB244" s="7">
        <v>35.422749738</v>
      </c>
      <c r="AC244" s="7">
        <v>143.22857074000001</v>
      </c>
      <c r="AD244" s="7" t="s">
        <v>445</v>
      </c>
      <c r="AE244" s="7">
        <v>26.272954253999998</v>
      </c>
      <c r="AF244" s="7" t="s">
        <v>445</v>
      </c>
      <c r="AG244" s="7">
        <v>41.061047754000001</v>
      </c>
    </row>
    <row r="245" spans="1:33" x14ac:dyDescent="0.25">
      <c r="A245" s="1">
        <v>141481</v>
      </c>
      <c r="B245" s="1">
        <v>30091006</v>
      </c>
      <c r="C245" s="1" t="s">
        <v>447</v>
      </c>
      <c r="D245" s="1">
        <v>230091006</v>
      </c>
      <c r="E245" s="1" t="s">
        <v>600</v>
      </c>
      <c r="F245" s="1">
        <v>34203085</v>
      </c>
      <c r="G245" s="1">
        <v>1.83</v>
      </c>
      <c r="H245" s="1">
        <v>9.3252227900141538</v>
      </c>
      <c r="I245" s="1">
        <v>7.5681747027024544</v>
      </c>
      <c r="J245" s="1">
        <v>0.18559694482429956</v>
      </c>
      <c r="K245" s="1">
        <v>-2.0463897856297448</v>
      </c>
      <c r="L245" s="1">
        <v>9.2428919562441951</v>
      </c>
      <c r="M245" s="1">
        <v>59.040000915527344</v>
      </c>
      <c r="N245" s="1">
        <v>0.97094166596730558</v>
      </c>
      <c r="O245" s="1">
        <v>0.96533690096206171</v>
      </c>
      <c r="P245" s="1">
        <v>0.9372858188398201</v>
      </c>
      <c r="Q245" s="1">
        <v>0.96829999923706056</v>
      </c>
      <c r="R245" s="1">
        <v>0.9329846751933194</v>
      </c>
      <c r="S245" s="1">
        <v>0.90340906027788037</v>
      </c>
      <c r="T245" s="1">
        <v>0.90340906027788037</v>
      </c>
      <c r="U245" s="1">
        <v>0.9372858188398201</v>
      </c>
      <c r="V245" s="1">
        <v>406.790663</v>
      </c>
      <c r="W245" s="1">
        <v>379.211635</v>
      </c>
      <c r="X245" s="1">
        <v>262.000766</v>
      </c>
      <c r="Y245" s="1">
        <v>389.46</v>
      </c>
      <c r="Z245" s="7">
        <v>74463.375599999999</v>
      </c>
      <c r="AA245" s="7">
        <v>37.454380892000003</v>
      </c>
      <c r="AB245" s="7">
        <v>37.114873588000002</v>
      </c>
      <c r="AC245" s="7">
        <v>45.963726629999996</v>
      </c>
      <c r="AD245" s="7" t="s">
        <v>445</v>
      </c>
      <c r="AE245" s="7">
        <v>114.66411613</v>
      </c>
      <c r="AF245" s="7" t="s">
        <v>445</v>
      </c>
      <c r="AG245" s="7">
        <v>177.38015884000001</v>
      </c>
    </row>
    <row r="246" spans="1:33" x14ac:dyDescent="0.25">
      <c r="A246" s="1">
        <v>146107</v>
      </c>
      <c r="B246" s="1">
        <v>30092006</v>
      </c>
      <c r="C246" s="1" t="s">
        <v>447</v>
      </c>
      <c r="D246" s="1">
        <v>230092006</v>
      </c>
      <c r="E246" s="1" t="s">
        <v>600</v>
      </c>
      <c r="F246" s="1">
        <v>34203085</v>
      </c>
      <c r="G246" s="1">
        <v>1.83</v>
      </c>
      <c r="H246" s="1">
        <v>6.0277618543862541</v>
      </c>
      <c r="I246" s="1">
        <v>3.3146459901949417</v>
      </c>
      <c r="J246" s="1">
        <v>3.393989943300495</v>
      </c>
      <c r="K246" s="1">
        <v>-4.4272132595273703</v>
      </c>
      <c r="L246" s="1">
        <v>6.7285746083210656</v>
      </c>
      <c r="M246" s="1">
        <v>59.040000915527344</v>
      </c>
      <c r="N246" s="1">
        <v>0.97094166596730558</v>
      </c>
      <c r="O246" s="1">
        <v>0.96533690096206171</v>
      </c>
      <c r="P246" s="1">
        <v>0.9372858188398201</v>
      </c>
      <c r="Q246" s="1">
        <v>0.96829999923706056</v>
      </c>
      <c r="R246" s="1">
        <v>0.9329846751933194</v>
      </c>
      <c r="S246" s="1">
        <v>0.90340906027788037</v>
      </c>
      <c r="T246" s="1">
        <v>0.90340906027788037</v>
      </c>
      <c r="U246" s="1">
        <v>0.9372858188398201</v>
      </c>
      <c r="V246" s="1">
        <v>406.790663</v>
      </c>
      <c r="W246" s="1">
        <v>379.211635</v>
      </c>
      <c r="X246" s="1">
        <v>262.000766</v>
      </c>
      <c r="Y246" s="1">
        <v>389.46</v>
      </c>
      <c r="Z246" s="7">
        <v>74463.375599999999</v>
      </c>
      <c r="AA246" s="7">
        <v>51.823920149000003</v>
      </c>
      <c r="AB246" s="7">
        <v>57.965449599999999</v>
      </c>
      <c r="AC246" s="7">
        <v>106.23005981999999</v>
      </c>
      <c r="AD246" s="7" t="s">
        <v>445</v>
      </c>
      <c r="AE246" s="7">
        <v>52.463398288999997</v>
      </c>
      <c r="AF246" s="7" t="s">
        <v>445</v>
      </c>
      <c r="AG246" s="7">
        <v>81.452620554999996</v>
      </c>
    </row>
    <row r="247" spans="1:33" x14ac:dyDescent="0.25">
      <c r="A247" s="1">
        <v>150733</v>
      </c>
      <c r="B247" s="1">
        <v>31001006</v>
      </c>
      <c r="C247" s="1" t="s">
        <v>447</v>
      </c>
      <c r="D247" s="1">
        <v>231001006</v>
      </c>
      <c r="E247" s="1" t="s">
        <v>600</v>
      </c>
      <c r="F247" s="1">
        <v>34203085</v>
      </c>
      <c r="G247" s="1">
        <v>1.83</v>
      </c>
      <c r="H247" s="1">
        <v>9.1262634973605383</v>
      </c>
      <c r="I247" s="1">
        <v>2.3189879740259078</v>
      </c>
      <c r="J247" s="1">
        <v>7.3822919882660969</v>
      </c>
      <c r="K247" s="1">
        <v>-9.01630908527037</v>
      </c>
      <c r="L247" s="1">
        <v>10.377785119079688</v>
      </c>
      <c r="M247" s="1">
        <v>59.040000915527344</v>
      </c>
      <c r="N247" s="1">
        <v>0.97094166596730558</v>
      </c>
      <c r="O247" s="1">
        <v>0.96533690096206171</v>
      </c>
      <c r="P247" s="1">
        <v>0.9372858188398201</v>
      </c>
      <c r="Q247" s="1">
        <v>0.96829999923706056</v>
      </c>
      <c r="R247" s="1">
        <v>0.9329846751933194</v>
      </c>
      <c r="S247" s="1">
        <v>0.90340906027788037</v>
      </c>
      <c r="T247" s="1">
        <v>0.90340906027788037</v>
      </c>
      <c r="U247" s="1">
        <v>0.9372858188398201</v>
      </c>
      <c r="V247" s="1">
        <v>406.790663</v>
      </c>
      <c r="W247" s="1">
        <v>379.211635</v>
      </c>
      <c r="X247" s="1">
        <v>262.000766</v>
      </c>
      <c r="Y247" s="1">
        <v>389.46</v>
      </c>
      <c r="Z247" s="7">
        <v>74463.375599999999</v>
      </c>
      <c r="AA247" s="7">
        <v>33.249089159999997</v>
      </c>
      <c r="AB247" s="7">
        <v>37.945806017000002</v>
      </c>
      <c r="AC247" s="7">
        <v>152.26931049000001</v>
      </c>
      <c r="AD247" s="7" t="s">
        <v>445</v>
      </c>
      <c r="AE247" s="7">
        <v>25.251747090999999</v>
      </c>
      <c r="AF247" s="7" t="s">
        <v>445</v>
      </c>
      <c r="AG247" s="7">
        <v>39.486115943000001</v>
      </c>
    </row>
    <row r="248" spans="1:33" x14ac:dyDescent="0.25">
      <c r="A248" s="1">
        <v>155359</v>
      </c>
      <c r="B248" s="1">
        <v>31002006</v>
      </c>
      <c r="C248" s="1" t="s">
        <v>447</v>
      </c>
      <c r="D248" s="1">
        <v>231002006</v>
      </c>
      <c r="E248" s="1" t="s">
        <v>600</v>
      </c>
      <c r="F248" s="1">
        <v>34203085</v>
      </c>
      <c r="G248" s="1">
        <v>1.83</v>
      </c>
      <c r="H248" s="1">
        <v>9.2495578168375143</v>
      </c>
      <c r="I248" s="1">
        <v>4.799881203477617</v>
      </c>
      <c r="J248" s="1">
        <v>5.085652720375287</v>
      </c>
      <c r="K248" s="1">
        <v>-6.4134935649703282</v>
      </c>
      <c r="L248" s="1">
        <v>9.7471574515605752</v>
      </c>
      <c r="M248" s="1">
        <v>59.040000915527344</v>
      </c>
      <c r="N248" s="1">
        <v>0.97094166596730558</v>
      </c>
      <c r="O248" s="1">
        <v>0.96533690096206171</v>
      </c>
      <c r="P248" s="1">
        <v>0.9372858188398201</v>
      </c>
      <c r="Q248" s="1">
        <v>0.96829999923706056</v>
      </c>
      <c r="R248" s="1">
        <v>0.9329846751933194</v>
      </c>
      <c r="S248" s="1">
        <v>0.90340906027788037</v>
      </c>
      <c r="T248" s="1">
        <v>0.90340906027788037</v>
      </c>
      <c r="U248" s="1">
        <v>0.9372858188398201</v>
      </c>
      <c r="V248" s="1">
        <v>406.790663</v>
      </c>
      <c r="W248" s="1">
        <v>379.211635</v>
      </c>
      <c r="X248" s="1">
        <v>262.000766</v>
      </c>
      <c r="Y248" s="1">
        <v>389.46</v>
      </c>
      <c r="Z248" s="7">
        <v>74463.375599999999</v>
      </c>
      <c r="AA248" s="7">
        <v>35.464958074999998</v>
      </c>
      <c r="AB248" s="7">
        <v>37.426668049</v>
      </c>
      <c r="AC248" s="7">
        <v>73.049684306000003</v>
      </c>
      <c r="AD248" s="7" t="s">
        <v>445</v>
      </c>
      <c r="AE248" s="7">
        <v>35.905605876999999</v>
      </c>
      <c r="AF248" s="7" t="s">
        <v>445</v>
      </c>
      <c r="AG248" s="7">
        <v>55.916769512000002</v>
      </c>
    </row>
    <row r="249" spans="1:33" x14ac:dyDescent="0.25">
      <c r="A249" s="1">
        <v>159985</v>
      </c>
      <c r="B249" s="1">
        <v>36001006</v>
      </c>
      <c r="C249" s="1" t="s">
        <v>447</v>
      </c>
      <c r="D249" s="1">
        <v>236001006</v>
      </c>
      <c r="E249" s="1" t="s">
        <v>600</v>
      </c>
      <c r="F249" s="1">
        <v>34203085</v>
      </c>
      <c r="G249" s="1">
        <v>1.83</v>
      </c>
      <c r="H249" s="1">
        <v>8.5851021403052563</v>
      </c>
      <c r="I249" s="1">
        <v>2.6206930658414755</v>
      </c>
      <c r="J249" s="1">
        <v>6.6323338602321886</v>
      </c>
      <c r="K249" s="1">
        <v>-7.9834513102520681</v>
      </c>
      <c r="L249" s="1">
        <v>9.5737052237297995</v>
      </c>
      <c r="M249" s="1">
        <v>59.040000915527344</v>
      </c>
      <c r="N249" s="1">
        <v>0.97094166596730558</v>
      </c>
      <c r="O249" s="1">
        <v>0.96533690096206171</v>
      </c>
      <c r="P249" s="1">
        <v>0.9372858188398201</v>
      </c>
      <c r="Q249" s="1">
        <v>0.96829999923706056</v>
      </c>
      <c r="R249" s="1">
        <v>0.9329846751933194</v>
      </c>
      <c r="S249" s="1">
        <v>0.90340906027788037</v>
      </c>
      <c r="T249" s="1">
        <v>0.90340906027788037</v>
      </c>
      <c r="U249" s="1">
        <v>0.9372858188398201</v>
      </c>
      <c r="V249" s="1">
        <v>406.790663</v>
      </c>
      <c r="W249" s="1">
        <v>379.211635</v>
      </c>
      <c r="X249" s="1">
        <v>262.000766</v>
      </c>
      <c r="Y249" s="1">
        <v>389.46</v>
      </c>
      <c r="Z249" s="7">
        <v>74463.375599999999</v>
      </c>
      <c r="AA249" s="7">
        <v>36.125614327999997</v>
      </c>
      <c r="AB249" s="7">
        <v>40.400752375000003</v>
      </c>
      <c r="AC249" s="7">
        <v>134.62430964000001</v>
      </c>
      <c r="AD249" s="7" t="s">
        <v>445</v>
      </c>
      <c r="AE249" s="7">
        <v>28.648062800000002</v>
      </c>
      <c r="AF249" s="7" t="s">
        <v>445</v>
      </c>
      <c r="AG249" s="7">
        <v>44.724000914000001</v>
      </c>
    </row>
    <row r="250" spans="1:33" x14ac:dyDescent="0.25">
      <c r="A250" s="1">
        <v>164611</v>
      </c>
      <c r="B250" s="1">
        <v>36002006</v>
      </c>
      <c r="C250" s="1" t="s">
        <v>447</v>
      </c>
      <c r="D250" s="1">
        <v>236002006</v>
      </c>
      <c r="E250" s="1" t="s">
        <v>600</v>
      </c>
      <c r="F250" s="1">
        <v>34203085</v>
      </c>
      <c r="G250" s="1">
        <v>1.83</v>
      </c>
      <c r="H250" s="1">
        <v>8.8811191990876068</v>
      </c>
      <c r="I250" s="1">
        <v>4.9682941784558681</v>
      </c>
      <c r="J250" s="1">
        <v>4.2699114251318964</v>
      </c>
      <c r="K250" s="1">
        <v>-5.5308492660169852</v>
      </c>
      <c r="L250" s="1">
        <v>9.1001986231893959</v>
      </c>
      <c r="M250" s="1">
        <v>59.040000915527344</v>
      </c>
      <c r="N250" s="1">
        <v>0.97094166596730558</v>
      </c>
      <c r="O250" s="1">
        <v>0.96533690096206171</v>
      </c>
      <c r="P250" s="1">
        <v>0.9372858188398201</v>
      </c>
      <c r="Q250" s="1">
        <v>0.96829999923706056</v>
      </c>
      <c r="R250" s="1">
        <v>0.9329846751933194</v>
      </c>
      <c r="S250" s="1">
        <v>0.90340906027788037</v>
      </c>
      <c r="T250" s="1">
        <v>0.90340906027788037</v>
      </c>
      <c r="U250" s="1">
        <v>0.9372858188398201</v>
      </c>
      <c r="V250" s="1">
        <v>406.790663</v>
      </c>
      <c r="W250" s="1">
        <v>379.211635</v>
      </c>
      <c r="X250" s="1">
        <v>262.000766</v>
      </c>
      <c r="Y250" s="1">
        <v>389.46</v>
      </c>
      <c r="Z250" s="7">
        <v>74463.375599999999</v>
      </c>
      <c r="AA250" s="7">
        <v>38.057354959000001</v>
      </c>
      <c r="AB250" s="7">
        <v>39.020821683999998</v>
      </c>
      <c r="AC250" s="7">
        <v>70.539581807999994</v>
      </c>
      <c r="AD250" s="7" t="s">
        <v>445</v>
      </c>
      <c r="AE250" s="7">
        <v>41.795211805999998</v>
      </c>
      <c r="AF250" s="7" t="s">
        <v>445</v>
      </c>
      <c r="AG250" s="7">
        <v>64.999870444999999</v>
      </c>
    </row>
    <row r="251" spans="1:33" x14ac:dyDescent="0.25">
      <c r="A251" s="1">
        <v>2716</v>
      </c>
      <c r="B251" s="1">
        <v>1110101</v>
      </c>
      <c r="C251" s="1" t="s">
        <v>318</v>
      </c>
      <c r="D251" s="1">
        <v>1110101</v>
      </c>
      <c r="E251" s="1" t="s">
        <v>601</v>
      </c>
      <c r="F251" s="1">
        <v>34203085</v>
      </c>
      <c r="G251" s="1">
        <v>1.83</v>
      </c>
      <c r="H251" s="1">
        <v>5.7397871581786575</v>
      </c>
      <c r="I251" s="1">
        <v>-1.2532922129889839</v>
      </c>
      <c r="J251" s="1">
        <v>3.2480898940572018</v>
      </c>
      <c r="K251" s="1">
        <v>-7.2253365762662378</v>
      </c>
      <c r="L251" s="1">
        <v>6.7599985346327145</v>
      </c>
      <c r="M251" s="1">
        <v>59.040000915527344</v>
      </c>
      <c r="N251" s="1">
        <v>0.97094166596730558</v>
      </c>
      <c r="O251" s="1">
        <v>0.96533690096206171</v>
      </c>
      <c r="P251" s="1">
        <v>0.9372858188398201</v>
      </c>
      <c r="Q251" s="1">
        <v>0.96829999923706056</v>
      </c>
      <c r="R251" s="1">
        <v>0.9329846751933194</v>
      </c>
      <c r="S251" s="1">
        <v>0.90340906027788037</v>
      </c>
      <c r="T251" s="1">
        <v>0.90340906027788037</v>
      </c>
      <c r="U251" s="1">
        <v>0.9372858188398201</v>
      </c>
      <c r="V251" s="1">
        <v>406.790663</v>
      </c>
      <c r="W251" s="1">
        <v>379.211635</v>
      </c>
      <c r="X251" s="1">
        <v>262.000766</v>
      </c>
      <c r="Y251" s="1">
        <v>389.46</v>
      </c>
      <c r="Z251" s="7">
        <v>74463.375599999999</v>
      </c>
      <c r="AA251" s="7">
        <v>51.578367583999999</v>
      </c>
      <c r="AB251" s="7">
        <v>60.923844566</v>
      </c>
      <c r="AC251" s="7" t="s">
        <v>444</v>
      </c>
      <c r="AD251" s="7" t="s">
        <v>445</v>
      </c>
      <c r="AE251" s="7">
        <v>31.758870581</v>
      </c>
      <c r="AF251" s="7" t="s">
        <v>445</v>
      </c>
      <c r="AG251" s="7">
        <v>49.521568254999998</v>
      </c>
    </row>
    <row r="252" spans="1:33" x14ac:dyDescent="0.25">
      <c r="A252" s="1">
        <v>7342</v>
      </c>
      <c r="B252" s="1">
        <v>1111101</v>
      </c>
      <c r="C252" s="1" t="s">
        <v>318</v>
      </c>
      <c r="D252" s="1">
        <v>1111101</v>
      </c>
      <c r="E252" s="1" t="s">
        <v>601</v>
      </c>
      <c r="F252" s="1">
        <v>34203085</v>
      </c>
      <c r="G252" s="1">
        <v>1.83</v>
      </c>
      <c r="H252" s="1">
        <v>5.3174770563646687</v>
      </c>
      <c r="I252" s="1">
        <v>-1.8538940792301077</v>
      </c>
      <c r="J252" s="1">
        <v>3.650084660716455</v>
      </c>
      <c r="K252" s="1">
        <v>-7.2744310671517329</v>
      </c>
      <c r="L252" s="1">
        <v>6.6240081783255507</v>
      </c>
      <c r="M252" s="1">
        <v>59.040000915527344</v>
      </c>
      <c r="N252" s="1">
        <v>0.97094166596730558</v>
      </c>
      <c r="O252" s="1">
        <v>0.96533690096206171</v>
      </c>
      <c r="P252" s="1">
        <v>0.9372858188398201</v>
      </c>
      <c r="Q252" s="1">
        <v>0.96829999923706056</v>
      </c>
      <c r="R252" s="1">
        <v>0.9329846751933194</v>
      </c>
      <c r="S252" s="1">
        <v>0.90340906027788037</v>
      </c>
      <c r="T252" s="1">
        <v>0.90340906027788037</v>
      </c>
      <c r="U252" s="1">
        <v>0.9372858188398201</v>
      </c>
      <c r="V252" s="1">
        <v>406.790663</v>
      </c>
      <c r="W252" s="1">
        <v>379.211635</v>
      </c>
      <c r="X252" s="1">
        <v>262.000766</v>
      </c>
      <c r="Y252" s="1">
        <v>389.46</v>
      </c>
      <c r="Z252" s="7">
        <v>74463.375599999999</v>
      </c>
      <c r="AA252" s="7">
        <v>52.657797250999998</v>
      </c>
      <c r="AB252" s="7">
        <v>65.841790582000002</v>
      </c>
      <c r="AC252" s="7" t="s">
        <v>444</v>
      </c>
      <c r="AD252" s="7" t="s">
        <v>445</v>
      </c>
      <c r="AE252" s="7">
        <v>31.537783865000002</v>
      </c>
      <c r="AF252" s="7" t="s">
        <v>445</v>
      </c>
      <c r="AG252" s="7">
        <v>49.180602665999999</v>
      </c>
    </row>
    <row r="253" spans="1:33" x14ac:dyDescent="0.25">
      <c r="A253" s="1">
        <v>11968</v>
      </c>
      <c r="B253" s="1">
        <v>1120101</v>
      </c>
      <c r="C253" s="1" t="s">
        <v>318</v>
      </c>
      <c r="D253" s="1">
        <v>1120101</v>
      </c>
      <c r="E253" s="1" t="s">
        <v>601</v>
      </c>
      <c r="F253" s="1">
        <v>34203085</v>
      </c>
      <c r="G253" s="1">
        <v>1.83</v>
      </c>
      <c r="H253" s="1">
        <v>5.1429725972961284</v>
      </c>
      <c r="I253" s="1">
        <v>-1.9237131999559618</v>
      </c>
      <c r="J253" s="1">
        <v>3.7783760516944129</v>
      </c>
      <c r="K253" s="1">
        <v>-7.124261768243306</v>
      </c>
      <c r="L253" s="1">
        <v>6.4623836185710788</v>
      </c>
      <c r="M253" s="1">
        <v>59.040000915527344</v>
      </c>
      <c r="N253" s="1">
        <v>0.97094166596730558</v>
      </c>
      <c r="O253" s="1">
        <v>0.96533690096206171</v>
      </c>
      <c r="P253" s="1">
        <v>0.9372858188398201</v>
      </c>
      <c r="Q253" s="1">
        <v>0.96829999923706056</v>
      </c>
      <c r="R253" s="1">
        <v>0.9329846751933194</v>
      </c>
      <c r="S253" s="1">
        <v>0.90340906027788037</v>
      </c>
      <c r="T253" s="1">
        <v>0.90340906027788037</v>
      </c>
      <c r="U253" s="1">
        <v>0.9372858188398201</v>
      </c>
      <c r="V253" s="1">
        <v>406.790663</v>
      </c>
      <c r="W253" s="1">
        <v>379.211635</v>
      </c>
      <c r="X253" s="1">
        <v>262.000766</v>
      </c>
      <c r="Y253" s="1">
        <v>389.46</v>
      </c>
      <c r="Z253" s="7">
        <v>74463.375599999999</v>
      </c>
      <c r="AA253" s="7">
        <v>53.999781628999997</v>
      </c>
      <c r="AB253" s="7">
        <v>68.109776710000006</v>
      </c>
      <c r="AC253" s="7" t="s">
        <v>444</v>
      </c>
      <c r="AD253" s="7" t="s">
        <v>445</v>
      </c>
      <c r="AE253" s="7">
        <v>32.223634042</v>
      </c>
      <c r="AF253" s="7" t="s">
        <v>445</v>
      </c>
      <c r="AG253" s="7">
        <v>50.238338354</v>
      </c>
    </row>
    <row r="254" spans="1:33" x14ac:dyDescent="0.25">
      <c r="A254" s="1">
        <v>16594</v>
      </c>
      <c r="B254" s="1">
        <v>1121101</v>
      </c>
      <c r="C254" s="1" t="s">
        <v>318</v>
      </c>
      <c r="D254" s="1">
        <v>1121101</v>
      </c>
      <c r="E254" s="1" t="s">
        <v>601</v>
      </c>
      <c r="F254" s="1">
        <v>34203085</v>
      </c>
      <c r="G254" s="1">
        <v>1.83</v>
      </c>
      <c r="H254" s="1">
        <v>6.0875787233162502</v>
      </c>
      <c r="I254" s="1">
        <v>-1.042889021944978</v>
      </c>
      <c r="J254" s="1">
        <v>2.9465113970101915</v>
      </c>
      <c r="K254" s="1">
        <v>-7.5160899454928174</v>
      </c>
      <c r="L254" s="1">
        <v>7.1214609788679155</v>
      </c>
      <c r="M254" s="1">
        <v>59.040000915527344</v>
      </c>
      <c r="N254" s="1">
        <v>0.97094166596730558</v>
      </c>
      <c r="O254" s="1">
        <v>0.96533690096206171</v>
      </c>
      <c r="P254" s="1">
        <v>0.9372858188398201</v>
      </c>
      <c r="Q254" s="1">
        <v>0.96829999923706056</v>
      </c>
      <c r="R254" s="1">
        <v>0.9329846751933194</v>
      </c>
      <c r="S254" s="1">
        <v>0.90340906027788037</v>
      </c>
      <c r="T254" s="1">
        <v>0.90340906027788037</v>
      </c>
      <c r="U254" s="1">
        <v>0.9372858188398201</v>
      </c>
      <c r="V254" s="1">
        <v>406.790663</v>
      </c>
      <c r="W254" s="1">
        <v>379.211635</v>
      </c>
      <c r="X254" s="1">
        <v>262.000766</v>
      </c>
      <c r="Y254" s="1">
        <v>389.46</v>
      </c>
      <c r="Z254" s="7">
        <v>74463.375599999999</v>
      </c>
      <c r="AA254" s="7">
        <v>48.909658829999998</v>
      </c>
      <c r="AB254" s="7">
        <v>57.386051989000002</v>
      </c>
      <c r="AC254" s="7" t="s">
        <v>444</v>
      </c>
      <c r="AD254" s="7" t="s">
        <v>445</v>
      </c>
      <c r="AE254" s="7">
        <v>30.491622309</v>
      </c>
      <c r="AF254" s="7" t="s">
        <v>445</v>
      </c>
      <c r="AG254" s="7">
        <v>47.567185551999998</v>
      </c>
    </row>
    <row r="255" spans="1:33" x14ac:dyDescent="0.25">
      <c r="A255" s="1">
        <v>21220</v>
      </c>
      <c r="B255" s="1">
        <v>1130101</v>
      </c>
      <c r="C255" s="1" t="s">
        <v>318</v>
      </c>
      <c r="D255" s="1">
        <v>1130101</v>
      </c>
      <c r="E255" s="1" t="s">
        <v>601</v>
      </c>
      <c r="F255" s="1">
        <v>34203085</v>
      </c>
      <c r="G255" s="1">
        <v>1.83</v>
      </c>
      <c r="H255" s="1">
        <v>6.2086157253474914</v>
      </c>
      <c r="I255" s="1">
        <v>-0.69333219230760335</v>
      </c>
      <c r="J255" s="1">
        <v>2.9537753006359062</v>
      </c>
      <c r="K255" s="1">
        <v>-7.3002340554978948</v>
      </c>
      <c r="L255" s="1">
        <v>7.0476415896140203</v>
      </c>
      <c r="M255" s="1">
        <v>59.040000915527344</v>
      </c>
      <c r="N255" s="1">
        <v>0.97094166596730558</v>
      </c>
      <c r="O255" s="1">
        <v>0.96533690096206171</v>
      </c>
      <c r="P255" s="1">
        <v>0.9372858188398201</v>
      </c>
      <c r="Q255" s="1">
        <v>0.96829999923706056</v>
      </c>
      <c r="R255" s="1">
        <v>0.9329846751933194</v>
      </c>
      <c r="S255" s="1">
        <v>0.90340906027788037</v>
      </c>
      <c r="T255" s="1">
        <v>0.90340906027788037</v>
      </c>
      <c r="U255" s="1">
        <v>0.9372858188398201</v>
      </c>
      <c r="V255" s="1">
        <v>406.790663</v>
      </c>
      <c r="W255" s="1">
        <v>379.211635</v>
      </c>
      <c r="X255" s="1">
        <v>262.000766</v>
      </c>
      <c r="Y255" s="1">
        <v>389.46</v>
      </c>
      <c r="Z255" s="7">
        <v>74463.375599999999</v>
      </c>
      <c r="AA255" s="7">
        <v>49.432429530999997</v>
      </c>
      <c r="AB255" s="7">
        <v>56.247815543000002</v>
      </c>
      <c r="AC255" s="7" t="s">
        <v>444</v>
      </c>
      <c r="AD255" s="7" t="s">
        <v>445</v>
      </c>
      <c r="AE255" s="7">
        <v>31.422777680999999</v>
      </c>
      <c r="AF255" s="7" t="s">
        <v>445</v>
      </c>
      <c r="AG255" s="7">
        <v>49.003237188</v>
      </c>
    </row>
    <row r="256" spans="1:33" x14ac:dyDescent="0.25">
      <c r="A256" s="1">
        <v>25846</v>
      </c>
      <c r="B256" s="1">
        <v>1131101</v>
      </c>
      <c r="C256" s="1" t="s">
        <v>318</v>
      </c>
      <c r="D256" s="1">
        <v>1131101</v>
      </c>
      <c r="E256" s="1" t="s">
        <v>601</v>
      </c>
      <c r="F256" s="1">
        <v>34203085</v>
      </c>
      <c r="G256" s="1">
        <v>1.83</v>
      </c>
      <c r="H256" s="1">
        <v>4.8855971486815326</v>
      </c>
      <c r="I256" s="1">
        <v>-2.3341147393001118</v>
      </c>
      <c r="J256" s="1">
        <v>3.9074501525429497</v>
      </c>
      <c r="K256" s="1">
        <v>-7.2792691190546392</v>
      </c>
      <c r="L256" s="1">
        <v>6.5172985539288879</v>
      </c>
      <c r="M256" s="1">
        <v>59.040000915527344</v>
      </c>
      <c r="N256" s="1">
        <v>0.97094166596730558</v>
      </c>
      <c r="O256" s="1">
        <v>0.96533690096206171</v>
      </c>
      <c r="P256" s="1">
        <v>0.9372858188398201</v>
      </c>
      <c r="Q256" s="1">
        <v>0.96829999923706056</v>
      </c>
      <c r="R256" s="1">
        <v>0.9329846751933194</v>
      </c>
      <c r="S256" s="1">
        <v>0.90340906027788037</v>
      </c>
      <c r="T256" s="1">
        <v>0.90340906027788037</v>
      </c>
      <c r="U256" s="1">
        <v>0.9372858188398201</v>
      </c>
      <c r="V256" s="1">
        <v>406.790663</v>
      </c>
      <c r="W256" s="1">
        <v>379.211635</v>
      </c>
      <c r="X256" s="1">
        <v>262.000766</v>
      </c>
      <c r="Y256" s="1">
        <v>389.46</v>
      </c>
      <c r="Z256" s="7">
        <v>74463.375599999999</v>
      </c>
      <c r="AA256" s="7">
        <v>53.536351969000002</v>
      </c>
      <c r="AB256" s="7">
        <v>71.750510738000003</v>
      </c>
      <c r="AC256" s="7" t="s">
        <v>444</v>
      </c>
      <c r="AD256" s="7" t="s">
        <v>445</v>
      </c>
      <c r="AE256" s="7">
        <v>31.516158138000002</v>
      </c>
      <c r="AF256" s="7" t="s">
        <v>445</v>
      </c>
      <c r="AG256" s="7">
        <v>49.147250917000001</v>
      </c>
    </row>
    <row r="257" spans="1:33" x14ac:dyDescent="0.25">
      <c r="A257" s="1">
        <v>30472</v>
      </c>
      <c r="B257" s="1">
        <v>1210101</v>
      </c>
      <c r="C257" s="1" t="s">
        <v>318</v>
      </c>
      <c r="D257" s="1">
        <v>1210101</v>
      </c>
      <c r="E257" s="1" t="s">
        <v>601</v>
      </c>
      <c r="F257" s="1">
        <v>34203085</v>
      </c>
      <c r="G257" s="1">
        <v>1.83</v>
      </c>
      <c r="H257" s="1">
        <v>5.6555256189840151</v>
      </c>
      <c r="I257" s="1">
        <v>-1.2455876264882022</v>
      </c>
      <c r="J257" s="1">
        <v>3.4403969542378041</v>
      </c>
      <c r="K257" s="1">
        <v>-7.0575246607570516</v>
      </c>
      <c r="L257" s="1">
        <v>6.5990418673756608</v>
      </c>
      <c r="M257" s="1">
        <v>59.040000915527344</v>
      </c>
      <c r="N257" s="1">
        <v>0.97094166596730558</v>
      </c>
      <c r="O257" s="1">
        <v>0.96533690096206171</v>
      </c>
      <c r="P257" s="1">
        <v>0.9372858188398201</v>
      </c>
      <c r="Q257" s="1">
        <v>0.96829999923706056</v>
      </c>
      <c r="R257" s="1">
        <v>0.9329846751933194</v>
      </c>
      <c r="S257" s="1">
        <v>0.90340906027788037</v>
      </c>
      <c r="T257" s="1">
        <v>0.90340906027788037</v>
      </c>
      <c r="U257" s="1">
        <v>0.9372858188398201</v>
      </c>
      <c r="V257" s="1">
        <v>406.790663</v>
      </c>
      <c r="W257" s="1">
        <v>379.211635</v>
      </c>
      <c r="X257" s="1">
        <v>262.000766</v>
      </c>
      <c r="Y257" s="1">
        <v>389.46</v>
      </c>
      <c r="Z257" s="7">
        <v>74463.375599999999</v>
      </c>
      <c r="AA257" s="7">
        <v>52.860802063000001</v>
      </c>
      <c r="AB257" s="7">
        <v>61.846446426</v>
      </c>
      <c r="AC257" s="7" t="s">
        <v>444</v>
      </c>
      <c r="AD257" s="7" t="s">
        <v>445</v>
      </c>
      <c r="AE257" s="7">
        <v>32.537802159000002</v>
      </c>
      <c r="AF257" s="7" t="s">
        <v>445</v>
      </c>
      <c r="AG257" s="7">
        <v>50.722856462000003</v>
      </c>
    </row>
    <row r="258" spans="1:33" x14ac:dyDescent="0.25">
      <c r="A258" s="1">
        <v>35098</v>
      </c>
      <c r="B258" s="1">
        <v>1211101</v>
      </c>
      <c r="C258" s="1" t="s">
        <v>318</v>
      </c>
      <c r="D258" s="1">
        <v>1211101</v>
      </c>
      <c r="E258" s="1" t="s">
        <v>601</v>
      </c>
      <c r="F258" s="1">
        <v>34203085</v>
      </c>
      <c r="G258" s="1">
        <v>1.83</v>
      </c>
      <c r="H258" s="1">
        <v>5.4586925210447248</v>
      </c>
      <c r="I258" s="1">
        <v>-1.8578037944262271</v>
      </c>
      <c r="J258" s="1">
        <v>3.400823288471849</v>
      </c>
      <c r="K258" s="1">
        <v>-7.4460429392886791</v>
      </c>
      <c r="L258" s="1">
        <v>6.7874705032605975</v>
      </c>
      <c r="M258" s="1">
        <v>59.040000915527344</v>
      </c>
      <c r="N258" s="1">
        <v>0.97094166596730558</v>
      </c>
      <c r="O258" s="1">
        <v>0.96533690096206171</v>
      </c>
      <c r="P258" s="1">
        <v>0.9372858188398201</v>
      </c>
      <c r="Q258" s="1">
        <v>0.96829999923706056</v>
      </c>
      <c r="R258" s="1">
        <v>0.9329846751933194</v>
      </c>
      <c r="S258" s="1">
        <v>0.90340906027788037</v>
      </c>
      <c r="T258" s="1">
        <v>0.90340906027788037</v>
      </c>
      <c r="U258" s="1">
        <v>0.9372858188398201</v>
      </c>
      <c r="V258" s="1">
        <v>406.790663</v>
      </c>
      <c r="W258" s="1">
        <v>379.211635</v>
      </c>
      <c r="X258" s="1">
        <v>262.000766</v>
      </c>
      <c r="Y258" s="1">
        <v>389.46</v>
      </c>
      <c r="Z258" s="7">
        <v>74463.375599999999</v>
      </c>
      <c r="AA258" s="7">
        <v>51.365559107000003</v>
      </c>
      <c r="AB258" s="7">
        <v>64.112604613000002</v>
      </c>
      <c r="AC258" s="7" t="s">
        <v>444</v>
      </c>
      <c r="AD258" s="7" t="s">
        <v>445</v>
      </c>
      <c r="AE258" s="7">
        <v>30.787872797999999</v>
      </c>
      <c r="AF258" s="7" t="s">
        <v>445</v>
      </c>
      <c r="AG258" s="7">
        <v>48.024070635000001</v>
      </c>
    </row>
    <row r="259" spans="1:33" x14ac:dyDescent="0.25">
      <c r="A259" s="1">
        <v>39724</v>
      </c>
      <c r="B259" s="1">
        <v>1220101</v>
      </c>
      <c r="C259" s="1" t="s">
        <v>318</v>
      </c>
      <c r="D259" s="1">
        <v>1220101</v>
      </c>
      <c r="E259" s="1" t="s">
        <v>601</v>
      </c>
      <c r="F259" s="1">
        <v>34203085</v>
      </c>
      <c r="G259" s="1">
        <v>1.83</v>
      </c>
      <c r="H259" s="1">
        <v>6.2365804261953288</v>
      </c>
      <c r="I259" s="1">
        <v>-0.71480683508764664</v>
      </c>
      <c r="J259" s="1">
        <v>2.8968610737372984</v>
      </c>
      <c r="K259" s="1">
        <v>-7.3828140981422701</v>
      </c>
      <c r="L259" s="1">
        <v>7.1202697074252699</v>
      </c>
      <c r="M259" s="1">
        <v>59.040000915527344</v>
      </c>
      <c r="N259" s="1">
        <v>0.97094166596730558</v>
      </c>
      <c r="O259" s="1">
        <v>0.96533690096206171</v>
      </c>
      <c r="P259" s="1">
        <v>0.9372858188398201</v>
      </c>
      <c r="Q259" s="1">
        <v>0.96829999923706056</v>
      </c>
      <c r="R259" s="1">
        <v>0.9329846751933194</v>
      </c>
      <c r="S259" s="1">
        <v>0.90340906027788037</v>
      </c>
      <c r="T259" s="1">
        <v>0.90340906027788037</v>
      </c>
      <c r="U259" s="1">
        <v>0.9372858188398201</v>
      </c>
      <c r="V259" s="1">
        <v>406.790663</v>
      </c>
      <c r="W259" s="1">
        <v>379.211635</v>
      </c>
      <c r="X259" s="1">
        <v>262.000766</v>
      </c>
      <c r="Y259" s="1">
        <v>389.46</v>
      </c>
      <c r="Z259" s="7">
        <v>74463.375599999999</v>
      </c>
      <c r="AA259" s="7">
        <v>48.918009068000003</v>
      </c>
      <c r="AB259" s="7">
        <v>55.991117492999997</v>
      </c>
      <c r="AC259" s="7" t="s">
        <v>444</v>
      </c>
      <c r="AD259" s="7" t="s">
        <v>445</v>
      </c>
      <c r="AE259" s="7">
        <v>31.060114565999999</v>
      </c>
      <c r="AF259" s="7" t="s">
        <v>445</v>
      </c>
      <c r="AG259" s="7">
        <v>48.443928853000003</v>
      </c>
    </row>
    <row r="260" spans="1:33" x14ac:dyDescent="0.25">
      <c r="A260" s="1">
        <v>44350</v>
      </c>
      <c r="B260" s="1">
        <v>1221101</v>
      </c>
      <c r="C260" s="1" t="s">
        <v>318</v>
      </c>
      <c r="D260" s="1">
        <v>1221101</v>
      </c>
      <c r="E260" s="1" t="s">
        <v>601</v>
      </c>
      <c r="F260" s="1">
        <v>34203085</v>
      </c>
      <c r="G260" s="1">
        <v>1.83</v>
      </c>
      <c r="H260" s="1">
        <v>4.9156300124123682</v>
      </c>
      <c r="I260" s="1">
        <v>-2.2693845137798743</v>
      </c>
      <c r="J260" s="1">
        <v>3.9063669707757498</v>
      </c>
      <c r="K260" s="1">
        <v>-7.2399466390305518</v>
      </c>
      <c r="L260" s="1">
        <v>6.4934270461480628</v>
      </c>
      <c r="M260" s="1">
        <v>59.040000915527344</v>
      </c>
      <c r="N260" s="1">
        <v>0.97094166596730558</v>
      </c>
      <c r="O260" s="1">
        <v>0.96533690096206171</v>
      </c>
      <c r="P260" s="1">
        <v>0.9372858188398201</v>
      </c>
      <c r="Q260" s="1">
        <v>0.96829999923706056</v>
      </c>
      <c r="R260" s="1">
        <v>0.9329846751933194</v>
      </c>
      <c r="S260" s="1">
        <v>0.90340906027788037</v>
      </c>
      <c r="T260" s="1">
        <v>0.90340906027788037</v>
      </c>
      <c r="U260" s="1">
        <v>0.9372858188398201</v>
      </c>
      <c r="V260" s="1">
        <v>406.790663</v>
      </c>
      <c r="W260" s="1">
        <v>379.211635</v>
      </c>
      <c r="X260" s="1">
        <v>262.000766</v>
      </c>
      <c r="Y260" s="1">
        <v>389.46</v>
      </c>
      <c r="Z260" s="7">
        <v>74463.375599999999</v>
      </c>
      <c r="AA260" s="7">
        <v>53.736841624</v>
      </c>
      <c r="AB260" s="7">
        <v>71.306029323999994</v>
      </c>
      <c r="AC260" s="7" t="s">
        <v>444</v>
      </c>
      <c r="AD260" s="7" t="s">
        <v>445</v>
      </c>
      <c r="AE260" s="7">
        <v>31.692763856999999</v>
      </c>
      <c r="AF260" s="7" t="s">
        <v>445</v>
      </c>
      <c r="AG260" s="7">
        <v>49.419616773999998</v>
      </c>
    </row>
    <row r="261" spans="1:33" x14ac:dyDescent="0.25">
      <c r="A261" s="1">
        <v>48976</v>
      </c>
      <c r="B261" s="1">
        <v>1230101</v>
      </c>
      <c r="C261" s="1" t="s">
        <v>318</v>
      </c>
      <c r="D261" s="1">
        <v>1230101</v>
      </c>
      <c r="E261" s="1" t="s">
        <v>601</v>
      </c>
      <c r="F261" s="1">
        <v>34203085</v>
      </c>
      <c r="G261" s="1">
        <v>1.83</v>
      </c>
      <c r="H261" s="1">
        <v>6.0172023160969346</v>
      </c>
      <c r="I261" s="1">
        <v>-1.1589727118040172</v>
      </c>
      <c r="J261" s="1">
        <v>2.985756749006228</v>
      </c>
      <c r="K261" s="1">
        <v>-7.5312124528631319</v>
      </c>
      <c r="L261" s="1">
        <v>7.0931868514129004</v>
      </c>
      <c r="M261" s="1">
        <v>59.040000915527344</v>
      </c>
      <c r="N261" s="1">
        <v>0.97094166596730558</v>
      </c>
      <c r="O261" s="1">
        <v>0.96533690096206171</v>
      </c>
      <c r="P261" s="1">
        <v>0.9372858188398201</v>
      </c>
      <c r="Q261" s="1">
        <v>0.96829999923706056</v>
      </c>
      <c r="R261" s="1">
        <v>0.9329846751933194</v>
      </c>
      <c r="S261" s="1">
        <v>0.90340906027788037</v>
      </c>
      <c r="T261" s="1">
        <v>0.90340906027788037</v>
      </c>
      <c r="U261" s="1">
        <v>0.9372858188398201</v>
      </c>
      <c r="V261" s="1">
        <v>406.790663</v>
      </c>
      <c r="W261" s="1">
        <v>379.211635</v>
      </c>
      <c r="X261" s="1">
        <v>262.000766</v>
      </c>
      <c r="Y261" s="1">
        <v>389.46</v>
      </c>
      <c r="Z261" s="7">
        <v>74463.375599999999</v>
      </c>
      <c r="AA261" s="7">
        <v>49.108603547000001</v>
      </c>
      <c r="AB261" s="7">
        <v>58.068927576999997</v>
      </c>
      <c r="AC261" s="7" t="s">
        <v>444</v>
      </c>
      <c r="AD261" s="7" t="s">
        <v>445</v>
      </c>
      <c r="AE261" s="7">
        <v>30.428387830999998</v>
      </c>
      <c r="AF261" s="7" t="s">
        <v>445</v>
      </c>
      <c r="AG261" s="7">
        <v>47.469663721000003</v>
      </c>
    </row>
    <row r="262" spans="1:33" x14ac:dyDescent="0.25">
      <c r="A262" s="1">
        <v>53602</v>
      </c>
      <c r="B262" s="1">
        <v>1231101</v>
      </c>
      <c r="C262" s="1" t="s">
        <v>318</v>
      </c>
      <c r="D262" s="1">
        <v>1231101</v>
      </c>
      <c r="E262" s="1" t="s">
        <v>601</v>
      </c>
      <c r="F262" s="1">
        <v>34203085</v>
      </c>
      <c r="G262" s="1">
        <v>1.83</v>
      </c>
      <c r="H262" s="1">
        <v>5.2141423639223135</v>
      </c>
      <c r="I262" s="1">
        <v>-1.819282725434646</v>
      </c>
      <c r="J262" s="1">
        <v>3.7383361570621649</v>
      </c>
      <c r="K262" s="1">
        <v>-7.0974885102403835</v>
      </c>
      <c r="L262" s="1">
        <v>6.4636221638544411</v>
      </c>
      <c r="M262" s="1">
        <v>59.040000915527344</v>
      </c>
      <c r="N262" s="1">
        <v>0.97094166596730558</v>
      </c>
      <c r="O262" s="1">
        <v>0.96533690096206171</v>
      </c>
      <c r="P262" s="1">
        <v>0.9372858188398201</v>
      </c>
      <c r="Q262" s="1">
        <v>0.96829999923706056</v>
      </c>
      <c r="R262" s="1">
        <v>0.9329846751933194</v>
      </c>
      <c r="S262" s="1">
        <v>0.90340906027788037</v>
      </c>
      <c r="T262" s="1">
        <v>0.90340906027788037</v>
      </c>
      <c r="U262" s="1">
        <v>0.9372858188398201</v>
      </c>
      <c r="V262" s="1">
        <v>406.790663</v>
      </c>
      <c r="W262" s="1">
        <v>379.211635</v>
      </c>
      <c r="X262" s="1">
        <v>262.000766</v>
      </c>
      <c r="Y262" s="1">
        <v>389.46</v>
      </c>
      <c r="Z262" s="7">
        <v>74463.375599999999</v>
      </c>
      <c r="AA262" s="7">
        <v>53.989242689999998</v>
      </c>
      <c r="AB262" s="7">
        <v>67.166471686999998</v>
      </c>
      <c r="AC262" s="7" t="s">
        <v>444</v>
      </c>
      <c r="AD262" s="7" t="s">
        <v>445</v>
      </c>
      <c r="AE262" s="7">
        <v>32.348960757</v>
      </c>
      <c r="AF262" s="7" t="s">
        <v>445</v>
      </c>
      <c r="AG262" s="7">
        <v>50.431620422000002</v>
      </c>
    </row>
    <row r="263" spans="1:33" x14ac:dyDescent="0.25">
      <c r="A263" s="1">
        <v>58228</v>
      </c>
      <c r="B263" s="1">
        <v>2110101</v>
      </c>
      <c r="C263" s="1" t="s">
        <v>318</v>
      </c>
      <c r="D263" s="1">
        <v>2110101</v>
      </c>
      <c r="E263" s="1" t="s">
        <v>601</v>
      </c>
      <c r="F263" s="1">
        <v>34203085</v>
      </c>
      <c r="G263" s="1">
        <v>1.83</v>
      </c>
      <c r="H263" s="1">
        <v>5.7160027454702131</v>
      </c>
      <c r="I263" s="1">
        <v>-1.2755398618104468</v>
      </c>
      <c r="J263" s="1">
        <v>3.2657088532158882</v>
      </c>
      <c r="K263" s="1">
        <v>-7.2152798800880902</v>
      </c>
      <c r="L263" s="1">
        <v>6.7425138056355394</v>
      </c>
      <c r="M263" s="1">
        <v>59.040000915527344</v>
      </c>
      <c r="N263" s="1">
        <v>0.97094166596730558</v>
      </c>
      <c r="O263" s="1">
        <v>0.96533690096206171</v>
      </c>
      <c r="P263" s="1">
        <v>0.9372858188398201</v>
      </c>
      <c r="Q263" s="1">
        <v>0.96829999923706056</v>
      </c>
      <c r="R263" s="1">
        <v>0.9329846751933194</v>
      </c>
      <c r="S263" s="1">
        <v>0.90340906027788037</v>
      </c>
      <c r="T263" s="1">
        <v>0.90340906027788037</v>
      </c>
      <c r="U263" s="1">
        <v>0.9372858188398201</v>
      </c>
      <c r="V263" s="1">
        <v>406.790663</v>
      </c>
      <c r="W263" s="1">
        <v>379.211635</v>
      </c>
      <c r="X263" s="1">
        <v>262.000766</v>
      </c>
      <c r="Y263" s="1">
        <v>389.46</v>
      </c>
      <c r="Z263" s="7">
        <v>74463.375599999999</v>
      </c>
      <c r="AA263" s="7">
        <v>51.714714135999998</v>
      </c>
      <c r="AB263" s="7">
        <v>61.181511039999997</v>
      </c>
      <c r="AC263" s="7" t="s">
        <v>444</v>
      </c>
      <c r="AD263" s="7" t="s">
        <v>445</v>
      </c>
      <c r="AE263" s="7">
        <v>31.804530071999999</v>
      </c>
      <c r="AF263" s="7" t="s">
        <v>445</v>
      </c>
      <c r="AG263" s="7">
        <v>49.591985491000003</v>
      </c>
    </row>
    <row r="264" spans="1:33" x14ac:dyDescent="0.25">
      <c r="A264" s="1">
        <v>62854</v>
      </c>
      <c r="B264" s="1">
        <v>2111101</v>
      </c>
      <c r="C264" s="1" t="s">
        <v>318</v>
      </c>
      <c r="D264" s="1">
        <v>2111101</v>
      </c>
      <c r="E264" s="1" t="s">
        <v>601</v>
      </c>
      <c r="F264" s="1">
        <v>34203085</v>
      </c>
      <c r="G264" s="1">
        <v>1.83</v>
      </c>
      <c r="H264" s="1">
        <v>5.3398874594543226</v>
      </c>
      <c r="I264" s="1">
        <v>-1.8347011853727899</v>
      </c>
      <c r="J264" s="1">
        <v>3.6338397218555389</v>
      </c>
      <c r="K264" s="1">
        <v>-7.2814317162109816</v>
      </c>
      <c r="L264" s="1">
        <v>6.6358537458152744</v>
      </c>
      <c r="M264" s="1">
        <v>59.040000915527344</v>
      </c>
      <c r="N264" s="1">
        <v>0.97094166596730558</v>
      </c>
      <c r="O264" s="1">
        <v>0.96533690096206171</v>
      </c>
      <c r="P264" s="1">
        <v>0.9372858188398201</v>
      </c>
      <c r="Q264" s="1">
        <v>0.96829999923706056</v>
      </c>
      <c r="R264" s="1">
        <v>0.9329846751933194</v>
      </c>
      <c r="S264" s="1">
        <v>0.90340906027788037</v>
      </c>
      <c r="T264" s="1">
        <v>0.90340906027788037</v>
      </c>
      <c r="U264" s="1">
        <v>0.9372858188398201</v>
      </c>
      <c r="V264" s="1">
        <v>406.790663</v>
      </c>
      <c r="W264" s="1">
        <v>379.211635</v>
      </c>
      <c r="X264" s="1">
        <v>262.000766</v>
      </c>
      <c r="Y264" s="1">
        <v>389.46</v>
      </c>
      <c r="Z264" s="7">
        <v>74463.375599999999</v>
      </c>
      <c r="AA264" s="7">
        <v>52.562013485999998</v>
      </c>
      <c r="AB264" s="7">
        <v>65.561269413000005</v>
      </c>
      <c r="AC264" s="7" t="s">
        <v>444</v>
      </c>
      <c r="AD264" s="7" t="s">
        <v>445</v>
      </c>
      <c r="AE264" s="7">
        <v>31.506500786</v>
      </c>
      <c r="AF264" s="7" t="s">
        <v>445</v>
      </c>
      <c r="AG264" s="7">
        <v>49.132357100999997</v>
      </c>
    </row>
    <row r="265" spans="1:33" x14ac:dyDescent="0.25">
      <c r="A265" s="1">
        <v>67480</v>
      </c>
      <c r="B265" s="1">
        <v>2120101</v>
      </c>
      <c r="C265" s="1" t="s">
        <v>318</v>
      </c>
      <c r="D265" s="1">
        <v>2120101</v>
      </c>
      <c r="E265" s="1" t="s">
        <v>601</v>
      </c>
      <c r="F265" s="1">
        <v>34203085</v>
      </c>
      <c r="G265" s="1">
        <v>1.83</v>
      </c>
      <c r="H265" s="1">
        <v>5.3141047136436708</v>
      </c>
      <c r="I265" s="1">
        <v>-1.8393899465393573</v>
      </c>
      <c r="J265" s="1">
        <v>3.6458285087191551</v>
      </c>
      <c r="K265" s="1">
        <v>-7.2568913403629853</v>
      </c>
      <c r="L265" s="1">
        <v>6.6110260721431375</v>
      </c>
      <c r="M265" s="1">
        <v>59.040000915527344</v>
      </c>
      <c r="N265" s="1">
        <v>0.97094166596730558</v>
      </c>
      <c r="O265" s="1">
        <v>0.96533690096206171</v>
      </c>
      <c r="P265" s="1">
        <v>0.9372858188398201</v>
      </c>
      <c r="Q265" s="1">
        <v>0.96829999923706056</v>
      </c>
      <c r="R265" s="1">
        <v>0.9329846751933194</v>
      </c>
      <c r="S265" s="1">
        <v>0.90340906027788037</v>
      </c>
      <c r="T265" s="1">
        <v>0.90340906027788037</v>
      </c>
      <c r="U265" s="1">
        <v>0.9372858188398201</v>
      </c>
      <c r="V265" s="1">
        <v>406.790663</v>
      </c>
      <c r="W265" s="1">
        <v>379.211635</v>
      </c>
      <c r="X265" s="1">
        <v>262.000766</v>
      </c>
      <c r="Y265" s="1">
        <v>389.46</v>
      </c>
      <c r="Z265" s="7">
        <v>74463.375599999999</v>
      </c>
      <c r="AA265" s="7">
        <v>52.763165346000001</v>
      </c>
      <c r="AB265" s="7">
        <v>65.884208530999999</v>
      </c>
      <c r="AC265" s="7" t="s">
        <v>444</v>
      </c>
      <c r="AD265" s="7" t="s">
        <v>445</v>
      </c>
      <c r="AE265" s="7">
        <v>31.616426882999999</v>
      </c>
      <c r="AF265" s="7" t="s">
        <v>445</v>
      </c>
      <c r="AG265" s="7">
        <v>49.301887940999997</v>
      </c>
    </row>
    <row r="266" spans="1:33" x14ac:dyDescent="0.25">
      <c r="A266" s="1">
        <v>72106</v>
      </c>
      <c r="B266" s="1">
        <v>2121101</v>
      </c>
      <c r="C266" s="1" t="s">
        <v>318</v>
      </c>
      <c r="D266" s="1">
        <v>2121101</v>
      </c>
      <c r="E266" s="1" t="s">
        <v>601</v>
      </c>
      <c r="F266" s="1">
        <v>34203085</v>
      </c>
      <c r="G266" s="1">
        <v>1.83</v>
      </c>
      <c r="H266" s="1">
        <v>5.7452242678058791</v>
      </c>
      <c r="I266" s="1">
        <v>-1.265953486480663</v>
      </c>
      <c r="J266" s="1">
        <v>3.2502806747188622</v>
      </c>
      <c r="K266" s="1">
        <v>-7.2447193395248828</v>
      </c>
      <c r="L266" s="1">
        <v>6.7745890035605596</v>
      </c>
      <c r="M266" s="1">
        <v>59.040000915527344</v>
      </c>
      <c r="N266" s="1">
        <v>0.97094166596730558</v>
      </c>
      <c r="O266" s="1">
        <v>0.96533690096206171</v>
      </c>
      <c r="P266" s="1">
        <v>0.9372858188398201</v>
      </c>
      <c r="Q266" s="1">
        <v>0.96829999923706056</v>
      </c>
      <c r="R266" s="1">
        <v>0.9329846751933194</v>
      </c>
      <c r="S266" s="1">
        <v>0.90340906027788037</v>
      </c>
      <c r="T266" s="1">
        <v>0.90340906027788037</v>
      </c>
      <c r="U266" s="1">
        <v>0.9372858188398201</v>
      </c>
      <c r="V266" s="1">
        <v>406.790663</v>
      </c>
      <c r="W266" s="1">
        <v>379.211635</v>
      </c>
      <c r="X266" s="1">
        <v>262.000766</v>
      </c>
      <c r="Y266" s="1">
        <v>389.46</v>
      </c>
      <c r="Z266" s="7">
        <v>74463.375599999999</v>
      </c>
      <c r="AA266" s="7">
        <v>51.465129269999998</v>
      </c>
      <c r="AB266" s="7">
        <v>60.865241677999997</v>
      </c>
      <c r="AC266" s="7" t="s">
        <v>444</v>
      </c>
      <c r="AD266" s="7" t="s">
        <v>445</v>
      </c>
      <c r="AE266" s="7">
        <v>31.671226407999999</v>
      </c>
      <c r="AF266" s="7" t="s">
        <v>445</v>
      </c>
      <c r="AG266" s="7">
        <v>49.386401169999999</v>
      </c>
    </row>
    <row r="267" spans="1:33" x14ac:dyDescent="0.25">
      <c r="A267" s="1">
        <v>76732</v>
      </c>
      <c r="B267" s="1">
        <v>2130101</v>
      </c>
      <c r="C267" s="1" t="s">
        <v>318</v>
      </c>
      <c r="D267" s="1">
        <v>2130101</v>
      </c>
      <c r="E267" s="1" t="s">
        <v>601</v>
      </c>
      <c r="F267" s="1">
        <v>34203085</v>
      </c>
      <c r="G267" s="1">
        <v>1.83</v>
      </c>
      <c r="H267" s="1">
        <v>5.6722794160123104</v>
      </c>
      <c r="I267" s="1">
        <v>-1.398124613938633</v>
      </c>
      <c r="J267" s="1">
        <v>3.3653752945948159</v>
      </c>
      <c r="K267" s="1">
        <v>-7.2649721725829215</v>
      </c>
      <c r="L267" s="1">
        <v>6.7500991553943166</v>
      </c>
      <c r="M267" s="1">
        <v>59.040000915527344</v>
      </c>
      <c r="N267" s="1">
        <v>0.97094166596730558</v>
      </c>
      <c r="O267" s="1">
        <v>0.96533690096206171</v>
      </c>
      <c r="P267" s="1">
        <v>0.9372858188398201</v>
      </c>
      <c r="Q267" s="1">
        <v>0.96829999923706056</v>
      </c>
      <c r="R267" s="1">
        <v>0.9329846751933194</v>
      </c>
      <c r="S267" s="1">
        <v>0.90340906027788037</v>
      </c>
      <c r="T267" s="1">
        <v>0.90340906027788037</v>
      </c>
      <c r="U267" s="1">
        <v>0.9372858188398201</v>
      </c>
      <c r="V267" s="1">
        <v>406.790663</v>
      </c>
      <c r="W267" s="1">
        <v>379.211635</v>
      </c>
      <c r="X267" s="1">
        <v>262.000766</v>
      </c>
      <c r="Y267" s="1">
        <v>389.46</v>
      </c>
      <c r="Z267" s="7">
        <v>74463.375599999999</v>
      </c>
      <c r="AA267" s="7">
        <v>51.655476556000004</v>
      </c>
      <c r="AB267" s="7">
        <v>61.660821472000002</v>
      </c>
      <c r="AC267" s="7" t="s">
        <v>444</v>
      </c>
      <c r="AD267" s="7" t="s">
        <v>445</v>
      </c>
      <c r="AE267" s="7">
        <v>31.580147615000001</v>
      </c>
      <c r="AF267" s="7" t="s">
        <v>445</v>
      </c>
      <c r="AG267" s="7">
        <v>49.245937126000001</v>
      </c>
    </row>
    <row r="268" spans="1:33" x14ac:dyDescent="0.25">
      <c r="A268" s="1">
        <v>81358</v>
      </c>
      <c r="B268" s="1">
        <v>2131101</v>
      </c>
      <c r="C268" s="1" t="s">
        <v>318</v>
      </c>
      <c r="D268" s="1">
        <v>2131101</v>
      </c>
      <c r="E268" s="1" t="s">
        <v>601</v>
      </c>
      <c r="F268" s="1">
        <v>34203085</v>
      </c>
      <c r="G268" s="1">
        <v>1.83</v>
      </c>
      <c r="H268" s="1">
        <v>5.3835945164134174</v>
      </c>
      <c r="I268" s="1">
        <v>-1.7174768334300308</v>
      </c>
      <c r="J268" s="1">
        <v>3.5341899908129912</v>
      </c>
      <c r="K268" s="1">
        <v>-7.2263781585345592</v>
      </c>
      <c r="L268" s="1">
        <v>6.6150180367726454</v>
      </c>
      <c r="M268" s="1">
        <v>59.040000915527344</v>
      </c>
      <c r="N268" s="1">
        <v>0.97094166596730558</v>
      </c>
      <c r="O268" s="1">
        <v>0.96533690096206171</v>
      </c>
      <c r="P268" s="1">
        <v>0.9372858188398201</v>
      </c>
      <c r="Q268" s="1">
        <v>0.96829999923706056</v>
      </c>
      <c r="R268" s="1">
        <v>0.9329846751933194</v>
      </c>
      <c r="S268" s="1">
        <v>0.90340906027788037</v>
      </c>
      <c r="T268" s="1">
        <v>0.90340906027788037</v>
      </c>
      <c r="U268" s="1">
        <v>0.9372858188398201</v>
      </c>
      <c r="V268" s="1">
        <v>406.790663</v>
      </c>
      <c r="W268" s="1">
        <v>379.211635</v>
      </c>
      <c r="X268" s="1">
        <v>262.000766</v>
      </c>
      <c r="Y268" s="1">
        <v>389.46</v>
      </c>
      <c r="Z268" s="7">
        <v>74463.375599999999</v>
      </c>
      <c r="AA268" s="7">
        <v>52.730720890999997</v>
      </c>
      <c r="AB268" s="7">
        <v>65.020887482999996</v>
      </c>
      <c r="AC268" s="7" t="s">
        <v>444</v>
      </c>
      <c r="AD268" s="7" t="s">
        <v>445</v>
      </c>
      <c r="AE268" s="7">
        <v>31.754148843999999</v>
      </c>
      <c r="AF268" s="7" t="s">
        <v>445</v>
      </c>
      <c r="AG268" s="7">
        <v>49.514286271000003</v>
      </c>
    </row>
    <row r="269" spans="1:33" x14ac:dyDescent="0.25">
      <c r="A269" s="1">
        <v>85984</v>
      </c>
      <c r="B269" s="1">
        <v>2210101</v>
      </c>
      <c r="C269" s="1" t="s">
        <v>318</v>
      </c>
      <c r="D269" s="1">
        <v>2210101</v>
      </c>
      <c r="E269" s="1" t="s">
        <v>601</v>
      </c>
      <c r="F269" s="1">
        <v>34203085</v>
      </c>
      <c r="G269" s="1">
        <v>1.83</v>
      </c>
      <c r="H269" s="1">
        <v>5.6312813720218884</v>
      </c>
      <c r="I269" s="1">
        <v>-1.482564011806133</v>
      </c>
      <c r="J269" s="1">
        <v>3.3712843088143094</v>
      </c>
      <c r="K269" s="1">
        <v>-7.3014815357215115</v>
      </c>
      <c r="L269" s="1">
        <v>6.758332910816458</v>
      </c>
      <c r="M269" s="1">
        <v>59.040000915527344</v>
      </c>
      <c r="N269" s="1">
        <v>0.97094166596730558</v>
      </c>
      <c r="O269" s="1">
        <v>0.96533690096206171</v>
      </c>
      <c r="P269" s="1">
        <v>0.9372858188398201</v>
      </c>
      <c r="Q269" s="1">
        <v>0.96829999923706056</v>
      </c>
      <c r="R269" s="1">
        <v>0.9329846751933194</v>
      </c>
      <c r="S269" s="1">
        <v>0.90340906027788037</v>
      </c>
      <c r="T269" s="1">
        <v>0.90340906027788037</v>
      </c>
      <c r="U269" s="1">
        <v>0.9372858188398201</v>
      </c>
      <c r="V269" s="1">
        <v>406.790663</v>
      </c>
      <c r="W269" s="1">
        <v>379.211635</v>
      </c>
      <c r="X269" s="1">
        <v>262.000766</v>
      </c>
      <c r="Y269" s="1">
        <v>389.46</v>
      </c>
      <c r="Z269" s="7">
        <v>74463.375599999999</v>
      </c>
      <c r="AA269" s="7">
        <v>51.591325777000002</v>
      </c>
      <c r="AB269" s="7">
        <v>62.117018018000003</v>
      </c>
      <c r="AC269" s="7" t="s">
        <v>444</v>
      </c>
      <c r="AD269" s="7" t="s">
        <v>445</v>
      </c>
      <c r="AE269" s="7">
        <v>31.417238151999999</v>
      </c>
      <c r="AF269" s="7" t="s">
        <v>445</v>
      </c>
      <c r="AG269" s="7">
        <v>48.994693984000001</v>
      </c>
    </row>
    <row r="270" spans="1:33" x14ac:dyDescent="0.25">
      <c r="A270" s="1">
        <v>90610</v>
      </c>
      <c r="B270" s="1">
        <v>2211101</v>
      </c>
      <c r="C270" s="1" t="s">
        <v>318</v>
      </c>
      <c r="D270" s="1">
        <v>2211101</v>
      </c>
      <c r="E270" s="1" t="s">
        <v>601</v>
      </c>
      <c r="F270" s="1">
        <v>34203085</v>
      </c>
      <c r="G270" s="1">
        <v>1.83</v>
      </c>
      <c r="H270" s="1">
        <v>5.4297120998783432</v>
      </c>
      <c r="I270" s="1">
        <v>-1.6309341126552965</v>
      </c>
      <c r="J270" s="1">
        <v>3.5231613538230708</v>
      </c>
      <c r="K270" s="1">
        <v>-7.1919717744405345</v>
      </c>
      <c r="L270" s="1">
        <v>6.6068404409578827</v>
      </c>
      <c r="M270" s="1">
        <v>59.040000915527344</v>
      </c>
      <c r="N270" s="1">
        <v>0.97094166596730558</v>
      </c>
      <c r="O270" s="1">
        <v>0.96533690096206171</v>
      </c>
      <c r="P270" s="1">
        <v>0.9372858188398201</v>
      </c>
      <c r="Q270" s="1">
        <v>0.96829999923706056</v>
      </c>
      <c r="R270" s="1">
        <v>0.9329846751933194</v>
      </c>
      <c r="S270" s="1">
        <v>0.90340906027788037</v>
      </c>
      <c r="T270" s="1">
        <v>0.90340906027788037</v>
      </c>
      <c r="U270" s="1">
        <v>0.9372858188398201</v>
      </c>
      <c r="V270" s="1">
        <v>406.790663</v>
      </c>
      <c r="W270" s="1">
        <v>379.211635</v>
      </c>
      <c r="X270" s="1">
        <v>262.000766</v>
      </c>
      <c r="Y270" s="1">
        <v>389.46</v>
      </c>
      <c r="Z270" s="7">
        <v>74463.375599999999</v>
      </c>
      <c r="AA270" s="7">
        <v>52.797225920999999</v>
      </c>
      <c r="AB270" s="7">
        <v>64.460135139000002</v>
      </c>
      <c r="AC270" s="7" t="s">
        <v>444</v>
      </c>
      <c r="AD270" s="7" t="s">
        <v>445</v>
      </c>
      <c r="AE270" s="7">
        <v>31.910844651000001</v>
      </c>
      <c r="AF270" s="7" t="s">
        <v>445</v>
      </c>
      <c r="AG270" s="7">
        <v>49.755946555000001</v>
      </c>
    </row>
    <row r="271" spans="1:33" x14ac:dyDescent="0.25">
      <c r="A271" s="1">
        <v>95236</v>
      </c>
      <c r="B271" s="1">
        <v>2220101</v>
      </c>
      <c r="C271" s="1" t="s">
        <v>318</v>
      </c>
      <c r="D271" s="1">
        <v>2220101</v>
      </c>
      <c r="E271" s="1" t="s">
        <v>601</v>
      </c>
      <c r="F271" s="1">
        <v>34203085</v>
      </c>
      <c r="G271" s="1">
        <v>1.83</v>
      </c>
      <c r="H271" s="1">
        <v>5.7343312977369081</v>
      </c>
      <c r="I271" s="1">
        <v>-1.3137991966207503</v>
      </c>
      <c r="J271" s="1">
        <v>3.287222529075752</v>
      </c>
      <c r="K271" s="1">
        <v>-7.2710822838215758</v>
      </c>
      <c r="L271" s="1">
        <v>6.7840704597933827</v>
      </c>
      <c r="M271" s="1">
        <v>59.040000915527344</v>
      </c>
      <c r="N271" s="1">
        <v>0.97094166596730558</v>
      </c>
      <c r="O271" s="1">
        <v>0.96533690096206171</v>
      </c>
      <c r="P271" s="1">
        <v>0.9372858188398201</v>
      </c>
      <c r="Q271" s="1">
        <v>0.96829999923706056</v>
      </c>
      <c r="R271" s="1">
        <v>0.9329846751933194</v>
      </c>
      <c r="S271" s="1">
        <v>0.90340906027788037</v>
      </c>
      <c r="T271" s="1">
        <v>0.90340906027788037</v>
      </c>
      <c r="U271" s="1">
        <v>0.9372858188398201</v>
      </c>
      <c r="V271" s="1">
        <v>406.790663</v>
      </c>
      <c r="W271" s="1">
        <v>379.211635</v>
      </c>
      <c r="X271" s="1">
        <v>262.000766</v>
      </c>
      <c r="Y271" s="1">
        <v>389.46</v>
      </c>
      <c r="Z271" s="7">
        <v>74463.375599999999</v>
      </c>
      <c r="AA271" s="7">
        <v>51.391803701000001</v>
      </c>
      <c r="AB271" s="7">
        <v>60.982761261999997</v>
      </c>
      <c r="AC271" s="7" t="s">
        <v>444</v>
      </c>
      <c r="AD271" s="7" t="s">
        <v>445</v>
      </c>
      <c r="AE271" s="7">
        <v>31.552769527999999</v>
      </c>
      <c r="AF271" s="7" t="s">
        <v>445</v>
      </c>
      <c r="AG271" s="7">
        <v>49.203713938999996</v>
      </c>
    </row>
    <row r="272" spans="1:33" x14ac:dyDescent="0.25">
      <c r="A272" s="1">
        <v>99862</v>
      </c>
      <c r="B272" s="1">
        <v>2221101</v>
      </c>
      <c r="C272" s="1" t="s">
        <v>318</v>
      </c>
      <c r="D272" s="1">
        <v>2221101</v>
      </c>
      <c r="E272" s="1" t="s">
        <v>601</v>
      </c>
      <c r="F272" s="1">
        <v>34203085</v>
      </c>
      <c r="G272" s="1">
        <v>1.83</v>
      </c>
      <c r="H272" s="1">
        <v>5.3259753157991536</v>
      </c>
      <c r="I272" s="1">
        <v>-1.7935653976328463</v>
      </c>
      <c r="J272" s="1">
        <v>3.6079094601133237</v>
      </c>
      <c r="K272" s="1">
        <v>-7.2285063698365519</v>
      </c>
      <c r="L272" s="1">
        <v>6.5960376853571709</v>
      </c>
      <c r="M272" s="1">
        <v>59.040000915527344</v>
      </c>
      <c r="N272" s="1">
        <v>0.97094166596730558</v>
      </c>
      <c r="O272" s="1">
        <v>0.96533690096206171</v>
      </c>
      <c r="P272" s="1">
        <v>0.9372858188398201</v>
      </c>
      <c r="Q272" s="1">
        <v>0.96829999923706056</v>
      </c>
      <c r="R272" s="1">
        <v>0.9329846751933194</v>
      </c>
      <c r="S272" s="1">
        <v>0.90340906027788037</v>
      </c>
      <c r="T272" s="1">
        <v>0.90340906027788037</v>
      </c>
      <c r="U272" s="1">
        <v>0.9372858188398201</v>
      </c>
      <c r="V272" s="1">
        <v>406.790663</v>
      </c>
      <c r="W272" s="1">
        <v>379.211635</v>
      </c>
      <c r="X272" s="1">
        <v>262.000766</v>
      </c>
      <c r="Y272" s="1">
        <v>389.46</v>
      </c>
      <c r="Z272" s="7">
        <v>74463.375599999999</v>
      </c>
      <c r="AA272" s="7">
        <v>52.885333101000001</v>
      </c>
      <c r="AB272" s="7">
        <v>65.735136148999999</v>
      </c>
      <c r="AC272" s="7" t="s">
        <v>444</v>
      </c>
      <c r="AD272" s="7" t="s">
        <v>445</v>
      </c>
      <c r="AE272" s="7">
        <v>31.744505392000001</v>
      </c>
      <c r="AF272" s="7" t="s">
        <v>445</v>
      </c>
      <c r="AG272" s="7">
        <v>49.499413894</v>
      </c>
    </row>
    <row r="273" spans="1:33" x14ac:dyDescent="0.25">
      <c r="A273" s="1">
        <v>104488</v>
      </c>
      <c r="B273" s="1">
        <v>2230101</v>
      </c>
      <c r="C273" s="1" t="s">
        <v>318</v>
      </c>
      <c r="D273" s="1">
        <v>2230101</v>
      </c>
      <c r="E273" s="1" t="s">
        <v>601</v>
      </c>
      <c r="F273" s="1">
        <v>34203085</v>
      </c>
      <c r="G273" s="1">
        <v>1.83</v>
      </c>
      <c r="H273" s="1">
        <v>5.7424018447366478</v>
      </c>
      <c r="I273" s="1">
        <v>-1.2677891026962396</v>
      </c>
      <c r="J273" s="1">
        <v>3.2490503772010086</v>
      </c>
      <c r="K273" s="1">
        <v>-7.2434495483129</v>
      </c>
      <c r="L273" s="1">
        <v>6.7727086140380699</v>
      </c>
      <c r="M273" s="1">
        <v>59.040000915527344</v>
      </c>
      <c r="N273" s="1">
        <v>0.97094166596730558</v>
      </c>
      <c r="O273" s="1">
        <v>0.96533690096206171</v>
      </c>
      <c r="P273" s="1">
        <v>0.9372858188398201</v>
      </c>
      <c r="Q273" s="1">
        <v>0.96829999923706056</v>
      </c>
      <c r="R273" s="1">
        <v>0.9329846751933194</v>
      </c>
      <c r="S273" s="1">
        <v>0.90340906027788037</v>
      </c>
      <c r="T273" s="1">
        <v>0.90340906027788037</v>
      </c>
      <c r="U273" s="1">
        <v>0.9372858188398201</v>
      </c>
      <c r="V273" s="1">
        <v>406.790663</v>
      </c>
      <c r="W273" s="1">
        <v>379.211635</v>
      </c>
      <c r="X273" s="1">
        <v>262.000766</v>
      </c>
      <c r="Y273" s="1">
        <v>389.46</v>
      </c>
      <c r="Z273" s="7">
        <v>74463.375599999999</v>
      </c>
      <c r="AA273" s="7">
        <v>51.479695802999998</v>
      </c>
      <c r="AB273" s="7">
        <v>60.895648796000003</v>
      </c>
      <c r="AC273" s="7" t="s">
        <v>444</v>
      </c>
      <c r="AD273" s="7" t="s">
        <v>445</v>
      </c>
      <c r="AE273" s="7">
        <v>31.676953738999998</v>
      </c>
      <c r="AF273" s="7" t="s">
        <v>445</v>
      </c>
      <c r="AG273" s="7">
        <v>49.395234006999999</v>
      </c>
    </row>
    <row r="274" spans="1:33" x14ac:dyDescent="0.25">
      <c r="A274" s="1">
        <v>109114</v>
      </c>
      <c r="B274" s="1">
        <v>2231101</v>
      </c>
      <c r="C274" s="1" t="s">
        <v>318</v>
      </c>
      <c r="D274" s="1">
        <v>2231101</v>
      </c>
      <c r="E274" s="1" t="s">
        <v>601</v>
      </c>
      <c r="F274" s="1">
        <v>34203085</v>
      </c>
      <c r="G274" s="1">
        <v>1.83</v>
      </c>
      <c r="H274" s="1">
        <v>5.3169785239083387</v>
      </c>
      <c r="I274" s="1">
        <v>-1.8374822897032481</v>
      </c>
      <c r="J274" s="1">
        <v>3.6470081430753813</v>
      </c>
      <c r="K274" s="1">
        <v>-7.258234156796056</v>
      </c>
      <c r="L274" s="1">
        <v>6.6128329070256333</v>
      </c>
      <c r="M274" s="1">
        <v>59.040000915527344</v>
      </c>
      <c r="N274" s="1">
        <v>0.97094166596730558</v>
      </c>
      <c r="O274" s="1">
        <v>0.96533690096206171</v>
      </c>
      <c r="P274" s="1">
        <v>0.9372858188398201</v>
      </c>
      <c r="Q274" s="1">
        <v>0.96829999923706056</v>
      </c>
      <c r="R274" s="1">
        <v>0.9329846751933194</v>
      </c>
      <c r="S274" s="1">
        <v>0.90340906027788037</v>
      </c>
      <c r="T274" s="1">
        <v>0.90340906027788037</v>
      </c>
      <c r="U274" s="1">
        <v>0.9372858188398201</v>
      </c>
      <c r="V274" s="1">
        <v>406.790663</v>
      </c>
      <c r="W274" s="1">
        <v>379.211635</v>
      </c>
      <c r="X274" s="1">
        <v>262.000766</v>
      </c>
      <c r="Y274" s="1">
        <v>389.46</v>
      </c>
      <c r="Z274" s="7">
        <v>74463.375599999999</v>
      </c>
      <c r="AA274" s="7">
        <v>52.748475550999999</v>
      </c>
      <c r="AB274" s="7">
        <v>65.848057826000002</v>
      </c>
      <c r="AC274" s="7" t="s">
        <v>444</v>
      </c>
      <c r="AD274" s="7" t="s">
        <v>445</v>
      </c>
      <c r="AE274" s="7">
        <v>31.610392651000002</v>
      </c>
      <c r="AF274" s="7" t="s">
        <v>445</v>
      </c>
      <c r="AG274" s="7">
        <v>49.292581792999997</v>
      </c>
    </row>
    <row r="275" spans="1:33" x14ac:dyDescent="0.25">
      <c r="A275" s="1">
        <v>113740</v>
      </c>
      <c r="B275" s="1">
        <v>3110101</v>
      </c>
      <c r="C275" s="1" t="s">
        <v>318</v>
      </c>
      <c r="D275" s="1">
        <v>3110101</v>
      </c>
      <c r="E275" s="1" t="s">
        <v>601</v>
      </c>
      <c r="F275" s="1">
        <v>34203085</v>
      </c>
      <c r="G275" s="1">
        <v>1.83</v>
      </c>
      <c r="H275" s="1">
        <v>5.5595983925468753</v>
      </c>
      <c r="I275" s="1">
        <v>-1.4496597573709196</v>
      </c>
      <c r="J275" s="1">
        <v>3.4189654002754724</v>
      </c>
      <c r="K275" s="1">
        <v>-7.1731926436100464</v>
      </c>
      <c r="L275" s="1">
        <v>6.6440956941424236</v>
      </c>
      <c r="M275" s="1">
        <v>59.040000915527344</v>
      </c>
      <c r="N275" s="1">
        <v>0.97094166596730558</v>
      </c>
      <c r="O275" s="1">
        <v>0.96533690096206171</v>
      </c>
      <c r="P275" s="1">
        <v>0.9372858188398201</v>
      </c>
      <c r="Q275" s="1">
        <v>0.96829999923706056</v>
      </c>
      <c r="R275" s="1">
        <v>0.9329846751933194</v>
      </c>
      <c r="S275" s="1">
        <v>0.90340906027788037</v>
      </c>
      <c r="T275" s="1">
        <v>0.90340906027788037</v>
      </c>
      <c r="U275" s="1">
        <v>0.9372858188398201</v>
      </c>
      <c r="V275" s="1">
        <v>406.790663</v>
      </c>
      <c r="W275" s="1">
        <v>379.211635</v>
      </c>
      <c r="X275" s="1">
        <v>262.000766</v>
      </c>
      <c r="Y275" s="1">
        <v>389.46</v>
      </c>
      <c r="Z275" s="7">
        <v>74463.375599999999</v>
      </c>
      <c r="AA275" s="7">
        <v>52.495570231000002</v>
      </c>
      <c r="AB275" s="7">
        <v>62.930820668999999</v>
      </c>
      <c r="AC275" s="7" t="s">
        <v>444</v>
      </c>
      <c r="AD275" s="7" t="s">
        <v>445</v>
      </c>
      <c r="AE275" s="7">
        <v>31.997003923000001</v>
      </c>
      <c r="AF275" s="7" t="s">
        <v>445</v>
      </c>
      <c r="AG275" s="7">
        <v>49.888823588000001</v>
      </c>
    </row>
    <row r="276" spans="1:33" x14ac:dyDescent="0.25">
      <c r="A276" s="1">
        <v>118366</v>
      </c>
      <c r="B276" s="1">
        <v>3111101</v>
      </c>
      <c r="C276" s="1" t="s">
        <v>318</v>
      </c>
      <c r="D276" s="1">
        <v>3111101</v>
      </c>
      <c r="E276" s="1" t="s">
        <v>601</v>
      </c>
      <c r="F276" s="1">
        <v>34203085</v>
      </c>
      <c r="G276" s="1">
        <v>1.83</v>
      </c>
      <c r="H276" s="1">
        <v>5.4985964185462821</v>
      </c>
      <c r="I276" s="1">
        <v>-1.6691451723228341</v>
      </c>
      <c r="J276" s="1">
        <v>3.4782778915809747</v>
      </c>
      <c r="K276" s="1">
        <v>-7.3149536114319078</v>
      </c>
      <c r="L276" s="1">
        <v>6.714485656416894</v>
      </c>
      <c r="M276" s="1">
        <v>59.040000915527344</v>
      </c>
      <c r="N276" s="1">
        <v>0.97094166596730558</v>
      </c>
      <c r="O276" s="1">
        <v>0.96533690096206171</v>
      </c>
      <c r="P276" s="1">
        <v>0.9372858188398201</v>
      </c>
      <c r="Q276" s="1">
        <v>0.96829999923706056</v>
      </c>
      <c r="R276" s="1">
        <v>0.9329846751933194</v>
      </c>
      <c r="S276" s="1">
        <v>0.90340906027788037</v>
      </c>
      <c r="T276" s="1">
        <v>0.90340906027788037</v>
      </c>
      <c r="U276" s="1">
        <v>0.9372858188398201</v>
      </c>
      <c r="V276" s="1">
        <v>406.790663</v>
      </c>
      <c r="W276" s="1">
        <v>379.211635</v>
      </c>
      <c r="X276" s="1">
        <v>262.000766</v>
      </c>
      <c r="Y276" s="1">
        <v>389.46</v>
      </c>
      <c r="Z276" s="7">
        <v>74463.375599999999</v>
      </c>
      <c r="AA276" s="7">
        <v>51.934760161</v>
      </c>
      <c r="AB276" s="7">
        <v>63.640075533999998</v>
      </c>
      <c r="AC276" s="7" t="s">
        <v>444</v>
      </c>
      <c r="AD276" s="7" t="s">
        <v>445</v>
      </c>
      <c r="AE276" s="7">
        <v>31.357534767000001</v>
      </c>
      <c r="AF276" s="7" t="s">
        <v>445</v>
      </c>
      <c r="AG276" s="7">
        <v>48.902617896999999</v>
      </c>
    </row>
    <row r="277" spans="1:33" x14ac:dyDescent="0.25">
      <c r="A277" s="1">
        <v>122992</v>
      </c>
      <c r="B277" s="1">
        <v>3120101</v>
      </c>
      <c r="C277" s="1" t="s">
        <v>318</v>
      </c>
      <c r="D277" s="1">
        <v>3120101</v>
      </c>
      <c r="E277" s="1" t="s">
        <v>601</v>
      </c>
      <c r="F277" s="1">
        <v>34203085</v>
      </c>
      <c r="G277" s="1">
        <v>1.83</v>
      </c>
      <c r="H277" s="1">
        <v>5.6768603773691293</v>
      </c>
      <c r="I277" s="1">
        <v>-1.1574655534716032</v>
      </c>
      <c r="J277" s="1">
        <v>3.3901458054256781</v>
      </c>
      <c r="K277" s="1">
        <v>-6.9881169421252451</v>
      </c>
      <c r="L277" s="1">
        <v>6.5617676793156763</v>
      </c>
      <c r="M277" s="1">
        <v>59.040000915527344</v>
      </c>
      <c r="N277" s="1">
        <v>0.97094166596730558</v>
      </c>
      <c r="O277" s="1">
        <v>0.96533690096206171</v>
      </c>
      <c r="P277" s="1">
        <v>0.9372858188398201</v>
      </c>
      <c r="Q277" s="1">
        <v>0.96829999923706056</v>
      </c>
      <c r="R277" s="1">
        <v>0.9329846751933194</v>
      </c>
      <c r="S277" s="1">
        <v>0.90340906027788037</v>
      </c>
      <c r="T277" s="1">
        <v>0.90340906027788037</v>
      </c>
      <c r="U277" s="1">
        <v>0.9372858188398201</v>
      </c>
      <c r="V277" s="1">
        <v>406.790663</v>
      </c>
      <c r="W277" s="1">
        <v>379.211635</v>
      </c>
      <c r="X277" s="1">
        <v>262.000766</v>
      </c>
      <c r="Y277" s="1">
        <v>389.46</v>
      </c>
      <c r="Z277" s="7">
        <v>74463.375599999999</v>
      </c>
      <c r="AA277" s="7">
        <v>53.166758897000001</v>
      </c>
      <c r="AB277" s="7">
        <v>61.610257113999999</v>
      </c>
      <c r="AC277" s="7" t="s">
        <v>444</v>
      </c>
      <c r="AD277" s="7" t="s">
        <v>445</v>
      </c>
      <c r="AE277" s="7">
        <v>32.870907965999997</v>
      </c>
      <c r="AF277" s="7" t="s">
        <v>445</v>
      </c>
      <c r="AG277" s="7">
        <v>51.236580760000002</v>
      </c>
    </row>
    <row r="278" spans="1:33" x14ac:dyDescent="0.25">
      <c r="A278" s="1">
        <v>127618</v>
      </c>
      <c r="B278" s="1">
        <v>3121101</v>
      </c>
      <c r="C278" s="1" t="s">
        <v>318</v>
      </c>
      <c r="D278" s="1">
        <v>3121101</v>
      </c>
      <c r="E278" s="1" t="s">
        <v>601</v>
      </c>
      <c r="F278" s="1">
        <v>34203085</v>
      </c>
      <c r="G278" s="1">
        <v>1.83</v>
      </c>
      <c r="H278" s="1">
        <v>5.4634132084340017</v>
      </c>
      <c r="I278" s="1">
        <v>-1.9424802243807788</v>
      </c>
      <c r="J278" s="1">
        <v>3.4250184917340505</v>
      </c>
      <c r="K278" s="1">
        <v>-7.5188942378065171</v>
      </c>
      <c r="L278" s="1">
        <v>6.8349136056170847</v>
      </c>
      <c r="M278" s="1">
        <v>59.040000915527344</v>
      </c>
      <c r="N278" s="1">
        <v>0.97094166596730558</v>
      </c>
      <c r="O278" s="1">
        <v>0.96533690096206171</v>
      </c>
      <c r="P278" s="1">
        <v>0.9372858188398201</v>
      </c>
      <c r="Q278" s="1">
        <v>0.96829999923706056</v>
      </c>
      <c r="R278" s="1">
        <v>0.9329846751933194</v>
      </c>
      <c r="S278" s="1">
        <v>0.90340906027788037</v>
      </c>
      <c r="T278" s="1">
        <v>0.90340906027788037</v>
      </c>
      <c r="U278" s="1">
        <v>0.9372858188398201</v>
      </c>
      <c r="V278" s="1">
        <v>406.790663</v>
      </c>
      <c r="W278" s="1">
        <v>379.211635</v>
      </c>
      <c r="X278" s="1">
        <v>262.000766</v>
      </c>
      <c r="Y278" s="1">
        <v>389.46</v>
      </c>
      <c r="Z278" s="7">
        <v>74463.375599999999</v>
      </c>
      <c r="AA278" s="7">
        <v>51.002074690999997</v>
      </c>
      <c r="AB278" s="7">
        <v>64.056343765999998</v>
      </c>
      <c r="AC278" s="7" t="s">
        <v>444</v>
      </c>
      <c r="AD278" s="7" t="s">
        <v>445</v>
      </c>
      <c r="AE278" s="7">
        <v>30.479877002999999</v>
      </c>
      <c r="AF278" s="7" t="s">
        <v>445</v>
      </c>
      <c r="AG278" s="7">
        <v>47.549071640000001</v>
      </c>
    </row>
    <row r="279" spans="1:33" x14ac:dyDescent="0.25">
      <c r="A279" s="1">
        <v>132244</v>
      </c>
      <c r="B279" s="1">
        <v>3130101</v>
      </c>
      <c r="C279" s="1" t="s">
        <v>318</v>
      </c>
      <c r="D279" s="1">
        <v>3130101</v>
      </c>
      <c r="E279" s="1" t="s">
        <v>601</v>
      </c>
      <c r="F279" s="1">
        <v>34203085</v>
      </c>
      <c r="G279" s="1">
        <v>1.83</v>
      </c>
      <c r="H279" s="1">
        <v>5.4907042606708547</v>
      </c>
      <c r="I279" s="1">
        <v>-1.7102014468952471</v>
      </c>
      <c r="J279" s="1">
        <v>3.4759593541814517</v>
      </c>
      <c r="K279" s="1">
        <v>-7.3450853482484675</v>
      </c>
      <c r="L279" s="1">
        <v>6.7316515626355917</v>
      </c>
      <c r="M279" s="1">
        <v>59.040000915527344</v>
      </c>
      <c r="N279" s="1">
        <v>0.97094166596730558</v>
      </c>
      <c r="O279" s="1">
        <v>0.96533690096206171</v>
      </c>
      <c r="P279" s="1">
        <v>0.9372858188398201</v>
      </c>
      <c r="Q279" s="1">
        <v>0.96829999923706056</v>
      </c>
      <c r="R279" s="1">
        <v>0.9329846751933194</v>
      </c>
      <c r="S279" s="1">
        <v>0.90340906027788037</v>
      </c>
      <c r="T279" s="1">
        <v>0.90340906027788037</v>
      </c>
      <c r="U279" s="1">
        <v>0.9372858188398201</v>
      </c>
      <c r="V279" s="1">
        <v>406.790663</v>
      </c>
      <c r="W279" s="1">
        <v>379.211635</v>
      </c>
      <c r="X279" s="1">
        <v>262.000766</v>
      </c>
      <c r="Y279" s="1">
        <v>389.46</v>
      </c>
      <c r="Z279" s="7">
        <v>74463.375599999999</v>
      </c>
      <c r="AA279" s="7">
        <v>51.799774991</v>
      </c>
      <c r="AB279" s="7">
        <v>63.732987053999999</v>
      </c>
      <c r="AC279" s="7" t="s">
        <v>444</v>
      </c>
      <c r="AD279" s="7" t="s">
        <v>445</v>
      </c>
      <c r="AE279" s="7">
        <v>31.224794483</v>
      </c>
      <c r="AF279" s="7" t="s">
        <v>445</v>
      </c>
      <c r="AG279" s="7">
        <v>48.697902434</v>
      </c>
    </row>
    <row r="280" spans="1:33" x14ac:dyDescent="0.25">
      <c r="A280" s="1">
        <v>136870</v>
      </c>
      <c r="B280" s="1">
        <v>3131101</v>
      </c>
      <c r="C280" s="1" t="s">
        <v>318</v>
      </c>
      <c r="D280" s="1">
        <v>3131101</v>
      </c>
      <c r="E280" s="1" t="s">
        <v>601</v>
      </c>
      <c r="F280" s="1">
        <v>34203085</v>
      </c>
      <c r="G280" s="1">
        <v>1.83</v>
      </c>
      <c r="H280" s="1">
        <v>5.5728014934220012</v>
      </c>
      <c r="I280" s="1">
        <v>-1.4076423220911098</v>
      </c>
      <c r="J280" s="1">
        <v>3.4159731505881616</v>
      </c>
      <c r="K280" s="1">
        <v>-7.1440240473809773</v>
      </c>
      <c r="L280" s="1">
        <v>6.6292244918286096</v>
      </c>
      <c r="M280" s="1">
        <v>59.040000915527344</v>
      </c>
      <c r="N280" s="1">
        <v>0.97094166596730558</v>
      </c>
      <c r="O280" s="1">
        <v>0.96533690096206171</v>
      </c>
      <c r="P280" s="1">
        <v>0.9372858188398201</v>
      </c>
      <c r="Q280" s="1">
        <v>0.96829999923706056</v>
      </c>
      <c r="R280" s="1">
        <v>0.9329846751933194</v>
      </c>
      <c r="S280" s="1">
        <v>0.90340906027788037</v>
      </c>
      <c r="T280" s="1">
        <v>0.90340906027788037</v>
      </c>
      <c r="U280" s="1">
        <v>0.9372858188398201</v>
      </c>
      <c r="V280" s="1">
        <v>406.790663</v>
      </c>
      <c r="W280" s="1">
        <v>379.211635</v>
      </c>
      <c r="X280" s="1">
        <v>262.000766</v>
      </c>
      <c r="Y280" s="1">
        <v>389.46</v>
      </c>
      <c r="Z280" s="7">
        <v>74463.375599999999</v>
      </c>
      <c r="AA280" s="7">
        <v>52.615575737999997</v>
      </c>
      <c r="AB280" s="7">
        <v>62.779355543999998</v>
      </c>
      <c r="AC280" s="7" t="s">
        <v>444</v>
      </c>
      <c r="AD280" s="7" t="s">
        <v>445</v>
      </c>
      <c r="AE280" s="7">
        <v>32.131728594000002</v>
      </c>
      <c r="AF280" s="7" t="s">
        <v>445</v>
      </c>
      <c r="AG280" s="7">
        <v>50.096599421000001</v>
      </c>
    </row>
    <row r="281" spans="1:33" x14ac:dyDescent="0.25">
      <c r="A281" s="1">
        <v>141496</v>
      </c>
      <c r="B281" s="1">
        <v>3210101</v>
      </c>
      <c r="C281" s="1" t="s">
        <v>318</v>
      </c>
      <c r="D281" s="1">
        <v>3210101</v>
      </c>
      <c r="E281" s="1" t="s">
        <v>601</v>
      </c>
      <c r="F281" s="1">
        <v>34203085</v>
      </c>
      <c r="G281" s="1">
        <v>1.83</v>
      </c>
      <c r="H281" s="1">
        <v>5.4635789260521781</v>
      </c>
      <c r="I281" s="1">
        <v>-1.9193387176082259</v>
      </c>
      <c r="J281" s="1">
        <v>3.4272459413315062</v>
      </c>
      <c r="K281" s="1">
        <v>-7.4994798451024476</v>
      </c>
      <c r="L281" s="1">
        <v>6.8224013873335734</v>
      </c>
      <c r="M281" s="1">
        <v>59.040000915527344</v>
      </c>
      <c r="N281" s="1">
        <v>0.97094166596730558</v>
      </c>
      <c r="O281" s="1">
        <v>0.96533690096206171</v>
      </c>
      <c r="P281" s="1">
        <v>0.9372858188398201</v>
      </c>
      <c r="Q281" s="1">
        <v>0.96829999923706056</v>
      </c>
      <c r="R281" s="1">
        <v>0.9329846751933194</v>
      </c>
      <c r="S281" s="1">
        <v>0.90340906027788037</v>
      </c>
      <c r="T281" s="1">
        <v>0.90340906027788037</v>
      </c>
      <c r="U281" s="1">
        <v>0.9372858188398201</v>
      </c>
      <c r="V281" s="1">
        <v>406.790663</v>
      </c>
      <c r="W281" s="1">
        <v>379.211635</v>
      </c>
      <c r="X281" s="1">
        <v>262.000766</v>
      </c>
      <c r="Y281" s="1">
        <v>389.46</v>
      </c>
      <c r="Z281" s="7">
        <v>74463.375599999999</v>
      </c>
      <c r="AA281" s="7">
        <v>51.097445993999997</v>
      </c>
      <c r="AB281" s="7">
        <v>64.054370520999996</v>
      </c>
      <c r="AC281" s="7" t="s">
        <v>444</v>
      </c>
      <c r="AD281" s="7" t="s">
        <v>445</v>
      </c>
      <c r="AE281" s="7">
        <v>30.561371013999999</v>
      </c>
      <c r="AF281" s="7" t="s">
        <v>445</v>
      </c>
      <c r="AG281" s="7">
        <v>47.674753789</v>
      </c>
    </row>
    <row r="282" spans="1:33" x14ac:dyDescent="0.25">
      <c r="A282" s="1">
        <v>146122</v>
      </c>
      <c r="B282" s="1">
        <v>3211101</v>
      </c>
      <c r="C282" s="1" t="s">
        <v>318</v>
      </c>
      <c r="D282" s="1">
        <v>3211101</v>
      </c>
      <c r="E282" s="1" t="s">
        <v>601</v>
      </c>
      <c r="F282" s="1">
        <v>34203085</v>
      </c>
      <c r="G282" s="1">
        <v>1.83</v>
      </c>
      <c r="H282" s="1">
        <v>5.666637090644663</v>
      </c>
      <c r="I282" s="1">
        <v>-1.1827816877516448</v>
      </c>
      <c r="J282" s="1">
        <v>3.3979768839055779</v>
      </c>
      <c r="K282" s="1">
        <v>-7.0053553211921686</v>
      </c>
      <c r="L282" s="1">
        <v>6.5697141059729356</v>
      </c>
      <c r="M282" s="1">
        <v>59.040000915527344</v>
      </c>
      <c r="N282" s="1">
        <v>0.97094166596730558</v>
      </c>
      <c r="O282" s="1">
        <v>0.96533690096206171</v>
      </c>
      <c r="P282" s="1">
        <v>0.9372858188398201</v>
      </c>
      <c r="Q282" s="1">
        <v>0.96829999923706056</v>
      </c>
      <c r="R282" s="1">
        <v>0.9329846751933194</v>
      </c>
      <c r="S282" s="1">
        <v>0.90340906027788037</v>
      </c>
      <c r="T282" s="1">
        <v>0.90340906027788037</v>
      </c>
      <c r="U282" s="1">
        <v>0.9372858188398201</v>
      </c>
      <c r="V282" s="1">
        <v>406.790663</v>
      </c>
      <c r="W282" s="1">
        <v>379.211635</v>
      </c>
      <c r="X282" s="1">
        <v>262.000766</v>
      </c>
      <c r="Y282" s="1">
        <v>389.46</v>
      </c>
      <c r="Z282" s="7">
        <v>74463.375599999999</v>
      </c>
      <c r="AA282" s="7">
        <v>53.101241254999998</v>
      </c>
      <c r="AB282" s="7">
        <v>61.723213457999996</v>
      </c>
      <c r="AC282" s="7" t="s">
        <v>444</v>
      </c>
      <c r="AD282" s="7" t="s">
        <v>445</v>
      </c>
      <c r="AE282" s="7">
        <v>32.787560366999998</v>
      </c>
      <c r="AF282" s="7" t="s">
        <v>445</v>
      </c>
      <c r="AG282" s="7">
        <v>51.108039959000003</v>
      </c>
    </row>
    <row r="283" spans="1:33" x14ac:dyDescent="0.25">
      <c r="A283" s="1">
        <v>150748</v>
      </c>
      <c r="B283" s="1">
        <v>3220101</v>
      </c>
      <c r="C283" s="1" t="s">
        <v>318</v>
      </c>
      <c r="D283" s="1">
        <v>3220101</v>
      </c>
      <c r="E283" s="1" t="s">
        <v>601</v>
      </c>
      <c r="F283" s="1">
        <v>34203085</v>
      </c>
      <c r="G283" s="1">
        <v>1.83</v>
      </c>
      <c r="H283" s="1">
        <v>5.540080313354987</v>
      </c>
      <c r="I283" s="1">
        <v>-1.5698620570473314</v>
      </c>
      <c r="J283" s="1">
        <v>3.4497745195339302</v>
      </c>
      <c r="K283" s="1">
        <v>-7.2694722253656696</v>
      </c>
      <c r="L283" s="1">
        <v>6.7001261368606562</v>
      </c>
      <c r="M283" s="1">
        <v>59.040000915527344</v>
      </c>
      <c r="N283" s="1">
        <v>0.97094166596730558</v>
      </c>
      <c r="O283" s="1">
        <v>0.96533690096206171</v>
      </c>
      <c r="P283" s="1">
        <v>0.9372858188398201</v>
      </c>
      <c r="Q283" s="1">
        <v>0.96829999923706056</v>
      </c>
      <c r="R283" s="1">
        <v>0.9329846751933194</v>
      </c>
      <c r="S283" s="1">
        <v>0.90340906027788037</v>
      </c>
      <c r="T283" s="1">
        <v>0.90340906027788037</v>
      </c>
      <c r="U283" s="1">
        <v>0.9372858188398201</v>
      </c>
      <c r="V283" s="1">
        <v>406.790663</v>
      </c>
      <c r="W283" s="1">
        <v>379.211635</v>
      </c>
      <c r="X283" s="1">
        <v>262.000766</v>
      </c>
      <c r="Y283" s="1">
        <v>389.46</v>
      </c>
      <c r="Z283" s="7">
        <v>74463.375599999999</v>
      </c>
      <c r="AA283" s="7">
        <v>52.048208430999999</v>
      </c>
      <c r="AB283" s="7">
        <v>63.156053292000003</v>
      </c>
      <c r="AC283" s="7" t="s">
        <v>444</v>
      </c>
      <c r="AD283" s="7" t="s">
        <v>445</v>
      </c>
      <c r="AE283" s="7">
        <v>31.559979385999998</v>
      </c>
      <c r="AF283" s="7" t="s">
        <v>445</v>
      </c>
      <c r="AG283" s="7">
        <v>49.214833167000002</v>
      </c>
    </row>
    <row r="284" spans="1:33" x14ac:dyDescent="0.25">
      <c r="A284" s="1">
        <v>155374</v>
      </c>
      <c r="B284" s="1">
        <v>3221101</v>
      </c>
      <c r="C284" s="1" t="s">
        <v>318</v>
      </c>
      <c r="D284" s="1">
        <v>3221101</v>
      </c>
      <c r="E284" s="1" t="s">
        <v>601</v>
      </c>
      <c r="F284" s="1">
        <v>34203085</v>
      </c>
      <c r="G284" s="1">
        <v>1.83</v>
      </c>
      <c r="H284" s="1">
        <v>5.5147908745786882</v>
      </c>
      <c r="I284" s="1">
        <v>-1.5491879030533466</v>
      </c>
      <c r="J284" s="1">
        <v>3.4507935103659291</v>
      </c>
      <c r="K284" s="1">
        <v>-7.2184295930197964</v>
      </c>
      <c r="L284" s="1">
        <v>6.6569403222782864</v>
      </c>
      <c r="M284" s="1">
        <v>59.040000915527344</v>
      </c>
      <c r="N284" s="1">
        <v>0.97094166596730558</v>
      </c>
      <c r="O284" s="1">
        <v>0.96533690096206171</v>
      </c>
      <c r="P284" s="1">
        <v>0.9372858188398201</v>
      </c>
      <c r="Q284" s="1">
        <v>0.96829999923706056</v>
      </c>
      <c r="R284" s="1">
        <v>0.9329846751933194</v>
      </c>
      <c r="S284" s="1">
        <v>0.90340906027788037</v>
      </c>
      <c r="T284" s="1">
        <v>0.90340906027788037</v>
      </c>
      <c r="U284" s="1">
        <v>0.9372858188398201</v>
      </c>
      <c r="V284" s="1">
        <v>406.790663</v>
      </c>
      <c r="W284" s="1">
        <v>379.211635</v>
      </c>
      <c r="X284" s="1">
        <v>262.000766</v>
      </c>
      <c r="Y284" s="1">
        <v>389.46</v>
      </c>
      <c r="Z284" s="7">
        <v>74463.375599999999</v>
      </c>
      <c r="AA284" s="7">
        <v>52.392350030999999</v>
      </c>
      <c r="AB284" s="7">
        <v>63.450256756000002</v>
      </c>
      <c r="AC284" s="7" t="s">
        <v>444</v>
      </c>
      <c r="AD284" s="7" t="s">
        <v>445</v>
      </c>
      <c r="AE284" s="7">
        <v>31.790216037</v>
      </c>
      <c r="AF284" s="7" t="s">
        <v>445</v>
      </c>
      <c r="AG284" s="7">
        <v>49.569910020000002</v>
      </c>
    </row>
    <row r="285" spans="1:33" x14ac:dyDescent="0.25">
      <c r="A285" s="1">
        <v>160000</v>
      </c>
      <c r="B285" s="1">
        <v>3230101</v>
      </c>
      <c r="C285" s="1" t="s">
        <v>318</v>
      </c>
      <c r="D285" s="1">
        <v>3230101</v>
      </c>
      <c r="E285" s="1" t="s">
        <v>601</v>
      </c>
      <c r="F285" s="1">
        <v>34203085</v>
      </c>
      <c r="G285" s="1">
        <v>1.83</v>
      </c>
      <c r="H285" s="1">
        <v>5.4626413462197796</v>
      </c>
      <c r="I285" s="1">
        <v>-1.9438089527588986</v>
      </c>
      <c r="J285" s="1">
        <v>3.4237142350066847</v>
      </c>
      <c r="K285" s="1">
        <v>-7.5187881655039046</v>
      </c>
      <c r="L285" s="1">
        <v>6.8344685033131727</v>
      </c>
      <c r="M285" s="1">
        <v>59.040000915527344</v>
      </c>
      <c r="N285" s="1">
        <v>0.97094166596730558</v>
      </c>
      <c r="O285" s="1">
        <v>0.96533690096206171</v>
      </c>
      <c r="P285" s="1">
        <v>0.9372858188398201</v>
      </c>
      <c r="Q285" s="1">
        <v>0.96829999923706056</v>
      </c>
      <c r="R285" s="1">
        <v>0.9329846751933194</v>
      </c>
      <c r="S285" s="1">
        <v>0.90340906027788037</v>
      </c>
      <c r="T285" s="1">
        <v>0.90340906027788037</v>
      </c>
      <c r="U285" s="1">
        <v>0.9372858188398201</v>
      </c>
      <c r="V285" s="1">
        <v>406.790663</v>
      </c>
      <c r="W285" s="1">
        <v>379.211635</v>
      </c>
      <c r="X285" s="1">
        <v>262.000766</v>
      </c>
      <c r="Y285" s="1">
        <v>389.46</v>
      </c>
      <c r="Z285" s="7">
        <v>74463.375599999999</v>
      </c>
      <c r="AA285" s="7">
        <v>51.005461382999997</v>
      </c>
      <c r="AB285" s="7">
        <v>64.065536120000004</v>
      </c>
      <c r="AC285" s="7" t="s">
        <v>444</v>
      </c>
      <c r="AD285" s="7" t="s">
        <v>445</v>
      </c>
      <c r="AE285" s="7">
        <v>30.480321108999998</v>
      </c>
      <c r="AF285" s="7" t="s">
        <v>445</v>
      </c>
      <c r="AG285" s="7">
        <v>47.549756553000002</v>
      </c>
    </row>
    <row r="286" spans="1:33" x14ac:dyDescent="0.25">
      <c r="A286" s="1">
        <v>164626</v>
      </c>
      <c r="B286" s="1">
        <v>3231101</v>
      </c>
      <c r="C286" s="1" t="s">
        <v>318</v>
      </c>
      <c r="D286" s="1">
        <v>3231101</v>
      </c>
      <c r="E286" s="1" t="s">
        <v>601</v>
      </c>
      <c r="F286" s="1">
        <v>34203085</v>
      </c>
      <c r="G286" s="1">
        <v>1.83</v>
      </c>
      <c r="H286" s="1">
        <v>5.6782660343790736</v>
      </c>
      <c r="I286" s="1">
        <v>-1.155925880909412</v>
      </c>
      <c r="J286" s="1">
        <v>3.3908175915490162</v>
      </c>
      <c r="K286" s="1">
        <v>-6.9884300714686844</v>
      </c>
      <c r="L286" s="1">
        <v>6.5626121581560684</v>
      </c>
      <c r="M286" s="1">
        <v>59.040000915527344</v>
      </c>
      <c r="N286" s="1">
        <v>0.97094166596730558</v>
      </c>
      <c r="O286" s="1">
        <v>0.96533690096206171</v>
      </c>
      <c r="P286" s="1">
        <v>0.9372858188398201</v>
      </c>
      <c r="Q286" s="1">
        <v>0.96829999923706056</v>
      </c>
      <c r="R286" s="1">
        <v>0.9329846751933194</v>
      </c>
      <c r="S286" s="1">
        <v>0.90340906027788037</v>
      </c>
      <c r="T286" s="1">
        <v>0.90340906027788037</v>
      </c>
      <c r="U286" s="1">
        <v>0.9372858188398201</v>
      </c>
      <c r="V286" s="1">
        <v>406.790663</v>
      </c>
      <c r="W286" s="1">
        <v>379.211635</v>
      </c>
      <c r="X286" s="1">
        <v>262.000766</v>
      </c>
      <c r="Y286" s="1">
        <v>389.46</v>
      </c>
      <c r="Z286" s="7">
        <v>74463.375599999999</v>
      </c>
      <c r="AA286" s="7">
        <v>53.159788702999997</v>
      </c>
      <c r="AB286" s="7">
        <v>61.594757919999999</v>
      </c>
      <c r="AC286" s="7" t="s">
        <v>444</v>
      </c>
      <c r="AD286" s="7" t="s">
        <v>445</v>
      </c>
      <c r="AE286" s="7">
        <v>32.869390318999997</v>
      </c>
      <c r="AF286" s="7" t="s">
        <v>445</v>
      </c>
      <c r="AG286" s="7">
        <v>51.234240204000002</v>
      </c>
    </row>
    <row r="287" spans="1:33" x14ac:dyDescent="0.25">
      <c r="A287" s="1">
        <v>169252</v>
      </c>
      <c r="B287" s="1">
        <v>4110102</v>
      </c>
      <c r="C287" s="1" t="s">
        <v>318</v>
      </c>
      <c r="D287" s="1">
        <v>4110102</v>
      </c>
      <c r="E287" s="1" t="s">
        <v>601</v>
      </c>
      <c r="F287" s="1">
        <v>34203085</v>
      </c>
      <c r="G287" s="1">
        <v>1.83</v>
      </c>
      <c r="H287" s="1">
        <v>9.9052877299101159</v>
      </c>
      <c r="I287" s="1">
        <v>-4.8839129236843117</v>
      </c>
      <c r="J287" s="1">
        <v>3.0252941595483991</v>
      </c>
      <c r="K287" s="1">
        <v>-9.297479702922093</v>
      </c>
      <c r="L287" s="1">
        <v>8.8005993899062815</v>
      </c>
      <c r="M287" s="1">
        <v>59.040000915527344</v>
      </c>
      <c r="N287" s="1">
        <v>0.97094166596730558</v>
      </c>
      <c r="O287" s="1">
        <v>0.96533690096206171</v>
      </c>
      <c r="P287" s="1">
        <v>0.9372858188398201</v>
      </c>
      <c r="Q287" s="1">
        <v>0.96829999923706056</v>
      </c>
      <c r="R287" s="1">
        <v>0.9329846751933194</v>
      </c>
      <c r="S287" s="1">
        <v>0.90340906027788037</v>
      </c>
      <c r="T287" s="1">
        <v>0.90340906027788037</v>
      </c>
      <c r="U287" s="1">
        <v>0.9372858188398201</v>
      </c>
      <c r="V287" s="1">
        <v>406.790663</v>
      </c>
      <c r="W287" s="1">
        <v>379.211635</v>
      </c>
      <c r="X287" s="1">
        <v>262.000766</v>
      </c>
      <c r="Y287" s="1">
        <v>389.46</v>
      </c>
      <c r="Z287" s="7">
        <v>74463.375599999999</v>
      </c>
      <c r="AA287" s="7">
        <v>39.386986395000001</v>
      </c>
      <c r="AB287" s="7">
        <v>34.882823146</v>
      </c>
      <c r="AC287" s="7" t="s">
        <v>444</v>
      </c>
      <c r="AD287" s="7" t="s">
        <v>445</v>
      </c>
      <c r="AE287" s="7">
        <v>24.457852381999999</v>
      </c>
      <c r="AF287" s="7" t="s">
        <v>445</v>
      </c>
      <c r="AG287" s="7">
        <v>38.261751212999997</v>
      </c>
    </row>
    <row r="288" spans="1:33" x14ac:dyDescent="0.25">
      <c r="A288" s="1">
        <v>173878</v>
      </c>
      <c r="B288" s="1">
        <v>4111102</v>
      </c>
      <c r="C288" s="1" t="s">
        <v>318</v>
      </c>
      <c r="D288" s="1">
        <v>4111102</v>
      </c>
      <c r="E288" s="1" t="s">
        <v>601</v>
      </c>
      <c r="F288" s="1">
        <v>34203085</v>
      </c>
      <c r="G288" s="1">
        <v>1.83</v>
      </c>
      <c r="H288" s="1">
        <v>9.9886300363915161</v>
      </c>
      <c r="I288" s="1">
        <v>-5.0315509478664113</v>
      </c>
      <c r="J288" s="1">
        <v>2.948782737481551</v>
      </c>
      <c r="K288" s="1">
        <v>-9.3654006632523021</v>
      </c>
      <c r="L288" s="1">
        <v>8.897544328878956</v>
      </c>
      <c r="M288" s="1">
        <v>59.040000915527344</v>
      </c>
      <c r="N288" s="1">
        <v>0.97094166596730558</v>
      </c>
      <c r="O288" s="1">
        <v>0.96533690096206171</v>
      </c>
      <c r="P288" s="1">
        <v>0.9372858188398201</v>
      </c>
      <c r="Q288" s="1">
        <v>0.96829999923706056</v>
      </c>
      <c r="R288" s="1">
        <v>0.9329846751933194</v>
      </c>
      <c r="S288" s="1">
        <v>0.90340906027788037</v>
      </c>
      <c r="T288" s="1">
        <v>0.90340906027788037</v>
      </c>
      <c r="U288" s="1">
        <v>0.9372858188398201</v>
      </c>
      <c r="V288" s="1">
        <v>406.790663</v>
      </c>
      <c r="W288" s="1">
        <v>379.211635</v>
      </c>
      <c r="X288" s="1">
        <v>262.000766</v>
      </c>
      <c r="Y288" s="1">
        <v>389.46</v>
      </c>
      <c r="Z288" s="7">
        <v>74463.375599999999</v>
      </c>
      <c r="AA288" s="7">
        <v>38.946942065000002</v>
      </c>
      <c r="AB288" s="7">
        <v>34.583427008999998</v>
      </c>
      <c r="AC288" s="7" t="s">
        <v>444</v>
      </c>
      <c r="AD288" s="7" t="s">
        <v>445</v>
      </c>
      <c r="AE288" s="7">
        <v>24.273223679000001</v>
      </c>
      <c r="AF288" s="7" t="s">
        <v>445</v>
      </c>
      <c r="AG288" s="7">
        <v>37.977012103</v>
      </c>
    </row>
    <row r="289" spans="1:33" x14ac:dyDescent="0.25">
      <c r="A289" s="1">
        <v>178504</v>
      </c>
      <c r="B289" s="1">
        <v>4120102</v>
      </c>
      <c r="C289" s="1" t="s">
        <v>318</v>
      </c>
      <c r="D289" s="1">
        <v>4120102</v>
      </c>
      <c r="E289" s="1" t="s">
        <v>601</v>
      </c>
      <c r="F289" s="1">
        <v>34203085</v>
      </c>
      <c r="G289" s="1">
        <v>1.83</v>
      </c>
      <c r="H289" s="1">
        <v>9.920093165006838</v>
      </c>
      <c r="I289" s="1">
        <v>-4.8926105595929101</v>
      </c>
      <c r="J289" s="1">
        <v>3.0295798248180787</v>
      </c>
      <c r="K289" s="1">
        <v>-9.3095414459775991</v>
      </c>
      <c r="L289" s="1">
        <v>8.8138006959113966</v>
      </c>
      <c r="M289" s="1">
        <v>59.040000915527344</v>
      </c>
      <c r="N289" s="1">
        <v>0.97094166596730558</v>
      </c>
      <c r="O289" s="1">
        <v>0.96533690096206171</v>
      </c>
      <c r="P289" s="1">
        <v>0.9372858188398201</v>
      </c>
      <c r="Q289" s="1">
        <v>0.96829999923706056</v>
      </c>
      <c r="R289" s="1">
        <v>0.9329846751933194</v>
      </c>
      <c r="S289" s="1">
        <v>0.90340906027788037</v>
      </c>
      <c r="T289" s="1">
        <v>0.90340906027788037</v>
      </c>
      <c r="U289" s="1">
        <v>0.9372858188398201</v>
      </c>
      <c r="V289" s="1">
        <v>406.790663</v>
      </c>
      <c r="W289" s="1">
        <v>379.211635</v>
      </c>
      <c r="X289" s="1">
        <v>262.000766</v>
      </c>
      <c r="Y289" s="1">
        <v>389.46</v>
      </c>
      <c r="Z289" s="7">
        <v>74463.375599999999</v>
      </c>
      <c r="AA289" s="7">
        <v>39.326494787999998</v>
      </c>
      <c r="AB289" s="7">
        <v>34.829269132</v>
      </c>
      <c r="AC289" s="7" t="s">
        <v>444</v>
      </c>
      <c r="AD289" s="7" t="s">
        <v>445</v>
      </c>
      <c r="AE289" s="7">
        <v>24.424868364999998</v>
      </c>
      <c r="AF289" s="7" t="s">
        <v>445</v>
      </c>
      <c r="AG289" s="7">
        <v>38.210882417999997</v>
      </c>
    </row>
    <row r="290" spans="1:33" x14ac:dyDescent="0.25">
      <c r="A290" s="1">
        <v>183130</v>
      </c>
      <c r="B290" s="1">
        <v>4121102</v>
      </c>
      <c r="C290" s="1" t="s">
        <v>318</v>
      </c>
      <c r="D290" s="1">
        <v>4121102</v>
      </c>
      <c r="E290" s="1" t="s">
        <v>601</v>
      </c>
      <c r="F290" s="1">
        <v>34203085</v>
      </c>
      <c r="G290" s="1">
        <v>1.83</v>
      </c>
      <c r="H290" s="1">
        <v>9.9736014156722632</v>
      </c>
      <c r="I290" s="1">
        <v>-5.0232743507217474</v>
      </c>
      <c r="J290" s="1">
        <v>2.9447201451713632</v>
      </c>
      <c r="K290" s="1">
        <v>-9.3529145768271675</v>
      </c>
      <c r="L290" s="1">
        <v>8.8840764163095614</v>
      </c>
      <c r="M290" s="1">
        <v>59.040000915527344</v>
      </c>
      <c r="N290" s="1">
        <v>0.97094166596730558</v>
      </c>
      <c r="O290" s="1">
        <v>0.96533690096206171</v>
      </c>
      <c r="P290" s="1">
        <v>0.9372858188398201</v>
      </c>
      <c r="Q290" s="1">
        <v>0.96829999923706056</v>
      </c>
      <c r="R290" s="1">
        <v>0.9329846751933194</v>
      </c>
      <c r="S290" s="1">
        <v>0.90340906027788037</v>
      </c>
      <c r="T290" s="1">
        <v>0.90340906027788037</v>
      </c>
      <c r="U290" s="1">
        <v>0.9372858188398201</v>
      </c>
      <c r="V290" s="1">
        <v>406.790663</v>
      </c>
      <c r="W290" s="1">
        <v>379.211635</v>
      </c>
      <c r="X290" s="1">
        <v>262.000766</v>
      </c>
      <c r="Y290" s="1">
        <v>389.46</v>
      </c>
      <c r="Z290" s="7">
        <v>74463.375599999999</v>
      </c>
      <c r="AA290" s="7">
        <v>39.007500067000002</v>
      </c>
      <c r="AB290" s="7">
        <v>34.637045538000002</v>
      </c>
      <c r="AC290" s="7" t="s">
        <v>444</v>
      </c>
      <c r="AD290" s="7" t="s">
        <v>445</v>
      </c>
      <c r="AE290" s="7">
        <v>24.306963284999998</v>
      </c>
      <c r="AF290" s="7" t="s">
        <v>445</v>
      </c>
      <c r="AG290" s="7">
        <v>38.029046186999999</v>
      </c>
    </row>
    <row r="291" spans="1:33" x14ac:dyDescent="0.25">
      <c r="A291" s="1">
        <v>187756</v>
      </c>
      <c r="B291" s="1">
        <v>4130102</v>
      </c>
      <c r="C291" s="1" t="s">
        <v>318</v>
      </c>
      <c r="D291" s="1">
        <v>4130102</v>
      </c>
      <c r="E291" s="1" t="s">
        <v>601</v>
      </c>
      <c r="F291" s="1">
        <v>34203085</v>
      </c>
      <c r="G291" s="1">
        <v>1.83</v>
      </c>
      <c r="H291" s="1">
        <v>9.9869807256836101</v>
      </c>
      <c r="I291" s="1">
        <v>-5.0272032884706785</v>
      </c>
      <c r="J291" s="1">
        <v>2.9516709496845506</v>
      </c>
      <c r="K291" s="1">
        <v>-9.3639020885836022</v>
      </c>
      <c r="L291" s="1">
        <v>8.895298429063196</v>
      </c>
      <c r="M291" s="1">
        <v>59.040000915527344</v>
      </c>
      <c r="N291" s="1">
        <v>0.97094166596730558</v>
      </c>
      <c r="O291" s="1">
        <v>0.96533690096206171</v>
      </c>
      <c r="P291" s="1">
        <v>0.9372858188398201</v>
      </c>
      <c r="Q291" s="1">
        <v>0.96829999923706056</v>
      </c>
      <c r="R291" s="1">
        <v>0.9329846751933194</v>
      </c>
      <c r="S291" s="1">
        <v>0.90340906027788037</v>
      </c>
      <c r="T291" s="1">
        <v>0.90340906027788037</v>
      </c>
      <c r="U291" s="1">
        <v>0.9372858188398201</v>
      </c>
      <c r="V291" s="1">
        <v>406.790663</v>
      </c>
      <c r="W291" s="1">
        <v>379.211635</v>
      </c>
      <c r="X291" s="1">
        <v>262.000766</v>
      </c>
      <c r="Y291" s="1">
        <v>389.46</v>
      </c>
      <c r="Z291" s="7">
        <v>74463.375599999999</v>
      </c>
      <c r="AA291" s="7">
        <v>38.957027934999999</v>
      </c>
      <c r="AB291" s="7">
        <v>34.589303473000001</v>
      </c>
      <c r="AC291" s="7" t="s">
        <v>444</v>
      </c>
      <c r="AD291" s="7" t="s">
        <v>445</v>
      </c>
      <c r="AE291" s="7">
        <v>24.277268339999999</v>
      </c>
      <c r="AF291" s="7" t="s">
        <v>445</v>
      </c>
      <c r="AG291" s="7">
        <v>37.983249884000003</v>
      </c>
    </row>
    <row r="292" spans="1:33" x14ac:dyDescent="0.25">
      <c r="A292" s="1">
        <v>192382</v>
      </c>
      <c r="B292" s="1">
        <v>4131102</v>
      </c>
      <c r="C292" s="1" t="s">
        <v>318</v>
      </c>
      <c r="D292" s="1">
        <v>4131102</v>
      </c>
      <c r="E292" s="1" t="s">
        <v>601</v>
      </c>
      <c r="F292" s="1">
        <v>34203085</v>
      </c>
      <c r="G292" s="1">
        <v>1.83</v>
      </c>
      <c r="H292" s="1">
        <v>9.9069321345026662</v>
      </c>
      <c r="I292" s="1">
        <v>-4.8882587992877964</v>
      </c>
      <c r="J292" s="1">
        <v>3.0224105993014598</v>
      </c>
      <c r="K292" s="1">
        <v>-9.298974335322054</v>
      </c>
      <c r="L292" s="1">
        <v>8.8028039478297</v>
      </c>
      <c r="M292" s="1">
        <v>59.040000915527344</v>
      </c>
      <c r="N292" s="1">
        <v>0.97094166596730558</v>
      </c>
      <c r="O292" s="1">
        <v>0.96533690096206171</v>
      </c>
      <c r="P292" s="1">
        <v>0.9372858188398201</v>
      </c>
      <c r="Q292" s="1">
        <v>0.96829999923706056</v>
      </c>
      <c r="R292" s="1">
        <v>0.9329846751933194</v>
      </c>
      <c r="S292" s="1">
        <v>0.90340906027788037</v>
      </c>
      <c r="T292" s="1">
        <v>0.90340906027788037</v>
      </c>
      <c r="U292" s="1">
        <v>0.9372858188398201</v>
      </c>
      <c r="V292" s="1">
        <v>406.790663</v>
      </c>
      <c r="W292" s="1">
        <v>379.211635</v>
      </c>
      <c r="X292" s="1">
        <v>262.000766</v>
      </c>
      <c r="Y292" s="1">
        <v>389.46</v>
      </c>
      <c r="Z292" s="7">
        <v>74463.375599999999</v>
      </c>
      <c r="AA292" s="7">
        <v>39.376871952999998</v>
      </c>
      <c r="AB292" s="7">
        <v>34.876867126999997</v>
      </c>
      <c r="AC292" s="7" t="s">
        <v>444</v>
      </c>
      <c r="AD292" s="7" t="s">
        <v>445</v>
      </c>
      <c r="AE292" s="7">
        <v>24.453760518999999</v>
      </c>
      <c r="AF292" s="7" t="s">
        <v>445</v>
      </c>
      <c r="AG292" s="7">
        <v>38.255440637</v>
      </c>
    </row>
    <row r="293" spans="1:33" x14ac:dyDescent="0.25">
      <c r="A293" s="1">
        <v>197008</v>
      </c>
      <c r="B293" s="1">
        <v>4210102</v>
      </c>
      <c r="C293" s="1" t="s">
        <v>318</v>
      </c>
      <c r="D293" s="1">
        <v>4210102</v>
      </c>
      <c r="E293" s="1" t="s">
        <v>601</v>
      </c>
      <c r="F293" s="1">
        <v>34203085</v>
      </c>
      <c r="G293" s="1">
        <v>1.83</v>
      </c>
      <c r="H293" s="1">
        <v>9.9343142154080812</v>
      </c>
      <c r="I293" s="1">
        <v>-4.9426265617256622</v>
      </c>
      <c r="J293" s="1">
        <v>2.992191398969327</v>
      </c>
      <c r="K293" s="1">
        <v>-9.3219726147444444</v>
      </c>
      <c r="L293" s="1">
        <v>8.8356898897182461</v>
      </c>
      <c r="M293" s="1">
        <v>59.040000915527344</v>
      </c>
      <c r="N293" s="1">
        <v>0.97094166596730558</v>
      </c>
      <c r="O293" s="1">
        <v>0.96533690096206171</v>
      </c>
      <c r="P293" s="1">
        <v>0.9372858188398201</v>
      </c>
      <c r="Q293" s="1">
        <v>0.96829999923706056</v>
      </c>
      <c r="R293" s="1">
        <v>0.9329846751933194</v>
      </c>
      <c r="S293" s="1">
        <v>0.90340906027788037</v>
      </c>
      <c r="T293" s="1">
        <v>0.90340906027788037</v>
      </c>
      <c r="U293" s="1">
        <v>0.9372858188398201</v>
      </c>
      <c r="V293" s="1">
        <v>406.790663</v>
      </c>
      <c r="W293" s="1">
        <v>379.211635</v>
      </c>
      <c r="X293" s="1">
        <v>262.000766</v>
      </c>
      <c r="Y293" s="1">
        <v>389.46</v>
      </c>
      <c r="Z293" s="7">
        <v>74463.375599999999</v>
      </c>
      <c r="AA293" s="7">
        <v>39.226591501000001</v>
      </c>
      <c r="AB293" s="7">
        <v>34.777979246000001</v>
      </c>
      <c r="AC293" s="7" t="s">
        <v>444</v>
      </c>
      <c r="AD293" s="7" t="s">
        <v>445</v>
      </c>
      <c r="AE293" s="7">
        <v>24.390963435</v>
      </c>
      <c r="AF293" s="7" t="s">
        <v>445</v>
      </c>
      <c r="AG293" s="7">
        <v>38.158593367999998</v>
      </c>
    </row>
    <row r="294" spans="1:33" x14ac:dyDescent="0.25">
      <c r="A294" s="1">
        <v>201634</v>
      </c>
      <c r="B294" s="1">
        <v>4211102</v>
      </c>
      <c r="C294" s="1" t="s">
        <v>318</v>
      </c>
      <c r="D294" s="1">
        <v>4211102</v>
      </c>
      <c r="E294" s="1" t="s">
        <v>601</v>
      </c>
      <c r="F294" s="1">
        <v>34203085</v>
      </c>
      <c r="G294" s="1">
        <v>1.83</v>
      </c>
      <c r="H294" s="1">
        <v>9.9594113449763721</v>
      </c>
      <c r="I294" s="1">
        <v>-4.9731797277733225</v>
      </c>
      <c r="J294" s="1">
        <v>2.9820778155730379</v>
      </c>
      <c r="K294" s="1">
        <v>-9.3405609503005369</v>
      </c>
      <c r="L294" s="1">
        <v>8.8619588088001677</v>
      </c>
      <c r="M294" s="1">
        <v>59.040000915527344</v>
      </c>
      <c r="N294" s="1">
        <v>0.97094166596730558</v>
      </c>
      <c r="O294" s="1">
        <v>0.96533690096206171</v>
      </c>
      <c r="P294" s="1">
        <v>0.9372858188398201</v>
      </c>
      <c r="Q294" s="1">
        <v>0.96829999923706056</v>
      </c>
      <c r="R294" s="1">
        <v>0.9329846751933194</v>
      </c>
      <c r="S294" s="1">
        <v>0.90340906027788037</v>
      </c>
      <c r="T294" s="1">
        <v>0.90340906027788037</v>
      </c>
      <c r="U294" s="1">
        <v>0.9372858188398201</v>
      </c>
      <c r="V294" s="1">
        <v>406.790663</v>
      </c>
      <c r="W294" s="1">
        <v>379.211635</v>
      </c>
      <c r="X294" s="1">
        <v>262.000766</v>
      </c>
      <c r="Y294" s="1">
        <v>389.46</v>
      </c>
      <c r="Z294" s="7">
        <v>74463.375599999999</v>
      </c>
      <c r="AA294" s="7">
        <v>39.107350472999997</v>
      </c>
      <c r="AB294" s="7">
        <v>34.687820846999998</v>
      </c>
      <c r="AC294" s="7" t="s">
        <v>444</v>
      </c>
      <c r="AD294" s="7" t="s">
        <v>445</v>
      </c>
      <c r="AE294" s="7">
        <v>24.340433734000001</v>
      </c>
      <c r="AF294" s="7" t="s">
        <v>445</v>
      </c>
      <c r="AG294" s="7">
        <v>38.080665171</v>
      </c>
    </row>
    <row r="295" spans="1:33" x14ac:dyDescent="0.25">
      <c r="A295" s="1">
        <v>206245</v>
      </c>
      <c r="B295" s="1">
        <v>4220102</v>
      </c>
      <c r="C295" s="1" t="s">
        <v>318</v>
      </c>
      <c r="D295" s="1">
        <v>4220102</v>
      </c>
      <c r="E295" s="1" t="s">
        <v>601</v>
      </c>
      <c r="F295" s="1">
        <v>34203085</v>
      </c>
      <c r="G295" s="1">
        <v>1.83</v>
      </c>
      <c r="H295" s="1">
        <v>9.9878538836853341</v>
      </c>
      <c r="I295" s="1">
        <v>-5.029844120058625</v>
      </c>
      <c r="J295" s="1">
        <v>2.9497513465233034</v>
      </c>
      <c r="K295" s="1">
        <v>-9.3645613908846279</v>
      </c>
      <c r="L295" s="1">
        <v>8.8965763378317781</v>
      </c>
      <c r="M295" s="1">
        <v>59.040000915527344</v>
      </c>
      <c r="N295" s="1">
        <v>0.97094166596730558</v>
      </c>
      <c r="O295" s="1">
        <v>0.96533690096206171</v>
      </c>
      <c r="P295" s="1">
        <v>0.9372858188398201</v>
      </c>
      <c r="Q295" s="1">
        <v>0.96829999923706056</v>
      </c>
      <c r="R295" s="1">
        <v>0.9329846751933194</v>
      </c>
      <c r="S295" s="1">
        <v>0.90340906027788037</v>
      </c>
      <c r="T295" s="1">
        <v>0.90340906027788037</v>
      </c>
      <c r="U295" s="1">
        <v>0.9372858188398201</v>
      </c>
      <c r="V295" s="1">
        <v>406.790663</v>
      </c>
      <c r="W295" s="1">
        <v>379.211635</v>
      </c>
      <c r="X295" s="1">
        <v>262.000766</v>
      </c>
      <c r="Y295" s="1">
        <v>389.46</v>
      </c>
      <c r="Z295" s="7">
        <v>74463.375599999999</v>
      </c>
      <c r="AA295" s="7">
        <v>38.951288488000003</v>
      </c>
      <c r="AB295" s="7">
        <v>34.586192185000002</v>
      </c>
      <c r="AC295" s="7" t="s">
        <v>444</v>
      </c>
      <c r="AD295" s="7" t="s">
        <v>445</v>
      </c>
      <c r="AE295" s="7">
        <v>24.275488719999998</v>
      </c>
      <c r="AF295" s="7" t="s">
        <v>445</v>
      </c>
      <c r="AG295" s="7">
        <v>37.980505307999998</v>
      </c>
    </row>
    <row r="296" spans="1:33" x14ac:dyDescent="0.25">
      <c r="A296" s="1">
        <v>210871</v>
      </c>
      <c r="B296" s="1">
        <v>4221102</v>
      </c>
      <c r="C296" s="1" t="s">
        <v>318</v>
      </c>
      <c r="D296" s="1">
        <v>4221102</v>
      </c>
      <c r="E296" s="1" t="s">
        <v>601</v>
      </c>
      <c r="F296" s="1">
        <v>34203085</v>
      </c>
      <c r="G296" s="1">
        <v>1.83</v>
      </c>
      <c r="H296" s="1">
        <v>9.9060789223027435</v>
      </c>
      <c r="I296" s="1">
        <v>-4.8855818329474214</v>
      </c>
      <c r="J296" s="1">
        <v>3.0243098444528238</v>
      </c>
      <c r="K296" s="1">
        <v>-9.2983541429330892</v>
      </c>
      <c r="L296" s="1">
        <v>8.8015722266444563</v>
      </c>
      <c r="M296" s="1">
        <v>59.040000915527344</v>
      </c>
      <c r="N296" s="1">
        <v>0.97094166596730558</v>
      </c>
      <c r="O296" s="1">
        <v>0.96533690096206171</v>
      </c>
      <c r="P296" s="1">
        <v>0.9372858188398201</v>
      </c>
      <c r="Q296" s="1">
        <v>0.96829999923706056</v>
      </c>
      <c r="R296" s="1">
        <v>0.9329846751933194</v>
      </c>
      <c r="S296" s="1">
        <v>0.90340906027788037</v>
      </c>
      <c r="T296" s="1">
        <v>0.90340906027788037</v>
      </c>
      <c r="U296" s="1">
        <v>0.9372858188398201</v>
      </c>
      <c r="V296" s="1">
        <v>406.790663</v>
      </c>
      <c r="W296" s="1">
        <v>379.211635</v>
      </c>
      <c r="X296" s="1">
        <v>262.000766</v>
      </c>
      <c r="Y296" s="1">
        <v>389.46</v>
      </c>
      <c r="Z296" s="7">
        <v>74463.375599999999</v>
      </c>
      <c r="AA296" s="7">
        <v>39.382522426000001</v>
      </c>
      <c r="AB296" s="7">
        <v>34.879957206999997</v>
      </c>
      <c r="AC296" s="7" t="s">
        <v>444</v>
      </c>
      <c r="AD296" s="7" t="s">
        <v>445</v>
      </c>
      <c r="AE296" s="7">
        <v>24.455458263000001</v>
      </c>
      <c r="AF296" s="7" t="s">
        <v>445</v>
      </c>
      <c r="AG296" s="7">
        <v>38.258058941999998</v>
      </c>
    </row>
    <row r="297" spans="1:33" x14ac:dyDescent="0.25">
      <c r="A297" s="1">
        <v>215497</v>
      </c>
      <c r="B297" s="1">
        <v>4230102</v>
      </c>
      <c r="C297" s="1" t="s">
        <v>318</v>
      </c>
      <c r="D297" s="1">
        <v>4230102</v>
      </c>
      <c r="E297" s="1" t="s">
        <v>601</v>
      </c>
      <c r="F297" s="1">
        <v>34203085</v>
      </c>
      <c r="G297" s="1">
        <v>1.83</v>
      </c>
      <c r="H297" s="1">
        <v>9.9735372401939486</v>
      </c>
      <c r="I297" s="1">
        <v>-5.0232323442355806</v>
      </c>
      <c r="J297" s="1">
        <v>2.9447134379532627</v>
      </c>
      <c r="K297" s="1">
        <v>-9.3528617284761957</v>
      </c>
      <c r="L297" s="1">
        <v>8.8840165405827118</v>
      </c>
      <c r="M297" s="1">
        <v>59.040000915527344</v>
      </c>
      <c r="N297" s="1">
        <v>0.97094166596730558</v>
      </c>
      <c r="O297" s="1">
        <v>0.96533690096206171</v>
      </c>
      <c r="P297" s="1">
        <v>0.9372858188398201</v>
      </c>
      <c r="Q297" s="1">
        <v>0.96829999923706056</v>
      </c>
      <c r="R297" s="1">
        <v>0.9329846751933194</v>
      </c>
      <c r="S297" s="1">
        <v>0.90340906027788037</v>
      </c>
      <c r="T297" s="1">
        <v>0.90340906027788037</v>
      </c>
      <c r="U297" s="1">
        <v>0.9372858188398201</v>
      </c>
      <c r="V297" s="1">
        <v>406.790663</v>
      </c>
      <c r="W297" s="1">
        <v>379.211635</v>
      </c>
      <c r="X297" s="1">
        <v>262.000766</v>
      </c>
      <c r="Y297" s="1">
        <v>389.46</v>
      </c>
      <c r="Z297" s="7">
        <v>74463.375599999999</v>
      </c>
      <c r="AA297" s="7">
        <v>39.007769707000001</v>
      </c>
      <c r="AB297" s="7">
        <v>34.637274847</v>
      </c>
      <c r="AC297" s="7" t="s">
        <v>444</v>
      </c>
      <c r="AD297" s="7" t="s">
        <v>445</v>
      </c>
      <c r="AE297" s="7">
        <v>24.307106281999999</v>
      </c>
      <c r="AF297" s="7" t="s">
        <v>445</v>
      </c>
      <c r="AG297" s="7">
        <v>38.029266720999999</v>
      </c>
    </row>
    <row r="298" spans="1:33" x14ac:dyDescent="0.25">
      <c r="A298" s="1">
        <v>220123</v>
      </c>
      <c r="B298" s="1">
        <v>4231102</v>
      </c>
      <c r="C298" s="1" t="s">
        <v>318</v>
      </c>
      <c r="D298" s="1">
        <v>4231102</v>
      </c>
      <c r="E298" s="1" t="s">
        <v>601</v>
      </c>
      <c r="F298" s="1">
        <v>34203085</v>
      </c>
      <c r="G298" s="1">
        <v>1.83</v>
      </c>
      <c r="H298" s="1">
        <v>9.9201555030535378</v>
      </c>
      <c r="I298" s="1">
        <v>-4.8926528118182606</v>
      </c>
      <c r="J298" s="1">
        <v>3.0295882931132225</v>
      </c>
      <c r="K298" s="1">
        <v>-9.3095915619924092</v>
      </c>
      <c r="L298" s="1">
        <v>8.8138582949268418</v>
      </c>
      <c r="M298" s="1">
        <v>59.040000915527344</v>
      </c>
      <c r="N298" s="1">
        <v>0.97094166596730558</v>
      </c>
      <c r="O298" s="1">
        <v>0.96533690096206171</v>
      </c>
      <c r="P298" s="1">
        <v>0.9372858188398201</v>
      </c>
      <c r="Q298" s="1">
        <v>0.96829999923706056</v>
      </c>
      <c r="R298" s="1">
        <v>0.9329846751933194</v>
      </c>
      <c r="S298" s="1">
        <v>0.90340906027788037</v>
      </c>
      <c r="T298" s="1">
        <v>0.90340906027788037</v>
      </c>
      <c r="U298" s="1">
        <v>0.9372858188398201</v>
      </c>
      <c r="V298" s="1">
        <v>406.790663</v>
      </c>
      <c r="W298" s="1">
        <v>379.211635</v>
      </c>
      <c r="X298" s="1">
        <v>262.000766</v>
      </c>
      <c r="Y298" s="1">
        <v>389.46</v>
      </c>
      <c r="Z298" s="7">
        <v>74463.375599999999</v>
      </c>
      <c r="AA298" s="7">
        <v>39.326231251999999</v>
      </c>
      <c r="AB298" s="7">
        <v>34.829043982000002</v>
      </c>
      <c r="AC298" s="7" t="s">
        <v>444</v>
      </c>
      <c r="AD298" s="7" t="s">
        <v>445</v>
      </c>
      <c r="AE298" s="7">
        <v>24.424731496</v>
      </c>
      <c r="AF298" s="7" t="s">
        <v>445</v>
      </c>
      <c r="AG298" s="7">
        <v>38.210671335999997</v>
      </c>
    </row>
    <row r="299" spans="1:33" x14ac:dyDescent="0.25">
      <c r="A299" s="1">
        <v>2701</v>
      </c>
      <c r="B299" s="1">
        <v>1110101</v>
      </c>
      <c r="C299" s="1" t="s">
        <v>443</v>
      </c>
      <c r="D299" s="1">
        <v>101110101</v>
      </c>
      <c r="E299" s="1" t="s">
        <v>602</v>
      </c>
      <c r="F299" s="1">
        <v>34203085</v>
      </c>
      <c r="G299" s="1">
        <v>1.83</v>
      </c>
      <c r="H299" s="1">
        <v>4.5685421648797604</v>
      </c>
      <c r="I299" s="1">
        <v>-2.8658807815021961</v>
      </c>
      <c r="J299" s="1">
        <v>2.8472237094854496</v>
      </c>
      <c r="K299" s="1">
        <v>-6.8838260027086777</v>
      </c>
      <c r="L299" s="1">
        <v>6.0807429830678092</v>
      </c>
      <c r="M299" s="1">
        <v>-27.719999313354492</v>
      </c>
      <c r="N299" s="1">
        <v>1</v>
      </c>
      <c r="O299" s="1">
        <v>0.96533690096206171</v>
      </c>
      <c r="P299" s="1">
        <v>0.96533690096206171</v>
      </c>
      <c r="Q299" s="1">
        <v>1</v>
      </c>
      <c r="R299" s="1">
        <v>0.9329846751933194</v>
      </c>
      <c r="S299" s="1">
        <v>0.9329846751933194</v>
      </c>
      <c r="T299" s="1">
        <v>0.9329846751933194</v>
      </c>
      <c r="U299" s="1">
        <v>0.96533690096206171</v>
      </c>
      <c r="V299" s="1">
        <v>406.790663</v>
      </c>
      <c r="W299" s="1">
        <v>379.211635</v>
      </c>
      <c r="X299" s="1">
        <v>262.000766</v>
      </c>
      <c r="Y299" s="1">
        <v>389.46</v>
      </c>
      <c r="Z299" s="7">
        <v>74463.375599999999</v>
      </c>
      <c r="AA299" s="7">
        <v>59.201028979</v>
      </c>
      <c r="AB299" s="7">
        <v>79.127745641000004</v>
      </c>
      <c r="AC299" s="7" t="s">
        <v>444</v>
      </c>
      <c r="AD299" s="7" t="s">
        <v>445</v>
      </c>
      <c r="AE299" s="7">
        <v>34.509715014999998</v>
      </c>
      <c r="AF299" s="7" t="s">
        <v>445</v>
      </c>
      <c r="AG299" s="7">
        <v>53.614993071999997</v>
      </c>
    </row>
    <row r="300" spans="1:33" x14ac:dyDescent="0.25">
      <c r="A300" s="1">
        <v>7327</v>
      </c>
      <c r="B300" s="1">
        <v>1111101</v>
      </c>
      <c r="C300" s="1" t="s">
        <v>443</v>
      </c>
      <c r="D300" s="1">
        <v>101111101</v>
      </c>
      <c r="E300" s="1" t="s">
        <v>602</v>
      </c>
      <c r="F300" s="1">
        <v>34203085</v>
      </c>
      <c r="G300" s="1">
        <v>1.83</v>
      </c>
      <c r="H300" s="1">
        <v>4.1585567333296494</v>
      </c>
      <c r="I300" s="1">
        <v>-3.4259438246003713</v>
      </c>
      <c r="J300" s="1">
        <v>3.2368938058808245</v>
      </c>
      <c r="K300" s="1">
        <v>-6.9734593167371219</v>
      </c>
      <c r="L300" s="1">
        <v>6.1329701446016216</v>
      </c>
      <c r="M300" s="1">
        <v>-27.719999313354492</v>
      </c>
      <c r="N300" s="1">
        <v>1</v>
      </c>
      <c r="O300" s="1">
        <v>0.96533690096206171</v>
      </c>
      <c r="P300" s="1">
        <v>0.96533690096206171</v>
      </c>
      <c r="Q300" s="1">
        <v>1</v>
      </c>
      <c r="R300" s="1">
        <v>0.9329846751933194</v>
      </c>
      <c r="S300" s="1">
        <v>0.9329846751933194</v>
      </c>
      <c r="T300" s="1">
        <v>0.9329846751933194</v>
      </c>
      <c r="U300" s="1">
        <v>0.96533690096206171</v>
      </c>
      <c r="V300" s="1">
        <v>406.790663</v>
      </c>
      <c r="W300" s="1">
        <v>379.211635</v>
      </c>
      <c r="X300" s="1">
        <v>262.000766</v>
      </c>
      <c r="Y300" s="1">
        <v>389.46</v>
      </c>
      <c r="Z300" s="7">
        <v>74463.375599999999</v>
      </c>
      <c r="AA300" s="7">
        <v>58.688368916000002</v>
      </c>
      <c r="AB300" s="7">
        <v>87.027411435000005</v>
      </c>
      <c r="AC300" s="7" t="s">
        <v>444</v>
      </c>
      <c r="AD300" s="7" t="s">
        <v>445</v>
      </c>
      <c r="AE300" s="7">
        <v>34.053291123000001</v>
      </c>
      <c r="AF300" s="7" t="s">
        <v>445</v>
      </c>
      <c r="AG300" s="7">
        <v>52.912999614</v>
      </c>
    </row>
    <row r="301" spans="1:33" x14ac:dyDescent="0.25">
      <c r="A301" s="1">
        <v>11953</v>
      </c>
      <c r="B301" s="1">
        <v>1120101</v>
      </c>
      <c r="C301" s="1" t="s">
        <v>443</v>
      </c>
      <c r="D301" s="1">
        <v>101120101</v>
      </c>
      <c r="E301" s="1" t="s">
        <v>602</v>
      </c>
      <c r="F301" s="1">
        <v>34203085</v>
      </c>
      <c r="G301" s="1">
        <v>1.83</v>
      </c>
      <c r="H301" s="1">
        <v>3.7417799674778669</v>
      </c>
      <c r="I301" s="1">
        <v>-3.3951305530634253</v>
      </c>
      <c r="J301" s="1">
        <v>3.6074575036420242</v>
      </c>
      <c r="K301" s="1">
        <v>-6.9239224100914951</v>
      </c>
      <c r="L301" s="1">
        <v>6.0910048905408818</v>
      </c>
      <c r="M301" s="1">
        <v>-27.719999313354492</v>
      </c>
      <c r="N301" s="1">
        <v>1</v>
      </c>
      <c r="O301" s="1">
        <v>0.96533690096206171</v>
      </c>
      <c r="P301" s="1">
        <v>0.96533690096206171</v>
      </c>
      <c r="Q301" s="1">
        <v>1</v>
      </c>
      <c r="R301" s="1">
        <v>0.9329846751933194</v>
      </c>
      <c r="S301" s="1">
        <v>0.9329846751933194</v>
      </c>
      <c r="T301" s="1">
        <v>0.9329846751933194</v>
      </c>
      <c r="U301" s="1">
        <v>0.96533690096206171</v>
      </c>
      <c r="V301" s="1">
        <v>406.790663</v>
      </c>
      <c r="W301" s="1">
        <v>379.211635</v>
      </c>
      <c r="X301" s="1">
        <v>262.000766</v>
      </c>
      <c r="Y301" s="1">
        <v>389.46</v>
      </c>
      <c r="Z301" s="7">
        <v>74463.375599999999</v>
      </c>
      <c r="AA301" s="7">
        <v>59.099604436</v>
      </c>
      <c r="AB301" s="7">
        <v>96.832311820000001</v>
      </c>
      <c r="AC301" s="7" t="s">
        <v>444</v>
      </c>
      <c r="AD301" s="7" t="s">
        <v>445</v>
      </c>
      <c r="AE301" s="7">
        <v>34.304078394999998</v>
      </c>
      <c r="AF301" s="7" t="s">
        <v>445</v>
      </c>
      <c r="AG301" s="7">
        <v>53.298717863</v>
      </c>
    </row>
    <row r="302" spans="1:33" x14ac:dyDescent="0.25">
      <c r="A302" s="1">
        <v>16579</v>
      </c>
      <c r="B302" s="1">
        <v>1121101</v>
      </c>
      <c r="C302" s="1" t="s">
        <v>443</v>
      </c>
      <c r="D302" s="1">
        <v>101121101</v>
      </c>
      <c r="E302" s="1" t="s">
        <v>602</v>
      </c>
      <c r="F302" s="1">
        <v>34203085</v>
      </c>
      <c r="G302" s="1">
        <v>1.83</v>
      </c>
      <c r="H302" s="1">
        <v>5.0090769420816157</v>
      </c>
      <c r="I302" s="1">
        <v>-2.6690949158867836</v>
      </c>
      <c r="J302" s="1">
        <v>2.452902000374177</v>
      </c>
      <c r="K302" s="1">
        <v>-7.1609620465066648</v>
      </c>
      <c r="L302" s="1">
        <v>6.355387894361697</v>
      </c>
      <c r="M302" s="1">
        <v>-27.719999313354492</v>
      </c>
      <c r="N302" s="1">
        <v>1</v>
      </c>
      <c r="O302" s="1">
        <v>0.96533690096206171</v>
      </c>
      <c r="P302" s="1">
        <v>0.96533690096206171</v>
      </c>
      <c r="Q302" s="1">
        <v>1</v>
      </c>
      <c r="R302" s="1">
        <v>0.9329846751933194</v>
      </c>
      <c r="S302" s="1">
        <v>0.9329846751933194</v>
      </c>
      <c r="T302" s="1">
        <v>0.9329846751933194</v>
      </c>
      <c r="U302" s="1">
        <v>0.96533690096206171</v>
      </c>
      <c r="V302" s="1">
        <v>406.790663</v>
      </c>
      <c r="W302" s="1">
        <v>379.211635</v>
      </c>
      <c r="X302" s="1">
        <v>262.000766</v>
      </c>
      <c r="Y302" s="1">
        <v>389.46</v>
      </c>
      <c r="Z302" s="7">
        <v>74463.375599999999</v>
      </c>
      <c r="AA302" s="7">
        <v>56.599471602000001</v>
      </c>
      <c r="AB302" s="7">
        <v>72.080727003000007</v>
      </c>
      <c r="AC302" s="7" t="s">
        <v>444</v>
      </c>
      <c r="AD302" s="7" t="s">
        <v>445</v>
      </c>
      <c r="AE302" s="7">
        <v>33.135455260999997</v>
      </c>
      <c r="AF302" s="7" t="s">
        <v>445</v>
      </c>
      <c r="AG302" s="7">
        <v>51.501340882000001</v>
      </c>
    </row>
    <row r="303" spans="1:33" x14ac:dyDescent="0.25">
      <c r="A303" s="1">
        <v>21205</v>
      </c>
      <c r="B303" s="1">
        <v>1130101</v>
      </c>
      <c r="C303" s="1" t="s">
        <v>443</v>
      </c>
      <c r="D303" s="1">
        <v>101130101</v>
      </c>
      <c r="E303" s="1" t="s">
        <v>602</v>
      </c>
      <c r="F303" s="1">
        <v>34203085</v>
      </c>
      <c r="G303" s="1">
        <v>1.83</v>
      </c>
      <c r="H303" s="1">
        <v>5.0414744956541746</v>
      </c>
      <c r="I303" s="1">
        <v>-2.3182134478887084</v>
      </c>
      <c r="J303" s="1">
        <v>2.5488053524585741</v>
      </c>
      <c r="K303" s="1">
        <v>-6.9464307948724429</v>
      </c>
      <c r="L303" s="1">
        <v>6.2133373732109982</v>
      </c>
      <c r="M303" s="1">
        <v>-27.719999313354492</v>
      </c>
      <c r="N303" s="1">
        <v>1</v>
      </c>
      <c r="O303" s="1">
        <v>0.96533690096206171</v>
      </c>
      <c r="P303" s="1">
        <v>0.96533690096206171</v>
      </c>
      <c r="Q303" s="1">
        <v>1</v>
      </c>
      <c r="R303" s="1">
        <v>0.9329846751933194</v>
      </c>
      <c r="S303" s="1">
        <v>0.9329846751933194</v>
      </c>
      <c r="T303" s="1">
        <v>0.9329846751933194</v>
      </c>
      <c r="U303" s="1">
        <v>0.96533690096206171</v>
      </c>
      <c r="V303" s="1">
        <v>406.790663</v>
      </c>
      <c r="W303" s="1">
        <v>379.211635</v>
      </c>
      <c r="X303" s="1">
        <v>262.000766</v>
      </c>
      <c r="Y303" s="1">
        <v>389.46</v>
      </c>
      <c r="Z303" s="7">
        <v>74463.375599999999</v>
      </c>
      <c r="AA303" s="7">
        <v>57.916321865999997</v>
      </c>
      <c r="AB303" s="7">
        <v>71.611095196999997</v>
      </c>
      <c r="AC303" s="7" t="s">
        <v>444</v>
      </c>
      <c r="AD303" s="7" t="s">
        <v>445</v>
      </c>
      <c r="AE303" s="7">
        <v>34.189683275999997</v>
      </c>
      <c r="AF303" s="7" t="s">
        <v>445</v>
      </c>
      <c r="AG303" s="7">
        <v>53.122774782</v>
      </c>
    </row>
    <row r="304" spans="1:33" x14ac:dyDescent="0.25">
      <c r="A304" s="1">
        <v>25831</v>
      </c>
      <c r="B304" s="1">
        <v>1131101</v>
      </c>
      <c r="C304" s="1" t="s">
        <v>443</v>
      </c>
      <c r="D304" s="1">
        <v>101131101</v>
      </c>
      <c r="E304" s="1" t="s">
        <v>602</v>
      </c>
      <c r="F304" s="1">
        <v>34203085</v>
      </c>
      <c r="G304" s="1">
        <v>1.83</v>
      </c>
      <c r="H304" s="1">
        <v>3.8110916529609615</v>
      </c>
      <c r="I304" s="1">
        <v>-3.8323772765880166</v>
      </c>
      <c r="J304" s="1">
        <v>3.4098444703928714</v>
      </c>
      <c r="K304" s="1">
        <v>-7.0520845767223879</v>
      </c>
      <c r="L304" s="1">
        <v>6.2090704724335533</v>
      </c>
      <c r="M304" s="1">
        <v>-27.719999313354492</v>
      </c>
      <c r="N304" s="1">
        <v>1</v>
      </c>
      <c r="O304" s="1">
        <v>0.96533690096206171</v>
      </c>
      <c r="P304" s="1">
        <v>0.96533690096206171</v>
      </c>
      <c r="Q304" s="1">
        <v>1</v>
      </c>
      <c r="R304" s="1">
        <v>0.9329846751933194</v>
      </c>
      <c r="S304" s="1">
        <v>0.9329846751933194</v>
      </c>
      <c r="T304" s="1">
        <v>0.9329846751933194</v>
      </c>
      <c r="U304" s="1">
        <v>0.96533690096206171</v>
      </c>
      <c r="V304" s="1">
        <v>406.790663</v>
      </c>
      <c r="W304" s="1">
        <v>379.211635</v>
      </c>
      <c r="X304" s="1">
        <v>262.000766</v>
      </c>
      <c r="Y304" s="1">
        <v>389.46</v>
      </c>
      <c r="Z304" s="7">
        <v>74463.375599999999</v>
      </c>
      <c r="AA304" s="7">
        <v>57.956809423000003</v>
      </c>
      <c r="AB304" s="7">
        <v>95.053051952999994</v>
      </c>
      <c r="AC304" s="7" t="s">
        <v>444</v>
      </c>
      <c r="AD304" s="7" t="s">
        <v>445</v>
      </c>
      <c r="AE304" s="7">
        <v>33.662474181999997</v>
      </c>
      <c r="AF304" s="7" t="s">
        <v>445</v>
      </c>
      <c r="AG304" s="7">
        <v>52.311911586000001</v>
      </c>
    </row>
    <row r="305" spans="1:33" x14ac:dyDescent="0.25">
      <c r="A305" s="1">
        <v>30457</v>
      </c>
      <c r="B305" s="1">
        <v>1210101</v>
      </c>
      <c r="C305" s="1" t="s">
        <v>443</v>
      </c>
      <c r="D305" s="1">
        <v>101210101</v>
      </c>
      <c r="E305" s="1" t="s">
        <v>602</v>
      </c>
      <c r="F305" s="1">
        <v>34203085</v>
      </c>
      <c r="G305" s="1">
        <v>1.83</v>
      </c>
      <c r="H305" s="1">
        <v>4.3575364184065366</v>
      </c>
      <c r="I305" s="1">
        <v>-2.8176720256325698</v>
      </c>
      <c r="J305" s="1">
        <v>3.1662749769446332</v>
      </c>
      <c r="K305" s="1">
        <v>-6.7565182565683362</v>
      </c>
      <c r="L305" s="1">
        <v>5.9713256551502489</v>
      </c>
      <c r="M305" s="1">
        <v>-27.719999313354492</v>
      </c>
      <c r="N305" s="1">
        <v>1</v>
      </c>
      <c r="O305" s="1">
        <v>0.96533690096206171</v>
      </c>
      <c r="P305" s="1">
        <v>0.96533690096206171</v>
      </c>
      <c r="Q305" s="1">
        <v>1</v>
      </c>
      <c r="R305" s="1">
        <v>0.9329846751933194</v>
      </c>
      <c r="S305" s="1">
        <v>0.9329846751933194</v>
      </c>
      <c r="T305" s="1">
        <v>0.9329846751933194</v>
      </c>
      <c r="U305" s="1">
        <v>0.96533690096206171</v>
      </c>
      <c r="V305" s="1">
        <v>406.790663</v>
      </c>
      <c r="W305" s="1">
        <v>379.211635</v>
      </c>
      <c r="X305" s="1">
        <v>262.000766</v>
      </c>
      <c r="Y305" s="1">
        <v>389.46</v>
      </c>
      <c r="Z305" s="7">
        <v>74463.375599999999</v>
      </c>
      <c r="AA305" s="7">
        <v>60.304140099000001</v>
      </c>
      <c r="AB305" s="7">
        <v>83.007785452999997</v>
      </c>
      <c r="AC305" s="7" t="s">
        <v>444</v>
      </c>
      <c r="AD305" s="7" t="s">
        <v>445</v>
      </c>
      <c r="AE305" s="7">
        <v>35.178796576000003</v>
      </c>
      <c r="AF305" s="7" t="s">
        <v>445</v>
      </c>
      <c r="AG305" s="7">
        <v>54.644060324000002</v>
      </c>
    </row>
    <row r="306" spans="1:33" x14ac:dyDescent="0.25">
      <c r="A306" s="1">
        <v>35083</v>
      </c>
      <c r="B306" s="1">
        <v>1211101</v>
      </c>
      <c r="C306" s="1" t="s">
        <v>443</v>
      </c>
      <c r="D306" s="1">
        <v>101211101</v>
      </c>
      <c r="E306" s="1" t="s">
        <v>602</v>
      </c>
      <c r="F306" s="1">
        <v>34203085</v>
      </c>
      <c r="G306" s="1">
        <v>1.83</v>
      </c>
      <c r="H306" s="1">
        <v>4.4415388163547647</v>
      </c>
      <c r="I306" s="1">
        <v>-3.4726803653590461</v>
      </c>
      <c r="J306" s="1">
        <v>2.8458658152911598</v>
      </c>
      <c r="K306" s="1">
        <v>-7.1022443633115113</v>
      </c>
      <c r="L306" s="1">
        <v>6.2429221222047762</v>
      </c>
      <c r="M306" s="1">
        <v>-27.719999313354492</v>
      </c>
      <c r="N306" s="1">
        <v>1</v>
      </c>
      <c r="O306" s="1">
        <v>0.96533690096206171</v>
      </c>
      <c r="P306" s="1">
        <v>0.96533690096206171</v>
      </c>
      <c r="Q306" s="1">
        <v>1</v>
      </c>
      <c r="R306" s="1">
        <v>0.9329846751933194</v>
      </c>
      <c r="S306" s="1">
        <v>0.9329846751933194</v>
      </c>
      <c r="T306" s="1">
        <v>0.9329846751933194</v>
      </c>
      <c r="U306" s="1">
        <v>0.96533690096206171</v>
      </c>
      <c r="V306" s="1">
        <v>406.790663</v>
      </c>
      <c r="W306" s="1">
        <v>379.211635</v>
      </c>
      <c r="X306" s="1">
        <v>262.000766</v>
      </c>
      <c r="Y306" s="1">
        <v>389.46</v>
      </c>
      <c r="Z306" s="7">
        <v>74463.375599999999</v>
      </c>
      <c r="AA306" s="7">
        <v>57.637121747000002</v>
      </c>
      <c r="AB306" s="7">
        <v>81.418954257999999</v>
      </c>
      <c r="AC306" s="7" t="s">
        <v>444</v>
      </c>
      <c r="AD306" s="7" t="s">
        <v>445</v>
      </c>
      <c r="AE306" s="7">
        <v>33.417669551000003</v>
      </c>
      <c r="AF306" s="7" t="s">
        <v>445</v>
      </c>
      <c r="AG306" s="7">
        <v>51.935394815999999</v>
      </c>
    </row>
    <row r="307" spans="1:33" x14ac:dyDescent="0.25">
      <c r="A307" s="1">
        <v>39709</v>
      </c>
      <c r="B307" s="1">
        <v>1220101</v>
      </c>
      <c r="C307" s="1" t="s">
        <v>443</v>
      </c>
      <c r="D307" s="1">
        <v>101220101</v>
      </c>
      <c r="E307" s="1" t="s">
        <v>602</v>
      </c>
      <c r="F307" s="1">
        <v>34203085</v>
      </c>
      <c r="G307" s="1">
        <v>1.83</v>
      </c>
      <c r="H307" s="1">
        <v>5.0975948789051966</v>
      </c>
      <c r="I307" s="1">
        <v>-2.3409439108112626</v>
      </c>
      <c r="J307" s="1">
        <v>2.4637354431567813</v>
      </c>
      <c r="K307" s="1">
        <v>-7.0277550173743073</v>
      </c>
      <c r="L307" s="1">
        <v>6.2850445082772071</v>
      </c>
      <c r="M307" s="1">
        <v>-27.719999313354492</v>
      </c>
      <c r="N307" s="1">
        <v>1</v>
      </c>
      <c r="O307" s="1">
        <v>0.96533690096206171</v>
      </c>
      <c r="P307" s="1">
        <v>0.96533690096206171</v>
      </c>
      <c r="Q307" s="1">
        <v>1</v>
      </c>
      <c r="R307" s="1">
        <v>0.9329846751933194</v>
      </c>
      <c r="S307" s="1">
        <v>0.9329846751933194</v>
      </c>
      <c r="T307" s="1">
        <v>0.9329846751933194</v>
      </c>
      <c r="U307" s="1">
        <v>0.96533690096206171</v>
      </c>
      <c r="V307" s="1">
        <v>406.790663</v>
      </c>
      <c r="W307" s="1">
        <v>379.211635</v>
      </c>
      <c r="X307" s="1">
        <v>262.000766</v>
      </c>
      <c r="Y307" s="1">
        <v>389.46</v>
      </c>
      <c r="Z307" s="7">
        <v>74463.375599999999</v>
      </c>
      <c r="AA307" s="7">
        <v>57.244135591999999</v>
      </c>
      <c r="AB307" s="7">
        <v>70.811705958999994</v>
      </c>
      <c r="AC307" s="7" t="s">
        <v>444</v>
      </c>
      <c r="AD307" s="7" t="s">
        <v>445</v>
      </c>
      <c r="AE307" s="7">
        <v>33.782473060000001</v>
      </c>
      <c r="AF307" s="7" t="s">
        <v>445</v>
      </c>
      <c r="AG307" s="7">
        <v>52.496473414</v>
      </c>
    </row>
    <row r="308" spans="1:33" x14ac:dyDescent="0.25">
      <c r="A308" s="1">
        <v>44335</v>
      </c>
      <c r="B308" s="1">
        <v>1221101</v>
      </c>
      <c r="C308" s="1" t="s">
        <v>443</v>
      </c>
      <c r="D308" s="1">
        <v>101221101</v>
      </c>
      <c r="E308" s="1" t="s">
        <v>602</v>
      </c>
      <c r="F308" s="1">
        <v>34203085</v>
      </c>
      <c r="G308" s="1">
        <v>1.83</v>
      </c>
      <c r="H308" s="1">
        <v>3.7461516087458713</v>
      </c>
      <c r="I308" s="1">
        <v>-3.7406727868102028</v>
      </c>
      <c r="J308" s="1">
        <v>3.5037341965715969</v>
      </c>
      <c r="K308" s="1">
        <v>-7.0397363609558754</v>
      </c>
      <c r="L308" s="1">
        <v>6.1947348446047368</v>
      </c>
      <c r="M308" s="1">
        <v>-27.719999313354492</v>
      </c>
      <c r="N308" s="1">
        <v>1</v>
      </c>
      <c r="O308" s="1">
        <v>0.96533690096206171</v>
      </c>
      <c r="P308" s="1">
        <v>0.96533690096206171</v>
      </c>
      <c r="Q308" s="1">
        <v>1</v>
      </c>
      <c r="R308" s="1">
        <v>0.9329846751933194</v>
      </c>
      <c r="S308" s="1">
        <v>0.9329846751933194</v>
      </c>
      <c r="T308" s="1">
        <v>0.9329846751933194</v>
      </c>
      <c r="U308" s="1">
        <v>0.96533690096206171</v>
      </c>
      <c r="V308" s="1">
        <v>406.790663</v>
      </c>
      <c r="W308" s="1">
        <v>379.211635</v>
      </c>
      <c r="X308" s="1">
        <v>262.000766</v>
      </c>
      <c r="Y308" s="1">
        <v>389.46</v>
      </c>
      <c r="Z308" s="7">
        <v>74463.375599999999</v>
      </c>
      <c r="AA308" s="7">
        <v>58.093245105999998</v>
      </c>
      <c r="AB308" s="7">
        <v>96.718144585000005</v>
      </c>
      <c r="AC308" s="7" t="s">
        <v>444</v>
      </c>
      <c r="AD308" s="7" t="s">
        <v>445</v>
      </c>
      <c r="AE308" s="7">
        <v>33.723274713000002</v>
      </c>
      <c r="AF308" s="7" t="s">
        <v>445</v>
      </c>
      <c r="AG308" s="7">
        <v>52.405424603</v>
      </c>
    </row>
    <row r="309" spans="1:33" x14ac:dyDescent="0.25">
      <c r="A309" s="1">
        <v>48961</v>
      </c>
      <c r="B309" s="1">
        <v>1230101</v>
      </c>
      <c r="C309" s="1" t="s">
        <v>443</v>
      </c>
      <c r="D309" s="1">
        <v>101230101</v>
      </c>
      <c r="E309" s="1" t="s">
        <v>602</v>
      </c>
      <c r="F309" s="1">
        <v>34203085</v>
      </c>
      <c r="G309" s="1">
        <v>1.83</v>
      </c>
      <c r="H309" s="1">
        <v>4.953027386586486</v>
      </c>
      <c r="I309" s="1">
        <v>-2.7852095751970669</v>
      </c>
      <c r="J309" s="1">
        <v>2.4778205006460272</v>
      </c>
      <c r="K309" s="1">
        <v>-7.1760535844257349</v>
      </c>
      <c r="L309" s="1">
        <v>6.3539275650562645</v>
      </c>
      <c r="M309" s="1">
        <v>-27.719999313354492</v>
      </c>
      <c r="N309" s="1">
        <v>1</v>
      </c>
      <c r="O309" s="1">
        <v>0.96533690096206171</v>
      </c>
      <c r="P309" s="1">
        <v>0.96533690096206171</v>
      </c>
      <c r="Q309" s="1">
        <v>1</v>
      </c>
      <c r="R309" s="1">
        <v>0.9329846751933194</v>
      </c>
      <c r="S309" s="1">
        <v>0.9329846751933194</v>
      </c>
      <c r="T309" s="1">
        <v>0.9329846751933194</v>
      </c>
      <c r="U309" s="1">
        <v>0.96533690096206171</v>
      </c>
      <c r="V309" s="1">
        <v>406.790663</v>
      </c>
      <c r="W309" s="1">
        <v>379.211635</v>
      </c>
      <c r="X309" s="1">
        <v>262.000766</v>
      </c>
      <c r="Y309" s="1">
        <v>389.46</v>
      </c>
      <c r="Z309" s="7">
        <v>74463.375599999999</v>
      </c>
      <c r="AA309" s="7">
        <v>56.612709744</v>
      </c>
      <c r="AB309" s="7">
        <v>72.907724704000003</v>
      </c>
      <c r="AC309" s="7" t="s">
        <v>444</v>
      </c>
      <c r="AD309" s="7" t="s">
        <v>445</v>
      </c>
      <c r="AE309" s="7">
        <v>33.063666984999998</v>
      </c>
      <c r="AF309" s="7" t="s">
        <v>445</v>
      </c>
      <c r="AG309" s="7">
        <v>51.390928387999999</v>
      </c>
    </row>
    <row r="310" spans="1:33" x14ac:dyDescent="0.25">
      <c r="A310" s="1">
        <v>53587</v>
      </c>
      <c r="B310" s="1">
        <v>1231101</v>
      </c>
      <c r="C310" s="1" t="s">
        <v>443</v>
      </c>
      <c r="D310" s="1">
        <v>101231101</v>
      </c>
      <c r="E310" s="1" t="s">
        <v>602</v>
      </c>
      <c r="F310" s="1">
        <v>34203085</v>
      </c>
      <c r="G310" s="1">
        <v>1.83</v>
      </c>
      <c r="H310" s="1">
        <v>3.8173338296537214</v>
      </c>
      <c r="I310" s="1">
        <v>-3.300422485958344</v>
      </c>
      <c r="J310" s="1">
        <v>3.5630335134601081</v>
      </c>
      <c r="K310" s="1">
        <v>-6.8874267446723376</v>
      </c>
      <c r="L310" s="1">
        <v>6.0607764252985588</v>
      </c>
      <c r="M310" s="1">
        <v>-27.719999313354492</v>
      </c>
      <c r="N310" s="1">
        <v>1</v>
      </c>
      <c r="O310" s="1">
        <v>0.96533690096206171</v>
      </c>
      <c r="P310" s="1">
        <v>0.96533690096206171</v>
      </c>
      <c r="Q310" s="1">
        <v>1</v>
      </c>
      <c r="R310" s="1">
        <v>0.9329846751933194</v>
      </c>
      <c r="S310" s="1">
        <v>0.9329846751933194</v>
      </c>
      <c r="T310" s="1">
        <v>0.9329846751933194</v>
      </c>
      <c r="U310" s="1">
        <v>0.96533690096206171</v>
      </c>
      <c r="V310" s="1">
        <v>406.790663</v>
      </c>
      <c r="W310" s="1">
        <v>379.211635</v>
      </c>
      <c r="X310" s="1">
        <v>262.000766</v>
      </c>
      <c r="Y310" s="1">
        <v>389.46</v>
      </c>
      <c r="Z310" s="7">
        <v>74463.375599999999</v>
      </c>
      <c r="AA310" s="7">
        <v>59.399354613</v>
      </c>
      <c r="AB310" s="7">
        <v>94.895984179999999</v>
      </c>
      <c r="AC310" s="7" t="s">
        <v>444</v>
      </c>
      <c r="AD310" s="7" t="s">
        <v>445</v>
      </c>
      <c r="AE310" s="7">
        <v>34.491150560000001</v>
      </c>
      <c r="AF310" s="7" t="s">
        <v>445</v>
      </c>
      <c r="AG310" s="7">
        <v>53.586440390999996</v>
      </c>
    </row>
    <row r="311" spans="1:33" x14ac:dyDescent="0.25">
      <c r="A311" s="1">
        <v>58213</v>
      </c>
      <c r="B311" s="1">
        <v>2110101</v>
      </c>
      <c r="C311" s="1" t="s">
        <v>443</v>
      </c>
      <c r="D311" s="1">
        <v>102110101</v>
      </c>
      <c r="E311" s="1" t="s">
        <v>602</v>
      </c>
      <c r="F311" s="1">
        <v>34203085</v>
      </c>
      <c r="G311" s="1">
        <v>1.83</v>
      </c>
      <c r="H311" s="1">
        <v>4.5407673990351869</v>
      </c>
      <c r="I311" s="1">
        <v>-2.8864135842807412</v>
      </c>
      <c r="J311" s="1">
        <v>2.8688330217802651</v>
      </c>
      <c r="K311" s="1">
        <v>-6.8754841525734474</v>
      </c>
      <c r="L311" s="1">
        <v>6.0714369942302664</v>
      </c>
      <c r="M311" s="1">
        <v>-27.719999313354492</v>
      </c>
      <c r="N311" s="1">
        <v>1</v>
      </c>
      <c r="O311" s="1">
        <v>0.96533690096206171</v>
      </c>
      <c r="P311" s="1">
        <v>0.96533690096206171</v>
      </c>
      <c r="Q311" s="1">
        <v>1</v>
      </c>
      <c r="R311" s="1">
        <v>0.9329846751933194</v>
      </c>
      <c r="S311" s="1">
        <v>0.9329846751933194</v>
      </c>
      <c r="T311" s="1">
        <v>0.9329846751933194</v>
      </c>
      <c r="U311" s="1">
        <v>0.96533690096206171</v>
      </c>
      <c r="V311" s="1">
        <v>406.790663</v>
      </c>
      <c r="W311" s="1">
        <v>379.211635</v>
      </c>
      <c r="X311" s="1">
        <v>262.000766</v>
      </c>
      <c r="Y311" s="1">
        <v>389.46</v>
      </c>
      <c r="Z311" s="7">
        <v>74463.375599999999</v>
      </c>
      <c r="AA311" s="7">
        <v>59.293302044999997</v>
      </c>
      <c r="AB311" s="7">
        <v>79.617867504000003</v>
      </c>
      <c r="AC311" s="7" t="s">
        <v>444</v>
      </c>
      <c r="AD311" s="7" t="s">
        <v>445</v>
      </c>
      <c r="AE311" s="7">
        <v>34.552798049000003</v>
      </c>
      <c r="AF311" s="7" t="s">
        <v>445</v>
      </c>
      <c r="AG311" s="7">
        <v>53.681256054999999</v>
      </c>
    </row>
    <row r="312" spans="1:33" x14ac:dyDescent="0.25">
      <c r="A312" s="1">
        <v>62839</v>
      </c>
      <c r="B312" s="1">
        <v>2111101</v>
      </c>
      <c r="C312" s="1" t="s">
        <v>443</v>
      </c>
      <c r="D312" s="1">
        <v>102111101</v>
      </c>
      <c r="E312" s="1" t="s">
        <v>602</v>
      </c>
      <c r="F312" s="1">
        <v>34203085</v>
      </c>
      <c r="G312" s="1">
        <v>1.83</v>
      </c>
      <c r="H312" s="1">
        <v>4.1863024012291365</v>
      </c>
      <c r="I312" s="1">
        <v>-3.4106367391706511</v>
      </c>
      <c r="J312" s="1">
        <v>3.2153138157893717</v>
      </c>
      <c r="K312" s="1">
        <v>-6.9765743709480681</v>
      </c>
      <c r="L312" s="1">
        <v>6.1357469380997998</v>
      </c>
      <c r="M312" s="1">
        <v>-27.719999313354492</v>
      </c>
      <c r="N312" s="1">
        <v>1</v>
      </c>
      <c r="O312" s="1">
        <v>0.96533690096206171</v>
      </c>
      <c r="P312" s="1">
        <v>0.96533690096206171</v>
      </c>
      <c r="Q312" s="1">
        <v>1</v>
      </c>
      <c r="R312" s="1">
        <v>0.9329846751933194</v>
      </c>
      <c r="S312" s="1">
        <v>0.9329846751933194</v>
      </c>
      <c r="T312" s="1">
        <v>0.9329846751933194</v>
      </c>
      <c r="U312" s="1">
        <v>0.96533690096206171</v>
      </c>
      <c r="V312" s="1">
        <v>406.790663</v>
      </c>
      <c r="W312" s="1">
        <v>379.211635</v>
      </c>
      <c r="X312" s="1">
        <v>262.000766</v>
      </c>
      <c r="Y312" s="1">
        <v>389.46</v>
      </c>
      <c r="Z312" s="7">
        <v>74463.375599999999</v>
      </c>
      <c r="AA312" s="7">
        <v>58.661356349000002</v>
      </c>
      <c r="AB312" s="7">
        <v>86.443989815999998</v>
      </c>
      <c r="AC312" s="7" t="s">
        <v>444</v>
      </c>
      <c r="AD312" s="7" t="s">
        <v>445</v>
      </c>
      <c r="AE312" s="7">
        <v>34.037639759999998</v>
      </c>
      <c r="AF312" s="7" t="s">
        <v>445</v>
      </c>
      <c r="AG312" s="7">
        <v>52.888927353</v>
      </c>
    </row>
    <row r="313" spans="1:33" x14ac:dyDescent="0.25">
      <c r="A313" s="1">
        <v>67465</v>
      </c>
      <c r="B313" s="1">
        <v>2120101</v>
      </c>
      <c r="C313" s="1" t="s">
        <v>443</v>
      </c>
      <c r="D313" s="1">
        <v>102120101</v>
      </c>
      <c r="E313" s="1" t="s">
        <v>602</v>
      </c>
      <c r="F313" s="1">
        <v>34203085</v>
      </c>
      <c r="G313" s="1">
        <v>1.83</v>
      </c>
      <c r="H313" s="1">
        <v>4.1430380812815955</v>
      </c>
      <c r="I313" s="1">
        <v>-3.4093778051569075</v>
      </c>
      <c r="J313" s="1">
        <v>3.2447841767898762</v>
      </c>
      <c r="K313" s="1">
        <v>-6.9579816902803833</v>
      </c>
      <c r="L313" s="1">
        <v>6.1197660676333339</v>
      </c>
      <c r="M313" s="1">
        <v>-27.719999313354492</v>
      </c>
      <c r="N313" s="1">
        <v>1</v>
      </c>
      <c r="O313" s="1">
        <v>0.96533690096206171</v>
      </c>
      <c r="P313" s="1">
        <v>0.96533690096206171</v>
      </c>
      <c r="Q313" s="1">
        <v>1</v>
      </c>
      <c r="R313" s="1">
        <v>0.9329846751933194</v>
      </c>
      <c r="S313" s="1">
        <v>0.9329846751933194</v>
      </c>
      <c r="T313" s="1">
        <v>0.9329846751933194</v>
      </c>
      <c r="U313" s="1">
        <v>0.96533690096206171</v>
      </c>
      <c r="V313" s="1">
        <v>406.790663</v>
      </c>
      <c r="W313" s="1">
        <v>379.211635</v>
      </c>
      <c r="X313" s="1">
        <v>262.000766</v>
      </c>
      <c r="Y313" s="1">
        <v>389.46</v>
      </c>
      <c r="Z313" s="7">
        <v>74463.375599999999</v>
      </c>
      <c r="AA313" s="7">
        <v>58.817153220000002</v>
      </c>
      <c r="AB313" s="7">
        <v>87.357137288999994</v>
      </c>
      <c r="AC313" s="7" t="s">
        <v>444</v>
      </c>
      <c r="AD313" s="7" t="s">
        <v>445</v>
      </c>
      <c r="AE313" s="7">
        <v>34.131265135</v>
      </c>
      <c r="AF313" s="7" t="s">
        <v>445</v>
      </c>
      <c r="AG313" s="7">
        <v>53.032925951999999</v>
      </c>
    </row>
    <row r="314" spans="1:33" x14ac:dyDescent="0.25">
      <c r="A314" s="1">
        <v>72091</v>
      </c>
      <c r="B314" s="1">
        <v>2121101</v>
      </c>
      <c r="C314" s="1" t="s">
        <v>443</v>
      </c>
      <c r="D314" s="1">
        <v>102121101</v>
      </c>
      <c r="E314" s="1" t="s">
        <v>602</v>
      </c>
      <c r="F314" s="1">
        <v>34203085</v>
      </c>
      <c r="G314" s="1">
        <v>1.83</v>
      </c>
      <c r="H314" s="1">
        <v>4.5812767871766491</v>
      </c>
      <c r="I314" s="1">
        <v>-2.8794340896412836</v>
      </c>
      <c r="J314" s="1">
        <v>2.8421169774774424</v>
      </c>
      <c r="K314" s="1">
        <v>-6.9023167313199147</v>
      </c>
      <c r="L314" s="1">
        <v>6.0961362837844568</v>
      </c>
      <c r="M314" s="1">
        <v>-27.719999313354492</v>
      </c>
      <c r="N314" s="1">
        <v>1</v>
      </c>
      <c r="O314" s="1">
        <v>0.96533690096206171</v>
      </c>
      <c r="P314" s="1">
        <v>0.96533690096206171</v>
      </c>
      <c r="Q314" s="1">
        <v>1</v>
      </c>
      <c r="R314" s="1">
        <v>0.9329846751933194</v>
      </c>
      <c r="S314" s="1">
        <v>0.9329846751933194</v>
      </c>
      <c r="T314" s="1">
        <v>0.9329846751933194</v>
      </c>
      <c r="U314" s="1">
        <v>0.96533690096206171</v>
      </c>
      <c r="V314" s="1">
        <v>406.790663</v>
      </c>
      <c r="W314" s="1">
        <v>379.211635</v>
      </c>
      <c r="X314" s="1">
        <v>262.000766</v>
      </c>
      <c r="Y314" s="1">
        <v>389.46</v>
      </c>
      <c r="Z314" s="7">
        <v>74463.375599999999</v>
      </c>
      <c r="AA314" s="7">
        <v>59.049015885000003</v>
      </c>
      <c r="AB314" s="7">
        <v>78.905013721000003</v>
      </c>
      <c r="AC314" s="7" t="s">
        <v>444</v>
      </c>
      <c r="AD314" s="7" t="s">
        <v>445</v>
      </c>
      <c r="AE314" s="7">
        <v>34.414587461000004</v>
      </c>
      <c r="AF314" s="7" t="s">
        <v>445</v>
      </c>
      <c r="AG314" s="7">
        <v>53.468684078999999</v>
      </c>
    </row>
    <row r="315" spans="1:33" x14ac:dyDescent="0.25">
      <c r="A315" s="1">
        <v>76717</v>
      </c>
      <c r="B315" s="1">
        <v>2130101</v>
      </c>
      <c r="C315" s="1" t="s">
        <v>443</v>
      </c>
      <c r="D315" s="1">
        <v>102130101</v>
      </c>
      <c r="E315" s="1" t="s">
        <v>602</v>
      </c>
      <c r="F315" s="1">
        <v>34203085</v>
      </c>
      <c r="G315" s="1">
        <v>1.83</v>
      </c>
      <c r="H315" s="1">
        <v>4.5070097613685274</v>
      </c>
      <c r="I315" s="1">
        <v>-3.0045447966545593</v>
      </c>
      <c r="J315" s="1">
        <v>2.95853377136795</v>
      </c>
      <c r="K315" s="1">
        <v>-6.9296299848226477</v>
      </c>
      <c r="L315" s="1">
        <v>6.1106801050057609</v>
      </c>
      <c r="M315" s="1">
        <v>-27.719999313354492</v>
      </c>
      <c r="N315" s="1">
        <v>1</v>
      </c>
      <c r="O315" s="1">
        <v>0.96533690096206171</v>
      </c>
      <c r="P315" s="1">
        <v>0.96533690096206171</v>
      </c>
      <c r="Q315" s="1">
        <v>1</v>
      </c>
      <c r="R315" s="1">
        <v>0.9329846751933194</v>
      </c>
      <c r="S315" s="1">
        <v>0.9329846751933194</v>
      </c>
      <c r="T315" s="1">
        <v>0.9329846751933194</v>
      </c>
      <c r="U315" s="1">
        <v>0.96533690096206171</v>
      </c>
      <c r="V315" s="1">
        <v>406.790663</v>
      </c>
      <c r="W315" s="1">
        <v>379.211635</v>
      </c>
      <c r="X315" s="1">
        <v>262.000766</v>
      </c>
      <c r="Y315" s="1">
        <v>389.46</v>
      </c>
      <c r="Z315" s="7">
        <v>74463.375599999999</v>
      </c>
      <c r="AA315" s="7">
        <v>58.906095270999998</v>
      </c>
      <c r="AB315" s="7">
        <v>80.221697738000003</v>
      </c>
      <c r="AC315" s="7" t="s">
        <v>444</v>
      </c>
      <c r="AD315" s="7" t="s">
        <v>445</v>
      </c>
      <c r="AE315" s="7">
        <v>34.275000267000003</v>
      </c>
      <c r="AF315" s="7" t="s">
        <v>445</v>
      </c>
      <c r="AG315" s="7">
        <v>53.253994841000001</v>
      </c>
    </row>
    <row r="316" spans="1:33" x14ac:dyDescent="0.25">
      <c r="A316" s="1">
        <v>81343</v>
      </c>
      <c r="B316" s="1">
        <v>2131101</v>
      </c>
      <c r="C316" s="1" t="s">
        <v>443</v>
      </c>
      <c r="D316" s="1">
        <v>102131101</v>
      </c>
      <c r="E316" s="1" t="s">
        <v>602</v>
      </c>
      <c r="F316" s="1">
        <v>34203085</v>
      </c>
      <c r="G316" s="1">
        <v>1.83</v>
      </c>
      <c r="H316" s="1">
        <v>4.2131997898056781</v>
      </c>
      <c r="I316" s="1">
        <v>-3.3017249095443972</v>
      </c>
      <c r="J316" s="1">
        <v>3.1324735395500811</v>
      </c>
      <c r="K316" s="1">
        <v>-6.9132080773758453</v>
      </c>
      <c r="L316" s="1">
        <v>6.0823991651087601</v>
      </c>
      <c r="M316" s="1">
        <v>-27.719999313354492</v>
      </c>
      <c r="N316" s="1">
        <v>1</v>
      </c>
      <c r="O316" s="1">
        <v>0.96533690096206171</v>
      </c>
      <c r="P316" s="1">
        <v>0.96533690096206171</v>
      </c>
      <c r="Q316" s="1">
        <v>1</v>
      </c>
      <c r="R316" s="1">
        <v>0.9329846751933194</v>
      </c>
      <c r="S316" s="1">
        <v>0.9329846751933194</v>
      </c>
      <c r="T316" s="1">
        <v>0.9329846751933194</v>
      </c>
      <c r="U316" s="1">
        <v>0.96533690096206171</v>
      </c>
      <c r="V316" s="1">
        <v>406.790663</v>
      </c>
      <c r="W316" s="1">
        <v>379.211635</v>
      </c>
      <c r="X316" s="1">
        <v>262.000766</v>
      </c>
      <c r="Y316" s="1">
        <v>389.46</v>
      </c>
      <c r="Z316" s="7">
        <v>74463.375599999999</v>
      </c>
      <c r="AA316" s="7">
        <v>59.184636785999999</v>
      </c>
      <c r="AB316" s="7">
        <v>85.885740720000001</v>
      </c>
      <c r="AC316" s="7" t="s">
        <v>444</v>
      </c>
      <c r="AD316" s="7" t="s">
        <v>445</v>
      </c>
      <c r="AE316" s="7">
        <v>34.358793896000002</v>
      </c>
      <c r="AF316" s="7" t="s">
        <v>445</v>
      </c>
      <c r="AG316" s="7">
        <v>53.382871923000003</v>
      </c>
    </row>
    <row r="317" spans="1:33" x14ac:dyDescent="0.25">
      <c r="A317" s="1">
        <v>85969</v>
      </c>
      <c r="B317" s="1">
        <v>2210101</v>
      </c>
      <c r="C317" s="1" t="s">
        <v>443</v>
      </c>
      <c r="D317" s="1">
        <v>102210101</v>
      </c>
      <c r="E317" s="1" t="s">
        <v>602</v>
      </c>
      <c r="F317" s="1">
        <v>34203085</v>
      </c>
      <c r="G317" s="1">
        <v>1.83</v>
      </c>
      <c r="H317" s="1">
        <v>4.4918970181260267</v>
      </c>
      <c r="I317" s="1">
        <v>-3.0910805007013877</v>
      </c>
      <c r="J317" s="1">
        <v>2.9385574848395217</v>
      </c>
      <c r="K317" s="1">
        <v>-6.9640430417819097</v>
      </c>
      <c r="L317" s="1">
        <v>6.1354682938541796</v>
      </c>
      <c r="M317" s="1">
        <v>-27.719999313354492</v>
      </c>
      <c r="N317" s="1">
        <v>1</v>
      </c>
      <c r="O317" s="1">
        <v>0.96533690096206171</v>
      </c>
      <c r="P317" s="1">
        <v>0.96533690096206171</v>
      </c>
      <c r="Q317" s="1">
        <v>1</v>
      </c>
      <c r="R317" s="1">
        <v>0.9329846751933194</v>
      </c>
      <c r="S317" s="1">
        <v>0.9329846751933194</v>
      </c>
      <c r="T317" s="1">
        <v>0.9329846751933194</v>
      </c>
      <c r="U317" s="1">
        <v>0.96533690096206171</v>
      </c>
      <c r="V317" s="1">
        <v>406.790663</v>
      </c>
      <c r="W317" s="1">
        <v>379.211635</v>
      </c>
      <c r="X317" s="1">
        <v>262.000766</v>
      </c>
      <c r="Y317" s="1">
        <v>389.46</v>
      </c>
      <c r="Z317" s="7">
        <v>74463.375599999999</v>
      </c>
      <c r="AA317" s="7">
        <v>58.664065888000003</v>
      </c>
      <c r="AB317" s="7">
        <v>80.494963722999998</v>
      </c>
      <c r="AC317" s="7" t="s">
        <v>444</v>
      </c>
      <c r="AD317" s="7" t="s">
        <v>445</v>
      </c>
      <c r="AE317" s="7">
        <v>34.100687647000001</v>
      </c>
      <c r="AF317" s="7" t="s">
        <v>445</v>
      </c>
      <c r="AG317" s="7">
        <v>52.985896869999998</v>
      </c>
    </row>
    <row r="318" spans="1:33" x14ac:dyDescent="0.25">
      <c r="A318" s="1">
        <v>90595</v>
      </c>
      <c r="B318" s="1">
        <v>2211101</v>
      </c>
      <c r="C318" s="1" t="s">
        <v>443</v>
      </c>
      <c r="D318" s="1">
        <v>102211101</v>
      </c>
      <c r="E318" s="1" t="s">
        <v>602</v>
      </c>
      <c r="F318" s="1">
        <v>34203085</v>
      </c>
      <c r="G318" s="1">
        <v>1.83</v>
      </c>
      <c r="H318" s="1">
        <v>4.2273405547555836</v>
      </c>
      <c r="I318" s="1">
        <v>-3.2121683852220788</v>
      </c>
      <c r="J318" s="1">
        <v>3.1534217210751816</v>
      </c>
      <c r="K318" s="1">
        <v>-6.8818154968294047</v>
      </c>
      <c r="L318" s="1">
        <v>6.057649685330257</v>
      </c>
      <c r="M318" s="1">
        <v>-27.719999313354492</v>
      </c>
      <c r="N318" s="1">
        <v>1</v>
      </c>
      <c r="O318" s="1">
        <v>0.96533690096206171</v>
      </c>
      <c r="P318" s="1">
        <v>0.96533690096206171</v>
      </c>
      <c r="Q318" s="1">
        <v>1</v>
      </c>
      <c r="R318" s="1">
        <v>0.9329846751933194</v>
      </c>
      <c r="S318" s="1">
        <v>0.9329846751933194</v>
      </c>
      <c r="T318" s="1">
        <v>0.9329846751933194</v>
      </c>
      <c r="U318" s="1">
        <v>0.96533690096206171</v>
      </c>
      <c r="V318" s="1">
        <v>406.790663</v>
      </c>
      <c r="W318" s="1">
        <v>379.211635</v>
      </c>
      <c r="X318" s="1">
        <v>262.000766</v>
      </c>
      <c r="Y318" s="1">
        <v>389.46</v>
      </c>
      <c r="Z318" s="7">
        <v>74463.375599999999</v>
      </c>
      <c r="AA318" s="7">
        <v>59.430530578000003</v>
      </c>
      <c r="AB318" s="7">
        <v>85.595101529999994</v>
      </c>
      <c r="AC318" s="7" t="s">
        <v>444</v>
      </c>
      <c r="AD318" s="7" t="s">
        <v>445</v>
      </c>
      <c r="AE318" s="7">
        <v>34.520089093000003</v>
      </c>
      <c r="AF318" s="7" t="s">
        <v>445</v>
      </c>
      <c r="AG318" s="7">
        <v>53.630948711000002</v>
      </c>
    </row>
    <row r="319" spans="1:33" x14ac:dyDescent="0.25">
      <c r="A319" s="1">
        <v>95221</v>
      </c>
      <c r="B319" s="1">
        <v>2220101</v>
      </c>
      <c r="C319" s="1" t="s">
        <v>443</v>
      </c>
      <c r="D319" s="1">
        <v>102220101</v>
      </c>
      <c r="E319" s="1" t="s">
        <v>602</v>
      </c>
      <c r="F319" s="1">
        <v>34203085</v>
      </c>
      <c r="G319" s="1">
        <v>1.83</v>
      </c>
      <c r="H319" s="1">
        <v>4.5769657463844089</v>
      </c>
      <c r="I319" s="1">
        <v>-2.9263104833584972</v>
      </c>
      <c r="J319" s="1">
        <v>2.8724769025576027</v>
      </c>
      <c r="K319" s="1">
        <v>-6.9296489920394819</v>
      </c>
      <c r="L319" s="1">
        <v>6.1166570883919587</v>
      </c>
      <c r="M319" s="1">
        <v>-27.719999313354492</v>
      </c>
      <c r="N319" s="1">
        <v>1</v>
      </c>
      <c r="O319" s="1">
        <v>0.96533690096206171</v>
      </c>
      <c r="P319" s="1">
        <v>0.96533690096206171</v>
      </c>
      <c r="Q319" s="1">
        <v>1</v>
      </c>
      <c r="R319" s="1">
        <v>0.9329846751933194</v>
      </c>
      <c r="S319" s="1">
        <v>0.9329846751933194</v>
      </c>
      <c r="T319" s="1">
        <v>0.9329846751933194</v>
      </c>
      <c r="U319" s="1">
        <v>0.96533690096206171</v>
      </c>
      <c r="V319" s="1">
        <v>406.790663</v>
      </c>
      <c r="W319" s="1">
        <v>379.211635</v>
      </c>
      <c r="X319" s="1">
        <v>262.000766</v>
      </c>
      <c r="Y319" s="1">
        <v>389.46</v>
      </c>
      <c r="Z319" s="7">
        <v>74463.375599999999</v>
      </c>
      <c r="AA319" s="7">
        <v>58.847557129999998</v>
      </c>
      <c r="AB319" s="7">
        <v>78.980276196999995</v>
      </c>
      <c r="AC319" s="7" t="s">
        <v>444</v>
      </c>
      <c r="AD319" s="7" t="s">
        <v>445</v>
      </c>
      <c r="AE319" s="7">
        <v>34.274903512000002</v>
      </c>
      <c r="AF319" s="7" t="s">
        <v>445</v>
      </c>
      <c r="AG319" s="7">
        <v>53.253846029000002</v>
      </c>
    </row>
    <row r="320" spans="1:33" x14ac:dyDescent="0.25">
      <c r="A320" s="1">
        <v>99847</v>
      </c>
      <c r="B320" s="1">
        <v>2221101</v>
      </c>
      <c r="C320" s="1" t="s">
        <v>443</v>
      </c>
      <c r="D320" s="1">
        <v>102221101</v>
      </c>
      <c r="E320" s="1" t="s">
        <v>602</v>
      </c>
      <c r="F320" s="1">
        <v>34203085</v>
      </c>
      <c r="G320" s="1">
        <v>1.83</v>
      </c>
      <c r="H320" s="1">
        <v>4.1441513904720253</v>
      </c>
      <c r="I320" s="1">
        <v>-3.365964187434209</v>
      </c>
      <c r="J320" s="1">
        <v>3.2176222075698027</v>
      </c>
      <c r="K320" s="1">
        <v>-6.9271855749908422</v>
      </c>
      <c r="L320" s="1">
        <v>6.0935639815720055</v>
      </c>
      <c r="M320" s="1">
        <v>-27.719999313354492</v>
      </c>
      <c r="N320" s="1">
        <v>1</v>
      </c>
      <c r="O320" s="1">
        <v>0.96533690096206171</v>
      </c>
      <c r="P320" s="1">
        <v>0.96533690096206171</v>
      </c>
      <c r="Q320" s="1">
        <v>1</v>
      </c>
      <c r="R320" s="1">
        <v>0.9329846751933194</v>
      </c>
      <c r="S320" s="1">
        <v>0.9329846751933194</v>
      </c>
      <c r="T320" s="1">
        <v>0.9329846751933194</v>
      </c>
      <c r="U320" s="1">
        <v>0.96533690096206171</v>
      </c>
      <c r="V320" s="1">
        <v>406.790663</v>
      </c>
      <c r="W320" s="1">
        <v>379.211635</v>
      </c>
      <c r="X320" s="1">
        <v>262.000766</v>
      </c>
      <c r="Y320" s="1">
        <v>389.46</v>
      </c>
      <c r="Z320" s="7">
        <v>74463.375599999999</v>
      </c>
      <c r="AA320" s="7">
        <v>59.074364631999998</v>
      </c>
      <c r="AB320" s="7">
        <v>87.333400507999997</v>
      </c>
      <c r="AC320" s="7" t="s">
        <v>444</v>
      </c>
      <c r="AD320" s="7" t="s">
        <v>445</v>
      </c>
      <c r="AE320" s="7">
        <v>34.287447827000001</v>
      </c>
      <c r="AF320" s="7" t="s">
        <v>445</v>
      </c>
      <c r="AG320" s="7">
        <v>53.273139557</v>
      </c>
    </row>
    <row r="321" spans="1:33" x14ac:dyDescent="0.25">
      <c r="A321" s="1">
        <v>104473</v>
      </c>
      <c r="B321" s="1">
        <v>2230101</v>
      </c>
      <c r="C321" s="1" t="s">
        <v>443</v>
      </c>
      <c r="D321" s="1">
        <v>102230101</v>
      </c>
      <c r="E321" s="1" t="s">
        <v>602</v>
      </c>
      <c r="F321" s="1">
        <v>34203085</v>
      </c>
      <c r="G321" s="1">
        <v>1.83</v>
      </c>
      <c r="H321" s="1">
        <v>4.5787329644539243</v>
      </c>
      <c r="I321" s="1">
        <v>-2.8813068963497344</v>
      </c>
      <c r="J321" s="1">
        <v>2.8406080796130828</v>
      </c>
      <c r="K321" s="1">
        <v>-6.9010097496150573</v>
      </c>
      <c r="L321" s="1">
        <v>6.0947865221950206</v>
      </c>
      <c r="M321" s="1">
        <v>-27.719999313354492</v>
      </c>
      <c r="N321" s="1">
        <v>1</v>
      </c>
      <c r="O321" s="1">
        <v>0.96533690096206171</v>
      </c>
      <c r="P321" s="1">
        <v>0.96533690096206171</v>
      </c>
      <c r="Q321" s="1">
        <v>1</v>
      </c>
      <c r="R321" s="1">
        <v>0.9329846751933194</v>
      </c>
      <c r="S321" s="1">
        <v>0.9329846751933194</v>
      </c>
      <c r="T321" s="1">
        <v>0.9329846751933194</v>
      </c>
      <c r="U321" s="1">
        <v>0.96533690096206171</v>
      </c>
      <c r="V321" s="1">
        <v>406.790663</v>
      </c>
      <c r="W321" s="1">
        <v>379.211635</v>
      </c>
      <c r="X321" s="1">
        <v>262.000766</v>
      </c>
      <c r="Y321" s="1">
        <v>389.46</v>
      </c>
      <c r="Z321" s="7">
        <v>74463.375599999999</v>
      </c>
      <c r="AA321" s="7">
        <v>59.062314440000002</v>
      </c>
      <c r="AB321" s="7">
        <v>78.949406830000001</v>
      </c>
      <c r="AC321" s="7" t="s">
        <v>444</v>
      </c>
      <c r="AD321" s="7" t="s">
        <v>445</v>
      </c>
      <c r="AE321" s="7">
        <v>34.421294627000002</v>
      </c>
      <c r="AF321" s="7" t="s">
        <v>445</v>
      </c>
      <c r="AG321" s="7">
        <v>53.478999897999998</v>
      </c>
    </row>
    <row r="322" spans="1:33" x14ac:dyDescent="0.25">
      <c r="A322" s="1">
        <v>109099</v>
      </c>
      <c r="B322" s="1">
        <v>2231101</v>
      </c>
      <c r="C322" s="1" t="s">
        <v>443</v>
      </c>
      <c r="D322" s="1">
        <v>102231101</v>
      </c>
      <c r="E322" s="1" t="s">
        <v>602</v>
      </c>
      <c r="F322" s="1">
        <v>34203085</v>
      </c>
      <c r="G322" s="1">
        <v>1.83</v>
      </c>
      <c r="H322" s="1">
        <v>4.1454304456425266</v>
      </c>
      <c r="I322" s="1">
        <v>-3.4074278708670418</v>
      </c>
      <c r="J322" s="1">
        <v>3.2464450434705441</v>
      </c>
      <c r="K322" s="1">
        <v>-6.9593665705879149</v>
      </c>
      <c r="L322" s="1">
        <v>6.1209810980073627</v>
      </c>
      <c r="M322" s="1">
        <v>-27.719999313354492</v>
      </c>
      <c r="N322" s="1">
        <v>1</v>
      </c>
      <c r="O322" s="1">
        <v>0.96533690096206171</v>
      </c>
      <c r="P322" s="1">
        <v>0.96533690096206171</v>
      </c>
      <c r="Q322" s="1">
        <v>1</v>
      </c>
      <c r="R322" s="1">
        <v>0.9329846751933194</v>
      </c>
      <c r="S322" s="1">
        <v>0.9329846751933194</v>
      </c>
      <c r="T322" s="1">
        <v>0.9329846751933194</v>
      </c>
      <c r="U322" s="1">
        <v>0.96533690096206171</v>
      </c>
      <c r="V322" s="1">
        <v>406.790663</v>
      </c>
      <c r="W322" s="1">
        <v>379.211635</v>
      </c>
      <c r="X322" s="1">
        <v>262.000766</v>
      </c>
      <c r="Y322" s="1">
        <v>389.46</v>
      </c>
      <c r="Z322" s="7">
        <v>74463.375599999999</v>
      </c>
      <c r="AA322" s="7">
        <v>58.805279362999997</v>
      </c>
      <c r="AB322" s="7">
        <v>87.306145607999994</v>
      </c>
      <c r="AC322" s="7" t="s">
        <v>444</v>
      </c>
      <c r="AD322" s="7" t="s">
        <v>445</v>
      </c>
      <c r="AE322" s="7">
        <v>34.124274182999997</v>
      </c>
      <c r="AF322" s="7" t="s">
        <v>445</v>
      </c>
      <c r="AG322" s="7">
        <v>53.022173660999997</v>
      </c>
    </row>
    <row r="323" spans="1:33" x14ac:dyDescent="0.25">
      <c r="A323" s="1">
        <v>113725</v>
      </c>
      <c r="B323" s="1">
        <v>3110101</v>
      </c>
      <c r="C323" s="1" t="s">
        <v>443</v>
      </c>
      <c r="D323" s="1">
        <v>103110101</v>
      </c>
      <c r="E323" s="1" t="s">
        <v>602</v>
      </c>
      <c r="F323" s="1">
        <v>34203085</v>
      </c>
      <c r="G323" s="1">
        <v>1.83</v>
      </c>
      <c r="H323" s="1">
        <v>4.3528866428119155</v>
      </c>
      <c r="I323" s="1">
        <v>-3.0428286361325023</v>
      </c>
      <c r="J323" s="1">
        <v>3.0535659721397828</v>
      </c>
      <c r="K323" s="1">
        <v>-6.8511017598041164</v>
      </c>
      <c r="L323" s="1">
        <v>6.0384839165304811</v>
      </c>
      <c r="M323" s="1">
        <v>-27.719999313354492</v>
      </c>
      <c r="N323" s="1">
        <v>1</v>
      </c>
      <c r="O323" s="1">
        <v>0.96533690096206171</v>
      </c>
      <c r="P323" s="1">
        <v>0.96533690096206171</v>
      </c>
      <c r="Q323" s="1">
        <v>1</v>
      </c>
      <c r="R323" s="1">
        <v>0.9329846751933194</v>
      </c>
      <c r="S323" s="1">
        <v>0.9329846751933194</v>
      </c>
      <c r="T323" s="1">
        <v>0.9329846751933194</v>
      </c>
      <c r="U323" s="1">
        <v>0.96533690096206171</v>
      </c>
      <c r="V323" s="1">
        <v>406.790663</v>
      </c>
      <c r="W323" s="1">
        <v>379.211635</v>
      </c>
      <c r="X323" s="1">
        <v>262.000766</v>
      </c>
      <c r="Y323" s="1">
        <v>389.46</v>
      </c>
      <c r="Z323" s="7">
        <v>74463.375599999999</v>
      </c>
      <c r="AA323" s="7">
        <v>59.622333288</v>
      </c>
      <c r="AB323" s="7">
        <v>83.097522995000006</v>
      </c>
      <c r="AC323" s="7" t="s">
        <v>444</v>
      </c>
      <c r="AD323" s="7" t="s">
        <v>445</v>
      </c>
      <c r="AE323" s="7">
        <v>34.679326936999999</v>
      </c>
      <c r="AF323" s="7" t="s">
        <v>445</v>
      </c>
      <c r="AG323" s="7">
        <v>53.875861231000002</v>
      </c>
    </row>
    <row r="324" spans="1:33" x14ac:dyDescent="0.25">
      <c r="A324" s="1">
        <v>118351</v>
      </c>
      <c r="B324" s="1">
        <v>3111101</v>
      </c>
      <c r="C324" s="1" t="s">
        <v>443</v>
      </c>
      <c r="D324" s="1">
        <v>103111101</v>
      </c>
      <c r="E324" s="1" t="s">
        <v>602</v>
      </c>
      <c r="F324" s="1">
        <v>34203085</v>
      </c>
      <c r="G324" s="1">
        <v>1.83</v>
      </c>
      <c r="H324" s="1">
        <v>4.3730909388829406</v>
      </c>
      <c r="I324" s="1">
        <v>-3.26934652618257</v>
      </c>
      <c r="J324" s="1">
        <v>3.0316721933736672</v>
      </c>
      <c r="K324" s="1">
        <v>-6.9858302525278244</v>
      </c>
      <c r="L324" s="1">
        <v>6.1464402862119352</v>
      </c>
      <c r="M324" s="1">
        <v>-27.719999313354492</v>
      </c>
      <c r="N324" s="1">
        <v>1</v>
      </c>
      <c r="O324" s="1">
        <v>0.96533690096206171</v>
      </c>
      <c r="P324" s="1">
        <v>0.96533690096206171</v>
      </c>
      <c r="Q324" s="1">
        <v>1</v>
      </c>
      <c r="R324" s="1">
        <v>0.9329846751933194</v>
      </c>
      <c r="S324" s="1">
        <v>0.9329846751933194</v>
      </c>
      <c r="T324" s="1">
        <v>0.9329846751933194</v>
      </c>
      <c r="U324" s="1">
        <v>0.96533690096206171</v>
      </c>
      <c r="V324" s="1">
        <v>406.790663</v>
      </c>
      <c r="W324" s="1">
        <v>379.211635</v>
      </c>
      <c r="X324" s="1">
        <v>262.000766</v>
      </c>
      <c r="Y324" s="1">
        <v>389.46</v>
      </c>
      <c r="Z324" s="7">
        <v>74463.375599999999</v>
      </c>
      <c r="AA324" s="7">
        <v>58.557559740999999</v>
      </c>
      <c r="AB324" s="7">
        <v>82.708980593999996</v>
      </c>
      <c r="AC324" s="7" t="s">
        <v>444</v>
      </c>
      <c r="AD324" s="7" t="s">
        <v>445</v>
      </c>
      <c r="AE324" s="7">
        <v>33.991216610000002</v>
      </c>
      <c r="AF324" s="7" t="s">
        <v>445</v>
      </c>
      <c r="AG324" s="7">
        <v>52.817527173999999</v>
      </c>
    </row>
    <row r="325" spans="1:33" x14ac:dyDescent="0.25">
      <c r="A325" s="1">
        <v>122977</v>
      </c>
      <c r="B325" s="1">
        <v>3120101</v>
      </c>
      <c r="C325" s="1" t="s">
        <v>443</v>
      </c>
      <c r="D325" s="1">
        <v>103120101</v>
      </c>
      <c r="E325" s="1" t="s">
        <v>602</v>
      </c>
      <c r="F325" s="1">
        <v>34203085</v>
      </c>
      <c r="G325" s="1">
        <v>1.83</v>
      </c>
      <c r="H325" s="1">
        <v>4.3592959805457365</v>
      </c>
      <c r="I325" s="1">
        <v>-2.7267368240677845</v>
      </c>
      <c r="J325" s="1">
        <v>3.1355990243784211</v>
      </c>
      <c r="K325" s="1">
        <v>-6.6899236664847166</v>
      </c>
      <c r="L325" s="1">
        <v>5.920009236160058</v>
      </c>
      <c r="M325" s="1">
        <v>-27.719999313354492</v>
      </c>
      <c r="N325" s="1">
        <v>1</v>
      </c>
      <c r="O325" s="1">
        <v>0.96533690096206171</v>
      </c>
      <c r="P325" s="1">
        <v>0.96533690096206171</v>
      </c>
      <c r="Q325" s="1">
        <v>1</v>
      </c>
      <c r="R325" s="1">
        <v>0.9329846751933194</v>
      </c>
      <c r="S325" s="1">
        <v>0.9329846751933194</v>
      </c>
      <c r="T325" s="1">
        <v>0.9329846751933194</v>
      </c>
      <c r="U325" s="1">
        <v>0.96533690096206171</v>
      </c>
      <c r="V325" s="1">
        <v>406.790663</v>
      </c>
      <c r="W325" s="1">
        <v>379.211635</v>
      </c>
      <c r="X325" s="1">
        <v>262.000766</v>
      </c>
      <c r="Y325" s="1">
        <v>389.46</v>
      </c>
      <c r="Z325" s="7">
        <v>74463.375599999999</v>
      </c>
      <c r="AA325" s="7">
        <v>60.835542807000003</v>
      </c>
      <c r="AB325" s="7">
        <v>82.973877013999996</v>
      </c>
      <c r="AC325" s="7" t="s">
        <v>444</v>
      </c>
      <c r="AD325" s="7" t="s">
        <v>445</v>
      </c>
      <c r="AE325" s="7">
        <v>35.538937027000003</v>
      </c>
      <c r="AF325" s="7" t="s">
        <v>445</v>
      </c>
      <c r="AG325" s="7">
        <v>55.197967001000002</v>
      </c>
    </row>
    <row r="326" spans="1:33" x14ac:dyDescent="0.25">
      <c r="A326" s="1">
        <v>127603</v>
      </c>
      <c r="B326" s="1">
        <v>3121101</v>
      </c>
      <c r="C326" s="1" t="s">
        <v>443</v>
      </c>
      <c r="D326" s="1">
        <v>103121101</v>
      </c>
      <c r="E326" s="1" t="s">
        <v>602</v>
      </c>
      <c r="F326" s="1">
        <v>34203085</v>
      </c>
      <c r="G326" s="1">
        <v>1.83</v>
      </c>
      <c r="H326" s="1">
        <v>4.4813150334263074</v>
      </c>
      <c r="I326" s="1">
        <v>-3.5587931633637186</v>
      </c>
      <c r="J326" s="1">
        <v>2.8350054888710958</v>
      </c>
      <c r="K326" s="1">
        <v>-7.1736592937792301</v>
      </c>
      <c r="L326" s="1">
        <v>6.3039691981940571</v>
      </c>
      <c r="M326" s="1">
        <v>-27.719999313354492</v>
      </c>
      <c r="N326" s="1">
        <v>1</v>
      </c>
      <c r="O326" s="1">
        <v>0.96533690096206171</v>
      </c>
      <c r="P326" s="1">
        <v>0.96533690096206171</v>
      </c>
      <c r="Q326" s="1">
        <v>1</v>
      </c>
      <c r="R326" s="1">
        <v>0.9329846751933194</v>
      </c>
      <c r="S326" s="1">
        <v>0.9329846751933194</v>
      </c>
      <c r="T326" s="1">
        <v>0.9329846751933194</v>
      </c>
      <c r="U326" s="1">
        <v>0.96533690096206171</v>
      </c>
      <c r="V326" s="1">
        <v>406.790663</v>
      </c>
      <c r="W326" s="1">
        <v>379.211635</v>
      </c>
      <c r="X326" s="1">
        <v>262.000766</v>
      </c>
      <c r="Y326" s="1">
        <v>389.46</v>
      </c>
      <c r="Z326" s="7">
        <v>74463.375599999999</v>
      </c>
      <c r="AA326" s="7">
        <v>57.069285084999997</v>
      </c>
      <c r="AB326" s="7">
        <v>80.687402426999995</v>
      </c>
      <c r="AC326" s="7" t="s">
        <v>444</v>
      </c>
      <c r="AD326" s="7" t="s">
        <v>445</v>
      </c>
      <c r="AE326" s="7">
        <v>33.075036122999997</v>
      </c>
      <c r="AF326" s="7" t="s">
        <v>445</v>
      </c>
      <c r="AG326" s="7">
        <v>51.408414458000003</v>
      </c>
    </row>
    <row r="327" spans="1:33" x14ac:dyDescent="0.25">
      <c r="A327" s="1">
        <v>132229</v>
      </c>
      <c r="B327" s="1">
        <v>3130101</v>
      </c>
      <c r="C327" s="1" t="s">
        <v>443</v>
      </c>
      <c r="D327" s="1">
        <v>103130101</v>
      </c>
      <c r="E327" s="1" t="s">
        <v>602</v>
      </c>
      <c r="F327" s="1">
        <v>34203085</v>
      </c>
      <c r="G327" s="1">
        <v>1.83</v>
      </c>
      <c r="H327" s="1">
        <v>4.386469590624273</v>
      </c>
      <c r="I327" s="1">
        <v>-3.313069946188179</v>
      </c>
      <c r="J327" s="1">
        <v>3.0080828463573837</v>
      </c>
      <c r="K327" s="1">
        <v>-7.0132948439111882</v>
      </c>
      <c r="L327" s="1">
        <v>6.1690282299249324</v>
      </c>
      <c r="M327" s="1">
        <v>-27.719999313354492</v>
      </c>
      <c r="N327" s="1">
        <v>1</v>
      </c>
      <c r="O327" s="1">
        <v>0.96533690096206171</v>
      </c>
      <c r="P327" s="1">
        <v>0.96533690096206171</v>
      </c>
      <c r="Q327" s="1">
        <v>1</v>
      </c>
      <c r="R327" s="1">
        <v>0.9329846751933194</v>
      </c>
      <c r="S327" s="1">
        <v>0.9329846751933194</v>
      </c>
      <c r="T327" s="1">
        <v>0.9329846751933194</v>
      </c>
      <c r="U327" s="1">
        <v>0.96533690096206171</v>
      </c>
      <c r="V327" s="1">
        <v>406.790663</v>
      </c>
      <c r="W327" s="1">
        <v>379.211635</v>
      </c>
      <c r="X327" s="1">
        <v>262.000766</v>
      </c>
      <c r="Y327" s="1">
        <v>389.46</v>
      </c>
      <c r="Z327" s="7">
        <v>74463.375599999999</v>
      </c>
      <c r="AA327" s="7">
        <v>58.339489284000003</v>
      </c>
      <c r="AB327" s="7">
        <v>82.453669739999995</v>
      </c>
      <c r="AC327" s="7" t="s">
        <v>444</v>
      </c>
      <c r="AD327" s="7" t="s">
        <v>445</v>
      </c>
      <c r="AE327" s="7">
        <v>33.854188368000003</v>
      </c>
      <c r="AF327" s="7" t="s">
        <v>445</v>
      </c>
      <c r="AG327" s="7">
        <v>52.606773680000003</v>
      </c>
    </row>
    <row r="328" spans="1:33" x14ac:dyDescent="0.25">
      <c r="A328" s="1">
        <v>136855</v>
      </c>
      <c r="B328" s="1">
        <v>3131101</v>
      </c>
      <c r="C328" s="1" t="s">
        <v>443</v>
      </c>
      <c r="D328" s="1">
        <v>103131101</v>
      </c>
      <c r="E328" s="1" t="s">
        <v>602</v>
      </c>
      <c r="F328" s="1">
        <v>34203085</v>
      </c>
      <c r="G328" s="1">
        <v>1.83</v>
      </c>
      <c r="H328" s="1">
        <v>4.347628455602444</v>
      </c>
      <c r="I328" s="1">
        <v>-2.9977668112474021</v>
      </c>
      <c r="J328" s="1">
        <v>3.0690350105370698</v>
      </c>
      <c r="K328" s="1">
        <v>-6.8249775531803385</v>
      </c>
      <c r="L328" s="1">
        <v>6.0181835744613759</v>
      </c>
      <c r="M328" s="1">
        <v>-27.719999313354492</v>
      </c>
      <c r="N328" s="1">
        <v>1</v>
      </c>
      <c r="O328" s="1">
        <v>0.96533690096206171</v>
      </c>
      <c r="P328" s="1">
        <v>0.96533690096206171</v>
      </c>
      <c r="Q328" s="1">
        <v>1</v>
      </c>
      <c r="R328" s="1">
        <v>0.9329846751933194</v>
      </c>
      <c r="S328" s="1">
        <v>0.9329846751933194</v>
      </c>
      <c r="T328" s="1">
        <v>0.9329846751933194</v>
      </c>
      <c r="U328" s="1">
        <v>0.96533690096206171</v>
      </c>
      <c r="V328" s="1">
        <v>406.790663</v>
      </c>
      <c r="W328" s="1">
        <v>379.211635</v>
      </c>
      <c r="X328" s="1">
        <v>262.000766</v>
      </c>
      <c r="Y328" s="1">
        <v>389.46</v>
      </c>
      <c r="Z328" s="7">
        <v>74463.375599999999</v>
      </c>
      <c r="AA328" s="7">
        <v>59.826822579999998</v>
      </c>
      <c r="AB328" s="7">
        <v>83.199233738000004</v>
      </c>
      <c r="AC328" s="7" t="s">
        <v>444</v>
      </c>
      <c r="AD328" s="7" t="s">
        <v>445</v>
      </c>
      <c r="AE328" s="7">
        <v>34.815897952</v>
      </c>
      <c r="AF328" s="7" t="s">
        <v>445</v>
      </c>
      <c r="AG328" s="7">
        <v>54.085911494999998</v>
      </c>
    </row>
    <row r="329" spans="1:33" x14ac:dyDescent="0.25">
      <c r="A329" s="1">
        <v>141481</v>
      </c>
      <c r="B329" s="1">
        <v>3210101</v>
      </c>
      <c r="C329" s="1" t="s">
        <v>443</v>
      </c>
      <c r="D329" s="1">
        <v>103210101</v>
      </c>
      <c r="E329" s="1" t="s">
        <v>602</v>
      </c>
      <c r="F329" s="1">
        <v>34203085</v>
      </c>
      <c r="G329" s="1">
        <v>1.83</v>
      </c>
      <c r="H329" s="1">
        <v>4.4702177814847488</v>
      </c>
      <c r="I329" s="1">
        <v>-3.5347765917837819</v>
      </c>
      <c r="J329" s="1">
        <v>2.8484961216075821</v>
      </c>
      <c r="K329" s="1">
        <v>-7.1551201794618402</v>
      </c>
      <c r="L329" s="1">
        <v>6.2881286531399443</v>
      </c>
      <c r="M329" s="1">
        <v>-27.719999313354492</v>
      </c>
      <c r="N329" s="1">
        <v>1</v>
      </c>
      <c r="O329" s="1">
        <v>0.96533690096206171</v>
      </c>
      <c r="P329" s="1">
        <v>0.96533690096206171</v>
      </c>
      <c r="Q329" s="1">
        <v>1</v>
      </c>
      <c r="R329" s="1">
        <v>0.9329846751933194</v>
      </c>
      <c r="S329" s="1">
        <v>0.9329846751933194</v>
      </c>
      <c r="T329" s="1">
        <v>0.9329846751933194</v>
      </c>
      <c r="U329" s="1">
        <v>0.96533690096206171</v>
      </c>
      <c r="V329" s="1">
        <v>406.790663</v>
      </c>
      <c r="W329" s="1">
        <v>379.211635</v>
      </c>
      <c r="X329" s="1">
        <v>262.000766</v>
      </c>
      <c r="Y329" s="1">
        <v>389.46</v>
      </c>
      <c r="Z329" s="7">
        <v>74463.375599999999</v>
      </c>
      <c r="AA329" s="7">
        <v>57.215568531000002</v>
      </c>
      <c r="AB329" s="7">
        <v>80.890190239999995</v>
      </c>
      <c r="AC329" s="7" t="s">
        <v>444</v>
      </c>
      <c r="AD329" s="7" t="s">
        <v>445</v>
      </c>
      <c r="AE329" s="7">
        <v>33.163325483999998</v>
      </c>
      <c r="AF329" s="7" t="s">
        <v>445</v>
      </c>
      <c r="AG329" s="7">
        <v>51.544206109999998</v>
      </c>
    </row>
    <row r="330" spans="1:33" x14ac:dyDescent="0.25">
      <c r="A330" s="1">
        <v>146107</v>
      </c>
      <c r="B330" s="1">
        <v>3211101</v>
      </c>
      <c r="C330" s="1" t="s">
        <v>443</v>
      </c>
      <c r="D330" s="1">
        <v>103211101</v>
      </c>
      <c r="E330" s="1" t="s">
        <v>602</v>
      </c>
      <c r="F330" s="1">
        <v>34203085</v>
      </c>
      <c r="G330" s="1">
        <v>1.83</v>
      </c>
      <c r="H330" s="1">
        <v>4.3559931006286297</v>
      </c>
      <c r="I330" s="1">
        <v>-2.7538378975140363</v>
      </c>
      <c r="J330" s="1">
        <v>3.1365096960509615</v>
      </c>
      <c r="K330" s="1">
        <v>-6.7053771063854297</v>
      </c>
      <c r="L330" s="1">
        <v>5.9312254224925178</v>
      </c>
      <c r="M330" s="1">
        <v>-27.719999313354492</v>
      </c>
      <c r="N330" s="1">
        <v>1</v>
      </c>
      <c r="O330" s="1">
        <v>0.96533690096206171</v>
      </c>
      <c r="P330" s="1">
        <v>0.96533690096206171</v>
      </c>
      <c r="Q330" s="1">
        <v>1</v>
      </c>
      <c r="R330" s="1">
        <v>0.9329846751933194</v>
      </c>
      <c r="S330" s="1">
        <v>0.9329846751933194</v>
      </c>
      <c r="T330" s="1">
        <v>0.9329846751933194</v>
      </c>
      <c r="U330" s="1">
        <v>0.96533690096206171</v>
      </c>
      <c r="V330" s="1">
        <v>406.790663</v>
      </c>
      <c r="W330" s="1">
        <v>379.211635</v>
      </c>
      <c r="X330" s="1">
        <v>262.000766</v>
      </c>
      <c r="Y330" s="1">
        <v>389.46</v>
      </c>
      <c r="Z330" s="7">
        <v>74463.375599999999</v>
      </c>
      <c r="AA330" s="7">
        <v>60.718609303000001</v>
      </c>
      <c r="AB330" s="7">
        <v>83.037549206999998</v>
      </c>
      <c r="AC330" s="7" t="s">
        <v>444</v>
      </c>
      <c r="AD330" s="7" t="s">
        <v>445</v>
      </c>
      <c r="AE330" s="7">
        <v>35.454728152000001</v>
      </c>
      <c r="AF330" s="7" t="s">
        <v>445</v>
      </c>
      <c r="AG330" s="7">
        <v>55.068451257</v>
      </c>
    </row>
    <row r="331" spans="1:33" x14ac:dyDescent="0.25">
      <c r="A331" s="1">
        <v>150733</v>
      </c>
      <c r="B331" s="1">
        <v>3220101</v>
      </c>
      <c r="C331" s="1" t="s">
        <v>443</v>
      </c>
      <c r="D331" s="1">
        <v>103220101</v>
      </c>
      <c r="E331" s="1" t="s">
        <v>602</v>
      </c>
      <c r="F331" s="1">
        <v>34203085</v>
      </c>
      <c r="G331" s="1">
        <v>1.83</v>
      </c>
      <c r="H331" s="1">
        <v>4.3843190581103268</v>
      </c>
      <c r="I331" s="1">
        <v>-3.1689781266174011</v>
      </c>
      <c r="J331" s="1">
        <v>3.033424596907941</v>
      </c>
      <c r="K331" s="1">
        <v>-6.9414341507512525</v>
      </c>
      <c r="L331" s="1">
        <v>6.1114924891060696</v>
      </c>
      <c r="M331" s="1">
        <v>-27.719999313354492</v>
      </c>
      <c r="N331" s="1">
        <v>1</v>
      </c>
      <c r="O331" s="1">
        <v>0.96533690096206171</v>
      </c>
      <c r="P331" s="1">
        <v>0.96533690096206171</v>
      </c>
      <c r="Q331" s="1">
        <v>1</v>
      </c>
      <c r="R331" s="1">
        <v>0.9329846751933194</v>
      </c>
      <c r="S331" s="1">
        <v>0.9329846751933194</v>
      </c>
      <c r="T331" s="1">
        <v>0.9329846751933194</v>
      </c>
      <c r="U331" s="1">
        <v>0.96533690096206171</v>
      </c>
      <c r="V331" s="1">
        <v>406.790663</v>
      </c>
      <c r="W331" s="1">
        <v>379.211635</v>
      </c>
      <c r="X331" s="1">
        <v>262.000766</v>
      </c>
      <c r="Y331" s="1">
        <v>389.46</v>
      </c>
      <c r="Z331" s="7">
        <v>74463.375599999999</v>
      </c>
      <c r="AA331" s="7">
        <v>58.898132115999999</v>
      </c>
      <c r="AB331" s="7">
        <v>82.494604222000007</v>
      </c>
      <c r="AC331" s="7" t="s">
        <v>444</v>
      </c>
      <c r="AD331" s="7" t="s">
        <v>445</v>
      </c>
      <c r="AE331" s="7">
        <v>34.215013823</v>
      </c>
      <c r="AF331" s="7" t="s">
        <v>445</v>
      </c>
      <c r="AG331" s="7">
        <v>53.161733912999999</v>
      </c>
    </row>
    <row r="332" spans="1:33" x14ac:dyDescent="0.25">
      <c r="A332" s="1">
        <v>155359</v>
      </c>
      <c r="B332" s="1">
        <v>3221101</v>
      </c>
      <c r="C332" s="1" t="s">
        <v>443</v>
      </c>
      <c r="D332" s="1">
        <v>103221101</v>
      </c>
      <c r="E332" s="1" t="s">
        <v>602</v>
      </c>
      <c r="F332" s="1">
        <v>34203085</v>
      </c>
      <c r="G332" s="1">
        <v>1.83</v>
      </c>
      <c r="H332" s="1">
        <v>4.334739530858859</v>
      </c>
      <c r="I332" s="1">
        <v>-3.1434717463240291</v>
      </c>
      <c r="J332" s="1">
        <v>3.0587336762151094</v>
      </c>
      <c r="K332" s="1">
        <v>-6.8952237447047668</v>
      </c>
      <c r="L332" s="1">
        <v>6.0720583668893475</v>
      </c>
      <c r="M332" s="1">
        <v>-27.719999313354492</v>
      </c>
      <c r="N332" s="1">
        <v>1</v>
      </c>
      <c r="O332" s="1">
        <v>0.96533690096206171</v>
      </c>
      <c r="P332" s="1">
        <v>0.96533690096206171</v>
      </c>
      <c r="Q332" s="1">
        <v>1</v>
      </c>
      <c r="R332" s="1">
        <v>0.9329846751933194</v>
      </c>
      <c r="S332" s="1">
        <v>0.9329846751933194</v>
      </c>
      <c r="T332" s="1">
        <v>0.9329846751933194</v>
      </c>
      <c r="U332" s="1">
        <v>0.96533690096206171</v>
      </c>
      <c r="V332" s="1">
        <v>406.790663</v>
      </c>
      <c r="W332" s="1">
        <v>379.211635</v>
      </c>
      <c r="X332" s="1">
        <v>262.000766</v>
      </c>
      <c r="Y332" s="1">
        <v>389.46</v>
      </c>
      <c r="Z332" s="7">
        <v>74463.375599999999</v>
      </c>
      <c r="AA332" s="7">
        <v>59.287132043</v>
      </c>
      <c r="AB332" s="7">
        <v>83.449591937999998</v>
      </c>
      <c r="AC332" s="7" t="s">
        <v>444</v>
      </c>
      <c r="AD332" s="7" t="s">
        <v>445</v>
      </c>
      <c r="AE332" s="7">
        <v>34.451017778999997</v>
      </c>
      <c r="AF332" s="7" t="s">
        <v>445</v>
      </c>
      <c r="AG332" s="7">
        <v>53.524714987000003</v>
      </c>
    </row>
    <row r="333" spans="1:33" x14ac:dyDescent="0.25">
      <c r="A333" s="1">
        <v>159985</v>
      </c>
      <c r="B333" s="1">
        <v>3230101</v>
      </c>
      <c r="C333" s="1" t="s">
        <v>443</v>
      </c>
      <c r="D333" s="1">
        <v>103230101</v>
      </c>
      <c r="E333" s="1" t="s">
        <v>602</v>
      </c>
      <c r="F333" s="1">
        <v>34203085</v>
      </c>
      <c r="G333" s="1">
        <v>1.83</v>
      </c>
      <c r="H333" s="1">
        <v>4.4811528550079265</v>
      </c>
      <c r="I333" s="1">
        <v>-3.5602028944205606</v>
      </c>
      <c r="J333" s="1">
        <v>2.8330915483478885</v>
      </c>
      <c r="K333" s="1">
        <v>-7.1734722187978956</v>
      </c>
      <c r="L333" s="1">
        <v>6.3038140907360702</v>
      </c>
      <c r="M333" s="1">
        <v>-27.719999313354492</v>
      </c>
      <c r="N333" s="1">
        <v>1</v>
      </c>
      <c r="O333" s="1">
        <v>0.96533690096206171</v>
      </c>
      <c r="P333" s="1">
        <v>0.96533690096206171</v>
      </c>
      <c r="Q333" s="1">
        <v>1</v>
      </c>
      <c r="R333" s="1">
        <v>0.9329846751933194</v>
      </c>
      <c r="S333" s="1">
        <v>0.9329846751933194</v>
      </c>
      <c r="T333" s="1">
        <v>0.9329846751933194</v>
      </c>
      <c r="U333" s="1">
        <v>0.96533690096206171</v>
      </c>
      <c r="V333" s="1">
        <v>406.790663</v>
      </c>
      <c r="W333" s="1">
        <v>379.211635</v>
      </c>
      <c r="X333" s="1">
        <v>262.000766</v>
      </c>
      <c r="Y333" s="1">
        <v>389.46</v>
      </c>
      <c r="Z333" s="7">
        <v>74463.375599999999</v>
      </c>
      <c r="AA333" s="7">
        <v>57.070713900000001</v>
      </c>
      <c r="AB333" s="7">
        <v>80.690358794999995</v>
      </c>
      <c r="AC333" s="7" t="s">
        <v>444</v>
      </c>
      <c r="AD333" s="7" t="s">
        <v>445</v>
      </c>
      <c r="AE333" s="7">
        <v>33.075924755999999</v>
      </c>
      <c r="AF333" s="7" t="s">
        <v>445</v>
      </c>
      <c r="AG333" s="7">
        <v>51.409781201999998</v>
      </c>
    </row>
    <row r="334" spans="1:33" x14ac:dyDescent="0.25">
      <c r="A334" s="1">
        <v>164611</v>
      </c>
      <c r="B334" s="1">
        <v>3231101</v>
      </c>
      <c r="C334" s="1" t="s">
        <v>443</v>
      </c>
      <c r="D334" s="1">
        <v>103231101</v>
      </c>
      <c r="E334" s="1" t="s">
        <v>602</v>
      </c>
      <c r="F334" s="1">
        <v>34203085</v>
      </c>
      <c r="G334" s="1">
        <v>1.83</v>
      </c>
      <c r="H334" s="1">
        <v>4.3602834736838503</v>
      </c>
      <c r="I334" s="1">
        <v>-2.7250423878474148</v>
      </c>
      <c r="J334" s="1">
        <v>3.1366889743735906</v>
      </c>
      <c r="K334" s="1">
        <v>-6.6903915594863337</v>
      </c>
      <c r="L334" s="1">
        <v>5.9205959103758605</v>
      </c>
      <c r="M334" s="1">
        <v>-27.719999313354492</v>
      </c>
      <c r="N334" s="1">
        <v>1</v>
      </c>
      <c r="O334" s="1">
        <v>0.96533690096206171</v>
      </c>
      <c r="P334" s="1">
        <v>0.96533690096206171</v>
      </c>
      <c r="Q334" s="1">
        <v>1</v>
      </c>
      <c r="R334" s="1">
        <v>0.9329846751933194</v>
      </c>
      <c r="S334" s="1">
        <v>0.9329846751933194</v>
      </c>
      <c r="T334" s="1">
        <v>0.9329846751933194</v>
      </c>
      <c r="U334" s="1">
        <v>0.96533690096206171</v>
      </c>
      <c r="V334" s="1">
        <v>406.790663</v>
      </c>
      <c r="W334" s="1">
        <v>379.211635</v>
      </c>
      <c r="X334" s="1">
        <v>262.000766</v>
      </c>
      <c r="Y334" s="1">
        <v>389.46</v>
      </c>
      <c r="Z334" s="7">
        <v>74463.375599999999</v>
      </c>
      <c r="AA334" s="7">
        <v>60.829415498000003</v>
      </c>
      <c r="AB334" s="7">
        <v>82.954859069999998</v>
      </c>
      <c r="AC334" s="7" t="s">
        <v>444</v>
      </c>
      <c r="AD334" s="7" t="s">
        <v>445</v>
      </c>
      <c r="AE334" s="7">
        <v>35.536381673999998</v>
      </c>
      <c r="AF334" s="7" t="s">
        <v>445</v>
      </c>
      <c r="AG334" s="7">
        <v>55.194036791999999</v>
      </c>
    </row>
    <row r="335" spans="1:33" x14ac:dyDescent="0.25">
      <c r="A335" s="1">
        <v>169237</v>
      </c>
      <c r="B335" s="1">
        <v>4110102</v>
      </c>
      <c r="C335" s="1" t="s">
        <v>443</v>
      </c>
      <c r="D335" s="1">
        <v>104110102</v>
      </c>
      <c r="E335" s="1" t="s">
        <v>602</v>
      </c>
      <c r="F335" s="1">
        <v>34203085</v>
      </c>
      <c r="G335" s="1">
        <v>1.83</v>
      </c>
      <c r="H335" s="1">
        <v>9.7303071843244666</v>
      </c>
      <c r="I335" s="1">
        <v>-6.1562202469209586</v>
      </c>
      <c r="J335" s="1">
        <v>1.6281635598342437</v>
      </c>
      <c r="K335" s="1">
        <v>-9.2962503420702554</v>
      </c>
      <c r="L335" s="1">
        <v>9.0381959371854439</v>
      </c>
      <c r="M335" s="1">
        <v>-27.719999313354492</v>
      </c>
      <c r="N335" s="1">
        <v>1</v>
      </c>
      <c r="O335" s="1">
        <v>0.96533690096206171</v>
      </c>
      <c r="P335" s="1">
        <v>0.96533690096206171</v>
      </c>
      <c r="Q335" s="1">
        <v>1</v>
      </c>
      <c r="R335" s="1">
        <v>0.9329846751933194</v>
      </c>
      <c r="S335" s="1">
        <v>0.9329846751933194</v>
      </c>
      <c r="T335" s="1">
        <v>0.9329846751933194</v>
      </c>
      <c r="U335" s="1">
        <v>0.96533690096206171</v>
      </c>
      <c r="V335" s="1">
        <v>406.790663</v>
      </c>
      <c r="W335" s="1">
        <v>379.211635</v>
      </c>
      <c r="X335" s="1">
        <v>262.000766</v>
      </c>
      <c r="Y335" s="1">
        <v>389.46</v>
      </c>
      <c r="Z335" s="7">
        <v>74463.375599999999</v>
      </c>
      <c r="AA335" s="7">
        <v>39.502218262</v>
      </c>
      <c r="AB335" s="7">
        <v>36.621318381999998</v>
      </c>
      <c r="AC335" s="7" t="s">
        <v>444</v>
      </c>
      <c r="AD335" s="7" t="s">
        <v>445</v>
      </c>
      <c r="AE335" s="7">
        <v>25.294763004</v>
      </c>
      <c r="AF335" s="7" t="s">
        <v>445</v>
      </c>
      <c r="AG335" s="7">
        <v>39.442124041</v>
      </c>
    </row>
    <row r="336" spans="1:33" x14ac:dyDescent="0.25">
      <c r="A336" s="1">
        <v>173863</v>
      </c>
      <c r="B336" s="1">
        <v>4111102</v>
      </c>
      <c r="C336" s="1" t="s">
        <v>443</v>
      </c>
      <c r="D336" s="1">
        <v>104111102</v>
      </c>
      <c r="E336" s="1" t="s">
        <v>602</v>
      </c>
      <c r="F336" s="1">
        <v>34203085</v>
      </c>
      <c r="G336" s="1">
        <v>1.83</v>
      </c>
      <c r="H336" s="1">
        <v>9.8121258293680746</v>
      </c>
      <c r="I336" s="1">
        <v>-6.3283823948515607</v>
      </c>
      <c r="J336" s="1">
        <v>1.5531756689218126</v>
      </c>
      <c r="K336" s="1">
        <v>-9.3396473089353353</v>
      </c>
      <c r="L336" s="1">
        <v>9.1463154088719243</v>
      </c>
      <c r="M336" s="1">
        <v>-27.719999313354492</v>
      </c>
      <c r="N336" s="1">
        <v>1</v>
      </c>
      <c r="O336" s="1">
        <v>0.96533690096206171</v>
      </c>
      <c r="P336" s="1">
        <v>0.96533690096206171</v>
      </c>
      <c r="Q336" s="1">
        <v>1</v>
      </c>
      <c r="R336" s="1">
        <v>0.9329846751933194</v>
      </c>
      <c r="S336" s="1">
        <v>0.9329846751933194</v>
      </c>
      <c r="T336" s="1">
        <v>0.9329846751933194</v>
      </c>
      <c r="U336" s="1">
        <v>0.96533690096206171</v>
      </c>
      <c r="V336" s="1">
        <v>406.790663</v>
      </c>
      <c r="W336" s="1">
        <v>379.211635</v>
      </c>
      <c r="X336" s="1">
        <v>262.000766</v>
      </c>
      <c r="Y336" s="1">
        <v>389.46</v>
      </c>
      <c r="Z336" s="7">
        <v>74463.375599999999</v>
      </c>
      <c r="AA336" s="7">
        <v>39.023437655000002</v>
      </c>
      <c r="AB336" s="7">
        <v>36.307612122999998</v>
      </c>
      <c r="AC336" s="7" t="s">
        <v>444</v>
      </c>
      <c r="AD336" s="7" t="s">
        <v>445</v>
      </c>
      <c r="AE336" s="7">
        <v>25.172583554999999</v>
      </c>
      <c r="AF336" s="7" t="s">
        <v>445</v>
      </c>
      <c r="AG336" s="7">
        <v>39.254208431000002</v>
      </c>
    </row>
    <row r="337" spans="1:33" x14ac:dyDescent="0.25">
      <c r="A337" s="1">
        <v>178489</v>
      </c>
      <c r="B337" s="1">
        <v>4120102</v>
      </c>
      <c r="C337" s="1" t="s">
        <v>443</v>
      </c>
      <c r="D337" s="1">
        <v>104120102</v>
      </c>
      <c r="E337" s="1" t="s">
        <v>602</v>
      </c>
      <c r="F337" s="1">
        <v>34203085</v>
      </c>
      <c r="G337" s="1">
        <v>1.83</v>
      </c>
      <c r="H337" s="1">
        <v>9.7447395874226945</v>
      </c>
      <c r="I337" s="1">
        <v>-6.1721558572922808</v>
      </c>
      <c r="J337" s="1">
        <v>1.6328222571024176</v>
      </c>
      <c r="K337" s="1">
        <v>-9.3010741106630377</v>
      </c>
      <c r="L337" s="1">
        <v>9.0507887741838875</v>
      </c>
      <c r="M337" s="1">
        <v>-27.719999313354492</v>
      </c>
      <c r="N337" s="1">
        <v>1</v>
      </c>
      <c r="O337" s="1">
        <v>0.96533690096206171</v>
      </c>
      <c r="P337" s="1">
        <v>0.96533690096206171</v>
      </c>
      <c r="Q337" s="1">
        <v>1</v>
      </c>
      <c r="R337" s="1">
        <v>0.9329846751933194</v>
      </c>
      <c r="S337" s="1">
        <v>0.9329846751933194</v>
      </c>
      <c r="T337" s="1">
        <v>0.9329846751933194</v>
      </c>
      <c r="U337" s="1">
        <v>0.96533690096206171</v>
      </c>
      <c r="V337" s="1">
        <v>406.790663</v>
      </c>
      <c r="W337" s="1">
        <v>379.211635</v>
      </c>
      <c r="X337" s="1">
        <v>262.000766</v>
      </c>
      <c r="Y337" s="1">
        <v>389.46</v>
      </c>
      <c r="Z337" s="7">
        <v>74463.375599999999</v>
      </c>
      <c r="AA337" s="7">
        <v>39.445865402000003</v>
      </c>
      <c r="AB337" s="7">
        <v>36.565599497000001</v>
      </c>
      <c r="AC337" s="7" t="s">
        <v>444</v>
      </c>
      <c r="AD337" s="7" t="s">
        <v>445</v>
      </c>
      <c r="AE337" s="7">
        <v>25.281125885000002</v>
      </c>
      <c r="AF337" s="7" t="s">
        <v>445</v>
      </c>
      <c r="AG337" s="7">
        <v>39.421149747999998</v>
      </c>
    </row>
    <row r="338" spans="1:33" x14ac:dyDescent="0.25">
      <c r="A338" s="1">
        <v>183115</v>
      </c>
      <c r="B338" s="1">
        <v>4121102</v>
      </c>
      <c r="C338" s="1" t="s">
        <v>443</v>
      </c>
      <c r="D338" s="1">
        <v>104121102</v>
      </c>
      <c r="E338" s="1" t="s">
        <v>602</v>
      </c>
      <c r="F338" s="1">
        <v>34203085</v>
      </c>
      <c r="G338" s="1">
        <v>1.83</v>
      </c>
      <c r="H338" s="1">
        <v>9.7974948711838117</v>
      </c>
      <c r="I338" s="1">
        <v>-6.3127880308282629</v>
      </c>
      <c r="J338" s="1">
        <v>1.5487156095016963</v>
      </c>
      <c r="K338" s="1">
        <v>-9.3344787939637737</v>
      </c>
      <c r="L338" s="1">
        <v>9.1334735060047922</v>
      </c>
      <c r="M338" s="1">
        <v>-27.719999313354492</v>
      </c>
      <c r="N338" s="1">
        <v>1</v>
      </c>
      <c r="O338" s="1">
        <v>0.96533690096206171</v>
      </c>
      <c r="P338" s="1">
        <v>0.96533690096206171</v>
      </c>
      <c r="Q338" s="1">
        <v>1</v>
      </c>
      <c r="R338" s="1">
        <v>0.9329846751933194</v>
      </c>
      <c r="S338" s="1">
        <v>0.9329846751933194</v>
      </c>
      <c r="T338" s="1">
        <v>0.9329846751933194</v>
      </c>
      <c r="U338" s="1">
        <v>0.96533690096206171</v>
      </c>
      <c r="V338" s="1">
        <v>406.790663</v>
      </c>
      <c r="W338" s="1">
        <v>379.211635</v>
      </c>
      <c r="X338" s="1">
        <v>262.000766</v>
      </c>
      <c r="Y338" s="1">
        <v>389.46</v>
      </c>
      <c r="Z338" s="7">
        <v>74463.375599999999</v>
      </c>
      <c r="AA338" s="7">
        <v>39.079711656000001</v>
      </c>
      <c r="AB338" s="7">
        <v>36.363324947000002</v>
      </c>
      <c r="AC338" s="7" t="s">
        <v>444</v>
      </c>
      <c r="AD338" s="7" t="s">
        <v>445</v>
      </c>
      <c r="AE338" s="7">
        <v>25.187075354000001</v>
      </c>
      <c r="AF338" s="7" t="s">
        <v>445</v>
      </c>
      <c r="AG338" s="7">
        <v>39.276497247000002</v>
      </c>
    </row>
    <row r="339" spans="1:33" x14ac:dyDescent="0.25">
      <c r="A339" s="1">
        <v>187741</v>
      </c>
      <c r="B339" s="1">
        <v>4130102</v>
      </c>
      <c r="C339" s="1" t="s">
        <v>443</v>
      </c>
      <c r="D339" s="1">
        <v>104130102</v>
      </c>
      <c r="E339" s="1" t="s">
        <v>602</v>
      </c>
      <c r="F339" s="1">
        <v>34203085</v>
      </c>
      <c r="G339" s="1">
        <v>1.83</v>
      </c>
      <c r="H339" s="1">
        <v>9.8104797723164943</v>
      </c>
      <c r="I339" s="1">
        <v>-6.3241258305851513</v>
      </c>
      <c r="J339" s="1">
        <v>1.5560606926101732</v>
      </c>
      <c r="K339" s="1">
        <v>-9.3380575739956253</v>
      </c>
      <c r="L339" s="1">
        <v>9.1436273613022241</v>
      </c>
      <c r="M339" s="1">
        <v>-27.719999313354492</v>
      </c>
      <c r="N339" s="1">
        <v>1</v>
      </c>
      <c r="O339" s="1">
        <v>0.96533690096206171</v>
      </c>
      <c r="P339" s="1">
        <v>0.96533690096206171</v>
      </c>
      <c r="Q339" s="1">
        <v>1</v>
      </c>
      <c r="R339" s="1">
        <v>0.9329846751933194</v>
      </c>
      <c r="S339" s="1">
        <v>0.9329846751933194</v>
      </c>
      <c r="T339" s="1">
        <v>0.9329846751933194</v>
      </c>
      <c r="U339" s="1">
        <v>0.96533690096206171</v>
      </c>
      <c r="V339" s="1">
        <v>406.790663</v>
      </c>
      <c r="W339" s="1">
        <v>379.211635</v>
      </c>
      <c r="X339" s="1">
        <v>262.000766</v>
      </c>
      <c r="Y339" s="1">
        <v>389.46</v>
      </c>
      <c r="Z339" s="7">
        <v>74463.375599999999</v>
      </c>
      <c r="AA339" s="7">
        <v>39.035203762999998</v>
      </c>
      <c r="AB339" s="7">
        <v>36.313871802000001</v>
      </c>
      <c r="AC339" s="7" t="s">
        <v>444</v>
      </c>
      <c r="AD339" s="7" t="s">
        <v>445</v>
      </c>
      <c r="AE339" s="7">
        <v>25.177039242999999</v>
      </c>
      <c r="AF339" s="7" t="s">
        <v>445</v>
      </c>
      <c r="AG339" s="7">
        <v>39.261061411</v>
      </c>
    </row>
    <row r="340" spans="1:33" x14ac:dyDescent="0.25">
      <c r="A340" s="1">
        <v>192367</v>
      </c>
      <c r="B340" s="1">
        <v>4131102</v>
      </c>
      <c r="C340" s="1" t="s">
        <v>443</v>
      </c>
      <c r="D340" s="1">
        <v>104131102</v>
      </c>
      <c r="E340" s="1" t="s">
        <v>602</v>
      </c>
      <c r="F340" s="1">
        <v>34203085</v>
      </c>
      <c r="G340" s="1">
        <v>1.83</v>
      </c>
      <c r="H340" s="1">
        <v>9.7319477707342763</v>
      </c>
      <c r="I340" s="1">
        <v>-6.1604568200544767</v>
      </c>
      <c r="J340" s="1">
        <v>1.6252838177700437</v>
      </c>
      <c r="K340" s="1">
        <v>-9.297854276940182</v>
      </c>
      <c r="L340" s="1">
        <v>9.0408510382269718</v>
      </c>
      <c r="M340" s="1">
        <v>-27.719999313354492</v>
      </c>
      <c r="N340" s="1">
        <v>1</v>
      </c>
      <c r="O340" s="1">
        <v>0.96533690096206171</v>
      </c>
      <c r="P340" s="1">
        <v>0.96533690096206171</v>
      </c>
      <c r="Q340" s="1">
        <v>1</v>
      </c>
      <c r="R340" s="1">
        <v>0.9329846751933194</v>
      </c>
      <c r="S340" s="1">
        <v>0.9329846751933194</v>
      </c>
      <c r="T340" s="1">
        <v>0.9329846751933194</v>
      </c>
      <c r="U340" s="1">
        <v>0.96533690096206171</v>
      </c>
      <c r="V340" s="1">
        <v>406.790663</v>
      </c>
      <c r="W340" s="1">
        <v>379.211635</v>
      </c>
      <c r="X340" s="1">
        <v>262.000766</v>
      </c>
      <c r="Y340" s="1">
        <v>389.46</v>
      </c>
      <c r="Z340" s="7">
        <v>74463.375599999999</v>
      </c>
      <c r="AA340" s="7">
        <v>39.490323642</v>
      </c>
      <c r="AB340" s="7">
        <v>36.614976278</v>
      </c>
      <c r="AC340" s="7" t="s">
        <v>444</v>
      </c>
      <c r="AD340" s="7" t="s">
        <v>445</v>
      </c>
      <c r="AE340" s="7">
        <v>25.290227001000002</v>
      </c>
      <c r="AF340" s="7" t="s">
        <v>445</v>
      </c>
      <c r="AG340" s="7">
        <v>39.435147534999999</v>
      </c>
    </row>
    <row r="341" spans="1:33" x14ac:dyDescent="0.25">
      <c r="A341" s="1">
        <v>196993</v>
      </c>
      <c r="B341" s="1">
        <v>4210102</v>
      </c>
      <c r="C341" s="1" t="s">
        <v>443</v>
      </c>
      <c r="D341" s="1">
        <v>104210102</v>
      </c>
      <c r="E341" s="1" t="s">
        <v>602</v>
      </c>
      <c r="F341" s="1">
        <v>34203085</v>
      </c>
      <c r="G341" s="1">
        <v>1.83</v>
      </c>
      <c r="H341" s="1">
        <v>9.7590233245413813</v>
      </c>
      <c r="I341" s="1">
        <v>-6.2187847429439351</v>
      </c>
      <c r="J341" s="1">
        <v>1.5953710142528481</v>
      </c>
      <c r="K341" s="1">
        <v>-9.3168925261943532</v>
      </c>
      <c r="L341" s="1">
        <v>9.0784104725453467</v>
      </c>
      <c r="M341" s="1">
        <v>-27.719999313354492</v>
      </c>
      <c r="N341" s="1">
        <v>1</v>
      </c>
      <c r="O341" s="1">
        <v>0.96533690096206171</v>
      </c>
      <c r="P341" s="1">
        <v>0.96533690096206171</v>
      </c>
      <c r="Q341" s="1">
        <v>1</v>
      </c>
      <c r="R341" s="1">
        <v>0.9329846751933194</v>
      </c>
      <c r="S341" s="1">
        <v>0.9329846751933194</v>
      </c>
      <c r="T341" s="1">
        <v>0.9329846751933194</v>
      </c>
      <c r="U341" s="1">
        <v>0.96533690096206171</v>
      </c>
      <c r="V341" s="1">
        <v>406.790663</v>
      </c>
      <c r="W341" s="1">
        <v>379.211635</v>
      </c>
      <c r="X341" s="1">
        <v>262.000766</v>
      </c>
      <c r="Y341" s="1">
        <v>389.46</v>
      </c>
      <c r="Z341" s="7">
        <v>74463.375599999999</v>
      </c>
      <c r="AA341" s="7">
        <v>39.322806028999999</v>
      </c>
      <c r="AB341" s="7">
        <v>36.510616828000003</v>
      </c>
      <c r="AC341" s="7" t="s">
        <v>444</v>
      </c>
      <c r="AD341" s="7" t="s">
        <v>445</v>
      </c>
      <c r="AE341" s="7">
        <v>25.236505237999999</v>
      </c>
      <c r="AF341" s="7" t="s">
        <v>445</v>
      </c>
      <c r="AG341" s="7">
        <v>39.352521873000001</v>
      </c>
    </row>
    <row r="342" spans="1:33" x14ac:dyDescent="0.25">
      <c r="A342" s="1">
        <v>201619</v>
      </c>
      <c r="B342" s="1">
        <v>4211102</v>
      </c>
      <c r="C342" s="1" t="s">
        <v>443</v>
      </c>
      <c r="D342" s="1">
        <v>104211102</v>
      </c>
      <c r="E342" s="1" t="s">
        <v>602</v>
      </c>
      <c r="F342" s="1">
        <v>34203085</v>
      </c>
      <c r="G342" s="1">
        <v>1.83</v>
      </c>
      <c r="H342" s="1">
        <v>9.7832330206846638</v>
      </c>
      <c r="I342" s="1">
        <v>-6.2659676251019798</v>
      </c>
      <c r="J342" s="1">
        <v>1.5861450597066273</v>
      </c>
      <c r="K342" s="1">
        <v>-9.3188509502150012</v>
      </c>
      <c r="L342" s="1">
        <v>9.1056802375716792</v>
      </c>
      <c r="M342" s="1">
        <v>-27.719999313354492</v>
      </c>
      <c r="N342" s="1">
        <v>1</v>
      </c>
      <c r="O342" s="1">
        <v>0.96533690096206171</v>
      </c>
      <c r="P342" s="1">
        <v>0.96533690096206171</v>
      </c>
      <c r="Q342" s="1">
        <v>1</v>
      </c>
      <c r="R342" s="1">
        <v>0.9329846751933194</v>
      </c>
      <c r="S342" s="1">
        <v>0.9329846751933194</v>
      </c>
      <c r="T342" s="1">
        <v>0.9329846751933194</v>
      </c>
      <c r="U342" s="1">
        <v>0.96533690096206171</v>
      </c>
      <c r="V342" s="1">
        <v>406.790663</v>
      </c>
      <c r="W342" s="1">
        <v>379.211635</v>
      </c>
      <c r="X342" s="1">
        <v>262.000766</v>
      </c>
      <c r="Y342" s="1">
        <v>389.46</v>
      </c>
      <c r="Z342" s="7">
        <v>74463.375599999999</v>
      </c>
      <c r="AA342" s="7">
        <v>39.202046963000001</v>
      </c>
      <c r="AB342" s="7">
        <v>36.417792642000002</v>
      </c>
      <c r="AC342" s="7" t="s">
        <v>444</v>
      </c>
      <c r="AD342" s="7" t="s">
        <v>445</v>
      </c>
      <c r="AE342" s="7">
        <v>25.230991447000001</v>
      </c>
      <c r="AF342" s="7" t="s">
        <v>445</v>
      </c>
      <c r="AG342" s="7">
        <v>39.344041498000003</v>
      </c>
    </row>
    <row r="343" spans="1:33" x14ac:dyDescent="0.25">
      <c r="A343" s="1">
        <v>206245</v>
      </c>
      <c r="B343" s="1">
        <v>4220102</v>
      </c>
      <c r="C343" s="1" t="s">
        <v>443</v>
      </c>
      <c r="D343" s="1">
        <v>104220102</v>
      </c>
      <c r="E343" s="1" t="s">
        <v>602</v>
      </c>
      <c r="F343" s="1">
        <v>34203085</v>
      </c>
      <c r="G343" s="1">
        <v>1.83</v>
      </c>
      <c r="H343" s="1">
        <v>9.811327391717505</v>
      </c>
      <c r="I343" s="1">
        <v>-6.3271634453911751</v>
      </c>
      <c r="J343" s="1">
        <v>1.5541668234747017</v>
      </c>
      <c r="K343" s="1">
        <v>-9.3383198976535127</v>
      </c>
      <c r="L343" s="1">
        <v>9.1451603503925618</v>
      </c>
      <c r="M343" s="1">
        <v>-27.719999313354492</v>
      </c>
      <c r="N343" s="1">
        <v>1</v>
      </c>
      <c r="O343" s="1">
        <v>0.96533690096206171</v>
      </c>
      <c r="P343" s="1">
        <v>0.96533690096206171</v>
      </c>
      <c r="Q343" s="1">
        <v>1</v>
      </c>
      <c r="R343" s="1">
        <v>0.9329846751933194</v>
      </c>
      <c r="S343" s="1">
        <v>0.9329846751933194</v>
      </c>
      <c r="T343" s="1">
        <v>0.9329846751933194</v>
      </c>
      <c r="U343" s="1">
        <v>0.96533690096206171</v>
      </c>
      <c r="V343" s="1">
        <v>406.790663</v>
      </c>
      <c r="W343" s="1">
        <v>379.211635</v>
      </c>
      <c r="X343" s="1">
        <v>262.000766</v>
      </c>
      <c r="Y343" s="1">
        <v>389.46</v>
      </c>
      <c r="Z343" s="7">
        <v>74463.375599999999</v>
      </c>
      <c r="AA343" s="7">
        <v>39.028492722999999</v>
      </c>
      <c r="AB343" s="7">
        <v>36.310648184999998</v>
      </c>
      <c r="AC343" s="7" t="s">
        <v>444</v>
      </c>
      <c r="AD343" s="7" t="s">
        <v>445</v>
      </c>
      <c r="AE343" s="7">
        <v>25.176303901000001</v>
      </c>
      <c r="AF343" s="7" t="s">
        <v>445</v>
      </c>
      <c r="AG343" s="7">
        <v>39.259930433999997</v>
      </c>
    </row>
    <row r="344" spans="1:33" x14ac:dyDescent="0.25">
      <c r="A344" s="1">
        <v>210871</v>
      </c>
      <c r="B344" s="1">
        <v>4221102</v>
      </c>
      <c r="C344" s="1" t="s">
        <v>443</v>
      </c>
      <c r="D344" s="1">
        <v>104221102</v>
      </c>
      <c r="E344" s="1" t="s">
        <v>602</v>
      </c>
      <c r="F344" s="1">
        <v>34203085</v>
      </c>
      <c r="G344" s="1">
        <v>1.83</v>
      </c>
      <c r="H344" s="1">
        <v>9.731118232250223</v>
      </c>
      <c r="I344" s="1">
        <v>-6.1573990781467067</v>
      </c>
      <c r="J344" s="1">
        <v>1.6271593892055378</v>
      </c>
      <c r="K344" s="1">
        <v>-9.2976148601186122</v>
      </c>
      <c r="L344" s="1">
        <v>9.0393587611818234</v>
      </c>
      <c r="M344" s="1">
        <v>-27.719999313354492</v>
      </c>
      <c r="N344" s="1">
        <v>1</v>
      </c>
      <c r="O344" s="1">
        <v>0.96533690096206171</v>
      </c>
      <c r="P344" s="1">
        <v>0.96533690096206171</v>
      </c>
      <c r="Q344" s="1">
        <v>1</v>
      </c>
      <c r="R344" s="1">
        <v>0.9329846751933194</v>
      </c>
      <c r="S344" s="1">
        <v>0.9329846751933194</v>
      </c>
      <c r="T344" s="1">
        <v>0.9329846751933194</v>
      </c>
      <c r="U344" s="1">
        <v>0.96533690096206171</v>
      </c>
      <c r="V344" s="1">
        <v>406.790663</v>
      </c>
      <c r="W344" s="1">
        <v>379.211635</v>
      </c>
      <c r="X344" s="1">
        <v>262.000766</v>
      </c>
      <c r="Y344" s="1">
        <v>389.46</v>
      </c>
      <c r="Z344" s="7">
        <v>74463.375599999999</v>
      </c>
      <c r="AA344" s="7">
        <v>39.497008051999998</v>
      </c>
      <c r="AB344" s="7">
        <v>36.618182803000003</v>
      </c>
      <c r="AC344" s="7" t="s">
        <v>444</v>
      </c>
      <c r="AD344" s="7" t="s">
        <v>445</v>
      </c>
      <c r="AE344" s="7">
        <v>25.290903984</v>
      </c>
      <c r="AF344" s="7" t="s">
        <v>445</v>
      </c>
      <c r="AG344" s="7">
        <v>39.436188754</v>
      </c>
    </row>
    <row r="345" spans="1:33" x14ac:dyDescent="0.25">
      <c r="A345" s="1">
        <v>215497</v>
      </c>
      <c r="B345" s="1">
        <v>4230102</v>
      </c>
      <c r="C345" s="1" t="s">
        <v>443</v>
      </c>
      <c r="D345" s="1">
        <v>104230102</v>
      </c>
      <c r="E345" s="1" t="s">
        <v>602</v>
      </c>
      <c r="F345" s="1">
        <v>34203085</v>
      </c>
      <c r="G345" s="1">
        <v>1.83</v>
      </c>
      <c r="H345" s="1">
        <v>9.7974332563659896</v>
      </c>
      <c r="I345" s="1">
        <v>-6.3126958346668198</v>
      </c>
      <c r="J345" s="1">
        <v>1.5487063416231024</v>
      </c>
      <c r="K345" s="1">
        <v>-9.3344761352880781</v>
      </c>
      <c r="L345" s="1">
        <v>9.1334160264684652</v>
      </c>
      <c r="M345" s="1">
        <v>-27.719999313354492</v>
      </c>
      <c r="N345" s="1">
        <v>1</v>
      </c>
      <c r="O345" s="1">
        <v>0.96533690096206171</v>
      </c>
      <c r="P345" s="1">
        <v>0.96533690096206171</v>
      </c>
      <c r="Q345" s="1">
        <v>1</v>
      </c>
      <c r="R345" s="1">
        <v>0.9329846751933194</v>
      </c>
      <c r="S345" s="1">
        <v>0.9329846751933194</v>
      </c>
      <c r="T345" s="1">
        <v>0.9329846751933194</v>
      </c>
      <c r="U345" s="1">
        <v>0.96533690096206171</v>
      </c>
      <c r="V345" s="1">
        <v>406.790663</v>
      </c>
      <c r="W345" s="1">
        <v>379.211635</v>
      </c>
      <c r="X345" s="1">
        <v>262.000766</v>
      </c>
      <c r="Y345" s="1">
        <v>389.46</v>
      </c>
      <c r="Z345" s="7">
        <v>74463.375599999999</v>
      </c>
      <c r="AA345" s="7">
        <v>39.079963890999998</v>
      </c>
      <c r="AB345" s="7">
        <v>36.36355992</v>
      </c>
      <c r="AC345" s="7" t="s">
        <v>444</v>
      </c>
      <c r="AD345" s="7" t="s">
        <v>445</v>
      </c>
      <c r="AE345" s="7">
        <v>25.187082813</v>
      </c>
      <c r="AF345" s="7" t="s">
        <v>445</v>
      </c>
      <c r="AG345" s="7">
        <v>39.276508718999999</v>
      </c>
    </row>
    <row r="346" spans="1:33" x14ac:dyDescent="0.25">
      <c r="A346" s="1">
        <v>220123</v>
      </c>
      <c r="B346" s="1">
        <v>4231102</v>
      </c>
      <c r="C346" s="1" t="s">
        <v>443</v>
      </c>
      <c r="D346" s="1">
        <v>104231102</v>
      </c>
      <c r="E346" s="1" t="s">
        <v>602</v>
      </c>
      <c r="F346" s="1">
        <v>34203085</v>
      </c>
      <c r="G346" s="1">
        <v>1.83</v>
      </c>
      <c r="H346" s="1">
        <v>9.7447994610739599</v>
      </c>
      <c r="I346" s="1">
        <v>-6.1722473698755023</v>
      </c>
      <c r="J346" s="1">
        <v>1.6328332549346825</v>
      </c>
      <c r="K346" s="1">
        <v>-9.3010749011782892</v>
      </c>
      <c r="L346" s="1">
        <v>9.0508439068813686</v>
      </c>
      <c r="M346" s="1">
        <v>-27.719999313354492</v>
      </c>
      <c r="N346" s="1">
        <v>1</v>
      </c>
      <c r="O346" s="1">
        <v>0.96533690096206171</v>
      </c>
      <c r="P346" s="1">
        <v>0.96533690096206171</v>
      </c>
      <c r="Q346" s="1">
        <v>1</v>
      </c>
      <c r="R346" s="1">
        <v>0.9329846751933194</v>
      </c>
      <c r="S346" s="1">
        <v>0.9329846751933194</v>
      </c>
      <c r="T346" s="1">
        <v>0.9329846751933194</v>
      </c>
      <c r="U346" s="1">
        <v>0.96533690096206171</v>
      </c>
      <c r="V346" s="1">
        <v>406.790663</v>
      </c>
      <c r="W346" s="1">
        <v>379.211635</v>
      </c>
      <c r="X346" s="1">
        <v>262.000766</v>
      </c>
      <c r="Y346" s="1">
        <v>389.46</v>
      </c>
      <c r="Z346" s="7">
        <v>74463.375599999999</v>
      </c>
      <c r="AA346" s="7">
        <v>39.445619028000003</v>
      </c>
      <c r="AB346" s="7">
        <v>36.565368687000003</v>
      </c>
      <c r="AC346" s="7" t="s">
        <v>444</v>
      </c>
      <c r="AD346" s="7" t="s">
        <v>445</v>
      </c>
      <c r="AE346" s="7">
        <v>25.281123651000001</v>
      </c>
      <c r="AF346" s="7" t="s">
        <v>445</v>
      </c>
      <c r="AG346" s="7">
        <v>39.421146313000001</v>
      </c>
    </row>
    <row r="347" spans="1:33" ht="30" x14ac:dyDescent="0.25">
      <c r="A347" s="1">
        <v>78653</v>
      </c>
      <c r="B347" s="1">
        <v>1110101</v>
      </c>
      <c r="C347" s="1" t="s">
        <v>593</v>
      </c>
      <c r="D347" s="1">
        <v>201110101</v>
      </c>
      <c r="E347" s="248" t="s">
        <v>603</v>
      </c>
      <c r="F347" s="1">
        <v>34203085</v>
      </c>
      <c r="G347" s="1">
        <v>1.83</v>
      </c>
      <c r="H347" s="1">
        <v>5.8152583366874184</v>
      </c>
      <c r="I347" s="1">
        <v>-1.46266966043024</v>
      </c>
      <c r="J347" s="1">
        <v>3.540584492294383</v>
      </c>
      <c r="K347" s="1">
        <v>-7.6322338110974348</v>
      </c>
      <c r="L347" s="1">
        <v>7.0854952644710103</v>
      </c>
      <c r="M347" s="1">
        <v>33.790000915527344</v>
      </c>
      <c r="N347" s="1">
        <v>0.99022986041174998</v>
      </c>
      <c r="O347" s="1">
        <v>0.96533690096206171</v>
      </c>
      <c r="P347" s="1">
        <v>0.95590542468997364</v>
      </c>
      <c r="Q347" s="1">
        <v>0.9893416659037273</v>
      </c>
      <c r="R347" s="1">
        <v>0.9329846751933194</v>
      </c>
      <c r="S347" s="1">
        <v>0.92304061281840655</v>
      </c>
      <c r="T347" s="1">
        <v>0.92304061281840655</v>
      </c>
      <c r="U347" s="1">
        <v>0.95590542468997364</v>
      </c>
      <c r="V347" s="1">
        <v>406.790663</v>
      </c>
      <c r="W347" s="1">
        <v>379.211635</v>
      </c>
      <c r="X347" s="1">
        <v>262.000766</v>
      </c>
      <c r="Y347" s="1">
        <v>389.46</v>
      </c>
      <c r="Z347" s="7">
        <v>74463.375599999999</v>
      </c>
      <c r="AA347" s="7">
        <v>50.159509034999999</v>
      </c>
      <c r="AB347" s="7">
        <v>61.334369002000003</v>
      </c>
      <c r="AC347" s="7" t="s">
        <v>444</v>
      </c>
      <c r="AD347" s="7" t="s">
        <v>445</v>
      </c>
      <c r="AE347" s="7">
        <v>30.686312762</v>
      </c>
      <c r="AF347" s="7" t="s">
        <v>445</v>
      </c>
      <c r="AG347" s="7">
        <v>47.778239229999997</v>
      </c>
    </row>
    <row r="348" spans="1:33" ht="30" x14ac:dyDescent="0.25">
      <c r="A348" s="1">
        <v>80751</v>
      </c>
      <c r="B348" s="1">
        <v>1111101</v>
      </c>
      <c r="C348" s="1" t="s">
        <v>593</v>
      </c>
      <c r="D348" s="1">
        <v>201111101</v>
      </c>
      <c r="E348" s="248" t="s">
        <v>603</v>
      </c>
      <c r="F348" s="1">
        <v>34203085</v>
      </c>
      <c r="G348" s="1">
        <v>1.83</v>
      </c>
      <c r="H348" s="1">
        <v>5.3810172464288435</v>
      </c>
      <c r="I348" s="1">
        <v>-2.07631194548178</v>
      </c>
      <c r="J348" s="1">
        <v>3.9545104609775179</v>
      </c>
      <c r="K348" s="1">
        <v>-7.6682880967518106</v>
      </c>
      <c r="L348" s="1">
        <v>6.9427428295468561</v>
      </c>
      <c r="M348" s="1">
        <v>33.790000915527344</v>
      </c>
      <c r="N348" s="1">
        <v>0.99022986041174998</v>
      </c>
      <c r="O348" s="1">
        <v>0.96533690096206171</v>
      </c>
      <c r="P348" s="1">
        <v>0.95590542468997364</v>
      </c>
      <c r="Q348" s="1">
        <v>0.9893416659037273</v>
      </c>
      <c r="R348" s="1">
        <v>0.9329846751933194</v>
      </c>
      <c r="S348" s="1">
        <v>0.92304061281840655</v>
      </c>
      <c r="T348" s="1">
        <v>0.92304061281840655</v>
      </c>
      <c r="U348" s="1">
        <v>0.95590542468997364</v>
      </c>
      <c r="V348" s="1">
        <v>406.790663</v>
      </c>
      <c r="W348" s="1">
        <v>379.211635</v>
      </c>
      <c r="X348" s="1">
        <v>262.000766</v>
      </c>
      <c r="Y348" s="1">
        <v>389.46</v>
      </c>
      <c r="Z348" s="7">
        <v>74463.375599999999</v>
      </c>
      <c r="AA348" s="7">
        <v>51.211419593000002</v>
      </c>
      <c r="AB348" s="7">
        <v>66.364671474000005</v>
      </c>
      <c r="AC348" s="7" t="s">
        <v>444</v>
      </c>
      <c r="AD348" s="7" t="s">
        <v>445</v>
      </c>
      <c r="AE348" s="7">
        <v>30.537332004</v>
      </c>
      <c r="AF348" s="7" t="s">
        <v>445</v>
      </c>
      <c r="AG348" s="7">
        <v>47.548896702999997</v>
      </c>
    </row>
    <row r="349" spans="1:33" ht="30" x14ac:dyDescent="0.25">
      <c r="A349" s="1">
        <v>82849</v>
      </c>
      <c r="B349" s="1">
        <v>1120101</v>
      </c>
      <c r="C349" s="1" t="s">
        <v>593</v>
      </c>
      <c r="D349" s="1">
        <v>201120101</v>
      </c>
      <c r="E349" s="248" t="s">
        <v>603</v>
      </c>
      <c r="F349" s="1">
        <v>34203085</v>
      </c>
      <c r="G349" s="1">
        <v>1.83</v>
      </c>
      <c r="H349" s="1">
        <v>5.1484440944706096</v>
      </c>
      <c r="I349" s="1">
        <v>-2.1675291598446873</v>
      </c>
      <c r="J349" s="1">
        <v>4.1408703312658739</v>
      </c>
      <c r="K349" s="1">
        <v>-7.4967204906270322</v>
      </c>
      <c r="L349" s="1">
        <v>6.7573504743894874</v>
      </c>
      <c r="M349" s="1">
        <v>33.790000915527344</v>
      </c>
      <c r="N349" s="1">
        <v>0.99022986041174998</v>
      </c>
      <c r="O349" s="1">
        <v>0.96533690096206171</v>
      </c>
      <c r="P349" s="1">
        <v>0.95590542468997364</v>
      </c>
      <c r="Q349" s="1">
        <v>0.9893416659037273</v>
      </c>
      <c r="R349" s="1">
        <v>0.9329846751933194</v>
      </c>
      <c r="S349" s="1">
        <v>0.92304061281840655</v>
      </c>
      <c r="T349" s="1">
        <v>0.92304061281840655</v>
      </c>
      <c r="U349" s="1">
        <v>0.95590542468997364</v>
      </c>
      <c r="V349" s="1">
        <v>406.790663</v>
      </c>
      <c r="W349" s="1">
        <v>379.211635</v>
      </c>
      <c r="X349" s="1">
        <v>262.000766</v>
      </c>
      <c r="Y349" s="1">
        <v>389.46</v>
      </c>
      <c r="Z349" s="7">
        <v>74463.375599999999</v>
      </c>
      <c r="AA349" s="7">
        <v>52.643874234000002</v>
      </c>
      <c r="AB349" s="7">
        <v>69.407768317999995</v>
      </c>
      <c r="AC349" s="7" t="s">
        <v>444</v>
      </c>
      <c r="AD349" s="7" t="s">
        <v>445</v>
      </c>
      <c r="AE349" s="7">
        <v>31.259085544000001</v>
      </c>
      <c r="AF349" s="7" t="s">
        <v>445</v>
      </c>
      <c r="AG349" s="7">
        <v>48.659971605999999</v>
      </c>
    </row>
    <row r="350" spans="1:33" ht="30" x14ac:dyDescent="0.25">
      <c r="A350" s="1">
        <v>84947</v>
      </c>
      <c r="B350" s="1">
        <v>1121101</v>
      </c>
      <c r="C350" s="1" t="s">
        <v>593</v>
      </c>
      <c r="D350" s="1">
        <v>201121101</v>
      </c>
      <c r="E350" s="248" t="s">
        <v>603</v>
      </c>
      <c r="F350" s="1">
        <v>34203085</v>
      </c>
      <c r="G350" s="1">
        <v>1.83</v>
      </c>
      <c r="H350" s="1">
        <v>6.1954788203384306</v>
      </c>
      <c r="I350" s="1">
        <v>-1.2397193803959168</v>
      </c>
      <c r="J350" s="1">
        <v>3.2065772903132501</v>
      </c>
      <c r="K350" s="1">
        <v>-7.9355344828936278</v>
      </c>
      <c r="L350" s="1">
        <v>7.4596702359341842</v>
      </c>
      <c r="M350" s="1">
        <v>33.790000915527344</v>
      </c>
      <c r="N350" s="1">
        <v>0.99022986041174998</v>
      </c>
      <c r="O350" s="1">
        <v>0.96533690096206171</v>
      </c>
      <c r="P350" s="1">
        <v>0.95590542468997364</v>
      </c>
      <c r="Q350" s="1">
        <v>0.9893416659037273</v>
      </c>
      <c r="R350" s="1">
        <v>0.9329846751933194</v>
      </c>
      <c r="S350" s="1">
        <v>0.92304061281840655</v>
      </c>
      <c r="T350" s="1">
        <v>0.92304061281840655</v>
      </c>
      <c r="U350" s="1">
        <v>0.95590542468997364</v>
      </c>
      <c r="V350" s="1">
        <v>406.790663</v>
      </c>
      <c r="W350" s="1">
        <v>379.211635</v>
      </c>
      <c r="X350" s="1">
        <v>262.000766</v>
      </c>
      <c r="Y350" s="1">
        <v>389.46</v>
      </c>
      <c r="Z350" s="7">
        <v>74463.375599999999</v>
      </c>
      <c r="AA350" s="7">
        <v>47.593362378999998</v>
      </c>
      <c r="AB350" s="7">
        <v>57.508869050000001</v>
      </c>
      <c r="AC350" s="7" t="s">
        <v>444</v>
      </c>
      <c r="AD350" s="7" t="s">
        <v>445</v>
      </c>
      <c r="AE350" s="7">
        <v>29.475243744</v>
      </c>
      <c r="AF350" s="7" t="s">
        <v>445</v>
      </c>
      <c r="AG350" s="7">
        <v>45.913906996999998</v>
      </c>
    </row>
    <row r="351" spans="1:33" ht="30" x14ac:dyDescent="0.25">
      <c r="A351" s="1">
        <v>87045</v>
      </c>
      <c r="B351" s="1">
        <v>1130101</v>
      </c>
      <c r="C351" s="1" t="s">
        <v>593</v>
      </c>
      <c r="D351" s="1">
        <v>201130101</v>
      </c>
      <c r="E351" s="248" t="s">
        <v>603</v>
      </c>
      <c r="F351" s="1">
        <v>34203085</v>
      </c>
      <c r="G351" s="1">
        <v>1.83</v>
      </c>
      <c r="H351" s="1">
        <v>6.291488750233281</v>
      </c>
      <c r="I351" s="1">
        <v>-0.89444401561884213</v>
      </c>
      <c r="J351" s="1">
        <v>3.23886805249606</v>
      </c>
      <c r="K351" s="1">
        <v>-7.7153969144591086</v>
      </c>
      <c r="L351" s="1">
        <v>7.3745150891516769</v>
      </c>
      <c r="M351" s="1">
        <v>33.790000915527344</v>
      </c>
      <c r="N351" s="1">
        <v>0.99022986041174998</v>
      </c>
      <c r="O351" s="1">
        <v>0.96533690096206171</v>
      </c>
      <c r="P351" s="1">
        <v>0.95590542468997364</v>
      </c>
      <c r="Q351" s="1">
        <v>0.9893416659037273</v>
      </c>
      <c r="R351" s="1">
        <v>0.9329846751933194</v>
      </c>
      <c r="S351" s="1">
        <v>0.92304061281840655</v>
      </c>
      <c r="T351" s="1">
        <v>0.92304061281840655</v>
      </c>
      <c r="U351" s="1">
        <v>0.95590542468997364</v>
      </c>
      <c r="V351" s="1">
        <v>406.790663</v>
      </c>
      <c r="W351" s="1">
        <v>379.211635</v>
      </c>
      <c r="X351" s="1">
        <v>262.000766</v>
      </c>
      <c r="Y351" s="1">
        <v>389.46</v>
      </c>
      <c r="Z351" s="7">
        <v>74463.375599999999</v>
      </c>
      <c r="AA351" s="7">
        <v>48.154480616000001</v>
      </c>
      <c r="AB351" s="7">
        <v>56.616006861000002</v>
      </c>
      <c r="AC351" s="7" t="s">
        <v>444</v>
      </c>
      <c r="AD351" s="7" t="s">
        <v>445</v>
      </c>
      <c r="AE351" s="7">
        <v>30.344770759999999</v>
      </c>
      <c r="AF351" s="7" t="s">
        <v>445</v>
      </c>
      <c r="AG351" s="7">
        <v>47.252465923000003</v>
      </c>
    </row>
    <row r="352" spans="1:33" ht="30" x14ac:dyDescent="0.25">
      <c r="A352" s="1">
        <v>89143</v>
      </c>
      <c r="B352" s="1">
        <v>1131101</v>
      </c>
      <c r="C352" s="1" t="s">
        <v>593</v>
      </c>
      <c r="D352" s="1">
        <v>201131101</v>
      </c>
      <c r="E352" s="248" t="s">
        <v>603</v>
      </c>
      <c r="F352" s="1">
        <v>34203085</v>
      </c>
      <c r="G352" s="1">
        <v>1.83</v>
      </c>
      <c r="H352" s="1">
        <v>4.9168739076391228</v>
      </c>
      <c r="I352" s="1">
        <v>-2.5718739057576636</v>
      </c>
      <c r="J352" s="1">
        <v>4.2441393839105981</v>
      </c>
      <c r="K352" s="1">
        <v>-7.657784848448836</v>
      </c>
      <c r="L352" s="1">
        <v>6.8258197666682321</v>
      </c>
      <c r="M352" s="1">
        <v>33.790000915527344</v>
      </c>
      <c r="N352" s="1">
        <v>0.99022986041174998</v>
      </c>
      <c r="O352" s="1">
        <v>0.96533690096206171</v>
      </c>
      <c r="P352" s="1">
        <v>0.95590542468997364</v>
      </c>
      <c r="Q352" s="1">
        <v>0.9893416659037273</v>
      </c>
      <c r="R352" s="1">
        <v>0.9329846751933194</v>
      </c>
      <c r="S352" s="1">
        <v>0.92304061281840655</v>
      </c>
      <c r="T352" s="1">
        <v>0.92304061281840655</v>
      </c>
      <c r="U352" s="1">
        <v>0.95590542468997364</v>
      </c>
      <c r="V352" s="1">
        <v>406.790663</v>
      </c>
      <c r="W352" s="1">
        <v>379.211635</v>
      </c>
      <c r="X352" s="1">
        <v>262.000766</v>
      </c>
      <c r="Y352" s="1">
        <v>389.46</v>
      </c>
      <c r="Z352" s="7">
        <v>74463.375599999999</v>
      </c>
      <c r="AA352" s="7">
        <v>52.105776505999998</v>
      </c>
      <c r="AB352" s="7">
        <v>72.723765509000003</v>
      </c>
      <c r="AC352" s="7" t="s">
        <v>444</v>
      </c>
      <c r="AD352" s="7" t="s">
        <v>445</v>
      </c>
      <c r="AE352" s="7">
        <v>30.580587910999999</v>
      </c>
      <c r="AF352" s="7" t="s">
        <v>445</v>
      </c>
      <c r="AG352" s="7">
        <v>47.615485296000003</v>
      </c>
    </row>
    <row r="353" spans="1:33" ht="30" x14ac:dyDescent="0.25">
      <c r="A353" s="1">
        <v>91241</v>
      </c>
      <c r="B353" s="1">
        <v>2110101</v>
      </c>
      <c r="C353" s="1" t="s">
        <v>593</v>
      </c>
      <c r="D353" s="1">
        <v>202110101</v>
      </c>
      <c r="E353" s="248" t="s">
        <v>603</v>
      </c>
      <c r="F353" s="1">
        <v>34203085</v>
      </c>
      <c r="G353" s="1">
        <v>1.83</v>
      </c>
      <c r="H353" s="1">
        <v>5.7899081350020438</v>
      </c>
      <c r="I353" s="1">
        <v>-1.4856901376817055</v>
      </c>
      <c r="J353" s="1">
        <v>3.5597692404300005</v>
      </c>
      <c r="K353" s="1">
        <v>-7.6214042864892839</v>
      </c>
      <c r="L353" s="1">
        <v>7.0673979356289367</v>
      </c>
      <c r="M353" s="1">
        <v>33.790000915527344</v>
      </c>
      <c r="N353" s="1">
        <v>0.99022986041174998</v>
      </c>
      <c r="O353" s="1">
        <v>0.96533690096206171</v>
      </c>
      <c r="P353" s="1">
        <v>0.95590542468997364</v>
      </c>
      <c r="Q353" s="1">
        <v>0.9893416659037273</v>
      </c>
      <c r="R353" s="1">
        <v>0.9329846751933194</v>
      </c>
      <c r="S353" s="1">
        <v>0.92304061281840655</v>
      </c>
      <c r="T353" s="1">
        <v>0.92304061281840655</v>
      </c>
      <c r="U353" s="1">
        <v>0.95590542468997364</v>
      </c>
      <c r="V353" s="1">
        <v>406.790663</v>
      </c>
      <c r="W353" s="1">
        <v>379.211635</v>
      </c>
      <c r="X353" s="1">
        <v>262.000766</v>
      </c>
      <c r="Y353" s="1">
        <v>389.46</v>
      </c>
      <c r="Z353" s="7">
        <v>74463.375599999999</v>
      </c>
      <c r="AA353" s="7">
        <v>50.290512053</v>
      </c>
      <c r="AB353" s="7">
        <v>61.607290227999997</v>
      </c>
      <c r="AC353" s="7" t="s">
        <v>444</v>
      </c>
      <c r="AD353" s="7" t="s">
        <v>445</v>
      </c>
      <c r="AE353" s="7">
        <v>30.731336971000001</v>
      </c>
      <c r="AF353" s="7" t="s">
        <v>445</v>
      </c>
      <c r="AG353" s="7">
        <v>47.847549966999999</v>
      </c>
    </row>
    <row r="354" spans="1:33" ht="30" x14ac:dyDescent="0.25">
      <c r="A354" s="1">
        <v>93339</v>
      </c>
      <c r="B354" s="1">
        <v>2111101</v>
      </c>
      <c r="C354" s="1" t="s">
        <v>593</v>
      </c>
      <c r="D354" s="1">
        <v>202111101</v>
      </c>
      <c r="E354" s="248" t="s">
        <v>603</v>
      </c>
      <c r="F354" s="1">
        <v>34203085</v>
      </c>
      <c r="G354" s="1">
        <v>1.83</v>
      </c>
      <c r="H354" s="1">
        <v>5.4059192525655932</v>
      </c>
      <c r="I354" s="1">
        <v>-2.0561066981893177</v>
      </c>
      <c r="J354" s="1">
        <v>3.9357737054902109</v>
      </c>
      <c r="K354" s="1">
        <v>-7.6763008856669073</v>
      </c>
      <c r="L354" s="1">
        <v>6.9554863494968489</v>
      </c>
      <c r="M354" s="1">
        <v>33.790000915527344</v>
      </c>
      <c r="N354" s="1">
        <v>0.99022986041174998</v>
      </c>
      <c r="O354" s="1">
        <v>0.96533690096206171</v>
      </c>
      <c r="P354" s="1">
        <v>0.95590542468997364</v>
      </c>
      <c r="Q354" s="1">
        <v>0.9893416659037273</v>
      </c>
      <c r="R354" s="1">
        <v>0.9329846751933194</v>
      </c>
      <c r="S354" s="1">
        <v>0.92304061281840655</v>
      </c>
      <c r="T354" s="1">
        <v>0.92304061281840655</v>
      </c>
      <c r="U354" s="1">
        <v>0.95590542468997364</v>
      </c>
      <c r="V354" s="1">
        <v>406.790663</v>
      </c>
      <c r="W354" s="1">
        <v>379.211635</v>
      </c>
      <c r="X354" s="1">
        <v>262.000766</v>
      </c>
      <c r="Y354" s="1">
        <v>389.46</v>
      </c>
      <c r="Z354" s="7">
        <v>74463.375599999999</v>
      </c>
      <c r="AA354" s="7">
        <v>51.115760248000001</v>
      </c>
      <c r="AB354" s="7">
        <v>66.054360611999996</v>
      </c>
      <c r="AC354" s="7" t="s">
        <v>444</v>
      </c>
      <c r="AD354" s="7" t="s">
        <v>445</v>
      </c>
      <c r="AE354" s="7">
        <v>30.504412244000001</v>
      </c>
      <c r="AF354" s="7" t="s">
        <v>445</v>
      </c>
      <c r="AG354" s="7">
        <v>47.498219681999998</v>
      </c>
    </row>
    <row r="355" spans="1:33" ht="30" x14ac:dyDescent="0.25">
      <c r="A355" s="1">
        <v>95437</v>
      </c>
      <c r="B355" s="1">
        <v>2120101</v>
      </c>
      <c r="C355" s="1" t="s">
        <v>593</v>
      </c>
      <c r="D355" s="1">
        <v>202120101</v>
      </c>
      <c r="E355" s="248" t="s">
        <v>603</v>
      </c>
      <c r="F355" s="1">
        <v>34203085</v>
      </c>
      <c r="G355" s="1">
        <v>1.83</v>
      </c>
      <c r="H355" s="1">
        <v>5.3746733205882453</v>
      </c>
      <c r="I355" s="1">
        <v>-2.062352526933747</v>
      </c>
      <c r="J355" s="1">
        <v>3.9532256785205231</v>
      </c>
      <c r="K355" s="1">
        <v>-7.6502034422410485</v>
      </c>
      <c r="L355" s="1">
        <v>6.9289298955306693</v>
      </c>
      <c r="M355" s="1">
        <v>33.790000915527344</v>
      </c>
      <c r="N355" s="1">
        <v>0.99022986041174998</v>
      </c>
      <c r="O355" s="1">
        <v>0.96533690096206171</v>
      </c>
      <c r="P355" s="1">
        <v>0.95590542468997364</v>
      </c>
      <c r="Q355" s="1">
        <v>0.9893416659037273</v>
      </c>
      <c r="R355" s="1">
        <v>0.9329846751933194</v>
      </c>
      <c r="S355" s="1">
        <v>0.92304061281840655</v>
      </c>
      <c r="T355" s="1">
        <v>0.92304061281840655</v>
      </c>
      <c r="U355" s="1">
        <v>0.95590542468997364</v>
      </c>
      <c r="V355" s="1">
        <v>406.790663</v>
      </c>
      <c r="W355" s="1">
        <v>379.211635</v>
      </c>
      <c r="X355" s="1">
        <v>262.000766</v>
      </c>
      <c r="Y355" s="1">
        <v>389.46</v>
      </c>
      <c r="Z355" s="7">
        <v>74463.375599999999</v>
      </c>
      <c r="AA355" s="7">
        <v>51.315503904000003</v>
      </c>
      <c r="AB355" s="7">
        <v>66.444184488999994</v>
      </c>
      <c r="AC355" s="7" t="s">
        <v>444</v>
      </c>
      <c r="AD355" s="7" t="s">
        <v>445</v>
      </c>
      <c r="AE355" s="7">
        <v>30.611884498999999</v>
      </c>
      <c r="AF355" s="7" t="s">
        <v>445</v>
      </c>
      <c r="AG355" s="7">
        <v>47.663663589000002</v>
      </c>
    </row>
    <row r="356" spans="1:33" ht="30" x14ac:dyDescent="0.25">
      <c r="A356" s="1">
        <v>97535</v>
      </c>
      <c r="B356" s="1">
        <v>2121101</v>
      </c>
      <c r="C356" s="1" t="s">
        <v>593</v>
      </c>
      <c r="D356" s="1">
        <v>202121101</v>
      </c>
      <c r="E356" s="248" t="s">
        <v>603</v>
      </c>
      <c r="F356" s="1">
        <v>34203085</v>
      </c>
      <c r="G356" s="1">
        <v>1.83</v>
      </c>
      <c r="H356" s="1">
        <v>5.8227529969234162</v>
      </c>
      <c r="I356" s="1">
        <v>-1.4749032672197133</v>
      </c>
      <c r="J356" s="1">
        <v>3.5407177223472677</v>
      </c>
      <c r="K356" s="1">
        <v>-7.6520442410582845</v>
      </c>
      <c r="L356" s="1">
        <v>7.1008104837426096</v>
      </c>
      <c r="M356" s="1">
        <v>33.790000915527344</v>
      </c>
      <c r="N356" s="1">
        <v>0.99022986041174998</v>
      </c>
      <c r="O356" s="1">
        <v>0.96533690096206171</v>
      </c>
      <c r="P356" s="1">
        <v>0.95590542468997364</v>
      </c>
      <c r="Q356" s="1">
        <v>0.9893416659037273</v>
      </c>
      <c r="R356" s="1">
        <v>0.9329846751933194</v>
      </c>
      <c r="S356" s="1">
        <v>0.92304061281840655</v>
      </c>
      <c r="T356" s="1">
        <v>0.92304061281840655</v>
      </c>
      <c r="U356" s="1">
        <v>0.95590542468997364</v>
      </c>
      <c r="V356" s="1">
        <v>406.790663</v>
      </c>
      <c r="W356" s="1">
        <v>379.211635</v>
      </c>
      <c r="X356" s="1">
        <v>262.000766</v>
      </c>
      <c r="Y356" s="1">
        <v>389.46</v>
      </c>
      <c r="Z356" s="7">
        <v>74463.375599999999</v>
      </c>
      <c r="AA356" s="7">
        <v>50.049166827999997</v>
      </c>
      <c r="AB356" s="7">
        <v>61.254136350000003</v>
      </c>
      <c r="AC356" s="7" t="s">
        <v>444</v>
      </c>
      <c r="AD356" s="7" t="s">
        <v>445</v>
      </c>
      <c r="AE356" s="7">
        <v>30.604279849000001</v>
      </c>
      <c r="AF356" s="7" t="s">
        <v>445</v>
      </c>
      <c r="AG356" s="7">
        <v>47.651956910999999</v>
      </c>
    </row>
    <row r="357" spans="1:33" ht="30" x14ac:dyDescent="0.25">
      <c r="A357" s="1">
        <v>99633</v>
      </c>
      <c r="B357" s="1">
        <v>2130101</v>
      </c>
      <c r="C357" s="1" t="s">
        <v>593</v>
      </c>
      <c r="D357" s="1">
        <v>202130101</v>
      </c>
      <c r="E357" s="248" t="s">
        <v>603</v>
      </c>
      <c r="F357" s="1">
        <v>34203085</v>
      </c>
      <c r="G357" s="1">
        <v>1.83</v>
      </c>
      <c r="H357" s="1">
        <v>5.7471407135965071</v>
      </c>
      <c r="I357" s="1">
        <v>-1.6101213201384561</v>
      </c>
      <c r="J357" s="1">
        <v>3.6584799873358582</v>
      </c>
      <c r="K357" s="1">
        <v>-7.6692503622348465</v>
      </c>
      <c r="L357" s="1">
        <v>7.0744998992873365</v>
      </c>
      <c r="M357" s="1">
        <v>33.790000915527344</v>
      </c>
      <c r="N357" s="1">
        <v>0.99022986041174998</v>
      </c>
      <c r="O357" s="1">
        <v>0.96533690096206171</v>
      </c>
      <c r="P357" s="1">
        <v>0.95590542468997364</v>
      </c>
      <c r="Q357" s="1">
        <v>0.9893416659037273</v>
      </c>
      <c r="R357" s="1">
        <v>0.9329846751933194</v>
      </c>
      <c r="S357" s="1">
        <v>0.92304061281840655</v>
      </c>
      <c r="T357" s="1">
        <v>0.92304061281840655</v>
      </c>
      <c r="U357" s="1">
        <v>0.95590542468997364</v>
      </c>
      <c r="V357" s="1">
        <v>406.790663</v>
      </c>
      <c r="W357" s="1">
        <v>379.211635</v>
      </c>
      <c r="X357" s="1">
        <v>262.000766</v>
      </c>
      <c r="Y357" s="1">
        <v>389.46</v>
      </c>
      <c r="Z357" s="7">
        <v>74463.375599999999</v>
      </c>
      <c r="AA357" s="7">
        <v>50.239022427000002</v>
      </c>
      <c r="AB357" s="7">
        <v>62.073183182000001</v>
      </c>
      <c r="AC357" s="7" t="s">
        <v>444</v>
      </c>
      <c r="AD357" s="7" t="s">
        <v>445</v>
      </c>
      <c r="AE357" s="7">
        <v>30.533374995999999</v>
      </c>
      <c r="AF357" s="7" t="s">
        <v>445</v>
      </c>
      <c r="AG357" s="7">
        <v>47.542805244</v>
      </c>
    </row>
    <row r="358" spans="1:33" ht="30" x14ac:dyDescent="0.25">
      <c r="A358" s="1">
        <v>101731</v>
      </c>
      <c r="B358" s="1">
        <v>2131101</v>
      </c>
      <c r="C358" s="1" t="s">
        <v>593</v>
      </c>
      <c r="D358" s="1">
        <v>202131101</v>
      </c>
      <c r="E358" s="248" t="s">
        <v>603</v>
      </c>
      <c r="F358" s="1">
        <v>34203085</v>
      </c>
      <c r="G358" s="1">
        <v>1.83</v>
      </c>
      <c r="H358" s="1">
        <v>5.4490868103419672</v>
      </c>
      <c r="I358" s="1">
        <v>-1.9366059626754879</v>
      </c>
      <c r="J358" s="1">
        <v>3.8366634736303835</v>
      </c>
      <c r="K358" s="1">
        <v>-7.6235237115615551</v>
      </c>
      <c r="L358" s="1">
        <v>6.9357486568461546</v>
      </c>
      <c r="M358" s="1">
        <v>33.790000915527344</v>
      </c>
      <c r="N358" s="1">
        <v>0.99022986041174998</v>
      </c>
      <c r="O358" s="1">
        <v>0.96533690096206171</v>
      </c>
      <c r="P358" s="1">
        <v>0.95590542468997364</v>
      </c>
      <c r="Q358" s="1">
        <v>0.9893416659037273</v>
      </c>
      <c r="R358" s="1">
        <v>0.9329846751933194</v>
      </c>
      <c r="S358" s="1">
        <v>0.92304061281840655</v>
      </c>
      <c r="T358" s="1">
        <v>0.92304061281840655</v>
      </c>
      <c r="U358" s="1">
        <v>0.95590542468997364</v>
      </c>
      <c r="V358" s="1">
        <v>406.790663</v>
      </c>
      <c r="W358" s="1">
        <v>379.211635</v>
      </c>
      <c r="X358" s="1">
        <v>262.000766</v>
      </c>
      <c r="Y358" s="1">
        <v>389.46</v>
      </c>
      <c r="Z358" s="7">
        <v>74463.375599999999</v>
      </c>
      <c r="AA358" s="7">
        <v>51.264070822000001</v>
      </c>
      <c r="AB358" s="7">
        <v>65.523157295999994</v>
      </c>
      <c r="AC358" s="7" t="s">
        <v>444</v>
      </c>
      <c r="AD358" s="7" t="s">
        <v>445</v>
      </c>
      <c r="AE358" s="7">
        <v>30.722515304000002</v>
      </c>
      <c r="AF358" s="7" t="s">
        <v>445</v>
      </c>
      <c r="AG358" s="7">
        <v>47.833969799999998</v>
      </c>
    </row>
    <row r="359" spans="1:33" ht="30" x14ac:dyDescent="0.25">
      <c r="A359" s="1">
        <v>103829</v>
      </c>
      <c r="B359" s="1">
        <v>3110101</v>
      </c>
      <c r="C359" s="1" t="s">
        <v>593</v>
      </c>
      <c r="D359" s="1">
        <v>203110101</v>
      </c>
      <c r="E359" s="248" t="s">
        <v>603</v>
      </c>
      <c r="F359" s="1">
        <v>34203085</v>
      </c>
      <c r="G359" s="1">
        <v>1.83</v>
      </c>
      <c r="H359" s="1">
        <v>5.6210468990952354</v>
      </c>
      <c r="I359" s="1">
        <v>-1.6663105760205954</v>
      </c>
      <c r="J359" s="1">
        <v>3.7254826704730548</v>
      </c>
      <c r="K359" s="1">
        <v>-7.5728165072328233</v>
      </c>
      <c r="L359" s="1">
        <v>6.9636517255874741</v>
      </c>
      <c r="M359" s="1">
        <v>33.790000915527344</v>
      </c>
      <c r="N359" s="1">
        <v>0.99022986041174998</v>
      </c>
      <c r="O359" s="1">
        <v>0.96533690096206171</v>
      </c>
      <c r="P359" s="1">
        <v>0.95590542468997364</v>
      </c>
      <c r="Q359" s="1">
        <v>0.9893416659037273</v>
      </c>
      <c r="R359" s="1">
        <v>0.9329846751933194</v>
      </c>
      <c r="S359" s="1">
        <v>0.92304061281840655</v>
      </c>
      <c r="T359" s="1">
        <v>0.92304061281840655</v>
      </c>
      <c r="U359" s="1">
        <v>0.95590542468997364</v>
      </c>
      <c r="V359" s="1">
        <v>406.790663</v>
      </c>
      <c r="W359" s="1">
        <v>379.211635</v>
      </c>
      <c r="X359" s="1">
        <v>262.000766</v>
      </c>
      <c r="Y359" s="1">
        <v>389.46</v>
      </c>
      <c r="Z359" s="7">
        <v>74463.375599999999</v>
      </c>
      <c r="AA359" s="7">
        <v>51.054650819000003</v>
      </c>
      <c r="AB359" s="7">
        <v>63.488068771999998</v>
      </c>
      <c r="AC359" s="7" t="s">
        <v>444</v>
      </c>
      <c r="AD359" s="7" t="s">
        <v>445</v>
      </c>
      <c r="AE359" s="7">
        <v>30.934927694999999</v>
      </c>
      <c r="AF359" s="7" t="s">
        <v>445</v>
      </c>
      <c r="AG359" s="7">
        <v>48.160959644000002</v>
      </c>
    </row>
    <row r="360" spans="1:33" ht="30" x14ac:dyDescent="0.25">
      <c r="A360" s="1">
        <v>105927</v>
      </c>
      <c r="B360" s="1">
        <v>3111101</v>
      </c>
      <c r="C360" s="1" t="s">
        <v>593</v>
      </c>
      <c r="D360" s="1">
        <v>203111101</v>
      </c>
      <c r="E360" s="248" t="s">
        <v>603</v>
      </c>
      <c r="F360" s="1">
        <v>34203085</v>
      </c>
      <c r="G360" s="1">
        <v>1.83</v>
      </c>
      <c r="H360" s="1">
        <v>5.5794952855617854</v>
      </c>
      <c r="I360" s="1">
        <v>-1.8832812290476166</v>
      </c>
      <c r="J360" s="1">
        <v>3.7653450148907095</v>
      </c>
      <c r="K360" s="1">
        <v>-7.7170924505588747</v>
      </c>
      <c r="L360" s="1">
        <v>7.0403647399301024</v>
      </c>
      <c r="M360" s="1">
        <v>33.790000915527344</v>
      </c>
      <c r="N360" s="1">
        <v>0.99022986041174998</v>
      </c>
      <c r="O360" s="1">
        <v>0.96533690096206171</v>
      </c>
      <c r="P360" s="1">
        <v>0.95590542468997364</v>
      </c>
      <c r="Q360" s="1">
        <v>0.9893416659037273</v>
      </c>
      <c r="R360" s="1">
        <v>0.9329846751933194</v>
      </c>
      <c r="S360" s="1">
        <v>0.92304061281840655</v>
      </c>
      <c r="T360" s="1">
        <v>0.92304061281840655</v>
      </c>
      <c r="U360" s="1">
        <v>0.95590542468997364</v>
      </c>
      <c r="V360" s="1">
        <v>406.790663</v>
      </c>
      <c r="W360" s="1">
        <v>379.211635</v>
      </c>
      <c r="X360" s="1">
        <v>262.000766</v>
      </c>
      <c r="Y360" s="1">
        <v>389.46</v>
      </c>
      <c r="Z360" s="7">
        <v>74463.375599999999</v>
      </c>
      <c r="AA360" s="7">
        <v>50.487454470000003</v>
      </c>
      <c r="AB360" s="7">
        <v>63.968324275000001</v>
      </c>
      <c r="AC360" s="7" t="s">
        <v>444</v>
      </c>
      <c r="AD360" s="7" t="s">
        <v>445</v>
      </c>
      <c r="AE360" s="7">
        <v>30.337883945000002</v>
      </c>
      <c r="AF360" s="7" t="s">
        <v>445</v>
      </c>
      <c r="AG360" s="7">
        <v>47.241864288000002</v>
      </c>
    </row>
    <row r="361" spans="1:33" ht="30" x14ac:dyDescent="0.25">
      <c r="A361" s="1">
        <v>108025</v>
      </c>
      <c r="B361" s="1">
        <v>3120101</v>
      </c>
      <c r="C361" s="1" t="s">
        <v>593</v>
      </c>
      <c r="D361" s="1">
        <v>203120101</v>
      </c>
      <c r="E361" s="248" t="s">
        <v>603</v>
      </c>
      <c r="F361" s="1">
        <v>34203085</v>
      </c>
      <c r="G361" s="1">
        <v>1.83</v>
      </c>
      <c r="H361" s="1">
        <v>5.7105488390333461</v>
      </c>
      <c r="I361" s="1">
        <v>-1.3813445062417218</v>
      </c>
      <c r="J361" s="1">
        <v>3.7244231205074039</v>
      </c>
      <c r="K361" s="1">
        <v>-7.3805126716275788</v>
      </c>
      <c r="L361" s="1">
        <v>6.8671186944563321</v>
      </c>
      <c r="M361" s="1">
        <v>33.790000915527344</v>
      </c>
      <c r="N361" s="1">
        <v>0.99022986041174998</v>
      </c>
      <c r="O361" s="1">
        <v>0.96533690096206171</v>
      </c>
      <c r="P361" s="1">
        <v>0.95590542468997364</v>
      </c>
      <c r="Q361" s="1">
        <v>0.9893416659037273</v>
      </c>
      <c r="R361" s="1">
        <v>0.9329846751933194</v>
      </c>
      <c r="S361" s="1">
        <v>0.92304061281840655</v>
      </c>
      <c r="T361" s="1">
        <v>0.92304061281840655</v>
      </c>
      <c r="U361" s="1">
        <v>0.95590542468997364</v>
      </c>
      <c r="V361" s="1">
        <v>406.790663</v>
      </c>
      <c r="W361" s="1">
        <v>379.211635</v>
      </c>
      <c r="X361" s="1">
        <v>262.000766</v>
      </c>
      <c r="Y361" s="1">
        <v>389.46</v>
      </c>
      <c r="Z361" s="7">
        <v>74463.375599999999</v>
      </c>
      <c r="AA361" s="7">
        <v>51.786397778999998</v>
      </c>
      <c r="AB361" s="7">
        <v>62.477341533999997</v>
      </c>
      <c r="AC361" s="7" t="s">
        <v>444</v>
      </c>
      <c r="AD361" s="7" t="s">
        <v>445</v>
      </c>
      <c r="AE361" s="7">
        <v>31.767012045000001</v>
      </c>
      <c r="AF361" s="7" t="s">
        <v>445</v>
      </c>
      <c r="AG361" s="7">
        <v>49.441878940000002</v>
      </c>
    </row>
    <row r="362" spans="1:33" ht="30" x14ac:dyDescent="0.25">
      <c r="A362" s="1">
        <v>110123</v>
      </c>
      <c r="B362" s="1">
        <v>3121101</v>
      </c>
      <c r="C362" s="1" t="s">
        <v>593</v>
      </c>
      <c r="D362" s="1">
        <v>203121101</v>
      </c>
      <c r="E362" s="248" t="s">
        <v>603</v>
      </c>
      <c r="F362" s="1">
        <v>34203085</v>
      </c>
      <c r="G362" s="1">
        <v>1.83</v>
      </c>
      <c r="H362" s="1">
        <v>5.58472024489601</v>
      </c>
      <c r="I362" s="1">
        <v>-2.1496615557433145</v>
      </c>
      <c r="J362" s="1">
        <v>3.6716774455972812</v>
      </c>
      <c r="K362" s="1">
        <v>-7.9279878022957302</v>
      </c>
      <c r="L362" s="1">
        <v>7.1726130190328909</v>
      </c>
      <c r="M362" s="1">
        <v>33.790000915527344</v>
      </c>
      <c r="N362" s="1">
        <v>0.99022986041174998</v>
      </c>
      <c r="O362" s="1">
        <v>0.96533690096206171</v>
      </c>
      <c r="P362" s="1">
        <v>0.95590542468997364</v>
      </c>
      <c r="Q362" s="1">
        <v>0.9893416659037273</v>
      </c>
      <c r="R362" s="1">
        <v>0.9329846751933194</v>
      </c>
      <c r="S362" s="1">
        <v>0.92304061281840655</v>
      </c>
      <c r="T362" s="1">
        <v>0.92304061281840655</v>
      </c>
      <c r="U362" s="1">
        <v>0.95590542468997364</v>
      </c>
      <c r="V362" s="1">
        <v>406.790663</v>
      </c>
      <c r="W362" s="1">
        <v>379.211635</v>
      </c>
      <c r="X362" s="1">
        <v>262.000766</v>
      </c>
      <c r="Y362" s="1">
        <v>389.46</v>
      </c>
      <c r="Z362" s="7">
        <v>74463.375599999999</v>
      </c>
      <c r="AA362" s="7">
        <v>49.538131366999998</v>
      </c>
      <c r="AB362" s="7">
        <v>63.907541131000002</v>
      </c>
      <c r="AC362" s="7" t="s">
        <v>444</v>
      </c>
      <c r="AD362" s="7" t="s">
        <v>445</v>
      </c>
      <c r="AE362" s="7">
        <v>29.504253240000001</v>
      </c>
      <c r="AF362" s="7" t="s">
        <v>445</v>
      </c>
      <c r="AG362" s="7">
        <v>45.958564516000003</v>
      </c>
    </row>
    <row r="363" spans="1:33" ht="30" x14ac:dyDescent="0.25">
      <c r="A363" s="1">
        <v>112221</v>
      </c>
      <c r="B363" s="1">
        <v>3130101</v>
      </c>
      <c r="C363" s="1" t="s">
        <v>593</v>
      </c>
      <c r="D363" s="1">
        <v>203130101</v>
      </c>
      <c r="E363" s="248" t="s">
        <v>603</v>
      </c>
      <c r="F363" s="1">
        <v>34203085</v>
      </c>
      <c r="G363" s="1">
        <v>1.83</v>
      </c>
      <c r="H363" s="1">
        <v>5.5772306908915938</v>
      </c>
      <c r="I363" s="1">
        <v>-1.9233434389096167</v>
      </c>
      <c r="J363" s="1">
        <v>3.7573987007066547</v>
      </c>
      <c r="K363" s="1">
        <v>-7.7482180385065504</v>
      </c>
      <c r="L363" s="1">
        <v>7.0593038822425509</v>
      </c>
      <c r="M363" s="1">
        <v>33.790000915527344</v>
      </c>
      <c r="N363" s="1">
        <v>0.99022986041174998</v>
      </c>
      <c r="O363" s="1">
        <v>0.96533690096206171</v>
      </c>
      <c r="P363" s="1">
        <v>0.95590542468997364</v>
      </c>
      <c r="Q363" s="1">
        <v>0.9893416659037273</v>
      </c>
      <c r="R363" s="1">
        <v>0.9329846751933194</v>
      </c>
      <c r="S363" s="1">
        <v>0.92304061281840655</v>
      </c>
      <c r="T363" s="1">
        <v>0.92304061281840655</v>
      </c>
      <c r="U363" s="1">
        <v>0.95590542468997364</v>
      </c>
      <c r="V363" s="1">
        <v>406.790663</v>
      </c>
      <c r="W363" s="1">
        <v>379.211635</v>
      </c>
      <c r="X363" s="1">
        <v>262.000766</v>
      </c>
      <c r="Y363" s="1">
        <v>389.46</v>
      </c>
      <c r="Z363" s="7">
        <v>74463.375599999999</v>
      </c>
      <c r="AA363" s="7">
        <v>50.349320704999997</v>
      </c>
      <c r="AB363" s="7">
        <v>63.994704198999997</v>
      </c>
      <c r="AC363" s="7" t="s">
        <v>444</v>
      </c>
      <c r="AD363" s="7" t="s">
        <v>445</v>
      </c>
      <c r="AE363" s="7">
        <v>30.211995636000001</v>
      </c>
      <c r="AF363" s="7" t="s">
        <v>445</v>
      </c>
      <c r="AG363" s="7">
        <v>47.048070518000003</v>
      </c>
    </row>
    <row r="364" spans="1:33" ht="30" x14ac:dyDescent="0.25">
      <c r="A364" s="1">
        <v>114319</v>
      </c>
      <c r="B364" s="1">
        <v>3131101</v>
      </c>
      <c r="C364" s="1" t="s">
        <v>593</v>
      </c>
      <c r="D364" s="1">
        <v>203131101</v>
      </c>
      <c r="E364" s="248" t="s">
        <v>603</v>
      </c>
      <c r="F364" s="1">
        <v>34203085</v>
      </c>
      <c r="G364" s="1">
        <v>1.83</v>
      </c>
      <c r="H364" s="1">
        <v>5.6296359680759345</v>
      </c>
      <c r="I364" s="1">
        <v>-1.6252962394771067</v>
      </c>
      <c r="J364" s="1">
        <v>3.7271044526801713</v>
      </c>
      <c r="K364" s="1">
        <v>-7.542644812267433</v>
      </c>
      <c r="L364" s="1">
        <v>6.9468579901550251</v>
      </c>
      <c r="M364" s="1">
        <v>33.790000915527344</v>
      </c>
      <c r="N364" s="1">
        <v>0.99022986041174998</v>
      </c>
      <c r="O364" s="1">
        <v>0.96533690096206171</v>
      </c>
      <c r="P364" s="1">
        <v>0.95590542468997364</v>
      </c>
      <c r="Q364" s="1">
        <v>0.9893416659037273</v>
      </c>
      <c r="R364" s="1">
        <v>0.9329846751933194</v>
      </c>
      <c r="S364" s="1">
        <v>0.92304061281840655</v>
      </c>
      <c r="T364" s="1">
        <v>0.92304061281840655</v>
      </c>
      <c r="U364" s="1">
        <v>0.95590542468997364</v>
      </c>
      <c r="V364" s="1">
        <v>406.790663</v>
      </c>
      <c r="W364" s="1">
        <v>379.211635</v>
      </c>
      <c r="X364" s="1">
        <v>262.000766</v>
      </c>
      <c r="Y364" s="1">
        <v>389.46</v>
      </c>
      <c r="Z364" s="7">
        <v>74463.375599999999</v>
      </c>
      <c r="AA364" s="7">
        <v>51.180490736000003</v>
      </c>
      <c r="AB364" s="7">
        <v>63.389680089000002</v>
      </c>
      <c r="AC364" s="7" t="s">
        <v>444</v>
      </c>
      <c r="AD364" s="7" t="s">
        <v>445</v>
      </c>
      <c r="AE364" s="7">
        <v>31.062672129999999</v>
      </c>
      <c r="AF364" s="7" t="s">
        <v>445</v>
      </c>
      <c r="AG364" s="7">
        <v>48.357610754</v>
      </c>
    </row>
    <row r="365" spans="1:33" ht="30" x14ac:dyDescent="0.25">
      <c r="A365" s="1">
        <v>116417</v>
      </c>
      <c r="B365" s="1">
        <v>4110102</v>
      </c>
      <c r="C365" s="1" t="s">
        <v>593</v>
      </c>
      <c r="D365" s="1">
        <v>204110102</v>
      </c>
      <c r="E365" s="248" t="s">
        <v>603</v>
      </c>
      <c r="F365" s="1">
        <v>34203085</v>
      </c>
      <c r="G365" s="1">
        <v>1.83</v>
      </c>
      <c r="H365" s="1">
        <v>10.273666102608271</v>
      </c>
      <c r="I365" s="1">
        <v>-5.1565765052946002</v>
      </c>
      <c r="J365" s="1">
        <v>3.0248817120337979</v>
      </c>
      <c r="K365" s="1">
        <v>-9.6410910823052376</v>
      </c>
      <c r="L365" s="1">
        <v>9.1526780619097607</v>
      </c>
      <c r="M365" s="1">
        <v>33.790000915527344</v>
      </c>
      <c r="N365" s="1">
        <v>0.99022986041174998</v>
      </c>
      <c r="O365" s="1">
        <v>0.96533690096206171</v>
      </c>
      <c r="P365" s="1">
        <v>0.95590542468997364</v>
      </c>
      <c r="Q365" s="1">
        <v>0.9893416659037273</v>
      </c>
      <c r="R365" s="1">
        <v>0.9329846751933194</v>
      </c>
      <c r="S365" s="1">
        <v>0.92304061281840655</v>
      </c>
      <c r="T365" s="1">
        <v>0.92304061281840655</v>
      </c>
      <c r="U365" s="1">
        <v>0.95590542468997364</v>
      </c>
      <c r="V365" s="1">
        <v>406.790663</v>
      </c>
      <c r="W365" s="1">
        <v>379.211635</v>
      </c>
      <c r="X365" s="1">
        <v>262.000766</v>
      </c>
      <c r="Y365" s="1">
        <v>389.46</v>
      </c>
      <c r="Z365" s="7">
        <v>74463.375599999999</v>
      </c>
      <c r="AA365" s="7">
        <v>38.604851885999999</v>
      </c>
      <c r="AB365" s="7">
        <v>34.283457276</v>
      </c>
      <c r="AC365" s="7" t="s">
        <v>444</v>
      </c>
      <c r="AD365" s="7" t="s">
        <v>445</v>
      </c>
      <c r="AE365" s="7">
        <v>24.084022704999999</v>
      </c>
      <c r="AF365" s="7" t="s">
        <v>445</v>
      </c>
      <c r="AG365" s="7">
        <v>37.614605288999996</v>
      </c>
    </row>
    <row r="366" spans="1:33" ht="30" x14ac:dyDescent="0.25">
      <c r="A366" s="1">
        <v>118515</v>
      </c>
      <c r="B366" s="1">
        <v>4111102</v>
      </c>
      <c r="C366" s="1" t="s">
        <v>593</v>
      </c>
      <c r="D366" s="1">
        <v>204111102</v>
      </c>
      <c r="E366" s="248" t="s">
        <v>603</v>
      </c>
      <c r="F366" s="1">
        <v>34203085</v>
      </c>
      <c r="G366" s="1">
        <v>1.83</v>
      </c>
      <c r="H366" s="1">
        <v>10.357138796987419</v>
      </c>
      <c r="I366" s="1">
        <v>-5.2999315975200858</v>
      </c>
      <c r="J366" s="1">
        <v>2.9482399672108865</v>
      </c>
      <c r="K366" s="1">
        <v>-9.7132949094503758</v>
      </c>
      <c r="L366" s="1">
        <v>9.2509375877076749</v>
      </c>
      <c r="M366" s="1">
        <v>33.790000915527344</v>
      </c>
      <c r="N366" s="1">
        <v>0.99022986041174998</v>
      </c>
      <c r="O366" s="1">
        <v>0.96533690096206171</v>
      </c>
      <c r="P366" s="1">
        <v>0.95590542468997364</v>
      </c>
      <c r="Q366" s="1">
        <v>0.9893416659037273</v>
      </c>
      <c r="R366" s="1">
        <v>0.9329846751933194</v>
      </c>
      <c r="S366" s="1">
        <v>0.92304061281840655</v>
      </c>
      <c r="T366" s="1">
        <v>0.92304061281840655</v>
      </c>
      <c r="U366" s="1">
        <v>0.95590542468997364</v>
      </c>
      <c r="V366" s="1">
        <v>406.790663</v>
      </c>
      <c r="W366" s="1">
        <v>379.211635</v>
      </c>
      <c r="X366" s="1">
        <v>262.000766</v>
      </c>
      <c r="Y366" s="1">
        <v>389.46</v>
      </c>
      <c r="Z366" s="7">
        <v>74463.375599999999</v>
      </c>
      <c r="AA366" s="7">
        <v>38.184185988000003</v>
      </c>
      <c r="AB366" s="7">
        <v>33.999092519999998</v>
      </c>
      <c r="AC366" s="7" t="s">
        <v>444</v>
      </c>
      <c r="AD366" s="7" t="s">
        <v>445</v>
      </c>
      <c r="AE366" s="7">
        <v>23.897560494</v>
      </c>
      <c r="AF366" s="7" t="s">
        <v>445</v>
      </c>
      <c r="AG366" s="7">
        <v>37.327563423999997</v>
      </c>
    </row>
    <row r="367" spans="1:33" ht="30" x14ac:dyDescent="0.25">
      <c r="A367" s="1">
        <v>120613</v>
      </c>
      <c r="B367" s="1">
        <v>4120102</v>
      </c>
      <c r="C367" s="1" t="s">
        <v>593</v>
      </c>
      <c r="D367" s="1">
        <v>204120102</v>
      </c>
      <c r="E367" s="248" t="s">
        <v>603</v>
      </c>
      <c r="F367" s="1">
        <v>34203085</v>
      </c>
      <c r="G367" s="1">
        <v>1.83</v>
      </c>
      <c r="H367" s="1">
        <v>10.288510947779873</v>
      </c>
      <c r="I367" s="1">
        <v>-5.1642054398201882</v>
      </c>
      <c r="J367" s="1">
        <v>3.0291279672285967</v>
      </c>
      <c r="K367" s="1">
        <v>-9.6542215267437559</v>
      </c>
      <c r="L367" s="1">
        <v>9.1659281647508273</v>
      </c>
      <c r="M367" s="1">
        <v>33.790000915527344</v>
      </c>
      <c r="N367" s="1">
        <v>0.99022986041174998</v>
      </c>
      <c r="O367" s="1">
        <v>0.96533690096206171</v>
      </c>
      <c r="P367" s="1">
        <v>0.95590542468997364</v>
      </c>
      <c r="Q367" s="1">
        <v>0.9893416659037273</v>
      </c>
      <c r="R367" s="1">
        <v>0.9329846751933194</v>
      </c>
      <c r="S367" s="1">
        <v>0.92304061281840655</v>
      </c>
      <c r="T367" s="1">
        <v>0.92304061281840655</v>
      </c>
      <c r="U367" s="1">
        <v>0.95590542468997364</v>
      </c>
      <c r="V367" s="1">
        <v>406.790663</v>
      </c>
      <c r="W367" s="1">
        <v>379.211635</v>
      </c>
      <c r="X367" s="1">
        <v>262.000766</v>
      </c>
      <c r="Y367" s="1">
        <v>389.46</v>
      </c>
      <c r="Z367" s="7">
        <v>74463.375599999999</v>
      </c>
      <c r="AA367" s="7">
        <v>38.547599816000002</v>
      </c>
      <c r="AB367" s="7">
        <v>34.232548309999999</v>
      </c>
      <c r="AC367" s="7" t="s">
        <v>444</v>
      </c>
      <c r="AD367" s="7" t="s">
        <v>445</v>
      </c>
      <c r="AE367" s="7">
        <v>24.049906607</v>
      </c>
      <c r="AF367" s="7" t="s">
        <v>445</v>
      </c>
      <c r="AG367" s="7">
        <v>37.562086612999998</v>
      </c>
    </row>
    <row r="368" spans="1:33" ht="30" x14ac:dyDescent="0.25">
      <c r="A368" s="1">
        <v>122711</v>
      </c>
      <c r="B368" s="1">
        <v>4121102</v>
      </c>
      <c r="C368" s="1" t="s">
        <v>593</v>
      </c>
      <c r="D368" s="1">
        <v>204121102</v>
      </c>
      <c r="E368" s="248" t="s">
        <v>603</v>
      </c>
      <c r="F368" s="1">
        <v>34203085</v>
      </c>
      <c r="G368" s="1">
        <v>1.83</v>
      </c>
      <c r="H368" s="1">
        <v>10.34208273666786</v>
      </c>
      <c r="I368" s="1">
        <v>-5.2927324786550036</v>
      </c>
      <c r="J368" s="1">
        <v>2.9442047493593182</v>
      </c>
      <c r="K368" s="1">
        <v>-9.6997314098873471</v>
      </c>
      <c r="L368" s="1">
        <v>9.2374332479681378</v>
      </c>
      <c r="M368" s="1">
        <v>33.790000915527344</v>
      </c>
      <c r="N368" s="1">
        <v>0.99022986041174998</v>
      </c>
      <c r="O368" s="1">
        <v>0.96533690096206171</v>
      </c>
      <c r="P368" s="1">
        <v>0.95590542468997364</v>
      </c>
      <c r="Q368" s="1">
        <v>0.9893416659037273</v>
      </c>
      <c r="R368" s="1">
        <v>0.9329846751933194</v>
      </c>
      <c r="S368" s="1">
        <v>0.92304061281840655</v>
      </c>
      <c r="T368" s="1">
        <v>0.92304061281840655</v>
      </c>
      <c r="U368" s="1">
        <v>0.95590542468997364</v>
      </c>
      <c r="V368" s="1">
        <v>406.790663</v>
      </c>
      <c r="W368" s="1">
        <v>379.211635</v>
      </c>
      <c r="X368" s="1">
        <v>262.000766</v>
      </c>
      <c r="Y368" s="1">
        <v>389.46</v>
      </c>
      <c r="Z368" s="7">
        <v>74463.375599999999</v>
      </c>
      <c r="AA368" s="7">
        <v>38.241469926999997</v>
      </c>
      <c r="AB368" s="7">
        <v>34.050044389999996</v>
      </c>
      <c r="AC368" s="7" t="s">
        <v>444</v>
      </c>
      <c r="AD368" s="7" t="s">
        <v>445</v>
      </c>
      <c r="AE368" s="7">
        <v>23.932375690000001</v>
      </c>
      <c r="AF368" s="7" t="s">
        <v>445</v>
      </c>
      <c r="AG368" s="7">
        <v>37.381158298999999</v>
      </c>
    </row>
    <row r="369" spans="1:33" ht="30" x14ac:dyDescent="0.25">
      <c r="A369" s="1">
        <v>124809</v>
      </c>
      <c r="B369" s="1">
        <v>4130102</v>
      </c>
      <c r="C369" s="1" t="s">
        <v>593</v>
      </c>
      <c r="D369" s="1">
        <v>204130102</v>
      </c>
      <c r="E369" s="248" t="s">
        <v>603</v>
      </c>
      <c r="F369" s="1">
        <v>34203085</v>
      </c>
      <c r="G369" s="1">
        <v>1.83</v>
      </c>
      <c r="H369" s="1">
        <v>10.35548932596846</v>
      </c>
      <c r="I369" s="1">
        <v>-5.2955908018027564</v>
      </c>
      <c r="J369" s="1">
        <v>2.9511282745832528</v>
      </c>
      <c r="K369" s="1">
        <v>-9.7117895362449609</v>
      </c>
      <c r="L369" s="1">
        <v>9.2486538511760372</v>
      </c>
      <c r="M369" s="1">
        <v>33.790000915527344</v>
      </c>
      <c r="N369" s="1">
        <v>0.99022986041174998</v>
      </c>
      <c r="O369" s="1">
        <v>0.96533690096206171</v>
      </c>
      <c r="P369" s="1">
        <v>0.95590542468997364</v>
      </c>
      <c r="Q369" s="1">
        <v>0.9893416659037273</v>
      </c>
      <c r="R369" s="1">
        <v>0.9329846751933194</v>
      </c>
      <c r="S369" s="1">
        <v>0.92304061281840655</v>
      </c>
      <c r="T369" s="1">
        <v>0.92304061281840655</v>
      </c>
      <c r="U369" s="1">
        <v>0.95590542468997364</v>
      </c>
      <c r="V369" s="1">
        <v>406.790663</v>
      </c>
      <c r="W369" s="1">
        <v>379.211635</v>
      </c>
      <c r="X369" s="1">
        <v>262.000766</v>
      </c>
      <c r="Y369" s="1">
        <v>389.46</v>
      </c>
      <c r="Z369" s="7">
        <v>74463.375599999999</v>
      </c>
      <c r="AA369" s="7">
        <v>38.193861597000001</v>
      </c>
      <c r="AB369" s="7">
        <v>34.004667339999997</v>
      </c>
      <c r="AC369" s="7" t="s">
        <v>444</v>
      </c>
      <c r="AD369" s="7" t="s">
        <v>445</v>
      </c>
      <c r="AE369" s="7">
        <v>23.901419734000001</v>
      </c>
      <c r="AF369" s="7" t="s">
        <v>445</v>
      </c>
      <c r="AG369" s="7">
        <v>37.333504376999997</v>
      </c>
    </row>
    <row r="370" spans="1:33" ht="30" x14ac:dyDescent="0.25">
      <c r="A370" s="1">
        <v>126907</v>
      </c>
      <c r="B370" s="1">
        <v>4131102</v>
      </c>
      <c r="C370" s="1" t="s">
        <v>593</v>
      </c>
      <c r="D370" s="1">
        <v>204131102</v>
      </c>
      <c r="E370" s="248" t="s">
        <v>603</v>
      </c>
      <c r="F370" s="1">
        <v>34203085</v>
      </c>
      <c r="G370" s="1">
        <v>1.83</v>
      </c>
      <c r="H370" s="1">
        <v>10.275310867231287</v>
      </c>
      <c r="I370" s="1">
        <v>-5.1609183936049545</v>
      </c>
      <c r="J370" s="1">
        <v>3.0219977917563918</v>
      </c>
      <c r="K370" s="1">
        <v>-9.6425897019983307</v>
      </c>
      <c r="L370" s="1">
        <v>9.1549226175035763</v>
      </c>
      <c r="M370" s="1">
        <v>33.790000915527344</v>
      </c>
      <c r="N370" s="1">
        <v>0.99022986041174998</v>
      </c>
      <c r="O370" s="1">
        <v>0.96533690096206171</v>
      </c>
      <c r="P370" s="1">
        <v>0.95590542468997364</v>
      </c>
      <c r="Q370" s="1">
        <v>0.9893416659037273</v>
      </c>
      <c r="R370" s="1">
        <v>0.9329846751933194</v>
      </c>
      <c r="S370" s="1">
        <v>0.92304061281840655</v>
      </c>
      <c r="T370" s="1">
        <v>0.92304061281840655</v>
      </c>
      <c r="U370" s="1">
        <v>0.95590542468997364</v>
      </c>
      <c r="V370" s="1">
        <v>406.790663</v>
      </c>
      <c r="W370" s="1">
        <v>379.211635</v>
      </c>
      <c r="X370" s="1">
        <v>262.000766</v>
      </c>
      <c r="Y370" s="1">
        <v>389.46</v>
      </c>
      <c r="Z370" s="7">
        <v>74463.375599999999</v>
      </c>
      <c r="AA370" s="7">
        <v>38.595141777000002</v>
      </c>
      <c r="AB370" s="7">
        <v>34.277809468000001</v>
      </c>
      <c r="AC370" s="7" t="s">
        <v>444</v>
      </c>
      <c r="AD370" s="7" t="s">
        <v>445</v>
      </c>
      <c r="AE370" s="7">
        <v>24.080124227999999</v>
      </c>
      <c r="AF370" s="7" t="s">
        <v>445</v>
      </c>
      <c r="AG370" s="7">
        <v>37.608603934000001</v>
      </c>
    </row>
    <row r="371" spans="1:33" ht="30" x14ac:dyDescent="0.25">
      <c r="A371" s="1">
        <v>129005</v>
      </c>
      <c r="B371" s="1">
        <v>1210101</v>
      </c>
      <c r="C371" s="1" t="s">
        <v>593</v>
      </c>
      <c r="D371" s="1">
        <v>201210101</v>
      </c>
      <c r="E371" s="248" t="s">
        <v>603</v>
      </c>
      <c r="F371" s="1">
        <v>34203085</v>
      </c>
      <c r="G371" s="1">
        <v>1.83</v>
      </c>
      <c r="H371" s="1">
        <v>5.6939123937035045</v>
      </c>
      <c r="I371" s="1">
        <v>-1.4686689941203417</v>
      </c>
      <c r="J371" s="1">
        <v>3.7699759562642576</v>
      </c>
      <c r="K371" s="1">
        <v>-7.4507179753973656</v>
      </c>
      <c r="L371" s="1">
        <v>6.9069530996041122</v>
      </c>
      <c r="M371" s="1">
        <v>33.790000915527344</v>
      </c>
      <c r="N371" s="1">
        <v>0.99022986041174998</v>
      </c>
      <c r="O371" s="1">
        <v>0.96533690096206171</v>
      </c>
      <c r="P371" s="1">
        <v>0.95590542468997364</v>
      </c>
      <c r="Q371" s="1">
        <v>0.9893416659037273</v>
      </c>
      <c r="R371" s="1">
        <v>0.9329846751933194</v>
      </c>
      <c r="S371" s="1">
        <v>0.92304061281840655</v>
      </c>
      <c r="T371" s="1">
        <v>0.92304061281840655</v>
      </c>
      <c r="U371" s="1">
        <v>0.95590542468997364</v>
      </c>
      <c r="V371" s="1">
        <v>406.790663</v>
      </c>
      <c r="W371" s="1">
        <v>379.211635</v>
      </c>
      <c r="X371" s="1">
        <v>262.000766</v>
      </c>
      <c r="Y371" s="1">
        <v>389.46</v>
      </c>
      <c r="Z371" s="7">
        <v>74463.375599999999</v>
      </c>
      <c r="AA371" s="7">
        <v>51.481963288000003</v>
      </c>
      <c r="AB371" s="7">
        <v>62.662809318999997</v>
      </c>
      <c r="AC371" s="7" t="s">
        <v>444</v>
      </c>
      <c r="AD371" s="7" t="s">
        <v>445</v>
      </c>
      <c r="AE371" s="7">
        <v>31.458260855999999</v>
      </c>
      <c r="AF371" s="7" t="s">
        <v>445</v>
      </c>
      <c r="AG371" s="7">
        <v>48.966584150999999</v>
      </c>
    </row>
    <row r="372" spans="1:33" ht="30" x14ac:dyDescent="0.25">
      <c r="A372" s="1">
        <v>131103</v>
      </c>
      <c r="B372" s="1">
        <v>1211101</v>
      </c>
      <c r="C372" s="1" t="s">
        <v>593</v>
      </c>
      <c r="D372" s="1">
        <v>201211101</v>
      </c>
      <c r="E372" s="248" t="s">
        <v>603</v>
      </c>
      <c r="F372" s="1">
        <v>34203085</v>
      </c>
      <c r="G372" s="1">
        <v>1.83</v>
      </c>
      <c r="H372" s="1">
        <v>5.5703497510209719</v>
      </c>
      <c r="I372" s="1">
        <v>-2.0657429463236587</v>
      </c>
      <c r="J372" s="1">
        <v>3.6571320488208401</v>
      </c>
      <c r="K372" s="1">
        <v>-7.854378683242996</v>
      </c>
      <c r="L372" s="1">
        <v>7.1233396066423484</v>
      </c>
      <c r="M372" s="1">
        <v>33.790000915527344</v>
      </c>
      <c r="N372" s="1">
        <v>0.99022986041174998</v>
      </c>
      <c r="O372" s="1">
        <v>0.96533690096206171</v>
      </c>
      <c r="P372" s="1">
        <v>0.95590542468997364</v>
      </c>
      <c r="Q372" s="1">
        <v>0.9893416659037273</v>
      </c>
      <c r="R372" s="1">
        <v>0.9329846751933194</v>
      </c>
      <c r="S372" s="1">
        <v>0.92304061281840655</v>
      </c>
      <c r="T372" s="1">
        <v>0.92304061281840655</v>
      </c>
      <c r="U372" s="1">
        <v>0.95590542468997364</v>
      </c>
      <c r="V372" s="1">
        <v>406.790663</v>
      </c>
      <c r="W372" s="1">
        <v>379.211635</v>
      </c>
      <c r="X372" s="1">
        <v>262.000766</v>
      </c>
      <c r="Y372" s="1">
        <v>389.46</v>
      </c>
      <c r="Z372" s="7">
        <v>74463.375599999999</v>
      </c>
      <c r="AA372" s="7">
        <v>49.887712649000001</v>
      </c>
      <c r="AB372" s="7">
        <v>64.074990835999998</v>
      </c>
      <c r="AC372" s="7" t="s">
        <v>444</v>
      </c>
      <c r="AD372" s="7" t="s">
        <v>445</v>
      </c>
      <c r="AE372" s="7">
        <v>29.790130875999999</v>
      </c>
      <c r="AF372" s="7" t="s">
        <v>445</v>
      </c>
      <c r="AG372" s="7">
        <v>46.398647521000001</v>
      </c>
    </row>
    <row r="373" spans="1:33" ht="30" x14ac:dyDescent="0.25">
      <c r="A373" s="1">
        <v>133201</v>
      </c>
      <c r="B373" s="1">
        <v>1220101</v>
      </c>
      <c r="C373" s="1" t="s">
        <v>593</v>
      </c>
      <c r="D373" s="1">
        <v>201220101</v>
      </c>
      <c r="E373" s="248" t="s">
        <v>603</v>
      </c>
      <c r="F373" s="1">
        <v>34203085</v>
      </c>
      <c r="G373" s="1">
        <v>1.83</v>
      </c>
      <c r="H373" s="1">
        <v>6.3281958493913955</v>
      </c>
      <c r="I373" s="1">
        <v>-0.91323689975811928</v>
      </c>
      <c r="J373" s="1">
        <v>3.1732114272871752</v>
      </c>
      <c r="K373" s="1">
        <v>-7.8006587157442508</v>
      </c>
      <c r="L373" s="1">
        <v>7.4511431543539901</v>
      </c>
      <c r="M373" s="1">
        <v>33.790000915527344</v>
      </c>
      <c r="N373" s="1">
        <v>0.99022986041174998</v>
      </c>
      <c r="O373" s="1">
        <v>0.96533690096206171</v>
      </c>
      <c r="P373" s="1">
        <v>0.95590542468997364</v>
      </c>
      <c r="Q373" s="1">
        <v>0.9893416659037273</v>
      </c>
      <c r="R373" s="1">
        <v>0.9329846751933194</v>
      </c>
      <c r="S373" s="1">
        <v>0.92304061281840655</v>
      </c>
      <c r="T373" s="1">
        <v>0.92304061281840655</v>
      </c>
      <c r="U373" s="1">
        <v>0.95590542468997364</v>
      </c>
      <c r="V373" s="1">
        <v>406.790663</v>
      </c>
      <c r="W373" s="1">
        <v>379.211635</v>
      </c>
      <c r="X373" s="1">
        <v>262.000766</v>
      </c>
      <c r="Y373" s="1">
        <v>389.46</v>
      </c>
      <c r="Z373" s="7">
        <v>74463.375599999999</v>
      </c>
      <c r="AA373" s="7">
        <v>47.648972579000002</v>
      </c>
      <c r="AB373" s="7">
        <v>56.28180158</v>
      </c>
      <c r="AC373" s="7" t="s">
        <v>444</v>
      </c>
      <c r="AD373" s="7" t="s">
        <v>445</v>
      </c>
      <c r="AE373" s="7">
        <v>30.002169998999999</v>
      </c>
      <c r="AF373" s="7" t="s">
        <v>445</v>
      </c>
      <c r="AG373" s="7">
        <v>46.725062749999999</v>
      </c>
    </row>
    <row r="374" spans="1:33" ht="30" x14ac:dyDescent="0.25">
      <c r="A374" s="1">
        <v>135299</v>
      </c>
      <c r="B374" s="1">
        <v>1221101</v>
      </c>
      <c r="C374" s="1" t="s">
        <v>593</v>
      </c>
      <c r="D374" s="1">
        <v>201221101</v>
      </c>
      <c r="E374" s="248" t="s">
        <v>603</v>
      </c>
      <c r="F374" s="1">
        <v>34203085</v>
      </c>
      <c r="G374" s="1">
        <v>1.83</v>
      </c>
      <c r="H374" s="1">
        <v>4.9261608887466286</v>
      </c>
      <c r="I374" s="1">
        <v>-2.5123906708108343</v>
      </c>
      <c r="J374" s="1">
        <v>4.2638020847667271</v>
      </c>
      <c r="K374" s="1">
        <v>-7.6132153778513389</v>
      </c>
      <c r="L374" s="1">
        <v>6.7951568596854495</v>
      </c>
      <c r="M374" s="1">
        <v>33.790000915527344</v>
      </c>
      <c r="N374" s="1">
        <v>0.99022986041174998</v>
      </c>
      <c r="O374" s="1">
        <v>0.96533690096206171</v>
      </c>
      <c r="P374" s="1">
        <v>0.95590542468997364</v>
      </c>
      <c r="Q374" s="1">
        <v>0.9893416659037273</v>
      </c>
      <c r="R374" s="1">
        <v>0.9329846751933194</v>
      </c>
      <c r="S374" s="1">
        <v>0.92304061281840655</v>
      </c>
      <c r="T374" s="1">
        <v>0.92304061281840655</v>
      </c>
      <c r="U374" s="1">
        <v>0.95590542468997364</v>
      </c>
      <c r="V374" s="1">
        <v>406.790663</v>
      </c>
      <c r="W374" s="1">
        <v>379.211635</v>
      </c>
      <c r="X374" s="1">
        <v>262.000766</v>
      </c>
      <c r="Y374" s="1">
        <v>389.46</v>
      </c>
      <c r="Z374" s="7">
        <v>74463.375599999999</v>
      </c>
      <c r="AA374" s="7">
        <v>52.345414460000001</v>
      </c>
      <c r="AB374" s="7">
        <v>72.584778732999993</v>
      </c>
      <c r="AC374" s="7" t="s">
        <v>444</v>
      </c>
      <c r="AD374" s="7" t="s">
        <v>445</v>
      </c>
      <c r="AE374" s="7">
        <v>30.765467756</v>
      </c>
      <c r="AF374" s="7" t="s">
        <v>445</v>
      </c>
      <c r="AG374" s="7">
        <v>47.900091252000003</v>
      </c>
    </row>
    <row r="375" spans="1:33" ht="30" x14ac:dyDescent="0.25">
      <c r="A375" s="1">
        <v>137397</v>
      </c>
      <c r="B375" s="1">
        <v>1230101</v>
      </c>
      <c r="C375" s="1" t="s">
        <v>593</v>
      </c>
      <c r="D375" s="1">
        <v>201230101</v>
      </c>
      <c r="E375" s="248" t="s">
        <v>603</v>
      </c>
      <c r="F375" s="1">
        <v>34203085</v>
      </c>
      <c r="G375" s="1">
        <v>1.83</v>
      </c>
      <c r="H375" s="1">
        <v>6.1283886944017674</v>
      </c>
      <c r="I375" s="1">
        <v>-1.3561680855983538</v>
      </c>
      <c r="J375" s="1">
        <v>3.2425361474473373</v>
      </c>
      <c r="K375" s="1">
        <v>-7.9502917613412478</v>
      </c>
      <c r="L375" s="1">
        <v>7.4326486906456237</v>
      </c>
      <c r="M375" s="1">
        <v>33.790000915527344</v>
      </c>
      <c r="N375" s="1">
        <v>0.99022986041174998</v>
      </c>
      <c r="O375" s="1">
        <v>0.96533690096206171</v>
      </c>
      <c r="P375" s="1">
        <v>0.95590542468997364</v>
      </c>
      <c r="Q375" s="1">
        <v>0.9893416659037273</v>
      </c>
      <c r="R375" s="1">
        <v>0.9329846751933194</v>
      </c>
      <c r="S375" s="1">
        <v>0.92304061281840655</v>
      </c>
      <c r="T375" s="1">
        <v>0.92304061281840655</v>
      </c>
      <c r="U375" s="1">
        <v>0.95590542468997364</v>
      </c>
      <c r="V375" s="1">
        <v>406.790663</v>
      </c>
      <c r="W375" s="1">
        <v>379.211635</v>
      </c>
      <c r="X375" s="1">
        <v>262.000766</v>
      </c>
      <c r="Y375" s="1">
        <v>389.46</v>
      </c>
      <c r="Z375" s="7">
        <v>74463.375599999999</v>
      </c>
      <c r="AA375" s="7">
        <v>47.770024534999997</v>
      </c>
      <c r="AB375" s="7">
        <v>58.149390986</v>
      </c>
      <c r="AC375" s="7" t="s">
        <v>444</v>
      </c>
      <c r="AD375" s="7" t="s">
        <v>445</v>
      </c>
      <c r="AE375" s="7">
        <v>29.418675799999999</v>
      </c>
      <c r="AF375" s="7" t="s">
        <v>445</v>
      </c>
      <c r="AG375" s="7">
        <v>45.826825716000002</v>
      </c>
    </row>
    <row r="376" spans="1:33" ht="30" x14ac:dyDescent="0.25">
      <c r="A376" s="1">
        <v>139495</v>
      </c>
      <c r="B376" s="1">
        <v>1231101</v>
      </c>
      <c r="C376" s="1" t="s">
        <v>593</v>
      </c>
      <c r="D376" s="1">
        <v>201231101</v>
      </c>
      <c r="E376" s="248" t="s">
        <v>603</v>
      </c>
      <c r="F376" s="1">
        <v>34203085</v>
      </c>
      <c r="G376" s="1">
        <v>1.83</v>
      </c>
      <c r="H376" s="1">
        <v>5.2214332483959529</v>
      </c>
      <c r="I376" s="1">
        <v>-2.0614991626593882</v>
      </c>
      <c r="J376" s="1">
        <v>4.0990110493344689</v>
      </c>
      <c r="K376" s="1">
        <v>-7.4715467552880952</v>
      </c>
      <c r="L376" s="1">
        <v>6.7585725385790782</v>
      </c>
      <c r="M376" s="1">
        <v>33.790000915527344</v>
      </c>
      <c r="N376" s="1">
        <v>0.99022986041174998</v>
      </c>
      <c r="O376" s="1">
        <v>0.96533690096206171</v>
      </c>
      <c r="P376" s="1">
        <v>0.95590542468997364</v>
      </c>
      <c r="Q376" s="1">
        <v>0.9893416659037273</v>
      </c>
      <c r="R376" s="1">
        <v>0.9329846751933194</v>
      </c>
      <c r="S376" s="1">
        <v>0.92304061281840655</v>
      </c>
      <c r="T376" s="1">
        <v>0.92304061281840655</v>
      </c>
      <c r="U376" s="1">
        <v>0.95590542468997364</v>
      </c>
      <c r="V376" s="1">
        <v>406.790663</v>
      </c>
      <c r="W376" s="1">
        <v>379.211635</v>
      </c>
      <c r="X376" s="1">
        <v>262.000766</v>
      </c>
      <c r="Y376" s="1">
        <v>389.46</v>
      </c>
      <c r="Z376" s="7">
        <v>74463.375599999999</v>
      </c>
      <c r="AA376" s="7">
        <v>52.634174514000001</v>
      </c>
      <c r="AB376" s="7">
        <v>68.423555135000001</v>
      </c>
      <c r="AC376" s="7" t="s">
        <v>444</v>
      </c>
      <c r="AD376" s="7" t="s">
        <v>445</v>
      </c>
      <c r="AE376" s="7">
        <v>31.367775446</v>
      </c>
      <c r="AF376" s="7" t="s">
        <v>445</v>
      </c>
      <c r="AG376" s="7">
        <v>48.827289970000002</v>
      </c>
    </row>
    <row r="377" spans="1:33" ht="30" x14ac:dyDescent="0.25">
      <c r="A377" s="1">
        <v>141593</v>
      </c>
      <c r="B377" s="1">
        <v>2210101</v>
      </c>
      <c r="C377" s="1" t="s">
        <v>593</v>
      </c>
      <c r="D377" s="1">
        <v>202210101</v>
      </c>
      <c r="E377" s="248" t="s">
        <v>603</v>
      </c>
      <c r="F377" s="1">
        <v>34203085</v>
      </c>
      <c r="G377" s="1">
        <v>1.83</v>
      </c>
      <c r="H377" s="1">
        <v>5.7125380171736122</v>
      </c>
      <c r="I377" s="1">
        <v>-1.6936428326553947</v>
      </c>
      <c r="J377" s="1">
        <v>3.6579936539878242</v>
      </c>
      <c r="K377" s="1">
        <v>-7.7066776107239985</v>
      </c>
      <c r="L377" s="1">
        <v>7.0851799495425842</v>
      </c>
      <c r="M377" s="1">
        <v>33.790000915527344</v>
      </c>
      <c r="N377" s="1">
        <v>0.99022986041174998</v>
      </c>
      <c r="O377" s="1">
        <v>0.96533690096206171</v>
      </c>
      <c r="P377" s="1">
        <v>0.95590542468997364</v>
      </c>
      <c r="Q377" s="1">
        <v>0.9893416659037273</v>
      </c>
      <c r="R377" s="1">
        <v>0.9329846751933194</v>
      </c>
      <c r="S377" s="1">
        <v>0.92304061281840655</v>
      </c>
      <c r="T377" s="1">
        <v>0.92304061281840655</v>
      </c>
      <c r="U377" s="1">
        <v>0.95590542468997364</v>
      </c>
      <c r="V377" s="1">
        <v>406.790663</v>
      </c>
      <c r="W377" s="1">
        <v>379.211635</v>
      </c>
      <c r="X377" s="1">
        <v>262.000766</v>
      </c>
      <c r="Y377" s="1">
        <v>389.46</v>
      </c>
      <c r="Z377" s="7">
        <v>74463.375599999999</v>
      </c>
      <c r="AA377" s="7">
        <v>50.161785809999998</v>
      </c>
      <c r="AB377" s="7">
        <v>62.455237918999998</v>
      </c>
      <c r="AC377" s="7" t="s">
        <v>444</v>
      </c>
      <c r="AD377" s="7" t="s">
        <v>445</v>
      </c>
      <c r="AE377" s="7">
        <v>30.380234106</v>
      </c>
      <c r="AF377" s="7" t="s">
        <v>445</v>
      </c>
      <c r="AG377" s="7">
        <v>47.307058566999999</v>
      </c>
    </row>
    <row r="378" spans="1:33" ht="30" x14ac:dyDescent="0.25">
      <c r="A378" s="1">
        <v>143691</v>
      </c>
      <c r="B378" s="1">
        <v>2211101</v>
      </c>
      <c r="C378" s="1" t="s">
        <v>593</v>
      </c>
      <c r="D378" s="1">
        <v>202211101</v>
      </c>
      <c r="E378" s="248" t="s">
        <v>603</v>
      </c>
      <c r="F378" s="1">
        <v>34203085</v>
      </c>
      <c r="G378" s="1">
        <v>1.83</v>
      </c>
      <c r="H378" s="1">
        <v>5.4883205599336016</v>
      </c>
      <c r="I378" s="1">
        <v>-1.8510308265452953</v>
      </c>
      <c r="J378" s="1">
        <v>3.832518884093052</v>
      </c>
      <c r="K378" s="1">
        <v>-7.5881499564022841</v>
      </c>
      <c r="L378" s="1">
        <v>6.9250620827993732</v>
      </c>
      <c r="M378" s="1">
        <v>33.790000915527344</v>
      </c>
      <c r="N378" s="1">
        <v>0.99022986041174998</v>
      </c>
      <c r="O378" s="1">
        <v>0.96533690096206171</v>
      </c>
      <c r="P378" s="1">
        <v>0.95590542468997364</v>
      </c>
      <c r="Q378" s="1">
        <v>0.9893416659037273</v>
      </c>
      <c r="R378" s="1">
        <v>0.9329846751933194</v>
      </c>
      <c r="S378" s="1">
        <v>0.92304061281840655</v>
      </c>
      <c r="T378" s="1">
        <v>0.92304061281840655</v>
      </c>
      <c r="U378" s="1">
        <v>0.95590542468997364</v>
      </c>
      <c r="V378" s="1">
        <v>406.790663</v>
      </c>
      <c r="W378" s="1">
        <v>379.211635</v>
      </c>
      <c r="X378" s="1">
        <v>262.000766</v>
      </c>
      <c r="Y378" s="1">
        <v>389.46</v>
      </c>
      <c r="Z378" s="7">
        <v>74463.375599999999</v>
      </c>
      <c r="AA378" s="7">
        <v>51.344723363999996</v>
      </c>
      <c r="AB378" s="7">
        <v>65.047610566000003</v>
      </c>
      <c r="AC378" s="7" t="s">
        <v>444</v>
      </c>
      <c r="AD378" s="7" t="s">
        <v>445</v>
      </c>
      <c r="AE378" s="7">
        <v>30.870396473</v>
      </c>
      <c r="AF378" s="7" t="s">
        <v>445</v>
      </c>
      <c r="AG378" s="7">
        <v>48.061619608999997</v>
      </c>
    </row>
    <row r="379" spans="1:33" ht="30" x14ac:dyDescent="0.25">
      <c r="A379" s="1">
        <v>145789</v>
      </c>
      <c r="B379" s="1">
        <v>2220101</v>
      </c>
      <c r="C379" s="1" t="s">
        <v>593</v>
      </c>
      <c r="D379" s="1">
        <v>202220101</v>
      </c>
      <c r="E379" s="248" t="s">
        <v>603</v>
      </c>
      <c r="F379" s="1">
        <v>34203085</v>
      </c>
      <c r="G379" s="1">
        <v>1.83</v>
      </c>
      <c r="H379" s="1">
        <v>5.8131309982750858</v>
      </c>
      <c r="I379" s="1">
        <v>-1.523201845382121</v>
      </c>
      <c r="J379" s="1">
        <v>3.5763886052835172</v>
      </c>
      <c r="K379" s="1">
        <v>-7.6779543173326577</v>
      </c>
      <c r="L379" s="1">
        <v>7.1104273970615584</v>
      </c>
      <c r="M379" s="1">
        <v>33.790000915527344</v>
      </c>
      <c r="N379" s="1">
        <v>0.99022986041174998</v>
      </c>
      <c r="O379" s="1">
        <v>0.96533690096206171</v>
      </c>
      <c r="P379" s="1">
        <v>0.95590542468997364</v>
      </c>
      <c r="Q379" s="1">
        <v>0.9893416659037273</v>
      </c>
      <c r="R379" s="1">
        <v>0.9329846751933194</v>
      </c>
      <c r="S379" s="1">
        <v>0.92304061281840655</v>
      </c>
      <c r="T379" s="1">
        <v>0.92304061281840655</v>
      </c>
      <c r="U379" s="1">
        <v>0.95590542468997364</v>
      </c>
      <c r="V379" s="1">
        <v>406.790663</v>
      </c>
      <c r="W379" s="1">
        <v>379.211635</v>
      </c>
      <c r="X379" s="1">
        <v>262.000766</v>
      </c>
      <c r="Y379" s="1">
        <v>389.46</v>
      </c>
      <c r="Z379" s="7">
        <v>74463.375599999999</v>
      </c>
      <c r="AA379" s="7">
        <v>49.980122397999999</v>
      </c>
      <c r="AB379" s="7">
        <v>61.357180511999999</v>
      </c>
      <c r="AC379" s="7" t="s">
        <v>444</v>
      </c>
      <c r="AD379" s="7" t="s">
        <v>445</v>
      </c>
      <c r="AE379" s="7">
        <v>30.497627832999999</v>
      </c>
      <c r="AF379" s="7" t="s">
        <v>445</v>
      </c>
      <c r="AG379" s="7">
        <v>47.487775689999999</v>
      </c>
    </row>
    <row r="380" spans="1:33" ht="30" x14ac:dyDescent="0.25">
      <c r="A380" s="1">
        <v>147887</v>
      </c>
      <c r="B380" s="1">
        <v>2221101</v>
      </c>
      <c r="C380" s="1" t="s">
        <v>593</v>
      </c>
      <c r="D380" s="1">
        <v>202221101</v>
      </c>
      <c r="E380" s="248" t="s">
        <v>603</v>
      </c>
      <c r="F380" s="1">
        <v>34203085</v>
      </c>
      <c r="G380" s="1">
        <v>1.83</v>
      </c>
      <c r="H380" s="1">
        <v>5.3853272507756724</v>
      </c>
      <c r="I380" s="1">
        <v>-2.0159158135499569</v>
      </c>
      <c r="J380" s="1">
        <v>3.9165235154620439</v>
      </c>
      <c r="K380" s="1">
        <v>-7.6224308497711899</v>
      </c>
      <c r="L380" s="1">
        <v>6.9140439362457098</v>
      </c>
      <c r="M380" s="1">
        <v>33.790000915527344</v>
      </c>
      <c r="N380" s="1">
        <v>0.99022986041174998</v>
      </c>
      <c r="O380" s="1">
        <v>0.96533690096206171</v>
      </c>
      <c r="P380" s="1">
        <v>0.95590542468997364</v>
      </c>
      <c r="Q380" s="1">
        <v>0.9893416659037273</v>
      </c>
      <c r="R380" s="1">
        <v>0.9329846751933194</v>
      </c>
      <c r="S380" s="1">
        <v>0.92304061281840655</v>
      </c>
      <c r="T380" s="1">
        <v>0.92304061281840655</v>
      </c>
      <c r="U380" s="1">
        <v>0.95590542468997364</v>
      </c>
      <c r="V380" s="1">
        <v>406.790663</v>
      </c>
      <c r="W380" s="1">
        <v>379.211635</v>
      </c>
      <c r="X380" s="1">
        <v>262.000766</v>
      </c>
      <c r="Y380" s="1">
        <v>389.46</v>
      </c>
      <c r="Z380" s="7">
        <v>74463.375599999999</v>
      </c>
      <c r="AA380" s="7">
        <v>51.428139356000003</v>
      </c>
      <c r="AB380" s="7">
        <v>66.310757940000002</v>
      </c>
      <c r="AC380" s="7" t="s">
        <v>444</v>
      </c>
      <c r="AD380" s="7" t="s">
        <v>445</v>
      </c>
      <c r="AE380" s="7">
        <v>30.727063502</v>
      </c>
      <c r="AF380" s="7" t="s">
        <v>445</v>
      </c>
      <c r="AG380" s="7">
        <v>47.840971343</v>
      </c>
    </row>
    <row r="381" spans="1:33" ht="30" x14ac:dyDescent="0.25">
      <c r="A381" s="1">
        <v>149985</v>
      </c>
      <c r="B381" s="1">
        <v>2230101</v>
      </c>
      <c r="C381" s="1" t="s">
        <v>593</v>
      </c>
      <c r="D381" s="1">
        <v>202230101</v>
      </c>
      <c r="E381" s="248" t="s">
        <v>603</v>
      </c>
      <c r="F381" s="1">
        <v>34203085</v>
      </c>
      <c r="G381" s="1">
        <v>1.83</v>
      </c>
      <c r="H381" s="1">
        <v>5.8199899849740397</v>
      </c>
      <c r="I381" s="1">
        <v>-1.4767181744675213</v>
      </c>
      <c r="J381" s="1">
        <v>3.5394280137095588</v>
      </c>
      <c r="K381" s="1">
        <v>-7.6507951588140717</v>
      </c>
      <c r="L381" s="1">
        <v>7.0989907165412687</v>
      </c>
      <c r="M381" s="1">
        <v>33.790000915527344</v>
      </c>
      <c r="N381" s="1">
        <v>0.99022986041174998</v>
      </c>
      <c r="O381" s="1">
        <v>0.96533690096206171</v>
      </c>
      <c r="P381" s="1">
        <v>0.95590542468997364</v>
      </c>
      <c r="Q381" s="1">
        <v>0.9893416659037273</v>
      </c>
      <c r="R381" s="1">
        <v>0.9329846751933194</v>
      </c>
      <c r="S381" s="1">
        <v>0.92304061281840655</v>
      </c>
      <c r="T381" s="1">
        <v>0.92304061281840655</v>
      </c>
      <c r="U381" s="1">
        <v>0.95590542468997364</v>
      </c>
      <c r="V381" s="1">
        <v>406.790663</v>
      </c>
      <c r="W381" s="1">
        <v>379.211635</v>
      </c>
      <c r="X381" s="1">
        <v>262.000766</v>
      </c>
      <c r="Y381" s="1">
        <v>389.46</v>
      </c>
      <c r="Z381" s="7">
        <v>74463.375599999999</v>
      </c>
      <c r="AA381" s="7">
        <v>50.062252858000001</v>
      </c>
      <c r="AB381" s="7">
        <v>61.283691198</v>
      </c>
      <c r="AC381" s="7" t="s">
        <v>444</v>
      </c>
      <c r="AD381" s="7" t="s">
        <v>445</v>
      </c>
      <c r="AE381" s="7">
        <v>30.609439619</v>
      </c>
      <c r="AF381" s="7" t="s">
        <v>445</v>
      </c>
      <c r="AG381" s="7">
        <v>47.659899914999997</v>
      </c>
    </row>
    <row r="382" spans="1:33" ht="30" x14ac:dyDescent="0.25">
      <c r="A382" s="1">
        <v>152083</v>
      </c>
      <c r="B382" s="1">
        <v>2231101</v>
      </c>
      <c r="C382" s="1" t="s">
        <v>593</v>
      </c>
      <c r="D382" s="1">
        <v>202231101</v>
      </c>
      <c r="E382" s="248" t="s">
        <v>603</v>
      </c>
      <c r="F382" s="1">
        <v>34203085</v>
      </c>
      <c r="G382" s="1">
        <v>1.83</v>
      </c>
      <c r="H382" s="1">
        <v>5.377480054771687</v>
      </c>
      <c r="I382" s="1">
        <v>-2.0604623681686807</v>
      </c>
      <c r="J382" s="1">
        <v>3.9544726025372712</v>
      </c>
      <c r="K382" s="1">
        <v>-7.6515289741823729</v>
      </c>
      <c r="L382" s="1">
        <v>6.9306802473875555</v>
      </c>
      <c r="M382" s="1">
        <v>33.790000915527344</v>
      </c>
      <c r="N382" s="1">
        <v>0.99022986041174998</v>
      </c>
      <c r="O382" s="1">
        <v>0.96533690096206171</v>
      </c>
      <c r="P382" s="1">
        <v>0.95590542468997364</v>
      </c>
      <c r="Q382" s="1">
        <v>0.9893416659037273</v>
      </c>
      <c r="R382" s="1">
        <v>0.9329846751933194</v>
      </c>
      <c r="S382" s="1">
        <v>0.92304061281840655</v>
      </c>
      <c r="T382" s="1">
        <v>0.92304061281840655</v>
      </c>
      <c r="U382" s="1">
        <v>0.95590542468997364</v>
      </c>
      <c r="V382" s="1">
        <v>406.790663</v>
      </c>
      <c r="W382" s="1">
        <v>379.211635</v>
      </c>
      <c r="X382" s="1">
        <v>262.000766</v>
      </c>
      <c r="Y382" s="1">
        <v>389.46</v>
      </c>
      <c r="Z382" s="7">
        <v>74463.375599999999</v>
      </c>
      <c r="AA382" s="7">
        <v>51.302291558999997</v>
      </c>
      <c r="AB382" s="7">
        <v>66.408982518000002</v>
      </c>
      <c r="AC382" s="7" t="s">
        <v>444</v>
      </c>
      <c r="AD382" s="7" t="s">
        <v>445</v>
      </c>
      <c r="AE382" s="7">
        <v>30.606408133999999</v>
      </c>
      <c r="AF382" s="7" t="s">
        <v>445</v>
      </c>
      <c r="AG382" s="7">
        <v>47.655233215999999</v>
      </c>
    </row>
    <row r="383" spans="1:33" ht="30" x14ac:dyDescent="0.25">
      <c r="A383" s="1">
        <v>154181</v>
      </c>
      <c r="B383" s="1">
        <v>3210101</v>
      </c>
      <c r="C383" s="1" t="s">
        <v>593</v>
      </c>
      <c r="D383" s="1">
        <v>203210101</v>
      </c>
      <c r="E383" s="248" t="s">
        <v>603</v>
      </c>
      <c r="F383" s="1">
        <v>34203085</v>
      </c>
      <c r="G383" s="1">
        <v>1.83</v>
      </c>
      <c r="H383" s="1">
        <v>5.581588663101452</v>
      </c>
      <c r="I383" s="1">
        <v>-2.1269838195083173</v>
      </c>
      <c r="J383" s="1">
        <v>3.6772019810281753</v>
      </c>
      <c r="K383" s="1">
        <v>-7.9081094254748097</v>
      </c>
      <c r="L383" s="1">
        <v>7.1592920577515091</v>
      </c>
      <c r="M383" s="1">
        <v>33.790000915527344</v>
      </c>
      <c r="N383" s="1">
        <v>0.99022986041174998</v>
      </c>
      <c r="O383" s="1">
        <v>0.96533690096206171</v>
      </c>
      <c r="P383" s="1">
        <v>0.95590542468997364</v>
      </c>
      <c r="Q383" s="1">
        <v>0.9893416659037273</v>
      </c>
      <c r="R383" s="1">
        <v>0.9329846751933194</v>
      </c>
      <c r="S383" s="1">
        <v>0.92304061281840655</v>
      </c>
      <c r="T383" s="1">
        <v>0.92304061281840655</v>
      </c>
      <c r="U383" s="1">
        <v>0.95590542468997364</v>
      </c>
      <c r="V383" s="1">
        <v>406.790663</v>
      </c>
      <c r="W383" s="1">
        <v>379.211635</v>
      </c>
      <c r="X383" s="1">
        <v>262.000766</v>
      </c>
      <c r="Y383" s="1">
        <v>389.46</v>
      </c>
      <c r="Z383" s="7">
        <v>74463.375599999999</v>
      </c>
      <c r="AA383" s="7">
        <v>49.632165313999998</v>
      </c>
      <c r="AB383" s="7">
        <v>63.943957873000002</v>
      </c>
      <c r="AC383" s="7" t="s">
        <v>444</v>
      </c>
      <c r="AD383" s="7" t="s">
        <v>445</v>
      </c>
      <c r="AE383" s="7">
        <v>29.580930863999999</v>
      </c>
      <c r="AF383" s="7" t="s">
        <v>445</v>
      </c>
      <c r="AG383" s="7">
        <v>46.076602848</v>
      </c>
    </row>
    <row r="384" spans="1:33" ht="30" x14ac:dyDescent="0.25">
      <c r="A384" s="1">
        <v>156279</v>
      </c>
      <c r="B384" s="1">
        <v>3211101</v>
      </c>
      <c r="C384" s="1" t="s">
        <v>593</v>
      </c>
      <c r="D384" s="1">
        <v>203211101</v>
      </c>
      <c r="E384" s="248" t="s">
        <v>603</v>
      </c>
      <c r="F384" s="1">
        <v>34203085</v>
      </c>
      <c r="G384" s="1">
        <v>1.83</v>
      </c>
      <c r="H384" s="1">
        <v>5.7020754055907199</v>
      </c>
      <c r="I384" s="1">
        <v>-1.4061621490995573</v>
      </c>
      <c r="J384" s="1">
        <v>3.7305043457054632</v>
      </c>
      <c r="K384" s="1">
        <v>-7.3982495421167087</v>
      </c>
      <c r="L384" s="1">
        <v>6.8761689082496282</v>
      </c>
      <c r="M384" s="1">
        <v>33.790000915527344</v>
      </c>
      <c r="N384" s="1">
        <v>0.99022986041174998</v>
      </c>
      <c r="O384" s="1">
        <v>0.96533690096206171</v>
      </c>
      <c r="P384" s="1">
        <v>0.95590542468997364</v>
      </c>
      <c r="Q384" s="1">
        <v>0.9893416659037273</v>
      </c>
      <c r="R384" s="1">
        <v>0.9329846751933194</v>
      </c>
      <c r="S384" s="1">
        <v>0.92304061281840655</v>
      </c>
      <c r="T384" s="1">
        <v>0.92304061281840655</v>
      </c>
      <c r="U384" s="1">
        <v>0.95590542468997364</v>
      </c>
      <c r="V384" s="1">
        <v>406.790663</v>
      </c>
      <c r="W384" s="1">
        <v>379.211635</v>
      </c>
      <c r="X384" s="1">
        <v>262.000766</v>
      </c>
      <c r="Y384" s="1">
        <v>389.46</v>
      </c>
      <c r="Z384" s="7">
        <v>74463.375599999999</v>
      </c>
      <c r="AA384" s="7">
        <v>51.716921855999999</v>
      </c>
      <c r="AB384" s="7">
        <v>62.571670527000002</v>
      </c>
      <c r="AC384" s="7" t="s">
        <v>444</v>
      </c>
      <c r="AD384" s="7" t="s">
        <v>445</v>
      </c>
      <c r="AE384" s="7">
        <v>31.688455050000002</v>
      </c>
      <c r="AF384" s="7" t="s">
        <v>445</v>
      </c>
      <c r="AG384" s="7">
        <v>49.320947486000001</v>
      </c>
    </row>
    <row r="385" spans="1:33" ht="30" x14ac:dyDescent="0.25">
      <c r="A385" s="1">
        <v>158377</v>
      </c>
      <c r="B385" s="1">
        <v>3220101</v>
      </c>
      <c r="C385" s="1" t="s">
        <v>593</v>
      </c>
      <c r="D385" s="1">
        <v>203220101</v>
      </c>
      <c r="E385" s="248" t="s">
        <v>603</v>
      </c>
      <c r="F385" s="1">
        <v>34203085</v>
      </c>
      <c r="G385" s="1">
        <v>1.83</v>
      </c>
      <c r="H385" s="1">
        <v>5.6141931742492757</v>
      </c>
      <c r="I385" s="1">
        <v>-1.7844502214864806</v>
      </c>
      <c r="J385" s="1">
        <v>3.7436274353855845</v>
      </c>
      <c r="K385" s="1">
        <v>-7.6711587431989736</v>
      </c>
      <c r="L385" s="1">
        <v>7.0240076986292559</v>
      </c>
      <c r="M385" s="1">
        <v>33.790000915527344</v>
      </c>
      <c r="N385" s="1">
        <v>0.99022986041174998</v>
      </c>
      <c r="O385" s="1">
        <v>0.96533690096206171</v>
      </c>
      <c r="P385" s="1">
        <v>0.95590542468997364</v>
      </c>
      <c r="Q385" s="1">
        <v>0.9893416659037273</v>
      </c>
      <c r="R385" s="1">
        <v>0.9329846751933194</v>
      </c>
      <c r="S385" s="1">
        <v>0.92304061281840655</v>
      </c>
      <c r="T385" s="1">
        <v>0.92304061281840655</v>
      </c>
      <c r="U385" s="1">
        <v>0.95590542468997364</v>
      </c>
      <c r="V385" s="1">
        <v>406.790663</v>
      </c>
      <c r="W385" s="1">
        <v>379.211635</v>
      </c>
      <c r="X385" s="1">
        <v>262.000766</v>
      </c>
      <c r="Y385" s="1">
        <v>389.46</v>
      </c>
      <c r="Z385" s="7">
        <v>74463.375599999999</v>
      </c>
      <c r="AA385" s="7">
        <v>50.607355024999997</v>
      </c>
      <c r="AB385" s="7">
        <v>63.566794862999998</v>
      </c>
      <c r="AC385" s="7" t="s">
        <v>444</v>
      </c>
      <c r="AD385" s="7" t="s">
        <v>445</v>
      </c>
      <c r="AE385" s="7">
        <v>30.525530327999999</v>
      </c>
      <c r="AF385" s="7" t="s">
        <v>445</v>
      </c>
      <c r="AG385" s="7">
        <v>47.530729080999997</v>
      </c>
    </row>
    <row r="386" spans="1:33" ht="30" x14ac:dyDescent="0.25">
      <c r="A386" s="1">
        <v>160475</v>
      </c>
      <c r="B386" s="1">
        <v>3221101</v>
      </c>
      <c r="C386" s="1" t="s">
        <v>593</v>
      </c>
      <c r="D386" s="1">
        <v>203221101</v>
      </c>
      <c r="E386" s="248" t="s">
        <v>603</v>
      </c>
      <c r="F386" s="1">
        <v>34203085</v>
      </c>
      <c r="G386" s="1">
        <v>1.83</v>
      </c>
      <c r="H386" s="1">
        <v>5.5820287236442336</v>
      </c>
      <c r="I386" s="1">
        <v>-1.7653994071105046</v>
      </c>
      <c r="J386" s="1">
        <v>3.7515216516256236</v>
      </c>
      <c r="K386" s="1">
        <v>-7.6184929848143872</v>
      </c>
      <c r="L386" s="1">
        <v>6.9785898759483711</v>
      </c>
      <c r="M386" s="1">
        <v>33.790000915527344</v>
      </c>
      <c r="N386" s="1">
        <v>0.99022986041174998</v>
      </c>
      <c r="O386" s="1">
        <v>0.96533690096206171</v>
      </c>
      <c r="P386" s="1">
        <v>0.95590542468997364</v>
      </c>
      <c r="Q386" s="1">
        <v>0.9893416659037273</v>
      </c>
      <c r="R386" s="1">
        <v>0.9329846751933194</v>
      </c>
      <c r="S386" s="1">
        <v>0.92304061281840655</v>
      </c>
      <c r="T386" s="1">
        <v>0.92304061281840655</v>
      </c>
      <c r="U386" s="1">
        <v>0.95590542468997364</v>
      </c>
      <c r="V386" s="1">
        <v>406.790663</v>
      </c>
      <c r="W386" s="1">
        <v>379.211635</v>
      </c>
      <c r="X386" s="1">
        <v>262.000766</v>
      </c>
      <c r="Y386" s="1">
        <v>389.46</v>
      </c>
      <c r="Z386" s="7">
        <v>74463.375599999999</v>
      </c>
      <c r="AA386" s="7">
        <v>50.943224268000002</v>
      </c>
      <c r="AB386" s="7">
        <v>63.938838001000001</v>
      </c>
      <c r="AC386" s="7" t="s">
        <v>444</v>
      </c>
      <c r="AD386" s="7" t="s">
        <v>445</v>
      </c>
      <c r="AE386" s="7">
        <v>30.743462661999999</v>
      </c>
      <c r="AF386" s="7" t="s">
        <v>445</v>
      </c>
      <c r="AG386" s="7">
        <v>47.866216381999998</v>
      </c>
    </row>
    <row r="387" spans="1:33" ht="30" x14ac:dyDescent="0.25">
      <c r="A387" s="1">
        <v>162573</v>
      </c>
      <c r="B387" s="1">
        <v>3230101</v>
      </c>
      <c r="C387" s="1" t="s">
        <v>593</v>
      </c>
      <c r="D387" s="1">
        <v>203230101</v>
      </c>
      <c r="E387" s="248" t="s">
        <v>603</v>
      </c>
      <c r="F387" s="1">
        <v>34203085</v>
      </c>
      <c r="G387" s="1">
        <v>1.83</v>
      </c>
      <c r="H387" s="1">
        <v>5.5841365257651461</v>
      </c>
      <c r="I387" s="1">
        <v>-2.1509456165439236</v>
      </c>
      <c r="J387" s="1">
        <v>3.6701850457865564</v>
      </c>
      <c r="K387" s="1">
        <v>-7.9279263975706282</v>
      </c>
      <c r="L387" s="1">
        <v>7.172238813258577</v>
      </c>
      <c r="M387" s="1">
        <v>33.790000915527344</v>
      </c>
      <c r="N387" s="1">
        <v>0.99022986041174998</v>
      </c>
      <c r="O387" s="1">
        <v>0.96533690096206171</v>
      </c>
      <c r="P387" s="1">
        <v>0.95590542468997364</v>
      </c>
      <c r="Q387" s="1">
        <v>0.9893416659037273</v>
      </c>
      <c r="R387" s="1">
        <v>0.9329846751933194</v>
      </c>
      <c r="S387" s="1">
        <v>0.92304061281840655</v>
      </c>
      <c r="T387" s="1">
        <v>0.92304061281840655</v>
      </c>
      <c r="U387" s="1">
        <v>0.95590542468997364</v>
      </c>
      <c r="V387" s="1">
        <v>406.790663</v>
      </c>
      <c r="W387" s="1">
        <v>379.211635</v>
      </c>
      <c r="X387" s="1">
        <v>262.000766</v>
      </c>
      <c r="Y387" s="1">
        <v>389.46</v>
      </c>
      <c r="Z387" s="7">
        <v>74463.375599999999</v>
      </c>
      <c r="AA387" s="7">
        <v>49.540768153000002</v>
      </c>
      <c r="AB387" s="7">
        <v>63.914326025000001</v>
      </c>
      <c r="AC387" s="7" t="s">
        <v>444</v>
      </c>
      <c r="AD387" s="7" t="s">
        <v>445</v>
      </c>
      <c r="AE387" s="7">
        <v>29.504489506999999</v>
      </c>
      <c r="AF387" s="7" t="s">
        <v>445</v>
      </c>
      <c r="AG387" s="7">
        <v>45.958928227999998</v>
      </c>
    </row>
    <row r="388" spans="1:33" ht="30" x14ac:dyDescent="0.25">
      <c r="A388" s="1">
        <v>164671</v>
      </c>
      <c r="B388" s="1">
        <v>3231101</v>
      </c>
      <c r="C388" s="1" t="s">
        <v>593</v>
      </c>
      <c r="D388" s="1">
        <v>203231101</v>
      </c>
      <c r="E388" s="248" t="s">
        <v>603</v>
      </c>
      <c r="F388" s="1">
        <v>34203085</v>
      </c>
      <c r="G388" s="1">
        <v>1.83</v>
      </c>
      <c r="H388" s="1">
        <v>5.7118452933658848</v>
      </c>
      <c r="I388" s="1">
        <v>-1.3798496928976907</v>
      </c>
      <c r="J388" s="1">
        <v>3.725204109308148</v>
      </c>
      <c r="K388" s="1">
        <v>-7.3807809417528585</v>
      </c>
      <c r="L388" s="1">
        <v>6.8678734113673254</v>
      </c>
      <c r="M388" s="1">
        <v>33.790000915527344</v>
      </c>
      <c r="N388" s="1">
        <v>0.99022986041174998</v>
      </c>
      <c r="O388" s="1">
        <v>0.96533690096206171</v>
      </c>
      <c r="P388" s="1">
        <v>0.95590542468997364</v>
      </c>
      <c r="Q388" s="1">
        <v>0.9893416659037273</v>
      </c>
      <c r="R388" s="1">
        <v>0.9329846751933194</v>
      </c>
      <c r="S388" s="1">
        <v>0.92304061281840655</v>
      </c>
      <c r="T388" s="1">
        <v>0.92304061281840655</v>
      </c>
      <c r="U388" s="1">
        <v>0.95590542468997364</v>
      </c>
      <c r="V388" s="1">
        <v>406.790663</v>
      </c>
      <c r="W388" s="1">
        <v>379.211635</v>
      </c>
      <c r="X388" s="1">
        <v>262.000766</v>
      </c>
      <c r="Y388" s="1">
        <v>389.46</v>
      </c>
      <c r="Z388" s="7">
        <v>74463.375599999999</v>
      </c>
      <c r="AA388" s="7">
        <v>51.780597032999999</v>
      </c>
      <c r="AB388" s="7">
        <v>62.462933673000002</v>
      </c>
      <c r="AC388" s="7" t="s">
        <v>444</v>
      </c>
      <c r="AD388" s="7" t="s">
        <v>445</v>
      </c>
      <c r="AE388" s="7">
        <v>31.765821058</v>
      </c>
      <c r="AF388" s="7" t="s">
        <v>445</v>
      </c>
      <c r="AG388" s="7">
        <v>49.440045523000002</v>
      </c>
    </row>
    <row r="389" spans="1:33" ht="30" x14ac:dyDescent="0.25">
      <c r="A389" s="1">
        <v>166769</v>
      </c>
      <c r="B389" s="1">
        <v>4210102</v>
      </c>
      <c r="C389" s="1" t="s">
        <v>593</v>
      </c>
      <c r="D389" s="1">
        <v>204210102</v>
      </c>
      <c r="E389" s="248" t="s">
        <v>603</v>
      </c>
      <c r="F389" s="1">
        <v>34203085</v>
      </c>
      <c r="G389" s="1">
        <v>1.83</v>
      </c>
      <c r="H389" s="1">
        <v>10.302724948019607</v>
      </c>
      <c r="I389" s="1">
        <v>-5.2144628356174687</v>
      </c>
      <c r="J389" s="1">
        <v>2.9917466566830409</v>
      </c>
      <c r="K389" s="1">
        <v>-9.666411236704386</v>
      </c>
      <c r="L389" s="1">
        <v>9.1882920701661348</v>
      </c>
      <c r="M389" s="1">
        <v>33.790000915527344</v>
      </c>
      <c r="N389" s="1">
        <v>0.99022986041174998</v>
      </c>
      <c r="O389" s="1">
        <v>0.96533690096206171</v>
      </c>
      <c r="P389" s="1">
        <v>0.95590542468997364</v>
      </c>
      <c r="Q389" s="1">
        <v>0.9893416659037273</v>
      </c>
      <c r="R389" s="1">
        <v>0.9329846751933194</v>
      </c>
      <c r="S389" s="1">
        <v>0.92304061281840655</v>
      </c>
      <c r="T389" s="1">
        <v>0.92304061281840655</v>
      </c>
      <c r="U389" s="1">
        <v>0.95590542468997364</v>
      </c>
      <c r="V389" s="1">
        <v>406.790663</v>
      </c>
      <c r="W389" s="1">
        <v>379.211635</v>
      </c>
      <c r="X389" s="1">
        <v>262.000766</v>
      </c>
      <c r="Y389" s="1">
        <v>389.46</v>
      </c>
      <c r="Z389" s="7">
        <v>74463.375599999999</v>
      </c>
      <c r="AA389" s="7">
        <v>38.451342668999999</v>
      </c>
      <c r="AB389" s="7">
        <v>34.183940251999999</v>
      </c>
      <c r="AC389" s="7" t="s">
        <v>444</v>
      </c>
      <c r="AD389" s="7" t="s">
        <v>445</v>
      </c>
      <c r="AE389" s="7">
        <v>24.018317728</v>
      </c>
      <c r="AF389" s="7" t="s">
        <v>445</v>
      </c>
      <c r="AG389" s="7">
        <v>37.513458364999998</v>
      </c>
    </row>
    <row r="390" spans="1:33" ht="30" x14ac:dyDescent="0.25">
      <c r="A390" s="1">
        <v>168867</v>
      </c>
      <c r="B390" s="1">
        <v>4211102</v>
      </c>
      <c r="C390" s="1" t="s">
        <v>593</v>
      </c>
      <c r="D390" s="1">
        <v>204211102</v>
      </c>
      <c r="E390" s="248" t="s">
        <v>603</v>
      </c>
      <c r="F390" s="1">
        <v>34203085</v>
      </c>
      <c r="G390" s="1">
        <v>1.83</v>
      </c>
      <c r="H390" s="1">
        <v>10.327898572157352</v>
      </c>
      <c r="I390" s="1">
        <v>-5.2424154260653308</v>
      </c>
      <c r="J390" s="1">
        <v>2.9815565135756108</v>
      </c>
      <c r="K390" s="1">
        <v>-9.6876002130019643</v>
      </c>
      <c r="L390" s="1">
        <v>9.2148539799316342</v>
      </c>
      <c r="M390" s="1">
        <v>33.790000915527344</v>
      </c>
      <c r="N390" s="1">
        <v>0.99022986041174998</v>
      </c>
      <c r="O390" s="1">
        <v>0.96533690096206171</v>
      </c>
      <c r="P390" s="1">
        <v>0.95590542468997364</v>
      </c>
      <c r="Q390" s="1">
        <v>0.9893416659037273</v>
      </c>
      <c r="R390" s="1">
        <v>0.9329846751933194</v>
      </c>
      <c r="S390" s="1">
        <v>0.92304061281840655</v>
      </c>
      <c r="T390" s="1">
        <v>0.92304061281840655</v>
      </c>
      <c r="U390" s="1">
        <v>0.95590542468997364</v>
      </c>
      <c r="V390" s="1">
        <v>406.790663</v>
      </c>
      <c r="W390" s="1">
        <v>379.211635</v>
      </c>
      <c r="X390" s="1">
        <v>262.000766</v>
      </c>
      <c r="Y390" s="1">
        <v>389.46</v>
      </c>
      <c r="Z390" s="7">
        <v>74463.375599999999</v>
      </c>
      <c r="AA390" s="7">
        <v>38.337623774999997</v>
      </c>
      <c r="AB390" s="7">
        <v>34.098181539000002</v>
      </c>
      <c r="AC390" s="7" t="s">
        <v>444</v>
      </c>
      <c r="AD390" s="7" t="s">
        <v>445</v>
      </c>
      <c r="AE390" s="7">
        <v>23.963596999</v>
      </c>
      <c r="AF390" s="7" t="s">
        <v>445</v>
      </c>
      <c r="AG390" s="7">
        <v>37.429220706000002</v>
      </c>
    </row>
    <row r="391" spans="1:33" ht="30" x14ac:dyDescent="0.25">
      <c r="A391" s="1">
        <v>170965</v>
      </c>
      <c r="B391" s="1">
        <v>4220102</v>
      </c>
      <c r="C391" s="1" t="s">
        <v>593</v>
      </c>
      <c r="D391" s="1">
        <v>204220102</v>
      </c>
      <c r="E391" s="248" t="s">
        <v>603</v>
      </c>
      <c r="F391" s="1">
        <v>34203085</v>
      </c>
      <c r="G391" s="1">
        <v>1.83</v>
      </c>
      <c r="H391" s="1">
        <v>10.35636407450264</v>
      </c>
      <c r="I391" s="1">
        <v>-5.298156990874558</v>
      </c>
      <c r="J391" s="1">
        <v>2.9492071460312368</v>
      </c>
      <c r="K391" s="1">
        <v>-9.7125234159204439</v>
      </c>
      <c r="L391" s="1">
        <v>9.2499580000458614</v>
      </c>
      <c r="M391" s="1">
        <v>33.790000915527344</v>
      </c>
      <c r="N391" s="1">
        <v>0.99022986041174998</v>
      </c>
      <c r="O391" s="1">
        <v>0.96533690096206171</v>
      </c>
      <c r="P391" s="1">
        <v>0.95590542468997364</v>
      </c>
      <c r="Q391" s="1">
        <v>0.9893416659037273</v>
      </c>
      <c r="R391" s="1">
        <v>0.9329846751933194</v>
      </c>
      <c r="S391" s="1">
        <v>0.92304061281840655</v>
      </c>
      <c r="T391" s="1">
        <v>0.92304061281840655</v>
      </c>
      <c r="U391" s="1">
        <v>0.95590542468997364</v>
      </c>
      <c r="V391" s="1">
        <v>406.790663</v>
      </c>
      <c r="W391" s="1">
        <v>379.211635</v>
      </c>
      <c r="X391" s="1">
        <v>262.000766</v>
      </c>
      <c r="Y391" s="1">
        <v>389.46</v>
      </c>
      <c r="Z391" s="7">
        <v>74463.375599999999</v>
      </c>
      <c r="AA391" s="7">
        <v>38.188335666</v>
      </c>
      <c r="AB391" s="7">
        <v>34.001710676999998</v>
      </c>
      <c r="AC391" s="7" t="s">
        <v>444</v>
      </c>
      <c r="AD391" s="7" t="s">
        <v>445</v>
      </c>
      <c r="AE391" s="7">
        <v>23.899538179</v>
      </c>
      <c r="AF391" s="7" t="s">
        <v>445</v>
      </c>
      <c r="AG391" s="7">
        <v>37.330607892000003</v>
      </c>
    </row>
    <row r="392" spans="1:33" ht="30" x14ac:dyDescent="0.25">
      <c r="A392" s="1">
        <v>173063</v>
      </c>
      <c r="B392" s="1">
        <v>4221102</v>
      </c>
      <c r="C392" s="1" t="s">
        <v>593</v>
      </c>
      <c r="D392" s="1">
        <v>204221102</v>
      </c>
      <c r="E392" s="248" t="s">
        <v>603</v>
      </c>
      <c r="F392" s="1">
        <v>34203085</v>
      </c>
      <c r="G392" s="1">
        <v>1.83</v>
      </c>
      <c r="H392" s="1">
        <v>10.274455012440718</v>
      </c>
      <c r="I392" s="1">
        <v>-5.1583135704654133</v>
      </c>
      <c r="J392" s="1">
        <v>3.0238996794983999</v>
      </c>
      <c r="K392" s="1">
        <v>-9.6418973664085321</v>
      </c>
      <c r="L392" s="1">
        <v>9.1536624789771253</v>
      </c>
      <c r="M392" s="1">
        <v>33.790000915527344</v>
      </c>
      <c r="N392" s="1">
        <v>0.99022986041174998</v>
      </c>
      <c r="O392" s="1">
        <v>0.96533690096206171</v>
      </c>
      <c r="P392" s="1">
        <v>0.95590542468997364</v>
      </c>
      <c r="Q392" s="1">
        <v>0.9893416659037273</v>
      </c>
      <c r="R392" s="1">
        <v>0.9329846751933194</v>
      </c>
      <c r="S392" s="1">
        <v>0.92304061281840655</v>
      </c>
      <c r="T392" s="1">
        <v>0.92304061281840655</v>
      </c>
      <c r="U392" s="1">
        <v>0.95590542468997364</v>
      </c>
      <c r="V392" s="1">
        <v>406.790663</v>
      </c>
      <c r="W392" s="1">
        <v>379.211635</v>
      </c>
      <c r="X392" s="1">
        <v>262.000766</v>
      </c>
      <c r="Y392" s="1">
        <v>389.46</v>
      </c>
      <c r="Z392" s="7">
        <v>74463.375599999999</v>
      </c>
      <c r="AA392" s="7">
        <v>38.600592640999999</v>
      </c>
      <c r="AB392" s="7">
        <v>34.280748084999999</v>
      </c>
      <c r="AC392" s="7" t="s">
        <v>444</v>
      </c>
      <c r="AD392" s="7" t="s">
        <v>445</v>
      </c>
      <c r="AE392" s="7">
        <v>24.081925104</v>
      </c>
      <c r="AF392" s="7" t="s">
        <v>445</v>
      </c>
      <c r="AG392" s="7">
        <v>37.611376221</v>
      </c>
    </row>
    <row r="393" spans="1:33" ht="30" x14ac:dyDescent="0.25">
      <c r="A393" s="1">
        <v>175161</v>
      </c>
      <c r="B393" s="1">
        <v>4230102</v>
      </c>
      <c r="C393" s="1" t="s">
        <v>593</v>
      </c>
      <c r="D393" s="1">
        <v>204230102</v>
      </c>
      <c r="E393" s="248" t="s">
        <v>603</v>
      </c>
      <c r="F393" s="1">
        <v>34203085</v>
      </c>
      <c r="G393" s="1">
        <v>1.83</v>
      </c>
      <c r="H393" s="1">
        <v>10.342018369598559</v>
      </c>
      <c r="I393" s="1">
        <v>-5.292697979932135</v>
      </c>
      <c r="J393" s="1">
        <v>2.9441982337322044</v>
      </c>
      <c r="K393" s="1">
        <v>-9.699671053773077</v>
      </c>
      <c r="L393" s="1">
        <v>9.2373730048879867</v>
      </c>
      <c r="M393" s="1">
        <v>33.790000915527344</v>
      </c>
      <c r="N393" s="1">
        <v>0.99022986041174998</v>
      </c>
      <c r="O393" s="1">
        <v>0.96533690096206171</v>
      </c>
      <c r="P393" s="1">
        <v>0.95590542468997364</v>
      </c>
      <c r="Q393" s="1">
        <v>0.9893416659037273</v>
      </c>
      <c r="R393" s="1">
        <v>0.9329846751933194</v>
      </c>
      <c r="S393" s="1">
        <v>0.92304061281840655</v>
      </c>
      <c r="T393" s="1">
        <v>0.92304061281840655</v>
      </c>
      <c r="U393" s="1">
        <v>0.95590542468997364</v>
      </c>
      <c r="V393" s="1">
        <v>406.790663</v>
      </c>
      <c r="W393" s="1">
        <v>379.211635</v>
      </c>
      <c r="X393" s="1">
        <v>262.000766</v>
      </c>
      <c r="Y393" s="1">
        <v>389.46</v>
      </c>
      <c r="Z393" s="7">
        <v>74463.375599999999</v>
      </c>
      <c r="AA393" s="7">
        <v>38.241725846999998</v>
      </c>
      <c r="AB393" s="7">
        <v>34.050262535999998</v>
      </c>
      <c r="AC393" s="7" t="s">
        <v>444</v>
      </c>
      <c r="AD393" s="7" t="s">
        <v>445</v>
      </c>
      <c r="AE393" s="7">
        <v>23.932530832000001</v>
      </c>
      <c r="AF393" s="7" t="s">
        <v>445</v>
      </c>
      <c r="AG393" s="7">
        <v>37.381397124999999</v>
      </c>
    </row>
    <row r="394" spans="1:33" ht="30" x14ac:dyDescent="0.25">
      <c r="A394" s="1">
        <v>177259</v>
      </c>
      <c r="B394" s="1">
        <v>4231102</v>
      </c>
      <c r="C394" s="1" t="s">
        <v>593</v>
      </c>
      <c r="D394" s="1">
        <v>204231102</v>
      </c>
      <c r="E394" s="248" t="s">
        <v>603</v>
      </c>
      <c r="F394" s="1">
        <v>34203085</v>
      </c>
      <c r="G394" s="1">
        <v>1.83</v>
      </c>
      <c r="H394" s="1">
        <v>10.288573529462656</v>
      </c>
      <c r="I394" s="1">
        <v>-5.1642402892218424</v>
      </c>
      <c r="J394" s="1">
        <v>3.0291361918876571</v>
      </c>
      <c r="K394" s="1">
        <v>-9.6542790455822605</v>
      </c>
      <c r="L394" s="1">
        <v>9.165986176988449</v>
      </c>
      <c r="M394" s="1">
        <v>33.790000915527344</v>
      </c>
      <c r="N394" s="1">
        <v>0.99022986041174998</v>
      </c>
      <c r="O394" s="1">
        <v>0.96533690096206171</v>
      </c>
      <c r="P394" s="1">
        <v>0.95590542468997364</v>
      </c>
      <c r="Q394" s="1">
        <v>0.9893416659037273</v>
      </c>
      <c r="R394" s="1">
        <v>0.9329846751933194</v>
      </c>
      <c r="S394" s="1">
        <v>0.92304061281840655</v>
      </c>
      <c r="T394" s="1">
        <v>0.92304061281840655</v>
      </c>
      <c r="U394" s="1">
        <v>0.95590542468997364</v>
      </c>
      <c r="V394" s="1">
        <v>406.790663</v>
      </c>
      <c r="W394" s="1">
        <v>379.211635</v>
      </c>
      <c r="X394" s="1">
        <v>262.000766</v>
      </c>
      <c r="Y394" s="1">
        <v>389.46</v>
      </c>
      <c r="Z394" s="7">
        <v>74463.375599999999</v>
      </c>
      <c r="AA394" s="7">
        <v>38.547349515999997</v>
      </c>
      <c r="AB394" s="7">
        <v>34.232334002999998</v>
      </c>
      <c r="AC394" s="7" t="s">
        <v>444</v>
      </c>
      <c r="AD394" s="7" t="s">
        <v>445</v>
      </c>
      <c r="AE394" s="7">
        <v>24.049757363000001</v>
      </c>
      <c r="AF394" s="7" t="s">
        <v>445</v>
      </c>
      <c r="AG394" s="7">
        <v>37.561856865999999</v>
      </c>
    </row>
    <row r="395" spans="1:33" x14ac:dyDescent="0.25">
      <c r="A395" s="1">
        <v>2701</v>
      </c>
      <c r="B395" s="1">
        <v>2110201</v>
      </c>
      <c r="C395" s="1" t="s">
        <v>318</v>
      </c>
      <c r="D395" s="1">
        <v>2110201</v>
      </c>
      <c r="E395" s="1" t="s">
        <v>604</v>
      </c>
      <c r="F395" s="1">
        <v>34203085</v>
      </c>
      <c r="G395" s="1">
        <v>1.83</v>
      </c>
      <c r="H395" s="1">
        <v>12.05366035533903</v>
      </c>
      <c r="I395" s="1">
        <v>-3.391682318837514</v>
      </c>
      <c r="J395" s="1">
        <v>5.3101721032230813</v>
      </c>
      <c r="K395" s="1">
        <v>-11.894489719038283</v>
      </c>
      <c r="L395" s="1">
        <v>10.614917500232036</v>
      </c>
      <c r="M395" s="1">
        <v>59.040000915527344</v>
      </c>
      <c r="N395" s="1">
        <v>0.97094166596730558</v>
      </c>
      <c r="O395" s="1">
        <v>0.96533690096206171</v>
      </c>
      <c r="P395" s="1">
        <v>0.9372858188398201</v>
      </c>
      <c r="Q395" s="1">
        <v>0.96829999923706056</v>
      </c>
      <c r="R395" s="1">
        <v>0.9329846751933194</v>
      </c>
      <c r="S395" s="1">
        <v>0.90340906027788037</v>
      </c>
      <c r="T395" s="1">
        <v>0.90340906027788037</v>
      </c>
      <c r="U395" s="1">
        <v>0.9372858188398201</v>
      </c>
      <c r="V395" s="1">
        <v>406.790663</v>
      </c>
      <c r="W395" s="1">
        <v>379.211635</v>
      </c>
      <c r="X395" s="1">
        <v>262.000766</v>
      </c>
      <c r="Y395" s="1">
        <v>389.46</v>
      </c>
      <c r="Z395" s="7">
        <v>74463.375599999999</v>
      </c>
      <c r="AA395" s="7">
        <v>32.483980240000001</v>
      </c>
      <c r="AB395" s="7">
        <v>28.487282481000001</v>
      </c>
      <c r="AC395" s="7" t="s">
        <v>444</v>
      </c>
      <c r="AD395" s="7" t="s">
        <v>445</v>
      </c>
      <c r="AE395" s="7">
        <v>18.899455242999998</v>
      </c>
      <c r="AF395" s="7" t="s">
        <v>445</v>
      </c>
      <c r="AG395" s="7">
        <v>29.689448948999999</v>
      </c>
    </row>
    <row r="396" spans="1:33" x14ac:dyDescent="0.25">
      <c r="A396" s="1">
        <v>7327</v>
      </c>
      <c r="B396" s="1">
        <v>2110202</v>
      </c>
      <c r="C396" s="1" t="s">
        <v>318</v>
      </c>
      <c r="D396" s="1">
        <v>2110202</v>
      </c>
      <c r="E396" s="1" t="s">
        <v>604</v>
      </c>
      <c r="F396" s="1">
        <v>34203085</v>
      </c>
      <c r="G396" s="1">
        <v>1.83</v>
      </c>
      <c r="H396" s="1">
        <v>-0.92042043603202162</v>
      </c>
      <c r="I396" s="1">
        <v>4.8423793171585103</v>
      </c>
      <c r="J396" s="1">
        <v>-7.3492470538471526</v>
      </c>
      <c r="K396" s="1">
        <v>3.2201996237367534</v>
      </c>
      <c r="L396" s="1">
        <v>6.9356977126736572</v>
      </c>
      <c r="M396" s="1">
        <v>59.040000915527344</v>
      </c>
      <c r="N396" s="1">
        <v>0.97094166596730558</v>
      </c>
      <c r="O396" s="1">
        <v>0.96533690096206171</v>
      </c>
      <c r="P396" s="1">
        <v>0.9372858188398201</v>
      </c>
      <c r="Q396" s="1">
        <v>0.96829999923706056</v>
      </c>
      <c r="R396" s="1">
        <v>0.9329846751933194</v>
      </c>
      <c r="S396" s="1">
        <v>0.90340906027788037</v>
      </c>
      <c r="T396" s="1">
        <v>0.90340906027788037</v>
      </c>
      <c r="U396" s="1">
        <v>0.9372858188398201</v>
      </c>
      <c r="V396" s="1">
        <v>406.790663</v>
      </c>
      <c r="W396" s="1">
        <v>379.211635</v>
      </c>
      <c r="X396" s="1">
        <v>262.000766</v>
      </c>
      <c r="Y396" s="1">
        <v>389.46</v>
      </c>
      <c r="Z396" s="7">
        <v>74463.375599999999</v>
      </c>
      <c r="AA396" s="7">
        <v>50.246421419999997</v>
      </c>
      <c r="AB396" s="7" t="s">
        <v>444</v>
      </c>
      <c r="AC396" s="7">
        <v>72.399802977999997</v>
      </c>
      <c r="AD396" s="7">
        <v>31.206546339999999</v>
      </c>
      <c r="AE396" s="7" t="s">
        <v>445</v>
      </c>
      <c r="AF396" s="7">
        <v>48.669759681999999</v>
      </c>
      <c r="AG396" s="7" t="s">
        <v>445</v>
      </c>
    </row>
    <row r="397" spans="1:33" x14ac:dyDescent="0.25">
      <c r="A397" s="1">
        <v>11953</v>
      </c>
      <c r="B397" s="1">
        <v>2110203</v>
      </c>
      <c r="C397" s="1" t="s">
        <v>318</v>
      </c>
      <c r="D397" s="1">
        <v>2110203</v>
      </c>
      <c r="E397" s="1" t="s">
        <v>604</v>
      </c>
      <c r="F397" s="1">
        <v>34203085</v>
      </c>
      <c r="G397" s="1">
        <v>1.83</v>
      </c>
      <c r="H397" s="1">
        <v>6.9057379487943722</v>
      </c>
      <c r="I397" s="1">
        <v>-2.1874836020634025</v>
      </c>
      <c r="J397" s="1">
        <v>3.4554129946251511</v>
      </c>
      <c r="K397" s="1">
        <v>-7.446795392389161</v>
      </c>
      <c r="L397" s="1">
        <v>6.633758292307502</v>
      </c>
      <c r="M397" s="1">
        <v>59.040000915527344</v>
      </c>
      <c r="N397" s="1">
        <v>0.97094166596730558</v>
      </c>
      <c r="O397" s="1">
        <v>0.96533690096206171</v>
      </c>
      <c r="P397" s="1">
        <v>0.9372858188398201</v>
      </c>
      <c r="Q397" s="1">
        <v>0.96829999923706056</v>
      </c>
      <c r="R397" s="1">
        <v>0.9329846751933194</v>
      </c>
      <c r="S397" s="1">
        <v>0.90340906027788037</v>
      </c>
      <c r="T397" s="1">
        <v>0.90340906027788037</v>
      </c>
      <c r="U397" s="1">
        <v>0.9372858188398201</v>
      </c>
      <c r="V397" s="1">
        <v>406.790663</v>
      </c>
      <c r="W397" s="1">
        <v>379.211635</v>
      </c>
      <c r="X397" s="1">
        <v>262.000766</v>
      </c>
      <c r="Y397" s="1">
        <v>389.46</v>
      </c>
      <c r="Z397" s="7">
        <v>74463.375599999999</v>
      </c>
      <c r="AA397" s="7">
        <v>52.578932508999998</v>
      </c>
      <c r="AB397" s="7">
        <v>50.468748228999999</v>
      </c>
      <c r="AC397" s="7" t="s">
        <v>444</v>
      </c>
      <c r="AD397" s="7" t="s">
        <v>445</v>
      </c>
      <c r="AE397" s="7">
        <v>30.784660828</v>
      </c>
      <c r="AF397" s="7" t="s">
        <v>445</v>
      </c>
      <c r="AG397" s="7">
        <v>48.019117051999999</v>
      </c>
    </row>
    <row r="398" spans="1:33" x14ac:dyDescent="0.25">
      <c r="A398" s="1">
        <v>16579</v>
      </c>
      <c r="B398" s="1">
        <v>2110204</v>
      </c>
      <c r="C398" s="1" t="s">
        <v>318</v>
      </c>
      <c r="D398" s="1">
        <v>2110204</v>
      </c>
      <c r="E398" s="1" t="s">
        <v>604</v>
      </c>
      <c r="F398" s="1">
        <v>34203085</v>
      </c>
      <c r="G398" s="1">
        <v>1.83</v>
      </c>
      <c r="H398" s="1">
        <v>1.7331621411210616</v>
      </c>
      <c r="I398" s="1">
        <v>4.8811792557424116</v>
      </c>
      <c r="J398" s="1">
        <v>-6.2053888204020744</v>
      </c>
      <c r="K398" s="1">
        <v>3.5551720726773333</v>
      </c>
      <c r="L398" s="1">
        <v>7.2322268433199062</v>
      </c>
      <c r="M398" s="1">
        <v>59.040000915527344</v>
      </c>
      <c r="N398" s="1">
        <v>0.97094166596730558</v>
      </c>
      <c r="O398" s="1">
        <v>0.96533690096206171</v>
      </c>
      <c r="P398" s="1">
        <v>0.9372858188398201</v>
      </c>
      <c r="Q398" s="1">
        <v>0.96829999923706056</v>
      </c>
      <c r="R398" s="1">
        <v>0.9329846751933194</v>
      </c>
      <c r="S398" s="1">
        <v>0.90340906027788037</v>
      </c>
      <c r="T398" s="1">
        <v>0.90340906027788037</v>
      </c>
      <c r="U398" s="1">
        <v>0.9372858188398201</v>
      </c>
      <c r="V398" s="1">
        <v>406.790663</v>
      </c>
      <c r="W398" s="1">
        <v>379.211635</v>
      </c>
      <c r="X398" s="1">
        <v>262.000766</v>
      </c>
      <c r="Y398" s="1">
        <v>389.46</v>
      </c>
      <c r="Z398" s="7">
        <v>74463.375599999999</v>
      </c>
      <c r="AA398" s="7">
        <v>48.145262658999997</v>
      </c>
      <c r="AB398" s="7">
        <v>204.07584338999999</v>
      </c>
      <c r="AC398" s="7">
        <v>71.816356295000006</v>
      </c>
      <c r="AD398" s="7">
        <v>37.143277183000002</v>
      </c>
      <c r="AE398" s="7" t="s">
        <v>445</v>
      </c>
      <c r="AF398" s="7">
        <v>57.825537861999997</v>
      </c>
      <c r="AG398" s="7" t="s">
        <v>445</v>
      </c>
    </row>
    <row r="399" spans="1:33" x14ac:dyDescent="0.25">
      <c r="A399" s="1">
        <v>21205</v>
      </c>
      <c r="B399" s="1">
        <v>2110205</v>
      </c>
      <c r="C399" s="1" t="s">
        <v>318</v>
      </c>
      <c r="D399" s="1">
        <v>2110205</v>
      </c>
      <c r="E399" s="1" t="s">
        <v>604</v>
      </c>
      <c r="F399" s="1">
        <v>34203085</v>
      </c>
      <c r="G399" s="1">
        <v>1.83</v>
      </c>
      <c r="H399" s="1">
        <v>12.707516322929617</v>
      </c>
      <c r="I399" s="1">
        <v>-3.0401610574635085</v>
      </c>
      <c r="J399" s="1">
        <v>6.4047509034118075</v>
      </c>
      <c r="K399" s="1">
        <v>-12.768393147289244</v>
      </c>
      <c r="L399" s="1">
        <v>11.555250413398683</v>
      </c>
      <c r="M399" s="1">
        <v>59.040000915527344</v>
      </c>
      <c r="N399" s="1">
        <v>0.97094166596730558</v>
      </c>
      <c r="O399" s="1">
        <v>0.96533690096206171</v>
      </c>
      <c r="P399" s="1">
        <v>0.9372858188398201</v>
      </c>
      <c r="Q399" s="1">
        <v>0.96829999923706056</v>
      </c>
      <c r="R399" s="1">
        <v>0.9329846751933194</v>
      </c>
      <c r="S399" s="1">
        <v>0.90340906027788037</v>
      </c>
      <c r="T399" s="1">
        <v>0.90340906027788037</v>
      </c>
      <c r="U399" s="1">
        <v>0.9372858188398201</v>
      </c>
      <c r="V399" s="1">
        <v>406.790663</v>
      </c>
      <c r="W399" s="1">
        <v>379.211635</v>
      </c>
      <c r="X399" s="1">
        <v>262.000766</v>
      </c>
      <c r="Y399" s="1">
        <v>389.46</v>
      </c>
      <c r="Z399" s="7">
        <v>74463.375599999999</v>
      </c>
      <c r="AA399" s="7">
        <v>29.759150611999999</v>
      </c>
      <c r="AB399" s="7">
        <v>26.970035906</v>
      </c>
      <c r="AC399" s="7" t="s">
        <v>444</v>
      </c>
      <c r="AD399" s="7" t="s">
        <v>445</v>
      </c>
      <c r="AE399" s="7">
        <v>17.537482600000001</v>
      </c>
      <c r="AF399" s="7" t="s">
        <v>445</v>
      </c>
      <c r="AG399" s="7">
        <v>27.588979897000002</v>
      </c>
    </row>
    <row r="400" spans="1:33" x14ac:dyDescent="0.25">
      <c r="A400" s="1">
        <v>25831</v>
      </c>
      <c r="B400" s="1">
        <v>2110206</v>
      </c>
      <c r="C400" s="1" t="s">
        <v>318</v>
      </c>
      <c r="D400" s="1">
        <v>2110206</v>
      </c>
      <c r="E400" s="1" t="s">
        <v>604</v>
      </c>
      <c r="F400" s="1">
        <v>34203085</v>
      </c>
      <c r="G400" s="1">
        <v>1.83</v>
      </c>
      <c r="H400" s="1">
        <v>2.7163317775309248</v>
      </c>
      <c r="I400" s="1">
        <v>4.8301232670986218</v>
      </c>
      <c r="J400" s="1">
        <v>-4.6159422671466732</v>
      </c>
      <c r="K400" s="1">
        <v>2.0811701886109444</v>
      </c>
      <c r="L400" s="1">
        <v>6.4225159564696961</v>
      </c>
      <c r="M400" s="1">
        <v>59.040000915527344</v>
      </c>
      <c r="N400" s="1">
        <v>0.97094166596730558</v>
      </c>
      <c r="O400" s="1">
        <v>0.96533690096206171</v>
      </c>
      <c r="P400" s="1">
        <v>0.9372858188398201</v>
      </c>
      <c r="Q400" s="1">
        <v>0.96829999923706056</v>
      </c>
      <c r="R400" s="1">
        <v>0.9329846751933194</v>
      </c>
      <c r="S400" s="1">
        <v>0.90340906027788037</v>
      </c>
      <c r="T400" s="1">
        <v>0.90340906027788037</v>
      </c>
      <c r="U400" s="1">
        <v>0.9372858188398201</v>
      </c>
      <c r="V400" s="1">
        <v>406.790663</v>
      </c>
      <c r="W400" s="1">
        <v>379.211635</v>
      </c>
      <c r="X400" s="1">
        <v>262.000766</v>
      </c>
      <c r="Y400" s="1">
        <v>389.46</v>
      </c>
      <c r="Z400" s="7">
        <v>74463.375599999999</v>
      </c>
      <c r="AA400" s="7">
        <v>54.341191868000003</v>
      </c>
      <c r="AB400" s="7">
        <v>129.84914397</v>
      </c>
      <c r="AC400" s="7">
        <v>72.586049086000003</v>
      </c>
      <c r="AD400" s="7">
        <v>50.277475346000003</v>
      </c>
      <c r="AE400" s="7" t="s">
        <v>445</v>
      </c>
      <c r="AF400" s="7">
        <v>78.081434272999999</v>
      </c>
      <c r="AG400" s="7" t="s">
        <v>445</v>
      </c>
    </row>
    <row r="401" spans="1:33" x14ac:dyDescent="0.25">
      <c r="A401" s="1">
        <v>30457</v>
      </c>
      <c r="B401" s="1">
        <v>2110207</v>
      </c>
      <c r="C401" s="1" t="s">
        <v>318</v>
      </c>
      <c r="D401" s="1">
        <v>2110207</v>
      </c>
      <c r="E401" s="1" t="s">
        <v>604</v>
      </c>
      <c r="F401" s="1">
        <v>34203085</v>
      </c>
      <c r="G401" s="1">
        <v>1.83</v>
      </c>
      <c r="H401" s="1">
        <v>6.4559121898991023</v>
      </c>
      <c r="I401" s="1">
        <v>-1.7255621472534077</v>
      </c>
      <c r="J401" s="1">
        <v>3.720362403640129</v>
      </c>
      <c r="K401" s="1">
        <v>-7.2164281550667857</v>
      </c>
      <c r="L401" s="1">
        <v>6.53212705216409</v>
      </c>
      <c r="M401" s="1">
        <v>59.040000915527344</v>
      </c>
      <c r="N401" s="1">
        <v>0.97094166596730558</v>
      </c>
      <c r="O401" s="1">
        <v>0.96533690096206171</v>
      </c>
      <c r="P401" s="1">
        <v>0.9372858188398201</v>
      </c>
      <c r="Q401" s="1">
        <v>0.96829999923706056</v>
      </c>
      <c r="R401" s="1">
        <v>0.9329846751933194</v>
      </c>
      <c r="S401" s="1">
        <v>0.90340906027788037</v>
      </c>
      <c r="T401" s="1">
        <v>0.90340906027788037</v>
      </c>
      <c r="U401" s="1">
        <v>0.9372858188398201</v>
      </c>
      <c r="V401" s="1">
        <v>406.790663</v>
      </c>
      <c r="W401" s="1">
        <v>379.211635</v>
      </c>
      <c r="X401" s="1">
        <v>262.000766</v>
      </c>
      <c r="Y401" s="1">
        <v>389.46</v>
      </c>
      <c r="Z401" s="7">
        <v>74463.375599999999</v>
      </c>
      <c r="AA401" s="7">
        <v>53.412549693000003</v>
      </c>
      <c r="AB401" s="7">
        <v>54.054913599999999</v>
      </c>
      <c r="AC401" s="7" t="s">
        <v>444</v>
      </c>
      <c r="AD401" s="7" t="s">
        <v>445</v>
      </c>
      <c r="AE401" s="7">
        <v>31.799310229</v>
      </c>
      <c r="AF401" s="7" t="s">
        <v>445</v>
      </c>
      <c r="AG401" s="7">
        <v>49.583935316000002</v>
      </c>
    </row>
    <row r="402" spans="1:33" x14ac:dyDescent="0.25">
      <c r="A402" s="1">
        <v>35083</v>
      </c>
      <c r="B402" s="1">
        <v>2110208</v>
      </c>
      <c r="C402" s="1" t="s">
        <v>318</v>
      </c>
      <c r="D402" s="1">
        <v>2110208</v>
      </c>
      <c r="E402" s="1" t="s">
        <v>604</v>
      </c>
      <c r="F402" s="1">
        <v>34203085</v>
      </c>
      <c r="G402" s="1">
        <v>1.83</v>
      </c>
      <c r="H402" s="1">
        <v>1.9307599018939385</v>
      </c>
      <c r="I402" s="1">
        <v>1.5145933362259267</v>
      </c>
      <c r="J402" s="1">
        <v>-1.5453248731443538</v>
      </c>
      <c r="K402" s="1">
        <v>-1.2228239882098055</v>
      </c>
      <c r="L402" s="1">
        <v>3.0331012082742457</v>
      </c>
      <c r="M402" s="1">
        <v>59.040000915527344</v>
      </c>
      <c r="N402" s="1">
        <v>0.97094166596730558</v>
      </c>
      <c r="O402" s="1">
        <v>0.96533690096206171</v>
      </c>
      <c r="P402" s="1">
        <v>0.9372858188398201</v>
      </c>
      <c r="Q402" s="1">
        <v>0.96829999923706056</v>
      </c>
      <c r="R402" s="1">
        <v>0.9329846751933194</v>
      </c>
      <c r="S402" s="1">
        <v>0.90340906027788037</v>
      </c>
      <c r="T402" s="1">
        <v>0.90340906027788037</v>
      </c>
      <c r="U402" s="1">
        <v>0.9372858188398201</v>
      </c>
      <c r="V402" s="1">
        <v>406.790663</v>
      </c>
      <c r="W402" s="1">
        <v>379.211635</v>
      </c>
      <c r="X402" s="1">
        <v>262.000766</v>
      </c>
      <c r="Y402" s="1">
        <v>389.46</v>
      </c>
      <c r="Z402" s="7">
        <v>74463.375599999999</v>
      </c>
      <c r="AA402" s="7">
        <v>116.18358979999999</v>
      </c>
      <c r="AB402" s="7">
        <v>183.08797877000001</v>
      </c>
      <c r="AC402" s="7">
        <v>233.67004596000001</v>
      </c>
      <c r="AD402" s="7">
        <v>152.16770596999999</v>
      </c>
      <c r="AE402" s="7">
        <v>192.56331581000001</v>
      </c>
      <c r="AF402" s="7">
        <v>235.21915453</v>
      </c>
      <c r="AG402" s="7">
        <v>297.51829742000001</v>
      </c>
    </row>
    <row r="403" spans="1:33" x14ac:dyDescent="0.25">
      <c r="A403" s="1">
        <v>39709</v>
      </c>
      <c r="B403" s="1">
        <v>2110209</v>
      </c>
      <c r="C403" s="1" t="s">
        <v>318</v>
      </c>
      <c r="D403" s="1">
        <v>2110209</v>
      </c>
      <c r="E403" s="1" t="s">
        <v>604</v>
      </c>
      <c r="F403" s="1">
        <v>34203085</v>
      </c>
      <c r="G403" s="1">
        <v>1.83</v>
      </c>
      <c r="H403" s="1">
        <v>8.9339856067291912</v>
      </c>
      <c r="I403" s="1">
        <v>-2.8120610652474287</v>
      </c>
      <c r="J403" s="1">
        <v>4.1338624744116181</v>
      </c>
      <c r="K403" s="1">
        <v>-9.2125048272525678</v>
      </c>
      <c r="L403" s="1">
        <v>8.1808396257407736</v>
      </c>
      <c r="M403" s="1">
        <v>59.040000915527344</v>
      </c>
      <c r="N403" s="1">
        <v>0.97094166596730558</v>
      </c>
      <c r="O403" s="1">
        <v>0.96533690096206171</v>
      </c>
      <c r="P403" s="1">
        <v>0.9372858188398201</v>
      </c>
      <c r="Q403" s="1">
        <v>0.96829999923706056</v>
      </c>
      <c r="R403" s="1">
        <v>0.9329846751933194</v>
      </c>
      <c r="S403" s="1">
        <v>0.90340906027788037</v>
      </c>
      <c r="T403" s="1">
        <v>0.90340906027788037</v>
      </c>
      <c r="U403" s="1">
        <v>0.9372858188398201</v>
      </c>
      <c r="V403" s="1">
        <v>406.790663</v>
      </c>
      <c r="W403" s="1">
        <v>379.211635</v>
      </c>
      <c r="X403" s="1">
        <v>262.000766</v>
      </c>
      <c r="Y403" s="1">
        <v>389.46</v>
      </c>
      <c r="Z403" s="7">
        <v>74463.375599999999</v>
      </c>
      <c r="AA403" s="7">
        <v>42.446602560000002</v>
      </c>
      <c r="AB403" s="7">
        <v>38.784000497999997</v>
      </c>
      <c r="AC403" s="7" t="s">
        <v>444</v>
      </c>
      <c r="AD403" s="7" t="s">
        <v>445</v>
      </c>
      <c r="AE403" s="7">
        <v>24.692672106</v>
      </c>
      <c r="AF403" s="7" t="s">
        <v>445</v>
      </c>
      <c r="AG403" s="7">
        <v>38.623896199000001</v>
      </c>
    </row>
    <row r="404" spans="1:33" x14ac:dyDescent="0.25">
      <c r="A404" s="1">
        <v>44335</v>
      </c>
      <c r="B404" s="1">
        <v>2110210</v>
      </c>
      <c r="C404" s="1" t="s">
        <v>318</v>
      </c>
      <c r="D404" s="1">
        <v>2110210</v>
      </c>
      <c r="E404" s="1" t="s">
        <v>604</v>
      </c>
      <c r="F404" s="1">
        <v>34203085</v>
      </c>
      <c r="G404" s="1">
        <v>1.83</v>
      </c>
      <c r="H404" s="1">
        <v>-0.63871194683522647</v>
      </c>
      <c r="I404" s="1">
        <v>4.7364153917484781</v>
      </c>
      <c r="J404" s="1">
        <v>-7.244845006927493</v>
      </c>
      <c r="K404" s="1">
        <v>3.4212885267406037</v>
      </c>
      <c r="L404" s="1">
        <v>6.9482852698485438</v>
      </c>
      <c r="M404" s="1">
        <v>59.040000915527344</v>
      </c>
      <c r="N404" s="1">
        <v>0.97094166596730558</v>
      </c>
      <c r="O404" s="1">
        <v>0.96533690096206171</v>
      </c>
      <c r="P404" s="1">
        <v>0.9372858188398201</v>
      </c>
      <c r="Q404" s="1">
        <v>0.96829999923706056</v>
      </c>
      <c r="R404" s="1">
        <v>0.9329846751933194</v>
      </c>
      <c r="S404" s="1">
        <v>0.90340906027788037</v>
      </c>
      <c r="T404" s="1">
        <v>0.90340906027788037</v>
      </c>
      <c r="U404" s="1">
        <v>0.9372858188398201</v>
      </c>
      <c r="V404" s="1">
        <v>406.790663</v>
      </c>
      <c r="W404" s="1">
        <v>379.211635</v>
      </c>
      <c r="X404" s="1">
        <v>262.000766</v>
      </c>
      <c r="Y404" s="1">
        <v>389.46</v>
      </c>
      <c r="Z404" s="7">
        <v>74463.375599999999</v>
      </c>
      <c r="AA404" s="7">
        <v>50.153583081000001</v>
      </c>
      <c r="AB404" s="7" t="s">
        <v>444</v>
      </c>
      <c r="AC404" s="7">
        <v>74.041916392000005</v>
      </c>
      <c r="AD404" s="7">
        <v>31.670659700000002</v>
      </c>
      <c r="AE404" s="7" t="s">
        <v>445</v>
      </c>
      <c r="AF404" s="7">
        <v>49.385527179</v>
      </c>
      <c r="AG404" s="7" t="s">
        <v>445</v>
      </c>
    </row>
    <row r="405" spans="1:33" x14ac:dyDescent="0.25">
      <c r="A405" s="1">
        <v>48961</v>
      </c>
      <c r="B405" s="1">
        <v>2110211</v>
      </c>
      <c r="C405" s="1" t="s">
        <v>318</v>
      </c>
      <c r="D405" s="1">
        <v>2110211</v>
      </c>
      <c r="E405" s="1" t="s">
        <v>604</v>
      </c>
      <c r="F405" s="1">
        <v>34203085</v>
      </c>
      <c r="G405" s="1">
        <v>1.83</v>
      </c>
      <c r="H405" s="1">
        <v>14.451222289039837</v>
      </c>
      <c r="I405" s="1">
        <v>-10.387009258630313</v>
      </c>
      <c r="J405" s="1">
        <v>1.6668341749922844</v>
      </c>
      <c r="K405" s="1">
        <v>-13.899144416080382</v>
      </c>
      <c r="L405" s="1">
        <v>13.713726207560159</v>
      </c>
      <c r="M405" s="1">
        <v>59.040000915527344</v>
      </c>
      <c r="N405" s="1">
        <v>0.97094166596730558</v>
      </c>
      <c r="O405" s="1">
        <v>0.96533690096206171</v>
      </c>
      <c r="P405" s="1">
        <v>0.9372858188398201</v>
      </c>
      <c r="Q405" s="1">
        <v>0.96829999923706056</v>
      </c>
      <c r="R405" s="1">
        <v>0.9329846751933194</v>
      </c>
      <c r="S405" s="1">
        <v>0.90340906027788037</v>
      </c>
      <c r="T405" s="1">
        <v>0.90340906027788037</v>
      </c>
      <c r="U405" s="1">
        <v>0.9372858188398201</v>
      </c>
      <c r="V405" s="1">
        <v>406.790663</v>
      </c>
      <c r="W405" s="1">
        <v>379.211635</v>
      </c>
      <c r="X405" s="1">
        <v>262.000766</v>
      </c>
      <c r="Y405" s="1">
        <v>389.46</v>
      </c>
      <c r="Z405" s="7">
        <v>74463.375599999999</v>
      </c>
      <c r="AA405" s="7">
        <v>24.917805448999999</v>
      </c>
      <c r="AB405" s="7">
        <v>23.595129790000001</v>
      </c>
      <c r="AC405" s="7" t="s">
        <v>444</v>
      </c>
      <c r="AD405" s="7" t="s">
        <v>445</v>
      </c>
      <c r="AE405" s="7">
        <v>16.029383876000001</v>
      </c>
      <c r="AF405" s="7" t="s">
        <v>445</v>
      </c>
      <c r="AG405" s="7">
        <v>25.263151463</v>
      </c>
    </row>
    <row r="406" spans="1:33" x14ac:dyDescent="0.25">
      <c r="A406" s="1">
        <v>53587</v>
      </c>
      <c r="B406" s="1">
        <v>2110212</v>
      </c>
      <c r="C406" s="1" t="s">
        <v>318</v>
      </c>
      <c r="D406" s="1">
        <v>2110212</v>
      </c>
      <c r="E406" s="1" t="s">
        <v>604</v>
      </c>
      <c r="F406" s="1">
        <v>34203085</v>
      </c>
      <c r="G406" s="1">
        <v>1.83</v>
      </c>
      <c r="H406" s="1">
        <v>11.452367173686662</v>
      </c>
      <c r="I406" s="1">
        <v>-2.6054513187386652</v>
      </c>
      <c r="J406" s="1">
        <v>6.1626251963460366</v>
      </c>
      <c r="K406" s="1">
        <v>-11.752371768960646</v>
      </c>
      <c r="L406" s="1">
        <v>10.693937695147639</v>
      </c>
      <c r="M406" s="1">
        <v>59.040000915527344</v>
      </c>
      <c r="N406" s="1">
        <v>0.97094166596730558</v>
      </c>
      <c r="O406" s="1">
        <v>0.96533690096206171</v>
      </c>
      <c r="P406" s="1">
        <v>0.9372858188398201</v>
      </c>
      <c r="Q406" s="1">
        <v>0.96829999923706056</v>
      </c>
      <c r="R406" s="1">
        <v>0.9329846751933194</v>
      </c>
      <c r="S406" s="1">
        <v>0.90340906027788037</v>
      </c>
      <c r="T406" s="1">
        <v>0.90340906027788037</v>
      </c>
      <c r="U406" s="1">
        <v>0.9372858188398201</v>
      </c>
      <c r="V406" s="1">
        <v>406.790663</v>
      </c>
      <c r="W406" s="1">
        <v>379.211635</v>
      </c>
      <c r="X406" s="1">
        <v>262.000766</v>
      </c>
      <c r="Y406" s="1">
        <v>389.46</v>
      </c>
      <c r="Z406" s="7">
        <v>74463.375599999999</v>
      </c>
      <c r="AA406" s="7">
        <v>32.236558688999999</v>
      </c>
      <c r="AB406" s="7">
        <v>30.035477857</v>
      </c>
      <c r="AC406" s="7" t="s">
        <v>444</v>
      </c>
      <c r="AD406" s="7" t="s">
        <v>445</v>
      </c>
      <c r="AE406" s="7">
        <v>19.140093459999999</v>
      </c>
      <c r="AF406" s="7" t="s">
        <v>445</v>
      </c>
      <c r="AG406" s="7">
        <v>30.060567363000001</v>
      </c>
    </row>
    <row r="407" spans="1:33" x14ac:dyDescent="0.25">
      <c r="A407" s="1">
        <v>58213</v>
      </c>
      <c r="B407" s="1">
        <v>2110213</v>
      </c>
      <c r="C407" s="1" t="s">
        <v>318</v>
      </c>
      <c r="D407" s="1">
        <v>2110213</v>
      </c>
      <c r="E407" s="1" t="s">
        <v>604</v>
      </c>
      <c r="F407" s="1">
        <v>34203085</v>
      </c>
      <c r="G407" s="1">
        <v>1.83</v>
      </c>
      <c r="H407" s="1">
        <v>3.8192325596685146</v>
      </c>
      <c r="I407" s="1">
        <v>7.1814667754146591</v>
      </c>
      <c r="J407" s="1">
        <v>-6.9235324533951639</v>
      </c>
      <c r="K407" s="1">
        <v>3.9022681483712969</v>
      </c>
      <c r="L407" s="1">
        <v>9.4345979220636877</v>
      </c>
      <c r="M407" s="1">
        <v>59.040000915527344</v>
      </c>
      <c r="N407" s="1">
        <v>0.97094166596730558</v>
      </c>
      <c r="O407" s="1">
        <v>0.96533690096206171</v>
      </c>
      <c r="P407" s="1">
        <v>0.9372858188398201</v>
      </c>
      <c r="Q407" s="1">
        <v>0.96829999923706056</v>
      </c>
      <c r="R407" s="1">
        <v>0.9329846751933194</v>
      </c>
      <c r="S407" s="1">
        <v>0.90340906027788037</v>
      </c>
      <c r="T407" s="1">
        <v>0.90340906027788037</v>
      </c>
      <c r="U407" s="1">
        <v>0.9372858188398201</v>
      </c>
      <c r="V407" s="1">
        <v>406.790663</v>
      </c>
      <c r="W407" s="1">
        <v>379.211635</v>
      </c>
      <c r="X407" s="1">
        <v>262.000766</v>
      </c>
      <c r="Y407" s="1">
        <v>389.46</v>
      </c>
      <c r="Z407" s="7">
        <v>74463.375599999999</v>
      </c>
      <c r="AA407" s="7">
        <v>36.673008512000003</v>
      </c>
      <c r="AB407" s="7">
        <v>92.063117333999998</v>
      </c>
      <c r="AC407" s="7">
        <v>48.492631371999998</v>
      </c>
      <c r="AD407" s="7">
        <v>33.186864493999998</v>
      </c>
      <c r="AE407" s="7" t="s">
        <v>445</v>
      </c>
      <c r="AF407" s="7">
        <v>51.723857000000002</v>
      </c>
      <c r="AG407" s="7" t="s">
        <v>445</v>
      </c>
    </row>
    <row r="408" spans="1:33" x14ac:dyDescent="0.25">
      <c r="A408" s="1">
        <v>62839</v>
      </c>
      <c r="B408" s="1">
        <v>2110214</v>
      </c>
      <c r="C408" s="1" t="s">
        <v>318</v>
      </c>
      <c r="D408" s="1">
        <v>2110214</v>
      </c>
      <c r="E408" s="1" t="s">
        <v>604</v>
      </c>
      <c r="F408" s="1">
        <v>34203085</v>
      </c>
      <c r="G408" s="1">
        <v>1.83</v>
      </c>
      <c r="H408" s="1">
        <v>11.280446852625197</v>
      </c>
      <c r="I408" s="1">
        <v>-2.8811043369557812</v>
      </c>
      <c r="J408" s="1">
        <v>5.4741112364881683</v>
      </c>
      <c r="K408" s="1">
        <v>-11.250288148163536</v>
      </c>
      <c r="L408" s="1">
        <v>10.124426613324012</v>
      </c>
      <c r="M408" s="1">
        <v>59.040000915527344</v>
      </c>
      <c r="N408" s="1">
        <v>0.97094166596730558</v>
      </c>
      <c r="O408" s="1">
        <v>0.96533690096206171</v>
      </c>
      <c r="P408" s="1">
        <v>0.9372858188398201</v>
      </c>
      <c r="Q408" s="1">
        <v>0.96829999923706056</v>
      </c>
      <c r="R408" s="1">
        <v>0.9329846751933194</v>
      </c>
      <c r="S408" s="1">
        <v>0.90340906027788037</v>
      </c>
      <c r="T408" s="1">
        <v>0.90340906027788037</v>
      </c>
      <c r="U408" s="1">
        <v>0.9372858188398201</v>
      </c>
      <c r="V408" s="1">
        <v>406.790663</v>
      </c>
      <c r="W408" s="1">
        <v>379.211635</v>
      </c>
      <c r="X408" s="1">
        <v>262.000766</v>
      </c>
      <c r="Y408" s="1">
        <v>389.46</v>
      </c>
      <c r="Z408" s="7">
        <v>74463.375599999999</v>
      </c>
      <c r="AA408" s="7">
        <v>34.106154787999998</v>
      </c>
      <c r="AB408" s="7">
        <v>30.508475902000001</v>
      </c>
      <c r="AC408" s="7" t="s">
        <v>444</v>
      </c>
      <c r="AD408" s="7" t="s">
        <v>445</v>
      </c>
      <c r="AE408" s="7">
        <v>20.038915865</v>
      </c>
      <c r="AF408" s="7" t="s">
        <v>445</v>
      </c>
      <c r="AG408" s="7">
        <v>31.44675427</v>
      </c>
    </row>
    <row r="409" spans="1:33" x14ac:dyDescent="0.25">
      <c r="A409" s="1">
        <v>67465</v>
      </c>
      <c r="B409" s="1">
        <v>2110215</v>
      </c>
      <c r="C409" s="1" t="s">
        <v>318</v>
      </c>
      <c r="D409" s="1">
        <v>2110215</v>
      </c>
      <c r="E409" s="1" t="s">
        <v>604</v>
      </c>
      <c r="F409" s="1">
        <v>34203085</v>
      </c>
      <c r="G409" s="1">
        <v>1.83</v>
      </c>
      <c r="H409" s="1">
        <v>0.47886443553812708</v>
      </c>
      <c r="I409" s="1">
        <v>8.4587242068652486</v>
      </c>
      <c r="J409" s="1">
        <v>-11.822899580521053</v>
      </c>
      <c r="K409" s="1">
        <v>7.152739710405986</v>
      </c>
      <c r="L409" s="1">
        <v>12.07072502895457</v>
      </c>
      <c r="M409" s="1">
        <v>59.040000915527344</v>
      </c>
      <c r="N409" s="1">
        <v>0.97094166596730558</v>
      </c>
      <c r="O409" s="1">
        <v>0.96533690096206171</v>
      </c>
      <c r="P409" s="1">
        <v>0.9372858188398201</v>
      </c>
      <c r="Q409" s="1">
        <v>0.96829999923706056</v>
      </c>
      <c r="R409" s="1">
        <v>0.9329846751933194</v>
      </c>
      <c r="S409" s="1">
        <v>0.90340906027788037</v>
      </c>
      <c r="T409" s="1">
        <v>0.90340906027788037</v>
      </c>
      <c r="U409" s="1">
        <v>0.9372858188398201</v>
      </c>
      <c r="V409" s="1">
        <v>406.790663</v>
      </c>
      <c r="W409" s="1">
        <v>379.211635</v>
      </c>
      <c r="X409" s="1">
        <v>262.000766</v>
      </c>
      <c r="Y409" s="1">
        <v>389.46</v>
      </c>
      <c r="Z409" s="7">
        <v>74463.375599999999</v>
      </c>
      <c r="AA409" s="7">
        <v>28.445595602000001</v>
      </c>
      <c r="AB409" s="7">
        <v>741.23446437999996</v>
      </c>
      <c r="AC409" s="7">
        <v>41.019302099000001</v>
      </c>
      <c r="AD409" s="7">
        <v>19.019950621</v>
      </c>
      <c r="AE409" s="7" t="s">
        <v>445</v>
      </c>
      <c r="AF409" s="7">
        <v>29.875280004</v>
      </c>
      <c r="AG409" s="7" t="s">
        <v>445</v>
      </c>
    </row>
    <row r="410" spans="1:33" x14ac:dyDescent="0.25">
      <c r="A410" s="1">
        <v>72091</v>
      </c>
      <c r="B410" s="1">
        <v>2110216</v>
      </c>
      <c r="C410" s="1" t="s">
        <v>318</v>
      </c>
      <c r="D410" s="1">
        <v>2110216</v>
      </c>
      <c r="E410" s="1" t="s">
        <v>604</v>
      </c>
      <c r="F410" s="1">
        <v>34203085</v>
      </c>
      <c r="G410" s="1">
        <v>1.83</v>
      </c>
      <c r="H410" s="1">
        <v>4.192556203925653</v>
      </c>
      <c r="I410" s="1">
        <v>2.1792878542762004</v>
      </c>
      <c r="J410" s="1">
        <v>1.5204560767871882</v>
      </c>
      <c r="K410" s="1">
        <v>-2.9017755796022247</v>
      </c>
      <c r="L410" s="1">
        <v>4.4197820615983554</v>
      </c>
      <c r="M410" s="1">
        <v>59.040000915527344</v>
      </c>
      <c r="N410" s="1">
        <v>0.97094166596730558</v>
      </c>
      <c r="O410" s="1">
        <v>0.96533690096206171</v>
      </c>
      <c r="P410" s="1">
        <v>0.9372858188398201</v>
      </c>
      <c r="Q410" s="1">
        <v>0.96829999923706056</v>
      </c>
      <c r="R410" s="1">
        <v>0.9329846751933194</v>
      </c>
      <c r="S410" s="1">
        <v>0.90340906027788037</v>
      </c>
      <c r="T410" s="1">
        <v>0.90340906027788037</v>
      </c>
      <c r="U410" s="1">
        <v>0.9372858188398201</v>
      </c>
      <c r="V410" s="1">
        <v>406.790663</v>
      </c>
      <c r="W410" s="1">
        <v>379.211635</v>
      </c>
      <c r="X410" s="1">
        <v>262.000766</v>
      </c>
      <c r="Y410" s="1">
        <v>389.46</v>
      </c>
      <c r="Z410" s="7">
        <v>74463.375599999999</v>
      </c>
      <c r="AA410" s="7">
        <v>79.417921714000002</v>
      </c>
      <c r="AB410" s="7">
        <v>83.776368051999995</v>
      </c>
      <c r="AC410" s="7">
        <v>162.09441964000001</v>
      </c>
      <c r="AD410" s="7" t="s">
        <v>445</v>
      </c>
      <c r="AE410" s="7">
        <v>80.568632484000005</v>
      </c>
      <c r="AF410" s="7" t="s">
        <v>445</v>
      </c>
      <c r="AG410" s="7">
        <v>124.79723172999999</v>
      </c>
    </row>
    <row r="411" spans="1:33" x14ac:dyDescent="0.25">
      <c r="A411" s="1">
        <v>76717</v>
      </c>
      <c r="B411" s="1">
        <v>2110217</v>
      </c>
      <c r="C411" s="1" t="s">
        <v>318</v>
      </c>
      <c r="D411" s="1">
        <v>2110217</v>
      </c>
      <c r="E411" s="1" t="s">
        <v>604</v>
      </c>
      <c r="F411" s="1">
        <v>34203085</v>
      </c>
      <c r="G411" s="1">
        <v>1.83</v>
      </c>
      <c r="H411" s="1">
        <v>3.327128257862495</v>
      </c>
      <c r="I411" s="1">
        <v>1.5323457287865891</v>
      </c>
      <c r="J411" s="1">
        <v>1.0712882377741519</v>
      </c>
      <c r="K411" s="1">
        <v>-2.4602713759508119</v>
      </c>
      <c r="L411" s="1">
        <v>3.4956104471032354</v>
      </c>
      <c r="M411" s="1">
        <v>59.040000915527344</v>
      </c>
      <c r="N411" s="1">
        <v>0.97094166596730558</v>
      </c>
      <c r="O411" s="1">
        <v>0.96533690096206171</v>
      </c>
      <c r="P411" s="1">
        <v>0.9372858188398201</v>
      </c>
      <c r="Q411" s="1">
        <v>0.96829999923706056</v>
      </c>
      <c r="R411" s="1">
        <v>0.9329846751933194</v>
      </c>
      <c r="S411" s="1">
        <v>0.90340906027788037</v>
      </c>
      <c r="T411" s="1">
        <v>0.90340906027788037</v>
      </c>
      <c r="U411" s="1">
        <v>0.9372858188398201</v>
      </c>
      <c r="V411" s="1">
        <v>406.790663</v>
      </c>
      <c r="W411" s="1">
        <v>379.211635</v>
      </c>
      <c r="X411" s="1">
        <v>262.000766</v>
      </c>
      <c r="Y411" s="1">
        <v>389.46</v>
      </c>
      <c r="Z411" s="7">
        <v>74463.375599999999</v>
      </c>
      <c r="AA411" s="7">
        <v>100.67886073</v>
      </c>
      <c r="AB411" s="7">
        <v>105.82776866</v>
      </c>
      <c r="AC411" s="7">
        <v>230.95136786</v>
      </c>
      <c r="AD411" s="7" t="s">
        <v>445</v>
      </c>
      <c r="AE411" s="7">
        <v>95.206405568999998</v>
      </c>
      <c r="AF411" s="7" t="s">
        <v>445</v>
      </c>
      <c r="AG411" s="7">
        <v>147.37197983999999</v>
      </c>
    </row>
    <row r="412" spans="1:33" x14ac:dyDescent="0.25">
      <c r="A412" s="1">
        <v>81343</v>
      </c>
      <c r="B412" s="1">
        <v>2110218</v>
      </c>
      <c r="C412" s="1" t="s">
        <v>318</v>
      </c>
      <c r="D412" s="1">
        <v>2110218</v>
      </c>
      <c r="E412" s="1" t="s">
        <v>604</v>
      </c>
      <c r="F412" s="1">
        <v>34203085</v>
      </c>
      <c r="G412" s="1">
        <v>1.83</v>
      </c>
      <c r="H412" s="1">
        <v>3.5336389708073859</v>
      </c>
      <c r="I412" s="1">
        <v>1.7371856941799009</v>
      </c>
      <c r="J412" s="1">
        <v>1.1124422133189018</v>
      </c>
      <c r="K412" s="1">
        <v>-2.5023454908377682</v>
      </c>
      <c r="L412" s="1">
        <v>3.6976216310217596</v>
      </c>
      <c r="M412" s="1">
        <v>59.040000915527344</v>
      </c>
      <c r="N412" s="1">
        <v>0.97094166596730558</v>
      </c>
      <c r="O412" s="1">
        <v>0.96533690096206171</v>
      </c>
      <c r="P412" s="1">
        <v>0.9372858188398201</v>
      </c>
      <c r="Q412" s="1">
        <v>0.96829999923706056</v>
      </c>
      <c r="R412" s="1">
        <v>0.9329846751933194</v>
      </c>
      <c r="S412" s="1">
        <v>0.90340906027788037</v>
      </c>
      <c r="T412" s="1">
        <v>0.90340906027788037</v>
      </c>
      <c r="U412" s="1">
        <v>0.9372858188398201</v>
      </c>
      <c r="V412" s="1">
        <v>406.790663</v>
      </c>
      <c r="W412" s="1">
        <v>379.211635</v>
      </c>
      <c r="X412" s="1">
        <v>262.000766</v>
      </c>
      <c r="Y412" s="1">
        <v>389.46</v>
      </c>
      <c r="Z412" s="7">
        <v>74463.375599999999</v>
      </c>
      <c r="AA412" s="7">
        <v>95.123866445000004</v>
      </c>
      <c r="AB412" s="7">
        <v>99.584607188000007</v>
      </c>
      <c r="AC412" s="7">
        <v>203.60086046999999</v>
      </c>
      <c r="AD412" s="7" t="s">
        <v>445</v>
      </c>
      <c r="AE412" s="7">
        <v>93.588803452999997</v>
      </c>
      <c r="AF412" s="7" t="s">
        <v>445</v>
      </c>
      <c r="AG412" s="7">
        <v>144.87727247999999</v>
      </c>
    </row>
    <row r="413" spans="1:33" x14ac:dyDescent="0.25">
      <c r="A413" s="1">
        <v>85969</v>
      </c>
      <c r="B413" s="1">
        <v>2110219</v>
      </c>
      <c r="C413" s="1" t="s">
        <v>318</v>
      </c>
      <c r="D413" s="1">
        <v>2110219</v>
      </c>
      <c r="E413" s="1" t="s">
        <v>604</v>
      </c>
      <c r="F413" s="1">
        <v>34203085</v>
      </c>
      <c r="G413" s="1">
        <v>1.83</v>
      </c>
      <c r="H413" s="1">
        <v>4.0255710520495995</v>
      </c>
      <c r="I413" s="1">
        <v>2.1350584965888979</v>
      </c>
      <c r="J413" s="1">
        <v>1.301369902210828</v>
      </c>
      <c r="K413" s="1">
        <v>-2.7043024882824103</v>
      </c>
      <c r="L413" s="1">
        <v>4.2057641656406748</v>
      </c>
      <c r="M413" s="1">
        <v>59.040000915527344</v>
      </c>
      <c r="N413" s="1">
        <v>0.97094166596730558</v>
      </c>
      <c r="O413" s="1">
        <v>0.96533690096206171</v>
      </c>
      <c r="P413" s="1">
        <v>0.9372858188398201</v>
      </c>
      <c r="Q413" s="1">
        <v>0.96829999923706056</v>
      </c>
      <c r="R413" s="1">
        <v>0.9329846751933194</v>
      </c>
      <c r="S413" s="1">
        <v>0.90340906027788037</v>
      </c>
      <c r="T413" s="1">
        <v>0.90340906027788037</v>
      </c>
      <c r="U413" s="1">
        <v>0.9372858188398201</v>
      </c>
      <c r="V413" s="1">
        <v>406.790663</v>
      </c>
      <c r="W413" s="1">
        <v>379.211635</v>
      </c>
      <c r="X413" s="1">
        <v>262.000766</v>
      </c>
      <c r="Y413" s="1">
        <v>389.46</v>
      </c>
      <c r="Z413" s="7">
        <v>74463.375599999999</v>
      </c>
      <c r="AA413" s="7">
        <v>83.510132718999998</v>
      </c>
      <c r="AB413" s="7">
        <v>87.292985822000006</v>
      </c>
      <c r="AC413" s="7">
        <v>165.47304437</v>
      </c>
      <c r="AD413" s="7" t="s">
        <v>445</v>
      </c>
      <c r="AE413" s="7">
        <v>86.524922536999995</v>
      </c>
      <c r="AF413" s="7" t="s">
        <v>445</v>
      </c>
      <c r="AG413" s="7">
        <v>133.98317462</v>
      </c>
    </row>
    <row r="414" spans="1:33" x14ac:dyDescent="0.25">
      <c r="A414" s="1">
        <v>90595</v>
      </c>
      <c r="B414" s="1">
        <v>2110220</v>
      </c>
      <c r="C414" s="1" t="s">
        <v>318</v>
      </c>
      <c r="D414" s="1">
        <v>2110220</v>
      </c>
      <c r="E414" s="1" t="s">
        <v>604</v>
      </c>
      <c r="F414" s="1">
        <v>34203085</v>
      </c>
      <c r="G414" s="1">
        <v>1.83</v>
      </c>
      <c r="H414" s="1">
        <v>1.6087626610264478</v>
      </c>
      <c r="I414" s="1">
        <v>-0.5010364465516931</v>
      </c>
      <c r="J414" s="1">
        <v>0.37824774729505678</v>
      </c>
      <c r="K414" s="1">
        <v>-2.8753510821724286</v>
      </c>
      <c r="L414" s="1">
        <v>2.6609764450419369</v>
      </c>
      <c r="M414" s="1">
        <v>59.040000915527344</v>
      </c>
      <c r="N414" s="1">
        <v>0.97094166596730558</v>
      </c>
      <c r="O414" s="1">
        <v>0.96533690096206171</v>
      </c>
      <c r="P414" s="1">
        <v>0.9372858188398201</v>
      </c>
      <c r="Q414" s="1">
        <v>0.96829999923706056</v>
      </c>
      <c r="R414" s="1">
        <v>0.9329846751933194</v>
      </c>
      <c r="S414" s="1">
        <v>0.90340906027788037</v>
      </c>
      <c r="T414" s="1">
        <v>0.90340906027788037</v>
      </c>
      <c r="U414" s="1">
        <v>0.9372858188398201</v>
      </c>
      <c r="V414" s="1">
        <v>406.790663</v>
      </c>
      <c r="W414" s="1">
        <v>379.211635</v>
      </c>
      <c r="X414" s="1">
        <v>262.000766</v>
      </c>
      <c r="Y414" s="1">
        <v>389.46</v>
      </c>
      <c r="Z414" s="7">
        <v>74463.375599999999</v>
      </c>
      <c r="AA414" s="7">
        <v>132.57115148</v>
      </c>
      <c r="AB414" s="7">
        <v>219.93357612</v>
      </c>
      <c r="AC414" s="7" t="s">
        <v>444</v>
      </c>
      <c r="AD414" s="7" t="s">
        <v>445</v>
      </c>
      <c r="AE414" s="7">
        <v>81.318248811999993</v>
      </c>
      <c r="AF414" s="7" t="s">
        <v>445</v>
      </c>
      <c r="AG414" s="7">
        <v>125.95330920000001</v>
      </c>
    </row>
    <row r="415" spans="1:33" x14ac:dyDescent="0.25">
      <c r="A415" s="1">
        <v>95221</v>
      </c>
      <c r="B415" s="1">
        <v>2110221</v>
      </c>
      <c r="C415" s="1" t="s">
        <v>318</v>
      </c>
      <c r="D415" s="1">
        <v>2110221</v>
      </c>
      <c r="E415" s="1" t="s">
        <v>604</v>
      </c>
      <c r="F415" s="1">
        <v>34203085</v>
      </c>
      <c r="G415" s="1">
        <v>1.83</v>
      </c>
      <c r="H415" s="1">
        <v>5.725086875148981</v>
      </c>
      <c r="I415" s="1">
        <v>-5.0792957369482767</v>
      </c>
      <c r="J415" s="1">
        <v>-4.2148794926636421</v>
      </c>
      <c r="K415" s="1">
        <v>-7.5720649517414884</v>
      </c>
      <c r="L415" s="1">
        <v>8.6418355295044584</v>
      </c>
      <c r="M415" s="1">
        <v>59.040000915527344</v>
      </c>
      <c r="N415" s="1">
        <v>0.97094166596730558</v>
      </c>
      <c r="O415" s="1">
        <v>0.96533690096206171</v>
      </c>
      <c r="P415" s="1">
        <v>0.9372858188398201</v>
      </c>
      <c r="Q415" s="1">
        <v>0.96829999923706056</v>
      </c>
      <c r="R415" s="1">
        <v>0.9329846751933194</v>
      </c>
      <c r="S415" s="1">
        <v>0.90340906027788037</v>
      </c>
      <c r="T415" s="1">
        <v>0.90340906027788037</v>
      </c>
      <c r="U415" s="1">
        <v>0.9372858188398201</v>
      </c>
      <c r="V415" s="1">
        <v>406.790663</v>
      </c>
      <c r="W415" s="1">
        <v>379.211635</v>
      </c>
      <c r="X415" s="1">
        <v>262.000766</v>
      </c>
      <c r="Y415" s="1">
        <v>389.46</v>
      </c>
      <c r="Z415" s="7">
        <v>74463.375599999999</v>
      </c>
      <c r="AA415" s="7">
        <v>40.128957686</v>
      </c>
      <c r="AB415" s="7">
        <v>61.082846177999997</v>
      </c>
      <c r="AC415" s="7" t="s">
        <v>444</v>
      </c>
      <c r="AD415" s="7">
        <v>55.156733832</v>
      </c>
      <c r="AE415" s="7">
        <v>30.258826663000001</v>
      </c>
      <c r="AF415" s="7">
        <v>85.606351532000005</v>
      </c>
      <c r="AG415" s="7">
        <v>47.20816215</v>
      </c>
    </row>
    <row r="416" spans="1:33" x14ac:dyDescent="0.25">
      <c r="A416" s="1">
        <v>99847</v>
      </c>
      <c r="B416" s="1">
        <v>2110222</v>
      </c>
      <c r="C416" s="1" t="s">
        <v>318</v>
      </c>
      <c r="D416" s="1">
        <v>2110222</v>
      </c>
      <c r="E416" s="1" t="s">
        <v>604</v>
      </c>
      <c r="F416" s="1">
        <v>34203085</v>
      </c>
      <c r="G416" s="1">
        <v>1.83</v>
      </c>
      <c r="H416" s="1">
        <v>8.1521673183034871</v>
      </c>
      <c r="I416" s="1">
        <v>4.9553163115364969</v>
      </c>
      <c r="J416" s="1">
        <v>4.0423009831373804</v>
      </c>
      <c r="K416" s="1">
        <v>-4.9563667635168054</v>
      </c>
      <c r="L416" s="1">
        <v>8.5844360435896032</v>
      </c>
      <c r="M416" s="1">
        <v>59.040000915527344</v>
      </c>
      <c r="N416" s="1">
        <v>0.97094166596730558</v>
      </c>
      <c r="O416" s="1">
        <v>0.96533690096206171</v>
      </c>
      <c r="P416" s="1">
        <v>0.9372858188398201</v>
      </c>
      <c r="Q416" s="1">
        <v>0.96829999923706056</v>
      </c>
      <c r="R416" s="1">
        <v>0.9329846751933194</v>
      </c>
      <c r="S416" s="1">
        <v>0.90340906027788037</v>
      </c>
      <c r="T416" s="1">
        <v>0.90340906027788037</v>
      </c>
      <c r="U416" s="1">
        <v>0.9372858188398201</v>
      </c>
      <c r="V416" s="1">
        <v>406.790663</v>
      </c>
      <c r="W416" s="1">
        <v>379.211635</v>
      </c>
      <c r="X416" s="1">
        <v>262.000766</v>
      </c>
      <c r="Y416" s="1">
        <v>389.46</v>
      </c>
      <c r="Z416" s="7">
        <v>74463.375599999999</v>
      </c>
      <c r="AA416" s="7">
        <v>40.403964805999998</v>
      </c>
      <c r="AB416" s="7">
        <v>42.599410310000003</v>
      </c>
      <c r="AC416" s="7">
        <v>70.726942434999998</v>
      </c>
      <c r="AD416" s="7" t="s">
        <v>445</v>
      </c>
      <c r="AE416" s="7">
        <v>46.755518729000002</v>
      </c>
      <c r="AF416" s="7" t="s">
        <v>445</v>
      </c>
      <c r="AG416" s="7">
        <v>72.649782677999994</v>
      </c>
    </row>
    <row r="417" spans="1:33" x14ac:dyDescent="0.25">
      <c r="A417" s="1">
        <v>104473</v>
      </c>
      <c r="B417" s="1">
        <v>2110223</v>
      </c>
      <c r="C417" s="1" t="s">
        <v>318</v>
      </c>
      <c r="D417" s="1">
        <v>2110223</v>
      </c>
      <c r="E417" s="1" t="s">
        <v>604</v>
      </c>
      <c r="F417" s="1">
        <v>34203085</v>
      </c>
      <c r="G417" s="1">
        <v>1.83</v>
      </c>
      <c r="H417" s="1">
        <v>6.345930441436118</v>
      </c>
      <c r="I417" s="1">
        <v>2.5074613629153992</v>
      </c>
      <c r="J417" s="1">
        <v>6.0370753859979107</v>
      </c>
      <c r="K417" s="1">
        <v>-5.9687890352948854</v>
      </c>
      <c r="L417" s="1">
        <v>7.5419687224609264</v>
      </c>
      <c r="M417" s="1">
        <v>59.040000915527344</v>
      </c>
      <c r="N417" s="1">
        <v>0.97094166596730558</v>
      </c>
      <c r="O417" s="1">
        <v>0.96533690096206171</v>
      </c>
      <c r="P417" s="1">
        <v>0.9372858188398201</v>
      </c>
      <c r="Q417" s="1">
        <v>0.96829999923706056</v>
      </c>
      <c r="R417" s="1">
        <v>0.9329846751933194</v>
      </c>
      <c r="S417" s="1">
        <v>0.90340906027788037</v>
      </c>
      <c r="T417" s="1">
        <v>0.90340906027788037</v>
      </c>
      <c r="U417" s="1">
        <v>0.9372858188398201</v>
      </c>
      <c r="V417" s="1">
        <v>406.790663</v>
      </c>
      <c r="W417" s="1">
        <v>379.211635</v>
      </c>
      <c r="X417" s="1">
        <v>262.000766</v>
      </c>
      <c r="Y417" s="1">
        <v>389.46</v>
      </c>
      <c r="Z417" s="7">
        <v>74463.375599999999</v>
      </c>
      <c r="AA417" s="7">
        <v>46.126910877999997</v>
      </c>
      <c r="AB417" s="7">
        <v>55.009074021000004</v>
      </c>
      <c r="AC417" s="7">
        <v>140.74881937999999</v>
      </c>
      <c r="AD417" s="7" t="s">
        <v>445</v>
      </c>
      <c r="AE417" s="7">
        <v>38.655257441000003</v>
      </c>
      <c r="AF417" s="7" t="s">
        <v>445</v>
      </c>
      <c r="AG417" s="7">
        <v>60.157352496000001</v>
      </c>
    </row>
    <row r="418" spans="1:33" x14ac:dyDescent="0.25">
      <c r="A418" s="1">
        <v>109099</v>
      </c>
      <c r="B418" s="1">
        <v>2110224</v>
      </c>
      <c r="C418" s="1" t="s">
        <v>318</v>
      </c>
      <c r="D418" s="1">
        <v>2110224</v>
      </c>
      <c r="E418" s="1" t="s">
        <v>604</v>
      </c>
      <c r="F418" s="1">
        <v>34203085</v>
      </c>
      <c r="G418" s="1">
        <v>1.83</v>
      </c>
      <c r="H418" s="1">
        <v>3.7577372610455924</v>
      </c>
      <c r="I418" s="1">
        <v>-3.305803792437088</v>
      </c>
      <c r="J418" s="1">
        <v>2.6179380612423045E-2</v>
      </c>
      <c r="K418" s="1">
        <v>-3.6001116984278889</v>
      </c>
      <c r="L418" s="1">
        <v>3.7526684449634611</v>
      </c>
      <c r="M418" s="1">
        <v>59.040000915527344</v>
      </c>
      <c r="N418" s="1">
        <v>0.97094166596730558</v>
      </c>
      <c r="O418" s="1">
        <v>0.96533690096206171</v>
      </c>
      <c r="P418" s="1">
        <v>0.9372858188398201</v>
      </c>
      <c r="Q418" s="1">
        <v>0.96829999923706056</v>
      </c>
      <c r="R418" s="1">
        <v>0.9329846751933194</v>
      </c>
      <c r="S418" s="1">
        <v>0.90340906027788037</v>
      </c>
      <c r="T418" s="1">
        <v>0.90340906027788037</v>
      </c>
      <c r="U418" s="1">
        <v>0.9372858188398201</v>
      </c>
      <c r="V418" s="1">
        <v>406.790663</v>
      </c>
      <c r="W418" s="1">
        <v>379.211635</v>
      </c>
      <c r="X418" s="1">
        <v>262.000766</v>
      </c>
      <c r="Y418" s="1">
        <v>389.46</v>
      </c>
      <c r="Z418" s="7">
        <v>74463.375599999999</v>
      </c>
      <c r="AA418" s="7">
        <v>93.713853099000005</v>
      </c>
      <c r="AB418" s="7">
        <v>93.586093473999995</v>
      </c>
      <c r="AC418" s="7" t="s">
        <v>444</v>
      </c>
      <c r="AD418" s="7" t="s">
        <v>445</v>
      </c>
      <c r="AE418" s="7">
        <v>64.746256125000002</v>
      </c>
      <c r="AF418" s="7" t="s">
        <v>445</v>
      </c>
      <c r="AG418" s="7">
        <v>100.39555813</v>
      </c>
    </row>
    <row r="419" spans="1:33" x14ac:dyDescent="0.25">
      <c r="A419" s="1">
        <v>113725</v>
      </c>
      <c r="B419" s="1">
        <v>2111201</v>
      </c>
      <c r="C419" s="1" t="s">
        <v>318</v>
      </c>
      <c r="D419" s="1">
        <v>2111201</v>
      </c>
      <c r="E419" s="1" t="s">
        <v>604</v>
      </c>
      <c r="F419" s="1">
        <v>34203085</v>
      </c>
      <c r="G419" s="1">
        <v>1.83</v>
      </c>
      <c r="H419" s="1">
        <v>12.202044717552415</v>
      </c>
      <c r="I419" s="1">
        <v>-3.6722893233719205</v>
      </c>
      <c r="J419" s="1">
        <v>5.1559812867785784</v>
      </c>
      <c r="K419" s="1">
        <v>-12.068655915103895</v>
      </c>
      <c r="L419" s="1">
        <v>10.717247659700348</v>
      </c>
      <c r="M419" s="1">
        <v>59.040000915527344</v>
      </c>
      <c r="N419" s="1">
        <v>0.97094166596730558</v>
      </c>
      <c r="O419" s="1">
        <v>0.96533690096206171</v>
      </c>
      <c r="P419" s="1">
        <v>0.9372858188398201</v>
      </c>
      <c r="Q419" s="1">
        <v>0.96829999923706056</v>
      </c>
      <c r="R419" s="1">
        <v>0.9329846751933194</v>
      </c>
      <c r="S419" s="1">
        <v>0.90340906027788037</v>
      </c>
      <c r="T419" s="1">
        <v>0.90340906027788037</v>
      </c>
      <c r="U419" s="1">
        <v>0.9372858188398201</v>
      </c>
      <c r="V419" s="1">
        <v>406.790663</v>
      </c>
      <c r="W419" s="1">
        <v>379.211635</v>
      </c>
      <c r="X419" s="1">
        <v>262.000766</v>
      </c>
      <c r="Y419" s="1">
        <v>389.46</v>
      </c>
      <c r="Z419" s="7">
        <v>74463.375599999999</v>
      </c>
      <c r="AA419" s="7">
        <v>32.164269326000003</v>
      </c>
      <c r="AB419" s="7">
        <v>28.128699005000001</v>
      </c>
      <c r="AC419" s="7" t="s">
        <v>444</v>
      </c>
      <c r="AD419" s="7" t="s">
        <v>445</v>
      </c>
      <c r="AE419" s="7">
        <v>18.612280560999999</v>
      </c>
      <c r="AF419" s="7" t="s">
        <v>445</v>
      </c>
      <c r="AG419" s="7">
        <v>29.246560808000002</v>
      </c>
    </row>
    <row r="420" spans="1:33" x14ac:dyDescent="0.25">
      <c r="A420" s="1">
        <v>118351</v>
      </c>
      <c r="B420" s="1">
        <v>2111202</v>
      </c>
      <c r="C420" s="1" t="s">
        <v>318</v>
      </c>
      <c r="D420" s="1">
        <v>2111202</v>
      </c>
      <c r="E420" s="1" t="s">
        <v>604</v>
      </c>
      <c r="F420" s="1">
        <v>34203085</v>
      </c>
      <c r="G420" s="1">
        <v>1.83</v>
      </c>
      <c r="H420" s="1">
        <v>-1.0320719715963524</v>
      </c>
      <c r="I420" s="1">
        <v>4.7509435868664642</v>
      </c>
      <c r="J420" s="1">
        <v>-7.2434024403860882</v>
      </c>
      <c r="K420" s="1">
        <v>2.8568625398738186</v>
      </c>
      <c r="L420" s="1">
        <v>6.7873686942103326</v>
      </c>
      <c r="M420" s="1">
        <v>59.040000915527344</v>
      </c>
      <c r="N420" s="1">
        <v>0.97094166596730558</v>
      </c>
      <c r="O420" s="1">
        <v>0.96533690096206171</v>
      </c>
      <c r="P420" s="1">
        <v>0.9372858188398201</v>
      </c>
      <c r="Q420" s="1">
        <v>0.96829999923706056</v>
      </c>
      <c r="R420" s="1">
        <v>0.9329846751933194</v>
      </c>
      <c r="S420" s="1">
        <v>0.90340906027788037</v>
      </c>
      <c r="T420" s="1">
        <v>0.90340906027788037</v>
      </c>
      <c r="U420" s="1">
        <v>0.9372858188398201</v>
      </c>
      <c r="V420" s="1">
        <v>406.790663</v>
      </c>
      <c r="W420" s="1">
        <v>379.211635</v>
      </c>
      <c r="X420" s="1">
        <v>262.000766</v>
      </c>
      <c r="Y420" s="1">
        <v>389.46</v>
      </c>
      <c r="Z420" s="7">
        <v>74463.375599999999</v>
      </c>
      <c r="AA420" s="7">
        <v>51.366344579</v>
      </c>
      <c r="AB420" s="7" t="s">
        <v>444</v>
      </c>
      <c r="AC420" s="7">
        <v>73.812441218000004</v>
      </c>
      <c r="AD420" s="7">
        <v>31.677166256</v>
      </c>
      <c r="AE420" s="7" t="s">
        <v>445</v>
      </c>
      <c r="AF420" s="7">
        <v>49.395561755999999</v>
      </c>
      <c r="AG420" s="7" t="s">
        <v>445</v>
      </c>
    </row>
    <row r="421" spans="1:33" x14ac:dyDescent="0.25">
      <c r="A421" s="1">
        <v>122977</v>
      </c>
      <c r="B421" s="1">
        <v>2111203</v>
      </c>
      <c r="C421" s="1" t="s">
        <v>318</v>
      </c>
      <c r="D421" s="1">
        <v>2111203</v>
      </c>
      <c r="E421" s="1" t="s">
        <v>604</v>
      </c>
      <c r="F421" s="1">
        <v>34203085</v>
      </c>
      <c r="G421" s="1">
        <v>1.83</v>
      </c>
      <c r="H421" s="1">
        <v>7.0694373798300614</v>
      </c>
      <c r="I421" s="1">
        <v>-2.4528751885024711</v>
      </c>
      <c r="J421" s="1">
        <v>3.2859068387800696</v>
      </c>
      <c r="K421" s="1">
        <v>-7.6361768499697904</v>
      </c>
      <c r="L421" s="1">
        <v>6.7571689318722479</v>
      </c>
      <c r="M421" s="1">
        <v>59.040000915527344</v>
      </c>
      <c r="N421" s="1">
        <v>0.97094166596730558</v>
      </c>
      <c r="O421" s="1">
        <v>0.96533690096206171</v>
      </c>
      <c r="P421" s="1">
        <v>0.9372858188398201</v>
      </c>
      <c r="Q421" s="1">
        <v>0.96829999923706056</v>
      </c>
      <c r="R421" s="1">
        <v>0.9329846751933194</v>
      </c>
      <c r="S421" s="1">
        <v>0.90340906027788037</v>
      </c>
      <c r="T421" s="1">
        <v>0.90340906027788037</v>
      </c>
      <c r="U421" s="1">
        <v>0.9372858188398201</v>
      </c>
      <c r="V421" s="1">
        <v>406.790663</v>
      </c>
      <c r="W421" s="1">
        <v>379.211635</v>
      </c>
      <c r="X421" s="1">
        <v>262.000766</v>
      </c>
      <c r="Y421" s="1">
        <v>389.46</v>
      </c>
      <c r="Z421" s="7">
        <v>74463.375599999999</v>
      </c>
      <c r="AA421" s="7">
        <v>51.600385074000002</v>
      </c>
      <c r="AB421" s="7">
        <v>49.276941250999997</v>
      </c>
      <c r="AC421" s="7" t="s">
        <v>444</v>
      </c>
      <c r="AD421" s="7" t="s">
        <v>445</v>
      </c>
      <c r="AE421" s="7">
        <v>29.996383459</v>
      </c>
      <c r="AF421" s="7" t="s">
        <v>445</v>
      </c>
      <c r="AG421" s="7">
        <v>46.803415528000002</v>
      </c>
    </row>
    <row r="422" spans="1:33" x14ac:dyDescent="0.25">
      <c r="A422" s="1">
        <v>127603</v>
      </c>
      <c r="B422" s="1">
        <v>2111204</v>
      </c>
      <c r="C422" s="1" t="s">
        <v>318</v>
      </c>
      <c r="D422" s="1">
        <v>2111204</v>
      </c>
      <c r="E422" s="1" t="s">
        <v>604</v>
      </c>
      <c r="F422" s="1">
        <v>34203085</v>
      </c>
      <c r="G422" s="1">
        <v>1.83</v>
      </c>
      <c r="H422" s="1">
        <v>1.6207879070348423</v>
      </c>
      <c r="I422" s="1">
        <v>4.8385468523440274</v>
      </c>
      <c r="J422" s="1">
        <v>-6.098821680350456</v>
      </c>
      <c r="K422" s="1">
        <v>3.1430317035686985</v>
      </c>
      <c r="L422" s="1">
        <v>7.0534764092107718</v>
      </c>
      <c r="M422" s="1">
        <v>59.040000915527344</v>
      </c>
      <c r="N422" s="1">
        <v>0.97094166596730558</v>
      </c>
      <c r="O422" s="1">
        <v>0.96533690096206171</v>
      </c>
      <c r="P422" s="1">
        <v>0.9372858188398201</v>
      </c>
      <c r="Q422" s="1">
        <v>0.96829999923706056</v>
      </c>
      <c r="R422" s="1">
        <v>0.9329846751933194</v>
      </c>
      <c r="S422" s="1">
        <v>0.90340906027788037</v>
      </c>
      <c r="T422" s="1">
        <v>0.90340906027788037</v>
      </c>
      <c r="U422" s="1">
        <v>0.9372858188398201</v>
      </c>
      <c r="V422" s="1">
        <v>406.790663</v>
      </c>
      <c r="W422" s="1">
        <v>379.211635</v>
      </c>
      <c r="X422" s="1">
        <v>262.000766</v>
      </c>
      <c r="Y422" s="1">
        <v>389.46</v>
      </c>
      <c r="Z422" s="7">
        <v>74463.375599999999</v>
      </c>
      <c r="AA422" s="7">
        <v>49.390710509999998</v>
      </c>
      <c r="AB422" s="7">
        <v>218.29438533000001</v>
      </c>
      <c r="AC422" s="7">
        <v>72.457940715000007</v>
      </c>
      <c r="AD422" s="7">
        <v>37.809769856000003</v>
      </c>
      <c r="AE422" s="7" t="s">
        <v>445</v>
      </c>
      <c r="AF422" s="7">
        <v>58.853419912</v>
      </c>
      <c r="AG422" s="7" t="s">
        <v>445</v>
      </c>
    </row>
    <row r="423" spans="1:33" x14ac:dyDescent="0.25">
      <c r="A423" s="1">
        <v>132229</v>
      </c>
      <c r="B423" s="1">
        <v>2111205</v>
      </c>
      <c r="C423" s="1" t="s">
        <v>318</v>
      </c>
      <c r="D423" s="1">
        <v>2111205</v>
      </c>
      <c r="E423" s="1" t="s">
        <v>604</v>
      </c>
      <c r="F423" s="1">
        <v>34203085</v>
      </c>
      <c r="G423" s="1">
        <v>1.83</v>
      </c>
      <c r="H423" s="1">
        <v>12.856911923259402</v>
      </c>
      <c r="I423" s="1">
        <v>-3.3226067458918083</v>
      </c>
      <c r="J423" s="1">
        <v>6.249548785744893</v>
      </c>
      <c r="K423" s="1">
        <v>-12.94072072256697</v>
      </c>
      <c r="L423" s="1">
        <v>11.643811599934269</v>
      </c>
      <c r="M423" s="1">
        <v>59.040000915527344</v>
      </c>
      <c r="N423" s="1">
        <v>0.97094166596730558</v>
      </c>
      <c r="O423" s="1">
        <v>0.96533690096206171</v>
      </c>
      <c r="P423" s="1">
        <v>0.9372858188398201</v>
      </c>
      <c r="Q423" s="1">
        <v>0.96829999923706056</v>
      </c>
      <c r="R423" s="1">
        <v>0.9329846751933194</v>
      </c>
      <c r="S423" s="1">
        <v>0.90340906027788037</v>
      </c>
      <c r="T423" s="1">
        <v>0.90340906027788037</v>
      </c>
      <c r="U423" s="1">
        <v>0.9372858188398201</v>
      </c>
      <c r="V423" s="1">
        <v>406.790663</v>
      </c>
      <c r="W423" s="1">
        <v>379.211635</v>
      </c>
      <c r="X423" s="1">
        <v>262.000766</v>
      </c>
      <c r="Y423" s="1">
        <v>389.46</v>
      </c>
      <c r="Z423" s="7">
        <v>74463.375599999999</v>
      </c>
      <c r="AA423" s="7">
        <v>29.525200857000002</v>
      </c>
      <c r="AB423" s="7">
        <v>26.645027821999999</v>
      </c>
      <c r="AC423" s="7" t="s">
        <v>444</v>
      </c>
      <c r="AD423" s="7" t="s">
        <v>445</v>
      </c>
      <c r="AE423" s="7">
        <v>17.290624678</v>
      </c>
      <c r="AF423" s="7" t="s">
        <v>445</v>
      </c>
      <c r="AG423" s="7">
        <v>27.208269294000001</v>
      </c>
    </row>
    <row r="424" spans="1:33" x14ac:dyDescent="0.25">
      <c r="A424" s="1">
        <v>136855</v>
      </c>
      <c r="B424" s="1">
        <v>2111206</v>
      </c>
      <c r="C424" s="1" t="s">
        <v>318</v>
      </c>
      <c r="D424" s="1">
        <v>2111206</v>
      </c>
      <c r="E424" s="1" t="s">
        <v>604</v>
      </c>
      <c r="F424" s="1">
        <v>34203085</v>
      </c>
      <c r="G424" s="1">
        <v>1.83</v>
      </c>
      <c r="H424" s="1">
        <v>2.5899665402581924</v>
      </c>
      <c r="I424" s="1">
        <v>4.5763290543585615</v>
      </c>
      <c r="J424" s="1">
        <v>-4.4953841239085417</v>
      </c>
      <c r="K424" s="1">
        <v>1.8801916288439844</v>
      </c>
      <c r="L424" s="1">
        <v>6.2119139309564639</v>
      </c>
      <c r="M424" s="1">
        <v>59.040000915527344</v>
      </c>
      <c r="N424" s="1">
        <v>0.97094166596730558</v>
      </c>
      <c r="O424" s="1">
        <v>0.96533690096206171</v>
      </c>
      <c r="P424" s="1">
        <v>0.9372858188398201</v>
      </c>
      <c r="Q424" s="1">
        <v>0.96829999923706056</v>
      </c>
      <c r="R424" s="1">
        <v>0.9329846751933194</v>
      </c>
      <c r="S424" s="1">
        <v>0.90340906027788037</v>
      </c>
      <c r="T424" s="1">
        <v>0.90340906027788037</v>
      </c>
      <c r="U424" s="1">
        <v>0.9372858188398201</v>
      </c>
      <c r="V424" s="1">
        <v>406.790663</v>
      </c>
      <c r="W424" s="1">
        <v>379.211635</v>
      </c>
      <c r="X424" s="1">
        <v>262.000766</v>
      </c>
      <c r="Y424" s="1">
        <v>389.46</v>
      </c>
      <c r="Z424" s="7">
        <v>74463.375599999999</v>
      </c>
      <c r="AA424" s="7">
        <v>56.217419909</v>
      </c>
      <c r="AB424" s="7">
        <v>136.23331259</v>
      </c>
      <c r="AC424" s="7">
        <v>76.666986704999999</v>
      </c>
      <c r="AD424" s="7">
        <v>51.652645309</v>
      </c>
      <c r="AE424" s="7" t="s">
        <v>445</v>
      </c>
      <c r="AF424" s="7">
        <v>80.202256568999999</v>
      </c>
      <c r="AG424" s="7" t="s">
        <v>445</v>
      </c>
    </row>
    <row r="425" spans="1:33" x14ac:dyDescent="0.25">
      <c r="A425" s="1">
        <v>141481</v>
      </c>
      <c r="B425" s="1">
        <v>2111207</v>
      </c>
      <c r="C425" s="1" t="s">
        <v>318</v>
      </c>
      <c r="D425" s="1">
        <v>2111207</v>
      </c>
      <c r="E425" s="1" t="s">
        <v>604</v>
      </c>
      <c r="F425" s="1">
        <v>34203085</v>
      </c>
      <c r="G425" s="1">
        <v>1.83</v>
      </c>
      <c r="H425" s="1">
        <v>6.5943322853286324</v>
      </c>
      <c r="I425" s="1">
        <v>-2.019576399109158</v>
      </c>
      <c r="J425" s="1">
        <v>3.5761352050988799</v>
      </c>
      <c r="K425" s="1">
        <v>-7.377186471215877</v>
      </c>
      <c r="L425" s="1">
        <v>6.6087360816709619</v>
      </c>
      <c r="M425" s="1">
        <v>59.040000915527344</v>
      </c>
      <c r="N425" s="1">
        <v>0.97094166596730558</v>
      </c>
      <c r="O425" s="1">
        <v>0.96533690096206171</v>
      </c>
      <c r="P425" s="1">
        <v>0.9372858188398201</v>
      </c>
      <c r="Q425" s="1">
        <v>0.96829999923706056</v>
      </c>
      <c r="R425" s="1">
        <v>0.9329846751933194</v>
      </c>
      <c r="S425" s="1">
        <v>0.90340906027788037</v>
      </c>
      <c r="T425" s="1">
        <v>0.90340906027788037</v>
      </c>
      <c r="U425" s="1">
        <v>0.9372858188398201</v>
      </c>
      <c r="V425" s="1">
        <v>406.790663</v>
      </c>
      <c r="W425" s="1">
        <v>379.211635</v>
      </c>
      <c r="X425" s="1">
        <v>262.000766</v>
      </c>
      <c r="Y425" s="1">
        <v>389.46</v>
      </c>
      <c r="Z425" s="7">
        <v>74463.375599999999</v>
      </c>
      <c r="AA425" s="7">
        <v>52.781794798999996</v>
      </c>
      <c r="AB425" s="7">
        <v>52.899268712000001</v>
      </c>
      <c r="AC425" s="7" t="s">
        <v>444</v>
      </c>
      <c r="AD425" s="7" t="s">
        <v>445</v>
      </c>
      <c r="AE425" s="7">
        <v>31.084571363999999</v>
      </c>
      <c r="AF425" s="7" t="s">
        <v>445</v>
      </c>
      <c r="AG425" s="7">
        <v>48.481646754000003</v>
      </c>
    </row>
    <row r="426" spans="1:33" x14ac:dyDescent="0.25">
      <c r="A426" s="1">
        <v>146107</v>
      </c>
      <c r="B426" s="1">
        <v>2111208</v>
      </c>
      <c r="C426" s="1" t="s">
        <v>318</v>
      </c>
      <c r="D426" s="1">
        <v>2111208</v>
      </c>
      <c r="E426" s="1" t="s">
        <v>604</v>
      </c>
      <c r="F426" s="1">
        <v>34203085</v>
      </c>
      <c r="G426" s="1">
        <v>1.83</v>
      </c>
      <c r="H426" s="1">
        <v>1.9295494389685506</v>
      </c>
      <c r="I426" s="1">
        <v>1.4700279264361131</v>
      </c>
      <c r="J426" s="1">
        <v>-1.5499214257631739</v>
      </c>
      <c r="K426" s="1">
        <v>-1.6330312991340308</v>
      </c>
      <c r="L426" s="1">
        <v>3.0370222114418444</v>
      </c>
      <c r="M426" s="1">
        <v>59.040000915527344</v>
      </c>
      <c r="N426" s="1">
        <v>0.97094166596730558</v>
      </c>
      <c r="O426" s="1">
        <v>0.96533690096206171</v>
      </c>
      <c r="P426" s="1">
        <v>0.9372858188398201</v>
      </c>
      <c r="Q426" s="1">
        <v>0.96829999923706056</v>
      </c>
      <c r="R426" s="1">
        <v>0.9329846751933194</v>
      </c>
      <c r="S426" s="1">
        <v>0.90340906027788037</v>
      </c>
      <c r="T426" s="1">
        <v>0.90340906027788037</v>
      </c>
      <c r="U426" s="1">
        <v>0.9372858188398201</v>
      </c>
      <c r="V426" s="1">
        <v>406.790663</v>
      </c>
      <c r="W426" s="1">
        <v>379.211635</v>
      </c>
      <c r="X426" s="1">
        <v>262.000766</v>
      </c>
      <c r="Y426" s="1">
        <v>389.46</v>
      </c>
      <c r="Z426" s="7">
        <v>74463.375599999999</v>
      </c>
      <c r="AA426" s="7">
        <v>116.03229777999999</v>
      </c>
      <c r="AB426" s="7">
        <v>183.20346255000001</v>
      </c>
      <c r="AC426" s="7">
        <v>240.78430997000001</v>
      </c>
      <c r="AD426" s="7">
        <v>151.71346138999999</v>
      </c>
      <c r="AE426" s="7">
        <v>143.94141411999999</v>
      </c>
      <c r="AF426" s="7">
        <v>234.51860690000001</v>
      </c>
      <c r="AG426" s="7">
        <v>222.53235678999999</v>
      </c>
    </row>
    <row r="427" spans="1:33" x14ac:dyDescent="0.25">
      <c r="A427" s="1">
        <v>150733</v>
      </c>
      <c r="B427" s="1">
        <v>2111209</v>
      </c>
      <c r="C427" s="1" t="s">
        <v>318</v>
      </c>
      <c r="D427" s="1">
        <v>2111209</v>
      </c>
      <c r="E427" s="1" t="s">
        <v>604</v>
      </c>
      <c r="F427" s="1">
        <v>34203085</v>
      </c>
      <c r="G427" s="1">
        <v>1.83</v>
      </c>
      <c r="H427" s="1">
        <v>9.0802998433629689</v>
      </c>
      <c r="I427" s="1">
        <v>-3.0960474802317774</v>
      </c>
      <c r="J427" s="1">
        <v>3.9817417509758779</v>
      </c>
      <c r="K427" s="1">
        <v>-9.3832916454390798</v>
      </c>
      <c r="L427" s="1">
        <v>8.2849415821332268</v>
      </c>
      <c r="M427" s="1">
        <v>59.040000915527344</v>
      </c>
      <c r="N427" s="1">
        <v>0.97094166596730558</v>
      </c>
      <c r="O427" s="1">
        <v>0.96533690096206171</v>
      </c>
      <c r="P427" s="1">
        <v>0.9372858188398201</v>
      </c>
      <c r="Q427" s="1">
        <v>0.96829999923706056</v>
      </c>
      <c r="R427" s="1">
        <v>0.9329846751933194</v>
      </c>
      <c r="S427" s="1">
        <v>0.90340906027788037</v>
      </c>
      <c r="T427" s="1">
        <v>0.90340906027788037</v>
      </c>
      <c r="U427" s="1">
        <v>0.9372858188398201</v>
      </c>
      <c r="V427" s="1">
        <v>406.790663</v>
      </c>
      <c r="W427" s="1">
        <v>379.211635</v>
      </c>
      <c r="X427" s="1">
        <v>262.000766</v>
      </c>
      <c r="Y427" s="1">
        <v>389.46</v>
      </c>
      <c r="Z427" s="7">
        <v>74463.375599999999</v>
      </c>
      <c r="AA427" s="7">
        <v>41.900687265000002</v>
      </c>
      <c r="AB427" s="7">
        <v>38.142946152999997</v>
      </c>
      <c r="AC427" s="7" t="s">
        <v>444</v>
      </c>
      <c r="AD427" s="7" t="s">
        <v>445</v>
      </c>
      <c r="AE427" s="7">
        <v>24.225035599999998</v>
      </c>
      <c r="AF427" s="7" t="s">
        <v>445</v>
      </c>
      <c r="AG427" s="7">
        <v>37.902695215999998</v>
      </c>
    </row>
    <row r="428" spans="1:33" x14ac:dyDescent="0.25">
      <c r="A428" s="1">
        <v>155359</v>
      </c>
      <c r="B428" s="1">
        <v>2111210</v>
      </c>
      <c r="C428" s="1" t="s">
        <v>318</v>
      </c>
      <c r="D428" s="1">
        <v>2111210</v>
      </c>
      <c r="E428" s="1" t="s">
        <v>604</v>
      </c>
      <c r="F428" s="1">
        <v>34203085</v>
      </c>
      <c r="G428" s="1">
        <v>1.83</v>
      </c>
      <c r="H428" s="1">
        <v>-0.75184688071977457</v>
      </c>
      <c r="I428" s="1">
        <v>4.6633758002953609</v>
      </c>
      <c r="J428" s="1">
        <v>-7.1375170602878981</v>
      </c>
      <c r="K428" s="1">
        <v>3.0395552388970533</v>
      </c>
      <c r="L428" s="1">
        <v>6.7938073629044586</v>
      </c>
      <c r="M428" s="1">
        <v>59.040000915527344</v>
      </c>
      <c r="N428" s="1">
        <v>0.97094166596730558</v>
      </c>
      <c r="O428" s="1">
        <v>0.96533690096206171</v>
      </c>
      <c r="P428" s="1">
        <v>0.9372858188398201</v>
      </c>
      <c r="Q428" s="1">
        <v>0.96829999923706056</v>
      </c>
      <c r="R428" s="1">
        <v>0.9329846751933194</v>
      </c>
      <c r="S428" s="1">
        <v>0.90340906027788037</v>
      </c>
      <c r="T428" s="1">
        <v>0.90340906027788037</v>
      </c>
      <c r="U428" s="1">
        <v>0.9372858188398201</v>
      </c>
      <c r="V428" s="1">
        <v>406.790663</v>
      </c>
      <c r="W428" s="1">
        <v>379.211635</v>
      </c>
      <c r="X428" s="1">
        <v>262.000766</v>
      </c>
      <c r="Y428" s="1">
        <v>389.46</v>
      </c>
      <c r="Z428" s="7">
        <v>74463.375599999999</v>
      </c>
      <c r="AA428" s="7">
        <v>51.316715625999997</v>
      </c>
      <c r="AB428" s="7" t="s">
        <v>444</v>
      </c>
      <c r="AC428" s="7">
        <v>75.217251845999996</v>
      </c>
      <c r="AD428" s="7">
        <v>32.161933457000004</v>
      </c>
      <c r="AE428" s="7" t="s">
        <v>445</v>
      </c>
      <c r="AF428" s="7">
        <v>50.143182135000004</v>
      </c>
      <c r="AG428" s="7" t="s">
        <v>445</v>
      </c>
    </row>
    <row r="429" spans="1:33" x14ac:dyDescent="0.25">
      <c r="A429" s="1">
        <v>159985</v>
      </c>
      <c r="B429" s="1">
        <v>2111211</v>
      </c>
      <c r="C429" s="1" t="s">
        <v>318</v>
      </c>
      <c r="D429" s="1">
        <v>2111211</v>
      </c>
      <c r="E429" s="1" t="s">
        <v>604</v>
      </c>
      <c r="F429" s="1">
        <v>34203085</v>
      </c>
      <c r="G429" s="1">
        <v>1.83</v>
      </c>
      <c r="H429" s="1">
        <v>14.633548793277976</v>
      </c>
      <c r="I429" s="1">
        <v>-10.542938362545557</v>
      </c>
      <c r="J429" s="1">
        <v>1.4787008826718822</v>
      </c>
      <c r="K429" s="1">
        <v>-14.197988846616299</v>
      </c>
      <c r="L429" s="1">
        <v>13.972945605423595</v>
      </c>
      <c r="M429" s="1">
        <v>59.040000915527344</v>
      </c>
      <c r="N429" s="1">
        <v>0.97094166596730558</v>
      </c>
      <c r="O429" s="1">
        <v>0.96533690096206171</v>
      </c>
      <c r="P429" s="1">
        <v>0.9372858188398201</v>
      </c>
      <c r="Q429" s="1">
        <v>0.96829999923706056</v>
      </c>
      <c r="R429" s="1">
        <v>0.9329846751933194</v>
      </c>
      <c r="S429" s="1">
        <v>0.90340906027788037</v>
      </c>
      <c r="T429" s="1">
        <v>0.90340906027788037</v>
      </c>
      <c r="U429" s="1">
        <v>0.9372858188398201</v>
      </c>
      <c r="V429" s="1">
        <v>406.790663</v>
      </c>
      <c r="W429" s="1">
        <v>379.211635</v>
      </c>
      <c r="X429" s="1">
        <v>262.000766</v>
      </c>
      <c r="Y429" s="1">
        <v>389.46</v>
      </c>
      <c r="Z429" s="7">
        <v>74463.375599999999</v>
      </c>
      <c r="AA429" s="7">
        <v>24.436990729000001</v>
      </c>
      <c r="AB429" s="7">
        <v>23.288687102000001</v>
      </c>
      <c r="AC429" s="7" t="s">
        <v>444</v>
      </c>
      <c r="AD429" s="7" t="s">
        <v>445</v>
      </c>
      <c r="AE429" s="7">
        <v>15.670943212999999</v>
      </c>
      <c r="AF429" s="7" t="s">
        <v>445</v>
      </c>
      <c r="AG429" s="7">
        <v>24.710355104000001</v>
      </c>
    </row>
    <row r="430" spans="1:33" x14ac:dyDescent="0.25">
      <c r="A430" s="1">
        <v>164611</v>
      </c>
      <c r="B430" s="1">
        <v>2111212</v>
      </c>
      <c r="C430" s="1" t="s">
        <v>318</v>
      </c>
      <c r="D430" s="1">
        <v>2111212</v>
      </c>
      <c r="E430" s="1" t="s">
        <v>604</v>
      </c>
      <c r="F430" s="1">
        <v>34203085</v>
      </c>
      <c r="G430" s="1">
        <v>1.83</v>
      </c>
      <c r="H430" s="1">
        <v>11.598011483961818</v>
      </c>
      <c r="I430" s="1">
        <v>-2.894610281411623</v>
      </c>
      <c r="J430" s="1">
        <v>6.0111743748407847</v>
      </c>
      <c r="K430" s="1">
        <v>-11.917986063886683</v>
      </c>
      <c r="L430" s="1">
        <v>10.770301587648463</v>
      </c>
      <c r="M430" s="1">
        <v>59.040000915527344</v>
      </c>
      <c r="N430" s="1">
        <v>0.97094166596730558</v>
      </c>
      <c r="O430" s="1">
        <v>0.96533690096206171</v>
      </c>
      <c r="P430" s="1">
        <v>0.9372858188398201</v>
      </c>
      <c r="Q430" s="1">
        <v>0.96829999923706056</v>
      </c>
      <c r="R430" s="1">
        <v>0.9329846751933194</v>
      </c>
      <c r="S430" s="1">
        <v>0.90340906027788037</v>
      </c>
      <c r="T430" s="1">
        <v>0.90340906027788037</v>
      </c>
      <c r="U430" s="1">
        <v>0.9372858188398201</v>
      </c>
      <c r="V430" s="1">
        <v>406.790663</v>
      </c>
      <c r="W430" s="1">
        <v>379.211635</v>
      </c>
      <c r="X430" s="1">
        <v>262.000766</v>
      </c>
      <c r="Y430" s="1">
        <v>389.46</v>
      </c>
      <c r="Z430" s="7">
        <v>74463.375599999999</v>
      </c>
      <c r="AA430" s="7">
        <v>32.000903915000002</v>
      </c>
      <c r="AB430" s="7">
        <v>29.645743739</v>
      </c>
      <c r="AC430" s="7" t="s">
        <v>444</v>
      </c>
      <c r="AD430" s="7" t="s">
        <v>445</v>
      </c>
      <c r="AE430" s="7">
        <v>18.860223408</v>
      </c>
      <c r="AF430" s="7" t="s">
        <v>445</v>
      </c>
      <c r="AG430" s="7">
        <v>29.628944609000001</v>
      </c>
    </row>
    <row r="431" spans="1:33" x14ac:dyDescent="0.25">
      <c r="A431" s="1">
        <v>169237</v>
      </c>
      <c r="B431" s="1">
        <v>2111213</v>
      </c>
      <c r="C431" s="1" t="s">
        <v>318</v>
      </c>
      <c r="D431" s="1">
        <v>2111213</v>
      </c>
      <c r="E431" s="1" t="s">
        <v>604</v>
      </c>
      <c r="F431" s="1">
        <v>34203085</v>
      </c>
      <c r="G431" s="1">
        <v>1.83</v>
      </c>
      <c r="H431" s="1">
        <v>3.6782954507874619</v>
      </c>
      <c r="I431" s="1">
        <v>6.8962643291277441</v>
      </c>
      <c r="J431" s="1">
        <v>-6.7884026991154593</v>
      </c>
      <c r="K431" s="1">
        <v>3.7326975615844447</v>
      </c>
      <c r="L431" s="1">
        <v>9.1996876025481882</v>
      </c>
      <c r="M431" s="1">
        <v>59.040000915527344</v>
      </c>
      <c r="N431" s="1">
        <v>0.97094166596730558</v>
      </c>
      <c r="O431" s="1">
        <v>0.96533690096206171</v>
      </c>
      <c r="P431" s="1">
        <v>0.9372858188398201</v>
      </c>
      <c r="Q431" s="1">
        <v>0.96829999923706056</v>
      </c>
      <c r="R431" s="1">
        <v>0.9329846751933194</v>
      </c>
      <c r="S431" s="1">
        <v>0.90340906027788037</v>
      </c>
      <c r="T431" s="1">
        <v>0.90340906027788037</v>
      </c>
      <c r="U431" s="1">
        <v>0.9372858188398201</v>
      </c>
      <c r="V431" s="1">
        <v>406.790663</v>
      </c>
      <c r="W431" s="1">
        <v>379.211635</v>
      </c>
      <c r="X431" s="1">
        <v>262.000766</v>
      </c>
      <c r="Y431" s="1">
        <v>389.46</v>
      </c>
      <c r="Z431" s="7">
        <v>74463.375599999999</v>
      </c>
      <c r="AA431" s="7">
        <v>37.634973619</v>
      </c>
      <c r="AB431" s="7">
        <v>95.628912108999998</v>
      </c>
      <c r="AC431" s="7">
        <v>50.539452501</v>
      </c>
      <c r="AD431" s="7">
        <v>33.867387262999998</v>
      </c>
      <c r="AE431" s="7" t="s">
        <v>445</v>
      </c>
      <c r="AF431" s="7">
        <v>52.773376622999997</v>
      </c>
      <c r="AG431" s="7" t="s">
        <v>445</v>
      </c>
    </row>
    <row r="432" spans="1:33" x14ac:dyDescent="0.25">
      <c r="A432" s="1">
        <v>173863</v>
      </c>
      <c r="B432" s="1">
        <v>2111214</v>
      </c>
      <c r="C432" s="1" t="s">
        <v>318</v>
      </c>
      <c r="D432" s="1">
        <v>2111214</v>
      </c>
      <c r="E432" s="1" t="s">
        <v>604</v>
      </c>
      <c r="F432" s="1">
        <v>34203085</v>
      </c>
      <c r="G432" s="1">
        <v>1.83</v>
      </c>
      <c r="H432" s="1">
        <v>11.427511880133263</v>
      </c>
      <c r="I432" s="1">
        <v>-3.1657178163674637</v>
      </c>
      <c r="J432" s="1">
        <v>5.3212397578024957</v>
      </c>
      <c r="K432" s="1">
        <v>-11.420447866298357</v>
      </c>
      <c r="L432" s="1">
        <v>10.215039768908309</v>
      </c>
      <c r="M432" s="1">
        <v>59.040000915527344</v>
      </c>
      <c r="N432" s="1">
        <v>0.97094166596730558</v>
      </c>
      <c r="O432" s="1">
        <v>0.96533690096206171</v>
      </c>
      <c r="P432" s="1">
        <v>0.9372858188398201</v>
      </c>
      <c r="Q432" s="1">
        <v>0.96829999923706056</v>
      </c>
      <c r="R432" s="1">
        <v>0.9329846751933194</v>
      </c>
      <c r="S432" s="1">
        <v>0.90340906027788037</v>
      </c>
      <c r="T432" s="1">
        <v>0.90340906027788037</v>
      </c>
      <c r="U432" s="1">
        <v>0.9372858188398201</v>
      </c>
      <c r="V432" s="1">
        <v>406.790663</v>
      </c>
      <c r="W432" s="1">
        <v>379.211635</v>
      </c>
      <c r="X432" s="1">
        <v>262.000766</v>
      </c>
      <c r="Y432" s="1">
        <v>389.46</v>
      </c>
      <c r="Z432" s="7">
        <v>74463.375599999999</v>
      </c>
      <c r="AA432" s="7">
        <v>33.794743424000004</v>
      </c>
      <c r="AB432" s="7">
        <v>30.102981257</v>
      </c>
      <c r="AC432" s="7" t="s">
        <v>444</v>
      </c>
      <c r="AD432" s="7" t="s">
        <v>445</v>
      </c>
      <c r="AE432" s="7">
        <v>19.725445146999999</v>
      </c>
      <c r="AF432" s="7" t="s">
        <v>445</v>
      </c>
      <c r="AG432" s="7">
        <v>30.963311708999999</v>
      </c>
    </row>
    <row r="433" spans="1:33" x14ac:dyDescent="0.25">
      <c r="A433" s="1">
        <v>178489</v>
      </c>
      <c r="B433" s="1">
        <v>2111215</v>
      </c>
      <c r="C433" s="1" t="s">
        <v>318</v>
      </c>
      <c r="D433" s="1">
        <v>2111215</v>
      </c>
      <c r="E433" s="1" t="s">
        <v>604</v>
      </c>
      <c r="F433" s="1">
        <v>34203085</v>
      </c>
      <c r="G433" s="1">
        <v>1.83</v>
      </c>
      <c r="H433" s="1">
        <v>0.33494115294339399</v>
      </c>
      <c r="I433" s="1">
        <v>8.2281426114848539</v>
      </c>
      <c r="J433" s="1">
        <v>-11.684783071591976</v>
      </c>
      <c r="K433" s="1">
        <v>6.9285482129104174</v>
      </c>
      <c r="L433" s="1">
        <v>11.857262994366398</v>
      </c>
      <c r="M433" s="1">
        <v>59.040000915527344</v>
      </c>
      <c r="N433" s="1">
        <v>0.97094166596730558</v>
      </c>
      <c r="O433" s="1">
        <v>0.96533690096206171</v>
      </c>
      <c r="P433" s="1">
        <v>0.9372858188398201</v>
      </c>
      <c r="Q433" s="1">
        <v>0.96829999923706056</v>
      </c>
      <c r="R433" s="1">
        <v>0.9329846751933194</v>
      </c>
      <c r="S433" s="1">
        <v>0.90340906027788037</v>
      </c>
      <c r="T433" s="1">
        <v>0.90340906027788037</v>
      </c>
      <c r="U433" s="1">
        <v>0.9372858188398201</v>
      </c>
      <c r="V433" s="1">
        <v>406.790663</v>
      </c>
      <c r="W433" s="1">
        <v>379.211635</v>
      </c>
      <c r="X433" s="1">
        <v>262.000766</v>
      </c>
      <c r="Y433" s="1">
        <v>389.46</v>
      </c>
      <c r="Z433" s="7">
        <v>74463.375599999999</v>
      </c>
      <c r="AA433" s="7">
        <v>28.975694053000002</v>
      </c>
      <c r="AB433" s="7">
        <v>1060.1705509999999</v>
      </c>
      <c r="AC433" s="7">
        <v>42.196831242000002</v>
      </c>
      <c r="AD433" s="7">
        <v>19.256590503999998</v>
      </c>
      <c r="AE433" s="7" t="s">
        <v>445</v>
      </c>
      <c r="AF433" s="7">
        <v>30.240232083999999</v>
      </c>
      <c r="AG433" s="7" t="s">
        <v>445</v>
      </c>
    </row>
    <row r="434" spans="1:33" x14ac:dyDescent="0.25">
      <c r="A434" s="1">
        <v>183115</v>
      </c>
      <c r="B434" s="1">
        <v>2111216</v>
      </c>
      <c r="C434" s="1" t="s">
        <v>318</v>
      </c>
      <c r="D434" s="1">
        <v>2111216</v>
      </c>
      <c r="E434" s="1" t="s">
        <v>604</v>
      </c>
      <c r="F434" s="1">
        <v>34203085</v>
      </c>
      <c r="G434" s="1">
        <v>1.83</v>
      </c>
      <c r="H434" s="1">
        <v>4.0801726620349559</v>
      </c>
      <c r="I434" s="1">
        <v>1.9115802177978001</v>
      </c>
      <c r="J434" s="1">
        <v>1.6270325897849709</v>
      </c>
      <c r="K434" s="1">
        <v>-3.0888406504891579</v>
      </c>
      <c r="L434" s="1">
        <v>4.3755457017075985</v>
      </c>
      <c r="M434" s="1">
        <v>59.040000915527344</v>
      </c>
      <c r="N434" s="1">
        <v>0.97094166596730558</v>
      </c>
      <c r="O434" s="1">
        <v>0.96533690096206171</v>
      </c>
      <c r="P434" s="1">
        <v>0.9372858188398201</v>
      </c>
      <c r="Q434" s="1">
        <v>0.96829999923706056</v>
      </c>
      <c r="R434" s="1">
        <v>0.9329846751933194</v>
      </c>
      <c r="S434" s="1">
        <v>0.90340906027788037</v>
      </c>
      <c r="T434" s="1">
        <v>0.90340906027788037</v>
      </c>
      <c r="U434" s="1">
        <v>0.9372858188398201</v>
      </c>
      <c r="V434" s="1">
        <v>406.790663</v>
      </c>
      <c r="W434" s="1">
        <v>379.211635</v>
      </c>
      <c r="X434" s="1">
        <v>262.000766</v>
      </c>
      <c r="Y434" s="1">
        <v>389.46</v>
      </c>
      <c r="Z434" s="7">
        <v>74463.375599999999</v>
      </c>
      <c r="AA434" s="7">
        <v>80.230939419999999</v>
      </c>
      <c r="AB434" s="7">
        <v>86.111433085000002</v>
      </c>
      <c r="AC434" s="7">
        <v>184.93501047999999</v>
      </c>
      <c r="AD434" s="7" t="s">
        <v>445</v>
      </c>
      <c r="AE434" s="7">
        <v>75.628707203000005</v>
      </c>
      <c r="AF434" s="7" t="s">
        <v>445</v>
      </c>
      <c r="AG434" s="7">
        <v>117.17875257999999</v>
      </c>
    </row>
    <row r="435" spans="1:33" x14ac:dyDescent="0.25">
      <c r="A435" s="1">
        <v>187741</v>
      </c>
      <c r="B435" s="1">
        <v>2111217</v>
      </c>
      <c r="C435" s="1" t="s">
        <v>318</v>
      </c>
      <c r="D435" s="1">
        <v>2111217</v>
      </c>
      <c r="E435" s="1" t="s">
        <v>604</v>
      </c>
      <c r="F435" s="1">
        <v>34203085</v>
      </c>
      <c r="G435" s="1">
        <v>1.83</v>
      </c>
      <c r="H435" s="1">
        <v>3.2021505543953612</v>
      </c>
      <c r="I435" s="1">
        <v>1.2559831878063332</v>
      </c>
      <c r="J435" s="1">
        <v>1.1904589123483713</v>
      </c>
      <c r="K435" s="1">
        <v>-2.6386815423358891</v>
      </c>
      <c r="L435" s="1">
        <v>3.4507435861785143</v>
      </c>
      <c r="M435" s="1">
        <v>59.040000915527344</v>
      </c>
      <c r="N435" s="1">
        <v>0.97094166596730558</v>
      </c>
      <c r="O435" s="1">
        <v>0.96533690096206171</v>
      </c>
      <c r="P435" s="1">
        <v>0.9372858188398201</v>
      </c>
      <c r="Q435" s="1">
        <v>0.96829999923706056</v>
      </c>
      <c r="R435" s="1">
        <v>0.9329846751933194</v>
      </c>
      <c r="S435" s="1">
        <v>0.90340906027788037</v>
      </c>
      <c r="T435" s="1">
        <v>0.90340906027788037</v>
      </c>
      <c r="U435" s="1">
        <v>0.9372858188398201</v>
      </c>
      <c r="V435" s="1">
        <v>406.790663</v>
      </c>
      <c r="W435" s="1">
        <v>379.211635</v>
      </c>
      <c r="X435" s="1">
        <v>262.000766</v>
      </c>
      <c r="Y435" s="1">
        <v>389.46</v>
      </c>
      <c r="Z435" s="7">
        <v>74463.375599999999</v>
      </c>
      <c r="AA435" s="7">
        <v>102.00089791000001</v>
      </c>
      <c r="AB435" s="7">
        <v>109.99718197999999</v>
      </c>
      <c r="AC435" s="7">
        <v>281.98920820000001</v>
      </c>
      <c r="AD435" s="7" t="s">
        <v>445</v>
      </c>
      <c r="AE435" s="7">
        <v>88.701565728000006</v>
      </c>
      <c r="AF435" s="7" t="s">
        <v>445</v>
      </c>
      <c r="AG435" s="7">
        <v>137.34004942999999</v>
      </c>
    </row>
    <row r="436" spans="1:33" x14ac:dyDescent="0.25">
      <c r="A436" s="1">
        <v>192367</v>
      </c>
      <c r="B436" s="1">
        <v>2111218</v>
      </c>
      <c r="C436" s="1" t="s">
        <v>318</v>
      </c>
      <c r="D436" s="1">
        <v>2111218</v>
      </c>
      <c r="E436" s="1" t="s">
        <v>604</v>
      </c>
      <c r="F436" s="1">
        <v>34203085</v>
      </c>
      <c r="G436" s="1">
        <v>1.83</v>
      </c>
      <c r="H436" s="1">
        <v>3.4134708283451838</v>
      </c>
      <c r="I436" s="1">
        <v>1.4650512019407915</v>
      </c>
      <c r="J436" s="1">
        <v>1.2268033268881895</v>
      </c>
      <c r="K436" s="1">
        <v>-2.6849837059639925</v>
      </c>
      <c r="L436" s="1">
        <v>3.6523845953723493</v>
      </c>
      <c r="M436" s="1">
        <v>59.040000915527344</v>
      </c>
      <c r="N436" s="1">
        <v>0.97094166596730558</v>
      </c>
      <c r="O436" s="1">
        <v>0.96533690096206171</v>
      </c>
      <c r="P436" s="1">
        <v>0.9372858188398201</v>
      </c>
      <c r="Q436" s="1">
        <v>0.96829999923706056</v>
      </c>
      <c r="R436" s="1">
        <v>0.9329846751933194</v>
      </c>
      <c r="S436" s="1">
        <v>0.90340906027788037</v>
      </c>
      <c r="T436" s="1">
        <v>0.90340906027788037</v>
      </c>
      <c r="U436" s="1">
        <v>0.9372858188398201</v>
      </c>
      <c r="V436" s="1">
        <v>406.790663</v>
      </c>
      <c r="W436" s="1">
        <v>379.211635</v>
      </c>
      <c r="X436" s="1">
        <v>262.000766</v>
      </c>
      <c r="Y436" s="1">
        <v>389.46</v>
      </c>
      <c r="Z436" s="7">
        <v>74463.375599999999</v>
      </c>
      <c r="AA436" s="7">
        <v>96.314419810999993</v>
      </c>
      <c r="AB436" s="7">
        <v>103.12559699000001</v>
      </c>
      <c r="AC436" s="7">
        <v>241.60564228000001</v>
      </c>
      <c r="AD436" s="7" t="s">
        <v>445</v>
      </c>
      <c r="AE436" s="7">
        <v>87.154674935000003</v>
      </c>
      <c r="AF436" s="7" t="s">
        <v>445</v>
      </c>
      <c r="AG436" s="7">
        <v>134.95439488</v>
      </c>
    </row>
    <row r="437" spans="1:33" x14ac:dyDescent="0.25">
      <c r="A437" s="1">
        <v>196993</v>
      </c>
      <c r="B437" s="1">
        <v>2111219</v>
      </c>
      <c r="C437" s="1" t="s">
        <v>318</v>
      </c>
      <c r="D437" s="1">
        <v>2111219</v>
      </c>
      <c r="E437" s="1" t="s">
        <v>604</v>
      </c>
      <c r="F437" s="1">
        <v>34203085</v>
      </c>
      <c r="G437" s="1">
        <v>1.83</v>
      </c>
      <c r="H437" s="1">
        <v>3.9176065619523608</v>
      </c>
      <c r="I437" s="1">
        <v>1.8750090179150525</v>
      </c>
      <c r="J437" s="1">
        <v>1.4035273634151531</v>
      </c>
      <c r="K437" s="1">
        <v>-2.8990257169738975</v>
      </c>
      <c r="L437" s="1">
        <v>4.1717352363484528</v>
      </c>
      <c r="M437" s="1">
        <v>59.040000915527344</v>
      </c>
      <c r="N437" s="1">
        <v>0.97094166596730558</v>
      </c>
      <c r="O437" s="1">
        <v>0.96533690096206171</v>
      </c>
      <c r="P437" s="1">
        <v>0.9372858188398201</v>
      </c>
      <c r="Q437" s="1">
        <v>0.96829999923706056</v>
      </c>
      <c r="R437" s="1">
        <v>0.9329846751933194</v>
      </c>
      <c r="S437" s="1">
        <v>0.90340906027788037</v>
      </c>
      <c r="T437" s="1">
        <v>0.90340906027788037</v>
      </c>
      <c r="U437" s="1">
        <v>0.9372858188398201</v>
      </c>
      <c r="V437" s="1">
        <v>406.790663</v>
      </c>
      <c r="W437" s="1">
        <v>379.211635</v>
      </c>
      <c r="X437" s="1">
        <v>262.000766</v>
      </c>
      <c r="Y437" s="1">
        <v>389.46</v>
      </c>
      <c r="Z437" s="7">
        <v>74463.375599999999</v>
      </c>
      <c r="AA437" s="7">
        <v>84.199483592999997</v>
      </c>
      <c r="AB437" s="7">
        <v>89.726233531999995</v>
      </c>
      <c r="AC437" s="7">
        <v>188.56158847</v>
      </c>
      <c r="AD437" s="7" t="s">
        <v>445</v>
      </c>
      <c r="AE437" s="7">
        <v>80.646004179000002</v>
      </c>
      <c r="AF437" s="7" t="s">
        <v>445</v>
      </c>
      <c r="AG437" s="7">
        <v>124.91655633000001</v>
      </c>
    </row>
    <row r="438" spans="1:33" x14ac:dyDescent="0.25">
      <c r="A438" s="1">
        <v>201619</v>
      </c>
      <c r="B438" s="1">
        <v>2111220</v>
      </c>
      <c r="C438" s="1" t="s">
        <v>318</v>
      </c>
      <c r="D438" s="1">
        <v>2111220</v>
      </c>
      <c r="E438" s="1" t="s">
        <v>604</v>
      </c>
      <c r="F438" s="1">
        <v>34203085</v>
      </c>
      <c r="G438" s="1">
        <v>1.83</v>
      </c>
      <c r="H438" s="1">
        <v>1.8808649937944282</v>
      </c>
      <c r="I438" s="1">
        <v>-0.61200225215900639</v>
      </c>
      <c r="J438" s="1">
        <v>0.10033846345711878</v>
      </c>
      <c r="K438" s="1">
        <v>-3.21915801289714</v>
      </c>
      <c r="L438" s="1">
        <v>2.9616671908130212</v>
      </c>
      <c r="M438" s="1">
        <v>59.040000915527344</v>
      </c>
      <c r="N438" s="1">
        <v>0.97094166596730558</v>
      </c>
      <c r="O438" s="1">
        <v>0.96533690096206171</v>
      </c>
      <c r="P438" s="1">
        <v>0.9372858188398201</v>
      </c>
      <c r="Q438" s="1">
        <v>0.96829999923706056</v>
      </c>
      <c r="R438" s="1">
        <v>0.9329846751933194</v>
      </c>
      <c r="S438" s="1">
        <v>0.90340906027788037</v>
      </c>
      <c r="T438" s="1">
        <v>0.90340906027788037</v>
      </c>
      <c r="U438" s="1">
        <v>0.9372858188398201</v>
      </c>
      <c r="V438" s="1">
        <v>406.790663</v>
      </c>
      <c r="W438" s="1">
        <v>379.211635</v>
      </c>
      <c r="X438" s="1">
        <v>262.000766</v>
      </c>
      <c r="Y438" s="1">
        <v>389.46</v>
      </c>
      <c r="Z438" s="7">
        <v>74463.375599999999</v>
      </c>
      <c r="AA438" s="7">
        <v>119.01000279</v>
      </c>
      <c r="AB438" s="7">
        <v>187.97139826</v>
      </c>
      <c r="AC438" s="7" t="s">
        <v>444</v>
      </c>
      <c r="AD438" s="7" t="s">
        <v>445</v>
      </c>
      <c r="AE438" s="7">
        <v>72.526637976999993</v>
      </c>
      <c r="AF438" s="7" t="s">
        <v>445</v>
      </c>
      <c r="AG438" s="7">
        <v>112.39466206</v>
      </c>
    </row>
    <row r="439" spans="1:33" x14ac:dyDescent="0.25">
      <c r="A439" s="1">
        <v>206245</v>
      </c>
      <c r="B439" s="1">
        <v>2111221</v>
      </c>
      <c r="C439" s="1" t="s">
        <v>318</v>
      </c>
      <c r="D439" s="1">
        <v>2111221</v>
      </c>
      <c r="E439" s="1" t="s">
        <v>604</v>
      </c>
      <c r="F439" s="1">
        <v>34203085</v>
      </c>
      <c r="G439" s="1">
        <v>1.83</v>
      </c>
      <c r="H439" s="1">
        <v>5.8895862410994395</v>
      </c>
      <c r="I439" s="1">
        <v>-5.1063533245263875</v>
      </c>
      <c r="J439" s="1">
        <v>-4.3851861806446051</v>
      </c>
      <c r="K439" s="1">
        <v>-7.9997803646663002</v>
      </c>
      <c r="L439" s="1">
        <v>8.9303390952932062</v>
      </c>
      <c r="M439" s="1">
        <v>59.040000915527344</v>
      </c>
      <c r="N439" s="1">
        <v>0.97094166596730558</v>
      </c>
      <c r="O439" s="1">
        <v>0.96533690096206171</v>
      </c>
      <c r="P439" s="1">
        <v>0.9372858188398201</v>
      </c>
      <c r="Q439" s="1">
        <v>0.96829999923706056</v>
      </c>
      <c r="R439" s="1">
        <v>0.9329846751933194</v>
      </c>
      <c r="S439" s="1">
        <v>0.90340906027788037</v>
      </c>
      <c r="T439" s="1">
        <v>0.90340906027788037</v>
      </c>
      <c r="U439" s="1">
        <v>0.9372858188398201</v>
      </c>
      <c r="V439" s="1">
        <v>406.790663</v>
      </c>
      <c r="W439" s="1">
        <v>379.211635</v>
      </c>
      <c r="X439" s="1">
        <v>262.000766</v>
      </c>
      <c r="Y439" s="1">
        <v>389.46</v>
      </c>
      <c r="Z439" s="7">
        <v>74463.375599999999</v>
      </c>
      <c r="AA439" s="7">
        <v>38.800245437000001</v>
      </c>
      <c r="AB439" s="7">
        <v>59.348838317999999</v>
      </c>
      <c r="AC439" s="7" t="s">
        <v>444</v>
      </c>
      <c r="AD439" s="7">
        <v>52.975784848000004</v>
      </c>
      <c r="AE439" s="7">
        <v>28.587545534</v>
      </c>
      <c r="AF439" s="7">
        <v>82.242836213999993</v>
      </c>
      <c r="AG439" s="7">
        <v>44.630669638999997</v>
      </c>
    </row>
    <row r="440" spans="1:33" x14ac:dyDescent="0.25">
      <c r="A440" s="1">
        <v>210871</v>
      </c>
      <c r="B440" s="1">
        <v>2111222</v>
      </c>
      <c r="C440" s="1" t="s">
        <v>318</v>
      </c>
      <c r="D440" s="1">
        <v>2111222</v>
      </c>
      <c r="E440" s="1" t="s">
        <v>604</v>
      </c>
      <c r="F440" s="1">
        <v>34203085</v>
      </c>
      <c r="G440" s="1">
        <v>1.83</v>
      </c>
      <c r="H440" s="1">
        <v>8.0122724669372687</v>
      </c>
      <c r="I440" s="1">
        <v>4.6571487245217389</v>
      </c>
      <c r="J440" s="1">
        <v>4.1763885124730944</v>
      </c>
      <c r="K440" s="1">
        <v>-5.1129721770049708</v>
      </c>
      <c r="L440" s="1">
        <v>8.4650676153975439</v>
      </c>
      <c r="M440" s="1">
        <v>59.040000915527344</v>
      </c>
      <c r="N440" s="1">
        <v>0.97094166596730558</v>
      </c>
      <c r="O440" s="1">
        <v>0.96533690096206171</v>
      </c>
      <c r="P440" s="1">
        <v>0.9372858188398201</v>
      </c>
      <c r="Q440" s="1">
        <v>0.96829999923706056</v>
      </c>
      <c r="R440" s="1">
        <v>0.9329846751933194</v>
      </c>
      <c r="S440" s="1">
        <v>0.90340906027788037</v>
      </c>
      <c r="T440" s="1">
        <v>0.90340906027788037</v>
      </c>
      <c r="U440" s="1">
        <v>0.9372858188398201</v>
      </c>
      <c r="V440" s="1">
        <v>406.790663</v>
      </c>
      <c r="W440" s="1">
        <v>379.211635</v>
      </c>
      <c r="X440" s="1">
        <v>262.000766</v>
      </c>
      <c r="Y440" s="1">
        <v>389.46</v>
      </c>
      <c r="Z440" s="7">
        <v>74463.375599999999</v>
      </c>
      <c r="AA440" s="7">
        <v>40.987814389</v>
      </c>
      <c r="AB440" s="7">
        <v>43.360659138000003</v>
      </c>
      <c r="AC440" s="7">
        <v>75.319161969999996</v>
      </c>
      <c r="AD440" s="7" t="s">
        <v>445</v>
      </c>
      <c r="AE440" s="7">
        <v>45.292813184000003</v>
      </c>
      <c r="AF440" s="7" t="s">
        <v>445</v>
      </c>
      <c r="AG440" s="7">
        <v>70.393960766999996</v>
      </c>
    </row>
    <row r="441" spans="1:33" x14ac:dyDescent="0.25">
      <c r="A441" s="1">
        <v>215497</v>
      </c>
      <c r="B441" s="1">
        <v>2111223</v>
      </c>
      <c r="C441" s="1" t="s">
        <v>318</v>
      </c>
      <c r="D441" s="1">
        <v>2111223</v>
      </c>
      <c r="E441" s="1" t="s">
        <v>604</v>
      </c>
      <c r="F441" s="1">
        <v>34203085</v>
      </c>
      <c r="G441" s="1">
        <v>1.83</v>
      </c>
      <c r="H441" s="1">
        <v>6.4706828015728632</v>
      </c>
      <c r="I441" s="1">
        <v>2.2210286050568673</v>
      </c>
      <c r="J441" s="1">
        <v>5.9065158698218267</v>
      </c>
      <c r="K441" s="1">
        <v>-6.1371288983688164</v>
      </c>
      <c r="L441" s="1">
        <v>7.4985638510289609</v>
      </c>
      <c r="M441" s="1">
        <v>59.040000915527344</v>
      </c>
      <c r="N441" s="1">
        <v>0.97094166596730558</v>
      </c>
      <c r="O441" s="1">
        <v>0.96533690096206171</v>
      </c>
      <c r="P441" s="1">
        <v>0.9372858188398201</v>
      </c>
      <c r="Q441" s="1">
        <v>0.96829999923706056</v>
      </c>
      <c r="R441" s="1">
        <v>0.9329846751933194</v>
      </c>
      <c r="S441" s="1">
        <v>0.90340906027788037</v>
      </c>
      <c r="T441" s="1">
        <v>0.90340906027788037</v>
      </c>
      <c r="U441" s="1">
        <v>0.9372858188398201</v>
      </c>
      <c r="V441" s="1">
        <v>406.790663</v>
      </c>
      <c r="W441" s="1">
        <v>379.211635</v>
      </c>
      <c r="X441" s="1">
        <v>262.000766</v>
      </c>
      <c r="Y441" s="1">
        <v>389.46</v>
      </c>
      <c r="Z441" s="7">
        <v>74463.375599999999</v>
      </c>
      <c r="AA441" s="7">
        <v>46.399701448000002</v>
      </c>
      <c r="AB441" s="7">
        <v>53.929239885000001</v>
      </c>
      <c r="AC441" s="7">
        <v>159.02931570000001</v>
      </c>
      <c r="AD441" s="7" t="s">
        <v>445</v>
      </c>
      <c r="AE441" s="7">
        <v>37.567523954999999</v>
      </c>
      <c r="AF441" s="7" t="s">
        <v>445</v>
      </c>
      <c r="AG441" s="7">
        <v>58.479822087999999</v>
      </c>
    </row>
    <row r="442" spans="1:33" x14ac:dyDescent="0.25">
      <c r="A442" s="1">
        <v>220123</v>
      </c>
      <c r="B442" s="1">
        <v>2111224</v>
      </c>
      <c r="C442" s="1" t="s">
        <v>318</v>
      </c>
      <c r="D442" s="1">
        <v>2111224</v>
      </c>
      <c r="E442" s="1" t="s">
        <v>604</v>
      </c>
      <c r="F442" s="1">
        <v>34203085</v>
      </c>
      <c r="G442" s="1">
        <v>1.83</v>
      </c>
      <c r="H442" s="1">
        <v>3.9231396443574802</v>
      </c>
      <c r="I442" s="1">
        <v>-3.4665602485656333</v>
      </c>
      <c r="J442" s="1">
        <v>-0.14503005602051122</v>
      </c>
      <c r="K442" s="1">
        <v>-3.8941279740928096</v>
      </c>
      <c r="L442" s="1">
        <v>4.0057799417084352</v>
      </c>
      <c r="M442" s="1">
        <v>59.040000915527344</v>
      </c>
      <c r="N442" s="1">
        <v>0.97094166596730558</v>
      </c>
      <c r="O442" s="1">
        <v>0.96533690096206171</v>
      </c>
      <c r="P442" s="1">
        <v>0.9372858188398201</v>
      </c>
      <c r="Q442" s="1">
        <v>0.96829999923706056</v>
      </c>
      <c r="R442" s="1">
        <v>0.9329846751933194</v>
      </c>
      <c r="S442" s="1">
        <v>0.90340906027788037</v>
      </c>
      <c r="T442" s="1">
        <v>0.90340906027788037</v>
      </c>
      <c r="U442" s="1">
        <v>0.9372858188398201</v>
      </c>
      <c r="V442" s="1">
        <v>406.790663</v>
      </c>
      <c r="W442" s="1">
        <v>379.211635</v>
      </c>
      <c r="X442" s="1">
        <v>262.000766</v>
      </c>
      <c r="Y442" s="1">
        <v>389.46</v>
      </c>
      <c r="Z442" s="7">
        <v>74463.375599999999</v>
      </c>
      <c r="AA442" s="7">
        <v>87.729209541000003</v>
      </c>
      <c r="AB442" s="7">
        <v>89.598275881999996</v>
      </c>
      <c r="AC442" s="7" t="s">
        <v>444</v>
      </c>
      <c r="AD442" s="7">
        <v>1631.0331957000001</v>
      </c>
      <c r="AE442" s="7">
        <v>59.782251477000003</v>
      </c>
      <c r="AF442" s="7">
        <v>2515.9633454999998</v>
      </c>
      <c r="AG442" s="7">
        <v>92.739943174000004</v>
      </c>
    </row>
    <row r="443" spans="1:33" x14ac:dyDescent="0.25">
      <c r="A443" s="1">
        <v>224749</v>
      </c>
      <c r="B443" s="1">
        <v>2120201</v>
      </c>
      <c r="C443" s="1" t="s">
        <v>318</v>
      </c>
      <c r="D443" s="1">
        <v>2120201</v>
      </c>
      <c r="E443" s="1" t="s">
        <v>604</v>
      </c>
      <c r="F443" s="1">
        <v>34203085</v>
      </c>
      <c r="G443" s="1">
        <v>1.83</v>
      </c>
      <c r="H443" s="1">
        <v>12.192894066260937</v>
      </c>
      <c r="I443" s="1">
        <v>-3.6621151043288922</v>
      </c>
      <c r="J443" s="1">
        <v>5.1550999301135096</v>
      </c>
      <c r="K443" s="1">
        <v>-12.064392789340435</v>
      </c>
      <c r="L443" s="1">
        <v>10.715420898520129</v>
      </c>
      <c r="M443" s="1">
        <v>59.040000915527344</v>
      </c>
      <c r="N443" s="1">
        <v>0.97094166596730558</v>
      </c>
      <c r="O443" s="1">
        <v>0.96533690096206171</v>
      </c>
      <c r="P443" s="1">
        <v>0.9372858188398201</v>
      </c>
      <c r="Q443" s="1">
        <v>0.96829999923706056</v>
      </c>
      <c r="R443" s="1">
        <v>0.9329846751933194</v>
      </c>
      <c r="S443" s="1">
        <v>0.90340906027788037</v>
      </c>
      <c r="T443" s="1">
        <v>0.90340906027788037</v>
      </c>
      <c r="U443" s="1">
        <v>0.9372858188398201</v>
      </c>
      <c r="V443" s="1">
        <v>406.790663</v>
      </c>
      <c r="W443" s="1">
        <v>379.211635</v>
      </c>
      <c r="X443" s="1">
        <v>262.000766</v>
      </c>
      <c r="Y443" s="1">
        <v>389.46</v>
      </c>
      <c r="Z443" s="7">
        <v>74463.375599999999</v>
      </c>
      <c r="AA443" s="7">
        <v>32.169923159</v>
      </c>
      <c r="AB443" s="7">
        <v>28.150559817000001</v>
      </c>
      <c r="AC443" s="7" t="s">
        <v>444</v>
      </c>
      <c r="AD443" s="7" t="s">
        <v>445</v>
      </c>
      <c r="AE443" s="7">
        <v>18.619210841000001</v>
      </c>
      <c r="AF443" s="7" t="s">
        <v>445</v>
      </c>
      <c r="AG443" s="7">
        <v>29.257248863000001</v>
      </c>
    </row>
    <row r="444" spans="1:33" x14ac:dyDescent="0.25">
      <c r="A444" s="1">
        <v>229375</v>
      </c>
      <c r="B444" s="1">
        <v>2120202</v>
      </c>
      <c r="C444" s="1" t="s">
        <v>318</v>
      </c>
      <c r="D444" s="1">
        <v>2120202</v>
      </c>
      <c r="E444" s="1" t="s">
        <v>604</v>
      </c>
      <c r="F444" s="1">
        <v>34203085</v>
      </c>
      <c r="G444" s="1">
        <v>1.83</v>
      </c>
      <c r="H444" s="1">
        <v>-1.0262632803783189</v>
      </c>
      <c r="I444" s="1">
        <v>4.7701624189382663</v>
      </c>
      <c r="J444" s="1">
        <v>-7.259242958552214</v>
      </c>
      <c r="K444" s="1">
        <v>2.852080806458364</v>
      </c>
      <c r="L444" s="1">
        <v>6.8052875201009906</v>
      </c>
      <c r="M444" s="1">
        <v>59.040000915527344</v>
      </c>
      <c r="N444" s="1">
        <v>0.97094166596730558</v>
      </c>
      <c r="O444" s="1">
        <v>0.96533690096206171</v>
      </c>
      <c r="P444" s="1">
        <v>0.9372858188398201</v>
      </c>
      <c r="Q444" s="1">
        <v>0.96829999923706056</v>
      </c>
      <c r="R444" s="1">
        <v>0.9329846751933194</v>
      </c>
      <c r="S444" s="1">
        <v>0.90340906027788037</v>
      </c>
      <c r="T444" s="1">
        <v>0.90340906027788037</v>
      </c>
      <c r="U444" s="1">
        <v>0.9372858188398201</v>
      </c>
      <c r="V444" s="1">
        <v>406.790663</v>
      </c>
      <c r="W444" s="1">
        <v>379.211635</v>
      </c>
      <c r="X444" s="1">
        <v>262.000766</v>
      </c>
      <c r="Y444" s="1">
        <v>389.46</v>
      </c>
      <c r="Z444" s="7">
        <v>74463.375599999999</v>
      </c>
      <c r="AA444" s="7">
        <v>51.228460116000001</v>
      </c>
      <c r="AB444" s="7" t="s">
        <v>444</v>
      </c>
      <c r="AC444" s="7">
        <v>73.511024281999994</v>
      </c>
      <c r="AD444" s="7">
        <v>31.605860852999999</v>
      </c>
      <c r="AE444" s="7" t="s">
        <v>445</v>
      </c>
      <c r="AF444" s="7">
        <v>49.285592739000002</v>
      </c>
      <c r="AG444" s="7" t="s">
        <v>445</v>
      </c>
    </row>
    <row r="445" spans="1:33" x14ac:dyDescent="0.25">
      <c r="A445" s="1">
        <v>234001</v>
      </c>
      <c r="B445" s="1">
        <v>2120203</v>
      </c>
      <c r="C445" s="1" t="s">
        <v>318</v>
      </c>
      <c r="D445" s="1">
        <v>2120203</v>
      </c>
      <c r="E445" s="1" t="s">
        <v>604</v>
      </c>
      <c r="F445" s="1">
        <v>34203085</v>
      </c>
      <c r="G445" s="1">
        <v>1.83</v>
      </c>
      <c r="H445" s="1">
        <v>7.0629282850017221</v>
      </c>
      <c r="I445" s="1">
        <v>-2.4403661614540031</v>
      </c>
      <c r="J445" s="1">
        <v>3.2823844179521426</v>
      </c>
      <c r="K445" s="1">
        <v>-7.6342488942286764</v>
      </c>
      <c r="L445" s="1">
        <v>6.7578729311234857</v>
      </c>
      <c r="M445" s="1">
        <v>59.040000915527344</v>
      </c>
      <c r="N445" s="1">
        <v>0.97094166596730558</v>
      </c>
      <c r="O445" s="1">
        <v>0.96533690096206171</v>
      </c>
      <c r="P445" s="1">
        <v>0.9372858188398201</v>
      </c>
      <c r="Q445" s="1">
        <v>0.96829999923706056</v>
      </c>
      <c r="R445" s="1">
        <v>0.9329846751933194</v>
      </c>
      <c r="S445" s="1">
        <v>0.90340906027788037</v>
      </c>
      <c r="T445" s="1">
        <v>0.90340906027788037</v>
      </c>
      <c r="U445" s="1">
        <v>0.9372858188398201</v>
      </c>
      <c r="V445" s="1">
        <v>406.790663</v>
      </c>
      <c r="W445" s="1">
        <v>379.211635</v>
      </c>
      <c r="X445" s="1">
        <v>262.000766</v>
      </c>
      <c r="Y445" s="1">
        <v>389.46</v>
      </c>
      <c r="Z445" s="7">
        <v>74463.375599999999</v>
      </c>
      <c r="AA445" s="7">
        <v>51.594905445000002</v>
      </c>
      <c r="AB445" s="7">
        <v>49.323275768999999</v>
      </c>
      <c r="AC445" s="7" t="s">
        <v>444</v>
      </c>
      <c r="AD445" s="7" t="s">
        <v>445</v>
      </c>
      <c r="AE445" s="7">
        <v>30.004211296000001</v>
      </c>
      <c r="AF445" s="7" t="s">
        <v>445</v>
      </c>
      <c r="AG445" s="7">
        <v>46.815487818000001</v>
      </c>
    </row>
    <row r="446" spans="1:33" x14ac:dyDescent="0.25">
      <c r="A446" s="1">
        <v>238627</v>
      </c>
      <c r="B446" s="1">
        <v>2120204</v>
      </c>
      <c r="C446" s="1" t="s">
        <v>318</v>
      </c>
      <c r="D446" s="1">
        <v>2120204</v>
      </c>
      <c r="E446" s="1" t="s">
        <v>604</v>
      </c>
      <c r="F446" s="1">
        <v>34203085</v>
      </c>
      <c r="G446" s="1">
        <v>1.83</v>
      </c>
      <c r="H446" s="1">
        <v>1.6263074520773513</v>
      </c>
      <c r="I446" s="1">
        <v>4.8728769862208239</v>
      </c>
      <c r="J446" s="1">
        <v>-6.1143728804097224</v>
      </c>
      <c r="K446" s="1">
        <v>3.1231386267002881</v>
      </c>
      <c r="L446" s="1">
        <v>7.0723605725597967</v>
      </c>
      <c r="M446" s="1">
        <v>59.040000915527344</v>
      </c>
      <c r="N446" s="1">
        <v>0.97094166596730558</v>
      </c>
      <c r="O446" s="1">
        <v>0.96533690096206171</v>
      </c>
      <c r="P446" s="1">
        <v>0.9372858188398201</v>
      </c>
      <c r="Q446" s="1">
        <v>0.96829999923706056</v>
      </c>
      <c r="R446" s="1">
        <v>0.9329846751933194</v>
      </c>
      <c r="S446" s="1">
        <v>0.90340906027788037</v>
      </c>
      <c r="T446" s="1">
        <v>0.90340906027788037</v>
      </c>
      <c r="U446" s="1">
        <v>0.9372858188398201</v>
      </c>
      <c r="V446" s="1">
        <v>406.790663</v>
      </c>
      <c r="W446" s="1">
        <v>379.211635</v>
      </c>
      <c r="X446" s="1">
        <v>262.000766</v>
      </c>
      <c r="Y446" s="1">
        <v>389.46</v>
      </c>
      <c r="Z446" s="7">
        <v>74463.375599999999</v>
      </c>
      <c r="AA446" s="7">
        <v>49.256160467999997</v>
      </c>
      <c r="AB446" s="7">
        <v>217.5501194</v>
      </c>
      <c r="AC446" s="7">
        <v>71.940418735999998</v>
      </c>
      <c r="AD446" s="7">
        <v>37.711061696000002</v>
      </c>
      <c r="AE446" s="7" t="s">
        <v>445</v>
      </c>
      <c r="AF446" s="7">
        <v>58.701189663000001</v>
      </c>
      <c r="AG446" s="7" t="s">
        <v>445</v>
      </c>
    </row>
    <row r="447" spans="1:33" x14ac:dyDescent="0.25">
      <c r="A447" s="1">
        <v>243253</v>
      </c>
      <c r="B447" s="1">
        <v>2120205</v>
      </c>
      <c r="C447" s="1" t="s">
        <v>318</v>
      </c>
      <c r="D447" s="1">
        <v>2120205</v>
      </c>
      <c r="E447" s="1" t="s">
        <v>604</v>
      </c>
      <c r="F447" s="1">
        <v>34203085</v>
      </c>
      <c r="G447" s="1">
        <v>1.83</v>
      </c>
      <c r="H447" s="1">
        <v>12.847943499782566</v>
      </c>
      <c r="I447" s="1">
        <v>-3.3127772073489208</v>
      </c>
      <c r="J447" s="1">
        <v>6.2484852623355129</v>
      </c>
      <c r="K447" s="1">
        <v>-12.93611285523304</v>
      </c>
      <c r="L447" s="1">
        <v>11.642005351252923</v>
      </c>
      <c r="M447" s="1">
        <v>59.040000915527344</v>
      </c>
      <c r="N447" s="1">
        <v>0.97094166596730558</v>
      </c>
      <c r="O447" s="1">
        <v>0.96533690096206171</v>
      </c>
      <c r="P447" s="1">
        <v>0.9372858188398201</v>
      </c>
      <c r="Q447" s="1">
        <v>0.96829999923706056</v>
      </c>
      <c r="R447" s="1">
        <v>0.9329846751933194</v>
      </c>
      <c r="S447" s="1">
        <v>0.90340906027788037</v>
      </c>
      <c r="T447" s="1">
        <v>0.90340906027788037</v>
      </c>
      <c r="U447" s="1">
        <v>0.9372858188398201</v>
      </c>
      <c r="V447" s="1">
        <v>406.790663</v>
      </c>
      <c r="W447" s="1">
        <v>379.211635</v>
      </c>
      <c r="X447" s="1">
        <v>262.000766</v>
      </c>
      <c r="Y447" s="1">
        <v>389.46</v>
      </c>
      <c r="Z447" s="7">
        <v>74463.375599999999</v>
      </c>
      <c r="AA447" s="7">
        <v>29.529936819</v>
      </c>
      <c r="AB447" s="7">
        <v>26.664325254000001</v>
      </c>
      <c r="AC447" s="7" t="s">
        <v>444</v>
      </c>
      <c r="AD447" s="7" t="s">
        <v>445</v>
      </c>
      <c r="AE447" s="7">
        <v>17.297139832999999</v>
      </c>
      <c r="AF447" s="7" t="s">
        <v>445</v>
      </c>
      <c r="AG447" s="7">
        <v>27.218317131999999</v>
      </c>
    </row>
    <row r="448" spans="1:33" x14ac:dyDescent="0.25">
      <c r="A448" s="1">
        <v>247879</v>
      </c>
      <c r="B448" s="1">
        <v>2120206</v>
      </c>
      <c r="C448" s="1" t="s">
        <v>318</v>
      </c>
      <c r="D448" s="1">
        <v>2120206</v>
      </c>
      <c r="E448" s="1" t="s">
        <v>604</v>
      </c>
      <c r="F448" s="1">
        <v>34203085</v>
      </c>
      <c r="G448" s="1">
        <v>1.83</v>
      </c>
      <c r="H448" s="1">
        <v>2.5941304421763225</v>
      </c>
      <c r="I448" s="1">
        <v>4.5917596493799637</v>
      </c>
      <c r="J448" s="1">
        <v>-4.5095794672641336</v>
      </c>
      <c r="K448" s="1">
        <v>1.8791978772516735</v>
      </c>
      <c r="L448" s="1">
        <v>6.2283858881893819</v>
      </c>
      <c r="M448" s="1">
        <v>59.040000915527344</v>
      </c>
      <c r="N448" s="1">
        <v>0.97094166596730558</v>
      </c>
      <c r="O448" s="1">
        <v>0.96533690096206171</v>
      </c>
      <c r="P448" s="1">
        <v>0.9372858188398201</v>
      </c>
      <c r="Q448" s="1">
        <v>0.96829999923706056</v>
      </c>
      <c r="R448" s="1">
        <v>0.9329846751933194</v>
      </c>
      <c r="S448" s="1">
        <v>0.90340906027788037</v>
      </c>
      <c r="T448" s="1">
        <v>0.90340906027788037</v>
      </c>
      <c r="U448" s="1">
        <v>0.9372858188398201</v>
      </c>
      <c r="V448" s="1">
        <v>406.790663</v>
      </c>
      <c r="W448" s="1">
        <v>379.211635</v>
      </c>
      <c r="X448" s="1">
        <v>262.000766</v>
      </c>
      <c r="Y448" s="1">
        <v>389.46</v>
      </c>
      <c r="Z448" s="7">
        <v>74463.375599999999</v>
      </c>
      <c r="AA448" s="7">
        <v>56.066099340000001</v>
      </c>
      <c r="AB448" s="7">
        <v>136.01303605999999</v>
      </c>
      <c r="AC448" s="7">
        <v>76.405987021000001</v>
      </c>
      <c r="AD448" s="7">
        <v>51.486904271999997</v>
      </c>
      <c r="AE448" s="7" t="s">
        <v>445</v>
      </c>
      <c r="AF448" s="7">
        <v>79.946646501000004</v>
      </c>
      <c r="AG448" s="7" t="s">
        <v>445</v>
      </c>
    </row>
    <row r="449" spans="1:33" x14ac:dyDescent="0.25">
      <c r="A449" s="1">
        <v>252505</v>
      </c>
      <c r="B449" s="1">
        <v>2120207</v>
      </c>
      <c r="C449" s="1" t="s">
        <v>318</v>
      </c>
      <c r="D449" s="1">
        <v>2120207</v>
      </c>
      <c r="E449" s="1" t="s">
        <v>604</v>
      </c>
      <c r="F449" s="1">
        <v>34203085</v>
      </c>
      <c r="G449" s="1">
        <v>1.83</v>
      </c>
      <c r="H449" s="1">
        <v>6.5854611499210369</v>
      </c>
      <c r="I449" s="1">
        <v>-2.0101948302894961</v>
      </c>
      <c r="J449" s="1">
        <v>3.574974759708522</v>
      </c>
      <c r="K449" s="1">
        <v>-7.3721311223876436</v>
      </c>
      <c r="L449" s="1">
        <v>6.6062341652588437</v>
      </c>
      <c r="M449" s="1">
        <v>59.040000915527344</v>
      </c>
      <c r="N449" s="1">
        <v>0.97094166596730558</v>
      </c>
      <c r="O449" s="1">
        <v>0.96533690096206171</v>
      </c>
      <c r="P449" s="1">
        <v>0.9372858188398201</v>
      </c>
      <c r="Q449" s="1">
        <v>0.96829999923706056</v>
      </c>
      <c r="R449" s="1">
        <v>0.9329846751933194</v>
      </c>
      <c r="S449" s="1">
        <v>0.90340906027788037</v>
      </c>
      <c r="T449" s="1">
        <v>0.90340906027788037</v>
      </c>
      <c r="U449" s="1">
        <v>0.9372858188398201</v>
      </c>
      <c r="V449" s="1">
        <v>406.790663</v>
      </c>
      <c r="W449" s="1">
        <v>379.211635</v>
      </c>
      <c r="X449" s="1">
        <v>262.000766</v>
      </c>
      <c r="Y449" s="1">
        <v>389.46</v>
      </c>
      <c r="Z449" s="7">
        <v>74463.375599999999</v>
      </c>
      <c r="AA449" s="7">
        <v>52.802163067999999</v>
      </c>
      <c r="AB449" s="7">
        <v>52.971875277000002</v>
      </c>
      <c r="AC449" s="7" t="s">
        <v>444</v>
      </c>
      <c r="AD449" s="7" t="s">
        <v>445</v>
      </c>
      <c r="AE449" s="7">
        <v>31.106572967000002</v>
      </c>
      <c r="AF449" s="7" t="s">
        <v>445</v>
      </c>
      <c r="AG449" s="7">
        <v>48.515578187999999</v>
      </c>
    </row>
    <row r="450" spans="1:33" x14ac:dyDescent="0.25">
      <c r="A450" s="1">
        <v>257131</v>
      </c>
      <c r="B450" s="1">
        <v>2120208</v>
      </c>
      <c r="C450" s="1" t="s">
        <v>318</v>
      </c>
      <c r="D450" s="1">
        <v>2120208</v>
      </c>
      <c r="E450" s="1" t="s">
        <v>604</v>
      </c>
      <c r="F450" s="1">
        <v>34203085</v>
      </c>
      <c r="G450" s="1">
        <v>1.83</v>
      </c>
      <c r="H450" s="1">
        <v>1.9451542905205801</v>
      </c>
      <c r="I450" s="1">
        <v>1.5031153380564728</v>
      </c>
      <c r="J450" s="1">
        <v>-1.5755578789371376</v>
      </c>
      <c r="K450" s="1">
        <v>-1.6516817071408276</v>
      </c>
      <c r="L450" s="1">
        <v>3.0721437291297229</v>
      </c>
      <c r="M450" s="1">
        <v>59.040000915527344</v>
      </c>
      <c r="N450" s="1">
        <v>0.97094166596730558</v>
      </c>
      <c r="O450" s="1">
        <v>0.96533690096206171</v>
      </c>
      <c r="P450" s="1">
        <v>0.9372858188398201</v>
      </c>
      <c r="Q450" s="1">
        <v>0.96829999923706056</v>
      </c>
      <c r="R450" s="1">
        <v>0.9329846751933194</v>
      </c>
      <c r="S450" s="1">
        <v>0.90340906027788037</v>
      </c>
      <c r="T450" s="1">
        <v>0.90340906027788037</v>
      </c>
      <c r="U450" s="1">
        <v>0.9372858188398201</v>
      </c>
      <c r="V450" s="1">
        <v>406.790663</v>
      </c>
      <c r="W450" s="1">
        <v>379.211635</v>
      </c>
      <c r="X450" s="1">
        <v>262.000766</v>
      </c>
      <c r="Y450" s="1">
        <v>389.46</v>
      </c>
      <c r="Z450" s="7">
        <v>74463.375599999999</v>
      </c>
      <c r="AA450" s="7">
        <v>114.6943552</v>
      </c>
      <c r="AB450" s="7">
        <v>181.72570436000001</v>
      </c>
      <c r="AC450" s="7">
        <v>235.46201912999999</v>
      </c>
      <c r="AD450" s="7">
        <v>149.22860725999999</v>
      </c>
      <c r="AE450" s="7">
        <v>142.30476917999999</v>
      </c>
      <c r="AF450" s="7">
        <v>230.6864013</v>
      </c>
      <c r="AG450" s="7">
        <v>220.00828109</v>
      </c>
    </row>
    <row r="451" spans="1:33" x14ac:dyDescent="0.25">
      <c r="A451" s="1">
        <v>261757</v>
      </c>
      <c r="B451" s="1">
        <v>2120209</v>
      </c>
      <c r="C451" s="1" t="s">
        <v>318</v>
      </c>
      <c r="D451" s="1">
        <v>2120209</v>
      </c>
      <c r="E451" s="1" t="s">
        <v>604</v>
      </c>
      <c r="F451" s="1">
        <v>34203085</v>
      </c>
      <c r="G451" s="1">
        <v>1.83</v>
      </c>
      <c r="H451" s="1">
        <v>9.0713038117193943</v>
      </c>
      <c r="I451" s="1">
        <v>-3.0858468665165586</v>
      </c>
      <c r="J451" s="1">
        <v>3.9807060208130451</v>
      </c>
      <c r="K451" s="1">
        <v>-9.3790550953562644</v>
      </c>
      <c r="L451" s="1">
        <v>8.2829004026526327</v>
      </c>
      <c r="M451" s="1">
        <v>59.040000915527344</v>
      </c>
      <c r="N451" s="1">
        <v>0.97094166596730558</v>
      </c>
      <c r="O451" s="1">
        <v>0.96533690096206171</v>
      </c>
      <c r="P451" s="1">
        <v>0.9372858188398201</v>
      </c>
      <c r="Q451" s="1">
        <v>0.96829999923706056</v>
      </c>
      <c r="R451" s="1">
        <v>0.9329846751933194</v>
      </c>
      <c r="S451" s="1">
        <v>0.90340906027788037</v>
      </c>
      <c r="T451" s="1">
        <v>0.90340906027788037</v>
      </c>
      <c r="U451" s="1">
        <v>0.9372858188398201</v>
      </c>
      <c r="V451" s="1">
        <v>406.790663</v>
      </c>
      <c r="W451" s="1">
        <v>379.211635</v>
      </c>
      <c r="X451" s="1">
        <v>262.000766</v>
      </c>
      <c r="Y451" s="1">
        <v>389.46</v>
      </c>
      <c r="Z451" s="7">
        <v>74463.375599999999</v>
      </c>
      <c r="AA451" s="7">
        <v>41.911259407000003</v>
      </c>
      <c r="AB451" s="7">
        <v>38.181764297999997</v>
      </c>
      <c r="AC451" s="7" t="s">
        <v>444</v>
      </c>
      <c r="AD451" s="7" t="s">
        <v>445</v>
      </c>
      <c r="AE451" s="7">
        <v>24.236429831999999</v>
      </c>
      <c r="AF451" s="7" t="s">
        <v>445</v>
      </c>
      <c r="AG451" s="7">
        <v>37.920267692000003</v>
      </c>
    </row>
    <row r="452" spans="1:33" x14ac:dyDescent="0.25">
      <c r="A452" s="1">
        <v>266383</v>
      </c>
      <c r="B452" s="1">
        <v>2120210</v>
      </c>
      <c r="C452" s="1" t="s">
        <v>318</v>
      </c>
      <c r="D452" s="1">
        <v>2120210</v>
      </c>
      <c r="E452" s="1" t="s">
        <v>604</v>
      </c>
      <c r="F452" s="1">
        <v>34203085</v>
      </c>
      <c r="G452" s="1">
        <v>1.83</v>
      </c>
      <c r="H452" s="1">
        <v>-0.74621680118023681</v>
      </c>
      <c r="I452" s="1">
        <v>4.6851904393381574</v>
      </c>
      <c r="J452" s="1">
        <v>-7.1531789016338418</v>
      </c>
      <c r="K452" s="1">
        <v>3.032177763652292</v>
      </c>
      <c r="L452" s="1">
        <v>6.8117305363078691</v>
      </c>
      <c r="M452" s="1">
        <v>59.040000915527344</v>
      </c>
      <c r="N452" s="1">
        <v>0.97094166596730558</v>
      </c>
      <c r="O452" s="1">
        <v>0.96533690096206171</v>
      </c>
      <c r="P452" s="1">
        <v>0.9372858188398201</v>
      </c>
      <c r="Q452" s="1">
        <v>0.96829999923706056</v>
      </c>
      <c r="R452" s="1">
        <v>0.9329846751933194</v>
      </c>
      <c r="S452" s="1">
        <v>0.90340906027788037</v>
      </c>
      <c r="T452" s="1">
        <v>0.90340906027788037</v>
      </c>
      <c r="U452" s="1">
        <v>0.9372858188398201</v>
      </c>
      <c r="V452" s="1">
        <v>406.790663</v>
      </c>
      <c r="W452" s="1">
        <v>379.211635</v>
      </c>
      <c r="X452" s="1">
        <v>262.000766</v>
      </c>
      <c r="Y452" s="1">
        <v>389.46</v>
      </c>
      <c r="Z452" s="7">
        <v>74463.375599999999</v>
      </c>
      <c r="AA452" s="7">
        <v>51.179058746999999</v>
      </c>
      <c r="AB452" s="7" t="s">
        <v>444</v>
      </c>
      <c r="AC452" s="7">
        <v>74.862377938999998</v>
      </c>
      <c r="AD452" s="7">
        <v>32.089325606999999</v>
      </c>
      <c r="AE452" s="7" t="s">
        <v>445</v>
      </c>
      <c r="AF452" s="7">
        <v>50.031204451000001</v>
      </c>
      <c r="AG452" s="7" t="s">
        <v>445</v>
      </c>
    </row>
    <row r="453" spans="1:33" x14ac:dyDescent="0.25">
      <c r="A453" s="1">
        <v>271009</v>
      </c>
      <c r="B453" s="1">
        <v>2120211</v>
      </c>
      <c r="C453" s="1" t="s">
        <v>318</v>
      </c>
      <c r="D453" s="1">
        <v>2120211</v>
      </c>
      <c r="E453" s="1" t="s">
        <v>604</v>
      </c>
      <c r="F453" s="1">
        <v>34203085</v>
      </c>
      <c r="G453" s="1">
        <v>1.83</v>
      </c>
      <c r="H453" s="1">
        <v>14.628074232801705</v>
      </c>
      <c r="I453" s="1">
        <v>-10.519017506214116</v>
      </c>
      <c r="J453" s="1">
        <v>1.4741437609000414</v>
      </c>
      <c r="K453" s="1">
        <v>-14.207472032432822</v>
      </c>
      <c r="L453" s="1">
        <v>13.969399862369112</v>
      </c>
      <c r="M453" s="1">
        <v>59.040000915527344</v>
      </c>
      <c r="N453" s="1">
        <v>0.97094166596730558</v>
      </c>
      <c r="O453" s="1">
        <v>0.96533690096206171</v>
      </c>
      <c r="P453" s="1">
        <v>0.9372858188398201</v>
      </c>
      <c r="Q453" s="1">
        <v>0.96829999923706056</v>
      </c>
      <c r="R453" s="1">
        <v>0.9329846751933194</v>
      </c>
      <c r="S453" s="1">
        <v>0.90340906027788037</v>
      </c>
      <c r="T453" s="1">
        <v>0.90340906027788037</v>
      </c>
      <c r="U453" s="1">
        <v>0.9372858188398201</v>
      </c>
      <c r="V453" s="1">
        <v>406.790663</v>
      </c>
      <c r="W453" s="1">
        <v>379.211635</v>
      </c>
      <c r="X453" s="1">
        <v>262.000766</v>
      </c>
      <c r="Y453" s="1">
        <v>389.46</v>
      </c>
      <c r="Z453" s="7">
        <v>74463.375599999999</v>
      </c>
      <c r="AA453" s="7">
        <v>24.443447201000001</v>
      </c>
      <c r="AB453" s="7">
        <v>23.297777149000002</v>
      </c>
      <c r="AC453" s="7" t="s">
        <v>444</v>
      </c>
      <c r="AD453" s="7" t="s">
        <v>445</v>
      </c>
      <c r="AE453" s="7">
        <v>15.659815713</v>
      </c>
      <c r="AF453" s="7" t="s">
        <v>445</v>
      </c>
      <c r="AG453" s="7">
        <v>24.693193988000001</v>
      </c>
    </row>
    <row r="454" spans="1:33" x14ac:dyDescent="0.25">
      <c r="A454" s="1">
        <v>275635</v>
      </c>
      <c r="B454" s="1">
        <v>2120212</v>
      </c>
      <c r="C454" s="1" t="s">
        <v>318</v>
      </c>
      <c r="D454" s="1">
        <v>2120212</v>
      </c>
      <c r="E454" s="1" t="s">
        <v>604</v>
      </c>
      <c r="F454" s="1">
        <v>34203085</v>
      </c>
      <c r="G454" s="1">
        <v>1.83</v>
      </c>
      <c r="H454" s="1">
        <v>11.588816585400419</v>
      </c>
      <c r="I454" s="1">
        <v>-2.8854364141800071</v>
      </c>
      <c r="J454" s="1">
        <v>6.0103373305873236</v>
      </c>
      <c r="K454" s="1">
        <v>-11.912722521170124</v>
      </c>
      <c r="L454" s="1">
        <v>10.767794073456775</v>
      </c>
      <c r="M454" s="1">
        <v>59.040000915527344</v>
      </c>
      <c r="N454" s="1">
        <v>0.97094166596730558</v>
      </c>
      <c r="O454" s="1">
        <v>0.96533690096206171</v>
      </c>
      <c r="P454" s="1">
        <v>0.9372858188398201</v>
      </c>
      <c r="Q454" s="1">
        <v>0.96829999923706056</v>
      </c>
      <c r="R454" s="1">
        <v>0.9329846751933194</v>
      </c>
      <c r="S454" s="1">
        <v>0.90340906027788037</v>
      </c>
      <c r="T454" s="1">
        <v>0.90340906027788037</v>
      </c>
      <c r="U454" s="1">
        <v>0.9372858188398201</v>
      </c>
      <c r="V454" s="1">
        <v>406.790663</v>
      </c>
      <c r="W454" s="1">
        <v>379.211635</v>
      </c>
      <c r="X454" s="1">
        <v>262.000766</v>
      </c>
      <c r="Y454" s="1">
        <v>389.46</v>
      </c>
      <c r="Z454" s="7">
        <v>74463.375599999999</v>
      </c>
      <c r="AA454" s="7">
        <v>32.008588889999999</v>
      </c>
      <c r="AB454" s="7">
        <v>29.670058949000001</v>
      </c>
      <c r="AC454" s="7" t="s">
        <v>444</v>
      </c>
      <c r="AD454" s="7" t="s">
        <v>445</v>
      </c>
      <c r="AE454" s="7">
        <v>18.868998491999999</v>
      </c>
      <c r="AF454" s="7" t="s">
        <v>445</v>
      </c>
      <c r="AG454" s="7">
        <v>29.642477767999999</v>
      </c>
    </row>
    <row r="455" spans="1:33" x14ac:dyDescent="0.25">
      <c r="A455" s="1">
        <v>280261</v>
      </c>
      <c r="B455" s="1">
        <v>2120213</v>
      </c>
      <c r="C455" s="1" t="s">
        <v>318</v>
      </c>
      <c r="D455" s="1">
        <v>2120213</v>
      </c>
      <c r="E455" s="1" t="s">
        <v>604</v>
      </c>
      <c r="F455" s="1">
        <v>34203085</v>
      </c>
      <c r="G455" s="1">
        <v>1.83</v>
      </c>
      <c r="H455" s="1">
        <v>3.6805711093736542</v>
      </c>
      <c r="I455" s="1">
        <v>6.9078508937962031</v>
      </c>
      <c r="J455" s="1">
        <v>-6.8007097521516631</v>
      </c>
      <c r="K455" s="1">
        <v>3.7355483144911199</v>
      </c>
      <c r="L455" s="1">
        <v>9.2129761319899774</v>
      </c>
      <c r="M455" s="1">
        <v>59.040000915527344</v>
      </c>
      <c r="N455" s="1">
        <v>0.97094166596730558</v>
      </c>
      <c r="O455" s="1">
        <v>0.96533690096206171</v>
      </c>
      <c r="P455" s="1">
        <v>0.9372858188398201</v>
      </c>
      <c r="Q455" s="1">
        <v>0.96829999923706056</v>
      </c>
      <c r="R455" s="1">
        <v>0.9329846751933194</v>
      </c>
      <c r="S455" s="1">
        <v>0.90340906027788037</v>
      </c>
      <c r="T455" s="1">
        <v>0.90340906027788037</v>
      </c>
      <c r="U455" s="1">
        <v>0.9372858188398201</v>
      </c>
      <c r="V455" s="1">
        <v>406.790663</v>
      </c>
      <c r="W455" s="1">
        <v>379.211635</v>
      </c>
      <c r="X455" s="1">
        <v>262.000766</v>
      </c>
      <c r="Y455" s="1">
        <v>389.46</v>
      </c>
      <c r="Z455" s="7">
        <v>74463.375599999999</v>
      </c>
      <c r="AA455" s="7">
        <v>37.579247654</v>
      </c>
      <c r="AB455" s="7">
        <v>95.569167464000003</v>
      </c>
      <c r="AC455" s="7">
        <v>50.453005179999998</v>
      </c>
      <c r="AD455" s="7">
        <v>33.804288733</v>
      </c>
      <c r="AE455" s="7" t="s">
        <v>445</v>
      </c>
      <c r="AF455" s="7">
        <v>52.676064455999999</v>
      </c>
      <c r="AG455" s="7" t="s">
        <v>445</v>
      </c>
    </row>
    <row r="456" spans="1:33" x14ac:dyDescent="0.25">
      <c r="A456" s="1">
        <v>284887</v>
      </c>
      <c r="B456" s="1">
        <v>2120214</v>
      </c>
      <c r="C456" s="1" t="s">
        <v>318</v>
      </c>
      <c r="D456" s="1">
        <v>2120214</v>
      </c>
      <c r="E456" s="1" t="s">
        <v>604</v>
      </c>
      <c r="F456" s="1">
        <v>34203085</v>
      </c>
      <c r="G456" s="1">
        <v>1.83</v>
      </c>
      <c r="H456" s="1">
        <v>11.418367641011544</v>
      </c>
      <c r="I456" s="1">
        <v>-3.155953545673106</v>
      </c>
      <c r="J456" s="1">
        <v>5.3203519848963152</v>
      </c>
      <c r="K456" s="1">
        <v>-11.415774796257582</v>
      </c>
      <c r="L456" s="1">
        <v>10.212972136261964</v>
      </c>
      <c r="M456" s="1">
        <v>59.040000915527344</v>
      </c>
      <c r="N456" s="1">
        <v>0.97094166596730558</v>
      </c>
      <c r="O456" s="1">
        <v>0.96533690096206171</v>
      </c>
      <c r="P456" s="1">
        <v>0.9372858188398201</v>
      </c>
      <c r="Q456" s="1">
        <v>0.96829999923706056</v>
      </c>
      <c r="R456" s="1">
        <v>0.9329846751933194</v>
      </c>
      <c r="S456" s="1">
        <v>0.90340906027788037</v>
      </c>
      <c r="T456" s="1">
        <v>0.90340906027788037</v>
      </c>
      <c r="U456" s="1">
        <v>0.9372858188398201</v>
      </c>
      <c r="V456" s="1">
        <v>406.790663</v>
      </c>
      <c r="W456" s="1">
        <v>379.211635</v>
      </c>
      <c r="X456" s="1">
        <v>262.000766</v>
      </c>
      <c r="Y456" s="1">
        <v>389.46</v>
      </c>
      <c r="Z456" s="7">
        <v>74463.375599999999</v>
      </c>
      <c r="AA456" s="7">
        <v>33.801787675999996</v>
      </c>
      <c r="AB456" s="7">
        <v>30.127889642</v>
      </c>
      <c r="AC456" s="7" t="s">
        <v>444</v>
      </c>
      <c r="AD456" s="7" t="s">
        <v>445</v>
      </c>
      <c r="AE456" s="7">
        <v>19.733929149000002</v>
      </c>
      <c r="AF456" s="7" t="s">
        <v>445</v>
      </c>
      <c r="AG456" s="7">
        <v>30.976395954000001</v>
      </c>
    </row>
    <row r="457" spans="1:33" x14ac:dyDescent="0.25">
      <c r="A457" s="1">
        <v>289513</v>
      </c>
      <c r="B457" s="1">
        <v>2120215</v>
      </c>
      <c r="C457" s="1" t="s">
        <v>318</v>
      </c>
      <c r="D457" s="1">
        <v>2120215</v>
      </c>
      <c r="E457" s="1" t="s">
        <v>604</v>
      </c>
      <c r="F457" s="1">
        <v>34203085</v>
      </c>
      <c r="G457" s="1">
        <v>1.83</v>
      </c>
      <c r="H457" s="1">
        <v>0.33679896053684866</v>
      </c>
      <c r="I457" s="1">
        <v>8.2353732950057896</v>
      </c>
      <c r="J457" s="1">
        <v>-11.69667242741254</v>
      </c>
      <c r="K457" s="1">
        <v>6.93575447960822</v>
      </c>
      <c r="L457" s="1">
        <v>11.87011334804558</v>
      </c>
      <c r="M457" s="1">
        <v>59.040000915527344</v>
      </c>
      <c r="N457" s="1">
        <v>0.97094166596730558</v>
      </c>
      <c r="O457" s="1">
        <v>0.96533690096206171</v>
      </c>
      <c r="P457" s="1">
        <v>0.9372858188398201</v>
      </c>
      <c r="Q457" s="1">
        <v>0.96829999923706056</v>
      </c>
      <c r="R457" s="1">
        <v>0.9329846751933194</v>
      </c>
      <c r="S457" s="1">
        <v>0.90340906027788037</v>
      </c>
      <c r="T457" s="1">
        <v>0.90340906027788037</v>
      </c>
      <c r="U457" s="1">
        <v>0.9372858188398201</v>
      </c>
      <c r="V457" s="1">
        <v>406.790663</v>
      </c>
      <c r="W457" s="1">
        <v>379.211635</v>
      </c>
      <c r="X457" s="1">
        <v>262.000766</v>
      </c>
      <c r="Y457" s="1">
        <v>389.46</v>
      </c>
      <c r="Z457" s="7">
        <v>74463.375599999999</v>
      </c>
      <c r="AA457" s="7">
        <v>28.943242949999998</v>
      </c>
      <c r="AB457" s="7">
        <v>1054.317057</v>
      </c>
      <c r="AC457" s="7">
        <v>42.158904288999999</v>
      </c>
      <c r="AD457" s="7">
        <v>19.236000219000001</v>
      </c>
      <c r="AE457" s="7" t="s">
        <v>445</v>
      </c>
      <c r="AF457" s="7">
        <v>30.208477219999999</v>
      </c>
      <c r="AG457" s="7" t="s">
        <v>445</v>
      </c>
    </row>
    <row r="458" spans="1:33" x14ac:dyDescent="0.25">
      <c r="A458" s="1">
        <v>294139</v>
      </c>
      <c r="B458" s="1">
        <v>2120216</v>
      </c>
      <c r="C458" s="1" t="s">
        <v>318</v>
      </c>
      <c r="D458" s="1">
        <v>2120216</v>
      </c>
      <c r="E458" s="1" t="s">
        <v>604</v>
      </c>
      <c r="F458" s="1">
        <v>34203085</v>
      </c>
      <c r="G458" s="1">
        <v>1.83</v>
      </c>
      <c r="H458" s="1">
        <v>4.0875572200363663</v>
      </c>
      <c r="I458" s="1">
        <v>1.9239138689043844</v>
      </c>
      <c r="J458" s="1">
        <v>1.6096165903460991</v>
      </c>
      <c r="K458" s="1">
        <v>-3.0867374581666507</v>
      </c>
      <c r="L458" s="1">
        <v>4.3833452165120521</v>
      </c>
      <c r="M458" s="1">
        <v>59.040000915527344</v>
      </c>
      <c r="N458" s="1">
        <v>0.97094166596730558</v>
      </c>
      <c r="O458" s="1">
        <v>0.96533690096206171</v>
      </c>
      <c r="P458" s="1">
        <v>0.9372858188398201</v>
      </c>
      <c r="Q458" s="1">
        <v>0.96829999923706056</v>
      </c>
      <c r="R458" s="1">
        <v>0.9329846751933194</v>
      </c>
      <c r="S458" s="1">
        <v>0.90340906027788037</v>
      </c>
      <c r="T458" s="1">
        <v>0.90340906027788037</v>
      </c>
      <c r="U458" s="1">
        <v>0.9372858188398201</v>
      </c>
      <c r="V458" s="1">
        <v>406.790663</v>
      </c>
      <c r="W458" s="1">
        <v>379.211635</v>
      </c>
      <c r="X458" s="1">
        <v>262.000766</v>
      </c>
      <c r="Y458" s="1">
        <v>389.46</v>
      </c>
      <c r="Z458" s="7">
        <v>74463.375599999999</v>
      </c>
      <c r="AA458" s="7">
        <v>80.086400972000007</v>
      </c>
      <c r="AB458" s="7">
        <v>85.954058058000001</v>
      </c>
      <c r="AC458" s="7">
        <v>183.74303531000001</v>
      </c>
      <c r="AD458" s="7" t="s">
        <v>445</v>
      </c>
      <c r="AE458" s="7">
        <v>75.680919259000007</v>
      </c>
      <c r="AF458" s="7" t="s">
        <v>445</v>
      </c>
      <c r="AG458" s="7">
        <v>117.25927535</v>
      </c>
    </row>
    <row r="459" spans="1:33" x14ac:dyDescent="0.25">
      <c r="A459" s="1">
        <v>298765</v>
      </c>
      <c r="B459" s="1">
        <v>2120217</v>
      </c>
      <c r="C459" s="1" t="s">
        <v>318</v>
      </c>
      <c r="D459" s="1">
        <v>2120217</v>
      </c>
      <c r="E459" s="1" t="s">
        <v>604</v>
      </c>
      <c r="F459" s="1">
        <v>34203085</v>
      </c>
      <c r="G459" s="1">
        <v>1.83</v>
      </c>
      <c r="H459" s="1">
        <v>3.2088241501553108</v>
      </c>
      <c r="I459" s="1">
        <v>1.2679484679352384</v>
      </c>
      <c r="J459" s="1">
        <v>1.1737538751509597</v>
      </c>
      <c r="K459" s="1">
        <v>-2.6362099790357032</v>
      </c>
      <c r="L459" s="1">
        <v>3.4573365094472068</v>
      </c>
      <c r="M459" s="1">
        <v>59.040000915527344</v>
      </c>
      <c r="N459" s="1">
        <v>0.97094166596730558</v>
      </c>
      <c r="O459" s="1">
        <v>0.96533690096206171</v>
      </c>
      <c r="P459" s="1">
        <v>0.9372858188398201</v>
      </c>
      <c r="Q459" s="1">
        <v>0.96829999923706056</v>
      </c>
      <c r="R459" s="1">
        <v>0.9329846751933194</v>
      </c>
      <c r="S459" s="1">
        <v>0.90340906027788037</v>
      </c>
      <c r="T459" s="1">
        <v>0.90340906027788037</v>
      </c>
      <c r="U459" s="1">
        <v>0.9372858188398201</v>
      </c>
      <c r="V459" s="1">
        <v>406.790663</v>
      </c>
      <c r="W459" s="1">
        <v>379.211635</v>
      </c>
      <c r="X459" s="1">
        <v>262.000766</v>
      </c>
      <c r="Y459" s="1">
        <v>389.46</v>
      </c>
      <c r="Z459" s="7">
        <v>74463.375599999999</v>
      </c>
      <c r="AA459" s="7">
        <v>101.80448167</v>
      </c>
      <c r="AB459" s="7">
        <v>109.76633407999999</v>
      </c>
      <c r="AC459" s="7">
        <v>279.31871705999998</v>
      </c>
      <c r="AD459" s="7" t="s">
        <v>445</v>
      </c>
      <c r="AE459" s="7">
        <v>88.785664908000001</v>
      </c>
      <c r="AF459" s="7" t="s">
        <v>445</v>
      </c>
      <c r="AG459" s="7">
        <v>137.46974933999999</v>
      </c>
    </row>
    <row r="460" spans="1:33" x14ac:dyDescent="0.25">
      <c r="A460" s="1">
        <v>303391</v>
      </c>
      <c r="B460" s="1">
        <v>2120218</v>
      </c>
      <c r="C460" s="1" t="s">
        <v>318</v>
      </c>
      <c r="D460" s="1">
        <v>2120218</v>
      </c>
      <c r="E460" s="1" t="s">
        <v>604</v>
      </c>
      <c r="F460" s="1">
        <v>34203085</v>
      </c>
      <c r="G460" s="1">
        <v>1.83</v>
      </c>
      <c r="H460" s="1">
        <v>3.4203891291569635</v>
      </c>
      <c r="I460" s="1">
        <v>1.4773137702659973</v>
      </c>
      <c r="J460" s="1">
        <v>1.2098535846389484</v>
      </c>
      <c r="K460" s="1">
        <v>-2.6828094308601074</v>
      </c>
      <c r="L460" s="1">
        <v>3.6597787640822941</v>
      </c>
      <c r="M460" s="1">
        <v>59.040000915527344</v>
      </c>
      <c r="N460" s="1">
        <v>0.97094166596730558</v>
      </c>
      <c r="O460" s="1">
        <v>0.96533690096206171</v>
      </c>
      <c r="P460" s="1">
        <v>0.9372858188398201</v>
      </c>
      <c r="Q460" s="1">
        <v>0.96829999923706056</v>
      </c>
      <c r="R460" s="1">
        <v>0.9329846751933194</v>
      </c>
      <c r="S460" s="1">
        <v>0.90340906027788037</v>
      </c>
      <c r="T460" s="1">
        <v>0.90340906027788037</v>
      </c>
      <c r="U460" s="1">
        <v>0.9372858188398201</v>
      </c>
      <c r="V460" s="1">
        <v>406.790663</v>
      </c>
      <c r="W460" s="1">
        <v>379.211635</v>
      </c>
      <c r="X460" s="1">
        <v>262.000766</v>
      </c>
      <c r="Y460" s="1">
        <v>389.46</v>
      </c>
      <c r="Z460" s="7">
        <v>74463.375599999999</v>
      </c>
      <c r="AA460" s="7">
        <v>96.117807041000006</v>
      </c>
      <c r="AB460" s="7">
        <v>102.91498581</v>
      </c>
      <c r="AC460" s="7">
        <v>239.59187356000001</v>
      </c>
      <c r="AD460" s="7" t="s">
        <v>445</v>
      </c>
      <c r="AE460" s="7">
        <v>87.226119635000003</v>
      </c>
      <c r="AF460" s="7" t="s">
        <v>445</v>
      </c>
      <c r="AG460" s="7">
        <v>135.06457871999999</v>
      </c>
    </row>
    <row r="461" spans="1:33" x14ac:dyDescent="0.25">
      <c r="A461" s="1">
        <v>308017</v>
      </c>
      <c r="B461" s="1">
        <v>2120219</v>
      </c>
      <c r="C461" s="1" t="s">
        <v>318</v>
      </c>
      <c r="D461" s="1">
        <v>2120219</v>
      </c>
      <c r="E461" s="1" t="s">
        <v>604</v>
      </c>
      <c r="F461" s="1">
        <v>34203085</v>
      </c>
      <c r="G461" s="1">
        <v>1.83</v>
      </c>
      <c r="H461" s="1">
        <v>3.9253629121674982</v>
      </c>
      <c r="I461" s="1">
        <v>1.8882388564262746</v>
      </c>
      <c r="J461" s="1">
        <v>1.3857395717625534</v>
      </c>
      <c r="K461" s="1">
        <v>-2.8978187120560288</v>
      </c>
      <c r="L461" s="1">
        <v>4.1811704375091079</v>
      </c>
      <c r="M461" s="1">
        <v>59.040000915527344</v>
      </c>
      <c r="N461" s="1">
        <v>0.97094166596730558</v>
      </c>
      <c r="O461" s="1">
        <v>0.96533690096206171</v>
      </c>
      <c r="P461" s="1">
        <v>0.9372858188398201</v>
      </c>
      <c r="Q461" s="1">
        <v>0.96829999923706056</v>
      </c>
      <c r="R461" s="1">
        <v>0.9329846751933194</v>
      </c>
      <c r="S461" s="1">
        <v>0.90340906027788037</v>
      </c>
      <c r="T461" s="1">
        <v>0.90340906027788037</v>
      </c>
      <c r="U461" s="1">
        <v>0.9372858188398201</v>
      </c>
      <c r="V461" s="1">
        <v>406.790663</v>
      </c>
      <c r="W461" s="1">
        <v>379.211635</v>
      </c>
      <c r="X461" s="1">
        <v>262.000766</v>
      </c>
      <c r="Y461" s="1">
        <v>389.46</v>
      </c>
      <c r="Z461" s="7">
        <v>74463.375599999999</v>
      </c>
      <c r="AA461" s="7">
        <v>84.007223010000004</v>
      </c>
      <c r="AB461" s="7">
        <v>89.546962351999994</v>
      </c>
      <c r="AC461" s="7">
        <v>187.23343593999999</v>
      </c>
      <c r="AD461" s="7" t="s">
        <v>445</v>
      </c>
      <c r="AE461" s="7">
        <v>80.680011527000005</v>
      </c>
      <c r="AF461" s="7" t="s">
        <v>445</v>
      </c>
      <c r="AG461" s="7">
        <v>124.96900334</v>
      </c>
    </row>
    <row r="462" spans="1:33" x14ac:dyDescent="0.25">
      <c r="A462" s="1">
        <v>312643</v>
      </c>
      <c r="B462" s="1">
        <v>2120220</v>
      </c>
      <c r="C462" s="1" t="s">
        <v>318</v>
      </c>
      <c r="D462" s="1">
        <v>2120220</v>
      </c>
      <c r="E462" s="1" t="s">
        <v>604</v>
      </c>
      <c r="F462" s="1">
        <v>34203085</v>
      </c>
      <c r="G462" s="1">
        <v>1.83</v>
      </c>
      <c r="H462" s="1">
        <v>1.8937706870976179</v>
      </c>
      <c r="I462" s="1">
        <v>-0.58346962283109438</v>
      </c>
      <c r="J462" s="1">
        <v>7.7401242750799737E-2</v>
      </c>
      <c r="K462" s="1">
        <v>-3.2332537779719801</v>
      </c>
      <c r="L462" s="1">
        <v>2.9852847791793042</v>
      </c>
      <c r="M462" s="1">
        <v>59.040000915527344</v>
      </c>
      <c r="N462" s="1">
        <v>0.97094166596730558</v>
      </c>
      <c r="O462" s="1">
        <v>0.96533690096206171</v>
      </c>
      <c r="P462" s="1">
        <v>0.9372858188398201</v>
      </c>
      <c r="Q462" s="1">
        <v>0.96829999923706056</v>
      </c>
      <c r="R462" s="1">
        <v>0.9329846751933194</v>
      </c>
      <c r="S462" s="1">
        <v>0.90340906027788037</v>
      </c>
      <c r="T462" s="1">
        <v>0.90340906027788037</v>
      </c>
      <c r="U462" s="1">
        <v>0.9372858188398201</v>
      </c>
      <c r="V462" s="1">
        <v>406.790663</v>
      </c>
      <c r="W462" s="1">
        <v>379.211635</v>
      </c>
      <c r="X462" s="1">
        <v>262.000766</v>
      </c>
      <c r="Y462" s="1">
        <v>389.46</v>
      </c>
      <c r="Z462" s="7">
        <v>74463.375599999999</v>
      </c>
      <c r="AA462" s="7">
        <v>118.06056344</v>
      </c>
      <c r="AB462" s="7">
        <v>186.6835935</v>
      </c>
      <c r="AC462" s="7" t="s">
        <v>444</v>
      </c>
      <c r="AD462" s="7" t="s">
        <v>445</v>
      </c>
      <c r="AE462" s="7">
        <v>72.206089610999996</v>
      </c>
      <c r="AF462" s="7" t="s">
        <v>445</v>
      </c>
      <c r="AG462" s="7">
        <v>111.90030417</v>
      </c>
    </row>
    <row r="463" spans="1:33" x14ac:dyDescent="0.25">
      <c r="A463" s="1">
        <v>317269</v>
      </c>
      <c r="B463" s="1">
        <v>2120221</v>
      </c>
      <c r="C463" s="1" t="s">
        <v>318</v>
      </c>
      <c r="D463" s="1">
        <v>2120221</v>
      </c>
      <c r="E463" s="1" t="s">
        <v>604</v>
      </c>
      <c r="F463" s="1">
        <v>34203085</v>
      </c>
      <c r="G463" s="1">
        <v>1.83</v>
      </c>
      <c r="H463" s="1">
        <v>5.8820142068892007</v>
      </c>
      <c r="I463" s="1">
        <v>-5.0818020747924528</v>
      </c>
      <c r="J463" s="1">
        <v>-4.3876455083135344</v>
      </c>
      <c r="K463" s="1">
        <v>-8.0098942642542585</v>
      </c>
      <c r="L463" s="1">
        <v>8.9255071623621163</v>
      </c>
      <c r="M463" s="1">
        <v>59.040000915527344</v>
      </c>
      <c r="N463" s="1">
        <v>0.97094166596730558</v>
      </c>
      <c r="O463" s="1">
        <v>0.96533690096206171</v>
      </c>
      <c r="P463" s="1">
        <v>0.9372858188398201</v>
      </c>
      <c r="Q463" s="1">
        <v>0.96829999923706056</v>
      </c>
      <c r="R463" s="1">
        <v>0.9329846751933194</v>
      </c>
      <c r="S463" s="1">
        <v>0.90340906027788037</v>
      </c>
      <c r="T463" s="1">
        <v>0.90340906027788037</v>
      </c>
      <c r="U463" s="1">
        <v>0.9372858188398201</v>
      </c>
      <c r="V463" s="1">
        <v>406.790663</v>
      </c>
      <c r="W463" s="1">
        <v>379.211635</v>
      </c>
      <c r="X463" s="1">
        <v>262.000766</v>
      </c>
      <c r="Y463" s="1">
        <v>389.46</v>
      </c>
      <c r="Z463" s="7">
        <v>74463.375599999999</v>
      </c>
      <c r="AA463" s="7">
        <v>38.821791787999999</v>
      </c>
      <c r="AB463" s="7">
        <v>59.426526580999997</v>
      </c>
      <c r="AC463" s="7" t="s">
        <v>444</v>
      </c>
      <c r="AD463" s="7">
        <v>52.945530775999998</v>
      </c>
      <c r="AE463" s="7">
        <v>28.550186057000001</v>
      </c>
      <c r="AF463" s="7">
        <v>82.196177610999996</v>
      </c>
      <c r="AG463" s="7">
        <v>44.573052896999997</v>
      </c>
    </row>
    <row r="464" spans="1:33" x14ac:dyDescent="0.25">
      <c r="A464" s="1">
        <v>321895</v>
      </c>
      <c r="B464" s="1">
        <v>2120222</v>
      </c>
      <c r="C464" s="1" t="s">
        <v>318</v>
      </c>
      <c r="D464" s="1">
        <v>2120222</v>
      </c>
      <c r="E464" s="1" t="s">
        <v>604</v>
      </c>
      <c r="F464" s="1">
        <v>34203085</v>
      </c>
      <c r="G464" s="1">
        <v>1.83</v>
      </c>
      <c r="H464" s="1">
        <v>8.015785748391524</v>
      </c>
      <c r="I464" s="1">
        <v>4.6652624941811798</v>
      </c>
      <c r="J464" s="1">
        <v>4.162843869139671</v>
      </c>
      <c r="K464" s="1">
        <v>-5.1066485965184345</v>
      </c>
      <c r="L464" s="1">
        <v>8.4664242968880092</v>
      </c>
      <c r="M464" s="1">
        <v>59.040000915527344</v>
      </c>
      <c r="N464" s="1">
        <v>0.97094166596730558</v>
      </c>
      <c r="O464" s="1">
        <v>0.96533690096206171</v>
      </c>
      <c r="P464" s="1">
        <v>0.9372858188398201</v>
      </c>
      <c r="Q464" s="1">
        <v>0.96829999923706056</v>
      </c>
      <c r="R464" s="1">
        <v>0.9329846751933194</v>
      </c>
      <c r="S464" s="1">
        <v>0.90340906027788037</v>
      </c>
      <c r="T464" s="1">
        <v>0.90340906027788037</v>
      </c>
      <c r="U464" s="1">
        <v>0.9372858188398201</v>
      </c>
      <c r="V464" s="1">
        <v>406.790663</v>
      </c>
      <c r="W464" s="1">
        <v>379.211635</v>
      </c>
      <c r="X464" s="1">
        <v>262.000766</v>
      </c>
      <c r="Y464" s="1">
        <v>389.46</v>
      </c>
      <c r="Z464" s="7">
        <v>74463.375599999999</v>
      </c>
      <c r="AA464" s="7">
        <v>40.981086154000003</v>
      </c>
      <c r="AB464" s="7">
        <v>43.341216068000001</v>
      </c>
      <c r="AC464" s="7">
        <v>75.186428581000001</v>
      </c>
      <c r="AD464" s="7" t="s">
        <v>445</v>
      </c>
      <c r="AE464" s="7">
        <v>45.350137732999997</v>
      </c>
      <c r="AF464" s="7" t="s">
        <v>445</v>
      </c>
      <c r="AG464" s="7">
        <v>70.482368152999996</v>
      </c>
    </row>
    <row r="465" spans="1:33" x14ac:dyDescent="0.25">
      <c r="A465" s="1">
        <v>326521</v>
      </c>
      <c r="B465" s="1">
        <v>2120223</v>
      </c>
      <c r="C465" s="1" t="s">
        <v>318</v>
      </c>
      <c r="D465" s="1">
        <v>2120223</v>
      </c>
      <c r="E465" s="1" t="s">
        <v>604</v>
      </c>
      <c r="F465" s="1">
        <v>34203085</v>
      </c>
      <c r="G465" s="1">
        <v>1.83</v>
      </c>
      <c r="H465" s="1">
        <v>6.4923792129887836</v>
      </c>
      <c r="I465" s="1">
        <v>2.2305820560206691</v>
      </c>
      <c r="J465" s="1">
        <v>5.874787938678284</v>
      </c>
      <c r="K465" s="1">
        <v>-6.1322453706143918</v>
      </c>
      <c r="L465" s="1">
        <v>7.5005874985879029</v>
      </c>
      <c r="M465" s="1">
        <v>59.040000915527344</v>
      </c>
      <c r="N465" s="1">
        <v>0.97094166596730558</v>
      </c>
      <c r="O465" s="1">
        <v>0.96533690096206171</v>
      </c>
      <c r="P465" s="1">
        <v>0.9372858188398201</v>
      </c>
      <c r="Q465" s="1">
        <v>0.96829999923706056</v>
      </c>
      <c r="R465" s="1">
        <v>0.9329846751933194</v>
      </c>
      <c r="S465" s="1">
        <v>0.90340906027788037</v>
      </c>
      <c r="T465" s="1">
        <v>0.90340906027788037</v>
      </c>
      <c r="U465" s="1">
        <v>0.9372858188398201</v>
      </c>
      <c r="V465" s="1">
        <v>406.790663</v>
      </c>
      <c r="W465" s="1">
        <v>379.211635</v>
      </c>
      <c r="X465" s="1">
        <v>262.000766</v>
      </c>
      <c r="Y465" s="1">
        <v>389.46</v>
      </c>
      <c r="Z465" s="7">
        <v>74463.375599999999</v>
      </c>
      <c r="AA465" s="7">
        <v>46.386913077000003</v>
      </c>
      <c r="AB465" s="7">
        <v>53.745675839999997</v>
      </c>
      <c r="AC465" s="7">
        <v>158.34391961</v>
      </c>
      <c r="AD465" s="7" t="s">
        <v>445</v>
      </c>
      <c r="AE465" s="7">
        <v>37.598237920999999</v>
      </c>
      <c r="AF465" s="7" t="s">
        <v>445</v>
      </c>
      <c r="AG465" s="7">
        <v>58.527189950999997</v>
      </c>
    </row>
    <row r="466" spans="1:33" x14ac:dyDescent="0.25">
      <c r="A466" s="1">
        <v>331147</v>
      </c>
      <c r="B466" s="1">
        <v>2120224</v>
      </c>
      <c r="C466" s="1" t="s">
        <v>318</v>
      </c>
      <c r="D466" s="1">
        <v>2120224</v>
      </c>
      <c r="E466" s="1" t="s">
        <v>604</v>
      </c>
      <c r="F466" s="1">
        <v>34203085</v>
      </c>
      <c r="G466" s="1">
        <v>1.83</v>
      </c>
      <c r="H466" s="1">
        <v>3.9167020043262277</v>
      </c>
      <c r="I466" s="1">
        <v>-3.4293724647118542</v>
      </c>
      <c r="J466" s="1">
        <v>-0.14862403843517358</v>
      </c>
      <c r="K466" s="1">
        <v>-3.9168786683673584</v>
      </c>
      <c r="L466" s="1">
        <v>4.0012421279338106</v>
      </c>
      <c r="M466" s="1">
        <v>59.040000915527344</v>
      </c>
      <c r="N466" s="1">
        <v>0.97094166596730558</v>
      </c>
      <c r="O466" s="1">
        <v>0.96533690096206171</v>
      </c>
      <c r="P466" s="1">
        <v>0.9372858188398201</v>
      </c>
      <c r="Q466" s="1">
        <v>0.96829999923706056</v>
      </c>
      <c r="R466" s="1">
        <v>0.9329846751933194</v>
      </c>
      <c r="S466" s="1">
        <v>0.90340906027788037</v>
      </c>
      <c r="T466" s="1">
        <v>0.90340906027788037</v>
      </c>
      <c r="U466" s="1">
        <v>0.9372858188398201</v>
      </c>
      <c r="V466" s="1">
        <v>406.790663</v>
      </c>
      <c r="W466" s="1">
        <v>379.211635</v>
      </c>
      <c r="X466" s="1">
        <v>262.000766</v>
      </c>
      <c r="Y466" s="1">
        <v>389.46</v>
      </c>
      <c r="Z466" s="7">
        <v>74463.375599999999</v>
      </c>
      <c r="AA466" s="7">
        <v>87.829837451000003</v>
      </c>
      <c r="AB466" s="7">
        <v>89.747186646000003</v>
      </c>
      <c r="AC466" s="7" t="s">
        <v>444</v>
      </c>
      <c r="AD466" s="7">
        <v>1591.5678531000001</v>
      </c>
      <c r="AE466" s="7">
        <v>59.429205457999998</v>
      </c>
      <c r="AF466" s="7">
        <v>2455.0988845000002</v>
      </c>
      <c r="AG466" s="7">
        <v>92.195466572000001</v>
      </c>
    </row>
    <row r="467" spans="1:33" x14ac:dyDescent="0.25">
      <c r="A467" s="1">
        <v>2715</v>
      </c>
      <c r="B467" s="1">
        <v>2121201</v>
      </c>
      <c r="C467" s="1" t="s">
        <v>318</v>
      </c>
      <c r="D467" s="1">
        <v>2121201</v>
      </c>
      <c r="E467" s="1" t="s">
        <v>605</v>
      </c>
      <c r="F467" s="1">
        <v>34203085</v>
      </c>
      <c r="G467" s="1">
        <v>1.83</v>
      </c>
      <c r="H467" s="1">
        <v>12.05366035533903</v>
      </c>
      <c r="I467" s="1">
        <v>-3.391682318837514</v>
      </c>
      <c r="J467" s="1">
        <v>5.3101721032230813</v>
      </c>
      <c r="K467" s="1">
        <v>-11.894489719038283</v>
      </c>
      <c r="L467" s="1">
        <v>10.614917500232036</v>
      </c>
      <c r="M467" s="1">
        <v>59.040000915527344</v>
      </c>
      <c r="N467" s="1">
        <v>0.97094166596730558</v>
      </c>
      <c r="O467" s="1">
        <v>0.96533690096206171</v>
      </c>
      <c r="P467" s="1">
        <v>0.9372858188398201</v>
      </c>
      <c r="Q467" s="1">
        <v>0.96829999923706056</v>
      </c>
      <c r="R467" s="1">
        <v>0.9329846751933194</v>
      </c>
      <c r="S467" s="1">
        <v>0.90340906027788037</v>
      </c>
      <c r="T467" s="1">
        <v>0.90340906027788037</v>
      </c>
      <c r="U467" s="1">
        <v>0.9372858188398201</v>
      </c>
      <c r="V467" s="1">
        <v>406.790663</v>
      </c>
      <c r="W467" s="1">
        <v>379.211635</v>
      </c>
      <c r="X467" s="1">
        <v>262.000766</v>
      </c>
      <c r="Y467" s="1">
        <v>389.46</v>
      </c>
      <c r="Z467" s="7">
        <v>74463.375599999999</v>
      </c>
      <c r="AA467" s="7">
        <v>32.483980240000001</v>
      </c>
      <c r="AB467" s="7">
        <v>28.487282481000001</v>
      </c>
      <c r="AC467" s="7" t="s">
        <v>444</v>
      </c>
      <c r="AD467" s="7" t="s">
        <v>445</v>
      </c>
      <c r="AE467" s="7">
        <v>18.899455242999998</v>
      </c>
      <c r="AF467" s="7" t="s">
        <v>445</v>
      </c>
      <c r="AG467" s="7">
        <v>29.689448948999999</v>
      </c>
    </row>
    <row r="468" spans="1:33" x14ac:dyDescent="0.25">
      <c r="A468" s="1">
        <v>7341</v>
      </c>
      <c r="B468" s="1">
        <v>2121202</v>
      </c>
      <c r="C468" s="1" t="s">
        <v>318</v>
      </c>
      <c r="D468" s="1">
        <v>2121202</v>
      </c>
      <c r="E468" s="1" t="s">
        <v>605</v>
      </c>
      <c r="F468" s="1">
        <v>34203085</v>
      </c>
      <c r="G468" s="1">
        <v>1.83</v>
      </c>
      <c r="H468" s="1">
        <v>-0.92042043603202162</v>
      </c>
      <c r="I468" s="1">
        <v>4.8423793171585103</v>
      </c>
      <c r="J468" s="1">
        <v>-7.3492470538471526</v>
      </c>
      <c r="K468" s="1">
        <v>3.2201996237367534</v>
      </c>
      <c r="L468" s="1">
        <v>6.9356977126736572</v>
      </c>
      <c r="M468" s="1">
        <v>59.040000915527344</v>
      </c>
      <c r="N468" s="1">
        <v>0.97094166596730558</v>
      </c>
      <c r="O468" s="1">
        <v>0.96533690096206171</v>
      </c>
      <c r="P468" s="1">
        <v>0.9372858188398201</v>
      </c>
      <c r="Q468" s="1">
        <v>0.96829999923706056</v>
      </c>
      <c r="R468" s="1">
        <v>0.9329846751933194</v>
      </c>
      <c r="S468" s="1">
        <v>0.90340906027788037</v>
      </c>
      <c r="T468" s="1">
        <v>0.90340906027788037</v>
      </c>
      <c r="U468" s="1">
        <v>0.9372858188398201</v>
      </c>
      <c r="V468" s="1">
        <v>406.790663</v>
      </c>
      <c r="W468" s="1">
        <v>379.211635</v>
      </c>
      <c r="X468" s="1">
        <v>262.000766</v>
      </c>
      <c r="Y468" s="1">
        <v>389.46</v>
      </c>
      <c r="Z468" s="7">
        <v>74463.375599999999</v>
      </c>
      <c r="AA468" s="7">
        <v>50.246421419999997</v>
      </c>
      <c r="AB468" s="7" t="s">
        <v>444</v>
      </c>
      <c r="AC468" s="7">
        <v>72.399802977999997</v>
      </c>
      <c r="AD468" s="7">
        <v>31.206546339999999</v>
      </c>
      <c r="AE468" s="7" t="s">
        <v>445</v>
      </c>
      <c r="AF468" s="7">
        <v>48.669759681999999</v>
      </c>
      <c r="AG468" s="7" t="s">
        <v>445</v>
      </c>
    </row>
    <row r="469" spans="1:33" x14ac:dyDescent="0.25">
      <c r="A469" s="1">
        <v>11967</v>
      </c>
      <c r="B469" s="1">
        <v>2121203</v>
      </c>
      <c r="C469" s="1" t="s">
        <v>318</v>
      </c>
      <c r="D469" s="1">
        <v>2121203</v>
      </c>
      <c r="E469" s="1" t="s">
        <v>605</v>
      </c>
      <c r="F469" s="1">
        <v>34203085</v>
      </c>
      <c r="G469" s="1">
        <v>1.83</v>
      </c>
      <c r="H469" s="1">
        <v>6.9057379487943722</v>
      </c>
      <c r="I469" s="1">
        <v>-2.1874836020634025</v>
      </c>
      <c r="J469" s="1">
        <v>3.4554129946251511</v>
      </c>
      <c r="K469" s="1">
        <v>-7.446795392389161</v>
      </c>
      <c r="L469" s="1">
        <v>6.633758292307502</v>
      </c>
      <c r="M469" s="1">
        <v>59.040000915527344</v>
      </c>
      <c r="N469" s="1">
        <v>0.97094166596730558</v>
      </c>
      <c r="O469" s="1">
        <v>0.96533690096206171</v>
      </c>
      <c r="P469" s="1">
        <v>0.9372858188398201</v>
      </c>
      <c r="Q469" s="1">
        <v>0.96829999923706056</v>
      </c>
      <c r="R469" s="1">
        <v>0.9329846751933194</v>
      </c>
      <c r="S469" s="1">
        <v>0.90340906027788037</v>
      </c>
      <c r="T469" s="1">
        <v>0.90340906027788037</v>
      </c>
      <c r="U469" s="1">
        <v>0.9372858188398201</v>
      </c>
      <c r="V469" s="1">
        <v>406.790663</v>
      </c>
      <c r="W469" s="1">
        <v>379.211635</v>
      </c>
      <c r="X469" s="1">
        <v>262.000766</v>
      </c>
      <c r="Y469" s="1">
        <v>389.46</v>
      </c>
      <c r="Z469" s="7">
        <v>74463.375599999999</v>
      </c>
      <c r="AA469" s="7">
        <v>52.578932508999998</v>
      </c>
      <c r="AB469" s="7">
        <v>50.468748228999999</v>
      </c>
      <c r="AC469" s="7" t="s">
        <v>444</v>
      </c>
      <c r="AD469" s="7" t="s">
        <v>445</v>
      </c>
      <c r="AE469" s="7">
        <v>30.784660828</v>
      </c>
      <c r="AF469" s="7" t="s">
        <v>445</v>
      </c>
      <c r="AG469" s="7">
        <v>48.019117051999999</v>
      </c>
    </row>
    <row r="470" spans="1:33" x14ac:dyDescent="0.25">
      <c r="A470" s="1">
        <v>16593</v>
      </c>
      <c r="B470" s="1">
        <v>2121204</v>
      </c>
      <c r="C470" s="1" t="s">
        <v>318</v>
      </c>
      <c r="D470" s="1">
        <v>2121204</v>
      </c>
      <c r="E470" s="1" t="s">
        <v>605</v>
      </c>
      <c r="F470" s="1">
        <v>34203085</v>
      </c>
      <c r="G470" s="1">
        <v>1.83</v>
      </c>
      <c r="H470" s="1">
        <v>1.7331621411210616</v>
      </c>
      <c r="I470" s="1">
        <v>4.8811792557424116</v>
      </c>
      <c r="J470" s="1">
        <v>-6.2053888204020744</v>
      </c>
      <c r="K470" s="1">
        <v>3.5551720726773333</v>
      </c>
      <c r="L470" s="1">
        <v>7.2322268433199062</v>
      </c>
      <c r="M470" s="1">
        <v>59.040000915527344</v>
      </c>
      <c r="N470" s="1">
        <v>0.97094166596730558</v>
      </c>
      <c r="O470" s="1">
        <v>0.96533690096206171</v>
      </c>
      <c r="P470" s="1">
        <v>0.9372858188398201</v>
      </c>
      <c r="Q470" s="1">
        <v>0.96829999923706056</v>
      </c>
      <c r="R470" s="1">
        <v>0.9329846751933194</v>
      </c>
      <c r="S470" s="1">
        <v>0.90340906027788037</v>
      </c>
      <c r="T470" s="1">
        <v>0.90340906027788037</v>
      </c>
      <c r="U470" s="1">
        <v>0.9372858188398201</v>
      </c>
      <c r="V470" s="1">
        <v>406.790663</v>
      </c>
      <c r="W470" s="1">
        <v>379.211635</v>
      </c>
      <c r="X470" s="1">
        <v>262.000766</v>
      </c>
      <c r="Y470" s="1">
        <v>389.46</v>
      </c>
      <c r="Z470" s="7">
        <v>74463.375599999999</v>
      </c>
      <c r="AA470" s="7">
        <v>48.145262658999997</v>
      </c>
      <c r="AB470" s="7">
        <v>204.07584338999999</v>
      </c>
      <c r="AC470" s="7">
        <v>71.816356295000006</v>
      </c>
      <c r="AD470" s="7">
        <v>37.143277183000002</v>
      </c>
      <c r="AE470" s="7" t="s">
        <v>445</v>
      </c>
      <c r="AF470" s="7">
        <v>57.825537861999997</v>
      </c>
      <c r="AG470" s="7" t="s">
        <v>445</v>
      </c>
    </row>
    <row r="471" spans="1:33" x14ac:dyDescent="0.25">
      <c r="A471" s="1">
        <v>21219</v>
      </c>
      <c r="B471" s="1">
        <v>2121205</v>
      </c>
      <c r="C471" s="1" t="s">
        <v>318</v>
      </c>
      <c r="D471" s="1">
        <v>2121205</v>
      </c>
      <c r="E471" s="1" t="s">
        <v>605</v>
      </c>
      <c r="F471" s="1">
        <v>34203085</v>
      </c>
      <c r="G471" s="1">
        <v>1.83</v>
      </c>
      <c r="H471" s="1">
        <v>12.707516322929617</v>
      </c>
      <c r="I471" s="1">
        <v>-3.0401610574635085</v>
      </c>
      <c r="J471" s="1">
        <v>6.4047509034118075</v>
      </c>
      <c r="K471" s="1">
        <v>-12.768393147289244</v>
      </c>
      <c r="L471" s="1">
        <v>11.555250413398683</v>
      </c>
      <c r="M471" s="1">
        <v>59.040000915527344</v>
      </c>
      <c r="N471" s="1">
        <v>0.97094166596730558</v>
      </c>
      <c r="O471" s="1">
        <v>0.96533690096206171</v>
      </c>
      <c r="P471" s="1">
        <v>0.9372858188398201</v>
      </c>
      <c r="Q471" s="1">
        <v>0.96829999923706056</v>
      </c>
      <c r="R471" s="1">
        <v>0.9329846751933194</v>
      </c>
      <c r="S471" s="1">
        <v>0.90340906027788037</v>
      </c>
      <c r="T471" s="1">
        <v>0.90340906027788037</v>
      </c>
      <c r="U471" s="1">
        <v>0.9372858188398201</v>
      </c>
      <c r="V471" s="1">
        <v>406.790663</v>
      </c>
      <c r="W471" s="1">
        <v>379.211635</v>
      </c>
      <c r="X471" s="1">
        <v>262.000766</v>
      </c>
      <c r="Y471" s="1">
        <v>389.46</v>
      </c>
      <c r="Z471" s="7">
        <v>74463.375599999999</v>
      </c>
      <c r="AA471" s="7">
        <v>29.759150611999999</v>
      </c>
      <c r="AB471" s="7">
        <v>26.970035906</v>
      </c>
      <c r="AC471" s="7" t="s">
        <v>444</v>
      </c>
      <c r="AD471" s="7" t="s">
        <v>445</v>
      </c>
      <c r="AE471" s="7">
        <v>17.537482600000001</v>
      </c>
      <c r="AF471" s="7" t="s">
        <v>445</v>
      </c>
      <c r="AG471" s="7">
        <v>27.588979897000002</v>
      </c>
    </row>
    <row r="472" spans="1:33" x14ac:dyDescent="0.25">
      <c r="A472" s="1">
        <v>25845</v>
      </c>
      <c r="B472" s="1">
        <v>2121206</v>
      </c>
      <c r="C472" s="1" t="s">
        <v>318</v>
      </c>
      <c r="D472" s="1">
        <v>2121206</v>
      </c>
      <c r="E472" s="1" t="s">
        <v>605</v>
      </c>
      <c r="F472" s="1">
        <v>34203085</v>
      </c>
      <c r="G472" s="1">
        <v>1.83</v>
      </c>
      <c r="H472" s="1">
        <v>2.7163317775309248</v>
      </c>
      <c r="I472" s="1">
        <v>4.8301232670986218</v>
      </c>
      <c r="J472" s="1">
        <v>-4.6159422671466732</v>
      </c>
      <c r="K472" s="1">
        <v>2.0811701886109444</v>
      </c>
      <c r="L472" s="1">
        <v>6.4225159564696961</v>
      </c>
      <c r="M472" s="1">
        <v>59.040000915527344</v>
      </c>
      <c r="N472" s="1">
        <v>0.97094166596730558</v>
      </c>
      <c r="O472" s="1">
        <v>0.96533690096206171</v>
      </c>
      <c r="P472" s="1">
        <v>0.9372858188398201</v>
      </c>
      <c r="Q472" s="1">
        <v>0.96829999923706056</v>
      </c>
      <c r="R472" s="1">
        <v>0.9329846751933194</v>
      </c>
      <c r="S472" s="1">
        <v>0.90340906027788037</v>
      </c>
      <c r="T472" s="1">
        <v>0.90340906027788037</v>
      </c>
      <c r="U472" s="1">
        <v>0.9372858188398201</v>
      </c>
      <c r="V472" s="1">
        <v>406.790663</v>
      </c>
      <c r="W472" s="1">
        <v>379.211635</v>
      </c>
      <c r="X472" s="1">
        <v>262.000766</v>
      </c>
      <c r="Y472" s="1">
        <v>389.46</v>
      </c>
      <c r="Z472" s="7">
        <v>74463.375599999999</v>
      </c>
      <c r="AA472" s="7">
        <v>54.341191868000003</v>
      </c>
      <c r="AB472" s="7">
        <v>129.84914397</v>
      </c>
      <c r="AC472" s="7">
        <v>72.586049086000003</v>
      </c>
      <c r="AD472" s="7">
        <v>50.277475346000003</v>
      </c>
      <c r="AE472" s="7" t="s">
        <v>445</v>
      </c>
      <c r="AF472" s="7">
        <v>78.081434272999999</v>
      </c>
      <c r="AG472" s="7" t="s">
        <v>445</v>
      </c>
    </row>
    <row r="473" spans="1:33" x14ac:dyDescent="0.25">
      <c r="A473" s="1">
        <v>30471</v>
      </c>
      <c r="B473" s="1">
        <v>2121207</v>
      </c>
      <c r="C473" s="1" t="s">
        <v>318</v>
      </c>
      <c r="D473" s="1">
        <v>2121207</v>
      </c>
      <c r="E473" s="1" t="s">
        <v>605</v>
      </c>
      <c r="F473" s="1">
        <v>34203085</v>
      </c>
      <c r="G473" s="1">
        <v>1.83</v>
      </c>
      <c r="H473" s="1">
        <v>6.4559121898991023</v>
      </c>
      <c r="I473" s="1">
        <v>-1.7255621472534077</v>
      </c>
      <c r="J473" s="1">
        <v>3.720362403640129</v>
      </c>
      <c r="K473" s="1">
        <v>-7.2164281550667857</v>
      </c>
      <c r="L473" s="1">
        <v>6.53212705216409</v>
      </c>
      <c r="M473" s="1">
        <v>59.040000915527344</v>
      </c>
      <c r="N473" s="1">
        <v>0.97094166596730558</v>
      </c>
      <c r="O473" s="1">
        <v>0.96533690096206171</v>
      </c>
      <c r="P473" s="1">
        <v>0.9372858188398201</v>
      </c>
      <c r="Q473" s="1">
        <v>0.96829999923706056</v>
      </c>
      <c r="R473" s="1">
        <v>0.9329846751933194</v>
      </c>
      <c r="S473" s="1">
        <v>0.90340906027788037</v>
      </c>
      <c r="T473" s="1">
        <v>0.90340906027788037</v>
      </c>
      <c r="U473" s="1">
        <v>0.9372858188398201</v>
      </c>
      <c r="V473" s="1">
        <v>406.790663</v>
      </c>
      <c r="W473" s="1">
        <v>379.211635</v>
      </c>
      <c r="X473" s="1">
        <v>262.000766</v>
      </c>
      <c r="Y473" s="1">
        <v>389.46</v>
      </c>
      <c r="Z473" s="7">
        <v>74463.375599999999</v>
      </c>
      <c r="AA473" s="7">
        <v>53.412549693000003</v>
      </c>
      <c r="AB473" s="7">
        <v>54.054913599999999</v>
      </c>
      <c r="AC473" s="7" t="s">
        <v>444</v>
      </c>
      <c r="AD473" s="7" t="s">
        <v>445</v>
      </c>
      <c r="AE473" s="7">
        <v>31.799310229</v>
      </c>
      <c r="AF473" s="7" t="s">
        <v>445</v>
      </c>
      <c r="AG473" s="7">
        <v>49.583935316000002</v>
      </c>
    </row>
    <row r="474" spans="1:33" x14ac:dyDescent="0.25">
      <c r="A474" s="1">
        <v>35083</v>
      </c>
      <c r="B474" s="1">
        <v>2121208</v>
      </c>
      <c r="C474" s="1" t="s">
        <v>318</v>
      </c>
      <c r="D474" s="1">
        <v>2121208</v>
      </c>
      <c r="E474" s="1" t="s">
        <v>605</v>
      </c>
      <c r="F474" s="1">
        <v>34203085</v>
      </c>
      <c r="G474" s="1">
        <v>1.83</v>
      </c>
      <c r="H474" s="1">
        <v>1.9307599018939385</v>
      </c>
      <c r="I474" s="1">
        <v>1.5145933362259267</v>
      </c>
      <c r="J474" s="1">
        <v>-1.5453248731443538</v>
      </c>
      <c r="K474" s="1">
        <v>-1.2228239882098055</v>
      </c>
      <c r="L474" s="1">
        <v>3.0331012082742457</v>
      </c>
      <c r="M474" s="1">
        <v>59.040000915527344</v>
      </c>
      <c r="N474" s="1">
        <v>0.97094166596730558</v>
      </c>
      <c r="O474" s="1">
        <v>0.96533690096206171</v>
      </c>
      <c r="P474" s="1">
        <v>0.9372858188398201</v>
      </c>
      <c r="Q474" s="1">
        <v>0.96829999923706056</v>
      </c>
      <c r="R474" s="1">
        <v>0.9329846751933194</v>
      </c>
      <c r="S474" s="1">
        <v>0.90340906027788037</v>
      </c>
      <c r="T474" s="1">
        <v>0.90340906027788037</v>
      </c>
      <c r="U474" s="1">
        <v>0.9372858188398201</v>
      </c>
      <c r="V474" s="1">
        <v>406.790663</v>
      </c>
      <c r="W474" s="1">
        <v>379.211635</v>
      </c>
      <c r="X474" s="1">
        <v>262.000766</v>
      </c>
      <c r="Y474" s="1">
        <v>389.46</v>
      </c>
      <c r="Z474" s="7">
        <v>74463.375599999999</v>
      </c>
      <c r="AA474" s="7">
        <v>116.18358979999999</v>
      </c>
      <c r="AB474" s="7">
        <v>183.08797877000001</v>
      </c>
      <c r="AC474" s="7">
        <v>233.67004596000001</v>
      </c>
      <c r="AD474" s="7">
        <v>152.16770596999999</v>
      </c>
      <c r="AE474" s="7">
        <v>192.56331581000001</v>
      </c>
      <c r="AF474" s="7">
        <v>235.21915453</v>
      </c>
      <c r="AG474" s="7">
        <v>297.51829742000001</v>
      </c>
    </row>
    <row r="475" spans="1:33" x14ac:dyDescent="0.25">
      <c r="A475" s="1">
        <v>39709</v>
      </c>
      <c r="B475" s="1">
        <v>2121209</v>
      </c>
      <c r="C475" s="1" t="s">
        <v>318</v>
      </c>
      <c r="D475" s="1">
        <v>2121209</v>
      </c>
      <c r="E475" s="1" t="s">
        <v>605</v>
      </c>
      <c r="F475" s="1">
        <v>34203085</v>
      </c>
      <c r="G475" s="1">
        <v>1.83</v>
      </c>
      <c r="H475" s="1">
        <v>8.9339856067291912</v>
      </c>
      <c r="I475" s="1">
        <v>-2.8120610652474287</v>
      </c>
      <c r="J475" s="1">
        <v>4.1338624744116181</v>
      </c>
      <c r="K475" s="1">
        <v>-9.2125048272525678</v>
      </c>
      <c r="L475" s="1">
        <v>8.1808396257407736</v>
      </c>
      <c r="M475" s="1">
        <v>59.040000915527344</v>
      </c>
      <c r="N475" s="1">
        <v>0.97094166596730558</v>
      </c>
      <c r="O475" s="1">
        <v>0.96533690096206171</v>
      </c>
      <c r="P475" s="1">
        <v>0.9372858188398201</v>
      </c>
      <c r="Q475" s="1">
        <v>0.96829999923706056</v>
      </c>
      <c r="R475" s="1">
        <v>0.9329846751933194</v>
      </c>
      <c r="S475" s="1">
        <v>0.90340906027788037</v>
      </c>
      <c r="T475" s="1">
        <v>0.90340906027788037</v>
      </c>
      <c r="U475" s="1">
        <v>0.9372858188398201</v>
      </c>
      <c r="V475" s="1">
        <v>406.790663</v>
      </c>
      <c r="W475" s="1">
        <v>379.211635</v>
      </c>
      <c r="X475" s="1">
        <v>262.000766</v>
      </c>
      <c r="Y475" s="1">
        <v>389.46</v>
      </c>
      <c r="Z475" s="7">
        <v>74463.375599999999</v>
      </c>
      <c r="AA475" s="7">
        <v>42.446602560000002</v>
      </c>
      <c r="AB475" s="7">
        <v>38.784000497999997</v>
      </c>
      <c r="AC475" s="7" t="s">
        <v>444</v>
      </c>
      <c r="AD475" s="7" t="s">
        <v>445</v>
      </c>
      <c r="AE475" s="7">
        <v>24.692672106</v>
      </c>
      <c r="AF475" s="7" t="s">
        <v>445</v>
      </c>
      <c r="AG475" s="7">
        <v>38.623896199000001</v>
      </c>
    </row>
    <row r="476" spans="1:33" x14ac:dyDescent="0.25">
      <c r="A476" s="1">
        <v>44335</v>
      </c>
      <c r="B476" s="1">
        <v>2121210</v>
      </c>
      <c r="C476" s="1" t="s">
        <v>318</v>
      </c>
      <c r="D476" s="1">
        <v>2121210</v>
      </c>
      <c r="E476" s="1" t="s">
        <v>605</v>
      </c>
      <c r="F476" s="1">
        <v>34203085</v>
      </c>
      <c r="G476" s="1">
        <v>1.83</v>
      </c>
      <c r="H476" s="1">
        <v>-0.63871194683522647</v>
      </c>
      <c r="I476" s="1">
        <v>4.7364153917484781</v>
      </c>
      <c r="J476" s="1">
        <v>-7.244845006927493</v>
      </c>
      <c r="K476" s="1">
        <v>3.4212885267406037</v>
      </c>
      <c r="L476" s="1">
        <v>6.9482852698485438</v>
      </c>
      <c r="M476" s="1">
        <v>59.040000915527344</v>
      </c>
      <c r="N476" s="1">
        <v>0.97094166596730558</v>
      </c>
      <c r="O476" s="1">
        <v>0.96533690096206171</v>
      </c>
      <c r="P476" s="1">
        <v>0.9372858188398201</v>
      </c>
      <c r="Q476" s="1">
        <v>0.96829999923706056</v>
      </c>
      <c r="R476" s="1">
        <v>0.9329846751933194</v>
      </c>
      <c r="S476" s="1">
        <v>0.90340906027788037</v>
      </c>
      <c r="T476" s="1">
        <v>0.90340906027788037</v>
      </c>
      <c r="U476" s="1">
        <v>0.9372858188398201</v>
      </c>
      <c r="V476" s="1">
        <v>406.790663</v>
      </c>
      <c r="W476" s="1">
        <v>379.211635</v>
      </c>
      <c r="X476" s="1">
        <v>262.000766</v>
      </c>
      <c r="Y476" s="1">
        <v>389.46</v>
      </c>
      <c r="Z476" s="7">
        <v>74463.375599999999</v>
      </c>
      <c r="AA476" s="7">
        <v>50.153583081000001</v>
      </c>
      <c r="AB476" s="7" t="s">
        <v>444</v>
      </c>
      <c r="AC476" s="7">
        <v>74.041916392000005</v>
      </c>
      <c r="AD476" s="7">
        <v>31.670659700000002</v>
      </c>
      <c r="AE476" s="7" t="s">
        <v>445</v>
      </c>
      <c r="AF476" s="7">
        <v>49.385527179</v>
      </c>
      <c r="AG476" s="7" t="s">
        <v>445</v>
      </c>
    </row>
    <row r="477" spans="1:33" x14ac:dyDescent="0.25">
      <c r="A477" s="1">
        <v>48961</v>
      </c>
      <c r="B477" s="1">
        <v>2121211</v>
      </c>
      <c r="C477" s="1" t="s">
        <v>318</v>
      </c>
      <c r="D477" s="1">
        <v>2121211</v>
      </c>
      <c r="E477" s="1" t="s">
        <v>605</v>
      </c>
      <c r="F477" s="1">
        <v>34203085</v>
      </c>
      <c r="G477" s="1">
        <v>1.83</v>
      </c>
      <c r="H477" s="1">
        <v>14.451222289039837</v>
      </c>
      <c r="I477" s="1">
        <v>-10.387009258630313</v>
      </c>
      <c r="J477" s="1">
        <v>1.6668341749922844</v>
      </c>
      <c r="K477" s="1">
        <v>-13.899144416080382</v>
      </c>
      <c r="L477" s="1">
        <v>13.713726207560159</v>
      </c>
      <c r="M477" s="1">
        <v>59.040000915527344</v>
      </c>
      <c r="N477" s="1">
        <v>0.97094166596730558</v>
      </c>
      <c r="O477" s="1">
        <v>0.96533690096206171</v>
      </c>
      <c r="P477" s="1">
        <v>0.9372858188398201</v>
      </c>
      <c r="Q477" s="1">
        <v>0.96829999923706056</v>
      </c>
      <c r="R477" s="1">
        <v>0.9329846751933194</v>
      </c>
      <c r="S477" s="1">
        <v>0.90340906027788037</v>
      </c>
      <c r="T477" s="1">
        <v>0.90340906027788037</v>
      </c>
      <c r="U477" s="1">
        <v>0.9372858188398201</v>
      </c>
      <c r="V477" s="1">
        <v>406.790663</v>
      </c>
      <c r="W477" s="1">
        <v>379.211635</v>
      </c>
      <c r="X477" s="1">
        <v>262.000766</v>
      </c>
      <c r="Y477" s="1">
        <v>389.46</v>
      </c>
      <c r="Z477" s="7">
        <v>74463.375599999999</v>
      </c>
      <c r="AA477" s="7">
        <v>24.917805448999999</v>
      </c>
      <c r="AB477" s="7">
        <v>23.595129790000001</v>
      </c>
      <c r="AC477" s="7" t="s">
        <v>444</v>
      </c>
      <c r="AD477" s="7" t="s">
        <v>445</v>
      </c>
      <c r="AE477" s="7">
        <v>16.029383876000001</v>
      </c>
      <c r="AF477" s="7" t="s">
        <v>445</v>
      </c>
      <c r="AG477" s="7">
        <v>25.263151463</v>
      </c>
    </row>
    <row r="478" spans="1:33" x14ac:dyDescent="0.25">
      <c r="A478" s="1">
        <v>53587</v>
      </c>
      <c r="B478" s="1">
        <v>2121212</v>
      </c>
      <c r="C478" s="1" t="s">
        <v>318</v>
      </c>
      <c r="D478" s="1">
        <v>2121212</v>
      </c>
      <c r="E478" s="1" t="s">
        <v>605</v>
      </c>
      <c r="F478" s="1">
        <v>34203085</v>
      </c>
      <c r="G478" s="1">
        <v>1.83</v>
      </c>
      <c r="H478" s="1">
        <v>11.452367173686662</v>
      </c>
      <c r="I478" s="1">
        <v>-2.6054513187386652</v>
      </c>
      <c r="J478" s="1">
        <v>6.1626251963460366</v>
      </c>
      <c r="K478" s="1">
        <v>-11.752371768960646</v>
      </c>
      <c r="L478" s="1">
        <v>10.693937695147639</v>
      </c>
      <c r="M478" s="1">
        <v>59.040000915527344</v>
      </c>
      <c r="N478" s="1">
        <v>0.97094166596730558</v>
      </c>
      <c r="O478" s="1">
        <v>0.96533690096206171</v>
      </c>
      <c r="P478" s="1">
        <v>0.9372858188398201</v>
      </c>
      <c r="Q478" s="1">
        <v>0.96829999923706056</v>
      </c>
      <c r="R478" s="1">
        <v>0.9329846751933194</v>
      </c>
      <c r="S478" s="1">
        <v>0.90340906027788037</v>
      </c>
      <c r="T478" s="1">
        <v>0.90340906027788037</v>
      </c>
      <c r="U478" s="1">
        <v>0.9372858188398201</v>
      </c>
      <c r="V478" s="1">
        <v>406.790663</v>
      </c>
      <c r="W478" s="1">
        <v>379.211635</v>
      </c>
      <c r="X478" s="1">
        <v>262.000766</v>
      </c>
      <c r="Y478" s="1">
        <v>389.46</v>
      </c>
      <c r="Z478" s="7">
        <v>74463.375599999999</v>
      </c>
      <c r="AA478" s="7">
        <v>32.236558688999999</v>
      </c>
      <c r="AB478" s="7">
        <v>30.035477857</v>
      </c>
      <c r="AC478" s="7" t="s">
        <v>444</v>
      </c>
      <c r="AD478" s="7" t="s">
        <v>445</v>
      </c>
      <c r="AE478" s="7">
        <v>19.140093459999999</v>
      </c>
      <c r="AF478" s="7" t="s">
        <v>445</v>
      </c>
      <c r="AG478" s="7">
        <v>30.060567363000001</v>
      </c>
    </row>
    <row r="479" spans="1:33" x14ac:dyDescent="0.25">
      <c r="A479" s="1">
        <v>58213</v>
      </c>
      <c r="B479" s="1">
        <v>2121213</v>
      </c>
      <c r="C479" s="1" t="s">
        <v>318</v>
      </c>
      <c r="D479" s="1">
        <v>2121213</v>
      </c>
      <c r="E479" s="1" t="s">
        <v>605</v>
      </c>
      <c r="F479" s="1">
        <v>34203085</v>
      </c>
      <c r="G479" s="1">
        <v>1.83</v>
      </c>
      <c r="H479" s="1">
        <v>3.8192325596685146</v>
      </c>
      <c r="I479" s="1">
        <v>7.1814667754146591</v>
      </c>
      <c r="J479" s="1">
        <v>-6.9235324533951639</v>
      </c>
      <c r="K479" s="1">
        <v>3.9022681483712969</v>
      </c>
      <c r="L479" s="1">
        <v>9.4345979220636877</v>
      </c>
      <c r="M479" s="1">
        <v>59.040000915527344</v>
      </c>
      <c r="N479" s="1">
        <v>0.97094166596730558</v>
      </c>
      <c r="O479" s="1">
        <v>0.96533690096206171</v>
      </c>
      <c r="P479" s="1">
        <v>0.9372858188398201</v>
      </c>
      <c r="Q479" s="1">
        <v>0.96829999923706056</v>
      </c>
      <c r="R479" s="1">
        <v>0.9329846751933194</v>
      </c>
      <c r="S479" s="1">
        <v>0.90340906027788037</v>
      </c>
      <c r="T479" s="1">
        <v>0.90340906027788037</v>
      </c>
      <c r="U479" s="1">
        <v>0.9372858188398201</v>
      </c>
      <c r="V479" s="1">
        <v>406.790663</v>
      </c>
      <c r="W479" s="1">
        <v>379.211635</v>
      </c>
      <c r="X479" s="1">
        <v>262.000766</v>
      </c>
      <c r="Y479" s="1">
        <v>389.46</v>
      </c>
      <c r="Z479" s="7">
        <v>74463.375599999999</v>
      </c>
      <c r="AA479" s="7">
        <v>36.673008512000003</v>
      </c>
      <c r="AB479" s="7">
        <v>92.063117333999998</v>
      </c>
      <c r="AC479" s="7">
        <v>48.492631371999998</v>
      </c>
      <c r="AD479" s="7">
        <v>33.186864493999998</v>
      </c>
      <c r="AE479" s="7" t="s">
        <v>445</v>
      </c>
      <c r="AF479" s="7">
        <v>51.723857000000002</v>
      </c>
      <c r="AG479" s="7" t="s">
        <v>445</v>
      </c>
    </row>
    <row r="480" spans="1:33" x14ac:dyDescent="0.25">
      <c r="A480" s="1">
        <v>62839</v>
      </c>
      <c r="B480" s="1">
        <v>2121214</v>
      </c>
      <c r="C480" s="1" t="s">
        <v>318</v>
      </c>
      <c r="D480" s="1">
        <v>2121214</v>
      </c>
      <c r="E480" s="1" t="s">
        <v>605</v>
      </c>
      <c r="F480" s="1">
        <v>34203085</v>
      </c>
      <c r="G480" s="1">
        <v>1.83</v>
      </c>
      <c r="H480" s="1">
        <v>11.280446852625197</v>
      </c>
      <c r="I480" s="1">
        <v>-2.8811043369557812</v>
      </c>
      <c r="J480" s="1">
        <v>5.4741112364881683</v>
      </c>
      <c r="K480" s="1">
        <v>-11.250288148163536</v>
      </c>
      <c r="L480" s="1">
        <v>10.124426613324012</v>
      </c>
      <c r="M480" s="1">
        <v>59.040000915527344</v>
      </c>
      <c r="N480" s="1">
        <v>0.97094166596730558</v>
      </c>
      <c r="O480" s="1">
        <v>0.96533690096206171</v>
      </c>
      <c r="P480" s="1">
        <v>0.9372858188398201</v>
      </c>
      <c r="Q480" s="1">
        <v>0.96829999923706056</v>
      </c>
      <c r="R480" s="1">
        <v>0.9329846751933194</v>
      </c>
      <c r="S480" s="1">
        <v>0.90340906027788037</v>
      </c>
      <c r="T480" s="1">
        <v>0.90340906027788037</v>
      </c>
      <c r="U480" s="1">
        <v>0.9372858188398201</v>
      </c>
      <c r="V480" s="1">
        <v>406.790663</v>
      </c>
      <c r="W480" s="1">
        <v>379.211635</v>
      </c>
      <c r="X480" s="1">
        <v>262.000766</v>
      </c>
      <c r="Y480" s="1">
        <v>389.46</v>
      </c>
      <c r="Z480" s="7">
        <v>74463.375599999999</v>
      </c>
      <c r="AA480" s="7">
        <v>34.106154787999998</v>
      </c>
      <c r="AB480" s="7">
        <v>30.508475902000001</v>
      </c>
      <c r="AC480" s="7" t="s">
        <v>444</v>
      </c>
      <c r="AD480" s="7" t="s">
        <v>445</v>
      </c>
      <c r="AE480" s="7">
        <v>20.038915865</v>
      </c>
      <c r="AF480" s="7" t="s">
        <v>445</v>
      </c>
      <c r="AG480" s="7">
        <v>31.44675427</v>
      </c>
    </row>
    <row r="481" spans="1:33" x14ac:dyDescent="0.25">
      <c r="A481" s="1">
        <v>67465</v>
      </c>
      <c r="B481" s="1">
        <v>2121215</v>
      </c>
      <c r="C481" s="1" t="s">
        <v>318</v>
      </c>
      <c r="D481" s="1">
        <v>2121215</v>
      </c>
      <c r="E481" s="1" t="s">
        <v>605</v>
      </c>
      <c r="F481" s="1">
        <v>34203085</v>
      </c>
      <c r="G481" s="1">
        <v>1.83</v>
      </c>
      <c r="H481" s="1">
        <v>0.47886443553812708</v>
      </c>
      <c r="I481" s="1">
        <v>8.4587242068652486</v>
      </c>
      <c r="J481" s="1">
        <v>-11.822899580521053</v>
      </c>
      <c r="K481" s="1">
        <v>7.152739710405986</v>
      </c>
      <c r="L481" s="1">
        <v>12.07072502895457</v>
      </c>
      <c r="M481" s="1">
        <v>59.040000915527344</v>
      </c>
      <c r="N481" s="1">
        <v>0.97094166596730558</v>
      </c>
      <c r="O481" s="1">
        <v>0.96533690096206171</v>
      </c>
      <c r="P481" s="1">
        <v>0.9372858188398201</v>
      </c>
      <c r="Q481" s="1">
        <v>0.96829999923706056</v>
      </c>
      <c r="R481" s="1">
        <v>0.9329846751933194</v>
      </c>
      <c r="S481" s="1">
        <v>0.90340906027788037</v>
      </c>
      <c r="T481" s="1">
        <v>0.90340906027788037</v>
      </c>
      <c r="U481" s="1">
        <v>0.9372858188398201</v>
      </c>
      <c r="V481" s="1">
        <v>406.790663</v>
      </c>
      <c r="W481" s="1">
        <v>379.211635</v>
      </c>
      <c r="X481" s="1">
        <v>262.000766</v>
      </c>
      <c r="Y481" s="1">
        <v>389.46</v>
      </c>
      <c r="Z481" s="7">
        <v>74463.375599999999</v>
      </c>
      <c r="AA481" s="7">
        <v>28.445595602000001</v>
      </c>
      <c r="AB481" s="7">
        <v>741.23446437999996</v>
      </c>
      <c r="AC481" s="7">
        <v>41.019302099000001</v>
      </c>
      <c r="AD481" s="7">
        <v>19.019950621</v>
      </c>
      <c r="AE481" s="7" t="s">
        <v>445</v>
      </c>
      <c r="AF481" s="7">
        <v>29.875280004</v>
      </c>
      <c r="AG481" s="7" t="s">
        <v>445</v>
      </c>
    </row>
    <row r="482" spans="1:33" x14ac:dyDescent="0.25">
      <c r="A482" s="1">
        <v>72091</v>
      </c>
      <c r="B482" s="1">
        <v>2121216</v>
      </c>
      <c r="C482" s="1" t="s">
        <v>318</v>
      </c>
      <c r="D482" s="1">
        <v>2121216</v>
      </c>
      <c r="E482" s="1" t="s">
        <v>605</v>
      </c>
      <c r="F482" s="1">
        <v>34203085</v>
      </c>
      <c r="G482" s="1">
        <v>1.83</v>
      </c>
      <c r="H482" s="1">
        <v>4.192556203925653</v>
      </c>
      <c r="I482" s="1">
        <v>2.1792878542762004</v>
      </c>
      <c r="J482" s="1">
        <v>1.5204560767871882</v>
      </c>
      <c r="K482" s="1">
        <v>-2.9017755796022247</v>
      </c>
      <c r="L482" s="1">
        <v>4.4197820615983554</v>
      </c>
      <c r="M482" s="1">
        <v>59.040000915527344</v>
      </c>
      <c r="N482" s="1">
        <v>0.97094166596730558</v>
      </c>
      <c r="O482" s="1">
        <v>0.96533690096206171</v>
      </c>
      <c r="P482" s="1">
        <v>0.9372858188398201</v>
      </c>
      <c r="Q482" s="1">
        <v>0.96829999923706056</v>
      </c>
      <c r="R482" s="1">
        <v>0.9329846751933194</v>
      </c>
      <c r="S482" s="1">
        <v>0.90340906027788037</v>
      </c>
      <c r="T482" s="1">
        <v>0.90340906027788037</v>
      </c>
      <c r="U482" s="1">
        <v>0.9372858188398201</v>
      </c>
      <c r="V482" s="1">
        <v>406.790663</v>
      </c>
      <c r="W482" s="1">
        <v>379.211635</v>
      </c>
      <c r="X482" s="1">
        <v>262.000766</v>
      </c>
      <c r="Y482" s="1">
        <v>389.46</v>
      </c>
      <c r="Z482" s="7">
        <v>74463.375599999999</v>
      </c>
      <c r="AA482" s="7">
        <v>79.417921714000002</v>
      </c>
      <c r="AB482" s="7">
        <v>83.776368051999995</v>
      </c>
      <c r="AC482" s="7">
        <v>162.09441964000001</v>
      </c>
      <c r="AD482" s="7" t="s">
        <v>445</v>
      </c>
      <c r="AE482" s="7">
        <v>80.568632484000005</v>
      </c>
      <c r="AF482" s="7" t="s">
        <v>445</v>
      </c>
      <c r="AG482" s="7">
        <v>124.79723172999999</v>
      </c>
    </row>
    <row r="483" spans="1:33" x14ac:dyDescent="0.25">
      <c r="A483" s="1">
        <v>76717</v>
      </c>
      <c r="B483" s="1">
        <v>2121217</v>
      </c>
      <c r="C483" s="1" t="s">
        <v>318</v>
      </c>
      <c r="D483" s="1">
        <v>2121217</v>
      </c>
      <c r="E483" s="1" t="s">
        <v>605</v>
      </c>
      <c r="F483" s="1">
        <v>34203085</v>
      </c>
      <c r="G483" s="1">
        <v>1.83</v>
      </c>
      <c r="H483" s="1">
        <v>3.327128257862495</v>
      </c>
      <c r="I483" s="1">
        <v>1.5323457287865891</v>
      </c>
      <c r="J483" s="1">
        <v>1.0712882377741519</v>
      </c>
      <c r="K483" s="1">
        <v>-2.4602713759508119</v>
      </c>
      <c r="L483" s="1">
        <v>3.4956104471032354</v>
      </c>
      <c r="M483" s="1">
        <v>59.040000915527344</v>
      </c>
      <c r="N483" s="1">
        <v>0.97094166596730558</v>
      </c>
      <c r="O483" s="1">
        <v>0.96533690096206171</v>
      </c>
      <c r="P483" s="1">
        <v>0.9372858188398201</v>
      </c>
      <c r="Q483" s="1">
        <v>0.96829999923706056</v>
      </c>
      <c r="R483" s="1">
        <v>0.9329846751933194</v>
      </c>
      <c r="S483" s="1">
        <v>0.90340906027788037</v>
      </c>
      <c r="T483" s="1">
        <v>0.90340906027788037</v>
      </c>
      <c r="U483" s="1">
        <v>0.9372858188398201</v>
      </c>
      <c r="V483" s="1">
        <v>406.790663</v>
      </c>
      <c r="W483" s="1">
        <v>379.211635</v>
      </c>
      <c r="X483" s="1">
        <v>262.000766</v>
      </c>
      <c r="Y483" s="1">
        <v>389.46</v>
      </c>
      <c r="Z483" s="7">
        <v>74463.375599999999</v>
      </c>
      <c r="AA483" s="7">
        <v>100.67886073</v>
      </c>
      <c r="AB483" s="7">
        <v>105.82776866</v>
      </c>
      <c r="AC483" s="7">
        <v>230.95136786</v>
      </c>
      <c r="AD483" s="7" t="s">
        <v>445</v>
      </c>
      <c r="AE483" s="7">
        <v>95.206405568999998</v>
      </c>
      <c r="AF483" s="7" t="s">
        <v>445</v>
      </c>
      <c r="AG483" s="7">
        <v>147.37197983999999</v>
      </c>
    </row>
    <row r="484" spans="1:33" x14ac:dyDescent="0.25">
      <c r="A484" s="1">
        <v>81343</v>
      </c>
      <c r="B484" s="1">
        <v>2121218</v>
      </c>
      <c r="C484" s="1" t="s">
        <v>318</v>
      </c>
      <c r="D484" s="1">
        <v>2121218</v>
      </c>
      <c r="E484" s="1" t="s">
        <v>605</v>
      </c>
      <c r="F484" s="1">
        <v>34203085</v>
      </c>
      <c r="G484" s="1">
        <v>1.83</v>
      </c>
      <c r="H484" s="1">
        <v>3.5336389708073859</v>
      </c>
      <c r="I484" s="1">
        <v>1.7371856941799009</v>
      </c>
      <c r="J484" s="1">
        <v>1.1124422133189018</v>
      </c>
      <c r="K484" s="1">
        <v>-2.5023454908377682</v>
      </c>
      <c r="L484" s="1">
        <v>3.6976216310217596</v>
      </c>
      <c r="M484" s="1">
        <v>59.040000915527344</v>
      </c>
      <c r="N484" s="1">
        <v>0.97094166596730558</v>
      </c>
      <c r="O484" s="1">
        <v>0.96533690096206171</v>
      </c>
      <c r="P484" s="1">
        <v>0.9372858188398201</v>
      </c>
      <c r="Q484" s="1">
        <v>0.96829999923706056</v>
      </c>
      <c r="R484" s="1">
        <v>0.9329846751933194</v>
      </c>
      <c r="S484" s="1">
        <v>0.90340906027788037</v>
      </c>
      <c r="T484" s="1">
        <v>0.90340906027788037</v>
      </c>
      <c r="U484" s="1">
        <v>0.9372858188398201</v>
      </c>
      <c r="V484" s="1">
        <v>406.790663</v>
      </c>
      <c r="W484" s="1">
        <v>379.211635</v>
      </c>
      <c r="X484" s="1">
        <v>262.000766</v>
      </c>
      <c r="Y484" s="1">
        <v>389.46</v>
      </c>
      <c r="Z484" s="7">
        <v>74463.375599999999</v>
      </c>
      <c r="AA484" s="7">
        <v>95.123866445000004</v>
      </c>
      <c r="AB484" s="7">
        <v>99.584607188000007</v>
      </c>
      <c r="AC484" s="7">
        <v>203.60086046999999</v>
      </c>
      <c r="AD484" s="7" t="s">
        <v>445</v>
      </c>
      <c r="AE484" s="7">
        <v>93.588803452999997</v>
      </c>
      <c r="AF484" s="7" t="s">
        <v>445</v>
      </c>
      <c r="AG484" s="7">
        <v>144.87727247999999</v>
      </c>
    </row>
    <row r="485" spans="1:33" x14ac:dyDescent="0.25">
      <c r="A485" s="1">
        <v>85969</v>
      </c>
      <c r="B485" s="1">
        <v>2121219</v>
      </c>
      <c r="C485" s="1" t="s">
        <v>318</v>
      </c>
      <c r="D485" s="1">
        <v>2121219</v>
      </c>
      <c r="E485" s="1" t="s">
        <v>605</v>
      </c>
      <c r="F485" s="1">
        <v>34203085</v>
      </c>
      <c r="G485" s="1">
        <v>1.83</v>
      </c>
      <c r="H485" s="1">
        <v>4.0255710520495995</v>
      </c>
      <c r="I485" s="1">
        <v>2.1350584965888979</v>
      </c>
      <c r="J485" s="1">
        <v>1.301369902210828</v>
      </c>
      <c r="K485" s="1">
        <v>-2.7043024882824103</v>
      </c>
      <c r="L485" s="1">
        <v>4.2057641656406748</v>
      </c>
      <c r="M485" s="1">
        <v>59.040000915527344</v>
      </c>
      <c r="N485" s="1">
        <v>0.97094166596730558</v>
      </c>
      <c r="O485" s="1">
        <v>0.96533690096206171</v>
      </c>
      <c r="P485" s="1">
        <v>0.9372858188398201</v>
      </c>
      <c r="Q485" s="1">
        <v>0.96829999923706056</v>
      </c>
      <c r="R485" s="1">
        <v>0.9329846751933194</v>
      </c>
      <c r="S485" s="1">
        <v>0.90340906027788037</v>
      </c>
      <c r="T485" s="1">
        <v>0.90340906027788037</v>
      </c>
      <c r="U485" s="1">
        <v>0.9372858188398201</v>
      </c>
      <c r="V485" s="1">
        <v>406.790663</v>
      </c>
      <c r="W485" s="1">
        <v>379.211635</v>
      </c>
      <c r="X485" s="1">
        <v>262.000766</v>
      </c>
      <c r="Y485" s="1">
        <v>389.46</v>
      </c>
      <c r="Z485" s="7">
        <v>74463.375599999999</v>
      </c>
      <c r="AA485" s="7">
        <v>83.510132718999998</v>
      </c>
      <c r="AB485" s="7">
        <v>87.292985822000006</v>
      </c>
      <c r="AC485" s="7">
        <v>165.47304437</v>
      </c>
      <c r="AD485" s="7" t="s">
        <v>445</v>
      </c>
      <c r="AE485" s="7">
        <v>86.524922536999995</v>
      </c>
      <c r="AF485" s="7" t="s">
        <v>445</v>
      </c>
      <c r="AG485" s="7">
        <v>133.98317462</v>
      </c>
    </row>
    <row r="486" spans="1:33" x14ac:dyDescent="0.25">
      <c r="A486" s="1">
        <v>90595</v>
      </c>
      <c r="B486" s="1">
        <v>2121220</v>
      </c>
      <c r="C486" s="1" t="s">
        <v>318</v>
      </c>
      <c r="D486" s="1">
        <v>2121220</v>
      </c>
      <c r="E486" s="1" t="s">
        <v>605</v>
      </c>
      <c r="F486" s="1">
        <v>34203085</v>
      </c>
      <c r="G486" s="1">
        <v>1.83</v>
      </c>
      <c r="H486" s="1">
        <v>1.6087626610264478</v>
      </c>
      <c r="I486" s="1">
        <v>-0.5010364465516931</v>
      </c>
      <c r="J486" s="1">
        <v>0.37824774729505678</v>
      </c>
      <c r="K486" s="1">
        <v>-2.8753510821724286</v>
      </c>
      <c r="L486" s="1">
        <v>2.6609764450419369</v>
      </c>
      <c r="M486" s="1">
        <v>59.040000915527344</v>
      </c>
      <c r="N486" s="1">
        <v>0.97094166596730558</v>
      </c>
      <c r="O486" s="1">
        <v>0.96533690096206171</v>
      </c>
      <c r="P486" s="1">
        <v>0.9372858188398201</v>
      </c>
      <c r="Q486" s="1">
        <v>0.96829999923706056</v>
      </c>
      <c r="R486" s="1">
        <v>0.9329846751933194</v>
      </c>
      <c r="S486" s="1">
        <v>0.90340906027788037</v>
      </c>
      <c r="T486" s="1">
        <v>0.90340906027788037</v>
      </c>
      <c r="U486" s="1">
        <v>0.9372858188398201</v>
      </c>
      <c r="V486" s="1">
        <v>406.790663</v>
      </c>
      <c r="W486" s="1">
        <v>379.211635</v>
      </c>
      <c r="X486" s="1">
        <v>262.000766</v>
      </c>
      <c r="Y486" s="1">
        <v>389.46</v>
      </c>
      <c r="Z486" s="7">
        <v>74463.375599999999</v>
      </c>
      <c r="AA486" s="7">
        <v>132.57115148</v>
      </c>
      <c r="AB486" s="7">
        <v>219.93357612</v>
      </c>
      <c r="AC486" s="7" t="s">
        <v>444</v>
      </c>
      <c r="AD486" s="7" t="s">
        <v>445</v>
      </c>
      <c r="AE486" s="7">
        <v>81.318248811999993</v>
      </c>
      <c r="AF486" s="7" t="s">
        <v>445</v>
      </c>
      <c r="AG486" s="7">
        <v>125.95330920000001</v>
      </c>
    </row>
    <row r="487" spans="1:33" x14ac:dyDescent="0.25">
      <c r="A487" s="1">
        <v>95221</v>
      </c>
      <c r="B487" s="1">
        <v>2121221</v>
      </c>
      <c r="C487" s="1" t="s">
        <v>318</v>
      </c>
      <c r="D487" s="1">
        <v>2121221</v>
      </c>
      <c r="E487" s="1" t="s">
        <v>605</v>
      </c>
      <c r="F487" s="1">
        <v>34203085</v>
      </c>
      <c r="G487" s="1">
        <v>1.83</v>
      </c>
      <c r="H487" s="1">
        <v>5.725086875148981</v>
      </c>
      <c r="I487" s="1">
        <v>-5.0792957369482767</v>
      </c>
      <c r="J487" s="1">
        <v>-4.2148794926636421</v>
      </c>
      <c r="K487" s="1">
        <v>-7.5720649517414884</v>
      </c>
      <c r="L487" s="1">
        <v>8.6418355295044584</v>
      </c>
      <c r="M487" s="1">
        <v>59.040000915527344</v>
      </c>
      <c r="N487" s="1">
        <v>0.97094166596730558</v>
      </c>
      <c r="O487" s="1">
        <v>0.96533690096206171</v>
      </c>
      <c r="P487" s="1">
        <v>0.9372858188398201</v>
      </c>
      <c r="Q487" s="1">
        <v>0.96829999923706056</v>
      </c>
      <c r="R487" s="1">
        <v>0.9329846751933194</v>
      </c>
      <c r="S487" s="1">
        <v>0.90340906027788037</v>
      </c>
      <c r="T487" s="1">
        <v>0.90340906027788037</v>
      </c>
      <c r="U487" s="1">
        <v>0.9372858188398201</v>
      </c>
      <c r="V487" s="1">
        <v>406.790663</v>
      </c>
      <c r="W487" s="1">
        <v>379.211635</v>
      </c>
      <c r="X487" s="1">
        <v>262.000766</v>
      </c>
      <c r="Y487" s="1">
        <v>389.46</v>
      </c>
      <c r="Z487" s="7">
        <v>74463.375599999999</v>
      </c>
      <c r="AA487" s="7">
        <v>40.128957686</v>
      </c>
      <c r="AB487" s="7">
        <v>61.082846177999997</v>
      </c>
      <c r="AC487" s="7" t="s">
        <v>444</v>
      </c>
      <c r="AD487" s="7">
        <v>55.156733832</v>
      </c>
      <c r="AE487" s="7">
        <v>30.258826663000001</v>
      </c>
      <c r="AF487" s="7">
        <v>85.606351532000005</v>
      </c>
      <c r="AG487" s="7">
        <v>47.20816215</v>
      </c>
    </row>
    <row r="488" spans="1:33" x14ac:dyDescent="0.25">
      <c r="A488" s="1">
        <v>99847</v>
      </c>
      <c r="B488" s="1">
        <v>2121222</v>
      </c>
      <c r="C488" s="1" t="s">
        <v>318</v>
      </c>
      <c r="D488" s="1">
        <v>2121222</v>
      </c>
      <c r="E488" s="1" t="s">
        <v>605</v>
      </c>
      <c r="F488" s="1">
        <v>34203085</v>
      </c>
      <c r="G488" s="1">
        <v>1.83</v>
      </c>
      <c r="H488" s="1">
        <v>8.1521673183034871</v>
      </c>
      <c r="I488" s="1">
        <v>4.9553163115364969</v>
      </c>
      <c r="J488" s="1">
        <v>4.0423009831373804</v>
      </c>
      <c r="K488" s="1">
        <v>-4.9563667635168054</v>
      </c>
      <c r="L488" s="1">
        <v>8.5844360435896032</v>
      </c>
      <c r="M488" s="1">
        <v>59.040000915527344</v>
      </c>
      <c r="N488" s="1">
        <v>0.97094166596730558</v>
      </c>
      <c r="O488" s="1">
        <v>0.96533690096206171</v>
      </c>
      <c r="P488" s="1">
        <v>0.9372858188398201</v>
      </c>
      <c r="Q488" s="1">
        <v>0.96829999923706056</v>
      </c>
      <c r="R488" s="1">
        <v>0.9329846751933194</v>
      </c>
      <c r="S488" s="1">
        <v>0.90340906027788037</v>
      </c>
      <c r="T488" s="1">
        <v>0.90340906027788037</v>
      </c>
      <c r="U488" s="1">
        <v>0.9372858188398201</v>
      </c>
      <c r="V488" s="1">
        <v>406.790663</v>
      </c>
      <c r="W488" s="1">
        <v>379.211635</v>
      </c>
      <c r="X488" s="1">
        <v>262.000766</v>
      </c>
      <c r="Y488" s="1">
        <v>389.46</v>
      </c>
      <c r="Z488" s="7">
        <v>74463.375599999999</v>
      </c>
      <c r="AA488" s="7">
        <v>40.403964805999998</v>
      </c>
      <c r="AB488" s="7">
        <v>42.599410310000003</v>
      </c>
      <c r="AC488" s="7">
        <v>70.726942434999998</v>
      </c>
      <c r="AD488" s="7" t="s">
        <v>445</v>
      </c>
      <c r="AE488" s="7">
        <v>46.755518729000002</v>
      </c>
      <c r="AF488" s="7" t="s">
        <v>445</v>
      </c>
      <c r="AG488" s="7">
        <v>72.649782677999994</v>
      </c>
    </row>
    <row r="489" spans="1:33" x14ac:dyDescent="0.25">
      <c r="A489" s="1">
        <v>104473</v>
      </c>
      <c r="B489" s="1">
        <v>2121223</v>
      </c>
      <c r="C489" s="1" t="s">
        <v>318</v>
      </c>
      <c r="D489" s="1">
        <v>2121223</v>
      </c>
      <c r="E489" s="1" t="s">
        <v>605</v>
      </c>
      <c r="F489" s="1">
        <v>34203085</v>
      </c>
      <c r="G489" s="1">
        <v>1.83</v>
      </c>
      <c r="H489" s="1">
        <v>6.345930441436118</v>
      </c>
      <c r="I489" s="1">
        <v>2.5074613629153992</v>
      </c>
      <c r="J489" s="1">
        <v>6.0370753859979107</v>
      </c>
      <c r="K489" s="1">
        <v>-5.9687890352948854</v>
      </c>
      <c r="L489" s="1">
        <v>7.5419687224609264</v>
      </c>
      <c r="M489" s="1">
        <v>59.040000915527344</v>
      </c>
      <c r="N489" s="1">
        <v>0.97094166596730558</v>
      </c>
      <c r="O489" s="1">
        <v>0.96533690096206171</v>
      </c>
      <c r="P489" s="1">
        <v>0.9372858188398201</v>
      </c>
      <c r="Q489" s="1">
        <v>0.96829999923706056</v>
      </c>
      <c r="R489" s="1">
        <v>0.9329846751933194</v>
      </c>
      <c r="S489" s="1">
        <v>0.90340906027788037</v>
      </c>
      <c r="T489" s="1">
        <v>0.90340906027788037</v>
      </c>
      <c r="U489" s="1">
        <v>0.9372858188398201</v>
      </c>
      <c r="V489" s="1">
        <v>406.790663</v>
      </c>
      <c r="W489" s="1">
        <v>379.211635</v>
      </c>
      <c r="X489" s="1">
        <v>262.000766</v>
      </c>
      <c r="Y489" s="1">
        <v>389.46</v>
      </c>
      <c r="Z489" s="7">
        <v>74463.375599999999</v>
      </c>
      <c r="AA489" s="7">
        <v>46.126910877999997</v>
      </c>
      <c r="AB489" s="7">
        <v>55.009074021000004</v>
      </c>
      <c r="AC489" s="7">
        <v>140.74881937999999</v>
      </c>
      <c r="AD489" s="7" t="s">
        <v>445</v>
      </c>
      <c r="AE489" s="7">
        <v>38.655257441000003</v>
      </c>
      <c r="AF489" s="7" t="s">
        <v>445</v>
      </c>
      <c r="AG489" s="7">
        <v>60.157352496000001</v>
      </c>
    </row>
    <row r="490" spans="1:33" x14ac:dyDescent="0.25">
      <c r="A490" s="1">
        <v>109099</v>
      </c>
      <c r="B490" s="1">
        <v>2121224</v>
      </c>
      <c r="C490" s="1" t="s">
        <v>318</v>
      </c>
      <c r="D490" s="1">
        <v>2121224</v>
      </c>
      <c r="E490" s="1" t="s">
        <v>605</v>
      </c>
      <c r="F490" s="1">
        <v>34203085</v>
      </c>
      <c r="G490" s="1">
        <v>1.83</v>
      </c>
      <c r="H490" s="1">
        <v>3.7577372610455924</v>
      </c>
      <c r="I490" s="1">
        <v>-3.305803792437088</v>
      </c>
      <c r="J490" s="1">
        <v>2.6179380612423045E-2</v>
      </c>
      <c r="K490" s="1">
        <v>-3.6001116984278889</v>
      </c>
      <c r="L490" s="1">
        <v>3.7526684449634611</v>
      </c>
      <c r="M490" s="1">
        <v>59.040000915527344</v>
      </c>
      <c r="N490" s="1">
        <v>0.97094166596730558</v>
      </c>
      <c r="O490" s="1">
        <v>0.96533690096206171</v>
      </c>
      <c r="P490" s="1">
        <v>0.9372858188398201</v>
      </c>
      <c r="Q490" s="1">
        <v>0.96829999923706056</v>
      </c>
      <c r="R490" s="1">
        <v>0.9329846751933194</v>
      </c>
      <c r="S490" s="1">
        <v>0.90340906027788037</v>
      </c>
      <c r="T490" s="1">
        <v>0.90340906027788037</v>
      </c>
      <c r="U490" s="1">
        <v>0.9372858188398201</v>
      </c>
      <c r="V490" s="1">
        <v>406.790663</v>
      </c>
      <c r="W490" s="1">
        <v>379.211635</v>
      </c>
      <c r="X490" s="1">
        <v>262.000766</v>
      </c>
      <c r="Y490" s="1">
        <v>389.46</v>
      </c>
      <c r="Z490" s="7">
        <v>74463.375599999999</v>
      </c>
      <c r="AA490" s="7">
        <v>93.713853099000005</v>
      </c>
      <c r="AB490" s="7">
        <v>93.586093473999995</v>
      </c>
      <c r="AC490" s="7" t="s">
        <v>444</v>
      </c>
      <c r="AD490" s="7" t="s">
        <v>445</v>
      </c>
      <c r="AE490" s="7">
        <v>64.746256125000002</v>
      </c>
      <c r="AF490" s="7" t="s">
        <v>445</v>
      </c>
      <c r="AG490" s="7">
        <v>100.39555813</v>
      </c>
    </row>
    <row r="491" spans="1:33" x14ac:dyDescent="0.25">
      <c r="A491" s="1">
        <v>113725</v>
      </c>
      <c r="B491" s="1">
        <v>2130201</v>
      </c>
      <c r="C491" s="1" t="s">
        <v>318</v>
      </c>
      <c r="D491" s="1">
        <v>2130201</v>
      </c>
      <c r="E491" s="1" t="s">
        <v>605</v>
      </c>
      <c r="F491" s="1">
        <v>34203085</v>
      </c>
      <c r="G491" s="1">
        <v>1.83</v>
      </c>
      <c r="H491" s="1">
        <v>12.202044717552415</v>
      </c>
      <c r="I491" s="1">
        <v>-3.6722893233719205</v>
      </c>
      <c r="J491" s="1">
        <v>5.1559812867785784</v>
      </c>
      <c r="K491" s="1">
        <v>-12.068655915103895</v>
      </c>
      <c r="L491" s="1">
        <v>10.717247659700348</v>
      </c>
      <c r="M491" s="1">
        <v>59.040000915527344</v>
      </c>
      <c r="N491" s="1">
        <v>0.97094166596730558</v>
      </c>
      <c r="O491" s="1">
        <v>0.96533690096206171</v>
      </c>
      <c r="P491" s="1">
        <v>0.9372858188398201</v>
      </c>
      <c r="Q491" s="1">
        <v>0.96829999923706056</v>
      </c>
      <c r="R491" s="1">
        <v>0.9329846751933194</v>
      </c>
      <c r="S491" s="1">
        <v>0.90340906027788037</v>
      </c>
      <c r="T491" s="1">
        <v>0.90340906027788037</v>
      </c>
      <c r="U491" s="1">
        <v>0.9372858188398201</v>
      </c>
      <c r="V491" s="1">
        <v>406.790663</v>
      </c>
      <c r="W491" s="1">
        <v>379.211635</v>
      </c>
      <c r="X491" s="1">
        <v>262.000766</v>
      </c>
      <c r="Y491" s="1">
        <v>389.46</v>
      </c>
      <c r="Z491" s="7">
        <v>74463.375599999999</v>
      </c>
      <c r="AA491" s="7">
        <v>32.164269326000003</v>
      </c>
      <c r="AB491" s="7">
        <v>28.128699005000001</v>
      </c>
      <c r="AC491" s="7" t="s">
        <v>444</v>
      </c>
      <c r="AD491" s="7" t="s">
        <v>445</v>
      </c>
      <c r="AE491" s="7">
        <v>18.612280560999999</v>
      </c>
      <c r="AF491" s="7" t="s">
        <v>445</v>
      </c>
      <c r="AG491" s="7">
        <v>29.246560808000002</v>
      </c>
    </row>
    <row r="492" spans="1:33" x14ac:dyDescent="0.25">
      <c r="A492" s="1">
        <v>118351</v>
      </c>
      <c r="B492" s="1">
        <v>2130202</v>
      </c>
      <c r="C492" s="1" t="s">
        <v>318</v>
      </c>
      <c r="D492" s="1">
        <v>2130202</v>
      </c>
      <c r="E492" s="1" t="s">
        <v>605</v>
      </c>
      <c r="F492" s="1">
        <v>34203085</v>
      </c>
      <c r="G492" s="1">
        <v>1.83</v>
      </c>
      <c r="H492" s="1">
        <v>-1.0320719715963524</v>
      </c>
      <c r="I492" s="1">
        <v>4.7509435868664642</v>
      </c>
      <c r="J492" s="1">
        <v>-7.2434024403860882</v>
      </c>
      <c r="K492" s="1">
        <v>2.8568625398738186</v>
      </c>
      <c r="L492" s="1">
        <v>6.7873686942103326</v>
      </c>
      <c r="M492" s="1">
        <v>59.040000915527344</v>
      </c>
      <c r="N492" s="1">
        <v>0.97094166596730558</v>
      </c>
      <c r="O492" s="1">
        <v>0.96533690096206171</v>
      </c>
      <c r="P492" s="1">
        <v>0.9372858188398201</v>
      </c>
      <c r="Q492" s="1">
        <v>0.96829999923706056</v>
      </c>
      <c r="R492" s="1">
        <v>0.9329846751933194</v>
      </c>
      <c r="S492" s="1">
        <v>0.90340906027788037</v>
      </c>
      <c r="T492" s="1">
        <v>0.90340906027788037</v>
      </c>
      <c r="U492" s="1">
        <v>0.9372858188398201</v>
      </c>
      <c r="V492" s="1">
        <v>406.790663</v>
      </c>
      <c r="W492" s="1">
        <v>379.211635</v>
      </c>
      <c r="X492" s="1">
        <v>262.000766</v>
      </c>
      <c r="Y492" s="1">
        <v>389.46</v>
      </c>
      <c r="Z492" s="7">
        <v>74463.375599999999</v>
      </c>
      <c r="AA492" s="7">
        <v>51.366344579</v>
      </c>
      <c r="AB492" s="7" t="s">
        <v>444</v>
      </c>
      <c r="AC492" s="7">
        <v>73.812441218000004</v>
      </c>
      <c r="AD492" s="7">
        <v>31.677166256</v>
      </c>
      <c r="AE492" s="7" t="s">
        <v>445</v>
      </c>
      <c r="AF492" s="7">
        <v>49.395561755999999</v>
      </c>
      <c r="AG492" s="7" t="s">
        <v>445</v>
      </c>
    </row>
    <row r="493" spans="1:33" x14ac:dyDescent="0.25">
      <c r="A493" s="1">
        <v>122977</v>
      </c>
      <c r="B493" s="1">
        <v>2130203</v>
      </c>
      <c r="C493" s="1" t="s">
        <v>318</v>
      </c>
      <c r="D493" s="1">
        <v>2130203</v>
      </c>
      <c r="E493" s="1" t="s">
        <v>605</v>
      </c>
      <c r="F493" s="1">
        <v>34203085</v>
      </c>
      <c r="G493" s="1">
        <v>1.83</v>
      </c>
      <c r="H493" s="1">
        <v>7.0694373798300614</v>
      </c>
      <c r="I493" s="1">
        <v>-2.4528751885024711</v>
      </c>
      <c r="J493" s="1">
        <v>3.2859068387800696</v>
      </c>
      <c r="K493" s="1">
        <v>-7.6361768499697904</v>
      </c>
      <c r="L493" s="1">
        <v>6.7571689318722479</v>
      </c>
      <c r="M493" s="1">
        <v>59.040000915527344</v>
      </c>
      <c r="N493" s="1">
        <v>0.97094166596730558</v>
      </c>
      <c r="O493" s="1">
        <v>0.96533690096206171</v>
      </c>
      <c r="P493" s="1">
        <v>0.9372858188398201</v>
      </c>
      <c r="Q493" s="1">
        <v>0.96829999923706056</v>
      </c>
      <c r="R493" s="1">
        <v>0.9329846751933194</v>
      </c>
      <c r="S493" s="1">
        <v>0.90340906027788037</v>
      </c>
      <c r="T493" s="1">
        <v>0.90340906027788037</v>
      </c>
      <c r="U493" s="1">
        <v>0.9372858188398201</v>
      </c>
      <c r="V493" s="1">
        <v>406.790663</v>
      </c>
      <c r="W493" s="1">
        <v>379.211635</v>
      </c>
      <c r="X493" s="1">
        <v>262.000766</v>
      </c>
      <c r="Y493" s="1">
        <v>389.46</v>
      </c>
      <c r="Z493" s="7">
        <v>74463.375599999999</v>
      </c>
      <c r="AA493" s="7">
        <v>51.600385074000002</v>
      </c>
      <c r="AB493" s="7">
        <v>49.276941250999997</v>
      </c>
      <c r="AC493" s="7" t="s">
        <v>444</v>
      </c>
      <c r="AD493" s="7" t="s">
        <v>445</v>
      </c>
      <c r="AE493" s="7">
        <v>29.996383459</v>
      </c>
      <c r="AF493" s="7" t="s">
        <v>445</v>
      </c>
      <c r="AG493" s="7">
        <v>46.803415528000002</v>
      </c>
    </row>
    <row r="494" spans="1:33" x14ac:dyDescent="0.25">
      <c r="A494" s="1">
        <v>127603</v>
      </c>
      <c r="B494" s="1">
        <v>2130204</v>
      </c>
      <c r="C494" s="1" t="s">
        <v>318</v>
      </c>
      <c r="D494" s="1">
        <v>2130204</v>
      </c>
      <c r="E494" s="1" t="s">
        <v>605</v>
      </c>
      <c r="F494" s="1">
        <v>34203085</v>
      </c>
      <c r="G494" s="1">
        <v>1.83</v>
      </c>
      <c r="H494" s="1">
        <v>1.6207879070348423</v>
      </c>
      <c r="I494" s="1">
        <v>4.8385468523440274</v>
      </c>
      <c r="J494" s="1">
        <v>-6.098821680350456</v>
      </c>
      <c r="K494" s="1">
        <v>3.1430317035686985</v>
      </c>
      <c r="L494" s="1">
        <v>7.0534764092107718</v>
      </c>
      <c r="M494" s="1">
        <v>59.040000915527344</v>
      </c>
      <c r="N494" s="1">
        <v>0.97094166596730558</v>
      </c>
      <c r="O494" s="1">
        <v>0.96533690096206171</v>
      </c>
      <c r="P494" s="1">
        <v>0.9372858188398201</v>
      </c>
      <c r="Q494" s="1">
        <v>0.96829999923706056</v>
      </c>
      <c r="R494" s="1">
        <v>0.9329846751933194</v>
      </c>
      <c r="S494" s="1">
        <v>0.90340906027788037</v>
      </c>
      <c r="T494" s="1">
        <v>0.90340906027788037</v>
      </c>
      <c r="U494" s="1">
        <v>0.9372858188398201</v>
      </c>
      <c r="V494" s="1">
        <v>406.790663</v>
      </c>
      <c r="W494" s="1">
        <v>379.211635</v>
      </c>
      <c r="X494" s="1">
        <v>262.000766</v>
      </c>
      <c r="Y494" s="1">
        <v>389.46</v>
      </c>
      <c r="Z494" s="7">
        <v>74463.375599999999</v>
      </c>
      <c r="AA494" s="7">
        <v>49.390710509999998</v>
      </c>
      <c r="AB494" s="7">
        <v>218.29438533000001</v>
      </c>
      <c r="AC494" s="7">
        <v>72.457940715000007</v>
      </c>
      <c r="AD494" s="7">
        <v>37.809769856000003</v>
      </c>
      <c r="AE494" s="7" t="s">
        <v>445</v>
      </c>
      <c r="AF494" s="7">
        <v>58.853419912</v>
      </c>
      <c r="AG494" s="7" t="s">
        <v>445</v>
      </c>
    </row>
    <row r="495" spans="1:33" x14ac:dyDescent="0.25">
      <c r="A495" s="1">
        <v>132229</v>
      </c>
      <c r="B495" s="1">
        <v>2130205</v>
      </c>
      <c r="C495" s="1" t="s">
        <v>318</v>
      </c>
      <c r="D495" s="1">
        <v>2130205</v>
      </c>
      <c r="E495" s="1" t="s">
        <v>605</v>
      </c>
      <c r="F495" s="1">
        <v>34203085</v>
      </c>
      <c r="G495" s="1">
        <v>1.83</v>
      </c>
      <c r="H495" s="1">
        <v>12.856911923259402</v>
      </c>
      <c r="I495" s="1">
        <v>-3.3226067458918083</v>
      </c>
      <c r="J495" s="1">
        <v>6.249548785744893</v>
      </c>
      <c r="K495" s="1">
        <v>-12.94072072256697</v>
      </c>
      <c r="L495" s="1">
        <v>11.643811599934269</v>
      </c>
      <c r="M495" s="1">
        <v>59.040000915527344</v>
      </c>
      <c r="N495" s="1">
        <v>0.97094166596730558</v>
      </c>
      <c r="O495" s="1">
        <v>0.96533690096206171</v>
      </c>
      <c r="P495" s="1">
        <v>0.9372858188398201</v>
      </c>
      <c r="Q495" s="1">
        <v>0.96829999923706056</v>
      </c>
      <c r="R495" s="1">
        <v>0.9329846751933194</v>
      </c>
      <c r="S495" s="1">
        <v>0.90340906027788037</v>
      </c>
      <c r="T495" s="1">
        <v>0.90340906027788037</v>
      </c>
      <c r="U495" s="1">
        <v>0.9372858188398201</v>
      </c>
      <c r="V495" s="1">
        <v>406.790663</v>
      </c>
      <c r="W495" s="1">
        <v>379.211635</v>
      </c>
      <c r="X495" s="1">
        <v>262.000766</v>
      </c>
      <c r="Y495" s="1">
        <v>389.46</v>
      </c>
      <c r="Z495" s="7">
        <v>74463.375599999999</v>
      </c>
      <c r="AA495" s="7">
        <v>29.525200857000002</v>
      </c>
      <c r="AB495" s="7">
        <v>26.645027821999999</v>
      </c>
      <c r="AC495" s="7" t="s">
        <v>444</v>
      </c>
      <c r="AD495" s="7" t="s">
        <v>445</v>
      </c>
      <c r="AE495" s="7">
        <v>17.290624678</v>
      </c>
      <c r="AF495" s="7" t="s">
        <v>445</v>
      </c>
      <c r="AG495" s="7">
        <v>27.208269294000001</v>
      </c>
    </row>
    <row r="496" spans="1:33" x14ac:dyDescent="0.25">
      <c r="A496" s="1">
        <v>136855</v>
      </c>
      <c r="B496" s="1">
        <v>2130206</v>
      </c>
      <c r="C496" s="1" t="s">
        <v>318</v>
      </c>
      <c r="D496" s="1">
        <v>2130206</v>
      </c>
      <c r="E496" s="1" t="s">
        <v>605</v>
      </c>
      <c r="F496" s="1">
        <v>34203085</v>
      </c>
      <c r="G496" s="1">
        <v>1.83</v>
      </c>
      <c r="H496" s="1">
        <v>2.5899665402581924</v>
      </c>
      <c r="I496" s="1">
        <v>4.5763290543585615</v>
      </c>
      <c r="J496" s="1">
        <v>-4.4953841239085417</v>
      </c>
      <c r="K496" s="1">
        <v>1.8801916288439844</v>
      </c>
      <c r="L496" s="1">
        <v>6.2119139309564639</v>
      </c>
      <c r="M496" s="1">
        <v>59.040000915527344</v>
      </c>
      <c r="N496" s="1">
        <v>0.97094166596730558</v>
      </c>
      <c r="O496" s="1">
        <v>0.96533690096206171</v>
      </c>
      <c r="P496" s="1">
        <v>0.9372858188398201</v>
      </c>
      <c r="Q496" s="1">
        <v>0.96829999923706056</v>
      </c>
      <c r="R496" s="1">
        <v>0.9329846751933194</v>
      </c>
      <c r="S496" s="1">
        <v>0.90340906027788037</v>
      </c>
      <c r="T496" s="1">
        <v>0.90340906027788037</v>
      </c>
      <c r="U496" s="1">
        <v>0.9372858188398201</v>
      </c>
      <c r="V496" s="1">
        <v>406.790663</v>
      </c>
      <c r="W496" s="1">
        <v>379.211635</v>
      </c>
      <c r="X496" s="1">
        <v>262.000766</v>
      </c>
      <c r="Y496" s="1">
        <v>389.46</v>
      </c>
      <c r="Z496" s="7">
        <v>74463.375599999999</v>
      </c>
      <c r="AA496" s="7">
        <v>56.217419909</v>
      </c>
      <c r="AB496" s="7">
        <v>136.23331259</v>
      </c>
      <c r="AC496" s="7">
        <v>76.666986704999999</v>
      </c>
      <c r="AD496" s="7">
        <v>51.652645309</v>
      </c>
      <c r="AE496" s="7" t="s">
        <v>445</v>
      </c>
      <c r="AF496" s="7">
        <v>80.202256568999999</v>
      </c>
      <c r="AG496" s="7" t="s">
        <v>445</v>
      </c>
    </row>
    <row r="497" spans="1:33" x14ac:dyDescent="0.25">
      <c r="A497" s="1">
        <v>141481</v>
      </c>
      <c r="B497" s="1">
        <v>2130207</v>
      </c>
      <c r="C497" s="1" t="s">
        <v>318</v>
      </c>
      <c r="D497" s="1">
        <v>2130207</v>
      </c>
      <c r="E497" s="1" t="s">
        <v>605</v>
      </c>
      <c r="F497" s="1">
        <v>34203085</v>
      </c>
      <c r="G497" s="1">
        <v>1.83</v>
      </c>
      <c r="H497" s="1">
        <v>6.5943322853286324</v>
      </c>
      <c r="I497" s="1">
        <v>-2.019576399109158</v>
      </c>
      <c r="J497" s="1">
        <v>3.5761352050988799</v>
      </c>
      <c r="K497" s="1">
        <v>-7.377186471215877</v>
      </c>
      <c r="L497" s="1">
        <v>6.6087360816709619</v>
      </c>
      <c r="M497" s="1">
        <v>59.040000915527344</v>
      </c>
      <c r="N497" s="1">
        <v>0.97094166596730558</v>
      </c>
      <c r="O497" s="1">
        <v>0.96533690096206171</v>
      </c>
      <c r="P497" s="1">
        <v>0.9372858188398201</v>
      </c>
      <c r="Q497" s="1">
        <v>0.96829999923706056</v>
      </c>
      <c r="R497" s="1">
        <v>0.9329846751933194</v>
      </c>
      <c r="S497" s="1">
        <v>0.90340906027788037</v>
      </c>
      <c r="T497" s="1">
        <v>0.90340906027788037</v>
      </c>
      <c r="U497" s="1">
        <v>0.9372858188398201</v>
      </c>
      <c r="V497" s="1">
        <v>406.790663</v>
      </c>
      <c r="W497" s="1">
        <v>379.211635</v>
      </c>
      <c r="X497" s="1">
        <v>262.000766</v>
      </c>
      <c r="Y497" s="1">
        <v>389.46</v>
      </c>
      <c r="Z497" s="7">
        <v>74463.375599999999</v>
      </c>
      <c r="AA497" s="7">
        <v>52.781794798999996</v>
      </c>
      <c r="AB497" s="7">
        <v>52.899268712000001</v>
      </c>
      <c r="AC497" s="7" t="s">
        <v>444</v>
      </c>
      <c r="AD497" s="7" t="s">
        <v>445</v>
      </c>
      <c r="AE497" s="7">
        <v>31.084571363999999</v>
      </c>
      <c r="AF497" s="7" t="s">
        <v>445</v>
      </c>
      <c r="AG497" s="7">
        <v>48.481646754000003</v>
      </c>
    </row>
    <row r="498" spans="1:33" x14ac:dyDescent="0.25">
      <c r="A498" s="1">
        <v>146107</v>
      </c>
      <c r="B498" s="1">
        <v>2130208</v>
      </c>
      <c r="C498" s="1" t="s">
        <v>318</v>
      </c>
      <c r="D498" s="1">
        <v>2130208</v>
      </c>
      <c r="E498" s="1" t="s">
        <v>605</v>
      </c>
      <c r="F498" s="1">
        <v>34203085</v>
      </c>
      <c r="G498" s="1">
        <v>1.83</v>
      </c>
      <c r="H498" s="1">
        <v>1.9295494389685506</v>
      </c>
      <c r="I498" s="1">
        <v>1.4700279264361131</v>
      </c>
      <c r="J498" s="1">
        <v>-1.5499214257631739</v>
      </c>
      <c r="K498" s="1">
        <v>-1.6330312991340308</v>
      </c>
      <c r="L498" s="1">
        <v>3.0370222114418444</v>
      </c>
      <c r="M498" s="1">
        <v>59.040000915527344</v>
      </c>
      <c r="N498" s="1">
        <v>0.97094166596730558</v>
      </c>
      <c r="O498" s="1">
        <v>0.96533690096206171</v>
      </c>
      <c r="P498" s="1">
        <v>0.9372858188398201</v>
      </c>
      <c r="Q498" s="1">
        <v>0.96829999923706056</v>
      </c>
      <c r="R498" s="1">
        <v>0.9329846751933194</v>
      </c>
      <c r="S498" s="1">
        <v>0.90340906027788037</v>
      </c>
      <c r="T498" s="1">
        <v>0.90340906027788037</v>
      </c>
      <c r="U498" s="1">
        <v>0.9372858188398201</v>
      </c>
      <c r="V498" s="1">
        <v>406.790663</v>
      </c>
      <c r="W498" s="1">
        <v>379.211635</v>
      </c>
      <c r="X498" s="1">
        <v>262.000766</v>
      </c>
      <c r="Y498" s="1">
        <v>389.46</v>
      </c>
      <c r="Z498" s="7">
        <v>74463.375599999999</v>
      </c>
      <c r="AA498" s="7">
        <v>116.03229777999999</v>
      </c>
      <c r="AB498" s="7">
        <v>183.20346255000001</v>
      </c>
      <c r="AC498" s="7">
        <v>240.78430997000001</v>
      </c>
      <c r="AD498" s="7">
        <v>151.71346138999999</v>
      </c>
      <c r="AE498" s="7">
        <v>143.94141411999999</v>
      </c>
      <c r="AF498" s="7">
        <v>234.51860690000001</v>
      </c>
      <c r="AG498" s="7">
        <v>222.53235678999999</v>
      </c>
    </row>
    <row r="499" spans="1:33" x14ac:dyDescent="0.25">
      <c r="A499" s="1">
        <v>150733</v>
      </c>
      <c r="B499" s="1">
        <v>2130209</v>
      </c>
      <c r="C499" s="1" t="s">
        <v>318</v>
      </c>
      <c r="D499" s="1">
        <v>2130209</v>
      </c>
      <c r="E499" s="1" t="s">
        <v>605</v>
      </c>
      <c r="F499" s="1">
        <v>34203085</v>
      </c>
      <c r="G499" s="1">
        <v>1.83</v>
      </c>
      <c r="H499" s="1">
        <v>9.0802998433629689</v>
      </c>
      <c r="I499" s="1">
        <v>-3.0960474802317774</v>
      </c>
      <c r="J499" s="1">
        <v>3.9817417509758779</v>
      </c>
      <c r="K499" s="1">
        <v>-9.3832916454390798</v>
      </c>
      <c r="L499" s="1">
        <v>8.2849415821332268</v>
      </c>
      <c r="M499" s="1">
        <v>59.040000915527344</v>
      </c>
      <c r="N499" s="1">
        <v>0.97094166596730558</v>
      </c>
      <c r="O499" s="1">
        <v>0.96533690096206171</v>
      </c>
      <c r="P499" s="1">
        <v>0.9372858188398201</v>
      </c>
      <c r="Q499" s="1">
        <v>0.96829999923706056</v>
      </c>
      <c r="R499" s="1">
        <v>0.9329846751933194</v>
      </c>
      <c r="S499" s="1">
        <v>0.90340906027788037</v>
      </c>
      <c r="T499" s="1">
        <v>0.90340906027788037</v>
      </c>
      <c r="U499" s="1">
        <v>0.9372858188398201</v>
      </c>
      <c r="V499" s="1">
        <v>406.790663</v>
      </c>
      <c r="W499" s="1">
        <v>379.211635</v>
      </c>
      <c r="X499" s="1">
        <v>262.000766</v>
      </c>
      <c r="Y499" s="1">
        <v>389.46</v>
      </c>
      <c r="Z499" s="7">
        <v>74463.375599999999</v>
      </c>
      <c r="AA499" s="7">
        <v>41.900687265000002</v>
      </c>
      <c r="AB499" s="7">
        <v>38.142946152999997</v>
      </c>
      <c r="AC499" s="7" t="s">
        <v>444</v>
      </c>
      <c r="AD499" s="7" t="s">
        <v>445</v>
      </c>
      <c r="AE499" s="7">
        <v>24.225035599999998</v>
      </c>
      <c r="AF499" s="7" t="s">
        <v>445</v>
      </c>
      <c r="AG499" s="7">
        <v>37.902695215999998</v>
      </c>
    </row>
    <row r="500" spans="1:33" x14ac:dyDescent="0.25">
      <c r="A500" s="1">
        <v>155359</v>
      </c>
      <c r="B500" s="1">
        <v>2130210</v>
      </c>
      <c r="C500" s="1" t="s">
        <v>318</v>
      </c>
      <c r="D500" s="1">
        <v>2130210</v>
      </c>
      <c r="E500" s="1" t="s">
        <v>605</v>
      </c>
      <c r="F500" s="1">
        <v>34203085</v>
      </c>
      <c r="G500" s="1">
        <v>1.83</v>
      </c>
      <c r="H500" s="1">
        <v>-0.75184688071977457</v>
      </c>
      <c r="I500" s="1">
        <v>4.6633758002953609</v>
      </c>
      <c r="J500" s="1">
        <v>-7.1375170602878981</v>
      </c>
      <c r="K500" s="1">
        <v>3.0395552388970533</v>
      </c>
      <c r="L500" s="1">
        <v>6.7938073629044586</v>
      </c>
      <c r="M500" s="1">
        <v>59.040000915527344</v>
      </c>
      <c r="N500" s="1">
        <v>0.97094166596730558</v>
      </c>
      <c r="O500" s="1">
        <v>0.96533690096206171</v>
      </c>
      <c r="P500" s="1">
        <v>0.9372858188398201</v>
      </c>
      <c r="Q500" s="1">
        <v>0.96829999923706056</v>
      </c>
      <c r="R500" s="1">
        <v>0.9329846751933194</v>
      </c>
      <c r="S500" s="1">
        <v>0.90340906027788037</v>
      </c>
      <c r="T500" s="1">
        <v>0.90340906027788037</v>
      </c>
      <c r="U500" s="1">
        <v>0.9372858188398201</v>
      </c>
      <c r="V500" s="1">
        <v>406.790663</v>
      </c>
      <c r="W500" s="1">
        <v>379.211635</v>
      </c>
      <c r="X500" s="1">
        <v>262.000766</v>
      </c>
      <c r="Y500" s="1">
        <v>389.46</v>
      </c>
      <c r="Z500" s="7">
        <v>74463.375599999999</v>
      </c>
      <c r="AA500" s="7">
        <v>51.316715625999997</v>
      </c>
      <c r="AB500" s="7" t="s">
        <v>444</v>
      </c>
      <c r="AC500" s="7">
        <v>75.217251845999996</v>
      </c>
      <c r="AD500" s="7">
        <v>32.161933457000004</v>
      </c>
      <c r="AE500" s="7" t="s">
        <v>445</v>
      </c>
      <c r="AF500" s="7">
        <v>50.143182135000004</v>
      </c>
      <c r="AG500" s="7" t="s">
        <v>445</v>
      </c>
    </row>
    <row r="501" spans="1:33" x14ac:dyDescent="0.25">
      <c r="A501" s="1">
        <v>159985</v>
      </c>
      <c r="B501" s="1">
        <v>2130211</v>
      </c>
      <c r="C501" s="1" t="s">
        <v>318</v>
      </c>
      <c r="D501" s="1">
        <v>2130211</v>
      </c>
      <c r="E501" s="1" t="s">
        <v>605</v>
      </c>
      <c r="F501" s="1">
        <v>34203085</v>
      </c>
      <c r="G501" s="1">
        <v>1.83</v>
      </c>
      <c r="H501" s="1">
        <v>14.633548793277976</v>
      </c>
      <c r="I501" s="1">
        <v>-10.542938362545557</v>
      </c>
      <c r="J501" s="1">
        <v>1.4787008826718822</v>
      </c>
      <c r="K501" s="1">
        <v>-14.197988846616299</v>
      </c>
      <c r="L501" s="1">
        <v>13.972945605423595</v>
      </c>
      <c r="M501" s="1">
        <v>59.040000915527344</v>
      </c>
      <c r="N501" s="1">
        <v>0.97094166596730558</v>
      </c>
      <c r="O501" s="1">
        <v>0.96533690096206171</v>
      </c>
      <c r="P501" s="1">
        <v>0.9372858188398201</v>
      </c>
      <c r="Q501" s="1">
        <v>0.96829999923706056</v>
      </c>
      <c r="R501" s="1">
        <v>0.9329846751933194</v>
      </c>
      <c r="S501" s="1">
        <v>0.90340906027788037</v>
      </c>
      <c r="T501" s="1">
        <v>0.90340906027788037</v>
      </c>
      <c r="U501" s="1">
        <v>0.9372858188398201</v>
      </c>
      <c r="V501" s="1">
        <v>406.790663</v>
      </c>
      <c r="W501" s="1">
        <v>379.211635</v>
      </c>
      <c r="X501" s="1">
        <v>262.000766</v>
      </c>
      <c r="Y501" s="1">
        <v>389.46</v>
      </c>
      <c r="Z501" s="7">
        <v>74463.375599999999</v>
      </c>
      <c r="AA501" s="7">
        <v>24.436990729000001</v>
      </c>
      <c r="AB501" s="7">
        <v>23.288687102000001</v>
      </c>
      <c r="AC501" s="7" t="s">
        <v>444</v>
      </c>
      <c r="AD501" s="7" t="s">
        <v>445</v>
      </c>
      <c r="AE501" s="7">
        <v>15.670943212999999</v>
      </c>
      <c r="AF501" s="7" t="s">
        <v>445</v>
      </c>
      <c r="AG501" s="7">
        <v>24.710355104000001</v>
      </c>
    </row>
    <row r="502" spans="1:33" x14ac:dyDescent="0.25">
      <c r="A502" s="1">
        <v>164611</v>
      </c>
      <c r="B502" s="1">
        <v>2130212</v>
      </c>
      <c r="C502" s="1" t="s">
        <v>318</v>
      </c>
      <c r="D502" s="1">
        <v>2130212</v>
      </c>
      <c r="E502" s="1" t="s">
        <v>605</v>
      </c>
      <c r="F502" s="1">
        <v>34203085</v>
      </c>
      <c r="G502" s="1">
        <v>1.83</v>
      </c>
      <c r="H502" s="1">
        <v>11.598011483961818</v>
      </c>
      <c r="I502" s="1">
        <v>-2.894610281411623</v>
      </c>
      <c r="J502" s="1">
        <v>6.0111743748407847</v>
      </c>
      <c r="K502" s="1">
        <v>-11.917986063886683</v>
      </c>
      <c r="L502" s="1">
        <v>10.770301587648463</v>
      </c>
      <c r="M502" s="1">
        <v>59.040000915527344</v>
      </c>
      <c r="N502" s="1">
        <v>0.97094166596730558</v>
      </c>
      <c r="O502" s="1">
        <v>0.96533690096206171</v>
      </c>
      <c r="P502" s="1">
        <v>0.9372858188398201</v>
      </c>
      <c r="Q502" s="1">
        <v>0.96829999923706056</v>
      </c>
      <c r="R502" s="1">
        <v>0.9329846751933194</v>
      </c>
      <c r="S502" s="1">
        <v>0.90340906027788037</v>
      </c>
      <c r="T502" s="1">
        <v>0.90340906027788037</v>
      </c>
      <c r="U502" s="1">
        <v>0.9372858188398201</v>
      </c>
      <c r="V502" s="1">
        <v>406.790663</v>
      </c>
      <c r="W502" s="1">
        <v>379.211635</v>
      </c>
      <c r="X502" s="1">
        <v>262.000766</v>
      </c>
      <c r="Y502" s="1">
        <v>389.46</v>
      </c>
      <c r="Z502" s="7">
        <v>74463.375599999999</v>
      </c>
      <c r="AA502" s="7">
        <v>32.000903915000002</v>
      </c>
      <c r="AB502" s="7">
        <v>29.645743739</v>
      </c>
      <c r="AC502" s="7" t="s">
        <v>444</v>
      </c>
      <c r="AD502" s="7" t="s">
        <v>445</v>
      </c>
      <c r="AE502" s="7">
        <v>18.860223408</v>
      </c>
      <c r="AF502" s="7" t="s">
        <v>445</v>
      </c>
      <c r="AG502" s="7">
        <v>29.628944609000001</v>
      </c>
    </row>
    <row r="503" spans="1:33" x14ac:dyDescent="0.25">
      <c r="A503" s="1">
        <v>169237</v>
      </c>
      <c r="B503" s="1">
        <v>2130213</v>
      </c>
      <c r="C503" s="1" t="s">
        <v>318</v>
      </c>
      <c r="D503" s="1">
        <v>2130213</v>
      </c>
      <c r="E503" s="1" t="s">
        <v>605</v>
      </c>
      <c r="F503" s="1">
        <v>34203085</v>
      </c>
      <c r="G503" s="1">
        <v>1.83</v>
      </c>
      <c r="H503" s="1">
        <v>3.6782954507874619</v>
      </c>
      <c r="I503" s="1">
        <v>6.8962643291277441</v>
      </c>
      <c r="J503" s="1">
        <v>-6.7884026991154593</v>
      </c>
      <c r="K503" s="1">
        <v>3.7326975615844447</v>
      </c>
      <c r="L503" s="1">
        <v>9.1996876025481882</v>
      </c>
      <c r="M503" s="1">
        <v>59.040000915527344</v>
      </c>
      <c r="N503" s="1">
        <v>0.97094166596730558</v>
      </c>
      <c r="O503" s="1">
        <v>0.96533690096206171</v>
      </c>
      <c r="P503" s="1">
        <v>0.9372858188398201</v>
      </c>
      <c r="Q503" s="1">
        <v>0.96829999923706056</v>
      </c>
      <c r="R503" s="1">
        <v>0.9329846751933194</v>
      </c>
      <c r="S503" s="1">
        <v>0.90340906027788037</v>
      </c>
      <c r="T503" s="1">
        <v>0.90340906027788037</v>
      </c>
      <c r="U503" s="1">
        <v>0.9372858188398201</v>
      </c>
      <c r="V503" s="1">
        <v>406.790663</v>
      </c>
      <c r="W503" s="1">
        <v>379.211635</v>
      </c>
      <c r="X503" s="1">
        <v>262.000766</v>
      </c>
      <c r="Y503" s="1">
        <v>389.46</v>
      </c>
      <c r="Z503" s="7">
        <v>74463.375599999999</v>
      </c>
      <c r="AA503" s="7">
        <v>37.634973619</v>
      </c>
      <c r="AB503" s="7">
        <v>95.628912108999998</v>
      </c>
      <c r="AC503" s="7">
        <v>50.539452501</v>
      </c>
      <c r="AD503" s="7">
        <v>33.867387262999998</v>
      </c>
      <c r="AE503" s="7" t="s">
        <v>445</v>
      </c>
      <c r="AF503" s="7">
        <v>52.773376622999997</v>
      </c>
      <c r="AG503" s="7" t="s">
        <v>445</v>
      </c>
    </row>
    <row r="504" spans="1:33" x14ac:dyDescent="0.25">
      <c r="A504" s="1">
        <v>173863</v>
      </c>
      <c r="B504" s="1">
        <v>2130214</v>
      </c>
      <c r="C504" s="1" t="s">
        <v>318</v>
      </c>
      <c r="D504" s="1">
        <v>2130214</v>
      </c>
      <c r="E504" s="1" t="s">
        <v>605</v>
      </c>
      <c r="F504" s="1">
        <v>34203085</v>
      </c>
      <c r="G504" s="1">
        <v>1.83</v>
      </c>
      <c r="H504" s="1">
        <v>11.427511880133263</v>
      </c>
      <c r="I504" s="1">
        <v>-3.1657178163674637</v>
      </c>
      <c r="J504" s="1">
        <v>5.3212397578024957</v>
      </c>
      <c r="K504" s="1">
        <v>-11.420447866298357</v>
      </c>
      <c r="L504" s="1">
        <v>10.215039768908309</v>
      </c>
      <c r="M504" s="1">
        <v>59.040000915527344</v>
      </c>
      <c r="N504" s="1">
        <v>0.97094166596730558</v>
      </c>
      <c r="O504" s="1">
        <v>0.96533690096206171</v>
      </c>
      <c r="P504" s="1">
        <v>0.9372858188398201</v>
      </c>
      <c r="Q504" s="1">
        <v>0.96829999923706056</v>
      </c>
      <c r="R504" s="1">
        <v>0.9329846751933194</v>
      </c>
      <c r="S504" s="1">
        <v>0.90340906027788037</v>
      </c>
      <c r="T504" s="1">
        <v>0.90340906027788037</v>
      </c>
      <c r="U504" s="1">
        <v>0.9372858188398201</v>
      </c>
      <c r="V504" s="1">
        <v>406.790663</v>
      </c>
      <c r="W504" s="1">
        <v>379.211635</v>
      </c>
      <c r="X504" s="1">
        <v>262.000766</v>
      </c>
      <c r="Y504" s="1">
        <v>389.46</v>
      </c>
      <c r="Z504" s="7">
        <v>74463.375599999999</v>
      </c>
      <c r="AA504" s="7">
        <v>33.794743424000004</v>
      </c>
      <c r="AB504" s="7">
        <v>30.102981257</v>
      </c>
      <c r="AC504" s="7" t="s">
        <v>444</v>
      </c>
      <c r="AD504" s="7" t="s">
        <v>445</v>
      </c>
      <c r="AE504" s="7">
        <v>19.725445146999999</v>
      </c>
      <c r="AF504" s="7" t="s">
        <v>445</v>
      </c>
      <c r="AG504" s="7">
        <v>30.963311708999999</v>
      </c>
    </row>
    <row r="505" spans="1:33" x14ac:dyDescent="0.25">
      <c r="A505" s="1">
        <v>178489</v>
      </c>
      <c r="B505" s="1">
        <v>2130215</v>
      </c>
      <c r="C505" s="1" t="s">
        <v>318</v>
      </c>
      <c r="D505" s="1">
        <v>2130215</v>
      </c>
      <c r="E505" s="1" t="s">
        <v>605</v>
      </c>
      <c r="F505" s="1">
        <v>34203085</v>
      </c>
      <c r="G505" s="1">
        <v>1.83</v>
      </c>
      <c r="H505" s="1">
        <v>0.33494115294339399</v>
      </c>
      <c r="I505" s="1">
        <v>8.2281426114848539</v>
      </c>
      <c r="J505" s="1">
        <v>-11.684783071591976</v>
      </c>
      <c r="K505" s="1">
        <v>6.9285482129104174</v>
      </c>
      <c r="L505" s="1">
        <v>11.857262994366398</v>
      </c>
      <c r="M505" s="1">
        <v>59.040000915527344</v>
      </c>
      <c r="N505" s="1">
        <v>0.97094166596730558</v>
      </c>
      <c r="O505" s="1">
        <v>0.96533690096206171</v>
      </c>
      <c r="P505" s="1">
        <v>0.9372858188398201</v>
      </c>
      <c r="Q505" s="1">
        <v>0.96829999923706056</v>
      </c>
      <c r="R505" s="1">
        <v>0.9329846751933194</v>
      </c>
      <c r="S505" s="1">
        <v>0.90340906027788037</v>
      </c>
      <c r="T505" s="1">
        <v>0.90340906027788037</v>
      </c>
      <c r="U505" s="1">
        <v>0.9372858188398201</v>
      </c>
      <c r="V505" s="1">
        <v>406.790663</v>
      </c>
      <c r="W505" s="1">
        <v>379.211635</v>
      </c>
      <c r="X505" s="1">
        <v>262.000766</v>
      </c>
      <c r="Y505" s="1">
        <v>389.46</v>
      </c>
      <c r="Z505" s="7">
        <v>74463.375599999999</v>
      </c>
      <c r="AA505" s="7">
        <v>28.975694053000002</v>
      </c>
      <c r="AB505" s="7">
        <v>1060.1705509999999</v>
      </c>
      <c r="AC505" s="7">
        <v>42.196831242000002</v>
      </c>
      <c r="AD505" s="7">
        <v>19.256590503999998</v>
      </c>
      <c r="AE505" s="7" t="s">
        <v>445</v>
      </c>
      <c r="AF505" s="7">
        <v>30.240232083999999</v>
      </c>
      <c r="AG505" s="7" t="s">
        <v>445</v>
      </c>
    </row>
    <row r="506" spans="1:33" x14ac:dyDescent="0.25">
      <c r="A506" s="1">
        <v>183115</v>
      </c>
      <c r="B506" s="1">
        <v>2130216</v>
      </c>
      <c r="C506" s="1" t="s">
        <v>318</v>
      </c>
      <c r="D506" s="1">
        <v>2130216</v>
      </c>
      <c r="E506" s="1" t="s">
        <v>605</v>
      </c>
      <c r="F506" s="1">
        <v>34203085</v>
      </c>
      <c r="G506" s="1">
        <v>1.83</v>
      </c>
      <c r="H506" s="1">
        <v>4.0801726620349559</v>
      </c>
      <c r="I506" s="1">
        <v>1.9115802177978001</v>
      </c>
      <c r="J506" s="1">
        <v>1.6270325897849709</v>
      </c>
      <c r="K506" s="1">
        <v>-3.0888406504891579</v>
      </c>
      <c r="L506" s="1">
        <v>4.3755457017075985</v>
      </c>
      <c r="M506" s="1">
        <v>59.040000915527344</v>
      </c>
      <c r="N506" s="1">
        <v>0.97094166596730558</v>
      </c>
      <c r="O506" s="1">
        <v>0.96533690096206171</v>
      </c>
      <c r="P506" s="1">
        <v>0.9372858188398201</v>
      </c>
      <c r="Q506" s="1">
        <v>0.96829999923706056</v>
      </c>
      <c r="R506" s="1">
        <v>0.9329846751933194</v>
      </c>
      <c r="S506" s="1">
        <v>0.90340906027788037</v>
      </c>
      <c r="T506" s="1">
        <v>0.90340906027788037</v>
      </c>
      <c r="U506" s="1">
        <v>0.9372858188398201</v>
      </c>
      <c r="V506" s="1">
        <v>406.790663</v>
      </c>
      <c r="W506" s="1">
        <v>379.211635</v>
      </c>
      <c r="X506" s="1">
        <v>262.000766</v>
      </c>
      <c r="Y506" s="1">
        <v>389.46</v>
      </c>
      <c r="Z506" s="7">
        <v>74463.375599999999</v>
      </c>
      <c r="AA506" s="7">
        <v>80.230939419999999</v>
      </c>
      <c r="AB506" s="7">
        <v>86.111433085000002</v>
      </c>
      <c r="AC506" s="7">
        <v>184.93501047999999</v>
      </c>
      <c r="AD506" s="7" t="s">
        <v>445</v>
      </c>
      <c r="AE506" s="7">
        <v>75.628707203000005</v>
      </c>
      <c r="AF506" s="7" t="s">
        <v>445</v>
      </c>
      <c r="AG506" s="7">
        <v>117.17875257999999</v>
      </c>
    </row>
    <row r="507" spans="1:33" x14ac:dyDescent="0.25">
      <c r="A507" s="1">
        <v>187741</v>
      </c>
      <c r="B507" s="1">
        <v>2130217</v>
      </c>
      <c r="C507" s="1" t="s">
        <v>318</v>
      </c>
      <c r="D507" s="1">
        <v>2130217</v>
      </c>
      <c r="E507" s="1" t="s">
        <v>605</v>
      </c>
      <c r="F507" s="1">
        <v>34203085</v>
      </c>
      <c r="G507" s="1">
        <v>1.83</v>
      </c>
      <c r="H507" s="1">
        <v>3.2021505543953612</v>
      </c>
      <c r="I507" s="1">
        <v>1.2559831878063332</v>
      </c>
      <c r="J507" s="1">
        <v>1.1904589123483713</v>
      </c>
      <c r="K507" s="1">
        <v>-2.6386815423358891</v>
      </c>
      <c r="L507" s="1">
        <v>3.4507435861785143</v>
      </c>
      <c r="M507" s="1">
        <v>59.040000915527344</v>
      </c>
      <c r="N507" s="1">
        <v>0.97094166596730558</v>
      </c>
      <c r="O507" s="1">
        <v>0.96533690096206171</v>
      </c>
      <c r="P507" s="1">
        <v>0.9372858188398201</v>
      </c>
      <c r="Q507" s="1">
        <v>0.96829999923706056</v>
      </c>
      <c r="R507" s="1">
        <v>0.9329846751933194</v>
      </c>
      <c r="S507" s="1">
        <v>0.90340906027788037</v>
      </c>
      <c r="T507" s="1">
        <v>0.90340906027788037</v>
      </c>
      <c r="U507" s="1">
        <v>0.9372858188398201</v>
      </c>
      <c r="V507" s="1">
        <v>406.790663</v>
      </c>
      <c r="W507" s="1">
        <v>379.211635</v>
      </c>
      <c r="X507" s="1">
        <v>262.000766</v>
      </c>
      <c r="Y507" s="1">
        <v>389.46</v>
      </c>
      <c r="Z507" s="7">
        <v>74463.375599999999</v>
      </c>
      <c r="AA507" s="7">
        <v>102.00089791000001</v>
      </c>
      <c r="AB507" s="7">
        <v>109.99718197999999</v>
      </c>
      <c r="AC507" s="7">
        <v>281.98920820000001</v>
      </c>
      <c r="AD507" s="7" t="s">
        <v>445</v>
      </c>
      <c r="AE507" s="7">
        <v>88.701565728000006</v>
      </c>
      <c r="AF507" s="7" t="s">
        <v>445</v>
      </c>
      <c r="AG507" s="7">
        <v>137.34004942999999</v>
      </c>
    </row>
    <row r="508" spans="1:33" x14ac:dyDescent="0.25">
      <c r="A508" s="1">
        <v>192367</v>
      </c>
      <c r="B508" s="1">
        <v>2130218</v>
      </c>
      <c r="C508" s="1" t="s">
        <v>318</v>
      </c>
      <c r="D508" s="1">
        <v>2130218</v>
      </c>
      <c r="E508" s="1" t="s">
        <v>605</v>
      </c>
      <c r="F508" s="1">
        <v>34203085</v>
      </c>
      <c r="G508" s="1">
        <v>1.83</v>
      </c>
      <c r="H508" s="1">
        <v>3.4134708283451838</v>
      </c>
      <c r="I508" s="1">
        <v>1.4650512019407915</v>
      </c>
      <c r="J508" s="1">
        <v>1.2268033268881895</v>
      </c>
      <c r="K508" s="1">
        <v>-2.6849837059639925</v>
      </c>
      <c r="L508" s="1">
        <v>3.6523845953723493</v>
      </c>
      <c r="M508" s="1">
        <v>59.040000915527344</v>
      </c>
      <c r="N508" s="1">
        <v>0.97094166596730558</v>
      </c>
      <c r="O508" s="1">
        <v>0.96533690096206171</v>
      </c>
      <c r="P508" s="1">
        <v>0.9372858188398201</v>
      </c>
      <c r="Q508" s="1">
        <v>0.96829999923706056</v>
      </c>
      <c r="R508" s="1">
        <v>0.9329846751933194</v>
      </c>
      <c r="S508" s="1">
        <v>0.90340906027788037</v>
      </c>
      <c r="T508" s="1">
        <v>0.90340906027788037</v>
      </c>
      <c r="U508" s="1">
        <v>0.9372858188398201</v>
      </c>
      <c r="V508" s="1">
        <v>406.790663</v>
      </c>
      <c r="W508" s="1">
        <v>379.211635</v>
      </c>
      <c r="X508" s="1">
        <v>262.000766</v>
      </c>
      <c r="Y508" s="1">
        <v>389.46</v>
      </c>
      <c r="Z508" s="7">
        <v>74463.375599999999</v>
      </c>
      <c r="AA508" s="7">
        <v>96.314419810999993</v>
      </c>
      <c r="AB508" s="7">
        <v>103.12559699000001</v>
      </c>
      <c r="AC508" s="7">
        <v>241.60564228000001</v>
      </c>
      <c r="AD508" s="7" t="s">
        <v>445</v>
      </c>
      <c r="AE508" s="7">
        <v>87.154674935000003</v>
      </c>
      <c r="AF508" s="7" t="s">
        <v>445</v>
      </c>
      <c r="AG508" s="7">
        <v>134.95439488</v>
      </c>
    </row>
    <row r="509" spans="1:33" x14ac:dyDescent="0.25">
      <c r="A509" s="1">
        <v>196993</v>
      </c>
      <c r="B509" s="1">
        <v>2130219</v>
      </c>
      <c r="C509" s="1" t="s">
        <v>318</v>
      </c>
      <c r="D509" s="1">
        <v>2130219</v>
      </c>
      <c r="E509" s="1" t="s">
        <v>605</v>
      </c>
      <c r="F509" s="1">
        <v>34203085</v>
      </c>
      <c r="G509" s="1">
        <v>1.83</v>
      </c>
      <c r="H509" s="1">
        <v>3.9176065619523608</v>
      </c>
      <c r="I509" s="1">
        <v>1.8750090179150525</v>
      </c>
      <c r="J509" s="1">
        <v>1.4035273634151531</v>
      </c>
      <c r="K509" s="1">
        <v>-2.8990257169738975</v>
      </c>
      <c r="L509" s="1">
        <v>4.1717352363484528</v>
      </c>
      <c r="M509" s="1">
        <v>59.040000915527344</v>
      </c>
      <c r="N509" s="1">
        <v>0.97094166596730558</v>
      </c>
      <c r="O509" s="1">
        <v>0.96533690096206171</v>
      </c>
      <c r="P509" s="1">
        <v>0.9372858188398201</v>
      </c>
      <c r="Q509" s="1">
        <v>0.96829999923706056</v>
      </c>
      <c r="R509" s="1">
        <v>0.9329846751933194</v>
      </c>
      <c r="S509" s="1">
        <v>0.90340906027788037</v>
      </c>
      <c r="T509" s="1">
        <v>0.90340906027788037</v>
      </c>
      <c r="U509" s="1">
        <v>0.9372858188398201</v>
      </c>
      <c r="V509" s="1">
        <v>406.790663</v>
      </c>
      <c r="W509" s="1">
        <v>379.211635</v>
      </c>
      <c r="X509" s="1">
        <v>262.000766</v>
      </c>
      <c r="Y509" s="1">
        <v>389.46</v>
      </c>
      <c r="Z509" s="7">
        <v>74463.375599999999</v>
      </c>
      <c r="AA509" s="7">
        <v>84.199483592999997</v>
      </c>
      <c r="AB509" s="7">
        <v>89.726233531999995</v>
      </c>
      <c r="AC509" s="7">
        <v>188.56158847</v>
      </c>
      <c r="AD509" s="7" t="s">
        <v>445</v>
      </c>
      <c r="AE509" s="7">
        <v>80.646004179000002</v>
      </c>
      <c r="AF509" s="7" t="s">
        <v>445</v>
      </c>
      <c r="AG509" s="7">
        <v>124.91655633000001</v>
      </c>
    </row>
    <row r="510" spans="1:33" x14ac:dyDescent="0.25">
      <c r="A510" s="1">
        <v>201619</v>
      </c>
      <c r="B510" s="1">
        <v>2130220</v>
      </c>
      <c r="C510" s="1" t="s">
        <v>318</v>
      </c>
      <c r="D510" s="1">
        <v>2130220</v>
      </c>
      <c r="E510" s="1" t="s">
        <v>605</v>
      </c>
      <c r="F510" s="1">
        <v>34203085</v>
      </c>
      <c r="G510" s="1">
        <v>1.83</v>
      </c>
      <c r="H510" s="1">
        <v>1.8808649937944282</v>
      </c>
      <c r="I510" s="1">
        <v>-0.61200225215900639</v>
      </c>
      <c r="J510" s="1">
        <v>0.10033846345711878</v>
      </c>
      <c r="K510" s="1">
        <v>-3.21915801289714</v>
      </c>
      <c r="L510" s="1">
        <v>2.9616671908130212</v>
      </c>
      <c r="M510" s="1">
        <v>59.040000915527344</v>
      </c>
      <c r="N510" s="1">
        <v>0.97094166596730558</v>
      </c>
      <c r="O510" s="1">
        <v>0.96533690096206171</v>
      </c>
      <c r="P510" s="1">
        <v>0.9372858188398201</v>
      </c>
      <c r="Q510" s="1">
        <v>0.96829999923706056</v>
      </c>
      <c r="R510" s="1">
        <v>0.9329846751933194</v>
      </c>
      <c r="S510" s="1">
        <v>0.90340906027788037</v>
      </c>
      <c r="T510" s="1">
        <v>0.90340906027788037</v>
      </c>
      <c r="U510" s="1">
        <v>0.9372858188398201</v>
      </c>
      <c r="V510" s="1">
        <v>406.790663</v>
      </c>
      <c r="W510" s="1">
        <v>379.211635</v>
      </c>
      <c r="X510" s="1">
        <v>262.000766</v>
      </c>
      <c r="Y510" s="1">
        <v>389.46</v>
      </c>
      <c r="Z510" s="7">
        <v>74463.375599999999</v>
      </c>
      <c r="AA510" s="7">
        <v>119.01000279</v>
      </c>
      <c r="AB510" s="7">
        <v>187.97139826</v>
      </c>
      <c r="AC510" s="7" t="s">
        <v>444</v>
      </c>
      <c r="AD510" s="7" t="s">
        <v>445</v>
      </c>
      <c r="AE510" s="7">
        <v>72.526637976999993</v>
      </c>
      <c r="AF510" s="7" t="s">
        <v>445</v>
      </c>
      <c r="AG510" s="7">
        <v>112.39466206</v>
      </c>
    </row>
    <row r="511" spans="1:33" x14ac:dyDescent="0.25">
      <c r="A511" s="1">
        <v>206245</v>
      </c>
      <c r="B511" s="1">
        <v>2130221</v>
      </c>
      <c r="C511" s="1" t="s">
        <v>318</v>
      </c>
      <c r="D511" s="1">
        <v>2130221</v>
      </c>
      <c r="E511" s="1" t="s">
        <v>605</v>
      </c>
      <c r="F511" s="1">
        <v>34203085</v>
      </c>
      <c r="G511" s="1">
        <v>1.83</v>
      </c>
      <c r="H511" s="1">
        <v>5.8895862410994395</v>
      </c>
      <c r="I511" s="1">
        <v>-5.1063533245263875</v>
      </c>
      <c r="J511" s="1">
        <v>-4.3851861806446051</v>
      </c>
      <c r="K511" s="1">
        <v>-7.9997803646663002</v>
      </c>
      <c r="L511" s="1">
        <v>8.9303390952932062</v>
      </c>
      <c r="M511" s="1">
        <v>59.040000915527344</v>
      </c>
      <c r="N511" s="1">
        <v>0.97094166596730558</v>
      </c>
      <c r="O511" s="1">
        <v>0.96533690096206171</v>
      </c>
      <c r="P511" s="1">
        <v>0.9372858188398201</v>
      </c>
      <c r="Q511" s="1">
        <v>0.96829999923706056</v>
      </c>
      <c r="R511" s="1">
        <v>0.9329846751933194</v>
      </c>
      <c r="S511" s="1">
        <v>0.90340906027788037</v>
      </c>
      <c r="T511" s="1">
        <v>0.90340906027788037</v>
      </c>
      <c r="U511" s="1">
        <v>0.9372858188398201</v>
      </c>
      <c r="V511" s="1">
        <v>406.790663</v>
      </c>
      <c r="W511" s="1">
        <v>379.211635</v>
      </c>
      <c r="X511" s="1">
        <v>262.000766</v>
      </c>
      <c r="Y511" s="1">
        <v>389.46</v>
      </c>
      <c r="Z511" s="7">
        <v>74463.375599999999</v>
      </c>
      <c r="AA511" s="7">
        <v>38.800245437000001</v>
      </c>
      <c r="AB511" s="7">
        <v>59.348838317999999</v>
      </c>
      <c r="AC511" s="7" t="s">
        <v>444</v>
      </c>
      <c r="AD511" s="7">
        <v>52.975784848000004</v>
      </c>
      <c r="AE511" s="7">
        <v>28.587545534</v>
      </c>
      <c r="AF511" s="7">
        <v>82.242836213999993</v>
      </c>
      <c r="AG511" s="7">
        <v>44.630669638999997</v>
      </c>
    </row>
    <row r="512" spans="1:33" x14ac:dyDescent="0.25">
      <c r="A512" s="1">
        <v>210871</v>
      </c>
      <c r="B512" s="1">
        <v>2130222</v>
      </c>
      <c r="C512" s="1" t="s">
        <v>318</v>
      </c>
      <c r="D512" s="1">
        <v>2130222</v>
      </c>
      <c r="E512" s="1" t="s">
        <v>605</v>
      </c>
      <c r="F512" s="1">
        <v>34203085</v>
      </c>
      <c r="G512" s="1">
        <v>1.83</v>
      </c>
      <c r="H512" s="1">
        <v>8.0122724669372687</v>
      </c>
      <c r="I512" s="1">
        <v>4.6571487245217389</v>
      </c>
      <c r="J512" s="1">
        <v>4.1763885124730944</v>
      </c>
      <c r="K512" s="1">
        <v>-5.1129721770049708</v>
      </c>
      <c r="L512" s="1">
        <v>8.4650676153975439</v>
      </c>
      <c r="M512" s="1">
        <v>59.040000915527344</v>
      </c>
      <c r="N512" s="1">
        <v>0.97094166596730558</v>
      </c>
      <c r="O512" s="1">
        <v>0.96533690096206171</v>
      </c>
      <c r="P512" s="1">
        <v>0.9372858188398201</v>
      </c>
      <c r="Q512" s="1">
        <v>0.96829999923706056</v>
      </c>
      <c r="R512" s="1">
        <v>0.9329846751933194</v>
      </c>
      <c r="S512" s="1">
        <v>0.90340906027788037</v>
      </c>
      <c r="T512" s="1">
        <v>0.90340906027788037</v>
      </c>
      <c r="U512" s="1">
        <v>0.9372858188398201</v>
      </c>
      <c r="V512" s="1">
        <v>406.790663</v>
      </c>
      <c r="W512" s="1">
        <v>379.211635</v>
      </c>
      <c r="X512" s="1">
        <v>262.000766</v>
      </c>
      <c r="Y512" s="1">
        <v>389.46</v>
      </c>
      <c r="Z512" s="7">
        <v>74463.375599999999</v>
      </c>
      <c r="AA512" s="7">
        <v>40.987814389</v>
      </c>
      <c r="AB512" s="7">
        <v>43.360659138000003</v>
      </c>
      <c r="AC512" s="7">
        <v>75.319161969999996</v>
      </c>
      <c r="AD512" s="7" t="s">
        <v>445</v>
      </c>
      <c r="AE512" s="7">
        <v>45.292813184000003</v>
      </c>
      <c r="AF512" s="7" t="s">
        <v>445</v>
      </c>
      <c r="AG512" s="7">
        <v>70.393960766999996</v>
      </c>
    </row>
    <row r="513" spans="1:33" x14ac:dyDescent="0.25">
      <c r="A513" s="1">
        <v>215497</v>
      </c>
      <c r="B513" s="1">
        <v>2130223</v>
      </c>
      <c r="C513" s="1" t="s">
        <v>318</v>
      </c>
      <c r="D513" s="1">
        <v>2130223</v>
      </c>
      <c r="E513" s="1" t="s">
        <v>605</v>
      </c>
      <c r="F513" s="1">
        <v>34203085</v>
      </c>
      <c r="G513" s="1">
        <v>1.83</v>
      </c>
      <c r="H513" s="1">
        <v>6.4706828015728632</v>
      </c>
      <c r="I513" s="1">
        <v>2.2210286050568673</v>
      </c>
      <c r="J513" s="1">
        <v>5.9065158698218267</v>
      </c>
      <c r="K513" s="1">
        <v>-6.1371288983688164</v>
      </c>
      <c r="L513" s="1">
        <v>7.4985638510289609</v>
      </c>
      <c r="M513" s="1">
        <v>59.040000915527344</v>
      </c>
      <c r="N513" s="1">
        <v>0.97094166596730558</v>
      </c>
      <c r="O513" s="1">
        <v>0.96533690096206171</v>
      </c>
      <c r="P513" s="1">
        <v>0.9372858188398201</v>
      </c>
      <c r="Q513" s="1">
        <v>0.96829999923706056</v>
      </c>
      <c r="R513" s="1">
        <v>0.9329846751933194</v>
      </c>
      <c r="S513" s="1">
        <v>0.90340906027788037</v>
      </c>
      <c r="T513" s="1">
        <v>0.90340906027788037</v>
      </c>
      <c r="U513" s="1">
        <v>0.9372858188398201</v>
      </c>
      <c r="V513" s="1">
        <v>406.790663</v>
      </c>
      <c r="W513" s="1">
        <v>379.211635</v>
      </c>
      <c r="X513" s="1">
        <v>262.000766</v>
      </c>
      <c r="Y513" s="1">
        <v>389.46</v>
      </c>
      <c r="Z513" s="7">
        <v>74463.375599999999</v>
      </c>
      <c r="AA513" s="7">
        <v>46.399701448000002</v>
      </c>
      <c r="AB513" s="7">
        <v>53.929239885000001</v>
      </c>
      <c r="AC513" s="7">
        <v>159.02931570000001</v>
      </c>
      <c r="AD513" s="7" t="s">
        <v>445</v>
      </c>
      <c r="AE513" s="7">
        <v>37.567523954999999</v>
      </c>
      <c r="AF513" s="7" t="s">
        <v>445</v>
      </c>
      <c r="AG513" s="7">
        <v>58.479822087999999</v>
      </c>
    </row>
    <row r="514" spans="1:33" x14ac:dyDescent="0.25">
      <c r="A514" s="1">
        <v>220123</v>
      </c>
      <c r="B514" s="1">
        <v>2130224</v>
      </c>
      <c r="C514" s="1" t="s">
        <v>318</v>
      </c>
      <c r="D514" s="1">
        <v>2130224</v>
      </c>
      <c r="E514" s="1" t="s">
        <v>605</v>
      </c>
      <c r="F514" s="1">
        <v>34203085</v>
      </c>
      <c r="G514" s="1">
        <v>1.83</v>
      </c>
      <c r="H514" s="1">
        <v>3.9231396443574802</v>
      </c>
      <c r="I514" s="1">
        <v>-3.4665602485656333</v>
      </c>
      <c r="J514" s="1">
        <v>-0.14503005602051122</v>
      </c>
      <c r="K514" s="1">
        <v>-3.8941279740928096</v>
      </c>
      <c r="L514" s="1">
        <v>4.0057799417084352</v>
      </c>
      <c r="M514" s="1">
        <v>59.040000915527344</v>
      </c>
      <c r="N514" s="1">
        <v>0.97094166596730558</v>
      </c>
      <c r="O514" s="1">
        <v>0.96533690096206171</v>
      </c>
      <c r="P514" s="1">
        <v>0.9372858188398201</v>
      </c>
      <c r="Q514" s="1">
        <v>0.96829999923706056</v>
      </c>
      <c r="R514" s="1">
        <v>0.9329846751933194</v>
      </c>
      <c r="S514" s="1">
        <v>0.90340906027788037</v>
      </c>
      <c r="T514" s="1">
        <v>0.90340906027788037</v>
      </c>
      <c r="U514" s="1">
        <v>0.9372858188398201</v>
      </c>
      <c r="V514" s="1">
        <v>406.790663</v>
      </c>
      <c r="W514" s="1">
        <v>379.211635</v>
      </c>
      <c r="X514" s="1">
        <v>262.000766</v>
      </c>
      <c r="Y514" s="1">
        <v>389.46</v>
      </c>
      <c r="Z514" s="7">
        <v>74463.375599999999</v>
      </c>
      <c r="AA514" s="7">
        <v>87.729209541000003</v>
      </c>
      <c r="AB514" s="7">
        <v>89.598275881999996</v>
      </c>
      <c r="AC514" s="7" t="s">
        <v>444</v>
      </c>
      <c r="AD514" s="7">
        <v>1631.0331957000001</v>
      </c>
      <c r="AE514" s="7">
        <v>59.782251477000003</v>
      </c>
      <c r="AF514" s="7">
        <v>2515.9633454999998</v>
      </c>
      <c r="AG514" s="7">
        <v>92.739943174000004</v>
      </c>
    </row>
    <row r="515" spans="1:33" x14ac:dyDescent="0.25">
      <c r="A515" s="1">
        <v>224749</v>
      </c>
      <c r="B515" s="1">
        <v>2131201</v>
      </c>
      <c r="C515" s="1" t="s">
        <v>318</v>
      </c>
      <c r="D515" s="1">
        <v>2131201</v>
      </c>
      <c r="E515" s="1" t="s">
        <v>605</v>
      </c>
      <c r="F515" s="1">
        <v>34203085</v>
      </c>
      <c r="G515" s="1">
        <v>1.83</v>
      </c>
      <c r="H515" s="1">
        <v>12.192894066260937</v>
      </c>
      <c r="I515" s="1">
        <v>-3.6621151043288922</v>
      </c>
      <c r="J515" s="1">
        <v>5.1550999301135096</v>
      </c>
      <c r="K515" s="1">
        <v>-12.064392789340435</v>
      </c>
      <c r="L515" s="1">
        <v>10.715420898520129</v>
      </c>
      <c r="M515" s="1">
        <v>59.040000915527344</v>
      </c>
      <c r="N515" s="1">
        <v>0.97094166596730558</v>
      </c>
      <c r="O515" s="1">
        <v>0.96533690096206171</v>
      </c>
      <c r="P515" s="1">
        <v>0.9372858188398201</v>
      </c>
      <c r="Q515" s="1">
        <v>0.96829999923706056</v>
      </c>
      <c r="R515" s="1">
        <v>0.9329846751933194</v>
      </c>
      <c r="S515" s="1">
        <v>0.90340906027788037</v>
      </c>
      <c r="T515" s="1">
        <v>0.90340906027788037</v>
      </c>
      <c r="U515" s="1">
        <v>0.9372858188398201</v>
      </c>
      <c r="V515" s="1">
        <v>406.790663</v>
      </c>
      <c r="W515" s="1">
        <v>379.211635</v>
      </c>
      <c r="X515" s="1">
        <v>262.000766</v>
      </c>
      <c r="Y515" s="1">
        <v>389.46</v>
      </c>
      <c r="Z515" s="7">
        <v>74463.375599999999</v>
      </c>
      <c r="AA515" s="7">
        <v>32.169923159</v>
      </c>
      <c r="AB515" s="7">
        <v>28.150559817000001</v>
      </c>
      <c r="AC515" s="7" t="s">
        <v>444</v>
      </c>
      <c r="AD515" s="7" t="s">
        <v>445</v>
      </c>
      <c r="AE515" s="7">
        <v>18.619210841000001</v>
      </c>
      <c r="AF515" s="7" t="s">
        <v>445</v>
      </c>
      <c r="AG515" s="7">
        <v>29.257248863000001</v>
      </c>
    </row>
    <row r="516" spans="1:33" x14ac:dyDescent="0.25">
      <c r="A516" s="1">
        <v>229375</v>
      </c>
      <c r="B516" s="1">
        <v>2131202</v>
      </c>
      <c r="C516" s="1" t="s">
        <v>318</v>
      </c>
      <c r="D516" s="1">
        <v>2131202</v>
      </c>
      <c r="E516" s="1" t="s">
        <v>605</v>
      </c>
      <c r="F516" s="1">
        <v>34203085</v>
      </c>
      <c r="G516" s="1">
        <v>1.83</v>
      </c>
      <c r="H516" s="1">
        <v>-1.0262632803783189</v>
      </c>
      <c r="I516" s="1">
        <v>4.7701624189382663</v>
      </c>
      <c r="J516" s="1">
        <v>-7.259242958552214</v>
      </c>
      <c r="K516" s="1">
        <v>2.852080806458364</v>
      </c>
      <c r="L516" s="1">
        <v>6.8052875201009906</v>
      </c>
      <c r="M516" s="1">
        <v>59.040000915527344</v>
      </c>
      <c r="N516" s="1">
        <v>0.97094166596730558</v>
      </c>
      <c r="O516" s="1">
        <v>0.96533690096206171</v>
      </c>
      <c r="P516" s="1">
        <v>0.9372858188398201</v>
      </c>
      <c r="Q516" s="1">
        <v>0.96829999923706056</v>
      </c>
      <c r="R516" s="1">
        <v>0.9329846751933194</v>
      </c>
      <c r="S516" s="1">
        <v>0.90340906027788037</v>
      </c>
      <c r="T516" s="1">
        <v>0.90340906027788037</v>
      </c>
      <c r="U516" s="1">
        <v>0.9372858188398201</v>
      </c>
      <c r="V516" s="1">
        <v>406.790663</v>
      </c>
      <c r="W516" s="1">
        <v>379.211635</v>
      </c>
      <c r="X516" s="1">
        <v>262.000766</v>
      </c>
      <c r="Y516" s="1">
        <v>389.46</v>
      </c>
      <c r="Z516" s="7">
        <v>74463.375599999999</v>
      </c>
      <c r="AA516" s="7">
        <v>51.228460116000001</v>
      </c>
      <c r="AB516" s="7" t="s">
        <v>444</v>
      </c>
      <c r="AC516" s="7">
        <v>73.511024281999994</v>
      </c>
      <c r="AD516" s="7">
        <v>31.605860852999999</v>
      </c>
      <c r="AE516" s="7" t="s">
        <v>445</v>
      </c>
      <c r="AF516" s="7">
        <v>49.285592739000002</v>
      </c>
      <c r="AG516" s="7" t="s">
        <v>445</v>
      </c>
    </row>
    <row r="517" spans="1:33" x14ac:dyDescent="0.25">
      <c r="A517" s="1">
        <v>234001</v>
      </c>
      <c r="B517" s="1">
        <v>2131203</v>
      </c>
      <c r="C517" s="1" t="s">
        <v>318</v>
      </c>
      <c r="D517" s="1">
        <v>2131203</v>
      </c>
      <c r="E517" s="1" t="s">
        <v>605</v>
      </c>
      <c r="F517" s="1">
        <v>34203085</v>
      </c>
      <c r="G517" s="1">
        <v>1.83</v>
      </c>
      <c r="H517" s="1">
        <v>7.0629282850017221</v>
      </c>
      <c r="I517" s="1">
        <v>-2.4403661614540031</v>
      </c>
      <c r="J517" s="1">
        <v>3.2823844179521426</v>
      </c>
      <c r="K517" s="1">
        <v>-7.6342488942286764</v>
      </c>
      <c r="L517" s="1">
        <v>6.7578729311234857</v>
      </c>
      <c r="M517" s="1">
        <v>59.040000915527344</v>
      </c>
      <c r="N517" s="1">
        <v>0.97094166596730558</v>
      </c>
      <c r="O517" s="1">
        <v>0.96533690096206171</v>
      </c>
      <c r="P517" s="1">
        <v>0.9372858188398201</v>
      </c>
      <c r="Q517" s="1">
        <v>0.96829999923706056</v>
      </c>
      <c r="R517" s="1">
        <v>0.9329846751933194</v>
      </c>
      <c r="S517" s="1">
        <v>0.90340906027788037</v>
      </c>
      <c r="T517" s="1">
        <v>0.90340906027788037</v>
      </c>
      <c r="U517" s="1">
        <v>0.9372858188398201</v>
      </c>
      <c r="V517" s="1">
        <v>406.790663</v>
      </c>
      <c r="W517" s="1">
        <v>379.211635</v>
      </c>
      <c r="X517" s="1">
        <v>262.000766</v>
      </c>
      <c r="Y517" s="1">
        <v>389.46</v>
      </c>
      <c r="Z517" s="7">
        <v>74463.375599999999</v>
      </c>
      <c r="AA517" s="7">
        <v>51.594905445000002</v>
      </c>
      <c r="AB517" s="7">
        <v>49.323275768999999</v>
      </c>
      <c r="AC517" s="7" t="s">
        <v>444</v>
      </c>
      <c r="AD517" s="7" t="s">
        <v>445</v>
      </c>
      <c r="AE517" s="7">
        <v>30.004211296000001</v>
      </c>
      <c r="AF517" s="7" t="s">
        <v>445</v>
      </c>
      <c r="AG517" s="7">
        <v>46.815487818000001</v>
      </c>
    </row>
    <row r="518" spans="1:33" x14ac:dyDescent="0.25">
      <c r="A518" s="1">
        <v>238627</v>
      </c>
      <c r="B518" s="1">
        <v>2131204</v>
      </c>
      <c r="C518" s="1" t="s">
        <v>318</v>
      </c>
      <c r="D518" s="1">
        <v>2131204</v>
      </c>
      <c r="E518" s="1" t="s">
        <v>605</v>
      </c>
      <c r="F518" s="1">
        <v>34203085</v>
      </c>
      <c r="G518" s="1">
        <v>1.83</v>
      </c>
      <c r="H518" s="1">
        <v>1.6263074520773513</v>
      </c>
      <c r="I518" s="1">
        <v>4.8728769862208239</v>
      </c>
      <c r="J518" s="1">
        <v>-6.1143728804097224</v>
      </c>
      <c r="K518" s="1">
        <v>3.1231386267002881</v>
      </c>
      <c r="L518" s="1">
        <v>7.0723605725597967</v>
      </c>
      <c r="M518" s="1">
        <v>59.040000915527344</v>
      </c>
      <c r="N518" s="1">
        <v>0.97094166596730558</v>
      </c>
      <c r="O518" s="1">
        <v>0.96533690096206171</v>
      </c>
      <c r="P518" s="1">
        <v>0.9372858188398201</v>
      </c>
      <c r="Q518" s="1">
        <v>0.96829999923706056</v>
      </c>
      <c r="R518" s="1">
        <v>0.9329846751933194</v>
      </c>
      <c r="S518" s="1">
        <v>0.90340906027788037</v>
      </c>
      <c r="T518" s="1">
        <v>0.90340906027788037</v>
      </c>
      <c r="U518" s="1">
        <v>0.9372858188398201</v>
      </c>
      <c r="V518" s="1">
        <v>406.790663</v>
      </c>
      <c r="W518" s="1">
        <v>379.211635</v>
      </c>
      <c r="X518" s="1">
        <v>262.000766</v>
      </c>
      <c r="Y518" s="1">
        <v>389.46</v>
      </c>
      <c r="Z518" s="7">
        <v>74463.375599999999</v>
      </c>
      <c r="AA518" s="7">
        <v>49.256160467999997</v>
      </c>
      <c r="AB518" s="7">
        <v>217.5501194</v>
      </c>
      <c r="AC518" s="7">
        <v>71.940418735999998</v>
      </c>
      <c r="AD518" s="7">
        <v>37.711061696000002</v>
      </c>
      <c r="AE518" s="7" t="s">
        <v>445</v>
      </c>
      <c r="AF518" s="7">
        <v>58.701189663000001</v>
      </c>
      <c r="AG518" s="7" t="s">
        <v>445</v>
      </c>
    </row>
    <row r="519" spans="1:33" x14ac:dyDescent="0.25">
      <c r="A519" s="1">
        <v>243253</v>
      </c>
      <c r="B519" s="1">
        <v>2131205</v>
      </c>
      <c r="C519" s="1" t="s">
        <v>318</v>
      </c>
      <c r="D519" s="1">
        <v>2131205</v>
      </c>
      <c r="E519" s="1" t="s">
        <v>605</v>
      </c>
      <c r="F519" s="1">
        <v>34203085</v>
      </c>
      <c r="G519" s="1">
        <v>1.83</v>
      </c>
      <c r="H519" s="1">
        <v>12.847943499782566</v>
      </c>
      <c r="I519" s="1">
        <v>-3.3127772073489208</v>
      </c>
      <c r="J519" s="1">
        <v>6.2484852623355129</v>
      </c>
      <c r="K519" s="1">
        <v>-12.93611285523304</v>
      </c>
      <c r="L519" s="1">
        <v>11.642005351252923</v>
      </c>
      <c r="M519" s="1">
        <v>59.040000915527344</v>
      </c>
      <c r="N519" s="1">
        <v>0.97094166596730558</v>
      </c>
      <c r="O519" s="1">
        <v>0.96533690096206171</v>
      </c>
      <c r="P519" s="1">
        <v>0.9372858188398201</v>
      </c>
      <c r="Q519" s="1">
        <v>0.96829999923706056</v>
      </c>
      <c r="R519" s="1">
        <v>0.9329846751933194</v>
      </c>
      <c r="S519" s="1">
        <v>0.90340906027788037</v>
      </c>
      <c r="T519" s="1">
        <v>0.90340906027788037</v>
      </c>
      <c r="U519" s="1">
        <v>0.9372858188398201</v>
      </c>
      <c r="V519" s="1">
        <v>406.790663</v>
      </c>
      <c r="W519" s="1">
        <v>379.211635</v>
      </c>
      <c r="X519" s="1">
        <v>262.000766</v>
      </c>
      <c r="Y519" s="1">
        <v>389.46</v>
      </c>
      <c r="Z519" s="7">
        <v>74463.375599999999</v>
      </c>
      <c r="AA519" s="7">
        <v>29.529936819</v>
      </c>
      <c r="AB519" s="7">
        <v>26.664325254000001</v>
      </c>
      <c r="AC519" s="7" t="s">
        <v>444</v>
      </c>
      <c r="AD519" s="7" t="s">
        <v>445</v>
      </c>
      <c r="AE519" s="7">
        <v>17.297139832999999</v>
      </c>
      <c r="AF519" s="7" t="s">
        <v>445</v>
      </c>
      <c r="AG519" s="7">
        <v>27.218317131999999</v>
      </c>
    </row>
    <row r="520" spans="1:33" x14ac:dyDescent="0.25">
      <c r="A520" s="1">
        <v>247879</v>
      </c>
      <c r="B520" s="1">
        <v>2131206</v>
      </c>
      <c r="C520" s="1" t="s">
        <v>318</v>
      </c>
      <c r="D520" s="1">
        <v>2131206</v>
      </c>
      <c r="E520" s="1" t="s">
        <v>605</v>
      </c>
      <c r="F520" s="1">
        <v>34203085</v>
      </c>
      <c r="G520" s="1">
        <v>1.83</v>
      </c>
      <c r="H520" s="1">
        <v>2.5941304421763225</v>
      </c>
      <c r="I520" s="1">
        <v>4.5917596493799637</v>
      </c>
      <c r="J520" s="1">
        <v>-4.5095794672641336</v>
      </c>
      <c r="K520" s="1">
        <v>1.8791978772516735</v>
      </c>
      <c r="L520" s="1">
        <v>6.2283858881893819</v>
      </c>
      <c r="M520" s="1">
        <v>59.040000915527344</v>
      </c>
      <c r="N520" s="1">
        <v>0.97094166596730558</v>
      </c>
      <c r="O520" s="1">
        <v>0.96533690096206171</v>
      </c>
      <c r="P520" s="1">
        <v>0.9372858188398201</v>
      </c>
      <c r="Q520" s="1">
        <v>0.96829999923706056</v>
      </c>
      <c r="R520" s="1">
        <v>0.9329846751933194</v>
      </c>
      <c r="S520" s="1">
        <v>0.90340906027788037</v>
      </c>
      <c r="T520" s="1">
        <v>0.90340906027788037</v>
      </c>
      <c r="U520" s="1">
        <v>0.9372858188398201</v>
      </c>
      <c r="V520" s="1">
        <v>406.790663</v>
      </c>
      <c r="W520" s="1">
        <v>379.211635</v>
      </c>
      <c r="X520" s="1">
        <v>262.000766</v>
      </c>
      <c r="Y520" s="1">
        <v>389.46</v>
      </c>
      <c r="Z520" s="7">
        <v>74463.375599999999</v>
      </c>
      <c r="AA520" s="7">
        <v>56.066099340000001</v>
      </c>
      <c r="AB520" s="7">
        <v>136.01303605999999</v>
      </c>
      <c r="AC520" s="7">
        <v>76.405987021000001</v>
      </c>
      <c r="AD520" s="7">
        <v>51.486904271999997</v>
      </c>
      <c r="AE520" s="7" t="s">
        <v>445</v>
      </c>
      <c r="AF520" s="7">
        <v>79.946646501000004</v>
      </c>
      <c r="AG520" s="7" t="s">
        <v>445</v>
      </c>
    </row>
    <row r="521" spans="1:33" x14ac:dyDescent="0.25">
      <c r="A521" s="1">
        <v>252505</v>
      </c>
      <c r="B521" s="1">
        <v>2131207</v>
      </c>
      <c r="C521" s="1" t="s">
        <v>318</v>
      </c>
      <c r="D521" s="1">
        <v>2131207</v>
      </c>
      <c r="E521" s="1" t="s">
        <v>605</v>
      </c>
      <c r="F521" s="1">
        <v>34203085</v>
      </c>
      <c r="G521" s="1">
        <v>1.83</v>
      </c>
      <c r="H521" s="1">
        <v>6.5854611499210369</v>
      </c>
      <c r="I521" s="1">
        <v>-2.0101948302894961</v>
      </c>
      <c r="J521" s="1">
        <v>3.574974759708522</v>
      </c>
      <c r="K521" s="1">
        <v>-7.3721311223876436</v>
      </c>
      <c r="L521" s="1">
        <v>6.6062341652588437</v>
      </c>
      <c r="M521" s="1">
        <v>59.040000915527344</v>
      </c>
      <c r="N521" s="1">
        <v>0.97094166596730558</v>
      </c>
      <c r="O521" s="1">
        <v>0.96533690096206171</v>
      </c>
      <c r="P521" s="1">
        <v>0.9372858188398201</v>
      </c>
      <c r="Q521" s="1">
        <v>0.96829999923706056</v>
      </c>
      <c r="R521" s="1">
        <v>0.9329846751933194</v>
      </c>
      <c r="S521" s="1">
        <v>0.90340906027788037</v>
      </c>
      <c r="T521" s="1">
        <v>0.90340906027788037</v>
      </c>
      <c r="U521" s="1">
        <v>0.9372858188398201</v>
      </c>
      <c r="V521" s="1">
        <v>406.790663</v>
      </c>
      <c r="W521" s="1">
        <v>379.211635</v>
      </c>
      <c r="X521" s="1">
        <v>262.000766</v>
      </c>
      <c r="Y521" s="1">
        <v>389.46</v>
      </c>
      <c r="Z521" s="7">
        <v>74463.375599999999</v>
      </c>
      <c r="AA521" s="7">
        <v>52.802163067999999</v>
      </c>
      <c r="AB521" s="7">
        <v>52.971875277000002</v>
      </c>
      <c r="AC521" s="7" t="s">
        <v>444</v>
      </c>
      <c r="AD521" s="7" t="s">
        <v>445</v>
      </c>
      <c r="AE521" s="7">
        <v>31.106572967000002</v>
      </c>
      <c r="AF521" s="7" t="s">
        <v>445</v>
      </c>
      <c r="AG521" s="7">
        <v>48.515578187999999</v>
      </c>
    </row>
    <row r="522" spans="1:33" x14ac:dyDescent="0.25">
      <c r="A522" s="1">
        <v>257131</v>
      </c>
      <c r="B522" s="1">
        <v>2131208</v>
      </c>
      <c r="C522" s="1" t="s">
        <v>318</v>
      </c>
      <c r="D522" s="1">
        <v>2131208</v>
      </c>
      <c r="E522" s="1" t="s">
        <v>605</v>
      </c>
      <c r="F522" s="1">
        <v>34203085</v>
      </c>
      <c r="G522" s="1">
        <v>1.83</v>
      </c>
      <c r="H522" s="1">
        <v>1.9451542905205801</v>
      </c>
      <c r="I522" s="1">
        <v>1.5031153380564728</v>
      </c>
      <c r="J522" s="1">
        <v>-1.5755578789371376</v>
      </c>
      <c r="K522" s="1">
        <v>-1.6516817071408276</v>
      </c>
      <c r="L522" s="1">
        <v>3.0721437291297229</v>
      </c>
      <c r="M522" s="1">
        <v>59.040000915527344</v>
      </c>
      <c r="N522" s="1">
        <v>0.97094166596730558</v>
      </c>
      <c r="O522" s="1">
        <v>0.96533690096206171</v>
      </c>
      <c r="P522" s="1">
        <v>0.9372858188398201</v>
      </c>
      <c r="Q522" s="1">
        <v>0.96829999923706056</v>
      </c>
      <c r="R522" s="1">
        <v>0.9329846751933194</v>
      </c>
      <c r="S522" s="1">
        <v>0.90340906027788037</v>
      </c>
      <c r="T522" s="1">
        <v>0.90340906027788037</v>
      </c>
      <c r="U522" s="1">
        <v>0.9372858188398201</v>
      </c>
      <c r="V522" s="1">
        <v>406.790663</v>
      </c>
      <c r="W522" s="1">
        <v>379.211635</v>
      </c>
      <c r="X522" s="1">
        <v>262.000766</v>
      </c>
      <c r="Y522" s="1">
        <v>389.46</v>
      </c>
      <c r="Z522" s="7">
        <v>74463.375599999999</v>
      </c>
      <c r="AA522" s="7">
        <v>114.6943552</v>
      </c>
      <c r="AB522" s="7">
        <v>181.72570436000001</v>
      </c>
      <c r="AC522" s="7">
        <v>235.46201912999999</v>
      </c>
      <c r="AD522" s="7">
        <v>149.22860725999999</v>
      </c>
      <c r="AE522" s="7">
        <v>142.30476917999999</v>
      </c>
      <c r="AF522" s="7">
        <v>230.6864013</v>
      </c>
      <c r="AG522" s="7">
        <v>220.00828109</v>
      </c>
    </row>
    <row r="523" spans="1:33" x14ac:dyDescent="0.25">
      <c r="A523" s="1">
        <v>261757</v>
      </c>
      <c r="B523" s="1">
        <v>2131209</v>
      </c>
      <c r="C523" s="1" t="s">
        <v>318</v>
      </c>
      <c r="D523" s="1">
        <v>2131209</v>
      </c>
      <c r="E523" s="1" t="s">
        <v>605</v>
      </c>
      <c r="F523" s="1">
        <v>34203085</v>
      </c>
      <c r="G523" s="1">
        <v>1.83</v>
      </c>
      <c r="H523" s="1">
        <v>9.0713038117193943</v>
      </c>
      <c r="I523" s="1">
        <v>-3.0858468665165586</v>
      </c>
      <c r="J523" s="1">
        <v>3.9807060208130451</v>
      </c>
      <c r="K523" s="1">
        <v>-9.3790550953562644</v>
      </c>
      <c r="L523" s="1">
        <v>8.2829004026526327</v>
      </c>
      <c r="M523" s="1">
        <v>59.040000915527344</v>
      </c>
      <c r="N523" s="1">
        <v>0.97094166596730558</v>
      </c>
      <c r="O523" s="1">
        <v>0.96533690096206171</v>
      </c>
      <c r="P523" s="1">
        <v>0.9372858188398201</v>
      </c>
      <c r="Q523" s="1">
        <v>0.96829999923706056</v>
      </c>
      <c r="R523" s="1">
        <v>0.9329846751933194</v>
      </c>
      <c r="S523" s="1">
        <v>0.90340906027788037</v>
      </c>
      <c r="T523" s="1">
        <v>0.90340906027788037</v>
      </c>
      <c r="U523" s="1">
        <v>0.9372858188398201</v>
      </c>
      <c r="V523" s="1">
        <v>406.790663</v>
      </c>
      <c r="W523" s="1">
        <v>379.211635</v>
      </c>
      <c r="X523" s="1">
        <v>262.000766</v>
      </c>
      <c r="Y523" s="1">
        <v>389.46</v>
      </c>
      <c r="Z523" s="7">
        <v>74463.375599999999</v>
      </c>
      <c r="AA523" s="7">
        <v>41.911259407000003</v>
      </c>
      <c r="AB523" s="7">
        <v>38.181764297999997</v>
      </c>
      <c r="AC523" s="7" t="s">
        <v>444</v>
      </c>
      <c r="AD523" s="7" t="s">
        <v>445</v>
      </c>
      <c r="AE523" s="7">
        <v>24.236429831999999</v>
      </c>
      <c r="AF523" s="7" t="s">
        <v>445</v>
      </c>
      <c r="AG523" s="7">
        <v>37.920267692000003</v>
      </c>
    </row>
    <row r="524" spans="1:33" x14ac:dyDescent="0.25">
      <c r="A524" s="1">
        <v>266383</v>
      </c>
      <c r="B524" s="1">
        <v>2131210</v>
      </c>
      <c r="C524" s="1" t="s">
        <v>318</v>
      </c>
      <c r="D524" s="1">
        <v>2131210</v>
      </c>
      <c r="E524" s="1" t="s">
        <v>605</v>
      </c>
      <c r="F524" s="1">
        <v>34203085</v>
      </c>
      <c r="G524" s="1">
        <v>1.83</v>
      </c>
      <c r="H524" s="1">
        <v>-0.74621680118023681</v>
      </c>
      <c r="I524" s="1">
        <v>4.6851904393381574</v>
      </c>
      <c r="J524" s="1">
        <v>-7.1531789016338418</v>
      </c>
      <c r="K524" s="1">
        <v>3.032177763652292</v>
      </c>
      <c r="L524" s="1">
        <v>6.8117305363078691</v>
      </c>
      <c r="M524" s="1">
        <v>59.040000915527344</v>
      </c>
      <c r="N524" s="1">
        <v>0.97094166596730558</v>
      </c>
      <c r="O524" s="1">
        <v>0.96533690096206171</v>
      </c>
      <c r="P524" s="1">
        <v>0.9372858188398201</v>
      </c>
      <c r="Q524" s="1">
        <v>0.96829999923706056</v>
      </c>
      <c r="R524" s="1">
        <v>0.9329846751933194</v>
      </c>
      <c r="S524" s="1">
        <v>0.90340906027788037</v>
      </c>
      <c r="T524" s="1">
        <v>0.90340906027788037</v>
      </c>
      <c r="U524" s="1">
        <v>0.9372858188398201</v>
      </c>
      <c r="V524" s="1">
        <v>406.790663</v>
      </c>
      <c r="W524" s="1">
        <v>379.211635</v>
      </c>
      <c r="X524" s="1">
        <v>262.000766</v>
      </c>
      <c r="Y524" s="1">
        <v>389.46</v>
      </c>
      <c r="Z524" s="7">
        <v>74463.375599999999</v>
      </c>
      <c r="AA524" s="7">
        <v>51.179058746999999</v>
      </c>
      <c r="AB524" s="7" t="s">
        <v>444</v>
      </c>
      <c r="AC524" s="7">
        <v>74.862377938999998</v>
      </c>
      <c r="AD524" s="7">
        <v>32.089325606999999</v>
      </c>
      <c r="AE524" s="7" t="s">
        <v>445</v>
      </c>
      <c r="AF524" s="7">
        <v>50.031204451000001</v>
      </c>
      <c r="AG524" s="7" t="s">
        <v>445</v>
      </c>
    </row>
    <row r="525" spans="1:33" x14ac:dyDescent="0.25">
      <c r="A525" s="1">
        <v>271009</v>
      </c>
      <c r="B525" s="1">
        <v>2131211</v>
      </c>
      <c r="C525" s="1" t="s">
        <v>318</v>
      </c>
      <c r="D525" s="1">
        <v>2131211</v>
      </c>
      <c r="E525" s="1" t="s">
        <v>605</v>
      </c>
      <c r="F525" s="1">
        <v>34203085</v>
      </c>
      <c r="G525" s="1">
        <v>1.83</v>
      </c>
      <c r="H525" s="1">
        <v>14.628074232801705</v>
      </c>
      <c r="I525" s="1">
        <v>-10.519017506214116</v>
      </c>
      <c r="J525" s="1">
        <v>1.4741437609000414</v>
      </c>
      <c r="K525" s="1">
        <v>-14.207472032432822</v>
      </c>
      <c r="L525" s="1">
        <v>13.969399862369112</v>
      </c>
      <c r="M525" s="1">
        <v>59.040000915527344</v>
      </c>
      <c r="N525" s="1">
        <v>0.97094166596730558</v>
      </c>
      <c r="O525" s="1">
        <v>0.96533690096206171</v>
      </c>
      <c r="P525" s="1">
        <v>0.9372858188398201</v>
      </c>
      <c r="Q525" s="1">
        <v>0.96829999923706056</v>
      </c>
      <c r="R525" s="1">
        <v>0.9329846751933194</v>
      </c>
      <c r="S525" s="1">
        <v>0.90340906027788037</v>
      </c>
      <c r="T525" s="1">
        <v>0.90340906027788037</v>
      </c>
      <c r="U525" s="1">
        <v>0.9372858188398201</v>
      </c>
      <c r="V525" s="1">
        <v>406.790663</v>
      </c>
      <c r="W525" s="1">
        <v>379.211635</v>
      </c>
      <c r="X525" s="1">
        <v>262.000766</v>
      </c>
      <c r="Y525" s="1">
        <v>389.46</v>
      </c>
      <c r="Z525" s="7">
        <v>74463.375599999999</v>
      </c>
      <c r="AA525" s="7">
        <v>24.443447201000001</v>
      </c>
      <c r="AB525" s="7">
        <v>23.297777149000002</v>
      </c>
      <c r="AC525" s="7" t="s">
        <v>444</v>
      </c>
      <c r="AD525" s="7" t="s">
        <v>445</v>
      </c>
      <c r="AE525" s="7">
        <v>15.659815713</v>
      </c>
      <c r="AF525" s="7" t="s">
        <v>445</v>
      </c>
      <c r="AG525" s="7">
        <v>24.693193988000001</v>
      </c>
    </row>
    <row r="526" spans="1:33" x14ac:dyDescent="0.25">
      <c r="A526" s="1">
        <v>275635</v>
      </c>
      <c r="B526" s="1">
        <v>2131212</v>
      </c>
      <c r="C526" s="1" t="s">
        <v>318</v>
      </c>
      <c r="D526" s="1">
        <v>2131212</v>
      </c>
      <c r="E526" s="1" t="s">
        <v>605</v>
      </c>
      <c r="F526" s="1">
        <v>34203085</v>
      </c>
      <c r="G526" s="1">
        <v>1.83</v>
      </c>
      <c r="H526" s="1">
        <v>11.588816585400419</v>
      </c>
      <c r="I526" s="1">
        <v>-2.8854364141800071</v>
      </c>
      <c r="J526" s="1">
        <v>6.0103373305873236</v>
      </c>
      <c r="K526" s="1">
        <v>-11.912722521170124</v>
      </c>
      <c r="L526" s="1">
        <v>10.767794073456775</v>
      </c>
      <c r="M526" s="1">
        <v>59.040000915527344</v>
      </c>
      <c r="N526" s="1">
        <v>0.97094166596730558</v>
      </c>
      <c r="O526" s="1">
        <v>0.96533690096206171</v>
      </c>
      <c r="P526" s="1">
        <v>0.9372858188398201</v>
      </c>
      <c r="Q526" s="1">
        <v>0.96829999923706056</v>
      </c>
      <c r="R526" s="1">
        <v>0.9329846751933194</v>
      </c>
      <c r="S526" s="1">
        <v>0.90340906027788037</v>
      </c>
      <c r="T526" s="1">
        <v>0.90340906027788037</v>
      </c>
      <c r="U526" s="1">
        <v>0.9372858188398201</v>
      </c>
      <c r="V526" s="1">
        <v>406.790663</v>
      </c>
      <c r="W526" s="1">
        <v>379.211635</v>
      </c>
      <c r="X526" s="1">
        <v>262.000766</v>
      </c>
      <c r="Y526" s="1">
        <v>389.46</v>
      </c>
      <c r="Z526" s="7">
        <v>74463.375599999999</v>
      </c>
      <c r="AA526" s="7">
        <v>32.008588889999999</v>
      </c>
      <c r="AB526" s="7">
        <v>29.670058949000001</v>
      </c>
      <c r="AC526" s="7" t="s">
        <v>444</v>
      </c>
      <c r="AD526" s="7" t="s">
        <v>445</v>
      </c>
      <c r="AE526" s="7">
        <v>18.868998491999999</v>
      </c>
      <c r="AF526" s="7" t="s">
        <v>445</v>
      </c>
      <c r="AG526" s="7">
        <v>29.642477767999999</v>
      </c>
    </row>
    <row r="527" spans="1:33" x14ac:dyDescent="0.25">
      <c r="A527" s="1">
        <v>280261</v>
      </c>
      <c r="B527" s="1">
        <v>2131213</v>
      </c>
      <c r="C527" s="1" t="s">
        <v>318</v>
      </c>
      <c r="D527" s="1">
        <v>2131213</v>
      </c>
      <c r="E527" s="1" t="s">
        <v>605</v>
      </c>
      <c r="F527" s="1">
        <v>34203085</v>
      </c>
      <c r="G527" s="1">
        <v>1.83</v>
      </c>
      <c r="H527" s="1">
        <v>3.6805711093736542</v>
      </c>
      <c r="I527" s="1">
        <v>6.9078508937962031</v>
      </c>
      <c r="J527" s="1">
        <v>-6.8007097521516631</v>
      </c>
      <c r="K527" s="1">
        <v>3.7355483144911199</v>
      </c>
      <c r="L527" s="1">
        <v>9.2129761319899774</v>
      </c>
      <c r="M527" s="1">
        <v>59.040000915527344</v>
      </c>
      <c r="N527" s="1">
        <v>0.97094166596730558</v>
      </c>
      <c r="O527" s="1">
        <v>0.96533690096206171</v>
      </c>
      <c r="P527" s="1">
        <v>0.9372858188398201</v>
      </c>
      <c r="Q527" s="1">
        <v>0.96829999923706056</v>
      </c>
      <c r="R527" s="1">
        <v>0.9329846751933194</v>
      </c>
      <c r="S527" s="1">
        <v>0.90340906027788037</v>
      </c>
      <c r="T527" s="1">
        <v>0.90340906027788037</v>
      </c>
      <c r="U527" s="1">
        <v>0.9372858188398201</v>
      </c>
      <c r="V527" s="1">
        <v>406.790663</v>
      </c>
      <c r="W527" s="1">
        <v>379.211635</v>
      </c>
      <c r="X527" s="1">
        <v>262.000766</v>
      </c>
      <c r="Y527" s="1">
        <v>389.46</v>
      </c>
      <c r="Z527" s="7">
        <v>74463.375599999999</v>
      </c>
      <c r="AA527" s="7">
        <v>37.579247654</v>
      </c>
      <c r="AB527" s="7">
        <v>95.569167464000003</v>
      </c>
      <c r="AC527" s="7">
        <v>50.453005179999998</v>
      </c>
      <c r="AD527" s="7">
        <v>33.804288733</v>
      </c>
      <c r="AE527" s="7" t="s">
        <v>445</v>
      </c>
      <c r="AF527" s="7">
        <v>52.676064455999999</v>
      </c>
      <c r="AG527" s="7" t="s">
        <v>445</v>
      </c>
    </row>
    <row r="528" spans="1:33" x14ac:dyDescent="0.25">
      <c r="A528" s="1">
        <v>284887</v>
      </c>
      <c r="B528" s="1">
        <v>2131214</v>
      </c>
      <c r="C528" s="1" t="s">
        <v>318</v>
      </c>
      <c r="D528" s="1">
        <v>2131214</v>
      </c>
      <c r="E528" s="1" t="s">
        <v>605</v>
      </c>
      <c r="F528" s="1">
        <v>34203085</v>
      </c>
      <c r="G528" s="1">
        <v>1.83</v>
      </c>
      <c r="H528" s="1">
        <v>11.418367641011544</v>
      </c>
      <c r="I528" s="1">
        <v>-3.155953545673106</v>
      </c>
      <c r="J528" s="1">
        <v>5.3203519848963152</v>
      </c>
      <c r="K528" s="1">
        <v>-11.415774796257582</v>
      </c>
      <c r="L528" s="1">
        <v>10.212972136261964</v>
      </c>
      <c r="M528" s="1">
        <v>59.040000915527344</v>
      </c>
      <c r="N528" s="1">
        <v>0.97094166596730558</v>
      </c>
      <c r="O528" s="1">
        <v>0.96533690096206171</v>
      </c>
      <c r="P528" s="1">
        <v>0.9372858188398201</v>
      </c>
      <c r="Q528" s="1">
        <v>0.96829999923706056</v>
      </c>
      <c r="R528" s="1">
        <v>0.9329846751933194</v>
      </c>
      <c r="S528" s="1">
        <v>0.90340906027788037</v>
      </c>
      <c r="T528" s="1">
        <v>0.90340906027788037</v>
      </c>
      <c r="U528" s="1">
        <v>0.9372858188398201</v>
      </c>
      <c r="V528" s="1">
        <v>406.790663</v>
      </c>
      <c r="W528" s="1">
        <v>379.211635</v>
      </c>
      <c r="X528" s="1">
        <v>262.000766</v>
      </c>
      <c r="Y528" s="1">
        <v>389.46</v>
      </c>
      <c r="Z528" s="7">
        <v>74463.375599999999</v>
      </c>
      <c r="AA528" s="7">
        <v>33.801787675999996</v>
      </c>
      <c r="AB528" s="7">
        <v>30.127889642</v>
      </c>
      <c r="AC528" s="7" t="s">
        <v>444</v>
      </c>
      <c r="AD528" s="7" t="s">
        <v>445</v>
      </c>
      <c r="AE528" s="7">
        <v>19.733929149000002</v>
      </c>
      <c r="AF528" s="7" t="s">
        <v>445</v>
      </c>
      <c r="AG528" s="7">
        <v>30.976395954000001</v>
      </c>
    </row>
    <row r="529" spans="1:33" x14ac:dyDescent="0.25">
      <c r="A529" s="1">
        <v>289513</v>
      </c>
      <c r="B529" s="1">
        <v>2131215</v>
      </c>
      <c r="C529" s="1" t="s">
        <v>318</v>
      </c>
      <c r="D529" s="1">
        <v>2131215</v>
      </c>
      <c r="E529" s="1" t="s">
        <v>605</v>
      </c>
      <c r="F529" s="1">
        <v>34203085</v>
      </c>
      <c r="G529" s="1">
        <v>1.83</v>
      </c>
      <c r="H529" s="1">
        <v>0.33679896053684866</v>
      </c>
      <c r="I529" s="1">
        <v>8.2353732950057896</v>
      </c>
      <c r="J529" s="1">
        <v>-11.69667242741254</v>
      </c>
      <c r="K529" s="1">
        <v>6.93575447960822</v>
      </c>
      <c r="L529" s="1">
        <v>11.87011334804558</v>
      </c>
      <c r="M529" s="1">
        <v>59.040000915527344</v>
      </c>
      <c r="N529" s="1">
        <v>0.97094166596730558</v>
      </c>
      <c r="O529" s="1">
        <v>0.96533690096206171</v>
      </c>
      <c r="P529" s="1">
        <v>0.9372858188398201</v>
      </c>
      <c r="Q529" s="1">
        <v>0.96829999923706056</v>
      </c>
      <c r="R529" s="1">
        <v>0.9329846751933194</v>
      </c>
      <c r="S529" s="1">
        <v>0.90340906027788037</v>
      </c>
      <c r="T529" s="1">
        <v>0.90340906027788037</v>
      </c>
      <c r="U529" s="1">
        <v>0.9372858188398201</v>
      </c>
      <c r="V529" s="1">
        <v>406.790663</v>
      </c>
      <c r="W529" s="1">
        <v>379.211635</v>
      </c>
      <c r="X529" s="1">
        <v>262.000766</v>
      </c>
      <c r="Y529" s="1">
        <v>389.46</v>
      </c>
      <c r="Z529" s="7">
        <v>74463.375599999999</v>
      </c>
      <c r="AA529" s="7">
        <v>28.943242949999998</v>
      </c>
      <c r="AB529" s="7">
        <v>1054.317057</v>
      </c>
      <c r="AC529" s="7">
        <v>42.158904288999999</v>
      </c>
      <c r="AD529" s="7">
        <v>19.236000219000001</v>
      </c>
      <c r="AE529" s="7" t="s">
        <v>445</v>
      </c>
      <c r="AF529" s="7">
        <v>30.208477219999999</v>
      </c>
      <c r="AG529" s="7" t="s">
        <v>445</v>
      </c>
    </row>
    <row r="530" spans="1:33" x14ac:dyDescent="0.25">
      <c r="A530" s="1">
        <v>294139</v>
      </c>
      <c r="B530" s="1">
        <v>2131216</v>
      </c>
      <c r="C530" s="1" t="s">
        <v>318</v>
      </c>
      <c r="D530" s="1">
        <v>2131216</v>
      </c>
      <c r="E530" s="1" t="s">
        <v>605</v>
      </c>
      <c r="F530" s="1">
        <v>34203085</v>
      </c>
      <c r="G530" s="1">
        <v>1.83</v>
      </c>
      <c r="H530" s="1">
        <v>4.0875572200363663</v>
      </c>
      <c r="I530" s="1">
        <v>1.9239138689043844</v>
      </c>
      <c r="J530" s="1">
        <v>1.6096165903460991</v>
      </c>
      <c r="K530" s="1">
        <v>-3.0867374581666507</v>
      </c>
      <c r="L530" s="1">
        <v>4.3833452165120521</v>
      </c>
      <c r="M530" s="1">
        <v>59.040000915527344</v>
      </c>
      <c r="N530" s="1">
        <v>0.97094166596730558</v>
      </c>
      <c r="O530" s="1">
        <v>0.96533690096206171</v>
      </c>
      <c r="P530" s="1">
        <v>0.9372858188398201</v>
      </c>
      <c r="Q530" s="1">
        <v>0.96829999923706056</v>
      </c>
      <c r="R530" s="1">
        <v>0.9329846751933194</v>
      </c>
      <c r="S530" s="1">
        <v>0.90340906027788037</v>
      </c>
      <c r="T530" s="1">
        <v>0.90340906027788037</v>
      </c>
      <c r="U530" s="1">
        <v>0.9372858188398201</v>
      </c>
      <c r="V530" s="1">
        <v>406.790663</v>
      </c>
      <c r="W530" s="1">
        <v>379.211635</v>
      </c>
      <c r="X530" s="1">
        <v>262.000766</v>
      </c>
      <c r="Y530" s="1">
        <v>389.46</v>
      </c>
      <c r="Z530" s="7">
        <v>74463.375599999999</v>
      </c>
      <c r="AA530" s="7">
        <v>80.086400972000007</v>
      </c>
      <c r="AB530" s="7">
        <v>85.954058058000001</v>
      </c>
      <c r="AC530" s="7">
        <v>183.74303531000001</v>
      </c>
      <c r="AD530" s="7" t="s">
        <v>445</v>
      </c>
      <c r="AE530" s="7">
        <v>75.680919259000007</v>
      </c>
      <c r="AF530" s="7" t="s">
        <v>445</v>
      </c>
      <c r="AG530" s="7">
        <v>117.25927535</v>
      </c>
    </row>
    <row r="531" spans="1:33" x14ac:dyDescent="0.25">
      <c r="A531" s="1">
        <v>298765</v>
      </c>
      <c r="B531" s="1">
        <v>2131217</v>
      </c>
      <c r="C531" s="1" t="s">
        <v>318</v>
      </c>
      <c r="D531" s="1">
        <v>2131217</v>
      </c>
      <c r="E531" s="1" t="s">
        <v>605</v>
      </c>
      <c r="F531" s="1">
        <v>34203085</v>
      </c>
      <c r="G531" s="1">
        <v>1.83</v>
      </c>
      <c r="H531" s="1">
        <v>3.2088241501553108</v>
      </c>
      <c r="I531" s="1">
        <v>1.2679484679352384</v>
      </c>
      <c r="J531" s="1">
        <v>1.1737538751509597</v>
      </c>
      <c r="K531" s="1">
        <v>-2.6362099790357032</v>
      </c>
      <c r="L531" s="1">
        <v>3.4573365094472068</v>
      </c>
      <c r="M531" s="1">
        <v>59.040000915527344</v>
      </c>
      <c r="N531" s="1">
        <v>0.97094166596730558</v>
      </c>
      <c r="O531" s="1">
        <v>0.96533690096206171</v>
      </c>
      <c r="P531" s="1">
        <v>0.9372858188398201</v>
      </c>
      <c r="Q531" s="1">
        <v>0.96829999923706056</v>
      </c>
      <c r="R531" s="1">
        <v>0.9329846751933194</v>
      </c>
      <c r="S531" s="1">
        <v>0.90340906027788037</v>
      </c>
      <c r="T531" s="1">
        <v>0.90340906027788037</v>
      </c>
      <c r="U531" s="1">
        <v>0.9372858188398201</v>
      </c>
      <c r="V531" s="1">
        <v>406.790663</v>
      </c>
      <c r="W531" s="1">
        <v>379.211635</v>
      </c>
      <c r="X531" s="1">
        <v>262.000766</v>
      </c>
      <c r="Y531" s="1">
        <v>389.46</v>
      </c>
      <c r="Z531" s="7">
        <v>74463.375599999999</v>
      </c>
      <c r="AA531" s="7">
        <v>101.80448167</v>
      </c>
      <c r="AB531" s="7">
        <v>109.76633407999999</v>
      </c>
      <c r="AC531" s="7">
        <v>279.31871705999998</v>
      </c>
      <c r="AD531" s="7" t="s">
        <v>445</v>
      </c>
      <c r="AE531" s="7">
        <v>88.785664908000001</v>
      </c>
      <c r="AF531" s="7" t="s">
        <v>445</v>
      </c>
      <c r="AG531" s="7">
        <v>137.46974933999999</v>
      </c>
    </row>
    <row r="532" spans="1:33" x14ac:dyDescent="0.25">
      <c r="A532" s="1">
        <v>303391</v>
      </c>
      <c r="B532" s="1">
        <v>2131218</v>
      </c>
      <c r="C532" s="1" t="s">
        <v>318</v>
      </c>
      <c r="D532" s="1">
        <v>2131218</v>
      </c>
      <c r="E532" s="1" t="s">
        <v>605</v>
      </c>
      <c r="F532" s="1">
        <v>34203085</v>
      </c>
      <c r="G532" s="1">
        <v>1.83</v>
      </c>
      <c r="H532" s="1">
        <v>3.4203891291569635</v>
      </c>
      <c r="I532" s="1">
        <v>1.4773137702659973</v>
      </c>
      <c r="J532" s="1">
        <v>1.2098535846389484</v>
      </c>
      <c r="K532" s="1">
        <v>-2.6828094308601074</v>
      </c>
      <c r="L532" s="1">
        <v>3.6597787640822941</v>
      </c>
      <c r="M532" s="1">
        <v>59.040000915527344</v>
      </c>
      <c r="N532" s="1">
        <v>0.97094166596730558</v>
      </c>
      <c r="O532" s="1">
        <v>0.96533690096206171</v>
      </c>
      <c r="P532" s="1">
        <v>0.9372858188398201</v>
      </c>
      <c r="Q532" s="1">
        <v>0.96829999923706056</v>
      </c>
      <c r="R532" s="1">
        <v>0.9329846751933194</v>
      </c>
      <c r="S532" s="1">
        <v>0.90340906027788037</v>
      </c>
      <c r="T532" s="1">
        <v>0.90340906027788037</v>
      </c>
      <c r="U532" s="1">
        <v>0.9372858188398201</v>
      </c>
      <c r="V532" s="1">
        <v>406.790663</v>
      </c>
      <c r="W532" s="1">
        <v>379.211635</v>
      </c>
      <c r="X532" s="1">
        <v>262.000766</v>
      </c>
      <c r="Y532" s="1">
        <v>389.46</v>
      </c>
      <c r="Z532" s="7">
        <v>74463.375599999999</v>
      </c>
      <c r="AA532" s="7">
        <v>96.117807041000006</v>
      </c>
      <c r="AB532" s="7">
        <v>102.91498581</v>
      </c>
      <c r="AC532" s="7">
        <v>239.59187356000001</v>
      </c>
      <c r="AD532" s="7" t="s">
        <v>445</v>
      </c>
      <c r="AE532" s="7">
        <v>87.226119635000003</v>
      </c>
      <c r="AF532" s="7" t="s">
        <v>445</v>
      </c>
      <c r="AG532" s="7">
        <v>135.06457871999999</v>
      </c>
    </row>
    <row r="533" spans="1:33" x14ac:dyDescent="0.25">
      <c r="A533" s="1">
        <v>308017</v>
      </c>
      <c r="B533" s="1">
        <v>2131219</v>
      </c>
      <c r="C533" s="1" t="s">
        <v>318</v>
      </c>
      <c r="D533" s="1">
        <v>2131219</v>
      </c>
      <c r="E533" s="1" t="s">
        <v>605</v>
      </c>
      <c r="F533" s="1">
        <v>34203085</v>
      </c>
      <c r="G533" s="1">
        <v>1.83</v>
      </c>
      <c r="H533" s="1">
        <v>3.9253629121674982</v>
      </c>
      <c r="I533" s="1">
        <v>1.8882388564262746</v>
      </c>
      <c r="J533" s="1">
        <v>1.3857395717625534</v>
      </c>
      <c r="K533" s="1">
        <v>-2.8978187120560288</v>
      </c>
      <c r="L533" s="1">
        <v>4.1811704375091079</v>
      </c>
      <c r="M533" s="1">
        <v>59.040000915527344</v>
      </c>
      <c r="N533" s="1">
        <v>0.97094166596730558</v>
      </c>
      <c r="O533" s="1">
        <v>0.96533690096206171</v>
      </c>
      <c r="P533" s="1">
        <v>0.9372858188398201</v>
      </c>
      <c r="Q533" s="1">
        <v>0.96829999923706056</v>
      </c>
      <c r="R533" s="1">
        <v>0.9329846751933194</v>
      </c>
      <c r="S533" s="1">
        <v>0.90340906027788037</v>
      </c>
      <c r="T533" s="1">
        <v>0.90340906027788037</v>
      </c>
      <c r="U533" s="1">
        <v>0.9372858188398201</v>
      </c>
      <c r="V533" s="1">
        <v>406.790663</v>
      </c>
      <c r="W533" s="1">
        <v>379.211635</v>
      </c>
      <c r="X533" s="1">
        <v>262.000766</v>
      </c>
      <c r="Y533" s="1">
        <v>389.46</v>
      </c>
      <c r="Z533" s="7">
        <v>74463.375599999999</v>
      </c>
      <c r="AA533" s="7">
        <v>84.007223010000004</v>
      </c>
      <c r="AB533" s="7">
        <v>89.546962351999994</v>
      </c>
      <c r="AC533" s="7">
        <v>187.23343593999999</v>
      </c>
      <c r="AD533" s="7" t="s">
        <v>445</v>
      </c>
      <c r="AE533" s="7">
        <v>80.680011527000005</v>
      </c>
      <c r="AF533" s="7" t="s">
        <v>445</v>
      </c>
      <c r="AG533" s="7">
        <v>124.96900334</v>
      </c>
    </row>
    <row r="534" spans="1:33" x14ac:dyDescent="0.25">
      <c r="A534" s="1">
        <v>312643</v>
      </c>
      <c r="B534" s="1">
        <v>2131220</v>
      </c>
      <c r="C534" s="1" t="s">
        <v>318</v>
      </c>
      <c r="D534" s="1">
        <v>2131220</v>
      </c>
      <c r="E534" s="1" t="s">
        <v>605</v>
      </c>
      <c r="F534" s="1">
        <v>34203085</v>
      </c>
      <c r="G534" s="1">
        <v>1.83</v>
      </c>
      <c r="H534" s="1">
        <v>1.8937706870976179</v>
      </c>
      <c r="I534" s="1">
        <v>-0.58346962283109438</v>
      </c>
      <c r="J534" s="1">
        <v>7.7401242750799737E-2</v>
      </c>
      <c r="K534" s="1">
        <v>-3.2332537779719801</v>
      </c>
      <c r="L534" s="1">
        <v>2.9852847791793042</v>
      </c>
      <c r="M534" s="1">
        <v>59.040000915527344</v>
      </c>
      <c r="N534" s="1">
        <v>0.97094166596730558</v>
      </c>
      <c r="O534" s="1">
        <v>0.96533690096206171</v>
      </c>
      <c r="P534" s="1">
        <v>0.9372858188398201</v>
      </c>
      <c r="Q534" s="1">
        <v>0.96829999923706056</v>
      </c>
      <c r="R534" s="1">
        <v>0.9329846751933194</v>
      </c>
      <c r="S534" s="1">
        <v>0.90340906027788037</v>
      </c>
      <c r="T534" s="1">
        <v>0.90340906027788037</v>
      </c>
      <c r="U534" s="1">
        <v>0.9372858188398201</v>
      </c>
      <c r="V534" s="1">
        <v>406.790663</v>
      </c>
      <c r="W534" s="1">
        <v>379.211635</v>
      </c>
      <c r="X534" s="1">
        <v>262.000766</v>
      </c>
      <c r="Y534" s="1">
        <v>389.46</v>
      </c>
      <c r="Z534" s="7">
        <v>74463.375599999999</v>
      </c>
      <c r="AA534" s="7">
        <v>118.06056344</v>
      </c>
      <c r="AB534" s="7">
        <v>186.6835935</v>
      </c>
      <c r="AC534" s="7" t="s">
        <v>444</v>
      </c>
      <c r="AD534" s="7" t="s">
        <v>445</v>
      </c>
      <c r="AE534" s="7">
        <v>72.206089610999996</v>
      </c>
      <c r="AF534" s="7" t="s">
        <v>445</v>
      </c>
      <c r="AG534" s="7">
        <v>111.90030417</v>
      </c>
    </row>
    <row r="535" spans="1:33" x14ac:dyDescent="0.25">
      <c r="A535" s="1">
        <v>317269</v>
      </c>
      <c r="B535" s="1">
        <v>2131221</v>
      </c>
      <c r="C535" s="1" t="s">
        <v>318</v>
      </c>
      <c r="D535" s="1">
        <v>2131221</v>
      </c>
      <c r="E535" s="1" t="s">
        <v>605</v>
      </c>
      <c r="F535" s="1">
        <v>34203085</v>
      </c>
      <c r="G535" s="1">
        <v>1.83</v>
      </c>
      <c r="H535" s="1">
        <v>5.8820142068892007</v>
      </c>
      <c r="I535" s="1">
        <v>-5.0818020747924528</v>
      </c>
      <c r="J535" s="1">
        <v>-4.3876455083135344</v>
      </c>
      <c r="K535" s="1">
        <v>-8.0098942642542585</v>
      </c>
      <c r="L535" s="1">
        <v>8.9255071623621163</v>
      </c>
      <c r="M535" s="1">
        <v>59.040000915527344</v>
      </c>
      <c r="N535" s="1">
        <v>0.97094166596730558</v>
      </c>
      <c r="O535" s="1">
        <v>0.96533690096206171</v>
      </c>
      <c r="P535" s="1">
        <v>0.9372858188398201</v>
      </c>
      <c r="Q535" s="1">
        <v>0.96829999923706056</v>
      </c>
      <c r="R535" s="1">
        <v>0.9329846751933194</v>
      </c>
      <c r="S535" s="1">
        <v>0.90340906027788037</v>
      </c>
      <c r="T535" s="1">
        <v>0.90340906027788037</v>
      </c>
      <c r="U535" s="1">
        <v>0.9372858188398201</v>
      </c>
      <c r="V535" s="1">
        <v>406.790663</v>
      </c>
      <c r="W535" s="1">
        <v>379.211635</v>
      </c>
      <c r="X535" s="1">
        <v>262.000766</v>
      </c>
      <c r="Y535" s="1">
        <v>389.46</v>
      </c>
      <c r="Z535" s="7">
        <v>74463.375599999999</v>
      </c>
      <c r="AA535" s="7">
        <v>38.821791787999999</v>
      </c>
      <c r="AB535" s="7">
        <v>59.426526580999997</v>
      </c>
      <c r="AC535" s="7" t="s">
        <v>444</v>
      </c>
      <c r="AD535" s="7">
        <v>52.945530775999998</v>
      </c>
      <c r="AE535" s="7">
        <v>28.550186057000001</v>
      </c>
      <c r="AF535" s="7">
        <v>82.196177610999996</v>
      </c>
      <c r="AG535" s="7">
        <v>44.573052896999997</v>
      </c>
    </row>
    <row r="536" spans="1:33" x14ac:dyDescent="0.25">
      <c r="A536" s="1">
        <v>321895</v>
      </c>
      <c r="B536" s="1">
        <v>2131222</v>
      </c>
      <c r="C536" s="1" t="s">
        <v>318</v>
      </c>
      <c r="D536" s="1">
        <v>2131222</v>
      </c>
      <c r="E536" s="1" t="s">
        <v>605</v>
      </c>
      <c r="F536" s="1">
        <v>34203085</v>
      </c>
      <c r="G536" s="1">
        <v>1.83</v>
      </c>
      <c r="H536" s="1">
        <v>8.015785748391524</v>
      </c>
      <c r="I536" s="1">
        <v>4.6652624941811798</v>
      </c>
      <c r="J536" s="1">
        <v>4.162843869139671</v>
      </c>
      <c r="K536" s="1">
        <v>-5.1066485965184345</v>
      </c>
      <c r="L536" s="1">
        <v>8.4664242968880092</v>
      </c>
      <c r="M536" s="1">
        <v>59.040000915527344</v>
      </c>
      <c r="N536" s="1">
        <v>0.97094166596730558</v>
      </c>
      <c r="O536" s="1">
        <v>0.96533690096206171</v>
      </c>
      <c r="P536" s="1">
        <v>0.9372858188398201</v>
      </c>
      <c r="Q536" s="1">
        <v>0.96829999923706056</v>
      </c>
      <c r="R536" s="1">
        <v>0.9329846751933194</v>
      </c>
      <c r="S536" s="1">
        <v>0.90340906027788037</v>
      </c>
      <c r="T536" s="1">
        <v>0.90340906027788037</v>
      </c>
      <c r="U536" s="1">
        <v>0.9372858188398201</v>
      </c>
      <c r="V536" s="1">
        <v>406.790663</v>
      </c>
      <c r="W536" s="1">
        <v>379.211635</v>
      </c>
      <c r="X536" s="1">
        <v>262.000766</v>
      </c>
      <c r="Y536" s="1">
        <v>389.46</v>
      </c>
      <c r="Z536" s="7">
        <v>74463.375599999999</v>
      </c>
      <c r="AA536" s="7">
        <v>40.981086154000003</v>
      </c>
      <c r="AB536" s="7">
        <v>43.341216068000001</v>
      </c>
      <c r="AC536" s="7">
        <v>75.186428581000001</v>
      </c>
      <c r="AD536" s="7" t="s">
        <v>445</v>
      </c>
      <c r="AE536" s="7">
        <v>45.350137732999997</v>
      </c>
      <c r="AF536" s="7" t="s">
        <v>445</v>
      </c>
      <c r="AG536" s="7">
        <v>70.482368152999996</v>
      </c>
    </row>
    <row r="537" spans="1:33" x14ac:dyDescent="0.25">
      <c r="A537" s="1">
        <v>326521</v>
      </c>
      <c r="B537" s="1">
        <v>2131223</v>
      </c>
      <c r="C537" s="1" t="s">
        <v>318</v>
      </c>
      <c r="D537" s="1">
        <v>2131223</v>
      </c>
      <c r="E537" s="1" t="s">
        <v>605</v>
      </c>
      <c r="F537" s="1">
        <v>34203085</v>
      </c>
      <c r="G537" s="1">
        <v>1.83</v>
      </c>
      <c r="H537" s="1">
        <v>6.4923792129887836</v>
      </c>
      <c r="I537" s="1">
        <v>2.2305820560206691</v>
      </c>
      <c r="J537" s="1">
        <v>5.874787938678284</v>
      </c>
      <c r="K537" s="1">
        <v>-6.1322453706143918</v>
      </c>
      <c r="L537" s="1">
        <v>7.5005874985879029</v>
      </c>
      <c r="M537" s="1">
        <v>59.040000915527344</v>
      </c>
      <c r="N537" s="1">
        <v>0.97094166596730558</v>
      </c>
      <c r="O537" s="1">
        <v>0.96533690096206171</v>
      </c>
      <c r="P537" s="1">
        <v>0.9372858188398201</v>
      </c>
      <c r="Q537" s="1">
        <v>0.96829999923706056</v>
      </c>
      <c r="R537" s="1">
        <v>0.9329846751933194</v>
      </c>
      <c r="S537" s="1">
        <v>0.90340906027788037</v>
      </c>
      <c r="T537" s="1">
        <v>0.90340906027788037</v>
      </c>
      <c r="U537" s="1">
        <v>0.9372858188398201</v>
      </c>
      <c r="V537" s="1">
        <v>406.790663</v>
      </c>
      <c r="W537" s="1">
        <v>379.211635</v>
      </c>
      <c r="X537" s="1">
        <v>262.000766</v>
      </c>
      <c r="Y537" s="1">
        <v>389.46</v>
      </c>
      <c r="Z537" s="7">
        <v>74463.375599999999</v>
      </c>
      <c r="AA537" s="7">
        <v>46.386913077000003</v>
      </c>
      <c r="AB537" s="7">
        <v>53.745675839999997</v>
      </c>
      <c r="AC537" s="7">
        <v>158.34391961</v>
      </c>
      <c r="AD537" s="7" t="s">
        <v>445</v>
      </c>
      <c r="AE537" s="7">
        <v>37.598237920999999</v>
      </c>
      <c r="AF537" s="7" t="s">
        <v>445</v>
      </c>
      <c r="AG537" s="7">
        <v>58.527189950999997</v>
      </c>
    </row>
    <row r="538" spans="1:33" x14ac:dyDescent="0.25">
      <c r="A538" s="1">
        <v>331147</v>
      </c>
      <c r="B538" s="1">
        <v>2131224</v>
      </c>
      <c r="C538" s="1" t="s">
        <v>318</v>
      </c>
      <c r="D538" s="1">
        <v>2131224</v>
      </c>
      <c r="E538" s="1" t="s">
        <v>605</v>
      </c>
      <c r="F538" s="1">
        <v>34203085</v>
      </c>
      <c r="G538" s="1">
        <v>1.83</v>
      </c>
      <c r="H538" s="1">
        <v>3.9167020043262277</v>
      </c>
      <c r="I538" s="1">
        <v>-3.4293724647118542</v>
      </c>
      <c r="J538" s="1">
        <v>-0.14862403843517358</v>
      </c>
      <c r="K538" s="1">
        <v>-3.9168786683673584</v>
      </c>
      <c r="L538" s="1">
        <v>4.0012421279338106</v>
      </c>
      <c r="M538" s="1">
        <v>59.040000915527344</v>
      </c>
      <c r="N538" s="1">
        <v>0.97094166596730558</v>
      </c>
      <c r="O538" s="1">
        <v>0.96533690096206171</v>
      </c>
      <c r="P538" s="1">
        <v>0.9372858188398201</v>
      </c>
      <c r="Q538" s="1">
        <v>0.96829999923706056</v>
      </c>
      <c r="R538" s="1">
        <v>0.9329846751933194</v>
      </c>
      <c r="S538" s="1">
        <v>0.90340906027788037</v>
      </c>
      <c r="T538" s="1">
        <v>0.90340906027788037</v>
      </c>
      <c r="U538" s="1">
        <v>0.9372858188398201</v>
      </c>
      <c r="V538" s="1">
        <v>406.790663</v>
      </c>
      <c r="W538" s="1">
        <v>379.211635</v>
      </c>
      <c r="X538" s="1">
        <v>262.000766</v>
      </c>
      <c r="Y538" s="1">
        <v>389.46</v>
      </c>
      <c r="Z538" s="7">
        <v>74463.375599999999</v>
      </c>
      <c r="AA538" s="7">
        <v>87.829837451000003</v>
      </c>
      <c r="AB538" s="7">
        <v>89.747186646000003</v>
      </c>
      <c r="AC538" s="7" t="s">
        <v>444</v>
      </c>
      <c r="AD538" s="7">
        <v>1591.5678531000001</v>
      </c>
      <c r="AE538" s="7">
        <v>59.429205457999998</v>
      </c>
      <c r="AF538" s="7">
        <v>2455.0988845000002</v>
      </c>
      <c r="AG538" s="7">
        <v>92.195466572000001</v>
      </c>
    </row>
    <row r="539" spans="1:33" x14ac:dyDescent="0.25">
      <c r="A539" s="1">
        <v>2717</v>
      </c>
      <c r="B539" s="1">
        <v>2110201</v>
      </c>
      <c r="C539" s="1" t="s">
        <v>443</v>
      </c>
      <c r="D539" s="1">
        <v>102110201</v>
      </c>
      <c r="E539" s="1" t="s">
        <v>602</v>
      </c>
      <c r="F539" s="1">
        <v>34203085</v>
      </c>
      <c r="G539" s="1">
        <v>1.83</v>
      </c>
      <c r="H539" s="1">
        <v>11.876204068863947</v>
      </c>
      <c r="I539" s="1">
        <v>-4.7719602002193966</v>
      </c>
      <c r="J539" s="1">
        <v>3.9155172525410702</v>
      </c>
      <c r="K539" s="1">
        <v>-11.785289791898498</v>
      </c>
      <c r="L539" s="1">
        <v>10.485130425231651</v>
      </c>
      <c r="M539" s="1">
        <v>-27.719999313354492</v>
      </c>
      <c r="N539" s="1">
        <v>1</v>
      </c>
      <c r="O539" s="1">
        <v>0.96533690096206171</v>
      </c>
      <c r="P539" s="1">
        <v>0.96533690096206171</v>
      </c>
      <c r="Q539" s="1">
        <v>1</v>
      </c>
      <c r="R539" s="1">
        <v>0.9329846751933194</v>
      </c>
      <c r="S539" s="1">
        <v>0.9329846751933194</v>
      </c>
      <c r="T539" s="1">
        <v>0.9329846751933194</v>
      </c>
      <c r="U539" s="1">
        <v>0.96533690096206171</v>
      </c>
      <c r="V539" s="1">
        <v>406.790663</v>
      </c>
      <c r="W539" s="1">
        <v>379.211635</v>
      </c>
      <c r="X539" s="1">
        <v>262.000766</v>
      </c>
      <c r="Y539" s="1">
        <v>389.46</v>
      </c>
      <c r="Z539" s="7">
        <v>74463.375599999999</v>
      </c>
      <c r="AA539" s="7">
        <v>33.912964330999998</v>
      </c>
      <c r="AB539" s="7">
        <v>29.823568071</v>
      </c>
      <c r="AC539" s="7" t="s">
        <v>444</v>
      </c>
      <c r="AD539" s="7" t="s">
        <v>445</v>
      </c>
      <c r="AE539" s="7">
        <v>19.741339745000001</v>
      </c>
      <c r="AF539" s="7" t="s">
        <v>445</v>
      </c>
      <c r="AG539" s="7">
        <v>30.900794642000001</v>
      </c>
    </row>
    <row r="540" spans="1:33" x14ac:dyDescent="0.25">
      <c r="A540" s="1">
        <v>7343</v>
      </c>
      <c r="B540" s="1">
        <v>2110202</v>
      </c>
      <c r="C540" s="1" t="s">
        <v>443</v>
      </c>
      <c r="D540" s="1">
        <v>102110202</v>
      </c>
      <c r="E540" s="1" t="s">
        <v>602</v>
      </c>
      <c r="F540" s="1">
        <v>34203085</v>
      </c>
      <c r="G540" s="1">
        <v>1.83</v>
      </c>
      <c r="H540" s="1">
        <v>-2.2941558105546953</v>
      </c>
      <c r="I540" s="1">
        <v>5.1354185197648095</v>
      </c>
      <c r="J540" s="1">
        <v>-7.5476228571951278</v>
      </c>
      <c r="K540" s="1">
        <v>1.6560824261748015</v>
      </c>
      <c r="L540" s="1">
        <v>6.7037379025090464</v>
      </c>
      <c r="M540" s="1">
        <v>-27.719999313354492</v>
      </c>
      <c r="N540" s="1">
        <v>1</v>
      </c>
      <c r="O540" s="1">
        <v>0.96533690096206171</v>
      </c>
      <c r="P540" s="1">
        <v>0.96533690096206171</v>
      </c>
      <c r="Q540" s="1">
        <v>1</v>
      </c>
      <c r="R540" s="1">
        <v>0.9329846751933194</v>
      </c>
      <c r="S540" s="1">
        <v>0.9329846751933194</v>
      </c>
      <c r="T540" s="1">
        <v>0.9329846751933194</v>
      </c>
      <c r="U540" s="1">
        <v>0.96533690096206171</v>
      </c>
      <c r="V540" s="1">
        <v>406.790663</v>
      </c>
      <c r="W540" s="1">
        <v>379.211635</v>
      </c>
      <c r="X540" s="1">
        <v>262.000766</v>
      </c>
      <c r="Y540" s="1">
        <v>389.46</v>
      </c>
      <c r="Z540" s="7">
        <v>74463.375599999999</v>
      </c>
      <c r="AA540" s="7">
        <v>53.606398677999998</v>
      </c>
      <c r="AB540" s="7" t="s">
        <v>444</v>
      </c>
      <c r="AC540" s="7">
        <v>70.282794796999994</v>
      </c>
      <c r="AD540" s="7">
        <v>31.386713564000001</v>
      </c>
      <c r="AE540" s="7" t="s">
        <v>445</v>
      </c>
      <c r="AF540" s="7">
        <v>48.811724374999997</v>
      </c>
      <c r="AG540" s="7" t="s">
        <v>445</v>
      </c>
    </row>
    <row r="541" spans="1:33" x14ac:dyDescent="0.25">
      <c r="A541" s="1">
        <v>11969</v>
      </c>
      <c r="B541" s="1">
        <v>2110203</v>
      </c>
      <c r="C541" s="1" t="s">
        <v>443</v>
      </c>
      <c r="D541" s="1">
        <v>102110203</v>
      </c>
      <c r="E541" s="1" t="s">
        <v>602</v>
      </c>
      <c r="F541" s="1">
        <v>34203085</v>
      </c>
      <c r="G541" s="1">
        <v>1.83</v>
      </c>
      <c r="H541" s="1">
        <v>6.7321218281503192</v>
      </c>
      <c r="I541" s="1">
        <v>-3.499762536213987</v>
      </c>
      <c r="J541" s="1">
        <v>2.0569179862548195</v>
      </c>
      <c r="K541" s="1">
        <v>-7.4055944043379638</v>
      </c>
      <c r="L541" s="1">
        <v>6.4236579537300775</v>
      </c>
      <c r="M541" s="1">
        <v>-27.719999313354492</v>
      </c>
      <c r="N541" s="1">
        <v>1</v>
      </c>
      <c r="O541" s="1">
        <v>0.96533690096206171</v>
      </c>
      <c r="P541" s="1">
        <v>0.96533690096206171</v>
      </c>
      <c r="Q541" s="1">
        <v>1</v>
      </c>
      <c r="R541" s="1">
        <v>0.9329846751933194</v>
      </c>
      <c r="S541" s="1">
        <v>0.9329846751933194</v>
      </c>
      <c r="T541" s="1">
        <v>0.9329846751933194</v>
      </c>
      <c r="U541" s="1">
        <v>0.96533690096206171</v>
      </c>
      <c r="V541" s="1">
        <v>406.790663</v>
      </c>
      <c r="W541" s="1">
        <v>379.211635</v>
      </c>
      <c r="X541" s="1">
        <v>262.000766</v>
      </c>
      <c r="Y541" s="1">
        <v>389.46</v>
      </c>
      <c r="Z541" s="7">
        <v>74463.375599999999</v>
      </c>
      <c r="AA541" s="7">
        <v>55.987309594999999</v>
      </c>
      <c r="AB541" s="7">
        <v>53.376167557000002</v>
      </c>
      <c r="AC541" s="7" t="s">
        <v>444</v>
      </c>
      <c r="AD541" s="7" t="s">
        <v>445</v>
      </c>
      <c r="AE541" s="7">
        <v>32.007843289999997</v>
      </c>
      <c r="AF541" s="7" t="s">
        <v>445</v>
      </c>
      <c r="AG541" s="7">
        <v>49.767040283999997</v>
      </c>
    </row>
    <row r="542" spans="1:33" x14ac:dyDescent="0.25">
      <c r="A542" s="1">
        <v>16595</v>
      </c>
      <c r="B542" s="1">
        <v>2110204</v>
      </c>
      <c r="C542" s="1" t="s">
        <v>443</v>
      </c>
      <c r="D542" s="1">
        <v>102110204</v>
      </c>
      <c r="E542" s="1" t="s">
        <v>602</v>
      </c>
      <c r="F542" s="1">
        <v>34203085</v>
      </c>
      <c r="G542" s="1">
        <v>1.83</v>
      </c>
      <c r="H542" s="1">
        <v>0.35918142804954545</v>
      </c>
      <c r="I542" s="1">
        <v>4.6615049008475058</v>
      </c>
      <c r="J542" s="1">
        <v>-6.4035192852012077</v>
      </c>
      <c r="K542" s="1">
        <v>2.5037684326165861</v>
      </c>
      <c r="L542" s="1">
        <v>6.5956089934369277</v>
      </c>
      <c r="M542" s="1">
        <v>-27.719999313354492</v>
      </c>
      <c r="N542" s="1">
        <v>1</v>
      </c>
      <c r="O542" s="1">
        <v>0.96533690096206171</v>
      </c>
      <c r="P542" s="1">
        <v>0.96533690096206171</v>
      </c>
      <c r="Q542" s="1">
        <v>1</v>
      </c>
      <c r="R542" s="1">
        <v>0.9329846751933194</v>
      </c>
      <c r="S542" s="1">
        <v>0.9329846751933194</v>
      </c>
      <c r="T542" s="1">
        <v>0.9329846751933194</v>
      </c>
      <c r="U542" s="1">
        <v>0.96533690096206171</v>
      </c>
      <c r="V542" s="1">
        <v>406.790663</v>
      </c>
      <c r="W542" s="1">
        <v>379.211635</v>
      </c>
      <c r="X542" s="1">
        <v>262.000766</v>
      </c>
      <c r="Y542" s="1">
        <v>389.46</v>
      </c>
      <c r="Z542" s="7">
        <v>74463.375599999999</v>
      </c>
      <c r="AA542" s="7">
        <v>54.501620078000002</v>
      </c>
      <c r="AB542" s="7">
        <v>1018.1701351</v>
      </c>
      <c r="AC542" s="7">
        <v>77.529786479999999</v>
      </c>
      <c r="AD542" s="7">
        <v>37.173180821000003</v>
      </c>
      <c r="AE542" s="7" t="s">
        <v>445</v>
      </c>
      <c r="AF542" s="7">
        <v>57.711482343</v>
      </c>
      <c r="AG542" s="7" t="s">
        <v>445</v>
      </c>
    </row>
    <row r="543" spans="1:33" x14ac:dyDescent="0.25">
      <c r="A543" s="1">
        <v>21221</v>
      </c>
      <c r="B543" s="1">
        <v>2110205</v>
      </c>
      <c r="C543" s="1" t="s">
        <v>443</v>
      </c>
      <c r="D543" s="1">
        <v>102110205</v>
      </c>
      <c r="E543" s="1" t="s">
        <v>602</v>
      </c>
      <c r="F543" s="1">
        <v>34203085</v>
      </c>
      <c r="G543" s="1">
        <v>1.83</v>
      </c>
      <c r="H543" s="1">
        <v>12.530339724816416</v>
      </c>
      <c r="I543" s="1">
        <v>-4.429330429754577</v>
      </c>
      <c r="J543" s="1">
        <v>5.0098163643679117</v>
      </c>
      <c r="K543" s="1">
        <v>-12.650301729240272</v>
      </c>
      <c r="L543" s="1">
        <v>11.122955365061491</v>
      </c>
      <c r="M543" s="1">
        <v>-27.719999313354492</v>
      </c>
      <c r="N543" s="1">
        <v>1</v>
      </c>
      <c r="O543" s="1">
        <v>0.96533690096206171</v>
      </c>
      <c r="P543" s="1">
        <v>0.96533690096206171</v>
      </c>
      <c r="Q543" s="1">
        <v>1</v>
      </c>
      <c r="R543" s="1">
        <v>0.9329846751933194</v>
      </c>
      <c r="S543" s="1">
        <v>0.9329846751933194</v>
      </c>
      <c r="T543" s="1">
        <v>0.9329846751933194</v>
      </c>
      <c r="U543" s="1">
        <v>0.96533690096206171</v>
      </c>
      <c r="V543" s="1">
        <v>406.790663</v>
      </c>
      <c r="W543" s="1">
        <v>379.211635</v>
      </c>
      <c r="X543" s="1">
        <v>262.000766</v>
      </c>
      <c r="Y543" s="1">
        <v>389.46</v>
      </c>
      <c r="Z543" s="7">
        <v>74463.375599999999</v>
      </c>
      <c r="AA543" s="7">
        <v>31.910946104000001</v>
      </c>
      <c r="AB543" s="7">
        <v>28.214450093</v>
      </c>
      <c r="AC543" s="7" t="s">
        <v>444</v>
      </c>
      <c r="AD543" s="7" t="s">
        <v>445</v>
      </c>
      <c r="AE543" s="7">
        <v>18.323072666000002</v>
      </c>
      <c r="AF543" s="7" t="s">
        <v>445</v>
      </c>
      <c r="AG543" s="7">
        <v>28.719457883</v>
      </c>
    </row>
    <row r="544" spans="1:33" x14ac:dyDescent="0.25">
      <c r="A544" s="1">
        <v>25847</v>
      </c>
      <c r="B544" s="1">
        <v>2110206</v>
      </c>
      <c r="C544" s="1" t="s">
        <v>443</v>
      </c>
      <c r="D544" s="1">
        <v>102110206</v>
      </c>
      <c r="E544" s="1" t="s">
        <v>602</v>
      </c>
      <c r="F544" s="1">
        <v>34203085</v>
      </c>
      <c r="G544" s="1">
        <v>1.83</v>
      </c>
      <c r="H544" s="1">
        <v>1.3321479633548767</v>
      </c>
      <c r="I544" s="1">
        <v>3.666807592575136</v>
      </c>
      <c r="J544" s="1">
        <v>-4.8038698444205705</v>
      </c>
      <c r="K544" s="1">
        <v>1.9734080817580733</v>
      </c>
      <c r="L544" s="1">
        <v>5.5946029093347516</v>
      </c>
      <c r="M544" s="1">
        <v>-27.719999313354492</v>
      </c>
      <c r="N544" s="1">
        <v>1</v>
      </c>
      <c r="O544" s="1">
        <v>0.96533690096206171</v>
      </c>
      <c r="P544" s="1">
        <v>0.96533690096206171</v>
      </c>
      <c r="Q544" s="1">
        <v>1</v>
      </c>
      <c r="R544" s="1">
        <v>0.9329846751933194</v>
      </c>
      <c r="S544" s="1">
        <v>0.9329846751933194</v>
      </c>
      <c r="T544" s="1">
        <v>0.9329846751933194</v>
      </c>
      <c r="U544" s="1">
        <v>0.96533690096206171</v>
      </c>
      <c r="V544" s="1">
        <v>406.790663</v>
      </c>
      <c r="W544" s="1">
        <v>379.211635</v>
      </c>
      <c r="X544" s="1">
        <v>262.000766</v>
      </c>
      <c r="Y544" s="1">
        <v>389.46</v>
      </c>
      <c r="Z544" s="7">
        <v>74463.375599999999</v>
      </c>
      <c r="AA544" s="7">
        <v>64.432165690999994</v>
      </c>
      <c r="AB544" s="7">
        <v>273.7945383</v>
      </c>
      <c r="AC544" s="7">
        <v>98.832613328999997</v>
      </c>
      <c r="AD544" s="7">
        <v>49.884538399999997</v>
      </c>
      <c r="AE544" s="7" t="s">
        <v>445</v>
      </c>
      <c r="AF544" s="7">
        <v>77.26192666</v>
      </c>
      <c r="AG544" s="7" t="s">
        <v>445</v>
      </c>
    </row>
    <row r="545" spans="1:33" x14ac:dyDescent="0.25">
      <c r="A545" s="1">
        <v>30473</v>
      </c>
      <c r="B545" s="1">
        <v>2110207</v>
      </c>
      <c r="C545" s="1" t="s">
        <v>443</v>
      </c>
      <c r="D545" s="1">
        <v>102110207</v>
      </c>
      <c r="E545" s="1" t="s">
        <v>602</v>
      </c>
      <c r="F545" s="1">
        <v>34203085</v>
      </c>
      <c r="G545" s="1">
        <v>1.83</v>
      </c>
      <c r="H545" s="1">
        <v>6.2710967769128185</v>
      </c>
      <c r="I545" s="1">
        <v>-3.1184794167136802</v>
      </c>
      <c r="J545" s="1">
        <v>2.3330666713266059</v>
      </c>
      <c r="K545" s="1">
        <v>-7.0945888479913233</v>
      </c>
      <c r="L545" s="1">
        <v>6.1673620923849759</v>
      </c>
      <c r="M545" s="1">
        <v>-27.719999313354492</v>
      </c>
      <c r="N545" s="1">
        <v>1</v>
      </c>
      <c r="O545" s="1">
        <v>0.96533690096206171</v>
      </c>
      <c r="P545" s="1">
        <v>0.96533690096206171</v>
      </c>
      <c r="Q545" s="1">
        <v>1</v>
      </c>
      <c r="R545" s="1">
        <v>0.9329846751933194</v>
      </c>
      <c r="S545" s="1">
        <v>0.9329846751933194</v>
      </c>
      <c r="T545" s="1">
        <v>0.9329846751933194</v>
      </c>
      <c r="U545" s="1">
        <v>0.96533690096206171</v>
      </c>
      <c r="V545" s="1">
        <v>406.790663</v>
      </c>
      <c r="W545" s="1">
        <v>379.211635</v>
      </c>
      <c r="X545" s="1">
        <v>262.000766</v>
      </c>
      <c r="Y545" s="1">
        <v>389.46</v>
      </c>
      <c r="Z545" s="7">
        <v>74463.375599999999</v>
      </c>
      <c r="AA545" s="7">
        <v>58.355520083999998</v>
      </c>
      <c r="AB545" s="7">
        <v>57.373678091999999</v>
      </c>
      <c r="AC545" s="7" t="s">
        <v>444</v>
      </c>
      <c r="AD545" s="7" t="s">
        <v>445</v>
      </c>
      <c r="AE545" s="7">
        <v>33.454808419000003</v>
      </c>
      <c r="AF545" s="7" t="s">
        <v>445</v>
      </c>
      <c r="AG545" s="7">
        <v>51.992515494000003</v>
      </c>
    </row>
    <row r="546" spans="1:33" x14ac:dyDescent="0.25">
      <c r="A546" s="1">
        <v>35099</v>
      </c>
      <c r="B546" s="1">
        <v>2110208</v>
      </c>
      <c r="C546" s="1" t="s">
        <v>443</v>
      </c>
      <c r="D546" s="1">
        <v>102110208</v>
      </c>
      <c r="E546" s="1" t="s">
        <v>602</v>
      </c>
      <c r="F546" s="1">
        <v>34203085</v>
      </c>
      <c r="G546" s="1">
        <v>1.83</v>
      </c>
      <c r="H546" s="1">
        <v>0.70727965120638081</v>
      </c>
      <c r="I546" s="1">
        <v>1.0971236816638594</v>
      </c>
      <c r="J546" s="1">
        <v>-1.8939558686728184</v>
      </c>
      <c r="K546" s="1">
        <v>-2.076432129974644</v>
      </c>
      <c r="L546" s="1">
        <v>2.8172111335632271</v>
      </c>
      <c r="M546" s="1">
        <v>-27.719999313354492</v>
      </c>
      <c r="N546" s="1">
        <v>1</v>
      </c>
      <c r="O546" s="1">
        <v>0.96533690096206171</v>
      </c>
      <c r="P546" s="1">
        <v>0.96533690096206171</v>
      </c>
      <c r="Q546" s="1">
        <v>1</v>
      </c>
      <c r="R546" s="1">
        <v>0.9329846751933194</v>
      </c>
      <c r="S546" s="1">
        <v>0.9329846751933194</v>
      </c>
      <c r="T546" s="1">
        <v>0.9329846751933194</v>
      </c>
      <c r="U546" s="1">
        <v>0.96533690096206171</v>
      </c>
      <c r="V546" s="1">
        <v>406.790663</v>
      </c>
      <c r="W546" s="1">
        <v>379.211635</v>
      </c>
      <c r="X546" s="1">
        <v>262.000766</v>
      </c>
      <c r="Y546" s="1">
        <v>389.46</v>
      </c>
      <c r="Z546" s="7">
        <v>74463.375599999999</v>
      </c>
      <c r="AA546" s="7">
        <v>128.93949234999999</v>
      </c>
      <c r="AB546" s="7">
        <v>516.57036118999997</v>
      </c>
      <c r="AC546" s="7">
        <v>332.66063522000002</v>
      </c>
      <c r="AD546" s="7">
        <v>128.06462268000001</v>
      </c>
      <c r="AE546" s="7">
        <v>116.72246058</v>
      </c>
      <c r="AF546" s="7">
        <v>197.50521105999999</v>
      </c>
      <c r="AG546" s="7">
        <v>180.06062992</v>
      </c>
    </row>
    <row r="547" spans="1:33" x14ac:dyDescent="0.25">
      <c r="A547" s="1">
        <v>39725</v>
      </c>
      <c r="B547" s="1">
        <v>2110209</v>
      </c>
      <c r="C547" s="1" t="s">
        <v>443</v>
      </c>
      <c r="D547" s="1">
        <v>102110209</v>
      </c>
      <c r="E547" s="1" t="s">
        <v>602</v>
      </c>
      <c r="F547" s="1">
        <v>34203085</v>
      </c>
      <c r="G547" s="1">
        <v>1.83</v>
      </c>
      <c r="H547" s="1">
        <v>8.7549080724535653</v>
      </c>
      <c r="I547" s="1">
        <v>-4.1882038885290243</v>
      </c>
      <c r="J547" s="1">
        <v>2.7408288715301499</v>
      </c>
      <c r="K547" s="1">
        <v>-9.1074399582130692</v>
      </c>
      <c r="L547" s="1">
        <v>7.9012537522678521</v>
      </c>
      <c r="M547" s="1">
        <v>-27.719999313354492</v>
      </c>
      <c r="N547" s="1">
        <v>1</v>
      </c>
      <c r="O547" s="1">
        <v>0.96533690096206171</v>
      </c>
      <c r="P547" s="1">
        <v>0.96533690096206171</v>
      </c>
      <c r="Q547" s="1">
        <v>1</v>
      </c>
      <c r="R547" s="1">
        <v>0.9329846751933194</v>
      </c>
      <c r="S547" s="1">
        <v>0.9329846751933194</v>
      </c>
      <c r="T547" s="1">
        <v>0.9329846751933194</v>
      </c>
      <c r="U547" s="1">
        <v>0.96533690096206171</v>
      </c>
      <c r="V547" s="1">
        <v>406.790663</v>
      </c>
      <c r="W547" s="1">
        <v>379.211635</v>
      </c>
      <c r="X547" s="1">
        <v>262.000766</v>
      </c>
      <c r="Y547" s="1">
        <v>389.46</v>
      </c>
      <c r="Z547" s="7">
        <v>74463.375599999999</v>
      </c>
      <c r="AA547" s="7">
        <v>45.330240240000002</v>
      </c>
      <c r="AB547" s="7">
        <v>40.812773077000003</v>
      </c>
      <c r="AC547" s="7" t="s">
        <v>444</v>
      </c>
      <c r="AD547" s="7" t="s">
        <v>445</v>
      </c>
      <c r="AE547" s="7">
        <v>25.839891417</v>
      </c>
      <c r="AF547" s="7" t="s">
        <v>445</v>
      </c>
      <c r="AG547" s="7">
        <v>40.280547681000002</v>
      </c>
    </row>
    <row r="548" spans="1:33" x14ac:dyDescent="0.25">
      <c r="A548" s="1">
        <v>44351</v>
      </c>
      <c r="B548" s="1">
        <v>2110210</v>
      </c>
      <c r="C548" s="1" t="s">
        <v>443</v>
      </c>
      <c r="D548" s="1">
        <v>102110210</v>
      </c>
      <c r="E548" s="1" t="s">
        <v>602</v>
      </c>
      <c r="F548" s="1">
        <v>34203085</v>
      </c>
      <c r="G548" s="1">
        <v>1.83</v>
      </c>
      <c r="H548" s="1">
        <v>-2.0135763229940555</v>
      </c>
      <c r="I548" s="1">
        <v>5.0456543248019203</v>
      </c>
      <c r="J548" s="1">
        <v>-7.4420918086393133</v>
      </c>
      <c r="K548" s="1">
        <v>1.8409715987315094</v>
      </c>
      <c r="L548" s="1">
        <v>6.6693893025859525</v>
      </c>
      <c r="M548" s="1">
        <v>-27.719999313354492</v>
      </c>
      <c r="N548" s="1">
        <v>1</v>
      </c>
      <c r="O548" s="1">
        <v>0.96533690096206171</v>
      </c>
      <c r="P548" s="1">
        <v>0.96533690096206171</v>
      </c>
      <c r="Q548" s="1">
        <v>1</v>
      </c>
      <c r="R548" s="1">
        <v>0.9329846751933194</v>
      </c>
      <c r="S548" s="1">
        <v>0.9329846751933194</v>
      </c>
      <c r="T548" s="1">
        <v>0.9329846751933194</v>
      </c>
      <c r="U548" s="1">
        <v>0.96533690096206171</v>
      </c>
      <c r="V548" s="1">
        <v>406.790663</v>
      </c>
      <c r="W548" s="1">
        <v>379.211635</v>
      </c>
      <c r="X548" s="1">
        <v>262.000766</v>
      </c>
      <c r="Y548" s="1">
        <v>389.46</v>
      </c>
      <c r="Z548" s="7">
        <v>74463.375599999999</v>
      </c>
      <c r="AA548" s="7">
        <v>53.887631825</v>
      </c>
      <c r="AB548" s="7" t="s">
        <v>444</v>
      </c>
      <c r="AC548" s="7">
        <v>71.550944035000001</v>
      </c>
      <c r="AD548" s="7">
        <v>31.845966679</v>
      </c>
      <c r="AE548" s="7" t="s">
        <v>445</v>
      </c>
      <c r="AF548" s="7">
        <v>49.518069263000001</v>
      </c>
      <c r="AG548" s="7" t="s">
        <v>445</v>
      </c>
    </row>
    <row r="549" spans="1:33" x14ac:dyDescent="0.25">
      <c r="A549" s="1">
        <v>48977</v>
      </c>
      <c r="B549" s="1">
        <v>2110211</v>
      </c>
      <c r="C549" s="1" t="s">
        <v>443</v>
      </c>
      <c r="D549" s="1">
        <v>102110211</v>
      </c>
      <c r="E549" s="1" t="s">
        <v>602</v>
      </c>
      <c r="F549" s="1">
        <v>34203085</v>
      </c>
      <c r="G549" s="1">
        <v>1.83</v>
      </c>
      <c r="H549" s="1">
        <v>14.281955021166242</v>
      </c>
      <c r="I549" s="1">
        <v>-11.27941070712815</v>
      </c>
      <c r="J549" s="1">
        <v>0.26399055813282152</v>
      </c>
      <c r="K549" s="1">
        <v>-14.277820669400606</v>
      </c>
      <c r="L549" s="1">
        <v>14.174146408792076</v>
      </c>
      <c r="M549" s="1">
        <v>-27.719999313354492</v>
      </c>
      <c r="N549" s="1">
        <v>1</v>
      </c>
      <c r="O549" s="1">
        <v>0.96533690096206171</v>
      </c>
      <c r="P549" s="1">
        <v>0.96533690096206171</v>
      </c>
      <c r="Q549" s="1">
        <v>1</v>
      </c>
      <c r="R549" s="1">
        <v>0.9329846751933194</v>
      </c>
      <c r="S549" s="1">
        <v>0.9329846751933194</v>
      </c>
      <c r="T549" s="1">
        <v>0.9329846751933194</v>
      </c>
      <c r="U549" s="1">
        <v>0.96533690096206171</v>
      </c>
      <c r="V549" s="1">
        <v>406.790663</v>
      </c>
      <c r="W549" s="1">
        <v>379.211635</v>
      </c>
      <c r="X549" s="1">
        <v>262.000766</v>
      </c>
      <c r="Y549" s="1">
        <v>389.46</v>
      </c>
      <c r="Z549" s="7">
        <v>74463.375599999999</v>
      </c>
      <c r="AA549" s="7">
        <v>24.826386576000001</v>
      </c>
      <c r="AB549" s="7">
        <v>24.631433791999999</v>
      </c>
      <c r="AC549" s="7" t="s">
        <v>444</v>
      </c>
      <c r="AD549" s="7" t="s">
        <v>445</v>
      </c>
      <c r="AE549" s="7">
        <v>16.120448927999998</v>
      </c>
      <c r="AF549" s="7" t="s">
        <v>445</v>
      </c>
      <c r="AG549" s="7">
        <v>25.331757357000001</v>
      </c>
    </row>
    <row r="550" spans="1:33" x14ac:dyDescent="0.25">
      <c r="A550" s="1">
        <v>53603</v>
      </c>
      <c r="B550" s="1">
        <v>2110212</v>
      </c>
      <c r="C550" s="1" t="s">
        <v>443</v>
      </c>
      <c r="D550" s="1">
        <v>102110212</v>
      </c>
      <c r="E550" s="1" t="s">
        <v>602</v>
      </c>
      <c r="F550" s="1">
        <v>34203085</v>
      </c>
      <c r="G550" s="1">
        <v>1.83</v>
      </c>
      <c r="H550" s="1">
        <v>11.273242631855778</v>
      </c>
      <c r="I550" s="1">
        <v>-4.0088175543226416</v>
      </c>
      <c r="J550" s="1">
        <v>4.7696385928771132</v>
      </c>
      <c r="K550" s="1">
        <v>-11.620083495761481</v>
      </c>
      <c r="L550" s="1">
        <v>10.228669356219983</v>
      </c>
      <c r="M550" s="1">
        <v>-27.719999313354492</v>
      </c>
      <c r="N550" s="1">
        <v>1</v>
      </c>
      <c r="O550" s="1">
        <v>0.96533690096206171</v>
      </c>
      <c r="P550" s="1">
        <v>0.96533690096206171</v>
      </c>
      <c r="Q550" s="1">
        <v>1</v>
      </c>
      <c r="R550" s="1">
        <v>0.9329846751933194</v>
      </c>
      <c r="S550" s="1">
        <v>0.9329846751933194</v>
      </c>
      <c r="T550" s="1">
        <v>0.9329846751933194</v>
      </c>
      <c r="U550" s="1">
        <v>0.96533690096206171</v>
      </c>
      <c r="V550" s="1">
        <v>406.790663</v>
      </c>
      <c r="W550" s="1">
        <v>379.211635</v>
      </c>
      <c r="X550" s="1">
        <v>262.000766</v>
      </c>
      <c r="Y550" s="1">
        <v>389.46</v>
      </c>
      <c r="Z550" s="7">
        <v>74463.375599999999</v>
      </c>
      <c r="AA550" s="7">
        <v>34.788329038000001</v>
      </c>
      <c r="AB550" s="7">
        <v>31.472199570000001</v>
      </c>
      <c r="AC550" s="7" t="s">
        <v>444</v>
      </c>
      <c r="AD550" s="7" t="s">
        <v>445</v>
      </c>
      <c r="AE550" s="7">
        <v>20.036225742999999</v>
      </c>
      <c r="AF550" s="7" t="s">
        <v>445</v>
      </c>
      <c r="AG550" s="7">
        <v>31.354338038000002</v>
      </c>
    </row>
    <row r="551" spans="1:33" x14ac:dyDescent="0.25">
      <c r="A551" s="1">
        <v>58229</v>
      </c>
      <c r="B551" s="1">
        <v>2110213</v>
      </c>
      <c r="C551" s="1" t="s">
        <v>443</v>
      </c>
      <c r="D551" s="1">
        <v>102110213</v>
      </c>
      <c r="E551" s="1" t="s">
        <v>602</v>
      </c>
      <c r="F551" s="1">
        <v>34203085</v>
      </c>
      <c r="G551" s="1">
        <v>1.83</v>
      </c>
      <c r="H551" s="1">
        <v>2.4272668865138218</v>
      </c>
      <c r="I551" s="1">
        <v>5.8721392633518859</v>
      </c>
      <c r="J551" s="1">
        <v>-7.1036779581111205</v>
      </c>
      <c r="K551" s="1">
        <v>3.9405176654784171</v>
      </c>
      <c r="L551" s="1">
        <v>8.5833806193004971</v>
      </c>
      <c r="M551" s="1">
        <v>-27.719999313354492</v>
      </c>
      <c r="N551" s="1">
        <v>1</v>
      </c>
      <c r="O551" s="1">
        <v>0.96533690096206171</v>
      </c>
      <c r="P551" s="1">
        <v>0.96533690096206171</v>
      </c>
      <c r="Q551" s="1">
        <v>1</v>
      </c>
      <c r="R551" s="1">
        <v>0.9329846751933194</v>
      </c>
      <c r="S551" s="1">
        <v>0.9329846751933194</v>
      </c>
      <c r="T551" s="1">
        <v>0.9329846751933194</v>
      </c>
      <c r="U551" s="1">
        <v>0.96533690096206171</v>
      </c>
      <c r="V551" s="1">
        <v>406.790663</v>
      </c>
      <c r="W551" s="1">
        <v>379.211635</v>
      </c>
      <c r="X551" s="1">
        <v>262.000766</v>
      </c>
      <c r="Y551" s="1">
        <v>389.46</v>
      </c>
      <c r="Z551" s="7">
        <v>74463.375599999999</v>
      </c>
      <c r="AA551" s="7">
        <v>41.648345771000002</v>
      </c>
      <c r="AB551" s="7">
        <v>149.81447639000001</v>
      </c>
      <c r="AC551" s="7">
        <v>61.339629242999997</v>
      </c>
      <c r="AD551" s="7">
        <v>33.410723714</v>
      </c>
      <c r="AE551" s="7" t="s">
        <v>445</v>
      </c>
      <c r="AF551" s="7">
        <v>51.924711911999999</v>
      </c>
      <c r="AG551" s="7" t="s">
        <v>445</v>
      </c>
    </row>
    <row r="552" spans="1:33" x14ac:dyDescent="0.25">
      <c r="A552" s="1">
        <v>62855</v>
      </c>
      <c r="B552" s="1">
        <v>2110214</v>
      </c>
      <c r="C552" s="1" t="s">
        <v>443</v>
      </c>
      <c r="D552" s="1">
        <v>102110214</v>
      </c>
      <c r="E552" s="1" t="s">
        <v>602</v>
      </c>
      <c r="F552" s="1">
        <v>34203085</v>
      </c>
      <c r="G552" s="1">
        <v>1.83</v>
      </c>
      <c r="H552" s="1">
        <v>11.102144637723629</v>
      </c>
      <c r="I552" s="1">
        <v>-4.2706415891574299</v>
      </c>
      <c r="J552" s="1">
        <v>4.0803023132148004</v>
      </c>
      <c r="K552" s="1">
        <v>-11.131828851221824</v>
      </c>
      <c r="L552" s="1">
        <v>9.7311033676593759</v>
      </c>
      <c r="M552" s="1">
        <v>-27.719999313354492</v>
      </c>
      <c r="N552" s="1">
        <v>1</v>
      </c>
      <c r="O552" s="1">
        <v>0.96533690096206171</v>
      </c>
      <c r="P552" s="1">
        <v>0.96533690096206171</v>
      </c>
      <c r="Q552" s="1">
        <v>1</v>
      </c>
      <c r="R552" s="1">
        <v>0.9329846751933194</v>
      </c>
      <c r="S552" s="1">
        <v>0.9329846751933194</v>
      </c>
      <c r="T552" s="1">
        <v>0.9329846751933194</v>
      </c>
      <c r="U552" s="1">
        <v>0.96533690096206171</v>
      </c>
      <c r="V552" s="1">
        <v>406.790663</v>
      </c>
      <c r="W552" s="1">
        <v>379.211635</v>
      </c>
      <c r="X552" s="1">
        <v>262.000766</v>
      </c>
      <c r="Y552" s="1">
        <v>389.46</v>
      </c>
      <c r="Z552" s="7">
        <v>74463.375599999999</v>
      </c>
      <c r="AA552" s="7">
        <v>36.618240266000001</v>
      </c>
      <c r="AB552" s="7">
        <v>31.972636952999999</v>
      </c>
      <c r="AC552" s="7" t="s">
        <v>444</v>
      </c>
      <c r="AD552" s="7" t="s">
        <v>445</v>
      </c>
      <c r="AE552" s="7">
        <v>20.958898473000001</v>
      </c>
      <c r="AF552" s="7" t="s">
        <v>445</v>
      </c>
      <c r="AG552" s="7">
        <v>32.773436015999998</v>
      </c>
    </row>
    <row r="553" spans="1:33" x14ac:dyDescent="0.25">
      <c r="A553" s="1">
        <v>67481</v>
      </c>
      <c r="B553" s="1">
        <v>2110215</v>
      </c>
      <c r="C553" s="1" t="s">
        <v>443</v>
      </c>
      <c r="D553" s="1">
        <v>102110215</v>
      </c>
      <c r="E553" s="1" t="s">
        <v>602</v>
      </c>
      <c r="F553" s="1">
        <v>34203085</v>
      </c>
      <c r="G553" s="1">
        <v>1.83</v>
      </c>
      <c r="H553" s="1">
        <v>-0.91438776856367809</v>
      </c>
      <c r="I553" s="1">
        <v>8.5850941405814805</v>
      </c>
      <c r="J553" s="1">
        <v>-12.001758554289896</v>
      </c>
      <c r="K553" s="1">
        <v>5.7552917817341021</v>
      </c>
      <c r="L553" s="1">
        <v>11.574116421729146</v>
      </c>
      <c r="M553" s="1">
        <v>-27.719999313354492</v>
      </c>
      <c r="N553" s="1">
        <v>1</v>
      </c>
      <c r="O553" s="1">
        <v>0.96533690096206171</v>
      </c>
      <c r="P553" s="1">
        <v>0.96533690096206171</v>
      </c>
      <c r="Q553" s="1">
        <v>1</v>
      </c>
      <c r="R553" s="1">
        <v>0.9329846751933194</v>
      </c>
      <c r="S553" s="1">
        <v>0.9329846751933194</v>
      </c>
      <c r="T553" s="1">
        <v>0.9329846751933194</v>
      </c>
      <c r="U553" s="1">
        <v>0.96533690096206171</v>
      </c>
      <c r="V553" s="1">
        <v>406.790663</v>
      </c>
      <c r="W553" s="1">
        <v>379.211635</v>
      </c>
      <c r="X553" s="1">
        <v>262.000766</v>
      </c>
      <c r="Y553" s="1">
        <v>389.46</v>
      </c>
      <c r="Z553" s="7">
        <v>74463.375599999999</v>
      </c>
      <c r="AA553" s="7">
        <v>30.628071741999999</v>
      </c>
      <c r="AB553" s="7" t="s">
        <v>444</v>
      </c>
      <c r="AC553" s="7">
        <v>41.639833477000003</v>
      </c>
      <c r="AD553" s="7">
        <v>19.367240222</v>
      </c>
      <c r="AE553" s="7" t="s">
        <v>445</v>
      </c>
      <c r="AF553" s="7">
        <v>30.325418500000001</v>
      </c>
      <c r="AG553" s="7" t="s">
        <v>445</v>
      </c>
    </row>
    <row r="554" spans="1:33" x14ac:dyDescent="0.25">
      <c r="A554" s="1">
        <v>72107</v>
      </c>
      <c r="B554" s="1">
        <v>2110216</v>
      </c>
      <c r="C554" s="1" t="s">
        <v>443</v>
      </c>
      <c r="D554" s="1">
        <v>102110216</v>
      </c>
      <c r="E554" s="1" t="s">
        <v>602</v>
      </c>
      <c r="F554" s="1">
        <v>34203085</v>
      </c>
      <c r="G554" s="1">
        <v>1.83</v>
      </c>
      <c r="H554" s="1">
        <v>2.8162319546620571</v>
      </c>
      <c r="I554" s="1">
        <v>0.8635376320506144</v>
      </c>
      <c r="J554" s="1">
        <v>1.3246689997425263</v>
      </c>
      <c r="K554" s="1">
        <v>-2.8571030736113086</v>
      </c>
      <c r="L554" s="1">
        <v>3.3831978049350289</v>
      </c>
      <c r="M554" s="1">
        <v>-27.719999313354492</v>
      </c>
      <c r="N554" s="1">
        <v>1</v>
      </c>
      <c r="O554" s="1">
        <v>0.96533690096206171</v>
      </c>
      <c r="P554" s="1">
        <v>0.96533690096206171</v>
      </c>
      <c r="Q554" s="1">
        <v>1</v>
      </c>
      <c r="R554" s="1">
        <v>0.9329846751933194</v>
      </c>
      <c r="S554" s="1">
        <v>0.9329846751933194</v>
      </c>
      <c r="T554" s="1">
        <v>0.9329846751933194</v>
      </c>
      <c r="U554" s="1">
        <v>0.96533690096206171</v>
      </c>
      <c r="V554" s="1">
        <v>406.790663</v>
      </c>
      <c r="W554" s="1">
        <v>379.211635</v>
      </c>
      <c r="X554" s="1">
        <v>262.000766</v>
      </c>
      <c r="Y554" s="1">
        <v>389.46</v>
      </c>
      <c r="Z554" s="7">
        <v>74463.375599999999</v>
      </c>
      <c r="AA554" s="7">
        <v>107.20147258</v>
      </c>
      <c r="AB554" s="7">
        <v>128.98467116</v>
      </c>
      <c r="AC554" s="7">
        <v>422.91549708000002</v>
      </c>
      <c r="AD554" s="7" t="s">
        <v>445</v>
      </c>
      <c r="AE554" s="7">
        <v>84.556136151999993</v>
      </c>
      <c r="AF554" s="7" t="s">
        <v>445</v>
      </c>
      <c r="AG554" s="7">
        <v>130.58787057000001</v>
      </c>
    </row>
    <row r="555" spans="1:33" x14ac:dyDescent="0.25">
      <c r="A555" s="1">
        <v>76733</v>
      </c>
      <c r="B555" s="1">
        <v>2110217</v>
      </c>
      <c r="C555" s="1" t="s">
        <v>443</v>
      </c>
      <c r="D555" s="1">
        <v>102110217</v>
      </c>
      <c r="E555" s="1" t="s">
        <v>602</v>
      </c>
      <c r="F555" s="1">
        <v>34203085</v>
      </c>
      <c r="G555" s="1">
        <v>1.83</v>
      </c>
      <c r="H555" s="1">
        <v>1.9395978505282845</v>
      </c>
      <c r="I555" s="1">
        <v>0.21824155581617394</v>
      </c>
      <c r="J555" s="1">
        <v>0.88670742558975202</v>
      </c>
      <c r="K555" s="1">
        <v>-2.4172450260047147</v>
      </c>
      <c r="L555" s="1">
        <v>2.5490503607197996</v>
      </c>
      <c r="M555" s="1">
        <v>-27.719999313354492</v>
      </c>
      <c r="N555" s="1">
        <v>1</v>
      </c>
      <c r="O555" s="1">
        <v>0.96533690096206171</v>
      </c>
      <c r="P555" s="1">
        <v>0.96533690096206171</v>
      </c>
      <c r="Q555" s="1">
        <v>1</v>
      </c>
      <c r="R555" s="1">
        <v>0.9329846751933194</v>
      </c>
      <c r="S555" s="1">
        <v>0.9329846751933194</v>
      </c>
      <c r="T555" s="1">
        <v>0.9329846751933194</v>
      </c>
      <c r="U555" s="1">
        <v>0.96533690096206171</v>
      </c>
      <c r="V555" s="1">
        <v>406.790663</v>
      </c>
      <c r="W555" s="1">
        <v>379.211635</v>
      </c>
      <c r="X555" s="1">
        <v>262.000766</v>
      </c>
      <c r="Y555" s="1">
        <v>389.46</v>
      </c>
      <c r="Z555" s="7">
        <v>74463.375599999999</v>
      </c>
      <c r="AA555" s="7">
        <v>142.60916134999999</v>
      </c>
      <c r="AB555" s="7">
        <v>187.73344514999999</v>
      </c>
      <c r="AC555" s="7">
        <v>1676.3477588999999</v>
      </c>
      <c r="AD555" s="7" t="s">
        <v>445</v>
      </c>
      <c r="AE555" s="7">
        <v>100.12450204</v>
      </c>
      <c r="AF555" s="7" t="s">
        <v>445</v>
      </c>
      <c r="AG555" s="7">
        <v>154.53247826</v>
      </c>
    </row>
    <row r="556" spans="1:33" x14ac:dyDescent="0.25">
      <c r="A556" s="1">
        <v>81359</v>
      </c>
      <c r="B556" s="1">
        <v>2110218</v>
      </c>
      <c r="C556" s="1" t="s">
        <v>443</v>
      </c>
      <c r="D556" s="1">
        <v>102110218</v>
      </c>
      <c r="E556" s="1" t="s">
        <v>602</v>
      </c>
      <c r="F556" s="1">
        <v>34203085</v>
      </c>
      <c r="G556" s="1">
        <v>1.83</v>
      </c>
      <c r="H556" s="1">
        <v>2.1502699894199098</v>
      </c>
      <c r="I556" s="1">
        <v>0.42786311807159394</v>
      </c>
      <c r="J556" s="1">
        <v>0.92369997518776781</v>
      </c>
      <c r="K556" s="1">
        <v>-2.4641007377537791</v>
      </c>
      <c r="L556" s="1">
        <v>2.7176083586026749</v>
      </c>
      <c r="M556" s="1">
        <v>-27.719999313354492</v>
      </c>
      <c r="N556" s="1">
        <v>1</v>
      </c>
      <c r="O556" s="1">
        <v>0.96533690096206171</v>
      </c>
      <c r="P556" s="1">
        <v>0.96533690096206171</v>
      </c>
      <c r="Q556" s="1">
        <v>1</v>
      </c>
      <c r="R556" s="1">
        <v>0.9329846751933194</v>
      </c>
      <c r="S556" s="1">
        <v>0.9329846751933194</v>
      </c>
      <c r="T556" s="1">
        <v>0.9329846751933194</v>
      </c>
      <c r="U556" s="1">
        <v>0.96533690096206171</v>
      </c>
      <c r="V556" s="1">
        <v>406.790663</v>
      </c>
      <c r="W556" s="1">
        <v>379.211635</v>
      </c>
      <c r="X556" s="1">
        <v>262.000766</v>
      </c>
      <c r="Y556" s="1">
        <v>389.46</v>
      </c>
      <c r="Z556" s="7">
        <v>74463.375599999999</v>
      </c>
      <c r="AA556" s="7">
        <v>133.70189087</v>
      </c>
      <c r="AB556" s="7">
        <v>169.24233530999999</v>
      </c>
      <c r="AC556" s="7">
        <v>854.57031929000004</v>
      </c>
      <c r="AD556" s="7" t="s">
        <v>445</v>
      </c>
      <c r="AE556" s="7">
        <v>98.201585316999996</v>
      </c>
      <c r="AF556" s="7" t="s">
        <v>445</v>
      </c>
      <c r="AG556" s="7">
        <v>151.5749754</v>
      </c>
    </row>
    <row r="557" spans="1:33" x14ac:dyDescent="0.25">
      <c r="A557" s="1">
        <v>85985</v>
      </c>
      <c r="B557" s="1">
        <v>2110219</v>
      </c>
      <c r="C557" s="1" t="s">
        <v>443</v>
      </c>
      <c r="D557" s="1">
        <v>102110219</v>
      </c>
      <c r="E557" s="1" t="s">
        <v>602</v>
      </c>
      <c r="F557" s="1">
        <v>34203085</v>
      </c>
      <c r="G557" s="1">
        <v>1.83</v>
      </c>
      <c r="H557" s="1">
        <v>2.6533864773851277</v>
      </c>
      <c r="I557" s="1">
        <v>0.84613654866551591</v>
      </c>
      <c r="J557" s="1">
        <v>1.1014431505670426</v>
      </c>
      <c r="K557" s="1">
        <v>-2.6864582565936979</v>
      </c>
      <c r="L557" s="1">
        <v>3.2060175862542057</v>
      </c>
      <c r="M557" s="1">
        <v>-27.719999313354492</v>
      </c>
      <c r="N557" s="1">
        <v>1</v>
      </c>
      <c r="O557" s="1">
        <v>0.96533690096206171</v>
      </c>
      <c r="P557" s="1">
        <v>0.96533690096206171</v>
      </c>
      <c r="Q557" s="1">
        <v>1</v>
      </c>
      <c r="R557" s="1">
        <v>0.9329846751933194</v>
      </c>
      <c r="S557" s="1">
        <v>0.9329846751933194</v>
      </c>
      <c r="T557" s="1">
        <v>0.9329846751933194</v>
      </c>
      <c r="U557" s="1">
        <v>0.96533690096206171</v>
      </c>
      <c r="V557" s="1">
        <v>406.790663</v>
      </c>
      <c r="W557" s="1">
        <v>379.211635</v>
      </c>
      <c r="X557" s="1">
        <v>262.000766</v>
      </c>
      <c r="Y557" s="1">
        <v>389.46</v>
      </c>
      <c r="Z557" s="7">
        <v>74463.375599999999</v>
      </c>
      <c r="AA557" s="7">
        <v>113.18121538</v>
      </c>
      <c r="AB557" s="7">
        <v>136.96218064999999</v>
      </c>
      <c r="AC557" s="7">
        <v>431.6334622</v>
      </c>
      <c r="AD557" s="7" t="s">
        <v>445</v>
      </c>
      <c r="AE557" s="7">
        <v>89.990693402999995</v>
      </c>
      <c r="AF557" s="7" t="s">
        <v>445</v>
      </c>
      <c r="AG557" s="7">
        <v>138.94638053</v>
      </c>
    </row>
    <row r="558" spans="1:33" x14ac:dyDescent="0.25">
      <c r="A558" s="1">
        <v>90611</v>
      </c>
      <c r="B558" s="1">
        <v>2110220</v>
      </c>
      <c r="C558" s="1" t="s">
        <v>443</v>
      </c>
      <c r="D558" s="1">
        <v>102110220</v>
      </c>
      <c r="E558" s="1" t="s">
        <v>602</v>
      </c>
      <c r="F558" s="1">
        <v>34203085</v>
      </c>
      <c r="G558" s="1">
        <v>1.83</v>
      </c>
      <c r="H558" s="1">
        <v>1.3629514127299416</v>
      </c>
      <c r="I558" s="1">
        <v>-1.1259369978847038</v>
      </c>
      <c r="J558" s="1">
        <v>-0.94805237143024945</v>
      </c>
      <c r="K558" s="1">
        <v>-3.5215282877876426</v>
      </c>
      <c r="L558" s="1">
        <v>3.1172143241563472</v>
      </c>
      <c r="M558" s="1">
        <v>-27.719999313354492</v>
      </c>
      <c r="N558" s="1">
        <v>1</v>
      </c>
      <c r="O558" s="1">
        <v>0.96533690096206171</v>
      </c>
      <c r="P558" s="1">
        <v>0.96533690096206171</v>
      </c>
      <c r="Q558" s="1">
        <v>1</v>
      </c>
      <c r="R558" s="1">
        <v>0.9329846751933194</v>
      </c>
      <c r="S558" s="1">
        <v>0.9329846751933194</v>
      </c>
      <c r="T558" s="1">
        <v>0.9329846751933194</v>
      </c>
      <c r="U558" s="1">
        <v>0.96533690096206171</v>
      </c>
      <c r="V558" s="1">
        <v>406.790663</v>
      </c>
      <c r="W558" s="1">
        <v>379.211635</v>
      </c>
      <c r="X558" s="1">
        <v>262.000766</v>
      </c>
      <c r="Y558" s="1">
        <v>389.46</v>
      </c>
      <c r="Z558" s="7">
        <v>74463.375599999999</v>
      </c>
      <c r="AA558" s="7">
        <v>116.43401206</v>
      </c>
      <c r="AB558" s="7">
        <v>267.58403104000001</v>
      </c>
      <c r="AC558" s="7" t="s">
        <v>444</v>
      </c>
      <c r="AD558" s="7">
        <v>256.83670495000001</v>
      </c>
      <c r="AE558" s="7">
        <v>68.413811160999998</v>
      </c>
      <c r="AF558" s="7">
        <v>395.56048629999998</v>
      </c>
      <c r="AG558" s="7">
        <v>105.76049679</v>
      </c>
    </row>
    <row r="559" spans="1:33" x14ac:dyDescent="0.25">
      <c r="A559" s="1">
        <v>95237</v>
      </c>
      <c r="B559" s="1">
        <v>2110221</v>
      </c>
      <c r="C559" s="1" t="s">
        <v>443</v>
      </c>
      <c r="D559" s="1">
        <v>102110221</v>
      </c>
      <c r="E559" s="1" t="s">
        <v>602</v>
      </c>
      <c r="F559" s="1">
        <v>34203085</v>
      </c>
      <c r="G559" s="1">
        <v>1.83</v>
      </c>
      <c r="H559" s="1">
        <v>5.5533912677010768</v>
      </c>
      <c r="I559" s="1">
        <v>-4.7339063960033361</v>
      </c>
      <c r="J559" s="1">
        <v>-5.6152952910822922</v>
      </c>
      <c r="K559" s="1">
        <v>-9.1885325156379842</v>
      </c>
      <c r="L559" s="1">
        <v>9.6724704662135714</v>
      </c>
      <c r="M559" s="1">
        <v>-27.719999313354492</v>
      </c>
      <c r="N559" s="1">
        <v>1</v>
      </c>
      <c r="O559" s="1">
        <v>0.96533690096206171</v>
      </c>
      <c r="P559" s="1">
        <v>0.96533690096206171</v>
      </c>
      <c r="Q559" s="1">
        <v>1</v>
      </c>
      <c r="R559" s="1">
        <v>0.9329846751933194</v>
      </c>
      <c r="S559" s="1">
        <v>0.9329846751933194</v>
      </c>
      <c r="T559" s="1">
        <v>0.9329846751933194</v>
      </c>
      <c r="U559" s="1">
        <v>0.96533690096206171</v>
      </c>
      <c r="V559" s="1">
        <v>406.790663</v>
      </c>
      <c r="W559" s="1">
        <v>379.211635</v>
      </c>
      <c r="X559" s="1">
        <v>262.000766</v>
      </c>
      <c r="Y559" s="1">
        <v>389.46</v>
      </c>
      <c r="Z559" s="7">
        <v>74463.375599999999</v>
      </c>
      <c r="AA559" s="7">
        <v>36.846275759000001</v>
      </c>
      <c r="AB559" s="7">
        <v>64.917736908999998</v>
      </c>
      <c r="AC559" s="7" t="s">
        <v>444</v>
      </c>
      <c r="AD559" s="7">
        <v>42.531584164000002</v>
      </c>
      <c r="AE559" s="7">
        <v>25.603018398</v>
      </c>
      <c r="AF559" s="7">
        <v>65.952865337000006</v>
      </c>
      <c r="AG559" s="7">
        <v>39.916229964999999</v>
      </c>
    </row>
    <row r="560" spans="1:33" x14ac:dyDescent="0.25">
      <c r="A560" s="1">
        <v>99863</v>
      </c>
      <c r="B560" s="1">
        <v>2110222</v>
      </c>
      <c r="C560" s="1" t="s">
        <v>443</v>
      </c>
      <c r="D560" s="1">
        <v>102110222</v>
      </c>
      <c r="E560" s="1" t="s">
        <v>602</v>
      </c>
      <c r="F560" s="1">
        <v>34203085</v>
      </c>
      <c r="G560" s="1">
        <v>1.83</v>
      </c>
      <c r="H560" s="1">
        <v>6.7584502452856645</v>
      </c>
      <c r="I560" s="1">
        <v>3.5289372424974128</v>
      </c>
      <c r="J560" s="1">
        <v>3.8639071714221433</v>
      </c>
      <c r="K560" s="1">
        <v>-4.8010653962957832</v>
      </c>
      <c r="L560" s="1">
        <v>7.2439533591454355</v>
      </c>
      <c r="M560" s="1">
        <v>-27.719999313354492</v>
      </c>
      <c r="N560" s="1">
        <v>1</v>
      </c>
      <c r="O560" s="1">
        <v>0.96533690096206171</v>
      </c>
      <c r="P560" s="1">
        <v>0.96533690096206171</v>
      </c>
      <c r="Q560" s="1">
        <v>1</v>
      </c>
      <c r="R560" s="1">
        <v>0.9329846751933194</v>
      </c>
      <c r="S560" s="1">
        <v>0.9329846751933194</v>
      </c>
      <c r="T560" s="1">
        <v>0.9329846751933194</v>
      </c>
      <c r="U560" s="1">
        <v>0.96533690096206171</v>
      </c>
      <c r="V560" s="1">
        <v>406.790663</v>
      </c>
      <c r="W560" s="1">
        <v>379.211635</v>
      </c>
      <c r="X560" s="1">
        <v>262.000766</v>
      </c>
      <c r="Y560" s="1">
        <v>389.46</v>
      </c>
      <c r="Z560" s="7">
        <v>74463.375599999999</v>
      </c>
      <c r="AA560" s="7">
        <v>49.534144326000003</v>
      </c>
      <c r="AB560" s="7">
        <v>53.164338162</v>
      </c>
      <c r="AC560" s="7">
        <v>102.73292563</v>
      </c>
      <c r="AD560" s="7" t="s">
        <v>445</v>
      </c>
      <c r="AE560" s="7">
        <v>49.914261603999996</v>
      </c>
      <c r="AF560" s="7" t="s">
        <v>445</v>
      </c>
      <c r="AG560" s="7">
        <v>77.307641829000005</v>
      </c>
    </row>
    <row r="561" spans="1:33" x14ac:dyDescent="0.25">
      <c r="A561" s="1">
        <v>104489</v>
      </c>
      <c r="B561" s="1">
        <v>2110223</v>
      </c>
      <c r="C561" s="1" t="s">
        <v>443</v>
      </c>
      <c r="D561" s="1">
        <v>102110223</v>
      </c>
      <c r="E561" s="1" t="s">
        <v>602</v>
      </c>
      <c r="F561" s="1">
        <v>34203085</v>
      </c>
      <c r="G561" s="1">
        <v>1.83</v>
      </c>
      <c r="H561" s="1">
        <v>5.8899944746039452</v>
      </c>
      <c r="I561" s="1">
        <v>1.1130594142094767</v>
      </c>
      <c r="J561" s="1">
        <v>4.9209002156729884</v>
      </c>
      <c r="K561" s="1">
        <v>-5.845465040831062</v>
      </c>
      <c r="L561" s="1">
        <v>6.4742303982518106</v>
      </c>
      <c r="M561" s="1">
        <v>-27.719999313354492</v>
      </c>
      <c r="N561" s="1">
        <v>1</v>
      </c>
      <c r="O561" s="1">
        <v>0.96533690096206171</v>
      </c>
      <c r="P561" s="1">
        <v>0.96533690096206171</v>
      </c>
      <c r="Q561" s="1">
        <v>1</v>
      </c>
      <c r="R561" s="1">
        <v>0.9329846751933194</v>
      </c>
      <c r="S561" s="1">
        <v>0.9329846751933194</v>
      </c>
      <c r="T561" s="1">
        <v>0.9329846751933194</v>
      </c>
      <c r="U561" s="1">
        <v>0.96533690096206171</v>
      </c>
      <c r="V561" s="1">
        <v>406.790663</v>
      </c>
      <c r="W561" s="1">
        <v>379.211635</v>
      </c>
      <c r="X561" s="1">
        <v>262.000766</v>
      </c>
      <c r="Y561" s="1">
        <v>389.46</v>
      </c>
      <c r="Z561" s="7">
        <v>74463.375599999999</v>
      </c>
      <c r="AA561" s="7">
        <v>55.542162083000001</v>
      </c>
      <c r="AB561" s="7">
        <v>61.150649905999998</v>
      </c>
      <c r="AC561" s="7">
        <v>327.88359765000001</v>
      </c>
      <c r="AD561" s="7" t="s">
        <v>445</v>
      </c>
      <c r="AE561" s="7">
        <v>40.817494050000001</v>
      </c>
      <c r="AF561" s="7" t="s">
        <v>445</v>
      </c>
      <c r="AG561" s="7">
        <v>63.316543991000003</v>
      </c>
    </row>
    <row r="562" spans="1:33" x14ac:dyDescent="0.25">
      <c r="A562" s="1">
        <v>109115</v>
      </c>
      <c r="B562" s="1">
        <v>2110224</v>
      </c>
      <c r="C562" s="1" t="s">
        <v>443</v>
      </c>
      <c r="D562" s="1">
        <v>102110224</v>
      </c>
      <c r="E562" s="1" t="s">
        <v>602</v>
      </c>
      <c r="F562" s="1">
        <v>34203085</v>
      </c>
      <c r="G562" s="1">
        <v>1.83</v>
      </c>
      <c r="H562" s="1">
        <v>3.5848102028332662</v>
      </c>
      <c r="I562" s="1">
        <v>-3.2447124044817706</v>
      </c>
      <c r="J562" s="1">
        <v>-1.3730050421950151</v>
      </c>
      <c r="K562" s="1">
        <v>-4.9322809573293824</v>
      </c>
      <c r="L562" s="1">
        <v>4.4442938483829177</v>
      </c>
      <c r="M562" s="1">
        <v>-27.719999313354492</v>
      </c>
      <c r="N562" s="1">
        <v>1</v>
      </c>
      <c r="O562" s="1">
        <v>0.96533690096206171</v>
      </c>
      <c r="P562" s="1">
        <v>0.96533690096206171</v>
      </c>
      <c r="Q562" s="1">
        <v>1</v>
      </c>
      <c r="R562" s="1">
        <v>0.9329846751933194</v>
      </c>
      <c r="S562" s="1">
        <v>0.9329846751933194</v>
      </c>
      <c r="T562" s="1">
        <v>0.9329846751933194</v>
      </c>
      <c r="U562" s="1">
        <v>0.96533690096206171</v>
      </c>
      <c r="V562" s="1">
        <v>406.790663</v>
      </c>
      <c r="W562" s="1">
        <v>379.211635</v>
      </c>
      <c r="X562" s="1">
        <v>262.000766</v>
      </c>
      <c r="Y562" s="1">
        <v>389.46</v>
      </c>
      <c r="Z562" s="7">
        <v>74463.375599999999</v>
      </c>
      <c r="AA562" s="7">
        <v>81.367862482999996</v>
      </c>
      <c r="AB562" s="7">
        <v>101.11614111</v>
      </c>
      <c r="AC562" s="7" t="s">
        <v>444</v>
      </c>
      <c r="AD562" s="7">
        <v>177.03481565000001</v>
      </c>
      <c r="AE562" s="7">
        <v>48.559767921000002</v>
      </c>
      <c r="AF562" s="7">
        <v>272.82281776000002</v>
      </c>
      <c r="AG562" s="7">
        <v>75.224390439000004</v>
      </c>
    </row>
    <row r="563" spans="1:33" x14ac:dyDescent="0.25">
      <c r="A563" s="1">
        <v>113741</v>
      </c>
      <c r="B563" s="1">
        <v>2111201</v>
      </c>
      <c r="C563" s="1" t="s">
        <v>443</v>
      </c>
      <c r="D563" s="1">
        <v>102111201</v>
      </c>
      <c r="E563" s="1" t="s">
        <v>602</v>
      </c>
      <c r="F563" s="1">
        <v>34203085</v>
      </c>
      <c r="G563" s="1">
        <v>1.83</v>
      </c>
      <c r="H563" s="1">
        <v>12.029601852649048</v>
      </c>
      <c r="I563" s="1">
        <v>-5.0008100773499429</v>
      </c>
      <c r="J563" s="1">
        <v>3.7563130145248493</v>
      </c>
      <c r="K563" s="1">
        <v>-12.011213115367973</v>
      </c>
      <c r="L563" s="1">
        <v>10.663208607229913</v>
      </c>
      <c r="M563" s="1">
        <v>-27.719999313354492</v>
      </c>
      <c r="N563" s="1">
        <v>1</v>
      </c>
      <c r="O563" s="1">
        <v>0.96533690096206171</v>
      </c>
      <c r="P563" s="1">
        <v>0.96533690096206171</v>
      </c>
      <c r="Q563" s="1">
        <v>1</v>
      </c>
      <c r="R563" s="1">
        <v>0.9329846751933194</v>
      </c>
      <c r="S563" s="1">
        <v>0.9329846751933194</v>
      </c>
      <c r="T563" s="1">
        <v>0.9329846751933194</v>
      </c>
      <c r="U563" s="1">
        <v>0.96533690096206171</v>
      </c>
      <c r="V563" s="1">
        <v>406.790663</v>
      </c>
      <c r="W563" s="1">
        <v>379.211635</v>
      </c>
      <c r="X563" s="1">
        <v>262.000766</v>
      </c>
      <c r="Y563" s="1">
        <v>389.46</v>
      </c>
      <c r="Z563" s="7">
        <v>74463.375599999999</v>
      </c>
      <c r="AA563" s="7">
        <v>33.329909319000002</v>
      </c>
      <c r="AB563" s="7">
        <v>29.430515409000002</v>
      </c>
      <c r="AC563" s="7" t="s">
        <v>444</v>
      </c>
      <c r="AD563" s="7" t="s">
        <v>445</v>
      </c>
      <c r="AE563" s="7">
        <v>19.35120826</v>
      </c>
      <c r="AF563" s="7" t="s">
        <v>445</v>
      </c>
      <c r="AG563" s="7">
        <v>30.300760867000001</v>
      </c>
    </row>
    <row r="564" spans="1:33" x14ac:dyDescent="0.25">
      <c r="A564" s="1">
        <v>118367</v>
      </c>
      <c r="B564" s="1">
        <v>2111202</v>
      </c>
      <c r="C564" s="1" t="s">
        <v>443</v>
      </c>
      <c r="D564" s="1">
        <v>102111202</v>
      </c>
      <c r="E564" s="1" t="s">
        <v>602</v>
      </c>
      <c r="F564" s="1">
        <v>34203085</v>
      </c>
      <c r="G564" s="1">
        <v>1.83</v>
      </c>
      <c r="H564" s="1">
        <v>-2.3864651249350426</v>
      </c>
      <c r="I564" s="1">
        <v>5.0931742714793202</v>
      </c>
      <c r="J564" s="1">
        <v>-7.4611204649180465</v>
      </c>
      <c r="K564" s="1">
        <v>1.24355386030531</v>
      </c>
      <c r="L564" s="1">
        <v>6.6020702024543416</v>
      </c>
      <c r="M564" s="1">
        <v>-27.719999313354492</v>
      </c>
      <c r="N564" s="1">
        <v>1</v>
      </c>
      <c r="O564" s="1">
        <v>0.96533690096206171</v>
      </c>
      <c r="P564" s="1">
        <v>0.96533690096206171</v>
      </c>
      <c r="Q564" s="1">
        <v>1</v>
      </c>
      <c r="R564" s="1">
        <v>0.9329846751933194</v>
      </c>
      <c r="S564" s="1">
        <v>0.9329846751933194</v>
      </c>
      <c r="T564" s="1">
        <v>0.9329846751933194</v>
      </c>
      <c r="U564" s="1">
        <v>0.96533690096206171</v>
      </c>
      <c r="V564" s="1">
        <v>406.790663</v>
      </c>
      <c r="W564" s="1">
        <v>379.211635</v>
      </c>
      <c r="X564" s="1">
        <v>262.000766</v>
      </c>
      <c r="Y564" s="1">
        <v>389.46</v>
      </c>
      <c r="Z564" s="7">
        <v>74463.375599999999</v>
      </c>
      <c r="AA564" s="7">
        <v>54.447302636000003</v>
      </c>
      <c r="AB564" s="7" t="s">
        <v>444</v>
      </c>
      <c r="AC564" s="7">
        <v>70.874034742999996</v>
      </c>
      <c r="AD564" s="7">
        <v>31.762197141000001</v>
      </c>
      <c r="AE564" s="7" t="s">
        <v>445</v>
      </c>
      <c r="AF564" s="7">
        <v>49.389229233999998</v>
      </c>
      <c r="AG564" s="7" t="s">
        <v>445</v>
      </c>
    </row>
    <row r="565" spans="1:33" x14ac:dyDescent="0.25">
      <c r="A565" s="1">
        <v>122993</v>
      </c>
      <c r="B565" s="1">
        <v>2111203</v>
      </c>
      <c r="C565" s="1" t="s">
        <v>443</v>
      </c>
      <c r="D565" s="1">
        <v>102111203</v>
      </c>
      <c r="E565" s="1" t="s">
        <v>602</v>
      </c>
      <c r="F565" s="1">
        <v>34203085</v>
      </c>
      <c r="G565" s="1">
        <v>1.83</v>
      </c>
      <c r="H565" s="1">
        <v>6.9001165891190412</v>
      </c>
      <c r="I565" s="1">
        <v>-3.6663930974108689</v>
      </c>
      <c r="J565" s="1">
        <v>1.8831164841912846</v>
      </c>
      <c r="K565" s="1">
        <v>-7.6937369034462009</v>
      </c>
      <c r="L565" s="1">
        <v>6.672681372815827</v>
      </c>
      <c r="M565" s="1">
        <v>-27.719999313354492</v>
      </c>
      <c r="N565" s="1">
        <v>1</v>
      </c>
      <c r="O565" s="1">
        <v>0.96533690096206171</v>
      </c>
      <c r="P565" s="1">
        <v>0.96533690096206171</v>
      </c>
      <c r="Q565" s="1">
        <v>1</v>
      </c>
      <c r="R565" s="1">
        <v>0.9329846751933194</v>
      </c>
      <c r="S565" s="1">
        <v>0.9329846751933194</v>
      </c>
      <c r="T565" s="1">
        <v>0.9329846751933194</v>
      </c>
      <c r="U565" s="1">
        <v>0.96533690096206171</v>
      </c>
      <c r="V565" s="1">
        <v>406.790663</v>
      </c>
      <c r="W565" s="1">
        <v>379.211635</v>
      </c>
      <c r="X565" s="1">
        <v>262.000766</v>
      </c>
      <c r="Y565" s="1">
        <v>389.46</v>
      </c>
      <c r="Z565" s="7">
        <v>74463.375599999999</v>
      </c>
      <c r="AA565" s="7">
        <v>53.860552165999998</v>
      </c>
      <c r="AB565" s="7">
        <v>52.052289741999999</v>
      </c>
      <c r="AC565" s="7" t="s">
        <v>444</v>
      </c>
      <c r="AD565" s="7" t="s">
        <v>445</v>
      </c>
      <c r="AE565" s="7">
        <v>30.771647853000001</v>
      </c>
      <c r="AF565" s="7" t="s">
        <v>445</v>
      </c>
      <c r="AG565" s="7">
        <v>47.865735098999998</v>
      </c>
    </row>
    <row r="566" spans="1:33" x14ac:dyDescent="0.25">
      <c r="A566" s="1">
        <v>127619</v>
      </c>
      <c r="B566" s="1">
        <v>2111204</v>
      </c>
      <c r="C566" s="1" t="s">
        <v>443</v>
      </c>
      <c r="D566" s="1">
        <v>102111204</v>
      </c>
      <c r="E566" s="1" t="s">
        <v>602</v>
      </c>
      <c r="F566" s="1">
        <v>34203085</v>
      </c>
      <c r="G566" s="1">
        <v>1.83</v>
      </c>
      <c r="H566" s="1">
        <v>0.26157847965060826</v>
      </c>
      <c r="I566" s="1">
        <v>4.7272947340952669</v>
      </c>
      <c r="J566" s="1">
        <v>-6.3117234308368708</v>
      </c>
      <c r="K566" s="1">
        <v>1.983205826861806</v>
      </c>
      <c r="L566" s="1">
        <v>6.4522275609801518</v>
      </c>
      <c r="M566" s="1">
        <v>-27.719999313354492</v>
      </c>
      <c r="N566" s="1">
        <v>1</v>
      </c>
      <c r="O566" s="1">
        <v>0.96533690096206171</v>
      </c>
      <c r="P566" s="1">
        <v>0.96533690096206171</v>
      </c>
      <c r="Q566" s="1">
        <v>1</v>
      </c>
      <c r="R566" s="1">
        <v>0.9329846751933194</v>
      </c>
      <c r="S566" s="1">
        <v>0.9329846751933194</v>
      </c>
      <c r="T566" s="1">
        <v>0.9329846751933194</v>
      </c>
      <c r="U566" s="1">
        <v>0.96533690096206171</v>
      </c>
      <c r="V566" s="1">
        <v>406.790663</v>
      </c>
      <c r="W566" s="1">
        <v>379.211635</v>
      </c>
      <c r="X566" s="1">
        <v>262.000766</v>
      </c>
      <c r="Y566" s="1">
        <v>389.46</v>
      </c>
      <c r="Z566" s="7">
        <v>74463.375599999999</v>
      </c>
      <c r="AA566" s="7">
        <v>55.734977352000001</v>
      </c>
      <c r="AB566" s="7">
        <v>1398.453751</v>
      </c>
      <c r="AC566" s="7">
        <v>76.436886238</v>
      </c>
      <c r="AD566" s="7">
        <v>37.728360367000001</v>
      </c>
      <c r="AE566" s="7" t="s">
        <v>445</v>
      </c>
      <c r="AF566" s="7">
        <v>58.565364922999997</v>
      </c>
      <c r="AG566" s="7" t="s">
        <v>445</v>
      </c>
    </row>
    <row r="567" spans="1:33" x14ac:dyDescent="0.25">
      <c r="A567" s="1">
        <v>132245</v>
      </c>
      <c r="B567" s="1">
        <v>2111205</v>
      </c>
      <c r="C567" s="1" t="s">
        <v>443</v>
      </c>
      <c r="D567" s="1">
        <v>102111205</v>
      </c>
      <c r="E567" s="1" t="s">
        <v>602</v>
      </c>
      <c r="F567" s="1">
        <v>34203085</v>
      </c>
      <c r="G567" s="1">
        <v>1.83</v>
      </c>
      <c r="H567" s="1">
        <v>12.684861123728069</v>
      </c>
      <c r="I567" s="1">
        <v>-4.6680654087116586</v>
      </c>
      <c r="J567" s="1">
        <v>4.8494884481191303</v>
      </c>
      <c r="K567" s="1">
        <v>-12.86634001398922</v>
      </c>
      <c r="L567" s="1">
        <v>11.286424823482189</v>
      </c>
      <c r="M567" s="1">
        <v>-27.719999313354492</v>
      </c>
      <c r="N567" s="1">
        <v>1</v>
      </c>
      <c r="O567" s="1">
        <v>0.96533690096206171</v>
      </c>
      <c r="P567" s="1">
        <v>0.96533690096206171</v>
      </c>
      <c r="Q567" s="1">
        <v>1</v>
      </c>
      <c r="R567" s="1">
        <v>0.9329846751933194</v>
      </c>
      <c r="S567" s="1">
        <v>0.9329846751933194</v>
      </c>
      <c r="T567" s="1">
        <v>0.9329846751933194</v>
      </c>
      <c r="U567" s="1">
        <v>0.96533690096206171</v>
      </c>
      <c r="V567" s="1">
        <v>406.790663</v>
      </c>
      <c r="W567" s="1">
        <v>379.211635</v>
      </c>
      <c r="X567" s="1">
        <v>262.000766</v>
      </c>
      <c r="Y567" s="1">
        <v>389.46</v>
      </c>
      <c r="Z567" s="7">
        <v>74463.375599999999</v>
      </c>
      <c r="AA567" s="7">
        <v>31.434273054999998</v>
      </c>
      <c r="AB567" s="7">
        <v>27.858572511999999</v>
      </c>
      <c r="AC567" s="7" t="s">
        <v>444</v>
      </c>
      <c r="AD567" s="7" t="s">
        <v>445</v>
      </c>
      <c r="AE567" s="7">
        <v>17.998619600000001</v>
      </c>
      <c r="AF567" s="7" t="s">
        <v>445</v>
      </c>
      <c r="AG567" s="7">
        <v>28.220439460000001</v>
      </c>
    </row>
    <row r="568" spans="1:33" x14ac:dyDescent="0.25">
      <c r="A568" s="1">
        <v>136871</v>
      </c>
      <c r="B568" s="1">
        <v>2111206</v>
      </c>
      <c r="C568" s="1" t="s">
        <v>443</v>
      </c>
      <c r="D568" s="1">
        <v>102111206</v>
      </c>
      <c r="E568" s="1" t="s">
        <v>602</v>
      </c>
      <c r="F568" s="1">
        <v>34203085</v>
      </c>
      <c r="G568" s="1">
        <v>1.83</v>
      </c>
      <c r="H568" s="1">
        <v>1.2189822211805521</v>
      </c>
      <c r="I568" s="1">
        <v>3.6340832269313772</v>
      </c>
      <c r="J568" s="1">
        <v>-4.6965111962808468</v>
      </c>
      <c r="K568" s="1">
        <v>1.5513596748948122</v>
      </c>
      <c r="L568" s="1">
        <v>5.4149333805346211</v>
      </c>
      <c r="M568" s="1">
        <v>-27.719999313354492</v>
      </c>
      <c r="N568" s="1">
        <v>1</v>
      </c>
      <c r="O568" s="1">
        <v>0.96533690096206171</v>
      </c>
      <c r="P568" s="1">
        <v>0.96533690096206171</v>
      </c>
      <c r="Q568" s="1">
        <v>1</v>
      </c>
      <c r="R568" s="1">
        <v>0.9329846751933194</v>
      </c>
      <c r="S568" s="1">
        <v>0.9329846751933194</v>
      </c>
      <c r="T568" s="1">
        <v>0.9329846751933194</v>
      </c>
      <c r="U568" s="1">
        <v>0.96533690096206171</v>
      </c>
      <c r="V568" s="1">
        <v>406.790663</v>
      </c>
      <c r="W568" s="1">
        <v>379.211635</v>
      </c>
      <c r="X568" s="1">
        <v>262.000766</v>
      </c>
      <c r="Y568" s="1">
        <v>389.46</v>
      </c>
      <c r="Z568" s="7">
        <v>74463.375599999999</v>
      </c>
      <c r="AA568" s="7">
        <v>66.603229589999998</v>
      </c>
      <c r="AB568" s="7">
        <v>299.30543365</v>
      </c>
      <c r="AC568" s="7">
        <v>99.731590797999999</v>
      </c>
      <c r="AD568" s="7">
        <v>51.047719966999999</v>
      </c>
      <c r="AE568" s="7" t="s">
        <v>445</v>
      </c>
      <c r="AF568" s="7">
        <v>79.050934350000006</v>
      </c>
      <c r="AG568" s="7" t="s">
        <v>445</v>
      </c>
    </row>
    <row r="569" spans="1:33" x14ac:dyDescent="0.25">
      <c r="A569" s="1">
        <v>141497</v>
      </c>
      <c r="B569" s="1">
        <v>2111207</v>
      </c>
      <c r="C569" s="1" t="s">
        <v>443</v>
      </c>
      <c r="D569" s="1">
        <v>102111207</v>
      </c>
      <c r="E569" s="1" t="s">
        <v>602</v>
      </c>
      <c r="F569" s="1">
        <v>34203085</v>
      </c>
      <c r="G569" s="1">
        <v>1.83</v>
      </c>
      <c r="H569" s="1">
        <v>6.4226634582335826</v>
      </c>
      <c r="I569" s="1">
        <v>-3.3263383295081734</v>
      </c>
      <c r="J569" s="1">
        <v>2.1756928868941237</v>
      </c>
      <c r="K569" s="1">
        <v>-7.3415025032016716</v>
      </c>
      <c r="L569" s="1">
        <v>6.3758745801930923</v>
      </c>
      <c r="M569" s="1">
        <v>-27.719999313354492</v>
      </c>
      <c r="N569" s="1">
        <v>1</v>
      </c>
      <c r="O569" s="1">
        <v>0.96533690096206171</v>
      </c>
      <c r="P569" s="1">
        <v>0.96533690096206171</v>
      </c>
      <c r="Q569" s="1">
        <v>1</v>
      </c>
      <c r="R569" s="1">
        <v>0.9329846751933194</v>
      </c>
      <c r="S569" s="1">
        <v>0.9329846751933194</v>
      </c>
      <c r="T569" s="1">
        <v>0.9329846751933194</v>
      </c>
      <c r="U569" s="1">
        <v>0.96533690096206171</v>
      </c>
      <c r="V569" s="1">
        <v>406.790663</v>
      </c>
      <c r="W569" s="1">
        <v>379.211635</v>
      </c>
      <c r="X569" s="1">
        <v>262.000766</v>
      </c>
      <c r="Y569" s="1">
        <v>389.46</v>
      </c>
      <c r="Z569" s="7">
        <v>74463.375599999999</v>
      </c>
      <c r="AA569" s="7">
        <v>56.414395458000001</v>
      </c>
      <c r="AB569" s="7">
        <v>55.996133600999997</v>
      </c>
      <c r="AC569" s="7" t="s">
        <v>444</v>
      </c>
      <c r="AD569" s="7" t="s">
        <v>445</v>
      </c>
      <c r="AE569" s="7">
        <v>32.296004388999997</v>
      </c>
      <c r="AF569" s="7" t="s">
        <v>445</v>
      </c>
      <c r="AG569" s="7">
        <v>50.210240585999998</v>
      </c>
    </row>
    <row r="570" spans="1:33" x14ac:dyDescent="0.25">
      <c r="A570" s="1">
        <v>146123</v>
      </c>
      <c r="B570" s="1">
        <v>2111208</v>
      </c>
      <c r="C570" s="1" t="s">
        <v>443</v>
      </c>
      <c r="D570" s="1">
        <v>102111208</v>
      </c>
      <c r="E570" s="1" t="s">
        <v>602</v>
      </c>
      <c r="F570" s="1">
        <v>34203085</v>
      </c>
      <c r="G570" s="1">
        <v>1.83</v>
      </c>
      <c r="H570" s="1">
        <v>0.79051489479904213</v>
      </c>
      <c r="I570" s="1">
        <v>1.1514280379200139</v>
      </c>
      <c r="J570" s="1">
        <v>-1.9829981144609816</v>
      </c>
      <c r="K570" s="1">
        <v>-2.5855092202935435</v>
      </c>
      <c r="L570" s="1">
        <v>3.3376100822889452</v>
      </c>
      <c r="M570" s="1">
        <v>-27.719999313354492</v>
      </c>
      <c r="N570" s="1">
        <v>1</v>
      </c>
      <c r="O570" s="1">
        <v>0.96533690096206171</v>
      </c>
      <c r="P570" s="1">
        <v>0.96533690096206171</v>
      </c>
      <c r="Q570" s="1">
        <v>1</v>
      </c>
      <c r="R570" s="1">
        <v>0.9329846751933194</v>
      </c>
      <c r="S570" s="1">
        <v>0.9329846751933194</v>
      </c>
      <c r="T570" s="1">
        <v>0.9329846751933194</v>
      </c>
      <c r="U570" s="1">
        <v>0.96533690096206171</v>
      </c>
      <c r="V570" s="1">
        <v>406.790663</v>
      </c>
      <c r="W570" s="1">
        <v>379.211635</v>
      </c>
      <c r="X570" s="1">
        <v>262.000766</v>
      </c>
      <c r="Y570" s="1">
        <v>389.46</v>
      </c>
      <c r="Z570" s="7">
        <v>74463.375599999999</v>
      </c>
      <c r="AA570" s="7">
        <v>108.67937402</v>
      </c>
      <c r="AB570" s="7">
        <v>462.07411402999998</v>
      </c>
      <c r="AC570" s="7">
        <v>316.92432743000001</v>
      </c>
      <c r="AD570" s="7">
        <v>122.26925466</v>
      </c>
      <c r="AE570" s="7">
        <v>93.543348617000007</v>
      </c>
      <c r="AF570" s="7">
        <v>188.59176346000001</v>
      </c>
      <c r="AG570" s="7">
        <v>144.41046943000001</v>
      </c>
    </row>
    <row r="571" spans="1:33" x14ac:dyDescent="0.25">
      <c r="A571" s="1">
        <v>150749</v>
      </c>
      <c r="B571" s="1">
        <v>2111209</v>
      </c>
      <c r="C571" s="1" t="s">
        <v>443</v>
      </c>
      <c r="D571" s="1">
        <v>102111209</v>
      </c>
      <c r="E571" s="1" t="s">
        <v>602</v>
      </c>
      <c r="F571" s="1">
        <v>34203085</v>
      </c>
      <c r="G571" s="1">
        <v>1.83</v>
      </c>
      <c r="H571" s="1">
        <v>8.908256975625882</v>
      </c>
      <c r="I571" s="1">
        <v>-4.399306572353721</v>
      </c>
      <c r="J571" s="1">
        <v>2.5816734489850255</v>
      </c>
      <c r="K571" s="1">
        <v>-9.3511105401300778</v>
      </c>
      <c r="L571" s="1">
        <v>8.1088003838986911</v>
      </c>
      <c r="M571" s="1">
        <v>-27.719999313354492</v>
      </c>
      <c r="N571" s="1">
        <v>1</v>
      </c>
      <c r="O571" s="1">
        <v>0.96533690096206171</v>
      </c>
      <c r="P571" s="1">
        <v>0.96533690096206171</v>
      </c>
      <c r="Q571" s="1">
        <v>1</v>
      </c>
      <c r="R571" s="1">
        <v>0.9329846751933194</v>
      </c>
      <c r="S571" s="1">
        <v>0.9329846751933194</v>
      </c>
      <c r="T571" s="1">
        <v>0.9329846751933194</v>
      </c>
      <c r="U571" s="1">
        <v>0.96533690096206171</v>
      </c>
      <c r="V571" s="1">
        <v>406.790663</v>
      </c>
      <c r="W571" s="1">
        <v>379.211635</v>
      </c>
      <c r="X571" s="1">
        <v>262.000766</v>
      </c>
      <c r="Y571" s="1">
        <v>389.46</v>
      </c>
      <c r="Z571" s="7">
        <v>74463.375599999999</v>
      </c>
      <c r="AA571" s="7">
        <v>44.144406965999998</v>
      </c>
      <c r="AB571" s="7">
        <v>40.092997826999998</v>
      </c>
      <c r="AC571" s="7" t="s">
        <v>444</v>
      </c>
      <c r="AD571" s="7" t="s">
        <v>445</v>
      </c>
      <c r="AE571" s="7">
        <v>25.140499411</v>
      </c>
      <c r="AF571" s="7" t="s">
        <v>445</v>
      </c>
      <c r="AG571" s="7">
        <v>39.204862067999997</v>
      </c>
    </row>
    <row r="572" spans="1:33" x14ac:dyDescent="0.25">
      <c r="A572" s="1">
        <v>155375</v>
      </c>
      <c r="B572" s="1">
        <v>2111210</v>
      </c>
      <c r="C572" s="1" t="s">
        <v>443</v>
      </c>
      <c r="D572" s="1">
        <v>102111210</v>
      </c>
      <c r="E572" s="1" t="s">
        <v>602</v>
      </c>
      <c r="F572" s="1">
        <v>34203085</v>
      </c>
      <c r="G572" s="1">
        <v>1.83</v>
      </c>
      <c r="H572" s="1">
        <v>-2.1083833465591759</v>
      </c>
      <c r="I572" s="1">
        <v>5.0141859403487841</v>
      </c>
      <c r="J572" s="1">
        <v>-7.3530917723191456</v>
      </c>
      <c r="K572" s="1">
        <v>1.4176671038879776</v>
      </c>
      <c r="L572" s="1">
        <v>6.5605382550987139</v>
      </c>
      <c r="M572" s="1">
        <v>-27.719999313354492</v>
      </c>
      <c r="N572" s="1">
        <v>1</v>
      </c>
      <c r="O572" s="1">
        <v>0.96533690096206171</v>
      </c>
      <c r="P572" s="1">
        <v>0.96533690096206171</v>
      </c>
      <c r="Q572" s="1">
        <v>1</v>
      </c>
      <c r="R572" s="1">
        <v>0.9329846751933194</v>
      </c>
      <c r="S572" s="1">
        <v>0.9329846751933194</v>
      </c>
      <c r="T572" s="1">
        <v>0.9329846751933194</v>
      </c>
      <c r="U572" s="1">
        <v>0.96533690096206171</v>
      </c>
      <c r="V572" s="1">
        <v>406.790663</v>
      </c>
      <c r="W572" s="1">
        <v>379.211635</v>
      </c>
      <c r="X572" s="1">
        <v>262.000766</v>
      </c>
      <c r="Y572" s="1">
        <v>389.46</v>
      </c>
      <c r="Z572" s="7">
        <v>74463.375599999999</v>
      </c>
      <c r="AA572" s="7">
        <v>54.798315672999998</v>
      </c>
      <c r="AB572" s="7" t="s">
        <v>444</v>
      </c>
      <c r="AC572" s="7">
        <v>72.006264406</v>
      </c>
      <c r="AD572" s="7">
        <v>32.243526279000001</v>
      </c>
      <c r="AE572" s="7" t="s">
        <v>445</v>
      </c>
      <c r="AF572" s="7">
        <v>50.129527699</v>
      </c>
      <c r="AG572" s="7" t="s">
        <v>445</v>
      </c>
    </row>
    <row r="573" spans="1:33" x14ac:dyDescent="0.25">
      <c r="A573" s="1">
        <v>160001</v>
      </c>
      <c r="B573" s="1">
        <v>2111211</v>
      </c>
      <c r="C573" s="1" t="s">
        <v>443</v>
      </c>
      <c r="D573" s="1">
        <v>102111211</v>
      </c>
      <c r="E573" s="1" t="s">
        <v>602</v>
      </c>
      <c r="F573" s="1">
        <v>34203085</v>
      </c>
      <c r="G573" s="1">
        <v>1.83</v>
      </c>
      <c r="H573" s="1">
        <v>14.464080276998274</v>
      </c>
      <c r="I573" s="1">
        <v>-11.290450056093539</v>
      </c>
      <c r="J573" s="1">
        <v>7.6057993085028724E-2</v>
      </c>
      <c r="K573" s="1">
        <v>-14.721555376019875</v>
      </c>
      <c r="L573" s="1">
        <v>14.448740977941236</v>
      </c>
      <c r="M573" s="1">
        <v>-27.719999313354492</v>
      </c>
      <c r="N573" s="1">
        <v>1</v>
      </c>
      <c r="O573" s="1">
        <v>0.96533690096206171</v>
      </c>
      <c r="P573" s="1">
        <v>0.96533690096206171</v>
      </c>
      <c r="Q573" s="1">
        <v>1</v>
      </c>
      <c r="R573" s="1">
        <v>0.9329846751933194</v>
      </c>
      <c r="S573" s="1">
        <v>0.9329846751933194</v>
      </c>
      <c r="T573" s="1">
        <v>0.9329846751933194</v>
      </c>
      <c r="U573" s="1">
        <v>0.96533690096206171</v>
      </c>
      <c r="V573" s="1">
        <v>406.790663</v>
      </c>
      <c r="W573" s="1">
        <v>379.211635</v>
      </c>
      <c r="X573" s="1">
        <v>262.000766</v>
      </c>
      <c r="Y573" s="1">
        <v>389.46</v>
      </c>
      <c r="Z573" s="7">
        <v>74463.375599999999</v>
      </c>
      <c r="AA573" s="7">
        <v>24.335562807999999</v>
      </c>
      <c r="AB573" s="7">
        <v>24.308694195000001</v>
      </c>
      <c r="AC573" s="7" t="s">
        <v>444</v>
      </c>
      <c r="AD573" s="7" t="s">
        <v>445</v>
      </c>
      <c r="AE573" s="7">
        <v>15.604407165</v>
      </c>
      <c r="AF573" s="7" t="s">
        <v>445</v>
      </c>
      <c r="AG573" s="7">
        <v>24.538069846999999</v>
      </c>
    </row>
    <row r="574" spans="1:33" x14ac:dyDescent="0.25">
      <c r="A574" s="1">
        <v>164627</v>
      </c>
      <c r="B574" s="1">
        <v>2111212</v>
      </c>
      <c r="C574" s="1" t="s">
        <v>443</v>
      </c>
      <c r="D574" s="1">
        <v>102111212</v>
      </c>
      <c r="E574" s="1" t="s">
        <v>602</v>
      </c>
      <c r="F574" s="1">
        <v>34203085</v>
      </c>
      <c r="G574" s="1">
        <v>1.83</v>
      </c>
      <c r="H574" s="1">
        <v>11.42553904722006</v>
      </c>
      <c r="I574" s="1">
        <v>-4.2522380063977607</v>
      </c>
      <c r="J574" s="1">
        <v>4.6115356744254479</v>
      </c>
      <c r="K574" s="1">
        <v>-11.831436293142643</v>
      </c>
      <c r="L574" s="1">
        <v>10.386215984282003</v>
      </c>
      <c r="M574" s="1">
        <v>-27.719999313354492</v>
      </c>
      <c r="N574" s="1">
        <v>1</v>
      </c>
      <c r="O574" s="1">
        <v>0.96533690096206171</v>
      </c>
      <c r="P574" s="1">
        <v>0.96533690096206171</v>
      </c>
      <c r="Q574" s="1">
        <v>1</v>
      </c>
      <c r="R574" s="1">
        <v>0.9329846751933194</v>
      </c>
      <c r="S574" s="1">
        <v>0.9329846751933194</v>
      </c>
      <c r="T574" s="1">
        <v>0.9329846751933194</v>
      </c>
      <c r="U574" s="1">
        <v>0.96533690096206171</v>
      </c>
      <c r="V574" s="1">
        <v>406.790663</v>
      </c>
      <c r="W574" s="1">
        <v>379.211635</v>
      </c>
      <c r="X574" s="1">
        <v>262.000766</v>
      </c>
      <c r="Y574" s="1">
        <v>389.46</v>
      </c>
      <c r="Z574" s="7">
        <v>74463.375599999999</v>
      </c>
      <c r="AA574" s="7">
        <v>34.245462359999998</v>
      </c>
      <c r="AB574" s="7">
        <v>31.039362259000001</v>
      </c>
      <c r="AC574" s="7" t="s">
        <v>444</v>
      </c>
      <c r="AD574" s="7" t="s">
        <v>445</v>
      </c>
      <c r="AE574" s="7">
        <v>19.660441683999998</v>
      </c>
      <c r="AF574" s="7" t="s">
        <v>445</v>
      </c>
      <c r="AG574" s="7">
        <v>30.776371028</v>
      </c>
    </row>
    <row r="575" spans="1:33" x14ac:dyDescent="0.25">
      <c r="A575" s="1">
        <v>169253</v>
      </c>
      <c r="B575" s="1">
        <v>2111213</v>
      </c>
      <c r="C575" s="1" t="s">
        <v>443</v>
      </c>
      <c r="D575" s="1">
        <v>102111213</v>
      </c>
      <c r="E575" s="1" t="s">
        <v>602</v>
      </c>
      <c r="F575" s="1">
        <v>34203085</v>
      </c>
      <c r="G575" s="1">
        <v>1.83</v>
      </c>
      <c r="H575" s="1">
        <v>2.2926278598081362</v>
      </c>
      <c r="I575" s="1">
        <v>5.7679662278490129</v>
      </c>
      <c r="J575" s="1">
        <v>-6.974846286006783</v>
      </c>
      <c r="K575" s="1">
        <v>3.5899176679075233</v>
      </c>
      <c r="L575" s="1">
        <v>8.3653927640070229</v>
      </c>
      <c r="M575" s="1">
        <v>-27.719999313354492</v>
      </c>
      <c r="N575" s="1">
        <v>1</v>
      </c>
      <c r="O575" s="1">
        <v>0.96533690096206171</v>
      </c>
      <c r="P575" s="1">
        <v>0.96533690096206171</v>
      </c>
      <c r="Q575" s="1">
        <v>1</v>
      </c>
      <c r="R575" s="1">
        <v>0.9329846751933194</v>
      </c>
      <c r="S575" s="1">
        <v>0.9329846751933194</v>
      </c>
      <c r="T575" s="1">
        <v>0.9329846751933194</v>
      </c>
      <c r="U575" s="1">
        <v>0.96533690096206171</v>
      </c>
      <c r="V575" s="1">
        <v>406.790663</v>
      </c>
      <c r="W575" s="1">
        <v>379.211635</v>
      </c>
      <c r="X575" s="1">
        <v>262.000766</v>
      </c>
      <c r="Y575" s="1">
        <v>389.46</v>
      </c>
      <c r="Z575" s="7">
        <v>74463.375599999999</v>
      </c>
      <c r="AA575" s="7">
        <v>42.759688859000001</v>
      </c>
      <c r="AB575" s="7">
        <v>158.67134960999999</v>
      </c>
      <c r="AC575" s="7">
        <v>62.465521482</v>
      </c>
      <c r="AD575" s="7">
        <v>34.046320670999997</v>
      </c>
      <c r="AE575" s="7" t="s">
        <v>445</v>
      </c>
      <c r="AF575" s="7">
        <v>52.902278850999998</v>
      </c>
      <c r="AG575" s="7" t="s">
        <v>445</v>
      </c>
    </row>
    <row r="576" spans="1:33" x14ac:dyDescent="0.25">
      <c r="A576" s="1">
        <v>173879</v>
      </c>
      <c r="B576" s="1">
        <v>2111214</v>
      </c>
      <c r="C576" s="1" t="s">
        <v>443</v>
      </c>
      <c r="D576" s="1">
        <v>102111214</v>
      </c>
      <c r="E576" s="1" t="s">
        <v>602</v>
      </c>
      <c r="F576" s="1">
        <v>34203085</v>
      </c>
      <c r="G576" s="1">
        <v>1.83</v>
      </c>
      <c r="H576" s="1">
        <v>11.255120391055339</v>
      </c>
      <c r="I576" s="1">
        <v>-4.5033137492308271</v>
      </c>
      <c r="J576" s="1">
        <v>3.9215201097233248</v>
      </c>
      <c r="K576" s="1">
        <v>-11.35392988767709</v>
      </c>
      <c r="L576" s="1">
        <v>9.9068717849796428</v>
      </c>
      <c r="M576" s="1">
        <v>-27.719999313354492</v>
      </c>
      <c r="N576" s="1">
        <v>1</v>
      </c>
      <c r="O576" s="1">
        <v>0.96533690096206171</v>
      </c>
      <c r="P576" s="1">
        <v>0.96533690096206171</v>
      </c>
      <c r="Q576" s="1">
        <v>1</v>
      </c>
      <c r="R576" s="1">
        <v>0.9329846751933194</v>
      </c>
      <c r="S576" s="1">
        <v>0.9329846751933194</v>
      </c>
      <c r="T576" s="1">
        <v>0.9329846751933194</v>
      </c>
      <c r="U576" s="1">
        <v>0.96533690096206171</v>
      </c>
      <c r="V576" s="1">
        <v>406.790663</v>
      </c>
      <c r="W576" s="1">
        <v>379.211635</v>
      </c>
      <c r="X576" s="1">
        <v>262.000766</v>
      </c>
      <c r="Y576" s="1">
        <v>389.46</v>
      </c>
      <c r="Z576" s="7">
        <v>74463.375599999999</v>
      </c>
      <c r="AA576" s="7">
        <v>35.950814797</v>
      </c>
      <c r="AB576" s="7">
        <v>31.524484130000001</v>
      </c>
      <c r="AC576" s="7" t="s">
        <v>444</v>
      </c>
      <c r="AD576" s="7" t="s">
        <v>445</v>
      </c>
      <c r="AE576" s="7">
        <v>20.529347282</v>
      </c>
      <c r="AF576" s="7" t="s">
        <v>445</v>
      </c>
      <c r="AG576" s="7">
        <v>32.112773564999998</v>
      </c>
    </row>
    <row r="577" spans="1:33" x14ac:dyDescent="0.25">
      <c r="A577" s="1">
        <v>178505</v>
      </c>
      <c r="B577" s="1">
        <v>2111215</v>
      </c>
      <c r="C577" s="1" t="s">
        <v>443</v>
      </c>
      <c r="D577" s="1">
        <v>102111215</v>
      </c>
      <c r="E577" s="1" t="s">
        <v>602</v>
      </c>
      <c r="F577" s="1">
        <v>34203085</v>
      </c>
      <c r="G577" s="1">
        <v>1.83</v>
      </c>
      <c r="H577" s="1">
        <v>-1.0532838397087718</v>
      </c>
      <c r="I577" s="1">
        <v>8.5039639498546187</v>
      </c>
      <c r="J577" s="1">
        <v>-11.86866925681046</v>
      </c>
      <c r="K577" s="1">
        <v>5.3816488795850006</v>
      </c>
      <c r="L577" s="1">
        <v>11.381353757149938</v>
      </c>
      <c r="M577" s="1">
        <v>-27.719999313354492</v>
      </c>
      <c r="N577" s="1">
        <v>1</v>
      </c>
      <c r="O577" s="1">
        <v>0.96533690096206171</v>
      </c>
      <c r="P577" s="1">
        <v>0.96533690096206171</v>
      </c>
      <c r="Q577" s="1">
        <v>1</v>
      </c>
      <c r="R577" s="1">
        <v>0.9329846751933194</v>
      </c>
      <c r="S577" s="1">
        <v>0.9329846751933194</v>
      </c>
      <c r="T577" s="1">
        <v>0.9329846751933194</v>
      </c>
      <c r="U577" s="1">
        <v>0.96533690096206171</v>
      </c>
      <c r="V577" s="1">
        <v>406.790663</v>
      </c>
      <c r="W577" s="1">
        <v>379.211635</v>
      </c>
      <c r="X577" s="1">
        <v>262.000766</v>
      </c>
      <c r="Y577" s="1">
        <v>389.46</v>
      </c>
      <c r="Z577" s="7">
        <v>74463.375599999999</v>
      </c>
      <c r="AA577" s="7">
        <v>31.163747155999999</v>
      </c>
      <c r="AB577" s="7" t="s">
        <v>444</v>
      </c>
      <c r="AC577" s="7">
        <v>42.046629394999997</v>
      </c>
      <c r="AD577" s="7">
        <v>19.595628226999999</v>
      </c>
      <c r="AE577" s="7" t="s">
        <v>445</v>
      </c>
      <c r="AF577" s="7">
        <v>30.676686014000001</v>
      </c>
      <c r="AG577" s="7" t="s">
        <v>445</v>
      </c>
    </row>
    <row r="578" spans="1:33" x14ac:dyDescent="0.25">
      <c r="A578" s="1">
        <v>183131</v>
      </c>
      <c r="B578" s="1">
        <v>2111216</v>
      </c>
      <c r="C578" s="1" t="s">
        <v>443</v>
      </c>
      <c r="D578" s="1">
        <v>102111216</v>
      </c>
      <c r="E578" s="1" t="s">
        <v>602</v>
      </c>
      <c r="F578" s="1">
        <v>34203085</v>
      </c>
      <c r="G578" s="1">
        <v>1.83</v>
      </c>
      <c r="H578" s="1">
        <v>2.7755254409120935</v>
      </c>
      <c r="I578" s="1">
        <v>0.69858238355290347</v>
      </c>
      <c r="J578" s="1">
        <v>1.359568484599575</v>
      </c>
      <c r="K578" s="1">
        <v>-3.1469205324789309</v>
      </c>
      <c r="L578" s="1">
        <v>3.5588857452834119</v>
      </c>
      <c r="M578" s="1">
        <v>-27.719999313354492</v>
      </c>
      <c r="N578" s="1">
        <v>1</v>
      </c>
      <c r="O578" s="1">
        <v>0.96533690096206171</v>
      </c>
      <c r="P578" s="1">
        <v>0.96533690096206171</v>
      </c>
      <c r="Q578" s="1">
        <v>1</v>
      </c>
      <c r="R578" s="1">
        <v>0.9329846751933194</v>
      </c>
      <c r="S578" s="1">
        <v>0.9329846751933194</v>
      </c>
      <c r="T578" s="1">
        <v>0.9329846751933194</v>
      </c>
      <c r="U578" s="1">
        <v>0.96533690096206171</v>
      </c>
      <c r="V578" s="1">
        <v>406.790663</v>
      </c>
      <c r="W578" s="1">
        <v>379.211635</v>
      </c>
      <c r="X578" s="1">
        <v>262.000766</v>
      </c>
      <c r="Y578" s="1">
        <v>389.46</v>
      </c>
      <c r="Z578" s="7">
        <v>74463.375599999999</v>
      </c>
      <c r="AA578" s="7">
        <v>101.8599991</v>
      </c>
      <c r="AB578" s="7">
        <v>130.89105714999999</v>
      </c>
      <c r="AC578" s="7">
        <v>523.01405067999997</v>
      </c>
      <c r="AD578" s="7" t="s">
        <v>445</v>
      </c>
      <c r="AE578" s="7">
        <v>76.676794517999994</v>
      </c>
      <c r="AF578" s="7" t="s">
        <v>445</v>
      </c>
      <c r="AG578" s="7">
        <v>118.46920984</v>
      </c>
    </row>
    <row r="579" spans="1:33" x14ac:dyDescent="0.25">
      <c r="A579" s="1">
        <v>187757</v>
      </c>
      <c r="B579" s="1">
        <v>2111217</v>
      </c>
      <c r="C579" s="1" t="s">
        <v>443</v>
      </c>
      <c r="D579" s="1">
        <v>102111217</v>
      </c>
      <c r="E579" s="1" t="s">
        <v>602</v>
      </c>
      <c r="F579" s="1">
        <v>34203085</v>
      </c>
      <c r="G579" s="1">
        <v>1.83</v>
      </c>
      <c r="H579" s="1">
        <v>1.9024544161852273</v>
      </c>
      <c r="I579" s="1">
        <v>8.1207558426690141E-2</v>
      </c>
      <c r="J579" s="1">
        <v>0.91804383103989495</v>
      </c>
      <c r="K579" s="1">
        <v>-2.7349837359805638</v>
      </c>
      <c r="L579" s="1">
        <v>2.7919007977211137</v>
      </c>
      <c r="M579" s="1">
        <v>-27.719999313354492</v>
      </c>
      <c r="N579" s="1">
        <v>1</v>
      </c>
      <c r="O579" s="1">
        <v>0.96533690096206171</v>
      </c>
      <c r="P579" s="1">
        <v>0.96533690096206171</v>
      </c>
      <c r="Q579" s="1">
        <v>1</v>
      </c>
      <c r="R579" s="1">
        <v>0.9329846751933194</v>
      </c>
      <c r="S579" s="1">
        <v>0.9329846751933194</v>
      </c>
      <c r="T579" s="1">
        <v>0.9329846751933194</v>
      </c>
      <c r="U579" s="1">
        <v>0.96533690096206171</v>
      </c>
      <c r="V579" s="1">
        <v>406.790663</v>
      </c>
      <c r="W579" s="1">
        <v>379.211635</v>
      </c>
      <c r="X579" s="1">
        <v>262.000766</v>
      </c>
      <c r="Y579" s="1">
        <v>389.46</v>
      </c>
      <c r="Z579" s="7">
        <v>74463.375599999999</v>
      </c>
      <c r="AA579" s="7">
        <v>130.11747553000001</v>
      </c>
      <c r="AB579" s="7">
        <v>191.41826843999999</v>
      </c>
      <c r="AC579" s="7">
        <v>4506.7944914</v>
      </c>
      <c r="AD579" s="7" t="s">
        <v>445</v>
      </c>
      <c r="AE579" s="7">
        <v>88.376290013000002</v>
      </c>
      <c r="AF579" s="7" t="s">
        <v>445</v>
      </c>
      <c r="AG579" s="7">
        <v>136.46338030999999</v>
      </c>
    </row>
    <row r="580" spans="1:33" x14ac:dyDescent="0.25">
      <c r="A580" s="1">
        <v>192383</v>
      </c>
      <c r="B580" s="1">
        <v>2111218</v>
      </c>
      <c r="C580" s="1" t="s">
        <v>443</v>
      </c>
      <c r="D580" s="1">
        <v>102111218</v>
      </c>
      <c r="E580" s="1" t="s">
        <v>602</v>
      </c>
      <c r="F580" s="1">
        <v>34203085</v>
      </c>
      <c r="G580" s="1">
        <v>1.83</v>
      </c>
      <c r="H580" s="1">
        <v>2.1098834765248324</v>
      </c>
      <c r="I580" s="1">
        <v>0.28504552444410336</v>
      </c>
      <c r="J580" s="1">
        <v>0.95827945918993074</v>
      </c>
      <c r="K580" s="1">
        <v>-2.7760558514916216</v>
      </c>
      <c r="L580" s="1">
        <v>2.9430623425066318</v>
      </c>
      <c r="M580" s="1">
        <v>-27.719999313354492</v>
      </c>
      <c r="N580" s="1">
        <v>1</v>
      </c>
      <c r="O580" s="1">
        <v>0.96533690096206171</v>
      </c>
      <c r="P580" s="1">
        <v>0.96533690096206171</v>
      </c>
      <c r="Q580" s="1">
        <v>1</v>
      </c>
      <c r="R580" s="1">
        <v>0.9329846751933194</v>
      </c>
      <c r="S580" s="1">
        <v>0.9329846751933194</v>
      </c>
      <c r="T580" s="1">
        <v>0.9329846751933194</v>
      </c>
      <c r="U580" s="1">
        <v>0.96533690096206171</v>
      </c>
      <c r="V580" s="1">
        <v>406.790663</v>
      </c>
      <c r="W580" s="1">
        <v>379.211635</v>
      </c>
      <c r="X580" s="1">
        <v>262.000766</v>
      </c>
      <c r="Y580" s="1">
        <v>389.46</v>
      </c>
      <c r="Z580" s="7">
        <v>74463.375599999999</v>
      </c>
      <c r="AA580" s="7">
        <v>123.38302079</v>
      </c>
      <c r="AB580" s="7">
        <v>172.50104336000001</v>
      </c>
      <c r="AC580" s="7">
        <v>1283.2404217999999</v>
      </c>
      <c r="AD580" s="7" t="s">
        <v>445</v>
      </c>
      <c r="AE580" s="7">
        <v>87.053955916000007</v>
      </c>
      <c r="AF580" s="7" t="s">
        <v>445</v>
      </c>
      <c r="AG580" s="7">
        <v>134.42959131999999</v>
      </c>
    </row>
    <row r="581" spans="1:33" x14ac:dyDescent="0.25">
      <c r="A581" s="1">
        <v>197009</v>
      </c>
      <c r="B581" s="1">
        <v>2111219</v>
      </c>
      <c r="C581" s="1" t="s">
        <v>443</v>
      </c>
      <c r="D581" s="1">
        <v>102111219</v>
      </c>
      <c r="E581" s="1" t="s">
        <v>602</v>
      </c>
      <c r="F581" s="1">
        <v>34203085</v>
      </c>
      <c r="G581" s="1">
        <v>1.83</v>
      </c>
      <c r="H581" s="1">
        <v>2.6178563300735043</v>
      </c>
      <c r="I581" s="1">
        <v>0.69696771187086959</v>
      </c>
      <c r="J581" s="1">
        <v>1.1311662689857511</v>
      </c>
      <c r="K581" s="1">
        <v>-2.9920621271643846</v>
      </c>
      <c r="L581" s="1">
        <v>3.4061980369231168</v>
      </c>
      <c r="M581" s="1">
        <v>-27.719999313354492</v>
      </c>
      <c r="N581" s="1">
        <v>1</v>
      </c>
      <c r="O581" s="1">
        <v>0.96533690096206171</v>
      </c>
      <c r="P581" s="1">
        <v>0.96533690096206171</v>
      </c>
      <c r="Q581" s="1">
        <v>1</v>
      </c>
      <c r="R581" s="1">
        <v>0.9329846751933194</v>
      </c>
      <c r="S581" s="1">
        <v>0.9329846751933194</v>
      </c>
      <c r="T581" s="1">
        <v>0.9329846751933194</v>
      </c>
      <c r="U581" s="1">
        <v>0.96533690096206171</v>
      </c>
      <c r="V581" s="1">
        <v>406.790663</v>
      </c>
      <c r="W581" s="1">
        <v>379.211635</v>
      </c>
      <c r="X581" s="1">
        <v>262.000766</v>
      </c>
      <c r="Y581" s="1">
        <v>389.46</v>
      </c>
      <c r="Z581" s="7">
        <v>74463.375599999999</v>
      </c>
      <c r="AA581" s="7">
        <v>106.47084596000001</v>
      </c>
      <c r="AB581" s="7">
        <v>138.83463505</v>
      </c>
      <c r="AC581" s="7">
        <v>524.22803897999995</v>
      </c>
      <c r="AD581" s="7" t="s">
        <v>445</v>
      </c>
      <c r="AE581" s="7">
        <v>80.697066831000001</v>
      </c>
      <c r="AF581" s="7" t="s">
        <v>445</v>
      </c>
      <c r="AG581" s="7">
        <v>124.65250768999999</v>
      </c>
    </row>
    <row r="582" spans="1:33" x14ac:dyDescent="0.25">
      <c r="A582" s="1">
        <v>201635</v>
      </c>
      <c r="B582" s="1">
        <v>2111220</v>
      </c>
      <c r="C582" s="1" t="s">
        <v>443</v>
      </c>
      <c r="D582" s="1">
        <v>102111220</v>
      </c>
      <c r="E582" s="1" t="s">
        <v>602</v>
      </c>
      <c r="F582" s="1">
        <v>34203085</v>
      </c>
      <c r="G582" s="1">
        <v>1.83</v>
      </c>
      <c r="H582" s="1">
        <v>1.6098256633598049</v>
      </c>
      <c r="I582" s="1">
        <v>-1.0800249169369713</v>
      </c>
      <c r="J582" s="1">
        <v>-1.2007335975582032</v>
      </c>
      <c r="K582" s="1">
        <v>-4.0222131294955314</v>
      </c>
      <c r="L582" s="1">
        <v>3.6078270682178721</v>
      </c>
      <c r="M582" s="1">
        <v>-27.719999313354492</v>
      </c>
      <c r="N582" s="1">
        <v>1</v>
      </c>
      <c r="O582" s="1">
        <v>0.96533690096206171</v>
      </c>
      <c r="P582" s="1">
        <v>0.96533690096206171</v>
      </c>
      <c r="Q582" s="1">
        <v>1</v>
      </c>
      <c r="R582" s="1">
        <v>0.9329846751933194</v>
      </c>
      <c r="S582" s="1">
        <v>0.9329846751933194</v>
      </c>
      <c r="T582" s="1">
        <v>0.9329846751933194</v>
      </c>
      <c r="U582" s="1">
        <v>0.96533690096206171</v>
      </c>
      <c r="V582" s="1">
        <v>406.790663</v>
      </c>
      <c r="W582" s="1">
        <v>379.211635</v>
      </c>
      <c r="X582" s="1">
        <v>262.000766</v>
      </c>
      <c r="Y582" s="1">
        <v>389.46</v>
      </c>
      <c r="Z582" s="7">
        <v>74463.375599999999</v>
      </c>
      <c r="AA582" s="7">
        <v>100.46467045999999</v>
      </c>
      <c r="AB582" s="7">
        <v>226.39542105000001</v>
      </c>
      <c r="AC582" s="7" t="s">
        <v>444</v>
      </c>
      <c r="AD582" s="7">
        <v>202.57779615999999</v>
      </c>
      <c r="AE582" s="7">
        <v>59.773184239000003</v>
      </c>
      <c r="AF582" s="7">
        <v>312.10867807</v>
      </c>
      <c r="AG582" s="7">
        <v>92.470956745999999</v>
      </c>
    </row>
    <row r="583" spans="1:33" x14ac:dyDescent="0.25">
      <c r="A583" s="1">
        <v>206117</v>
      </c>
      <c r="B583" s="1">
        <v>2111221</v>
      </c>
      <c r="C583" s="1" t="s">
        <v>443</v>
      </c>
      <c r="D583" s="1">
        <v>102111221</v>
      </c>
      <c r="E583" s="1" t="s">
        <v>602</v>
      </c>
      <c r="F583" s="1">
        <v>34203085</v>
      </c>
      <c r="G583" s="1">
        <v>1.83</v>
      </c>
      <c r="H583" s="1">
        <v>5.7196209728313949</v>
      </c>
      <c r="I583" s="1">
        <v>-4.7514232118657329</v>
      </c>
      <c r="J583" s="1">
        <v>-5.7873317971096192</v>
      </c>
      <c r="K583" s="1">
        <v>-9.6257881791450188</v>
      </c>
      <c r="L583" s="1">
        <v>9.9653936376494627</v>
      </c>
      <c r="M583" s="1">
        <v>-27.719999313354492</v>
      </c>
      <c r="N583" s="1">
        <v>1</v>
      </c>
      <c r="O583" s="1">
        <v>0.96533690096206171</v>
      </c>
      <c r="P583" s="1">
        <v>0.96533690096206171</v>
      </c>
      <c r="Q583" s="1">
        <v>1</v>
      </c>
      <c r="R583" s="1">
        <v>0.9329846751933194</v>
      </c>
      <c r="S583" s="1">
        <v>0.9329846751933194</v>
      </c>
      <c r="T583" s="1">
        <v>0.9329846751933194</v>
      </c>
      <c r="U583" s="1">
        <v>0.96533690096206171</v>
      </c>
      <c r="V583" s="1">
        <v>406.790663</v>
      </c>
      <c r="W583" s="1">
        <v>379.211635</v>
      </c>
      <c r="X583" s="1">
        <v>262.000766</v>
      </c>
      <c r="Y583" s="1">
        <v>389.46</v>
      </c>
      <c r="Z583" s="7">
        <v>74463.375599999999</v>
      </c>
      <c r="AA583" s="7">
        <v>35.733820844999997</v>
      </c>
      <c r="AB583" s="7">
        <v>63.001965564000002</v>
      </c>
      <c r="AC583" s="7" t="s">
        <v>444</v>
      </c>
      <c r="AD583" s="7">
        <v>41.237547135</v>
      </c>
      <c r="AE583" s="7">
        <v>24.394564582000001</v>
      </c>
      <c r="AF583" s="7">
        <v>63.962598073000002</v>
      </c>
      <c r="AG583" s="7">
        <v>38.057592215</v>
      </c>
    </row>
    <row r="584" spans="1:33" x14ac:dyDescent="0.25">
      <c r="A584" s="1">
        <v>210871</v>
      </c>
      <c r="B584" s="1">
        <v>2111222</v>
      </c>
      <c r="C584" s="1" t="s">
        <v>443</v>
      </c>
      <c r="D584" s="1">
        <v>102111222</v>
      </c>
      <c r="E584" s="1" t="s">
        <v>602</v>
      </c>
      <c r="F584" s="1">
        <v>34203085</v>
      </c>
      <c r="G584" s="1">
        <v>1.83</v>
      </c>
      <c r="H584" s="1">
        <v>6.6409205318341744</v>
      </c>
      <c r="I584" s="1">
        <v>3.2705683698568926</v>
      </c>
      <c r="J584" s="1">
        <v>3.9756290417096354</v>
      </c>
      <c r="K584" s="1">
        <v>-4.9974700452916814</v>
      </c>
      <c r="L584" s="1">
        <v>7.2144574378870461</v>
      </c>
      <c r="M584" s="1">
        <v>-27.719999313354492</v>
      </c>
      <c r="N584" s="1">
        <v>1</v>
      </c>
      <c r="O584" s="1">
        <v>0.96533690096206171</v>
      </c>
      <c r="P584" s="1">
        <v>0.96533690096206171</v>
      </c>
      <c r="Q584" s="1">
        <v>1</v>
      </c>
      <c r="R584" s="1">
        <v>0.9329846751933194</v>
      </c>
      <c r="S584" s="1">
        <v>0.9329846751933194</v>
      </c>
      <c r="T584" s="1">
        <v>0.9329846751933194</v>
      </c>
      <c r="U584" s="1">
        <v>0.96533690096206171</v>
      </c>
      <c r="V584" s="1">
        <v>406.790663</v>
      </c>
      <c r="W584" s="1">
        <v>379.211635</v>
      </c>
      <c r="X584" s="1">
        <v>262.000766</v>
      </c>
      <c r="Y584" s="1">
        <v>389.46</v>
      </c>
      <c r="Z584" s="7">
        <v>74463.375599999999</v>
      </c>
      <c r="AA584" s="7">
        <v>49.740750456999997</v>
      </c>
      <c r="AB584" s="7">
        <v>54.122928031999997</v>
      </c>
      <c r="AC584" s="7">
        <v>110.92763555000001</v>
      </c>
      <c r="AD584" s="7" t="s">
        <v>445</v>
      </c>
      <c r="AE584" s="7">
        <v>47.913289595000002</v>
      </c>
      <c r="AF584" s="7" t="s">
        <v>445</v>
      </c>
      <c r="AG584" s="7">
        <v>74.230087632999997</v>
      </c>
    </row>
    <row r="585" spans="1:33" x14ac:dyDescent="0.25">
      <c r="A585" s="1">
        <v>215497</v>
      </c>
      <c r="B585" s="1">
        <v>2111223</v>
      </c>
      <c r="C585" s="1" t="s">
        <v>443</v>
      </c>
      <c r="D585" s="1">
        <v>102111223</v>
      </c>
      <c r="E585" s="1" t="s">
        <v>602</v>
      </c>
      <c r="F585" s="1">
        <v>34203085</v>
      </c>
      <c r="G585" s="1">
        <v>1.83</v>
      </c>
      <c r="H585" s="1">
        <v>6.1209506486256853</v>
      </c>
      <c r="I585" s="1">
        <v>0.87738913572347454</v>
      </c>
      <c r="J585" s="1">
        <v>4.6841368856119097</v>
      </c>
      <c r="K585" s="1">
        <v>-6.064567383277522</v>
      </c>
      <c r="L585" s="1">
        <v>6.5476362247851352</v>
      </c>
      <c r="M585" s="1">
        <v>-27.719999313354492</v>
      </c>
      <c r="N585" s="1">
        <v>1</v>
      </c>
      <c r="O585" s="1">
        <v>0.96533690096206171</v>
      </c>
      <c r="P585" s="1">
        <v>0.96533690096206171</v>
      </c>
      <c r="Q585" s="1">
        <v>1</v>
      </c>
      <c r="R585" s="1">
        <v>0.9329846751933194</v>
      </c>
      <c r="S585" s="1">
        <v>0.9329846751933194</v>
      </c>
      <c r="T585" s="1">
        <v>0.9329846751933194</v>
      </c>
      <c r="U585" s="1">
        <v>0.96533690096206171</v>
      </c>
      <c r="V585" s="1">
        <v>406.790663</v>
      </c>
      <c r="W585" s="1">
        <v>379.211635</v>
      </c>
      <c r="X585" s="1">
        <v>262.000766</v>
      </c>
      <c r="Y585" s="1">
        <v>389.46</v>
      </c>
      <c r="Z585" s="7">
        <v>74463.375599999999</v>
      </c>
      <c r="AA585" s="7">
        <v>54.908265513000003</v>
      </c>
      <c r="AB585" s="7">
        <v>58.805576871</v>
      </c>
      <c r="AC585" s="7">
        <v>416.22306515000002</v>
      </c>
      <c r="AD585" s="7" t="s">
        <v>445</v>
      </c>
      <c r="AE585" s="7">
        <v>39.306700233999997</v>
      </c>
      <c r="AF585" s="7" t="s">
        <v>445</v>
      </c>
      <c r="AG585" s="7">
        <v>60.992898369999999</v>
      </c>
    </row>
    <row r="586" spans="1:33" x14ac:dyDescent="0.25">
      <c r="A586" s="1">
        <v>220123</v>
      </c>
      <c r="B586" s="1">
        <v>2111224</v>
      </c>
      <c r="C586" s="1" t="s">
        <v>443</v>
      </c>
      <c r="D586" s="1">
        <v>102111224</v>
      </c>
      <c r="E586" s="1" t="s">
        <v>602</v>
      </c>
      <c r="F586" s="1">
        <v>34203085</v>
      </c>
      <c r="G586" s="1">
        <v>1.83</v>
      </c>
      <c r="H586" s="1">
        <v>3.7538391939730098</v>
      </c>
      <c r="I586" s="1">
        <v>-3.2317007466746919</v>
      </c>
      <c r="J586" s="1">
        <v>-1.5478406125097623</v>
      </c>
      <c r="K586" s="1">
        <v>-5.4000652999424759</v>
      </c>
      <c r="L586" s="1">
        <v>4.7326798906232446</v>
      </c>
      <c r="M586" s="1">
        <v>-27.719999313354492</v>
      </c>
      <c r="N586" s="1">
        <v>1</v>
      </c>
      <c r="O586" s="1">
        <v>0.96533690096206171</v>
      </c>
      <c r="P586" s="1">
        <v>0.96533690096206171</v>
      </c>
      <c r="Q586" s="1">
        <v>1</v>
      </c>
      <c r="R586" s="1">
        <v>0.9329846751933194</v>
      </c>
      <c r="S586" s="1">
        <v>0.9329846751933194</v>
      </c>
      <c r="T586" s="1">
        <v>0.9329846751933194</v>
      </c>
      <c r="U586" s="1">
        <v>0.96533690096206171</v>
      </c>
      <c r="V586" s="1">
        <v>406.790663</v>
      </c>
      <c r="W586" s="1">
        <v>379.211635</v>
      </c>
      <c r="X586" s="1">
        <v>262.000766</v>
      </c>
      <c r="Y586" s="1">
        <v>389.46</v>
      </c>
      <c r="Z586" s="7">
        <v>74463.375599999999</v>
      </c>
      <c r="AA586" s="7">
        <v>76.348773421999994</v>
      </c>
      <c r="AB586" s="7">
        <v>96.518025046999995</v>
      </c>
      <c r="AC586" s="7" t="s">
        <v>444</v>
      </c>
      <c r="AD586" s="7">
        <v>156.92498115999999</v>
      </c>
      <c r="AE586" s="7">
        <v>44.266619196000001</v>
      </c>
      <c r="AF586" s="7">
        <v>241.8932969</v>
      </c>
      <c r="AG586" s="7">
        <v>68.621400588</v>
      </c>
    </row>
    <row r="587" spans="1:33" x14ac:dyDescent="0.25">
      <c r="A587" s="1">
        <v>224749</v>
      </c>
      <c r="B587" s="1">
        <v>2120201</v>
      </c>
      <c r="C587" s="1" t="s">
        <v>443</v>
      </c>
      <c r="D587" s="1">
        <v>102120201</v>
      </c>
      <c r="E587" s="1" t="s">
        <v>602</v>
      </c>
      <c r="F587" s="1">
        <v>34203085</v>
      </c>
      <c r="G587" s="1">
        <v>1.83</v>
      </c>
      <c r="H587" s="1">
        <v>12.020878037068433</v>
      </c>
      <c r="I587" s="1">
        <v>-4.9850233318178097</v>
      </c>
      <c r="J587" s="1">
        <v>3.7550048221489192</v>
      </c>
      <c r="K587" s="1">
        <v>-12.012562516093617</v>
      </c>
      <c r="L587" s="1">
        <v>10.655177608532375</v>
      </c>
      <c r="M587" s="1">
        <v>-27.719999313354492</v>
      </c>
      <c r="N587" s="1">
        <v>1</v>
      </c>
      <c r="O587" s="1">
        <v>0.96533690096206171</v>
      </c>
      <c r="P587" s="1">
        <v>0.96533690096206171</v>
      </c>
      <c r="Q587" s="1">
        <v>1</v>
      </c>
      <c r="R587" s="1">
        <v>0.9329846751933194</v>
      </c>
      <c r="S587" s="1">
        <v>0.9329846751933194</v>
      </c>
      <c r="T587" s="1">
        <v>0.9329846751933194</v>
      </c>
      <c r="U587" s="1">
        <v>0.96533690096206171</v>
      </c>
      <c r="V587" s="1">
        <v>406.790663</v>
      </c>
      <c r="W587" s="1">
        <v>379.211635</v>
      </c>
      <c r="X587" s="1">
        <v>262.000766</v>
      </c>
      <c r="Y587" s="1">
        <v>389.46</v>
      </c>
      <c r="Z587" s="7">
        <v>74463.375599999999</v>
      </c>
      <c r="AA587" s="7">
        <v>33.355784387999996</v>
      </c>
      <c r="AB587" s="7">
        <v>29.452599502999998</v>
      </c>
      <c r="AC587" s="7" t="s">
        <v>444</v>
      </c>
      <c r="AD587" s="7" t="s">
        <v>445</v>
      </c>
      <c r="AE587" s="7">
        <v>19.348922159000001</v>
      </c>
      <c r="AF587" s="7" t="s">
        <v>445</v>
      </c>
      <c r="AG587" s="7">
        <v>30.297244775999999</v>
      </c>
    </row>
    <row r="588" spans="1:33" x14ac:dyDescent="0.25">
      <c r="A588" s="1">
        <v>229375</v>
      </c>
      <c r="B588" s="1">
        <v>2120202</v>
      </c>
      <c r="C588" s="1" t="s">
        <v>443</v>
      </c>
      <c r="D588" s="1">
        <v>102120202</v>
      </c>
      <c r="E588" s="1" t="s">
        <v>602</v>
      </c>
      <c r="F588" s="1">
        <v>34203085</v>
      </c>
      <c r="G588" s="1">
        <v>1.83</v>
      </c>
      <c r="H588" s="1">
        <v>-2.3785464140339552</v>
      </c>
      <c r="I588" s="1">
        <v>5.1154492034465022</v>
      </c>
      <c r="J588" s="1">
        <v>-7.4790710027672258</v>
      </c>
      <c r="K588" s="1">
        <v>1.2357160269944758</v>
      </c>
      <c r="L588" s="1">
        <v>6.6207346154820907</v>
      </c>
      <c r="M588" s="1">
        <v>-27.719999313354492</v>
      </c>
      <c r="N588" s="1">
        <v>1</v>
      </c>
      <c r="O588" s="1">
        <v>0.96533690096206171</v>
      </c>
      <c r="P588" s="1">
        <v>0.96533690096206171</v>
      </c>
      <c r="Q588" s="1">
        <v>1</v>
      </c>
      <c r="R588" s="1">
        <v>0.9329846751933194</v>
      </c>
      <c r="S588" s="1">
        <v>0.9329846751933194</v>
      </c>
      <c r="T588" s="1">
        <v>0.9329846751933194</v>
      </c>
      <c r="U588" s="1">
        <v>0.96533690096206171</v>
      </c>
      <c r="V588" s="1">
        <v>406.790663</v>
      </c>
      <c r="W588" s="1">
        <v>379.211635</v>
      </c>
      <c r="X588" s="1">
        <v>262.000766</v>
      </c>
      <c r="Y588" s="1">
        <v>389.46</v>
      </c>
      <c r="Z588" s="7">
        <v>74463.375599999999</v>
      </c>
      <c r="AA588" s="7">
        <v>54.290991982000001</v>
      </c>
      <c r="AB588" s="7" t="s">
        <v>444</v>
      </c>
      <c r="AC588" s="7">
        <v>70.561063355000002</v>
      </c>
      <c r="AD588" s="7">
        <v>31.683564506</v>
      </c>
      <c r="AE588" s="7" t="s">
        <v>445</v>
      </c>
      <c r="AF588" s="7">
        <v>49.268289912999997</v>
      </c>
      <c r="AG588" s="7" t="s">
        <v>445</v>
      </c>
    </row>
    <row r="589" spans="1:33" x14ac:dyDescent="0.25">
      <c r="A589" s="1">
        <v>234001</v>
      </c>
      <c r="B589" s="1">
        <v>2120203</v>
      </c>
      <c r="C589" s="1" t="s">
        <v>443</v>
      </c>
      <c r="D589" s="1">
        <v>102120203</v>
      </c>
      <c r="E589" s="1" t="s">
        <v>602</v>
      </c>
      <c r="F589" s="1">
        <v>34203085</v>
      </c>
      <c r="G589" s="1">
        <v>1.83</v>
      </c>
      <c r="H589" s="1">
        <v>6.8936664345530136</v>
      </c>
      <c r="I589" s="1">
        <v>-3.6436497086761968</v>
      </c>
      <c r="J589" s="1">
        <v>1.8795351231010446</v>
      </c>
      <c r="K589" s="1">
        <v>-7.702043309391291</v>
      </c>
      <c r="L589" s="1">
        <v>6.680639555771263</v>
      </c>
      <c r="M589" s="1">
        <v>-27.719999313354492</v>
      </c>
      <c r="N589" s="1">
        <v>1</v>
      </c>
      <c r="O589" s="1">
        <v>0.96533690096206171</v>
      </c>
      <c r="P589" s="1">
        <v>0.96533690096206171</v>
      </c>
      <c r="Q589" s="1">
        <v>1</v>
      </c>
      <c r="R589" s="1">
        <v>0.9329846751933194</v>
      </c>
      <c r="S589" s="1">
        <v>0.9329846751933194</v>
      </c>
      <c r="T589" s="1">
        <v>0.9329846751933194</v>
      </c>
      <c r="U589" s="1">
        <v>0.96533690096206171</v>
      </c>
      <c r="V589" s="1">
        <v>406.790663</v>
      </c>
      <c r="W589" s="1">
        <v>379.211635</v>
      </c>
      <c r="X589" s="1">
        <v>262.000766</v>
      </c>
      <c r="Y589" s="1">
        <v>389.46</v>
      </c>
      <c r="Z589" s="7">
        <v>74463.375599999999</v>
      </c>
      <c r="AA589" s="7">
        <v>53.795200592</v>
      </c>
      <c r="AB589" s="7">
        <v>52.101928852</v>
      </c>
      <c r="AC589" s="7" t="s">
        <v>444</v>
      </c>
      <c r="AD589" s="7" t="s">
        <v>445</v>
      </c>
      <c r="AE589" s="7">
        <v>30.737383152</v>
      </c>
      <c r="AF589" s="7" t="s">
        <v>445</v>
      </c>
      <c r="AG589" s="7">
        <v>47.813034975999997</v>
      </c>
    </row>
    <row r="590" spans="1:33" x14ac:dyDescent="0.25">
      <c r="A590" s="1">
        <v>238627</v>
      </c>
      <c r="B590" s="1">
        <v>2120204</v>
      </c>
      <c r="C590" s="1" t="s">
        <v>443</v>
      </c>
      <c r="D590" s="1">
        <v>102120204</v>
      </c>
      <c r="E590" s="1" t="s">
        <v>602</v>
      </c>
      <c r="F590" s="1">
        <v>34203085</v>
      </c>
      <c r="G590" s="1">
        <v>1.83</v>
      </c>
      <c r="H590" s="1">
        <v>0.2686945077673174</v>
      </c>
      <c r="I590" s="1">
        <v>4.7640834986360385</v>
      </c>
      <c r="J590" s="1">
        <v>-6.3288711139703384</v>
      </c>
      <c r="K590" s="1">
        <v>1.9608541193294211</v>
      </c>
      <c r="L590" s="1">
        <v>6.4731156372339678</v>
      </c>
      <c r="M590" s="1">
        <v>-27.719999313354492</v>
      </c>
      <c r="N590" s="1">
        <v>1</v>
      </c>
      <c r="O590" s="1">
        <v>0.96533690096206171</v>
      </c>
      <c r="P590" s="1">
        <v>0.96533690096206171</v>
      </c>
      <c r="Q590" s="1">
        <v>1</v>
      </c>
      <c r="R590" s="1">
        <v>0.9329846751933194</v>
      </c>
      <c r="S590" s="1">
        <v>0.9329846751933194</v>
      </c>
      <c r="T590" s="1">
        <v>0.9329846751933194</v>
      </c>
      <c r="U590" s="1">
        <v>0.96533690096206171</v>
      </c>
      <c r="V590" s="1">
        <v>406.790663</v>
      </c>
      <c r="W590" s="1">
        <v>379.211635</v>
      </c>
      <c r="X590" s="1">
        <v>262.000766</v>
      </c>
      <c r="Y590" s="1">
        <v>389.46</v>
      </c>
      <c r="Z590" s="7">
        <v>74463.375599999999</v>
      </c>
      <c r="AA590" s="7">
        <v>55.551899433999999</v>
      </c>
      <c r="AB590" s="7">
        <v>1361.3910201000001</v>
      </c>
      <c r="AC590" s="7">
        <v>75.838910284999997</v>
      </c>
      <c r="AD590" s="7">
        <v>37.623428279999999</v>
      </c>
      <c r="AE590" s="7" t="s">
        <v>445</v>
      </c>
      <c r="AF590" s="7">
        <v>58.403976266999997</v>
      </c>
      <c r="AG590" s="7" t="s">
        <v>445</v>
      </c>
    </row>
    <row r="591" spans="1:33" x14ac:dyDescent="0.25">
      <c r="A591" s="1">
        <v>243253</v>
      </c>
      <c r="B591" s="1">
        <v>2120205</v>
      </c>
      <c r="C591" s="1" t="s">
        <v>443</v>
      </c>
      <c r="D591" s="1">
        <v>102120205</v>
      </c>
      <c r="E591" s="1" t="s">
        <v>602</v>
      </c>
      <c r="F591" s="1">
        <v>34203085</v>
      </c>
      <c r="G591" s="1">
        <v>1.83</v>
      </c>
      <c r="H591" s="1">
        <v>12.676315221616717</v>
      </c>
      <c r="I591" s="1">
        <v>-4.6534819586549592</v>
      </c>
      <c r="J591" s="1">
        <v>4.8480024033442684</v>
      </c>
      <c r="K591" s="1">
        <v>-12.8664860581691</v>
      </c>
      <c r="L591" s="1">
        <v>11.28884748580484</v>
      </c>
      <c r="M591" s="1">
        <v>-27.719999313354492</v>
      </c>
      <c r="N591" s="1">
        <v>1</v>
      </c>
      <c r="O591" s="1">
        <v>0.96533690096206171</v>
      </c>
      <c r="P591" s="1">
        <v>0.96533690096206171</v>
      </c>
      <c r="Q591" s="1">
        <v>1</v>
      </c>
      <c r="R591" s="1">
        <v>0.9329846751933194</v>
      </c>
      <c r="S591" s="1">
        <v>0.9329846751933194</v>
      </c>
      <c r="T591" s="1">
        <v>0.9329846751933194</v>
      </c>
      <c r="U591" s="1">
        <v>0.96533690096206171</v>
      </c>
      <c r="V591" s="1">
        <v>406.790663</v>
      </c>
      <c r="W591" s="1">
        <v>379.211635</v>
      </c>
      <c r="X591" s="1">
        <v>262.000766</v>
      </c>
      <c r="Y591" s="1">
        <v>389.46</v>
      </c>
      <c r="Z591" s="7">
        <v>74463.375599999999</v>
      </c>
      <c r="AA591" s="7">
        <v>31.427312443000002</v>
      </c>
      <c r="AB591" s="7">
        <v>27.878027891999999</v>
      </c>
      <c r="AC591" s="7" t="s">
        <v>444</v>
      </c>
      <c r="AD591" s="7" t="s">
        <v>445</v>
      </c>
      <c r="AE591" s="7">
        <v>17.998403951</v>
      </c>
      <c r="AF591" s="7" t="s">
        <v>445</v>
      </c>
      <c r="AG591" s="7">
        <v>28.220107786</v>
      </c>
    </row>
    <row r="592" spans="1:33" x14ac:dyDescent="0.25">
      <c r="A592" s="1">
        <v>247879</v>
      </c>
      <c r="B592" s="1">
        <v>2120206</v>
      </c>
      <c r="C592" s="1" t="s">
        <v>443</v>
      </c>
      <c r="D592" s="1">
        <v>102120206</v>
      </c>
      <c r="E592" s="1" t="s">
        <v>602</v>
      </c>
      <c r="F592" s="1">
        <v>34203085</v>
      </c>
      <c r="G592" s="1">
        <v>1.83</v>
      </c>
      <c r="H592" s="1">
        <v>1.224694893207714</v>
      </c>
      <c r="I592" s="1">
        <v>3.6685639018873739</v>
      </c>
      <c r="J592" s="1">
        <v>-4.7122553097454709</v>
      </c>
      <c r="K592" s="1">
        <v>1.5313158433679064</v>
      </c>
      <c r="L592" s="1">
        <v>5.4341191405058318</v>
      </c>
      <c r="M592" s="1">
        <v>-27.719999313354492</v>
      </c>
      <c r="N592" s="1">
        <v>1</v>
      </c>
      <c r="O592" s="1">
        <v>0.96533690096206171</v>
      </c>
      <c r="P592" s="1">
        <v>0.96533690096206171</v>
      </c>
      <c r="Q592" s="1">
        <v>1</v>
      </c>
      <c r="R592" s="1">
        <v>0.9329846751933194</v>
      </c>
      <c r="S592" s="1">
        <v>0.9329846751933194</v>
      </c>
      <c r="T592" s="1">
        <v>0.9329846751933194</v>
      </c>
      <c r="U592" s="1">
        <v>0.96533690096206171</v>
      </c>
      <c r="V592" s="1">
        <v>406.790663</v>
      </c>
      <c r="W592" s="1">
        <v>379.211635</v>
      </c>
      <c r="X592" s="1">
        <v>262.000766</v>
      </c>
      <c r="Y592" s="1">
        <v>389.46</v>
      </c>
      <c r="Z592" s="7">
        <v>74463.375599999999</v>
      </c>
      <c r="AA592" s="7">
        <v>66.364548894999999</v>
      </c>
      <c r="AB592" s="7">
        <v>297.90463867</v>
      </c>
      <c r="AC592" s="7">
        <v>98.784818891</v>
      </c>
      <c r="AD592" s="7">
        <v>50.873823360000003</v>
      </c>
      <c r="AE592" s="7" t="s">
        <v>445</v>
      </c>
      <c r="AF592" s="7">
        <v>78.783476219999997</v>
      </c>
      <c r="AG592" s="7" t="s">
        <v>445</v>
      </c>
    </row>
    <row r="593" spans="1:33" x14ac:dyDescent="0.25">
      <c r="A593" s="1">
        <v>252505</v>
      </c>
      <c r="B593" s="1">
        <v>2120207</v>
      </c>
      <c r="C593" s="1" t="s">
        <v>443</v>
      </c>
      <c r="D593" s="1">
        <v>102120207</v>
      </c>
      <c r="E593" s="1" t="s">
        <v>602</v>
      </c>
      <c r="F593" s="1">
        <v>34203085</v>
      </c>
      <c r="G593" s="1">
        <v>1.83</v>
      </c>
      <c r="H593" s="1">
        <v>6.4145448984070352</v>
      </c>
      <c r="I593" s="1">
        <v>-3.3074708272308841</v>
      </c>
      <c r="J593" s="1">
        <v>2.173779865922719</v>
      </c>
      <c r="K593" s="1">
        <v>-7.3459330878310656</v>
      </c>
      <c r="L593" s="1">
        <v>6.3808673160752951</v>
      </c>
      <c r="M593" s="1">
        <v>-27.719999313354492</v>
      </c>
      <c r="N593" s="1">
        <v>1</v>
      </c>
      <c r="O593" s="1">
        <v>0.96533690096206171</v>
      </c>
      <c r="P593" s="1">
        <v>0.96533690096206171</v>
      </c>
      <c r="Q593" s="1">
        <v>1</v>
      </c>
      <c r="R593" s="1">
        <v>0.9329846751933194</v>
      </c>
      <c r="S593" s="1">
        <v>0.9329846751933194</v>
      </c>
      <c r="T593" s="1">
        <v>0.9329846751933194</v>
      </c>
      <c r="U593" s="1">
        <v>0.96533690096206171</v>
      </c>
      <c r="V593" s="1">
        <v>406.790663</v>
      </c>
      <c r="W593" s="1">
        <v>379.211635</v>
      </c>
      <c r="X593" s="1">
        <v>262.000766</v>
      </c>
      <c r="Y593" s="1">
        <v>389.46</v>
      </c>
      <c r="Z593" s="7">
        <v>74463.375599999999</v>
      </c>
      <c r="AA593" s="7">
        <v>56.369471328000003</v>
      </c>
      <c r="AB593" s="7">
        <v>56.068270677999998</v>
      </c>
      <c r="AC593" s="7" t="s">
        <v>444</v>
      </c>
      <c r="AD593" s="7" t="s">
        <v>445</v>
      </c>
      <c r="AE593" s="7">
        <v>32.275922424999997</v>
      </c>
      <c r="AF593" s="7" t="s">
        <v>445</v>
      </c>
      <c r="AG593" s="7">
        <v>50.179353929999998</v>
      </c>
    </row>
    <row r="594" spans="1:33" x14ac:dyDescent="0.25">
      <c r="A594" s="1">
        <v>257131</v>
      </c>
      <c r="B594" s="1">
        <v>2120208</v>
      </c>
      <c r="C594" s="1" t="s">
        <v>443</v>
      </c>
      <c r="D594" s="1">
        <v>102120208</v>
      </c>
      <c r="E594" s="1" t="s">
        <v>602</v>
      </c>
      <c r="F594" s="1">
        <v>34203085</v>
      </c>
      <c r="G594" s="1">
        <v>1.83</v>
      </c>
      <c r="H594" s="1">
        <v>0.81073460201476144</v>
      </c>
      <c r="I594" s="1">
        <v>1.1895018510199367</v>
      </c>
      <c r="J594" s="1">
        <v>-2.0132494232986349</v>
      </c>
      <c r="K594" s="1">
        <v>-2.6091460297799034</v>
      </c>
      <c r="L594" s="1">
        <v>3.3879219184251634</v>
      </c>
      <c r="M594" s="1">
        <v>-27.719999313354492</v>
      </c>
      <c r="N594" s="1">
        <v>1</v>
      </c>
      <c r="O594" s="1">
        <v>0.96533690096206171</v>
      </c>
      <c r="P594" s="1">
        <v>0.96533690096206171</v>
      </c>
      <c r="Q594" s="1">
        <v>1</v>
      </c>
      <c r="R594" s="1">
        <v>0.9329846751933194</v>
      </c>
      <c r="S594" s="1">
        <v>0.9329846751933194</v>
      </c>
      <c r="T594" s="1">
        <v>0.9329846751933194</v>
      </c>
      <c r="U594" s="1">
        <v>0.96533690096206171</v>
      </c>
      <c r="V594" s="1">
        <v>406.790663</v>
      </c>
      <c r="W594" s="1">
        <v>379.211635</v>
      </c>
      <c r="X594" s="1">
        <v>262.000766</v>
      </c>
      <c r="Y594" s="1">
        <v>389.46</v>
      </c>
      <c r="Z594" s="7">
        <v>74463.375599999999</v>
      </c>
      <c r="AA594" s="7">
        <v>107.05059661</v>
      </c>
      <c r="AB594" s="7">
        <v>450.52505349</v>
      </c>
      <c r="AC594" s="7">
        <v>306.74814199000002</v>
      </c>
      <c r="AD594" s="7">
        <v>120.41699719</v>
      </c>
      <c r="AE594" s="7">
        <v>92.686860289999998</v>
      </c>
      <c r="AF594" s="7">
        <v>185.74293661999999</v>
      </c>
      <c r="AG594" s="7">
        <v>143.09316502999999</v>
      </c>
    </row>
    <row r="595" spans="1:33" x14ac:dyDescent="0.25">
      <c r="A595" s="1">
        <v>261757</v>
      </c>
      <c r="B595" s="1">
        <v>2120209</v>
      </c>
      <c r="C595" s="1" t="s">
        <v>443</v>
      </c>
      <c r="D595" s="1">
        <v>102120209</v>
      </c>
      <c r="E595" s="1" t="s">
        <v>602</v>
      </c>
      <c r="F595" s="1">
        <v>34203085</v>
      </c>
      <c r="G595" s="1">
        <v>1.83</v>
      </c>
      <c r="H595" s="1">
        <v>8.8997897208623282</v>
      </c>
      <c r="I595" s="1">
        <v>-4.3811924370573028</v>
      </c>
      <c r="J595" s="1">
        <v>2.5801091880923135</v>
      </c>
      <c r="K595" s="1">
        <v>-9.3547876926369149</v>
      </c>
      <c r="L595" s="1">
        <v>8.11268012663181</v>
      </c>
      <c r="M595" s="1">
        <v>-27.719999313354492</v>
      </c>
      <c r="N595" s="1">
        <v>1</v>
      </c>
      <c r="O595" s="1">
        <v>0.96533690096206171</v>
      </c>
      <c r="P595" s="1">
        <v>0.96533690096206171</v>
      </c>
      <c r="Q595" s="1">
        <v>1</v>
      </c>
      <c r="R595" s="1">
        <v>0.9329846751933194</v>
      </c>
      <c r="S595" s="1">
        <v>0.9329846751933194</v>
      </c>
      <c r="T595" s="1">
        <v>0.9329846751933194</v>
      </c>
      <c r="U595" s="1">
        <v>0.96533690096206171</v>
      </c>
      <c r="V595" s="1">
        <v>406.790663</v>
      </c>
      <c r="W595" s="1">
        <v>379.211635</v>
      </c>
      <c r="X595" s="1">
        <v>262.000766</v>
      </c>
      <c r="Y595" s="1">
        <v>389.46</v>
      </c>
      <c r="Z595" s="7">
        <v>74463.375599999999</v>
      </c>
      <c r="AA595" s="7">
        <v>44.122817468999997</v>
      </c>
      <c r="AB595" s="7">
        <v>40.132093681000001</v>
      </c>
      <c r="AC595" s="7" t="s">
        <v>444</v>
      </c>
      <c r="AD595" s="7" t="s">
        <v>445</v>
      </c>
      <c r="AE595" s="7">
        <v>25.130224179999999</v>
      </c>
      <c r="AF595" s="7" t="s">
        <v>445</v>
      </c>
      <c r="AG595" s="7">
        <v>39.189058459000002</v>
      </c>
    </row>
    <row r="596" spans="1:33" x14ac:dyDescent="0.25">
      <c r="A596" s="1">
        <v>266383</v>
      </c>
      <c r="B596" s="1">
        <v>2120210</v>
      </c>
      <c r="C596" s="1" t="s">
        <v>443</v>
      </c>
      <c r="D596" s="1">
        <v>102120210</v>
      </c>
      <c r="E596" s="1" t="s">
        <v>602</v>
      </c>
      <c r="F596" s="1">
        <v>34203085</v>
      </c>
      <c r="G596" s="1">
        <v>1.83</v>
      </c>
      <c r="H596" s="1">
        <v>-2.1007410663993666</v>
      </c>
      <c r="I596" s="1">
        <v>5.0377982140074247</v>
      </c>
      <c r="J596" s="1">
        <v>-7.3707658142853614</v>
      </c>
      <c r="K596" s="1">
        <v>1.4084919940273719</v>
      </c>
      <c r="L596" s="1">
        <v>6.5793425139299151</v>
      </c>
      <c r="M596" s="1">
        <v>-27.719999313354492</v>
      </c>
      <c r="N596" s="1">
        <v>1</v>
      </c>
      <c r="O596" s="1">
        <v>0.96533690096206171</v>
      </c>
      <c r="P596" s="1">
        <v>0.96533690096206171</v>
      </c>
      <c r="Q596" s="1">
        <v>1</v>
      </c>
      <c r="R596" s="1">
        <v>0.9329846751933194</v>
      </c>
      <c r="S596" s="1">
        <v>0.9329846751933194</v>
      </c>
      <c r="T596" s="1">
        <v>0.9329846751933194</v>
      </c>
      <c r="U596" s="1">
        <v>0.96533690096206171</v>
      </c>
      <c r="V596" s="1">
        <v>406.790663</v>
      </c>
      <c r="W596" s="1">
        <v>379.211635</v>
      </c>
      <c r="X596" s="1">
        <v>262.000766</v>
      </c>
      <c r="Y596" s="1">
        <v>389.46</v>
      </c>
      <c r="Z596" s="7">
        <v>74463.375599999999</v>
      </c>
      <c r="AA596" s="7">
        <v>54.638839863000001</v>
      </c>
      <c r="AB596" s="7" t="s">
        <v>444</v>
      </c>
      <c r="AC596" s="7">
        <v>71.664082399999998</v>
      </c>
      <c r="AD596" s="7">
        <v>32.163813058999999</v>
      </c>
      <c r="AE596" s="7" t="s">
        <v>445</v>
      </c>
      <c r="AF596" s="7">
        <v>50.006926405999998</v>
      </c>
      <c r="AG596" s="7" t="s">
        <v>445</v>
      </c>
    </row>
    <row r="597" spans="1:33" x14ac:dyDescent="0.25">
      <c r="A597" s="1">
        <v>271009</v>
      </c>
      <c r="B597" s="1">
        <v>2120211</v>
      </c>
      <c r="C597" s="1" t="s">
        <v>443</v>
      </c>
      <c r="D597" s="1">
        <v>102120211</v>
      </c>
      <c r="E597" s="1" t="s">
        <v>602</v>
      </c>
      <c r="F597" s="1">
        <v>34203085</v>
      </c>
      <c r="G597" s="1">
        <v>1.83</v>
      </c>
      <c r="H597" s="1">
        <v>14.458537554591732</v>
      </c>
      <c r="I597" s="1">
        <v>-11.255292557617786</v>
      </c>
      <c r="J597" s="1">
        <v>7.1569554376955183E-2</v>
      </c>
      <c r="K597" s="1">
        <v>-14.742274682847214</v>
      </c>
      <c r="L597" s="1">
        <v>14.445423609985966</v>
      </c>
      <c r="M597" s="1">
        <v>-27.719999313354492</v>
      </c>
      <c r="N597" s="1">
        <v>1</v>
      </c>
      <c r="O597" s="1">
        <v>0.96533690096206171</v>
      </c>
      <c r="P597" s="1">
        <v>0.96533690096206171</v>
      </c>
      <c r="Q597" s="1">
        <v>1</v>
      </c>
      <c r="R597" s="1">
        <v>0.9329846751933194</v>
      </c>
      <c r="S597" s="1">
        <v>0.9329846751933194</v>
      </c>
      <c r="T597" s="1">
        <v>0.9329846751933194</v>
      </c>
      <c r="U597" s="1">
        <v>0.96533690096206171</v>
      </c>
      <c r="V597" s="1">
        <v>406.790663</v>
      </c>
      <c r="W597" s="1">
        <v>379.211635</v>
      </c>
      <c r="X597" s="1">
        <v>262.000766</v>
      </c>
      <c r="Y597" s="1">
        <v>389.46</v>
      </c>
      <c r="Z597" s="7">
        <v>74463.375599999999</v>
      </c>
      <c r="AA597" s="7">
        <v>24.341381078000001</v>
      </c>
      <c r="AB597" s="7">
        <v>24.318396356000001</v>
      </c>
      <c r="AC597" s="7" t="s">
        <v>444</v>
      </c>
      <c r="AD597" s="7" t="s">
        <v>445</v>
      </c>
      <c r="AE597" s="7">
        <v>15.581070752</v>
      </c>
      <c r="AF597" s="7" t="s">
        <v>445</v>
      </c>
      <c r="AG597" s="7">
        <v>24.502177753000002</v>
      </c>
    </row>
    <row r="598" spans="1:33" x14ac:dyDescent="0.25">
      <c r="A598" s="1">
        <v>275635</v>
      </c>
      <c r="B598" s="1">
        <v>2120212</v>
      </c>
      <c r="C598" s="1" t="s">
        <v>443</v>
      </c>
      <c r="D598" s="1">
        <v>102120212</v>
      </c>
      <c r="E598" s="1" t="s">
        <v>602</v>
      </c>
      <c r="F598" s="1">
        <v>34203085</v>
      </c>
      <c r="G598" s="1">
        <v>1.83</v>
      </c>
      <c r="H598" s="1">
        <v>11.41687044251479</v>
      </c>
      <c r="I598" s="1">
        <v>-4.2380381455780434</v>
      </c>
      <c r="J598" s="1">
        <v>4.6101723363158573</v>
      </c>
      <c r="K598" s="1">
        <v>-11.831198744014188</v>
      </c>
      <c r="L598" s="1">
        <v>10.388273561414055</v>
      </c>
      <c r="M598" s="1">
        <v>-27.719999313354492</v>
      </c>
      <c r="N598" s="1">
        <v>1</v>
      </c>
      <c r="O598" s="1">
        <v>0.96533690096206171</v>
      </c>
      <c r="P598" s="1">
        <v>0.96533690096206171</v>
      </c>
      <c r="Q598" s="1">
        <v>1</v>
      </c>
      <c r="R598" s="1">
        <v>0.9329846751933194</v>
      </c>
      <c r="S598" s="1">
        <v>0.9329846751933194</v>
      </c>
      <c r="T598" s="1">
        <v>0.9329846751933194</v>
      </c>
      <c r="U598" s="1">
        <v>0.96533690096206171</v>
      </c>
      <c r="V598" s="1">
        <v>406.790663</v>
      </c>
      <c r="W598" s="1">
        <v>379.211635</v>
      </c>
      <c r="X598" s="1">
        <v>262.000766</v>
      </c>
      <c r="Y598" s="1">
        <v>389.46</v>
      </c>
      <c r="Z598" s="7">
        <v>74463.375599999999</v>
      </c>
      <c r="AA598" s="7">
        <v>34.238481387</v>
      </c>
      <c r="AB598" s="7">
        <v>31.063689114999999</v>
      </c>
      <c r="AC598" s="7" t="s">
        <v>444</v>
      </c>
      <c r="AD598" s="7" t="s">
        <v>445</v>
      </c>
      <c r="AE598" s="7">
        <v>19.660856507999998</v>
      </c>
      <c r="AF598" s="7" t="s">
        <v>445</v>
      </c>
      <c r="AG598" s="7">
        <v>30.777009040999999</v>
      </c>
    </row>
    <row r="599" spans="1:33" x14ac:dyDescent="0.25">
      <c r="A599" s="1">
        <v>280261</v>
      </c>
      <c r="B599" s="1">
        <v>2120213</v>
      </c>
      <c r="C599" s="1" t="s">
        <v>443</v>
      </c>
      <c r="D599" s="1">
        <v>102120213</v>
      </c>
      <c r="E599" s="1" t="s">
        <v>602</v>
      </c>
      <c r="F599" s="1">
        <v>34203085</v>
      </c>
      <c r="G599" s="1">
        <v>1.83</v>
      </c>
      <c r="H599" s="1">
        <v>2.2956788636287473</v>
      </c>
      <c r="I599" s="1">
        <v>5.7975225985190528</v>
      </c>
      <c r="J599" s="1">
        <v>-6.9879286842774047</v>
      </c>
      <c r="K599" s="1">
        <v>3.5747986148126172</v>
      </c>
      <c r="L599" s="1">
        <v>8.3801971113247298</v>
      </c>
      <c r="M599" s="1">
        <v>-27.719999313354492</v>
      </c>
      <c r="N599" s="1">
        <v>1</v>
      </c>
      <c r="O599" s="1">
        <v>0.96533690096206171</v>
      </c>
      <c r="P599" s="1">
        <v>0.96533690096206171</v>
      </c>
      <c r="Q599" s="1">
        <v>1</v>
      </c>
      <c r="R599" s="1">
        <v>0.9329846751933194</v>
      </c>
      <c r="S599" s="1">
        <v>0.9329846751933194</v>
      </c>
      <c r="T599" s="1">
        <v>0.9329846751933194</v>
      </c>
      <c r="U599" s="1">
        <v>0.96533690096206171</v>
      </c>
      <c r="V599" s="1">
        <v>406.790663</v>
      </c>
      <c r="W599" s="1">
        <v>379.211635</v>
      </c>
      <c r="X599" s="1">
        <v>262.000766</v>
      </c>
      <c r="Y599" s="1">
        <v>389.46</v>
      </c>
      <c r="Z599" s="7">
        <v>74463.375599999999</v>
      </c>
      <c r="AA599" s="7">
        <v>42.682383561999998</v>
      </c>
      <c r="AB599" s="7">
        <v>158.45914314999999</v>
      </c>
      <c r="AC599" s="7">
        <v>62.14196768</v>
      </c>
      <c r="AD599" s="7">
        <v>33.980708964000002</v>
      </c>
      <c r="AE599" s="7" t="s">
        <v>445</v>
      </c>
      <c r="AF599" s="7">
        <v>52.801366104000003</v>
      </c>
      <c r="AG599" s="7" t="s">
        <v>445</v>
      </c>
    </row>
    <row r="600" spans="1:33" x14ac:dyDescent="0.25">
      <c r="A600" s="1">
        <v>284887</v>
      </c>
      <c r="B600" s="1">
        <v>2120214</v>
      </c>
      <c r="C600" s="1" t="s">
        <v>443</v>
      </c>
      <c r="D600" s="1">
        <v>102120214</v>
      </c>
      <c r="E600" s="1" t="s">
        <v>602</v>
      </c>
      <c r="F600" s="1">
        <v>34203085</v>
      </c>
      <c r="G600" s="1">
        <v>1.83</v>
      </c>
      <c r="H600" s="1">
        <v>11.246456717816971</v>
      </c>
      <c r="I600" s="1">
        <v>-4.4878817086296845</v>
      </c>
      <c r="J600" s="1">
        <v>3.9201517709337939</v>
      </c>
      <c r="K600" s="1">
        <v>-11.354924587543103</v>
      </c>
      <c r="L600" s="1">
        <v>9.9096227672547119</v>
      </c>
      <c r="M600" s="1">
        <v>-27.719999313354492</v>
      </c>
      <c r="N600" s="1">
        <v>1</v>
      </c>
      <c r="O600" s="1">
        <v>0.96533690096206171</v>
      </c>
      <c r="P600" s="1">
        <v>0.96533690096206171</v>
      </c>
      <c r="Q600" s="1">
        <v>1</v>
      </c>
      <c r="R600" s="1">
        <v>0.9329846751933194</v>
      </c>
      <c r="S600" s="1">
        <v>0.9329846751933194</v>
      </c>
      <c r="T600" s="1">
        <v>0.9329846751933194</v>
      </c>
      <c r="U600" s="1">
        <v>0.96533690096206171</v>
      </c>
      <c r="V600" s="1">
        <v>406.790663</v>
      </c>
      <c r="W600" s="1">
        <v>379.211635</v>
      </c>
      <c r="X600" s="1">
        <v>262.000766</v>
      </c>
      <c r="Y600" s="1">
        <v>389.46</v>
      </c>
      <c r="Z600" s="7">
        <v>74463.375599999999</v>
      </c>
      <c r="AA600" s="7">
        <v>35.940556985999997</v>
      </c>
      <c r="AB600" s="7">
        <v>31.549539266</v>
      </c>
      <c r="AC600" s="7" t="s">
        <v>444</v>
      </c>
      <c r="AD600" s="7" t="s">
        <v>445</v>
      </c>
      <c r="AE600" s="7">
        <v>20.527461294999998</v>
      </c>
      <c r="AF600" s="7" t="s">
        <v>445</v>
      </c>
      <c r="AG600" s="7">
        <v>32.109872862000003</v>
      </c>
    </row>
    <row r="601" spans="1:33" x14ac:dyDescent="0.25">
      <c r="A601" s="1">
        <v>289513</v>
      </c>
      <c r="B601" s="1">
        <v>2120215</v>
      </c>
      <c r="C601" s="1" t="s">
        <v>443</v>
      </c>
      <c r="D601" s="1">
        <v>102120215</v>
      </c>
      <c r="E601" s="1" t="s">
        <v>602</v>
      </c>
      <c r="F601" s="1">
        <v>34203085</v>
      </c>
      <c r="G601" s="1">
        <v>1.83</v>
      </c>
      <c r="H601" s="1">
        <v>-1.0508044438506041</v>
      </c>
      <c r="I601" s="1">
        <v>8.5224572031076775</v>
      </c>
      <c r="J601" s="1">
        <v>-11.881180200895736</v>
      </c>
      <c r="K601" s="1">
        <v>5.3775925765506774</v>
      </c>
      <c r="L601" s="1">
        <v>11.394882589920766</v>
      </c>
      <c r="M601" s="1">
        <v>-27.719999313354492</v>
      </c>
      <c r="N601" s="1">
        <v>1</v>
      </c>
      <c r="O601" s="1">
        <v>0.96533690096206171</v>
      </c>
      <c r="P601" s="1">
        <v>0.96533690096206171</v>
      </c>
      <c r="Q601" s="1">
        <v>1</v>
      </c>
      <c r="R601" s="1">
        <v>0.9329846751933194</v>
      </c>
      <c r="S601" s="1">
        <v>0.9329846751933194</v>
      </c>
      <c r="T601" s="1">
        <v>0.9329846751933194</v>
      </c>
      <c r="U601" s="1">
        <v>0.96533690096206171</v>
      </c>
      <c r="V601" s="1">
        <v>406.790663</v>
      </c>
      <c r="W601" s="1">
        <v>379.211635</v>
      </c>
      <c r="X601" s="1">
        <v>262.000766</v>
      </c>
      <c r="Y601" s="1">
        <v>389.46</v>
      </c>
      <c r="Z601" s="7">
        <v>74463.375599999999</v>
      </c>
      <c r="AA601" s="7">
        <v>31.125560018000002</v>
      </c>
      <c r="AB601" s="7" t="s">
        <v>444</v>
      </c>
      <c r="AC601" s="7">
        <v>41.953220627999997</v>
      </c>
      <c r="AD601" s="7">
        <v>19.573940924999999</v>
      </c>
      <c r="AE601" s="7" t="s">
        <v>445</v>
      </c>
      <c r="AF601" s="7">
        <v>30.643330299999999</v>
      </c>
      <c r="AG601" s="7" t="s">
        <v>445</v>
      </c>
    </row>
    <row r="602" spans="1:33" x14ac:dyDescent="0.25">
      <c r="A602" s="1">
        <v>294139</v>
      </c>
      <c r="B602" s="1">
        <v>2120216</v>
      </c>
      <c r="C602" s="1" t="s">
        <v>443</v>
      </c>
      <c r="D602" s="1">
        <v>102120216</v>
      </c>
      <c r="E602" s="1" t="s">
        <v>602</v>
      </c>
      <c r="F602" s="1">
        <v>34203085</v>
      </c>
      <c r="G602" s="1">
        <v>1.83</v>
      </c>
      <c r="H602" s="1">
        <v>2.7907212118184059</v>
      </c>
      <c r="I602" s="1">
        <v>0.721577664752175</v>
      </c>
      <c r="J602" s="1">
        <v>1.3343412722558008</v>
      </c>
      <c r="K602" s="1">
        <v>-3.1554789702491113</v>
      </c>
      <c r="L602" s="1">
        <v>3.58200162980684</v>
      </c>
      <c r="M602" s="1">
        <v>-27.719999313354492</v>
      </c>
      <c r="N602" s="1">
        <v>1</v>
      </c>
      <c r="O602" s="1">
        <v>0.96533690096206171</v>
      </c>
      <c r="P602" s="1">
        <v>0.96533690096206171</v>
      </c>
      <c r="Q602" s="1">
        <v>1</v>
      </c>
      <c r="R602" s="1">
        <v>0.9329846751933194</v>
      </c>
      <c r="S602" s="1">
        <v>0.9329846751933194</v>
      </c>
      <c r="T602" s="1">
        <v>0.9329846751933194</v>
      </c>
      <c r="U602" s="1">
        <v>0.96533690096206171</v>
      </c>
      <c r="V602" s="1">
        <v>406.790663</v>
      </c>
      <c r="W602" s="1">
        <v>379.211635</v>
      </c>
      <c r="X602" s="1">
        <v>262.000766</v>
      </c>
      <c r="Y602" s="1">
        <v>389.46</v>
      </c>
      <c r="Z602" s="7">
        <v>74463.375599999999</v>
      </c>
      <c r="AA602" s="7">
        <v>101.19620826000001</v>
      </c>
      <c r="AB602" s="7">
        <v>130.17289645</v>
      </c>
      <c r="AC602" s="7">
        <v>506.31473883000001</v>
      </c>
      <c r="AD602" s="7" t="s">
        <v>445</v>
      </c>
      <c r="AE602" s="7">
        <v>76.466115880000004</v>
      </c>
      <c r="AF602" s="7" t="s">
        <v>445</v>
      </c>
      <c r="AG602" s="7">
        <v>118.14517986</v>
      </c>
    </row>
    <row r="603" spans="1:33" x14ac:dyDescent="0.25">
      <c r="A603" s="1">
        <v>298765</v>
      </c>
      <c r="B603" s="1">
        <v>2120217</v>
      </c>
      <c r="C603" s="1" t="s">
        <v>443</v>
      </c>
      <c r="D603" s="1">
        <v>102120217</v>
      </c>
      <c r="E603" s="1" t="s">
        <v>602</v>
      </c>
      <c r="F603" s="1">
        <v>34203085</v>
      </c>
      <c r="G603" s="1">
        <v>1.83</v>
      </c>
      <c r="H603" s="1">
        <v>1.9194042972032075</v>
      </c>
      <c r="I603" s="1">
        <v>0.10741046570938104</v>
      </c>
      <c r="J603" s="1">
        <v>0.89106250858445279</v>
      </c>
      <c r="K603" s="1">
        <v>-2.7467497998341637</v>
      </c>
      <c r="L603" s="1">
        <v>2.8172694798810363</v>
      </c>
      <c r="M603" s="1">
        <v>-27.719999313354492</v>
      </c>
      <c r="N603" s="1">
        <v>1</v>
      </c>
      <c r="O603" s="1">
        <v>0.96533690096206171</v>
      </c>
      <c r="P603" s="1">
        <v>0.96533690096206171</v>
      </c>
      <c r="Q603" s="1">
        <v>1</v>
      </c>
      <c r="R603" s="1">
        <v>0.9329846751933194</v>
      </c>
      <c r="S603" s="1">
        <v>0.9329846751933194</v>
      </c>
      <c r="T603" s="1">
        <v>0.9329846751933194</v>
      </c>
      <c r="U603" s="1">
        <v>0.96533690096206171</v>
      </c>
      <c r="V603" s="1">
        <v>406.790663</v>
      </c>
      <c r="W603" s="1">
        <v>379.211635</v>
      </c>
      <c r="X603" s="1">
        <v>262.000766</v>
      </c>
      <c r="Y603" s="1">
        <v>389.46</v>
      </c>
      <c r="Z603" s="7">
        <v>74463.375599999999</v>
      </c>
      <c r="AA603" s="7">
        <v>128.93680126999999</v>
      </c>
      <c r="AB603" s="7">
        <v>189.71906063</v>
      </c>
      <c r="AC603" s="7">
        <v>3407.1128140000001</v>
      </c>
      <c r="AD603" s="7" t="s">
        <v>445</v>
      </c>
      <c r="AE603" s="7">
        <v>87.993434925000003</v>
      </c>
      <c r="AF603" s="7" t="s">
        <v>445</v>
      </c>
      <c r="AG603" s="7">
        <v>135.87453785</v>
      </c>
    </row>
    <row r="604" spans="1:33" x14ac:dyDescent="0.25">
      <c r="A604" s="1">
        <v>303391</v>
      </c>
      <c r="B604" s="1">
        <v>2120218</v>
      </c>
      <c r="C604" s="1" t="s">
        <v>443</v>
      </c>
      <c r="D604" s="1">
        <v>102120218</v>
      </c>
      <c r="E604" s="1" t="s">
        <v>602</v>
      </c>
      <c r="F604" s="1">
        <v>34203085</v>
      </c>
      <c r="G604" s="1">
        <v>1.83</v>
      </c>
      <c r="H604" s="1">
        <v>2.1259240443919256</v>
      </c>
      <c r="I604" s="1">
        <v>0.31053817855695093</v>
      </c>
      <c r="J604" s="1">
        <v>0.93220744988537529</v>
      </c>
      <c r="K604" s="1">
        <v>-2.7871116621753784</v>
      </c>
      <c r="L604" s="1">
        <v>2.9685747618689144</v>
      </c>
      <c r="M604" s="1">
        <v>-27.719999313354492</v>
      </c>
      <c r="N604" s="1">
        <v>1</v>
      </c>
      <c r="O604" s="1">
        <v>0.96533690096206171</v>
      </c>
      <c r="P604" s="1">
        <v>0.96533690096206171</v>
      </c>
      <c r="Q604" s="1">
        <v>1</v>
      </c>
      <c r="R604" s="1">
        <v>0.9329846751933194</v>
      </c>
      <c r="S604" s="1">
        <v>0.9329846751933194</v>
      </c>
      <c r="T604" s="1">
        <v>0.9329846751933194</v>
      </c>
      <c r="U604" s="1">
        <v>0.96533690096206171</v>
      </c>
      <c r="V604" s="1">
        <v>406.790663</v>
      </c>
      <c r="W604" s="1">
        <v>379.211635</v>
      </c>
      <c r="X604" s="1">
        <v>262.000766</v>
      </c>
      <c r="Y604" s="1">
        <v>389.46</v>
      </c>
      <c r="Z604" s="7">
        <v>74463.375599999999</v>
      </c>
      <c r="AA604" s="7">
        <v>122.31405267</v>
      </c>
      <c r="AB604" s="7">
        <v>171.19193955</v>
      </c>
      <c r="AC604" s="7">
        <v>1177.8147475000001</v>
      </c>
      <c r="AD604" s="7" t="s">
        <v>445</v>
      </c>
      <c r="AE604" s="7">
        <v>86.704666764999999</v>
      </c>
      <c r="AF604" s="7" t="s">
        <v>445</v>
      </c>
      <c r="AG604" s="7">
        <v>133.89237426</v>
      </c>
    </row>
    <row r="605" spans="1:33" x14ac:dyDescent="0.25">
      <c r="A605" s="1">
        <v>308017</v>
      </c>
      <c r="B605" s="1">
        <v>2120219</v>
      </c>
      <c r="C605" s="1" t="s">
        <v>443</v>
      </c>
      <c r="D605" s="1">
        <v>102120219</v>
      </c>
      <c r="E605" s="1" t="s">
        <v>602</v>
      </c>
      <c r="F605" s="1">
        <v>34203085</v>
      </c>
      <c r="G605" s="1">
        <v>1.83</v>
      </c>
      <c r="H605" s="1">
        <v>2.6332289594625413</v>
      </c>
      <c r="I605" s="1">
        <v>0.721467266731463</v>
      </c>
      <c r="J605" s="1">
        <v>1.1057621981592525</v>
      </c>
      <c r="K605" s="1">
        <v>-3.0021248385958872</v>
      </c>
      <c r="L605" s="1">
        <v>3.4318725562735821</v>
      </c>
      <c r="M605" s="1">
        <v>-27.719999313354492</v>
      </c>
      <c r="N605" s="1">
        <v>1</v>
      </c>
      <c r="O605" s="1">
        <v>0.96533690096206171</v>
      </c>
      <c r="P605" s="1">
        <v>0.96533690096206171</v>
      </c>
      <c r="Q605" s="1">
        <v>1</v>
      </c>
      <c r="R605" s="1">
        <v>0.9329846751933194</v>
      </c>
      <c r="S605" s="1">
        <v>0.9329846751933194</v>
      </c>
      <c r="T605" s="1">
        <v>0.9329846751933194</v>
      </c>
      <c r="U605" s="1">
        <v>0.96533690096206171</v>
      </c>
      <c r="V605" s="1">
        <v>406.790663</v>
      </c>
      <c r="W605" s="1">
        <v>379.211635</v>
      </c>
      <c r="X605" s="1">
        <v>262.000766</v>
      </c>
      <c r="Y605" s="1">
        <v>389.46</v>
      </c>
      <c r="Z605" s="7">
        <v>74463.375599999999</v>
      </c>
      <c r="AA605" s="7">
        <v>105.66683524</v>
      </c>
      <c r="AB605" s="7">
        <v>138.01828902</v>
      </c>
      <c r="AC605" s="7">
        <v>506.39236749999998</v>
      </c>
      <c r="AD605" s="7" t="s">
        <v>445</v>
      </c>
      <c r="AE605" s="7">
        <v>80.423229449000004</v>
      </c>
      <c r="AF605" s="7" t="s">
        <v>445</v>
      </c>
      <c r="AG605" s="7">
        <v>124.23133769</v>
      </c>
    </row>
    <row r="606" spans="1:33" x14ac:dyDescent="0.25">
      <c r="A606" s="1">
        <v>312643</v>
      </c>
      <c r="B606" s="1">
        <v>2120220</v>
      </c>
      <c r="C606" s="1" t="s">
        <v>443</v>
      </c>
      <c r="D606" s="1">
        <v>102120220</v>
      </c>
      <c r="E606" s="1" t="s">
        <v>602</v>
      </c>
      <c r="F606" s="1">
        <v>34203085</v>
      </c>
      <c r="G606" s="1">
        <v>1.83</v>
      </c>
      <c r="H606" s="1">
        <v>1.6156854354552297</v>
      </c>
      <c r="I606" s="1">
        <v>-1.042083034019464</v>
      </c>
      <c r="J606" s="1">
        <v>-1.2166248644859139</v>
      </c>
      <c r="K606" s="1">
        <v>-4.045718115589124</v>
      </c>
      <c r="L606" s="1">
        <v>3.6405523375361644</v>
      </c>
      <c r="M606" s="1">
        <v>-27.719999313354492</v>
      </c>
      <c r="N606" s="1">
        <v>1</v>
      </c>
      <c r="O606" s="1">
        <v>0.96533690096206171</v>
      </c>
      <c r="P606" s="1">
        <v>0.96533690096206171</v>
      </c>
      <c r="Q606" s="1">
        <v>1</v>
      </c>
      <c r="R606" s="1">
        <v>0.9329846751933194</v>
      </c>
      <c r="S606" s="1">
        <v>0.9329846751933194</v>
      </c>
      <c r="T606" s="1">
        <v>0.9329846751933194</v>
      </c>
      <c r="U606" s="1">
        <v>0.96533690096206171</v>
      </c>
      <c r="V606" s="1">
        <v>406.790663</v>
      </c>
      <c r="W606" s="1">
        <v>379.211635</v>
      </c>
      <c r="X606" s="1">
        <v>262.000766</v>
      </c>
      <c r="Y606" s="1">
        <v>389.46</v>
      </c>
      <c r="Z606" s="7">
        <v>74463.375599999999</v>
      </c>
      <c r="AA606" s="7">
        <v>99.552594936000006</v>
      </c>
      <c r="AB606" s="7">
        <v>225.57070275000001</v>
      </c>
      <c r="AC606" s="7" t="s">
        <v>444</v>
      </c>
      <c r="AD606" s="7">
        <v>199.91871101999999</v>
      </c>
      <c r="AE606" s="7">
        <v>59.420101594999998</v>
      </c>
      <c r="AF606" s="7">
        <v>308.01892638999999</v>
      </c>
      <c r="AG606" s="7">
        <v>91.927905185</v>
      </c>
    </row>
    <row r="607" spans="1:33" x14ac:dyDescent="0.25">
      <c r="A607" s="1">
        <v>317269</v>
      </c>
      <c r="B607" s="1">
        <v>2120221</v>
      </c>
      <c r="C607" s="1" t="s">
        <v>443</v>
      </c>
      <c r="D607" s="1">
        <v>102120221</v>
      </c>
      <c r="E607" s="1" t="s">
        <v>602</v>
      </c>
      <c r="F607" s="1">
        <v>34203085</v>
      </c>
      <c r="G607" s="1">
        <v>1.83</v>
      </c>
      <c r="H607" s="1">
        <v>5.7121883336276555</v>
      </c>
      <c r="I607" s="1">
        <v>-4.7266724449939463</v>
      </c>
      <c r="J607" s="1">
        <v>-5.7899310409185416</v>
      </c>
      <c r="K607" s="1">
        <v>-9.636102117004322</v>
      </c>
      <c r="L607" s="1">
        <v>9.961226400339914</v>
      </c>
      <c r="M607" s="1">
        <v>-27.719999313354492</v>
      </c>
      <c r="N607" s="1">
        <v>1</v>
      </c>
      <c r="O607" s="1">
        <v>0.96533690096206171</v>
      </c>
      <c r="P607" s="1">
        <v>0.96533690096206171</v>
      </c>
      <c r="Q607" s="1">
        <v>1</v>
      </c>
      <c r="R607" s="1">
        <v>0.9329846751933194</v>
      </c>
      <c r="S607" s="1">
        <v>0.9329846751933194</v>
      </c>
      <c r="T607" s="1">
        <v>0.9329846751933194</v>
      </c>
      <c r="U607" s="1">
        <v>0.96533690096206171</v>
      </c>
      <c r="V607" s="1">
        <v>406.790663</v>
      </c>
      <c r="W607" s="1">
        <v>379.211635</v>
      </c>
      <c r="X607" s="1">
        <v>262.000766</v>
      </c>
      <c r="Y607" s="1">
        <v>389.46</v>
      </c>
      <c r="Z607" s="7">
        <v>74463.375599999999</v>
      </c>
      <c r="AA607" s="7">
        <v>35.749188285000002</v>
      </c>
      <c r="AB607" s="7">
        <v>63.085244246000002</v>
      </c>
      <c r="AC607" s="7" t="s">
        <v>444</v>
      </c>
      <c r="AD607" s="7">
        <v>41.218585650999998</v>
      </c>
      <c r="AE607" s="7">
        <v>24.367383677999999</v>
      </c>
      <c r="AF607" s="7">
        <v>63.933434749</v>
      </c>
      <c r="AG607" s="7">
        <v>38.015787181</v>
      </c>
    </row>
    <row r="608" spans="1:33" x14ac:dyDescent="0.25">
      <c r="A608" s="1">
        <v>321895</v>
      </c>
      <c r="B608" s="1">
        <v>2120222</v>
      </c>
      <c r="C608" s="1" t="s">
        <v>443</v>
      </c>
      <c r="D608" s="1">
        <v>102120222</v>
      </c>
      <c r="E608" s="1" t="s">
        <v>602</v>
      </c>
      <c r="F608" s="1">
        <v>34203085</v>
      </c>
      <c r="G608" s="1">
        <v>1.83</v>
      </c>
      <c r="H608" s="1">
        <v>6.6475761620501004</v>
      </c>
      <c r="I608" s="1">
        <v>3.2831131193561829</v>
      </c>
      <c r="J608" s="1">
        <v>3.9589425707480363</v>
      </c>
      <c r="K608" s="1">
        <v>-4.9955769235114991</v>
      </c>
      <c r="L608" s="1">
        <v>7.2227505044283378</v>
      </c>
      <c r="M608" s="1">
        <v>-27.719999313354492</v>
      </c>
      <c r="N608" s="1">
        <v>1</v>
      </c>
      <c r="O608" s="1">
        <v>0.96533690096206171</v>
      </c>
      <c r="P608" s="1">
        <v>0.96533690096206171</v>
      </c>
      <c r="Q608" s="1">
        <v>1</v>
      </c>
      <c r="R608" s="1">
        <v>0.9329846751933194</v>
      </c>
      <c r="S608" s="1">
        <v>0.9329846751933194</v>
      </c>
      <c r="T608" s="1">
        <v>0.9329846751933194</v>
      </c>
      <c r="U608" s="1">
        <v>0.96533690096206171</v>
      </c>
      <c r="V608" s="1">
        <v>406.790663</v>
      </c>
      <c r="W608" s="1">
        <v>379.211635</v>
      </c>
      <c r="X608" s="1">
        <v>262.000766</v>
      </c>
      <c r="Y608" s="1">
        <v>389.46</v>
      </c>
      <c r="Z608" s="7">
        <v>74463.375599999999</v>
      </c>
      <c r="AA608" s="7">
        <v>49.682490598999998</v>
      </c>
      <c r="AB608" s="7">
        <v>54.067738318000004</v>
      </c>
      <c r="AC608" s="7">
        <v>110.49996093</v>
      </c>
      <c r="AD608" s="7" t="s">
        <v>445</v>
      </c>
      <c r="AE608" s="7">
        <v>47.931825754999998</v>
      </c>
      <c r="AF608" s="7" t="s">
        <v>445</v>
      </c>
      <c r="AG608" s="7">
        <v>74.258596796000006</v>
      </c>
    </row>
    <row r="609" spans="1:33" x14ac:dyDescent="0.25">
      <c r="A609" s="1">
        <v>326521</v>
      </c>
      <c r="B609" s="1">
        <v>2120223</v>
      </c>
      <c r="C609" s="1" t="s">
        <v>443</v>
      </c>
      <c r="D609" s="1">
        <v>102120223</v>
      </c>
      <c r="E609" s="1" t="s">
        <v>602</v>
      </c>
      <c r="F609" s="1">
        <v>34203085</v>
      </c>
      <c r="G609" s="1">
        <v>1.83</v>
      </c>
      <c r="H609" s="1">
        <v>6.1257763546127109</v>
      </c>
      <c r="I609" s="1">
        <v>0.89249788781757811</v>
      </c>
      <c r="J609" s="1">
        <v>4.6692796598972617</v>
      </c>
      <c r="K609" s="1">
        <v>-6.0652391566533987</v>
      </c>
      <c r="L609" s="1">
        <v>6.5573353366911382</v>
      </c>
      <c r="M609" s="1">
        <v>-27.719999313354492</v>
      </c>
      <c r="N609" s="1">
        <v>1</v>
      </c>
      <c r="O609" s="1">
        <v>0.96533690096206171</v>
      </c>
      <c r="P609" s="1">
        <v>0.96533690096206171</v>
      </c>
      <c r="Q609" s="1">
        <v>1</v>
      </c>
      <c r="R609" s="1">
        <v>0.9329846751933194</v>
      </c>
      <c r="S609" s="1">
        <v>0.9329846751933194</v>
      </c>
      <c r="T609" s="1">
        <v>0.9329846751933194</v>
      </c>
      <c r="U609" s="1">
        <v>0.96533690096206171</v>
      </c>
      <c r="V609" s="1">
        <v>406.790663</v>
      </c>
      <c r="W609" s="1">
        <v>379.211635</v>
      </c>
      <c r="X609" s="1">
        <v>262.000766</v>
      </c>
      <c r="Y609" s="1">
        <v>389.46</v>
      </c>
      <c r="Z609" s="7">
        <v>74463.375599999999</v>
      </c>
      <c r="AA609" s="7">
        <v>54.825570257000003</v>
      </c>
      <c r="AB609" s="7">
        <v>58.758463800999998</v>
      </c>
      <c r="AC609" s="7">
        <v>409.16005699999999</v>
      </c>
      <c r="AD609" s="7" t="s">
        <v>445</v>
      </c>
      <c r="AE609" s="7">
        <v>39.302235947</v>
      </c>
      <c r="AF609" s="7" t="s">
        <v>445</v>
      </c>
      <c r="AG609" s="7">
        <v>60.986032164000001</v>
      </c>
    </row>
    <row r="610" spans="1:33" x14ac:dyDescent="0.25">
      <c r="A610" s="1">
        <v>331147</v>
      </c>
      <c r="B610" s="1">
        <v>2120224</v>
      </c>
      <c r="C610" s="1" t="s">
        <v>443</v>
      </c>
      <c r="D610" s="1">
        <v>102120224</v>
      </c>
      <c r="E610" s="1" t="s">
        <v>602</v>
      </c>
      <c r="F610" s="1">
        <v>34203085</v>
      </c>
      <c r="G610" s="1">
        <v>1.83</v>
      </c>
      <c r="H610" s="1">
        <v>3.7474407045202236</v>
      </c>
      <c r="I610" s="1">
        <v>-3.2021032248617569</v>
      </c>
      <c r="J610" s="1">
        <v>-1.5514740060696379</v>
      </c>
      <c r="K610" s="1">
        <v>-5.4152259927429274</v>
      </c>
      <c r="L610" s="1">
        <v>4.7291814723969958</v>
      </c>
      <c r="M610" s="1">
        <v>-27.719999313354492</v>
      </c>
      <c r="N610" s="1">
        <v>1</v>
      </c>
      <c r="O610" s="1">
        <v>0.96533690096206171</v>
      </c>
      <c r="P610" s="1">
        <v>0.96533690096206171</v>
      </c>
      <c r="Q610" s="1">
        <v>1</v>
      </c>
      <c r="R610" s="1">
        <v>0.9329846751933194</v>
      </c>
      <c r="S610" s="1">
        <v>0.9329846751933194</v>
      </c>
      <c r="T610" s="1">
        <v>0.9329846751933194</v>
      </c>
      <c r="U610" s="1">
        <v>0.96533690096206171</v>
      </c>
      <c r="V610" s="1">
        <v>406.790663</v>
      </c>
      <c r="W610" s="1">
        <v>379.211635</v>
      </c>
      <c r="X610" s="1">
        <v>262.000766</v>
      </c>
      <c r="Y610" s="1">
        <v>389.46</v>
      </c>
      <c r="Z610" s="7">
        <v>74463.375599999999</v>
      </c>
      <c r="AA610" s="7">
        <v>76.405992279000003</v>
      </c>
      <c r="AB610" s="7">
        <v>96.684530163999995</v>
      </c>
      <c r="AC610" s="7" t="s">
        <v>444</v>
      </c>
      <c r="AD610" s="7">
        <v>156.55513698999999</v>
      </c>
      <c r="AE610" s="7">
        <v>44.139888878999997</v>
      </c>
      <c r="AF610" s="7">
        <v>241.32446562000001</v>
      </c>
      <c r="AG610" s="7">
        <v>68.426485607999993</v>
      </c>
    </row>
    <row r="611" spans="1:33" x14ac:dyDescent="0.25">
      <c r="A611" s="1">
        <v>2701</v>
      </c>
      <c r="B611" s="1">
        <v>2121201</v>
      </c>
      <c r="C611" s="1" t="s">
        <v>443</v>
      </c>
      <c r="D611" s="1">
        <v>102121201</v>
      </c>
      <c r="E611" s="1" t="s">
        <v>602</v>
      </c>
      <c r="F611" s="1">
        <v>34203085</v>
      </c>
      <c r="G611" s="1">
        <v>1.83</v>
      </c>
      <c r="H611" s="1">
        <v>11.876204068863947</v>
      </c>
      <c r="I611" s="1">
        <v>-4.7719602002193966</v>
      </c>
      <c r="J611" s="1">
        <v>3.9155172525410702</v>
      </c>
      <c r="K611" s="1">
        <v>-11.785289791898498</v>
      </c>
      <c r="L611" s="1">
        <v>10.485130425231651</v>
      </c>
      <c r="M611" s="1">
        <v>-27.719999313354492</v>
      </c>
      <c r="N611" s="1">
        <v>1</v>
      </c>
      <c r="O611" s="1">
        <v>0.96533690096206171</v>
      </c>
      <c r="P611" s="1">
        <v>0.96533690096206171</v>
      </c>
      <c r="Q611" s="1">
        <v>1</v>
      </c>
      <c r="R611" s="1">
        <v>0.9329846751933194</v>
      </c>
      <c r="S611" s="1">
        <v>0.9329846751933194</v>
      </c>
      <c r="T611" s="1">
        <v>0.9329846751933194</v>
      </c>
      <c r="U611" s="1">
        <v>0.96533690096206171</v>
      </c>
      <c r="V611" s="1">
        <v>406.790663</v>
      </c>
      <c r="W611" s="1">
        <v>379.211635</v>
      </c>
      <c r="X611" s="1">
        <v>262.000766</v>
      </c>
      <c r="Y611" s="1">
        <v>389.46</v>
      </c>
      <c r="Z611" s="7">
        <v>74463.375599999999</v>
      </c>
      <c r="AA611" s="7">
        <v>33.912964330999998</v>
      </c>
      <c r="AB611" s="7">
        <v>29.823568071</v>
      </c>
      <c r="AC611" s="7" t="s">
        <v>444</v>
      </c>
      <c r="AD611" s="7" t="s">
        <v>445</v>
      </c>
      <c r="AE611" s="7">
        <v>19.741339745000001</v>
      </c>
      <c r="AF611" s="7" t="s">
        <v>445</v>
      </c>
      <c r="AG611" s="7">
        <v>30.900794642000001</v>
      </c>
    </row>
    <row r="612" spans="1:33" x14ac:dyDescent="0.25">
      <c r="A612" s="1">
        <v>7327</v>
      </c>
      <c r="B612" s="1">
        <v>2121202</v>
      </c>
      <c r="C612" s="1" t="s">
        <v>443</v>
      </c>
      <c r="D612" s="1">
        <v>102121202</v>
      </c>
      <c r="E612" s="1" t="s">
        <v>602</v>
      </c>
      <c r="F612" s="1">
        <v>34203085</v>
      </c>
      <c r="G612" s="1">
        <v>1.83</v>
      </c>
      <c r="H612" s="1">
        <v>-2.2941558105546953</v>
      </c>
      <c r="I612" s="1">
        <v>5.1354185197648095</v>
      </c>
      <c r="J612" s="1">
        <v>-7.5476228571951278</v>
      </c>
      <c r="K612" s="1">
        <v>1.6560824261748015</v>
      </c>
      <c r="L612" s="1">
        <v>6.7037379025090464</v>
      </c>
      <c r="M612" s="1">
        <v>-27.719999313354492</v>
      </c>
      <c r="N612" s="1">
        <v>1</v>
      </c>
      <c r="O612" s="1">
        <v>0.96533690096206171</v>
      </c>
      <c r="P612" s="1">
        <v>0.96533690096206171</v>
      </c>
      <c r="Q612" s="1">
        <v>1</v>
      </c>
      <c r="R612" s="1">
        <v>0.9329846751933194</v>
      </c>
      <c r="S612" s="1">
        <v>0.9329846751933194</v>
      </c>
      <c r="T612" s="1">
        <v>0.9329846751933194</v>
      </c>
      <c r="U612" s="1">
        <v>0.96533690096206171</v>
      </c>
      <c r="V612" s="1">
        <v>406.790663</v>
      </c>
      <c r="W612" s="1">
        <v>379.211635</v>
      </c>
      <c r="X612" s="1">
        <v>262.000766</v>
      </c>
      <c r="Y612" s="1">
        <v>389.46</v>
      </c>
      <c r="Z612" s="7">
        <v>74463.375599999999</v>
      </c>
      <c r="AA612" s="7">
        <v>53.606398677999998</v>
      </c>
      <c r="AB612" s="7" t="s">
        <v>444</v>
      </c>
      <c r="AC612" s="7">
        <v>70.282794796999994</v>
      </c>
      <c r="AD612" s="7">
        <v>31.386713564000001</v>
      </c>
      <c r="AE612" s="7" t="s">
        <v>445</v>
      </c>
      <c r="AF612" s="7">
        <v>48.811724374999997</v>
      </c>
      <c r="AG612" s="7" t="s">
        <v>445</v>
      </c>
    </row>
    <row r="613" spans="1:33" x14ac:dyDescent="0.25">
      <c r="A613" s="1">
        <v>11953</v>
      </c>
      <c r="B613" s="1">
        <v>2121203</v>
      </c>
      <c r="C613" s="1" t="s">
        <v>443</v>
      </c>
      <c r="D613" s="1">
        <v>102121203</v>
      </c>
      <c r="E613" s="1" t="s">
        <v>602</v>
      </c>
      <c r="F613" s="1">
        <v>34203085</v>
      </c>
      <c r="G613" s="1">
        <v>1.83</v>
      </c>
      <c r="H613" s="1">
        <v>6.7321218281503192</v>
      </c>
      <c r="I613" s="1">
        <v>-3.499762536213987</v>
      </c>
      <c r="J613" s="1">
        <v>2.0569179862548195</v>
      </c>
      <c r="K613" s="1">
        <v>-7.4055944043379638</v>
      </c>
      <c r="L613" s="1">
        <v>6.4236579537300775</v>
      </c>
      <c r="M613" s="1">
        <v>-27.719999313354492</v>
      </c>
      <c r="N613" s="1">
        <v>1</v>
      </c>
      <c r="O613" s="1">
        <v>0.96533690096206171</v>
      </c>
      <c r="P613" s="1">
        <v>0.96533690096206171</v>
      </c>
      <c r="Q613" s="1">
        <v>1</v>
      </c>
      <c r="R613" s="1">
        <v>0.9329846751933194</v>
      </c>
      <c r="S613" s="1">
        <v>0.9329846751933194</v>
      </c>
      <c r="T613" s="1">
        <v>0.9329846751933194</v>
      </c>
      <c r="U613" s="1">
        <v>0.96533690096206171</v>
      </c>
      <c r="V613" s="1">
        <v>406.790663</v>
      </c>
      <c r="W613" s="1">
        <v>379.211635</v>
      </c>
      <c r="X613" s="1">
        <v>262.000766</v>
      </c>
      <c r="Y613" s="1">
        <v>389.46</v>
      </c>
      <c r="Z613" s="7">
        <v>74463.375599999999</v>
      </c>
      <c r="AA613" s="7">
        <v>55.987309594999999</v>
      </c>
      <c r="AB613" s="7">
        <v>53.376167557000002</v>
      </c>
      <c r="AC613" s="7" t="s">
        <v>444</v>
      </c>
      <c r="AD613" s="7" t="s">
        <v>445</v>
      </c>
      <c r="AE613" s="7">
        <v>32.007843289999997</v>
      </c>
      <c r="AF613" s="7" t="s">
        <v>445</v>
      </c>
      <c r="AG613" s="7">
        <v>49.767040283999997</v>
      </c>
    </row>
    <row r="614" spans="1:33" x14ac:dyDescent="0.25">
      <c r="A614" s="1">
        <v>16579</v>
      </c>
      <c r="B614" s="1">
        <v>2121204</v>
      </c>
      <c r="C614" s="1" t="s">
        <v>443</v>
      </c>
      <c r="D614" s="1">
        <v>102121204</v>
      </c>
      <c r="E614" s="1" t="s">
        <v>602</v>
      </c>
      <c r="F614" s="1">
        <v>34203085</v>
      </c>
      <c r="G614" s="1">
        <v>1.83</v>
      </c>
      <c r="H614" s="1">
        <v>0.35918142804954545</v>
      </c>
      <c r="I614" s="1">
        <v>4.6615049008475058</v>
      </c>
      <c r="J614" s="1">
        <v>-6.4035192852012077</v>
      </c>
      <c r="K614" s="1">
        <v>2.5037684326165861</v>
      </c>
      <c r="L614" s="1">
        <v>6.5956089934369277</v>
      </c>
      <c r="M614" s="1">
        <v>-27.719999313354492</v>
      </c>
      <c r="N614" s="1">
        <v>1</v>
      </c>
      <c r="O614" s="1">
        <v>0.96533690096206171</v>
      </c>
      <c r="P614" s="1">
        <v>0.96533690096206171</v>
      </c>
      <c r="Q614" s="1">
        <v>1</v>
      </c>
      <c r="R614" s="1">
        <v>0.9329846751933194</v>
      </c>
      <c r="S614" s="1">
        <v>0.9329846751933194</v>
      </c>
      <c r="T614" s="1">
        <v>0.9329846751933194</v>
      </c>
      <c r="U614" s="1">
        <v>0.96533690096206171</v>
      </c>
      <c r="V614" s="1">
        <v>406.790663</v>
      </c>
      <c r="W614" s="1">
        <v>379.211635</v>
      </c>
      <c r="X614" s="1">
        <v>262.000766</v>
      </c>
      <c r="Y614" s="1">
        <v>389.46</v>
      </c>
      <c r="Z614" s="7">
        <v>74463.375599999999</v>
      </c>
      <c r="AA614" s="7">
        <v>54.501620078000002</v>
      </c>
      <c r="AB614" s="7">
        <v>1018.1701351</v>
      </c>
      <c r="AC614" s="7">
        <v>77.529786479999999</v>
      </c>
      <c r="AD614" s="7">
        <v>37.173180821000003</v>
      </c>
      <c r="AE614" s="7" t="s">
        <v>445</v>
      </c>
      <c r="AF614" s="7">
        <v>57.711482343</v>
      </c>
      <c r="AG614" s="7" t="s">
        <v>445</v>
      </c>
    </row>
    <row r="615" spans="1:33" x14ac:dyDescent="0.25">
      <c r="A615" s="1">
        <v>21205</v>
      </c>
      <c r="B615" s="1">
        <v>2121205</v>
      </c>
      <c r="C615" s="1" t="s">
        <v>443</v>
      </c>
      <c r="D615" s="1">
        <v>102121205</v>
      </c>
      <c r="E615" s="1" t="s">
        <v>602</v>
      </c>
      <c r="F615" s="1">
        <v>34203085</v>
      </c>
      <c r="G615" s="1">
        <v>1.83</v>
      </c>
      <c r="H615" s="1">
        <v>12.530339724816416</v>
      </c>
      <c r="I615" s="1">
        <v>-4.429330429754577</v>
      </c>
      <c r="J615" s="1">
        <v>5.0098163643679117</v>
      </c>
      <c r="K615" s="1">
        <v>-12.650301729240272</v>
      </c>
      <c r="L615" s="1">
        <v>11.122955365061491</v>
      </c>
      <c r="M615" s="1">
        <v>-27.719999313354492</v>
      </c>
      <c r="N615" s="1">
        <v>1</v>
      </c>
      <c r="O615" s="1">
        <v>0.96533690096206171</v>
      </c>
      <c r="P615" s="1">
        <v>0.96533690096206171</v>
      </c>
      <c r="Q615" s="1">
        <v>1</v>
      </c>
      <c r="R615" s="1">
        <v>0.9329846751933194</v>
      </c>
      <c r="S615" s="1">
        <v>0.9329846751933194</v>
      </c>
      <c r="T615" s="1">
        <v>0.9329846751933194</v>
      </c>
      <c r="U615" s="1">
        <v>0.96533690096206171</v>
      </c>
      <c r="V615" s="1">
        <v>406.790663</v>
      </c>
      <c r="W615" s="1">
        <v>379.211635</v>
      </c>
      <c r="X615" s="1">
        <v>262.000766</v>
      </c>
      <c r="Y615" s="1">
        <v>389.46</v>
      </c>
      <c r="Z615" s="7">
        <v>74463.375599999999</v>
      </c>
      <c r="AA615" s="7">
        <v>31.910946104000001</v>
      </c>
      <c r="AB615" s="7">
        <v>28.214450093</v>
      </c>
      <c r="AC615" s="7" t="s">
        <v>444</v>
      </c>
      <c r="AD615" s="7" t="s">
        <v>445</v>
      </c>
      <c r="AE615" s="7">
        <v>18.323072666000002</v>
      </c>
      <c r="AF615" s="7" t="s">
        <v>445</v>
      </c>
      <c r="AG615" s="7">
        <v>28.719457883</v>
      </c>
    </row>
    <row r="616" spans="1:33" x14ac:dyDescent="0.25">
      <c r="A616" s="1">
        <v>25831</v>
      </c>
      <c r="B616" s="1">
        <v>2121206</v>
      </c>
      <c r="C616" s="1" t="s">
        <v>443</v>
      </c>
      <c r="D616" s="1">
        <v>102121206</v>
      </c>
      <c r="E616" s="1" t="s">
        <v>602</v>
      </c>
      <c r="F616" s="1">
        <v>34203085</v>
      </c>
      <c r="G616" s="1">
        <v>1.83</v>
      </c>
      <c r="H616" s="1">
        <v>1.3321479633548767</v>
      </c>
      <c r="I616" s="1">
        <v>3.666807592575136</v>
      </c>
      <c r="J616" s="1">
        <v>-4.8038698444205705</v>
      </c>
      <c r="K616" s="1">
        <v>1.9734080817580733</v>
      </c>
      <c r="L616" s="1">
        <v>5.5946029093347516</v>
      </c>
      <c r="M616" s="1">
        <v>-27.719999313354492</v>
      </c>
      <c r="N616" s="1">
        <v>1</v>
      </c>
      <c r="O616" s="1">
        <v>0.96533690096206171</v>
      </c>
      <c r="P616" s="1">
        <v>0.96533690096206171</v>
      </c>
      <c r="Q616" s="1">
        <v>1</v>
      </c>
      <c r="R616" s="1">
        <v>0.9329846751933194</v>
      </c>
      <c r="S616" s="1">
        <v>0.9329846751933194</v>
      </c>
      <c r="T616" s="1">
        <v>0.9329846751933194</v>
      </c>
      <c r="U616" s="1">
        <v>0.96533690096206171</v>
      </c>
      <c r="V616" s="1">
        <v>406.790663</v>
      </c>
      <c r="W616" s="1">
        <v>379.211635</v>
      </c>
      <c r="X616" s="1">
        <v>262.000766</v>
      </c>
      <c r="Y616" s="1">
        <v>389.46</v>
      </c>
      <c r="Z616" s="7">
        <v>74463.375599999999</v>
      </c>
      <c r="AA616" s="7">
        <v>64.432165690999994</v>
      </c>
      <c r="AB616" s="7">
        <v>273.7945383</v>
      </c>
      <c r="AC616" s="7">
        <v>98.832613328999997</v>
      </c>
      <c r="AD616" s="7">
        <v>49.884538399999997</v>
      </c>
      <c r="AE616" s="7" t="s">
        <v>445</v>
      </c>
      <c r="AF616" s="7">
        <v>77.26192666</v>
      </c>
      <c r="AG616" s="7" t="s">
        <v>445</v>
      </c>
    </row>
    <row r="617" spans="1:33" x14ac:dyDescent="0.25">
      <c r="A617" s="1">
        <v>30457</v>
      </c>
      <c r="B617" s="1">
        <v>2121207</v>
      </c>
      <c r="C617" s="1" t="s">
        <v>443</v>
      </c>
      <c r="D617" s="1">
        <v>102121207</v>
      </c>
      <c r="E617" s="1" t="s">
        <v>602</v>
      </c>
      <c r="F617" s="1">
        <v>34203085</v>
      </c>
      <c r="G617" s="1">
        <v>1.83</v>
      </c>
      <c r="H617" s="1">
        <v>6.2710967769128185</v>
      </c>
      <c r="I617" s="1">
        <v>-3.1184794167136802</v>
      </c>
      <c r="J617" s="1">
        <v>2.3330666713266059</v>
      </c>
      <c r="K617" s="1">
        <v>-7.0945888479913233</v>
      </c>
      <c r="L617" s="1">
        <v>6.1673620923849759</v>
      </c>
      <c r="M617" s="1">
        <v>-27.719999313354492</v>
      </c>
      <c r="N617" s="1">
        <v>1</v>
      </c>
      <c r="O617" s="1">
        <v>0.96533690096206171</v>
      </c>
      <c r="P617" s="1">
        <v>0.96533690096206171</v>
      </c>
      <c r="Q617" s="1">
        <v>1</v>
      </c>
      <c r="R617" s="1">
        <v>0.9329846751933194</v>
      </c>
      <c r="S617" s="1">
        <v>0.9329846751933194</v>
      </c>
      <c r="T617" s="1">
        <v>0.9329846751933194</v>
      </c>
      <c r="U617" s="1">
        <v>0.96533690096206171</v>
      </c>
      <c r="V617" s="1">
        <v>406.790663</v>
      </c>
      <c r="W617" s="1">
        <v>379.211635</v>
      </c>
      <c r="X617" s="1">
        <v>262.000766</v>
      </c>
      <c r="Y617" s="1">
        <v>389.46</v>
      </c>
      <c r="Z617" s="7">
        <v>74463.375599999999</v>
      </c>
      <c r="AA617" s="7">
        <v>58.355520083999998</v>
      </c>
      <c r="AB617" s="7">
        <v>57.373678091999999</v>
      </c>
      <c r="AC617" s="7" t="s">
        <v>444</v>
      </c>
      <c r="AD617" s="7" t="s">
        <v>445</v>
      </c>
      <c r="AE617" s="7">
        <v>33.454808419000003</v>
      </c>
      <c r="AF617" s="7" t="s">
        <v>445</v>
      </c>
      <c r="AG617" s="7">
        <v>51.992515494000003</v>
      </c>
    </row>
    <row r="618" spans="1:33" x14ac:dyDescent="0.25">
      <c r="A618" s="1">
        <v>35083</v>
      </c>
      <c r="B618" s="1">
        <v>2121208</v>
      </c>
      <c r="C618" s="1" t="s">
        <v>443</v>
      </c>
      <c r="D618" s="1">
        <v>102121208</v>
      </c>
      <c r="E618" s="1" t="s">
        <v>602</v>
      </c>
      <c r="F618" s="1">
        <v>34203085</v>
      </c>
      <c r="G618" s="1">
        <v>1.83</v>
      </c>
      <c r="H618" s="1">
        <v>0.70727965120638081</v>
      </c>
      <c r="I618" s="1">
        <v>1.0971236816638594</v>
      </c>
      <c r="J618" s="1">
        <v>-1.8939558686728184</v>
      </c>
      <c r="K618" s="1">
        <v>-2.076432129974644</v>
      </c>
      <c r="L618" s="1">
        <v>2.8172111335632271</v>
      </c>
      <c r="M618" s="1">
        <v>-27.719999313354492</v>
      </c>
      <c r="N618" s="1">
        <v>1</v>
      </c>
      <c r="O618" s="1">
        <v>0.96533690096206171</v>
      </c>
      <c r="P618" s="1">
        <v>0.96533690096206171</v>
      </c>
      <c r="Q618" s="1">
        <v>1</v>
      </c>
      <c r="R618" s="1">
        <v>0.9329846751933194</v>
      </c>
      <c r="S618" s="1">
        <v>0.9329846751933194</v>
      </c>
      <c r="T618" s="1">
        <v>0.9329846751933194</v>
      </c>
      <c r="U618" s="1">
        <v>0.96533690096206171</v>
      </c>
      <c r="V618" s="1">
        <v>406.790663</v>
      </c>
      <c r="W618" s="1">
        <v>379.211635</v>
      </c>
      <c r="X618" s="1">
        <v>262.000766</v>
      </c>
      <c r="Y618" s="1">
        <v>389.46</v>
      </c>
      <c r="Z618" s="7">
        <v>74463.375599999999</v>
      </c>
      <c r="AA618" s="7">
        <v>128.93949234999999</v>
      </c>
      <c r="AB618" s="7">
        <v>516.57036118999997</v>
      </c>
      <c r="AC618" s="7">
        <v>332.66063522000002</v>
      </c>
      <c r="AD618" s="7">
        <v>128.06462268000001</v>
      </c>
      <c r="AE618" s="7">
        <v>116.72246058</v>
      </c>
      <c r="AF618" s="7">
        <v>197.50521105999999</v>
      </c>
      <c r="AG618" s="7">
        <v>180.06062992</v>
      </c>
    </row>
    <row r="619" spans="1:33" x14ac:dyDescent="0.25">
      <c r="A619" s="1">
        <v>39709</v>
      </c>
      <c r="B619" s="1">
        <v>2121209</v>
      </c>
      <c r="C619" s="1" t="s">
        <v>443</v>
      </c>
      <c r="D619" s="1">
        <v>102121209</v>
      </c>
      <c r="E619" s="1" t="s">
        <v>602</v>
      </c>
      <c r="F619" s="1">
        <v>34203085</v>
      </c>
      <c r="G619" s="1">
        <v>1.83</v>
      </c>
      <c r="H619" s="1">
        <v>8.7549080724535653</v>
      </c>
      <c r="I619" s="1">
        <v>-4.1882038885290243</v>
      </c>
      <c r="J619" s="1">
        <v>2.7408288715301499</v>
      </c>
      <c r="K619" s="1">
        <v>-9.1074399582130692</v>
      </c>
      <c r="L619" s="1">
        <v>7.9012537522678521</v>
      </c>
      <c r="M619" s="1">
        <v>-27.719999313354492</v>
      </c>
      <c r="N619" s="1">
        <v>1</v>
      </c>
      <c r="O619" s="1">
        <v>0.96533690096206171</v>
      </c>
      <c r="P619" s="1">
        <v>0.96533690096206171</v>
      </c>
      <c r="Q619" s="1">
        <v>1</v>
      </c>
      <c r="R619" s="1">
        <v>0.9329846751933194</v>
      </c>
      <c r="S619" s="1">
        <v>0.9329846751933194</v>
      </c>
      <c r="T619" s="1">
        <v>0.9329846751933194</v>
      </c>
      <c r="U619" s="1">
        <v>0.96533690096206171</v>
      </c>
      <c r="V619" s="1">
        <v>406.790663</v>
      </c>
      <c r="W619" s="1">
        <v>379.211635</v>
      </c>
      <c r="X619" s="1">
        <v>262.000766</v>
      </c>
      <c r="Y619" s="1">
        <v>389.46</v>
      </c>
      <c r="Z619" s="7">
        <v>74463.375599999999</v>
      </c>
      <c r="AA619" s="7">
        <v>45.330240240000002</v>
      </c>
      <c r="AB619" s="7">
        <v>40.812773077000003</v>
      </c>
      <c r="AC619" s="7" t="s">
        <v>444</v>
      </c>
      <c r="AD619" s="7" t="s">
        <v>445</v>
      </c>
      <c r="AE619" s="7">
        <v>25.839891417</v>
      </c>
      <c r="AF619" s="7" t="s">
        <v>445</v>
      </c>
      <c r="AG619" s="7">
        <v>40.280547681000002</v>
      </c>
    </row>
    <row r="620" spans="1:33" x14ac:dyDescent="0.25">
      <c r="A620" s="1">
        <v>44335</v>
      </c>
      <c r="B620" s="1">
        <v>2121210</v>
      </c>
      <c r="C620" s="1" t="s">
        <v>443</v>
      </c>
      <c r="D620" s="1">
        <v>102121210</v>
      </c>
      <c r="E620" s="1" t="s">
        <v>602</v>
      </c>
      <c r="F620" s="1">
        <v>34203085</v>
      </c>
      <c r="G620" s="1">
        <v>1.83</v>
      </c>
      <c r="H620" s="1">
        <v>-2.0135763229940555</v>
      </c>
      <c r="I620" s="1">
        <v>5.0456543248019203</v>
      </c>
      <c r="J620" s="1">
        <v>-7.4420918086393133</v>
      </c>
      <c r="K620" s="1">
        <v>1.8409715987315094</v>
      </c>
      <c r="L620" s="1">
        <v>6.6693893025859525</v>
      </c>
      <c r="M620" s="1">
        <v>-27.719999313354492</v>
      </c>
      <c r="N620" s="1">
        <v>1</v>
      </c>
      <c r="O620" s="1">
        <v>0.96533690096206171</v>
      </c>
      <c r="P620" s="1">
        <v>0.96533690096206171</v>
      </c>
      <c r="Q620" s="1">
        <v>1</v>
      </c>
      <c r="R620" s="1">
        <v>0.9329846751933194</v>
      </c>
      <c r="S620" s="1">
        <v>0.9329846751933194</v>
      </c>
      <c r="T620" s="1">
        <v>0.9329846751933194</v>
      </c>
      <c r="U620" s="1">
        <v>0.96533690096206171</v>
      </c>
      <c r="V620" s="1">
        <v>406.790663</v>
      </c>
      <c r="W620" s="1">
        <v>379.211635</v>
      </c>
      <c r="X620" s="1">
        <v>262.000766</v>
      </c>
      <c r="Y620" s="1">
        <v>389.46</v>
      </c>
      <c r="Z620" s="7">
        <v>74463.375599999999</v>
      </c>
      <c r="AA620" s="7">
        <v>53.887631825</v>
      </c>
      <c r="AB620" s="7" t="s">
        <v>444</v>
      </c>
      <c r="AC620" s="7">
        <v>71.550944035000001</v>
      </c>
      <c r="AD620" s="7">
        <v>31.845966679</v>
      </c>
      <c r="AE620" s="7" t="s">
        <v>445</v>
      </c>
      <c r="AF620" s="7">
        <v>49.518069263000001</v>
      </c>
      <c r="AG620" s="7" t="s">
        <v>445</v>
      </c>
    </row>
    <row r="621" spans="1:33" x14ac:dyDescent="0.25">
      <c r="A621" s="1">
        <v>48961</v>
      </c>
      <c r="B621" s="1">
        <v>2121211</v>
      </c>
      <c r="C621" s="1" t="s">
        <v>443</v>
      </c>
      <c r="D621" s="1">
        <v>102121211</v>
      </c>
      <c r="E621" s="1" t="s">
        <v>602</v>
      </c>
      <c r="F621" s="1">
        <v>34203085</v>
      </c>
      <c r="G621" s="1">
        <v>1.83</v>
      </c>
      <c r="H621" s="1">
        <v>14.281955021166242</v>
      </c>
      <c r="I621" s="1">
        <v>-11.27941070712815</v>
      </c>
      <c r="J621" s="1">
        <v>0.26399055813282152</v>
      </c>
      <c r="K621" s="1">
        <v>-14.277820669400606</v>
      </c>
      <c r="L621" s="1">
        <v>14.174146408792076</v>
      </c>
      <c r="M621" s="1">
        <v>-27.719999313354492</v>
      </c>
      <c r="N621" s="1">
        <v>1</v>
      </c>
      <c r="O621" s="1">
        <v>0.96533690096206171</v>
      </c>
      <c r="P621" s="1">
        <v>0.96533690096206171</v>
      </c>
      <c r="Q621" s="1">
        <v>1</v>
      </c>
      <c r="R621" s="1">
        <v>0.9329846751933194</v>
      </c>
      <c r="S621" s="1">
        <v>0.9329846751933194</v>
      </c>
      <c r="T621" s="1">
        <v>0.9329846751933194</v>
      </c>
      <c r="U621" s="1">
        <v>0.96533690096206171</v>
      </c>
      <c r="V621" s="1">
        <v>406.790663</v>
      </c>
      <c r="W621" s="1">
        <v>379.211635</v>
      </c>
      <c r="X621" s="1">
        <v>262.000766</v>
      </c>
      <c r="Y621" s="1">
        <v>389.46</v>
      </c>
      <c r="Z621" s="7">
        <v>74463.375599999999</v>
      </c>
      <c r="AA621" s="7">
        <v>24.826386576000001</v>
      </c>
      <c r="AB621" s="7">
        <v>24.631433791999999</v>
      </c>
      <c r="AC621" s="7" t="s">
        <v>444</v>
      </c>
      <c r="AD621" s="7" t="s">
        <v>445</v>
      </c>
      <c r="AE621" s="7">
        <v>16.120448927999998</v>
      </c>
      <c r="AF621" s="7" t="s">
        <v>445</v>
      </c>
      <c r="AG621" s="7">
        <v>25.331757357000001</v>
      </c>
    </row>
    <row r="622" spans="1:33" x14ac:dyDescent="0.25">
      <c r="A622" s="1">
        <v>53587</v>
      </c>
      <c r="B622" s="1">
        <v>2121212</v>
      </c>
      <c r="C622" s="1" t="s">
        <v>443</v>
      </c>
      <c r="D622" s="1">
        <v>102121212</v>
      </c>
      <c r="E622" s="1" t="s">
        <v>602</v>
      </c>
      <c r="F622" s="1">
        <v>34203085</v>
      </c>
      <c r="G622" s="1">
        <v>1.83</v>
      </c>
      <c r="H622" s="1">
        <v>11.273242631855778</v>
      </c>
      <c r="I622" s="1">
        <v>-4.0088175543226416</v>
      </c>
      <c r="J622" s="1">
        <v>4.7696385928771132</v>
      </c>
      <c r="K622" s="1">
        <v>-11.620083495761481</v>
      </c>
      <c r="L622" s="1">
        <v>10.228669356219983</v>
      </c>
      <c r="M622" s="1">
        <v>-27.719999313354492</v>
      </c>
      <c r="N622" s="1">
        <v>1</v>
      </c>
      <c r="O622" s="1">
        <v>0.96533690096206171</v>
      </c>
      <c r="P622" s="1">
        <v>0.96533690096206171</v>
      </c>
      <c r="Q622" s="1">
        <v>1</v>
      </c>
      <c r="R622" s="1">
        <v>0.9329846751933194</v>
      </c>
      <c r="S622" s="1">
        <v>0.9329846751933194</v>
      </c>
      <c r="T622" s="1">
        <v>0.9329846751933194</v>
      </c>
      <c r="U622" s="1">
        <v>0.96533690096206171</v>
      </c>
      <c r="V622" s="1">
        <v>406.790663</v>
      </c>
      <c r="W622" s="1">
        <v>379.211635</v>
      </c>
      <c r="X622" s="1">
        <v>262.000766</v>
      </c>
      <c r="Y622" s="1">
        <v>389.46</v>
      </c>
      <c r="Z622" s="7">
        <v>74463.375599999999</v>
      </c>
      <c r="AA622" s="7">
        <v>34.788329038000001</v>
      </c>
      <c r="AB622" s="7">
        <v>31.472199570000001</v>
      </c>
      <c r="AC622" s="7" t="s">
        <v>444</v>
      </c>
      <c r="AD622" s="7" t="s">
        <v>445</v>
      </c>
      <c r="AE622" s="7">
        <v>20.036225742999999</v>
      </c>
      <c r="AF622" s="7" t="s">
        <v>445</v>
      </c>
      <c r="AG622" s="7">
        <v>31.354338038000002</v>
      </c>
    </row>
    <row r="623" spans="1:33" x14ac:dyDescent="0.25">
      <c r="A623" s="1">
        <v>58213</v>
      </c>
      <c r="B623" s="1">
        <v>2121213</v>
      </c>
      <c r="C623" s="1" t="s">
        <v>443</v>
      </c>
      <c r="D623" s="1">
        <v>102121213</v>
      </c>
      <c r="E623" s="1" t="s">
        <v>602</v>
      </c>
      <c r="F623" s="1">
        <v>34203085</v>
      </c>
      <c r="G623" s="1">
        <v>1.83</v>
      </c>
      <c r="H623" s="1">
        <v>2.4272668865138218</v>
      </c>
      <c r="I623" s="1">
        <v>5.8721392633518859</v>
      </c>
      <c r="J623" s="1">
        <v>-7.1036779581111205</v>
      </c>
      <c r="K623" s="1">
        <v>3.9405176654784171</v>
      </c>
      <c r="L623" s="1">
        <v>8.5833806193004971</v>
      </c>
      <c r="M623" s="1">
        <v>-27.719999313354492</v>
      </c>
      <c r="N623" s="1">
        <v>1</v>
      </c>
      <c r="O623" s="1">
        <v>0.96533690096206171</v>
      </c>
      <c r="P623" s="1">
        <v>0.96533690096206171</v>
      </c>
      <c r="Q623" s="1">
        <v>1</v>
      </c>
      <c r="R623" s="1">
        <v>0.9329846751933194</v>
      </c>
      <c r="S623" s="1">
        <v>0.9329846751933194</v>
      </c>
      <c r="T623" s="1">
        <v>0.9329846751933194</v>
      </c>
      <c r="U623" s="1">
        <v>0.96533690096206171</v>
      </c>
      <c r="V623" s="1">
        <v>406.790663</v>
      </c>
      <c r="W623" s="1">
        <v>379.211635</v>
      </c>
      <c r="X623" s="1">
        <v>262.000766</v>
      </c>
      <c r="Y623" s="1">
        <v>389.46</v>
      </c>
      <c r="Z623" s="7">
        <v>74463.375599999999</v>
      </c>
      <c r="AA623" s="7">
        <v>41.648345771000002</v>
      </c>
      <c r="AB623" s="7">
        <v>149.81447639000001</v>
      </c>
      <c r="AC623" s="7">
        <v>61.339629242999997</v>
      </c>
      <c r="AD623" s="7">
        <v>33.410723714</v>
      </c>
      <c r="AE623" s="7" t="s">
        <v>445</v>
      </c>
      <c r="AF623" s="7">
        <v>51.924711911999999</v>
      </c>
      <c r="AG623" s="7" t="s">
        <v>445</v>
      </c>
    </row>
    <row r="624" spans="1:33" x14ac:dyDescent="0.25">
      <c r="A624" s="1">
        <v>62839</v>
      </c>
      <c r="B624" s="1">
        <v>2121214</v>
      </c>
      <c r="C624" s="1" t="s">
        <v>443</v>
      </c>
      <c r="D624" s="1">
        <v>102121214</v>
      </c>
      <c r="E624" s="1" t="s">
        <v>602</v>
      </c>
      <c r="F624" s="1">
        <v>34203085</v>
      </c>
      <c r="G624" s="1">
        <v>1.83</v>
      </c>
      <c r="H624" s="1">
        <v>11.102144637723629</v>
      </c>
      <c r="I624" s="1">
        <v>-4.2706415891574299</v>
      </c>
      <c r="J624" s="1">
        <v>4.0803023132148004</v>
      </c>
      <c r="K624" s="1">
        <v>-11.131828851221824</v>
      </c>
      <c r="L624" s="1">
        <v>9.7311033676593759</v>
      </c>
      <c r="M624" s="1">
        <v>-27.719999313354492</v>
      </c>
      <c r="N624" s="1">
        <v>1</v>
      </c>
      <c r="O624" s="1">
        <v>0.96533690096206171</v>
      </c>
      <c r="P624" s="1">
        <v>0.96533690096206171</v>
      </c>
      <c r="Q624" s="1">
        <v>1</v>
      </c>
      <c r="R624" s="1">
        <v>0.9329846751933194</v>
      </c>
      <c r="S624" s="1">
        <v>0.9329846751933194</v>
      </c>
      <c r="T624" s="1">
        <v>0.9329846751933194</v>
      </c>
      <c r="U624" s="1">
        <v>0.96533690096206171</v>
      </c>
      <c r="V624" s="1">
        <v>406.790663</v>
      </c>
      <c r="W624" s="1">
        <v>379.211635</v>
      </c>
      <c r="X624" s="1">
        <v>262.000766</v>
      </c>
      <c r="Y624" s="1">
        <v>389.46</v>
      </c>
      <c r="Z624" s="7">
        <v>74463.375599999999</v>
      </c>
      <c r="AA624" s="7">
        <v>36.618240266000001</v>
      </c>
      <c r="AB624" s="7">
        <v>31.972636952999999</v>
      </c>
      <c r="AC624" s="7" t="s">
        <v>444</v>
      </c>
      <c r="AD624" s="7" t="s">
        <v>445</v>
      </c>
      <c r="AE624" s="7">
        <v>20.958898473000001</v>
      </c>
      <c r="AF624" s="7" t="s">
        <v>445</v>
      </c>
      <c r="AG624" s="7">
        <v>32.773436015999998</v>
      </c>
    </row>
    <row r="625" spans="1:33" x14ac:dyDescent="0.25">
      <c r="A625" s="1">
        <v>67465</v>
      </c>
      <c r="B625" s="1">
        <v>2121215</v>
      </c>
      <c r="C625" s="1" t="s">
        <v>443</v>
      </c>
      <c r="D625" s="1">
        <v>102121215</v>
      </c>
      <c r="E625" s="1" t="s">
        <v>602</v>
      </c>
      <c r="F625" s="1">
        <v>34203085</v>
      </c>
      <c r="G625" s="1">
        <v>1.83</v>
      </c>
      <c r="H625" s="1">
        <v>-0.91438776856367809</v>
      </c>
      <c r="I625" s="1">
        <v>8.5850941405814805</v>
      </c>
      <c r="J625" s="1">
        <v>-12.001758554289896</v>
      </c>
      <c r="K625" s="1">
        <v>5.7552917817341021</v>
      </c>
      <c r="L625" s="1">
        <v>11.574116421729146</v>
      </c>
      <c r="M625" s="1">
        <v>-27.719999313354492</v>
      </c>
      <c r="N625" s="1">
        <v>1</v>
      </c>
      <c r="O625" s="1">
        <v>0.96533690096206171</v>
      </c>
      <c r="P625" s="1">
        <v>0.96533690096206171</v>
      </c>
      <c r="Q625" s="1">
        <v>1</v>
      </c>
      <c r="R625" s="1">
        <v>0.9329846751933194</v>
      </c>
      <c r="S625" s="1">
        <v>0.9329846751933194</v>
      </c>
      <c r="T625" s="1">
        <v>0.9329846751933194</v>
      </c>
      <c r="U625" s="1">
        <v>0.96533690096206171</v>
      </c>
      <c r="V625" s="1">
        <v>406.790663</v>
      </c>
      <c r="W625" s="1">
        <v>379.211635</v>
      </c>
      <c r="X625" s="1">
        <v>262.000766</v>
      </c>
      <c r="Y625" s="1">
        <v>389.46</v>
      </c>
      <c r="Z625" s="7">
        <v>74463.375599999999</v>
      </c>
      <c r="AA625" s="7">
        <v>30.628071741999999</v>
      </c>
      <c r="AB625" s="7" t="s">
        <v>444</v>
      </c>
      <c r="AC625" s="7">
        <v>41.639833477000003</v>
      </c>
      <c r="AD625" s="7">
        <v>19.367240222</v>
      </c>
      <c r="AE625" s="7" t="s">
        <v>445</v>
      </c>
      <c r="AF625" s="7">
        <v>30.325418500000001</v>
      </c>
      <c r="AG625" s="7" t="s">
        <v>445</v>
      </c>
    </row>
    <row r="626" spans="1:33" x14ac:dyDescent="0.25">
      <c r="A626" s="1">
        <v>72091</v>
      </c>
      <c r="B626" s="1">
        <v>2121216</v>
      </c>
      <c r="C626" s="1" t="s">
        <v>443</v>
      </c>
      <c r="D626" s="1">
        <v>102121216</v>
      </c>
      <c r="E626" s="1" t="s">
        <v>602</v>
      </c>
      <c r="F626" s="1">
        <v>34203085</v>
      </c>
      <c r="G626" s="1">
        <v>1.83</v>
      </c>
      <c r="H626" s="1">
        <v>2.8162319546620571</v>
      </c>
      <c r="I626" s="1">
        <v>0.8635376320506144</v>
      </c>
      <c r="J626" s="1">
        <v>1.3246689997425263</v>
      </c>
      <c r="K626" s="1">
        <v>-2.8571030736113086</v>
      </c>
      <c r="L626" s="1">
        <v>3.3831978049350289</v>
      </c>
      <c r="M626" s="1">
        <v>-27.719999313354492</v>
      </c>
      <c r="N626" s="1">
        <v>1</v>
      </c>
      <c r="O626" s="1">
        <v>0.96533690096206171</v>
      </c>
      <c r="P626" s="1">
        <v>0.96533690096206171</v>
      </c>
      <c r="Q626" s="1">
        <v>1</v>
      </c>
      <c r="R626" s="1">
        <v>0.9329846751933194</v>
      </c>
      <c r="S626" s="1">
        <v>0.9329846751933194</v>
      </c>
      <c r="T626" s="1">
        <v>0.9329846751933194</v>
      </c>
      <c r="U626" s="1">
        <v>0.96533690096206171</v>
      </c>
      <c r="V626" s="1">
        <v>406.790663</v>
      </c>
      <c r="W626" s="1">
        <v>379.211635</v>
      </c>
      <c r="X626" s="1">
        <v>262.000766</v>
      </c>
      <c r="Y626" s="1">
        <v>389.46</v>
      </c>
      <c r="Z626" s="7">
        <v>74463.375599999999</v>
      </c>
      <c r="AA626" s="7">
        <v>107.20147258</v>
      </c>
      <c r="AB626" s="7">
        <v>128.98467116</v>
      </c>
      <c r="AC626" s="7">
        <v>422.91549708000002</v>
      </c>
      <c r="AD626" s="7" t="s">
        <v>445</v>
      </c>
      <c r="AE626" s="7">
        <v>84.556136151999993</v>
      </c>
      <c r="AF626" s="7" t="s">
        <v>445</v>
      </c>
      <c r="AG626" s="7">
        <v>130.58787057000001</v>
      </c>
    </row>
    <row r="627" spans="1:33" x14ac:dyDescent="0.25">
      <c r="A627" s="1">
        <v>76717</v>
      </c>
      <c r="B627" s="1">
        <v>2121217</v>
      </c>
      <c r="C627" s="1" t="s">
        <v>443</v>
      </c>
      <c r="D627" s="1">
        <v>102121217</v>
      </c>
      <c r="E627" s="1" t="s">
        <v>602</v>
      </c>
      <c r="F627" s="1">
        <v>34203085</v>
      </c>
      <c r="G627" s="1">
        <v>1.83</v>
      </c>
      <c r="H627" s="1">
        <v>1.9395978505282845</v>
      </c>
      <c r="I627" s="1">
        <v>0.21824155581617394</v>
      </c>
      <c r="J627" s="1">
        <v>0.88670742558975202</v>
      </c>
      <c r="K627" s="1">
        <v>-2.4172450260047147</v>
      </c>
      <c r="L627" s="1">
        <v>2.5490503607197996</v>
      </c>
      <c r="M627" s="1">
        <v>-27.719999313354492</v>
      </c>
      <c r="N627" s="1">
        <v>1</v>
      </c>
      <c r="O627" s="1">
        <v>0.96533690096206171</v>
      </c>
      <c r="P627" s="1">
        <v>0.96533690096206171</v>
      </c>
      <c r="Q627" s="1">
        <v>1</v>
      </c>
      <c r="R627" s="1">
        <v>0.9329846751933194</v>
      </c>
      <c r="S627" s="1">
        <v>0.9329846751933194</v>
      </c>
      <c r="T627" s="1">
        <v>0.9329846751933194</v>
      </c>
      <c r="U627" s="1">
        <v>0.96533690096206171</v>
      </c>
      <c r="V627" s="1">
        <v>406.790663</v>
      </c>
      <c r="W627" s="1">
        <v>379.211635</v>
      </c>
      <c r="X627" s="1">
        <v>262.000766</v>
      </c>
      <c r="Y627" s="1">
        <v>389.46</v>
      </c>
      <c r="Z627" s="7">
        <v>74463.375599999999</v>
      </c>
      <c r="AA627" s="7">
        <v>142.60916134999999</v>
      </c>
      <c r="AB627" s="7">
        <v>187.73344514999999</v>
      </c>
      <c r="AC627" s="7">
        <v>1676.3477588999999</v>
      </c>
      <c r="AD627" s="7" t="s">
        <v>445</v>
      </c>
      <c r="AE627" s="7">
        <v>100.12450204</v>
      </c>
      <c r="AF627" s="7" t="s">
        <v>445</v>
      </c>
      <c r="AG627" s="7">
        <v>154.53247826</v>
      </c>
    </row>
    <row r="628" spans="1:33" x14ac:dyDescent="0.25">
      <c r="A628" s="1">
        <v>81343</v>
      </c>
      <c r="B628" s="1">
        <v>2121218</v>
      </c>
      <c r="C628" s="1" t="s">
        <v>443</v>
      </c>
      <c r="D628" s="1">
        <v>102121218</v>
      </c>
      <c r="E628" s="1" t="s">
        <v>602</v>
      </c>
      <c r="F628" s="1">
        <v>34203085</v>
      </c>
      <c r="G628" s="1">
        <v>1.83</v>
      </c>
      <c r="H628" s="1">
        <v>2.1502699894199098</v>
      </c>
      <c r="I628" s="1">
        <v>0.42786311807159394</v>
      </c>
      <c r="J628" s="1">
        <v>0.92369997518776781</v>
      </c>
      <c r="K628" s="1">
        <v>-2.4641007377537791</v>
      </c>
      <c r="L628" s="1">
        <v>2.7176083586026749</v>
      </c>
      <c r="M628" s="1">
        <v>-27.719999313354492</v>
      </c>
      <c r="N628" s="1">
        <v>1</v>
      </c>
      <c r="O628" s="1">
        <v>0.96533690096206171</v>
      </c>
      <c r="P628" s="1">
        <v>0.96533690096206171</v>
      </c>
      <c r="Q628" s="1">
        <v>1</v>
      </c>
      <c r="R628" s="1">
        <v>0.9329846751933194</v>
      </c>
      <c r="S628" s="1">
        <v>0.9329846751933194</v>
      </c>
      <c r="T628" s="1">
        <v>0.9329846751933194</v>
      </c>
      <c r="U628" s="1">
        <v>0.96533690096206171</v>
      </c>
      <c r="V628" s="1">
        <v>406.790663</v>
      </c>
      <c r="W628" s="1">
        <v>379.211635</v>
      </c>
      <c r="X628" s="1">
        <v>262.000766</v>
      </c>
      <c r="Y628" s="1">
        <v>389.46</v>
      </c>
      <c r="Z628" s="7">
        <v>74463.375599999999</v>
      </c>
      <c r="AA628" s="7">
        <v>133.70189087</v>
      </c>
      <c r="AB628" s="7">
        <v>169.24233530999999</v>
      </c>
      <c r="AC628" s="7">
        <v>854.57031929000004</v>
      </c>
      <c r="AD628" s="7" t="s">
        <v>445</v>
      </c>
      <c r="AE628" s="7">
        <v>98.201585316999996</v>
      </c>
      <c r="AF628" s="7" t="s">
        <v>445</v>
      </c>
      <c r="AG628" s="7">
        <v>151.5749754</v>
      </c>
    </row>
    <row r="629" spans="1:33" x14ac:dyDescent="0.25">
      <c r="A629" s="1">
        <v>85969</v>
      </c>
      <c r="B629" s="1">
        <v>2121219</v>
      </c>
      <c r="C629" s="1" t="s">
        <v>443</v>
      </c>
      <c r="D629" s="1">
        <v>102121219</v>
      </c>
      <c r="E629" s="1" t="s">
        <v>602</v>
      </c>
      <c r="F629" s="1">
        <v>34203085</v>
      </c>
      <c r="G629" s="1">
        <v>1.83</v>
      </c>
      <c r="H629" s="1">
        <v>2.6533864773851277</v>
      </c>
      <c r="I629" s="1">
        <v>0.84613654866551591</v>
      </c>
      <c r="J629" s="1">
        <v>1.1014431505670426</v>
      </c>
      <c r="K629" s="1">
        <v>-2.6864582565936979</v>
      </c>
      <c r="L629" s="1">
        <v>3.2060175862542057</v>
      </c>
      <c r="M629" s="1">
        <v>-27.719999313354492</v>
      </c>
      <c r="N629" s="1">
        <v>1</v>
      </c>
      <c r="O629" s="1">
        <v>0.96533690096206171</v>
      </c>
      <c r="P629" s="1">
        <v>0.96533690096206171</v>
      </c>
      <c r="Q629" s="1">
        <v>1</v>
      </c>
      <c r="R629" s="1">
        <v>0.9329846751933194</v>
      </c>
      <c r="S629" s="1">
        <v>0.9329846751933194</v>
      </c>
      <c r="T629" s="1">
        <v>0.9329846751933194</v>
      </c>
      <c r="U629" s="1">
        <v>0.96533690096206171</v>
      </c>
      <c r="V629" s="1">
        <v>406.790663</v>
      </c>
      <c r="W629" s="1">
        <v>379.211635</v>
      </c>
      <c r="X629" s="1">
        <v>262.000766</v>
      </c>
      <c r="Y629" s="1">
        <v>389.46</v>
      </c>
      <c r="Z629" s="7">
        <v>74463.375599999999</v>
      </c>
      <c r="AA629" s="7">
        <v>113.18121538</v>
      </c>
      <c r="AB629" s="7">
        <v>136.96218064999999</v>
      </c>
      <c r="AC629" s="7">
        <v>431.6334622</v>
      </c>
      <c r="AD629" s="7" t="s">
        <v>445</v>
      </c>
      <c r="AE629" s="7">
        <v>89.990693402999995</v>
      </c>
      <c r="AF629" s="7" t="s">
        <v>445</v>
      </c>
      <c r="AG629" s="7">
        <v>138.94638053</v>
      </c>
    </row>
    <row r="630" spans="1:33" x14ac:dyDescent="0.25">
      <c r="A630" s="1">
        <v>90595</v>
      </c>
      <c r="B630" s="1">
        <v>2121220</v>
      </c>
      <c r="C630" s="1" t="s">
        <v>443</v>
      </c>
      <c r="D630" s="1">
        <v>102121220</v>
      </c>
      <c r="E630" s="1" t="s">
        <v>602</v>
      </c>
      <c r="F630" s="1">
        <v>34203085</v>
      </c>
      <c r="G630" s="1">
        <v>1.83</v>
      </c>
      <c r="H630" s="1">
        <v>1.3629514127299416</v>
      </c>
      <c r="I630" s="1">
        <v>-1.1259369978847038</v>
      </c>
      <c r="J630" s="1">
        <v>-0.94805237143024945</v>
      </c>
      <c r="K630" s="1">
        <v>-3.5215282877876426</v>
      </c>
      <c r="L630" s="1">
        <v>3.1172143241563472</v>
      </c>
      <c r="M630" s="1">
        <v>-27.719999313354492</v>
      </c>
      <c r="N630" s="1">
        <v>1</v>
      </c>
      <c r="O630" s="1">
        <v>0.96533690096206171</v>
      </c>
      <c r="P630" s="1">
        <v>0.96533690096206171</v>
      </c>
      <c r="Q630" s="1">
        <v>1</v>
      </c>
      <c r="R630" s="1">
        <v>0.9329846751933194</v>
      </c>
      <c r="S630" s="1">
        <v>0.9329846751933194</v>
      </c>
      <c r="T630" s="1">
        <v>0.9329846751933194</v>
      </c>
      <c r="U630" s="1">
        <v>0.96533690096206171</v>
      </c>
      <c r="V630" s="1">
        <v>406.790663</v>
      </c>
      <c r="W630" s="1">
        <v>379.211635</v>
      </c>
      <c r="X630" s="1">
        <v>262.000766</v>
      </c>
      <c r="Y630" s="1">
        <v>389.46</v>
      </c>
      <c r="Z630" s="7">
        <v>74463.375599999999</v>
      </c>
      <c r="AA630" s="7">
        <v>116.43401206</v>
      </c>
      <c r="AB630" s="7">
        <v>267.58403104000001</v>
      </c>
      <c r="AC630" s="7" t="s">
        <v>444</v>
      </c>
      <c r="AD630" s="7">
        <v>256.83670495000001</v>
      </c>
      <c r="AE630" s="7">
        <v>68.413811160999998</v>
      </c>
      <c r="AF630" s="7">
        <v>395.56048629999998</v>
      </c>
      <c r="AG630" s="7">
        <v>105.76049679</v>
      </c>
    </row>
    <row r="631" spans="1:33" x14ac:dyDescent="0.25">
      <c r="A631" s="1">
        <v>95221</v>
      </c>
      <c r="B631" s="1">
        <v>2121221</v>
      </c>
      <c r="C631" s="1" t="s">
        <v>443</v>
      </c>
      <c r="D631" s="1">
        <v>102121221</v>
      </c>
      <c r="E631" s="1" t="s">
        <v>602</v>
      </c>
      <c r="F631" s="1">
        <v>34203085</v>
      </c>
      <c r="G631" s="1">
        <v>1.83</v>
      </c>
      <c r="H631" s="1">
        <v>5.5533912677010768</v>
      </c>
      <c r="I631" s="1">
        <v>-4.7339063960033361</v>
      </c>
      <c r="J631" s="1">
        <v>-5.6152952910822922</v>
      </c>
      <c r="K631" s="1">
        <v>-9.1885325156379842</v>
      </c>
      <c r="L631" s="1">
        <v>9.6724704662135714</v>
      </c>
      <c r="M631" s="1">
        <v>-27.719999313354492</v>
      </c>
      <c r="N631" s="1">
        <v>1</v>
      </c>
      <c r="O631" s="1">
        <v>0.96533690096206171</v>
      </c>
      <c r="P631" s="1">
        <v>0.96533690096206171</v>
      </c>
      <c r="Q631" s="1">
        <v>1</v>
      </c>
      <c r="R631" s="1">
        <v>0.9329846751933194</v>
      </c>
      <c r="S631" s="1">
        <v>0.9329846751933194</v>
      </c>
      <c r="T631" s="1">
        <v>0.9329846751933194</v>
      </c>
      <c r="U631" s="1">
        <v>0.96533690096206171</v>
      </c>
      <c r="V631" s="1">
        <v>406.790663</v>
      </c>
      <c r="W631" s="1">
        <v>379.211635</v>
      </c>
      <c r="X631" s="1">
        <v>262.000766</v>
      </c>
      <c r="Y631" s="1">
        <v>389.46</v>
      </c>
      <c r="Z631" s="7">
        <v>74463.375599999999</v>
      </c>
      <c r="AA631" s="7">
        <v>36.846275759000001</v>
      </c>
      <c r="AB631" s="7">
        <v>64.917736908999998</v>
      </c>
      <c r="AC631" s="7" t="s">
        <v>444</v>
      </c>
      <c r="AD631" s="7">
        <v>42.531584164000002</v>
      </c>
      <c r="AE631" s="7">
        <v>25.603018398</v>
      </c>
      <c r="AF631" s="7">
        <v>65.952865337000006</v>
      </c>
      <c r="AG631" s="7">
        <v>39.916229964999999</v>
      </c>
    </row>
    <row r="632" spans="1:33" x14ac:dyDescent="0.25">
      <c r="A632" s="1">
        <v>99847</v>
      </c>
      <c r="B632" s="1">
        <v>2121222</v>
      </c>
      <c r="C632" s="1" t="s">
        <v>443</v>
      </c>
      <c r="D632" s="1">
        <v>102121222</v>
      </c>
      <c r="E632" s="1" t="s">
        <v>602</v>
      </c>
      <c r="F632" s="1">
        <v>34203085</v>
      </c>
      <c r="G632" s="1">
        <v>1.83</v>
      </c>
      <c r="H632" s="1">
        <v>6.7584502452856645</v>
      </c>
      <c r="I632" s="1">
        <v>3.5289372424974128</v>
      </c>
      <c r="J632" s="1">
        <v>3.8639071714221433</v>
      </c>
      <c r="K632" s="1">
        <v>-4.8010653962957832</v>
      </c>
      <c r="L632" s="1">
        <v>7.2439533591454355</v>
      </c>
      <c r="M632" s="1">
        <v>-27.719999313354492</v>
      </c>
      <c r="N632" s="1">
        <v>1</v>
      </c>
      <c r="O632" s="1">
        <v>0.96533690096206171</v>
      </c>
      <c r="P632" s="1">
        <v>0.96533690096206171</v>
      </c>
      <c r="Q632" s="1">
        <v>1</v>
      </c>
      <c r="R632" s="1">
        <v>0.9329846751933194</v>
      </c>
      <c r="S632" s="1">
        <v>0.9329846751933194</v>
      </c>
      <c r="T632" s="1">
        <v>0.9329846751933194</v>
      </c>
      <c r="U632" s="1">
        <v>0.96533690096206171</v>
      </c>
      <c r="V632" s="1">
        <v>406.790663</v>
      </c>
      <c r="W632" s="1">
        <v>379.211635</v>
      </c>
      <c r="X632" s="1">
        <v>262.000766</v>
      </c>
      <c r="Y632" s="1">
        <v>389.46</v>
      </c>
      <c r="Z632" s="7">
        <v>74463.375599999999</v>
      </c>
      <c r="AA632" s="7">
        <v>49.534144326000003</v>
      </c>
      <c r="AB632" s="7">
        <v>53.164338162</v>
      </c>
      <c r="AC632" s="7">
        <v>102.73292563</v>
      </c>
      <c r="AD632" s="7" t="s">
        <v>445</v>
      </c>
      <c r="AE632" s="7">
        <v>49.914261603999996</v>
      </c>
      <c r="AF632" s="7" t="s">
        <v>445</v>
      </c>
      <c r="AG632" s="7">
        <v>77.307641829000005</v>
      </c>
    </row>
    <row r="633" spans="1:33" x14ac:dyDescent="0.25">
      <c r="A633" s="1">
        <v>104473</v>
      </c>
      <c r="B633" s="1">
        <v>2121223</v>
      </c>
      <c r="C633" s="1" t="s">
        <v>443</v>
      </c>
      <c r="D633" s="1">
        <v>102121223</v>
      </c>
      <c r="E633" s="1" t="s">
        <v>602</v>
      </c>
      <c r="F633" s="1">
        <v>34203085</v>
      </c>
      <c r="G633" s="1">
        <v>1.83</v>
      </c>
      <c r="H633" s="1">
        <v>5.8899944746039452</v>
      </c>
      <c r="I633" s="1">
        <v>1.1130594142094767</v>
      </c>
      <c r="J633" s="1">
        <v>4.9209002156729884</v>
      </c>
      <c r="K633" s="1">
        <v>-5.845465040831062</v>
      </c>
      <c r="L633" s="1">
        <v>6.4742303982518106</v>
      </c>
      <c r="M633" s="1">
        <v>-27.719999313354492</v>
      </c>
      <c r="N633" s="1">
        <v>1</v>
      </c>
      <c r="O633" s="1">
        <v>0.96533690096206171</v>
      </c>
      <c r="P633" s="1">
        <v>0.96533690096206171</v>
      </c>
      <c r="Q633" s="1">
        <v>1</v>
      </c>
      <c r="R633" s="1">
        <v>0.9329846751933194</v>
      </c>
      <c r="S633" s="1">
        <v>0.9329846751933194</v>
      </c>
      <c r="T633" s="1">
        <v>0.9329846751933194</v>
      </c>
      <c r="U633" s="1">
        <v>0.96533690096206171</v>
      </c>
      <c r="V633" s="1">
        <v>406.790663</v>
      </c>
      <c r="W633" s="1">
        <v>379.211635</v>
      </c>
      <c r="X633" s="1">
        <v>262.000766</v>
      </c>
      <c r="Y633" s="1">
        <v>389.46</v>
      </c>
      <c r="Z633" s="7">
        <v>74463.375599999999</v>
      </c>
      <c r="AA633" s="7">
        <v>55.542162083000001</v>
      </c>
      <c r="AB633" s="7">
        <v>61.150649905999998</v>
      </c>
      <c r="AC633" s="7">
        <v>327.88359765000001</v>
      </c>
      <c r="AD633" s="7" t="s">
        <v>445</v>
      </c>
      <c r="AE633" s="7">
        <v>40.817494050000001</v>
      </c>
      <c r="AF633" s="7" t="s">
        <v>445</v>
      </c>
      <c r="AG633" s="7">
        <v>63.316543991000003</v>
      </c>
    </row>
    <row r="634" spans="1:33" x14ac:dyDescent="0.25">
      <c r="A634" s="1">
        <v>109099</v>
      </c>
      <c r="B634" s="1">
        <v>2121224</v>
      </c>
      <c r="C634" s="1" t="s">
        <v>443</v>
      </c>
      <c r="D634" s="1">
        <v>102121224</v>
      </c>
      <c r="E634" s="1" t="s">
        <v>602</v>
      </c>
      <c r="F634" s="1">
        <v>34203085</v>
      </c>
      <c r="G634" s="1">
        <v>1.83</v>
      </c>
      <c r="H634" s="1">
        <v>3.5848102028332662</v>
      </c>
      <c r="I634" s="1">
        <v>-3.2447124044817706</v>
      </c>
      <c r="J634" s="1">
        <v>-1.3730050421950151</v>
      </c>
      <c r="K634" s="1">
        <v>-4.9322809573293824</v>
      </c>
      <c r="L634" s="1">
        <v>4.4442938483829177</v>
      </c>
      <c r="M634" s="1">
        <v>-27.719999313354492</v>
      </c>
      <c r="N634" s="1">
        <v>1</v>
      </c>
      <c r="O634" s="1">
        <v>0.96533690096206171</v>
      </c>
      <c r="P634" s="1">
        <v>0.96533690096206171</v>
      </c>
      <c r="Q634" s="1">
        <v>1</v>
      </c>
      <c r="R634" s="1">
        <v>0.9329846751933194</v>
      </c>
      <c r="S634" s="1">
        <v>0.9329846751933194</v>
      </c>
      <c r="T634" s="1">
        <v>0.9329846751933194</v>
      </c>
      <c r="U634" s="1">
        <v>0.96533690096206171</v>
      </c>
      <c r="V634" s="1">
        <v>406.790663</v>
      </c>
      <c r="W634" s="1">
        <v>379.211635</v>
      </c>
      <c r="X634" s="1">
        <v>262.000766</v>
      </c>
      <c r="Y634" s="1">
        <v>389.46</v>
      </c>
      <c r="Z634" s="7">
        <v>74463.375599999999</v>
      </c>
      <c r="AA634" s="7">
        <v>81.367862482999996</v>
      </c>
      <c r="AB634" s="7">
        <v>101.11614111</v>
      </c>
      <c r="AC634" s="7" t="s">
        <v>444</v>
      </c>
      <c r="AD634" s="7">
        <v>177.03481565000001</v>
      </c>
      <c r="AE634" s="7">
        <v>48.559767921000002</v>
      </c>
      <c r="AF634" s="7">
        <v>272.82281776000002</v>
      </c>
      <c r="AG634" s="7">
        <v>75.224390439000004</v>
      </c>
    </row>
    <row r="635" spans="1:33" x14ac:dyDescent="0.25">
      <c r="A635" s="1">
        <v>113725</v>
      </c>
      <c r="B635" s="1">
        <v>2130201</v>
      </c>
      <c r="C635" s="1" t="s">
        <v>443</v>
      </c>
      <c r="D635" s="1">
        <v>102130201</v>
      </c>
      <c r="E635" s="1" t="s">
        <v>602</v>
      </c>
      <c r="F635" s="1">
        <v>34203085</v>
      </c>
      <c r="G635" s="1">
        <v>1.83</v>
      </c>
      <c r="H635" s="1">
        <v>12.029601852649048</v>
      </c>
      <c r="I635" s="1">
        <v>-5.0008100773499429</v>
      </c>
      <c r="J635" s="1">
        <v>3.7563130145248493</v>
      </c>
      <c r="K635" s="1">
        <v>-12.011213115367973</v>
      </c>
      <c r="L635" s="1">
        <v>10.663208607229913</v>
      </c>
      <c r="M635" s="1">
        <v>-27.719999313354492</v>
      </c>
      <c r="N635" s="1">
        <v>1</v>
      </c>
      <c r="O635" s="1">
        <v>0.96533690096206171</v>
      </c>
      <c r="P635" s="1">
        <v>0.96533690096206171</v>
      </c>
      <c r="Q635" s="1">
        <v>1</v>
      </c>
      <c r="R635" s="1">
        <v>0.9329846751933194</v>
      </c>
      <c r="S635" s="1">
        <v>0.9329846751933194</v>
      </c>
      <c r="T635" s="1">
        <v>0.9329846751933194</v>
      </c>
      <c r="U635" s="1">
        <v>0.96533690096206171</v>
      </c>
      <c r="V635" s="1">
        <v>406.790663</v>
      </c>
      <c r="W635" s="1">
        <v>379.211635</v>
      </c>
      <c r="X635" s="1">
        <v>262.000766</v>
      </c>
      <c r="Y635" s="1">
        <v>389.46</v>
      </c>
      <c r="Z635" s="7">
        <v>74463.375599999999</v>
      </c>
      <c r="AA635" s="7">
        <v>33.329909319000002</v>
      </c>
      <c r="AB635" s="7">
        <v>29.430515409000002</v>
      </c>
      <c r="AC635" s="7" t="s">
        <v>444</v>
      </c>
      <c r="AD635" s="7" t="s">
        <v>445</v>
      </c>
      <c r="AE635" s="7">
        <v>19.35120826</v>
      </c>
      <c r="AF635" s="7" t="s">
        <v>445</v>
      </c>
      <c r="AG635" s="7">
        <v>30.300760867000001</v>
      </c>
    </row>
    <row r="636" spans="1:33" x14ac:dyDescent="0.25">
      <c r="A636" s="1">
        <v>118351</v>
      </c>
      <c r="B636" s="1">
        <v>2130202</v>
      </c>
      <c r="C636" s="1" t="s">
        <v>443</v>
      </c>
      <c r="D636" s="1">
        <v>102130202</v>
      </c>
      <c r="E636" s="1" t="s">
        <v>602</v>
      </c>
      <c r="F636" s="1">
        <v>34203085</v>
      </c>
      <c r="G636" s="1">
        <v>1.83</v>
      </c>
      <c r="H636" s="1">
        <v>-2.3864651249350426</v>
      </c>
      <c r="I636" s="1">
        <v>5.0931742714793202</v>
      </c>
      <c r="J636" s="1">
        <v>-7.4611204649180465</v>
      </c>
      <c r="K636" s="1">
        <v>1.24355386030531</v>
      </c>
      <c r="L636" s="1">
        <v>6.6020702024543416</v>
      </c>
      <c r="M636" s="1">
        <v>-27.719999313354492</v>
      </c>
      <c r="N636" s="1">
        <v>1</v>
      </c>
      <c r="O636" s="1">
        <v>0.96533690096206171</v>
      </c>
      <c r="P636" s="1">
        <v>0.96533690096206171</v>
      </c>
      <c r="Q636" s="1">
        <v>1</v>
      </c>
      <c r="R636" s="1">
        <v>0.9329846751933194</v>
      </c>
      <c r="S636" s="1">
        <v>0.9329846751933194</v>
      </c>
      <c r="T636" s="1">
        <v>0.9329846751933194</v>
      </c>
      <c r="U636" s="1">
        <v>0.96533690096206171</v>
      </c>
      <c r="V636" s="1">
        <v>406.790663</v>
      </c>
      <c r="W636" s="1">
        <v>379.211635</v>
      </c>
      <c r="X636" s="1">
        <v>262.000766</v>
      </c>
      <c r="Y636" s="1">
        <v>389.46</v>
      </c>
      <c r="Z636" s="7">
        <v>74463.375599999999</v>
      </c>
      <c r="AA636" s="7">
        <v>54.447302636000003</v>
      </c>
      <c r="AB636" s="7" t="s">
        <v>444</v>
      </c>
      <c r="AC636" s="7">
        <v>70.874034742999996</v>
      </c>
      <c r="AD636" s="7">
        <v>31.762197141000001</v>
      </c>
      <c r="AE636" s="7" t="s">
        <v>445</v>
      </c>
      <c r="AF636" s="7">
        <v>49.389229233999998</v>
      </c>
      <c r="AG636" s="7" t="s">
        <v>445</v>
      </c>
    </row>
    <row r="637" spans="1:33" x14ac:dyDescent="0.25">
      <c r="A637" s="1">
        <v>122977</v>
      </c>
      <c r="B637" s="1">
        <v>2130203</v>
      </c>
      <c r="C637" s="1" t="s">
        <v>443</v>
      </c>
      <c r="D637" s="1">
        <v>102130203</v>
      </c>
      <c r="E637" s="1" t="s">
        <v>602</v>
      </c>
      <c r="F637" s="1">
        <v>34203085</v>
      </c>
      <c r="G637" s="1">
        <v>1.83</v>
      </c>
      <c r="H637" s="1">
        <v>6.9001165891190412</v>
      </c>
      <c r="I637" s="1">
        <v>-3.6663930974108689</v>
      </c>
      <c r="J637" s="1">
        <v>1.8831164841912846</v>
      </c>
      <c r="K637" s="1">
        <v>-7.6937369034462009</v>
      </c>
      <c r="L637" s="1">
        <v>6.672681372815827</v>
      </c>
      <c r="M637" s="1">
        <v>-27.719999313354492</v>
      </c>
      <c r="N637" s="1">
        <v>1</v>
      </c>
      <c r="O637" s="1">
        <v>0.96533690096206171</v>
      </c>
      <c r="P637" s="1">
        <v>0.96533690096206171</v>
      </c>
      <c r="Q637" s="1">
        <v>1</v>
      </c>
      <c r="R637" s="1">
        <v>0.9329846751933194</v>
      </c>
      <c r="S637" s="1">
        <v>0.9329846751933194</v>
      </c>
      <c r="T637" s="1">
        <v>0.9329846751933194</v>
      </c>
      <c r="U637" s="1">
        <v>0.96533690096206171</v>
      </c>
      <c r="V637" s="1">
        <v>406.790663</v>
      </c>
      <c r="W637" s="1">
        <v>379.211635</v>
      </c>
      <c r="X637" s="1">
        <v>262.000766</v>
      </c>
      <c r="Y637" s="1">
        <v>389.46</v>
      </c>
      <c r="Z637" s="7">
        <v>74463.375599999999</v>
      </c>
      <c r="AA637" s="7">
        <v>53.860552165999998</v>
      </c>
      <c r="AB637" s="7">
        <v>52.052289741999999</v>
      </c>
      <c r="AC637" s="7" t="s">
        <v>444</v>
      </c>
      <c r="AD637" s="7" t="s">
        <v>445</v>
      </c>
      <c r="AE637" s="7">
        <v>30.771647853000001</v>
      </c>
      <c r="AF637" s="7" t="s">
        <v>445</v>
      </c>
      <c r="AG637" s="7">
        <v>47.865735098999998</v>
      </c>
    </row>
    <row r="638" spans="1:33" x14ac:dyDescent="0.25">
      <c r="A638" s="1">
        <v>127603</v>
      </c>
      <c r="B638" s="1">
        <v>2130204</v>
      </c>
      <c r="C638" s="1" t="s">
        <v>443</v>
      </c>
      <c r="D638" s="1">
        <v>102130204</v>
      </c>
      <c r="E638" s="1" t="s">
        <v>602</v>
      </c>
      <c r="F638" s="1">
        <v>34203085</v>
      </c>
      <c r="G638" s="1">
        <v>1.83</v>
      </c>
      <c r="H638" s="1">
        <v>0.26157847965060826</v>
      </c>
      <c r="I638" s="1">
        <v>4.7272947340952669</v>
      </c>
      <c r="J638" s="1">
        <v>-6.3117234308368708</v>
      </c>
      <c r="K638" s="1">
        <v>1.983205826861806</v>
      </c>
      <c r="L638" s="1">
        <v>6.4522275609801518</v>
      </c>
      <c r="M638" s="1">
        <v>-27.719999313354492</v>
      </c>
      <c r="N638" s="1">
        <v>1</v>
      </c>
      <c r="O638" s="1">
        <v>0.96533690096206171</v>
      </c>
      <c r="P638" s="1">
        <v>0.96533690096206171</v>
      </c>
      <c r="Q638" s="1">
        <v>1</v>
      </c>
      <c r="R638" s="1">
        <v>0.9329846751933194</v>
      </c>
      <c r="S638" s="1">
        <v>0.9329846751933194</v>
      </c>
      <c r="T638" s="1">
        <v>0.9329846751933194</v>
      </c>
      <c r="U638" s="1">
        <v>0.96533690096206171</v>
      </c>
      <c r="V638" s="1">
        <v>406.790663</v>
      </c>
      <c r="W638" s="1">
        <v>379.211635</v>
      </c>
      <c r="X638" s="1">
        <v>262.000766</v>
      </c>
      <c r="Y638" s="1">
        <v>389.46</v>
      </c>
      <c r="Z638" s="7">
        <v>74463.375599999999</v>
      </c>
      <c r="AA638" s="7">
        <v>55.734977352000001</v>
      </c>
      <c r="AB638" s="7">
        <v>1398.453751</v>
      </c>
      <c r="AC638" s="7">
        <v>76.436886238</v>
      </c>
      <c r="AD638" s="7">
        <v>37.728360367000001</v>
      </c>
      <c r="AE638" s="7" t="s">
        <v>445</v>
      </c>
      <c r="AF638" s="7">
        <v>58.565364922999997</v>
      </c>
      <c r="AG638" s="7" t="s">
        <v>445</v>
      </c>
    </row>
    <row r="639" spans="1:33" x14ac:dyDescent="0.25">
      <c r="A639" s="1">
        <v>132229</v>
      </c>
      <c r="B639" s="1">
        <v>2130205</v>
      </c>
      <c r="C639" s="1" t="s">
        <v>443</v>
      </c>
      <c r="D639" s="1">
        <v>102130205</v>
      </c>
      <c r="E639" s="1" t="s">
        <v>602</v>
      </c>
      <c r="F639" s="1">
        <v>34203085</v>
      </c>
      <c r="G639" s="1">
        <v>1.83</v>
      </c>
      <c r="H639" s="1">
        <v>12.684861123728069</v>
      </c>
      <c r="I639" s="1">
        <v>-4.6680654087116586</v>
      </c>
      <c r="J639" s="1">
        <v>4.8494884481191303</v>
      </c>
      <c r="K639" s="1">
        <v>-12.86634001398922</v>
      </c>
      <c r="L639" s="1">
        <v>11.286424823482189</v>
      </c>
      <c r="M639" s="1">
        <v>-27.719999313354492</v>
      </c>
      <c r="N639" s="1">
        <v>1</v>
      </c>
      <c r="O639" s="1">
        <v>0.96533690096206171</v>
      </c>
      <c r="P639" s="1">
        <v>0.96533690096206171</v>
      </c>
      <c r="Q639" s="1">
        <v>1</v>
      </c>
      <c r="R639" s="1">
        <v>0.9329846751933194</v>
      </c>
      <c r="S639" s="1">
        <v>0.9329846751933194</v>
      </c>
      <c r="T639" s="1">
        <v>0.9329846751933194</v>
      </c>
      <c r="U639" s="1">
        <v>0.96533690096206171</v>
      </c>
      <c r="V639" s="1">
        <v>406.790663</v>
      </c>
      <c r="W639" s="1">
        <v>379.211635</v>
      </c>
      <c r="X639" s="1">
        <v>262.000766</v>
      </c>
      <c r="Y639" s="1">
        <v>389.46</v>
      </c>
      <c r="Z639" s="7">
        <v>74463.375599999999</v>
      </c>
      <c r="AA639" s="7">
        <v>31.434273054999998</v>
      </c>
      <c r="AB639" s="7">
        <v>27.858572511999999</v>
      </c>
      <c r="AC639" s="7" t="s">
        <v>444</v>
      </c>
      <c r="AD639" s="7" t="s">
        <v>445</v>
      </c>
      <c r="AE639" s="7">
        <v>17.998619600000001</v>
      </c>
      <c r="AF639" s="7" t="s">
        <v>445</v>
      </c>
      <c r="AG639" s="7">
        <v>28.220439460000001</v>
      </c>
    </row>
    <row r="640" spans="1:33" x14ac:dyDescent="0.25">
      <c r="A640" s="1">
        <v>136855</v>
      </c>
      <c r="B640" s="1">
        <v>2130206</v>
      </c>
      <c r="C640" s="1" t="s">
        <v>443</v>
      </c>
      <c r="D640" s="1">
        <v>102130206</v>
      </c>
      <c r="E640" s="1" t="s">
        <v>602</v>
      </c>
      <c r="F640" s="1">
        <v>34203085</v>
      </c>
      <c r="G640" s="1">
        <v>1.83</v>
      </c>
      <c r="H640" s="1">
        <v>1.2189822211805521</v>
      </c>
      <c r="I640" s="1">
        <v>3.6340832269313772</v>
      </c>
      <c r="J640" s="1">
        <v>-4.6965111962808468</v>
      </c>
      <c r="K640" s="1">
        <v>1.5513596748948122</v>
      </c>
      <c r="L640" s="1">
        <v>5.4149333805346211</v>
      </c>
      <c r="M640" s="1">
        <v>-27.719999313354492</v>
      </c>
      <c r="N640" s="1">
        <v>1</v>
      </c>
      <c r="O640" s="1">
        <v>0.96533690096206171</v>
      </c>
      <c r="P640" s="1">
        <v>0.96533690096206171</v>
      </c>
      <c r="Q640" s="1">
        <v>1</v>
      </c>
      <c r="R640" s="1">
        <v>0.9329846751933194</v>
      </c>
      <c r="S640" s="1">
        <v>0.9329846751933194</v>
      </c>
      <c r="T640" s="1">
        <v>0.9329846751933194</v>
      </c>
      <c r="U640" s="1">
        <v>0.96533690096206171</v>
      </c>
      <c r="V640" s="1">
        <v>406.790663</v>
      </c>
      <c r="W640" s="1">
        <v>379.211635</v>
      </c>
      <c r="X640" s="1">
        <v>262.000766</v>
      </c>
      <c r="Y640" s="1">
        <v>389.46</v>
      </c>
      <c r="Z640" s="7">
        <v>74463.375599999999</v>
      </c>
      <c r="AA640" s="7">
        <v>66.603229589999998</v>
      </c>
      <c r="AB640" s="7">
        <v>299.30543365</v>
      </c>
      <c r="AC640" s="7">
        <v>99.731590797999999</v>
      </c>
      <c r="AD640" s="7">
        <v>51.047719966999999</v>
      </c>
      <c r="AE640" s="7" t="s">
        <v>445</v>
      </c>
      <c r="AF640" s="7">
        <v>79.050934350000006</v>
      </c>
      <c r="AG640" s="7" t="s">
        <v>445</v>
      </c>
    </row>
    <row r="641" spans="1:33" x14ac:dyDescent="0.25">
      <c r="A641" s="1">
        <v>141481</v>
      </c>
      <c r="B641" s="1">
        <v>2130207</v>
      </c>
      <c r="C641" s="1" t="s">
        <v>443</v>
      </c>
      <c r="D641" s="1">
        <v>102130207</v>
      </c>
      <c r="E641" s="1" t="s">
        <v>602</v>
      </c>
      <c r="F641" s="1">
        <v>34203085</v>
      </c>
      <c r="G641" s="1">
        <v>1.83</v>
      </c>
      <c r="H641" s="1">
        <v>6.4226634582335826</v>
      </c>
      <c r="I641" s="1">
        <v>-3.3263383295081734</v>
      </c>
      <c r="J641" s="1">
        <v>2.1756928868941237</v>
      </c>
      <c r="K641" s="1">
        <v>-7.3415025032016716</v>
      </c>
      <c r="L641" s="1">
        <v>6.3758745801930923</v>
      </c>
      <c r="M641" s="1">
        <v>-27.719999313354492</v>
      </c>
      <c r="N641" s="1">
        <v>1</v>
      </c>
      <c r="O641" s="1">
        <v>0.96533690096206171</v>
      </c>
      <c r="P641" s="1">
        <v>0.96533690096206171</v>
      </c>
      <c r="Q641" s="1">
        <v>1</v>
      </c>
      <c r="R641" s="1">
        <v>0.9329846751933194</v>
      </c>
      <c r="S641" s="1">
        <v>0.9329846751933194</v>
      </c>
      <c r="T641" s="1">
        <v>0.9329846751933194</v>
      </c>
      <c r="U641" s="1">
        <v>0.96533690096206171</v>
      </c>
      <c r="V641" s="1">
        <v>406.790663</v>
      </c>
      <c r="W641" s="1">
        <v>379.211635</v>
      </c>
      <c r="X641" s="1">
        <v>262.000766</v>
      </c>
      <c r="Y641" s="1">
        <v>389.46</v>
      </c>
      <c r="Z641" s="7">
        <v>74463.375599999999</v>
      </c>
      <c r="AA641" s="7">
        <v>56.414395458000001</v>
      </c>
      <c r="AB641" s="7">
        <v>55.996133600999997</v>
      </c>
      <c r="AC641" s="7" t="s">
        <v>444</v>
      </c>
      <c r="AD641" s="7" t="s">
        <v>445</v>
      </c>
      <c r="AE641" s="7">
        <v>32.296004388999997</v>
      </c>
      <c r="AF641" s="7" t="s">
        <v>445</v>
      </c>
      <c r="AG641" s="7">
        <v>50.210240585999998</v>
      </c>
    </row>
    <row r="642" spans="1:33" x14ac:dyDescent="0.25">
      <c r="A642" s="1">
        <v>146107</v>
      </c>
      <c r="B642" s="1">
        <v>2130208</v>
      </c>
      <c r="C642" s="1" t="s">
        <v>443</v>
      </c>
      <c r="D642" s="1">
        <v>102130208</v>
      </c>
      <c r="E642" s="1" t="s">
        <v>602</v>
      </c>
      <c r="F642" s="1">
        <v>34203085</v>
      </c>
      <c r="G642" s="1">
        <v>1.83</v>
      </c>
      <c r="H642" s="1">
        <v>0.79051489479904213</v>
      </c>
      <c r="I642" s="1">
        <v>1.1514280379200139</v>
      </c>
      <c r="J642" s="1">
        <v>-1.9829981144609816</v>
      </c>
      <c r="K642" s="1">
        <v>-2.5855092202935435</v>
      </c>
      <c r="L642" s="1">
        <v>3.3376100822889452</v>
      </c>
      <c r="M642" s="1">
        <v>-27.719999313354492</v>
      </c>
      <c r="N642" s="1">
        <v>1</v>
      </c>
      <c r="O642" s="1">
        <v>0.96533690096206171</v>
      </c>
      <c r="P642" s="1">
        <v>0.96533690096206171</v>
      </c>
      <c r="Q642" s="1">
        <v>1</v>
      </c>
      <c r="R642" s="1">
        <v>0.9329846751933194</v>
      </c>
      <c r="S642" s="1">
        <v>0.9329846751933194</v>
      </c>
      <c r="T642" s="1">
        <v>0.9329846751933194</v>
      </c>
      <c r="U642" s="1">
        <v>0.96533690096206171</v>
      </c>
      <c r="V642" s="1">
        <v>406.790663</v>
      </c>
      <c r="W642" s="1">
        <v>379.211635</v>
      </c>
      <c r="X642" s="1">
        <v>262.000766</v>
      </c>
      <c r="Y642" s="1">
        <v>389.46</v>
      </c>
      <c r="Z642" s="7">
        <v>74463.375599999999</v>
      </c>
      <c r="AA642" s="7">
        <v>108.67937402</v>
      </c>
      <c r="AB642" s="7">
        <v>462.07411402999998</v>
      </c>
      <c r="AC642" s="7">
        <v>316.92432743000001</v>
      </c>
      <c r="AD642" s="7">
        <v>122.26925466</v>
      </c>
      <c r="AE642" s="7">
        <v>93.543348617000007</v>
      </c>
      <c r="AF642" s="7">
        <v>188.59176346000001</v>
      </c>
      <c r="AG642" s="7">
        <v>144.41046943000001</v>
      </c>
    </row>
    <row r="643" spans="1:33" x14ac:dyDescent="0.25">
      <c r="A643" s="1">
        <v>150733</v>
      </c>
      <c r="B643" s="1">
        <v>2130209</v>
      </c>
      <c r="C643" s="1" t="s">
        <v>443</v>
      </c>
      <c r="D643" s="1">
        <v>102130209</v>
      </c>
      <c r="E643" s="1" t="s">
        <v>602</v>
      </c>
      <c r="F643" s="1">
        <v>34203085</v>
      </c>
      <c r="G643" s="1">
        <v>1.83</v>
      </c>
      <c r="H643" s="1">
        <v>8.908256975625882</v>
      </c>
      <c r="I643" s="1">
        <v>-4.399306572353721</v>
      </c>
      <c r="J643" s="1">
        <v>2.5816734489850255</v>
      </c>
      <c r="K643" s="1">
        <v>-9.3511105401300778</v>
      </c>
      <c r="L643" s="1">
        <v>8.1088003838986911</v>
      </c>
      <c r="M643" s="1">
        <v>-27.719999313354492</v>
      </c>
      <c r="N643" s="1">
        <v>1</v>
      </c>
      <c r="O643" s="1">
        <v>0.96533690096206171</v>
      </c>
      <c r="P643" s="1">
        <v>0.96533690096206171</v>
      </c>
      <c r="Q643" s="1">
        <v>1</v>
      </c>
      <c r="R643" s="1">
        <v>0.9329846751933194</v>
      </c>
      <c r="S643" s="1">
        <v>0.9329846751933194</v>
      </c>
      <c r="T643" s="1">
        <v>0.9329846751933194</v>
      </c>
      <c r="U643" s="1">
        <v>0.96533690096206171</v>
      </c>
      <c r="V643" s="1">
        <v>406.790663</v>
      </c>
      <c r="W643" s="1">
        <v>379.211635</v>
      </c>
      <c r="X643" s="1">
        <v>262.000766</v>
      </c>
      <c r="Y643" s="1">
        <v>389.46</v>
      </c>
      <c r="Z643" s="7">
        <v>74463.375599999999</v>
      </c>
      <c r="AA643" s="7">
        <v>44.144406965999998</v>
      </c>
      <c r="AB643" s="7">
        <v>40.092997826999998</v>
      </c>
      <c r="AC643" s="7" t="s">
        <v>444</v>
      </c>
      <c r="AD643" s="7" t="s">
        <v>445</v>
      </c>
      <c r="AE643" s="7">
        <v>25.140499411</v>
      </c>
      <c r="AF643" s="7" t="s">
        <v>445</v>
      </c>
      <c r="AG643" s="7">
        <v>39.204862067999997</v>
      </c>
    </row>
    <row r="644" spans="1:33" x14ac:dyDescent="0.25">
      <c r="A644" s="1">
        <v>155359</v>
      </c>
      <c r="B644" s="1">
        <v>2130210</v>
      </c>
      <c r="C644" s="1" t="s">
        <v>443</v>
      </c>
      <c r="D644" s="1">
        <v>102130210</v>
      </c>
      <c r="E644" s="1" t="s">
        <v>602</v>
      </c>
      <c r="F644" s="1">
        <v>34203085</v>
      </c>
      <c r="G644" s="1">
        <v>1.83</v>
      </c>
      <c r="H644" s="1">
        <v>-2.1083833465591759</v>
      </c>
      <c r="I644" s="1">
        <v>5.0141859403487841</v>
      </c>
      <c r="J644" s="1">
        <v>-7.3530917723191456</v>
      </c>
      <c r="K644" s="1">
        <v>1.4176671038879776</v>
      </c>
      <c r="L644" s="1">
        <v>6.5605382550987139</v>
      </c>
      <c r="M644" s="1">
        <v>-27.719999313354492</v>
      </c>
      <c r="N644" s="1">
        <v>1</v>
      </c>
      <c r="O644" s="1">
        <v>0.96533690096206171</v>
      </c>
      <c r="P644" s="1">
        <v>0.96533690096206171</v>
      </c>
      <c r="Q644" s="1">
        <v>1</v>
      </c>
      <c r="R644" s="1">
        <v>0.9329846751933194</v>
      </c>
      <c r="S644" s="1">
        <v>0.9329846751933194</v>
      </c>
      <c r="T644" s="1">
        <v>0.9329846751933194</v>
      </c>
      <c r="U644" s="1">
        <v>0.96533690096206171</v>
      </c>
      <c r="V644" s="1">
        <v>406.790663</v>
      </c>
      <c r="W644" s="1">
        <v>379.211635</v>
      </c>
      <c r="X644" s="1">
        <v>262.000766</v>
      </c>
      <c r="Y644" s="1">
        <v>389.46</v>
      </c>
      <c r="Z644" s="7">
        <v>74463.375599999999</v>
      </c>
      <c r="AA644" s="7">
        <v>54.798315672999998</v>
      </c>
      <c r="AB644" s="7" t="s">
        <v>444</v>
      </c>
      <c r="AC644" s="7">
        <v>72.006264406</v>
      </c>
      <c r="AD644" s="7">
        <v>32.243526279000001</v>
      </c>
      <c r="AE644" s="7" t="s">
        <v>445</v>
      </c>
      <c r="AF644" s="7">
        <v>50.129527699</v>
      </c>
      <c r="AG644" s="7" t="s">
        <v>445</v>
      </c>
    </row>
    <row r="645" spans="1:33" x14ac:dyDescent="0.25">
      <c r="A645" s="1">
        <v>159985</v>
      </c>
      <c r="B645" s="1">
        <v>2130211</v>
      </c>
      <c r="C645" s="1" t="s">
        <v>443</v>
      </c>
      <c r="D645" s="1">
        <v>102130211</v>
      </c>
      <c r="E645" s="1" t="s">
        <v>602</v>
      </c>
      <c r="F645" s="1">
        <v>34203085</v>
      </c>
      <c r="G645" s="1">
        <v>1.83</v>
      </c>
      <c r="H645" s="1">
        <v>14.464080276998274</v>
      </c>
      <c r="I645" s="1">
        <v>-11.290450056093539</v>
      </c>
      <c r="J645" s="1">
        <v>7.6057993085028724E-2</v>
      </c>
      <c r="K645" s="1">
        <v>-14.721555376019875</v>
      </c>
      <c r="L645" s="1">
        <v>14.448740977941236</v>
      </c>
      <c r="M645" s="1">
        <v>-27.719999313354492</v>
      </c>
      <c r="N645" s="1">
        <v>1</v>
      </c>
      <c r="O645" s="1">
        <v>0.96533690096206171</v>
      </c>
      <c r="P645" s="1">
        <v>0.96533690096206171</v>
      </c>
      <c r="Q645" s="1">
        <v>1</v>
      </c>
      <c r="R645" s="1">
        <v>0.9329846751933194</v>
      </c>
      <c r="S645" s="1">
        <v>0.9329846751933194</v>
      </c>
      <c r="T645" s="1">
        <v>0.9329846751933194</v>
      </c>
      <c r="U645" s="1">
        <v>0.96533690096206171</v>
      </c>
      <c r="V645" s="1">
        <v>406.790663</v>
      </c>
      <c r="W645" s="1">
        <v>379.211635</v>
      </c>
      <c r="X645" s="1">
        <v>262.000766</v>
      </c>
      <c r="Y645" s="1">
        <v>389.46</v>
      </c>
      <c r="Z645" s="7">
        <v>74463.375599999999</v>
      </c>
      <c r="AA645" s="7">
        <v>24.335562807999999</v>
      </c>
      <c r="AB645" s="7">
        <v>24.308694195000001</v>
      </c>
      <c r="AC645" s="7" t="s">
        <v>444</v>
      </c>
      <c r="AD645" s="7" t="s">
        <v>445</v>
      </c>
      <c r="AE645" s="7">
        <v>15.604407165</v>
      </c>
      <c r="AF645" s="7" t="s">
        <v>445</v>
      </c>
      <c r="AG645" s="7">
        <v>24.538069846999999</v>
      </c>
    </row>
    <row r="646" spans="1:33" x14ac:dyDescent="0.25">
      <c r="A646" s="1">
        <v>164611</v>
      </c>
      <c r="B646" s="1">
        <v>2130212</v>
      </c>
      <c r="C646" s="1" t="s">
        <v>443</v>
      </c>
      <c r="D646" s="1">
        <v>102130212</v>
      </c>
      <c r="E646" s="1" t="s">
        <v>602</v>
      </c>
      <c r="F646" s="1">
        <v>34203085</v>
      </c>
      <c r="G646" s="1">
        <v>1.83</v>
      </c>
      <c r="H646" s="1">
        <v>11.42553904722006</v>
      </c>
      <c r="I646" s="1">
        <v>-4.2522380063977607</v>
      </c>
      <c r="J646" s="1">
        <v>4.6115356744254479</v>
      </c>
      <c r="K646" s="1">
        <v>-11.831436293142643</v>
      </c>
      <c r="L646" s="1">
        <v>10.386215984282003</v>
      </c>
      <c r="M646" s="1">
        <v>-27.719999313354492</v>
      </c>
      <c r="N646" s="1">
        <v>1</v>
      </c>
      <c r="O646" s="1">
        <v>0.96533690096206171</v>
      </c>
      <c r="P646" s="1">
        <v>0.96533690096206171</v>
      </c>
      <c r="Q646" s="1">
        <v>1</v>
      </c>
      <c r="R646" s="1">
        <v>0.9329846751933194</v>
      </c>
      <c r="S646" s="1">
        <v>0.9329846751933194</v>
      </c>
      <c r="T646" s="1">
        <v>0.9329846751933194</v>
      </c>
      <c r="U646" s="1">
        <v>0.96533690096206171</v>
      </c>
      <c r="V646" s="1">
        <v>406.790663</v>
      </c>
      <c r="W646" s="1">
        <v>379.211635</v>
      </c>
      <c r="X646" s="1">
        <v>262.000766</v>
      </c>
      <c r="Y646" s="1">
        <v>389.46</v>
      </c>
      <c r="Z646" s="7">
        <v>74463.375599999999</v>
      </c>
      <c r="AA646" s="7">
        <v>34.245462359999998</v>
      </c>
      <c r="AB646" s="7">
        <v>31.039362259000001</v>
      </c>
      <c r="AC646" s="7" t="s">
        <v>444</v>
      </c>
      <c r="AD646" s="7" t="s">
        <v>445</v>
      </c>
      <c r="AE646" s="7">
        <v>19.660441683999998</v>
      </c>
      <c r="AF646" s="7" t="s">
        <v>445</v>
      </c>
      <c r="AG646" s="7">
        <v>30.776371028</v>
      </c>
    </row>
    <row r="647" spans="1:33" x14ac:dyDescent="0.25">
      <c r="A647" s="1">
        <v>169237</v>
      </c>
      <c r="B647" s="1">
        <v>2130213</v>
      </c>
      <c r="C647" s="1" t="s">
        <v>443</v>
      </c>
      <c r="D647" s="1">
        <v>102130213</v>
      </c>
      <c r="E647" s="1" t="s">
        <v>602</v>
      </c>
      <c r="F647" s="1">
        <v>34203085</v>
      </c>
      <c r="G647" s="1">
        <v>1.83</v>
      </c>
      <c r="H647" s="1">
        <v>2.2926278598081362</v>
      </c>
      <c r="I647" s="1">
        <v>5.7679662278490129</v>
      </c>
      <c r="J647" s="1">
        <v>-6.974846286006783</v>
      </c>
      <c r="K647" s="1">
        <v>3.5899176679075233</v>
      </c>
      <c r="L647" s="1">
        <v>8.3653927640070229</v>
      </c>
      <c r="M647" s="1">
        <v>-27.719999313354492</v>
      </c>
      <c r="N647" s="1">
        <v>1</v>
      </c>
      <c r="O647" s="1">
        <v>0.96533690096206171</v>
      </c>
      <c r="P647" s="1">
        <v>0.96533690096206171</v>
      </c>
      <c r="Q647" s="1">
        <v>1</v>
      </c>
      <c r="R647" s="1">
        <v>0.9329846751933194</v>
      </c>
      <c r="S647" s="1">
        <v>0.9329846751933194</v>
      </c>
      <c r="T647" s="1">
        <v>0.9329846751933194</v>
      </c>
      <c r="U647" s="1">
        <v>0.96533690096206171</v>
      </c>
      <c r="V647" s="1">
        <v>406.790663</v>
      </c>
      <c r="W647" s="1">
        <v>379.211635</v>
      </c>
      <c r="X647" s="1">
        <v>262.000766</v>
      </c>
      <c r="Y647" s="1">
        <v>389.46</v>
      </c>
      <c r="Z647" s="7">
        <v>74463.375599999999</v>
      </c>
      <c r="AA647" s="7">
        <v>42.759688859000001</v>
      </c>
      <c r="AB647" s="7">
        <v>158.67134960999999</v>
      </c>
      <c r="AC647" s="7">
        <v>62.465521482</v>
      </c>
      <c r="AD647" s="7">
        <v>34.046320670999997</v>
      </c>
      <c r="AE647" s="7" t="s">
        <v>445</v>
      </c>
      <c r="AF647" s="7">
        <v>52.902278850999998</v>
      </c>
      <c r="AG647" s="7" t="s">
        <v>445</v>
      </c>
    </row>
    <row r="648" spans="1:33" x14ac:dyDescent="0.25">
      <c r="A648" s="1">
        <v>173863</v>
      </c>
      <c r="B648" s="1">
        <v>2130214</v>
      </c>
      <c r="C648" s="1" t="s">
        <v>443</v>
      </c>
      <c r="D648" s="1">
        <v>102130214</v>
      </c>
      <c r="E648" s="1" t="s">
        <v>602</v>
      </c>
      <c r="F648" s="1">
        <v>34203085</v>
      </c>
      <c r="G648" s="1">
        <v>1.83</v>
      </c>
      <c r="H648" s="1">
        <v>11.255120391055339</v>
      </c>
      <c r="I648" s="1">
        <v>-4.5033137492308271</v>
      </c>
      <c r="J648" s="1">
        <v>3.9215201097233248</v>
      </c>
      <c r="K648" s="1">
        <v>-11.35392988767709</v>
      </c>
      <c r="L648" s="1">
        <v>9.9068717849796428</v>
      </c>
      <c r="M648" s="1">
        <v>-27.719999313354492</v>
      </c>
      <c r="N648" s="1">
        <v>1</v>
      </c>
      <c r="O648" s="1">
        <v>0.96533690096206171</v>
      </c>
      <c r="P648" s="1">
        <v>0.96533690096206171</v>
      </c>
      <c r="Q648" s="1">
        <v>1</v>
      </c>
      <c r="R648" s="1">
        <v>0.9329846751933194</v>
      </c>
      <c r="S648" s="1">
        <v>0.9329846751933194</v>
      </c>
      <c r="T648" s="1">
        <v>0.9329846751933194</v>
      </c>
      <c r="U648" s="1">
        <v>0.96533690096206171</v>
      </c>
      <c r="V648" s="1">
        <v>406.790663</v>
      </c>
      <c r="W648" s="1">
        <v>379.211635</v>
      </c>
      <c r="X648" s="1">
        <v>262.000766</v>
      </c>
      <c r="Y648" s="1">
        <v>389.46</v>
      </c>
      <c r="Z648" s="7">
        <v>74463.375599999999</v>
      </c>
      <c r="AA648" s="7">
        <v>35.950814797</v>
      </c>
      <c r="AB648" s="7">
        <v>31.524484130000001</v>
      </c>
      <c r="AC648" s="7" t="s">
        <v>444</v>
      </c>
      <c r="AD648" s="7" t="s">
        <v>445</v>
      </c>
      <c r="AE648" s="7">
        <v>20.529347282</v>
      </c>
      <c r="AF648" s="7" t="s">
        <v>445</v>
      </c>
      <c r="AG648" s="7">
        <v>32.112773564999998</v>
      </c>
    </row>
    <row r="649" spans="1:33" x14ac:dyDescent="0.25">
      <c r="A649" s="1">
        <v>178489</v>
      </c>
      <c r="B649" s="1">
        <v>2130215</v>
      </c>
      <c r="C649" s="1" t="s">
        <v>443</v>
      </c>
      <c r="D649" s="1">
        <v>102130215</v>
      </c>
      <c r="E649" s="1" t="s">
        <v>602</v>
      </c>
      <c r="F649" s="1">
        <v>34203085</v>
      </c>
      <c r="G649" s="1">
        <v>1.83</v>
      </c>
      <c r="H649" s="1">
        <v>-1.0532838397087718</v>
      </c>
      <c r="I649" s="1">
        <v>8.5039639498546187</v>
      </c>
      <c r="J649" s="1">
        <v>-11.86866925681046</v>
      </c>
      <c r="K649" s="1">
        <v>5.3816488795850006</v>
      </c>
      <c r="L649" s="1">
        <v>11.381353757149938</v>
      </c>
      <c r="M649" s="1">
        <v>-27.719999313354492</v>
      </c>
      <c r="N649" s="1">
        <v>1</v>
      </c>
      <c r="O649" s="1">
        <v>0.96533690096206171</v>
      </c>
      <c r="P649" s="1">
        <v>0.96533690096206171</v>
      </c>
      <c r="Q649" s="1">
        <v>1</v>
      </c>
      <c r="R649" s="1">
        <v>0.9329846751933194</v>
      </c>
      <c r="S649" s="1">
        <v>0.9329846751933194</v>
      </c>
      <c r="T649" s="1">
        <v>0.9329846751933194</v>
      </c>
      <c r="U649" s="1">
        <v>0.96533690096206171</v>
      </c>
      <c r="V649" s="1">
        <v>406.790663</v>
      </c>
      <c r="W649" s="1">
        <v>379.211635</v>
      </c>
      <c r="X649" s="1">
        <v>262.000766</v>
      </c>
      <c r="Y649" s="1">
        <v>389.46</v>
      </c>
      <c r="Z649" s="7">
        <v>74463.375599999999</v>
      </c>
      <c r="AA649" s="7">
        <v>31.163747155999999</v>
      </c>
      <c r="AB649" s="7" t="s">
        <v>444</v>
      </c>
      <c r="AC649" s="7">
        <v>42.046629394999997</v>
      </c>
      <c r="AD649" s="7">
        <v>19.595628226999999</v>
      </c>
      <c r="AE649" s="7" t="s">
        <v>445</v>
      </c>
      <c r="AF649" s="7">
        <v>30.676686014000001</v>
      </c>
      <c r="AG649" s="7" t="s">
        <v>445</v>
      </c>
    </row>
    <row r="650" spans="1:33" x14ac:dyDescent="0.25">
      <c r="A650" s="1">
        <v>183115</v>
      </c>
      <c r="B650" s="1">
        <v>2130216</v>
      </c>
      <c r="C650" s="1" t="s">
        <v>443</v>
      </c>
      <c r="D650" s="1">
        <v>102130216</v>
      </c>
      <c r="E650" s="1" t="s">
        <v>602</v>
      </c>
      <c r="F650" s="1">
        <v>34203085</v>
      </c>
      <c r="G650" s="1">
        <v>1.83</v>
      </c>
      <c r="H650" s="1">
        <v>2.7755254409120935</v>
      </c>
      <c r="I650" s="1">
        <v>0.69858238355290347</v>
      </c>
      <c r="J650" s="1">
        <v>1.359568484599575</v>
      </c>
      <c r="K650" s="1">
        <v>-3.1469205324789309</v>
      </c>
      <c r="L650" s="1">
        <v>3.5588857452834119</v>
      </c>
      <c r="M650" s="1">
        <v>-27.719999313354492</v>
      </c>
      <c r="N650" s="1">
        <v>1</v>
      </c>
      <c r="O650" s="1">
        <v>0.96533690096206171</v>
      </c>
      <c r="P650" s="1">
        <v>0.96533690096206171</v>
      </c>
      <c r="Q650" s="1">
        <v>1</v>
      </c>
      <c r="R650" s="1">
        <v>0.9329846751933194</v>
      </c>
      <c r="S650" s="1">
        <v>0.9329846751933194</v>
      </c>
      <c r="T650" s="1">
        <v>0.9329846751933194</v>
      </c>
      <c r="U650" s="1">
        <v>0.96533690096206171</v>
      </c>
      <c r="V650" s="1">
        <v>406.790663</v>
      </c>
      <c r="W650" s="1">
        <v>379.211635</v>
      </c>
      <c r="X650" s="1">
        <v>262.000766</v>
      </c>
      <c r="Y650" s="1">
        <v>389.46</v>
      </c>
      <c r="Z650" s="7">
        <v>74463.375599999999</v>
      </c>
      <c r="AA650" s="7">
        <v>101.8599991</v>
      </c>
      <c r="AB650" s="7">
        <v>130.89105714999999</v>
      </c>
      <c r="AC650" s="7">
        <v>523.01405067999997</v>
      </c>
      <c r="AD650" s="7" t="s">
        <v>445</v>
      </c>
      <c r="AE650" s="7">
        <v>76.676794517999994</v>
      </c>
      <c r="AF650" s="7" t="s">
        <v>445</v>
      </c>
      <c r="AG650" s="7">
        <v>118.46920984</v>
      </c>
    </row>
    <row r="651" spans="1:33" x14ac:dyDescent="0.25">
      <c r="A651" s="1">
        <v>187741</v>
      </c>
      <c r="B651" s="1">
        <v>2130217</v>
      </c>
      <c r="C651" s="1" t="s">
        <v>443</v>
      </c>
      <c r="D651" s="1">
        <v>102130217</v>
      </c>
      <c r="E651" s="1" t="s">
        <v>602</v>
      </c>
      <c r="F651" s="1">
        <v>34203085</v>
      </c>
      <c r="G651" s="1">
        <v>1.83</v>
      </c>
      <c r="H651" s="1">
        <v>1.9024544161852273</v>
      </c>
      <c r="I651" s="1">
        <v>8.1207558426690141E-2</v>
      </c>
      <c r="J651" s="1">
        <v>0.91804383103989495</v>
      </c>
      <c r="K651" s="1">
        <v>-2.7349837359805638</v>
      </c>
      <c r="L651" s="1">
        <v>2.7919007977211137</v>
      </c>
      <c r="M651" s="1">
        <v>-27.719999313354492</v>
      </c>
      <c r="N651" s="1">
        <v>1</v>
      </c>
      <c r="O651" s="1">
        <v>0.96533690096206171</v>
      </c>
      <c r="P651" s="1">
        <v>0.96533690096206171</v>
      </c>
      <c r="Q651" s="1">
        <v>1</v>
      </c>
      <c r="R651" s="1">
        <v>0.9329846751933194</v>
      </c>
      <c r="S651" s="1">
        <v>0.9329846751933194</v>
      </c>
      <c r="T651" s="1">
        <v>0.9329846751933194</v>
      </c>
      <c r="U651" s="1">
        <v>0.96533690096206171</v>
      </c>
      <c r="V651" s="1">
        <v>406.790663</v>
      </c>
      <c r="W651" s="1">
        <v>379.211635</v>
      </c>
      <c r="X651" s="1">
        <v>262.000766</v>
      </c>
      <c r="Y651" s="1">
        <v>389.46</v>
      </c>
      <c r="Z651" s="7">
        <v>74463.375599999999</v>
      </c>
      <c r="AA651" s="7">
        <v>130.11747553000001</v>
      </c>
      <c r="AB651" s="7">
        <v>191.41826843999999</v>
      </c>
      <c r="AC651" s="7">
        <v>4506.7944914</v>
      </c>
      <c r="AD651" s="7" t="s">
        <v>445</v>
      </c>
      <c r="AE651" s="7">
        <v>88.376290013000002</v>
      </c>
      <c r="AF651" s="7" t="s">
        <v>445</v>
      </c>
      <c r="AG651" s="7">
        <v>136.46338030999999</v>
      </c>
    </row>
    <row r="652" spans="1:33" x14ac:dyDescent="0.25">
      <c r="A652" s="1">
        <v>192367</v>
      </c>
      <c r="B652" s="1">
        <v>2130218</v>
      </c>
      <c r="C652" s="1" t="s">
        <v>443</v>
      </c>
      <c r="D652" s="1">
        <v>102130218</v>
      </c>
      <c r="E652" s="1" t="s">
        <v>602</v>
      </c>
      <c r="F652" s="1">
        <v>34203085</v>
      </c>
      <c r="G652" s="1">
        <v>1.83</v>
      </c>
      <c r="H652" s="1">
        <v>2.1098834765248324</v>
      </c>
      <c r="I652" s="1">
        <v>0.28504552444410336</v>
      </c>
      <c r="J652" s="1">
        <v>0.95827945918993074</v>
      </c>
      <c r="K652" s="1">
        <v>-2.7760558514916216</v>
      </c>
      <c r="L652" s="1">
        <v>2.9430623425066318</v>
      </c>
      <c r="M652" s="1">
        <v>-27.719999313354492</v>
      </c>
      <c r="N652" s="1">
        <v>1</v>
      </c>
      <c r="O652" s="1">
        <v>0.96533690096206171</v>
      </c>
      <c r="P652" s="1">
        <v>0.96533690096206171</v>
      </c>
      <c r="Q652" s="1">
        <v>1</v>
      </c>
      <c r="R652" s="1">
        <v>0.9329846751933194</v>
      </c>
      <c r="S652" s="1">
        <v>0.9329846751933194</v>
      </c>
      <c r="T652" s="1">
        <v>0.9329846751933194</v>
      </c>
      <c r="U652" s="1">
        <v>0.96533690096206171</v>
      </c>
      <c r="V652" s="1">
        <v>406.790663</v>
      </c>
      <c r="W652" s="1">
        <v>379.211635</v>
      </c>
      <c r="X652" s="1">
        <v>262.000766</v>
      </c>
      <c r="Y652" s="1">
        <v>389.46</v>
      </c>
      <c r="Z652" s="7">
        <v>74463.375599999999</v>
      </c>
      <c r="AA652" s="7">
        <v>123.38302079</v>
      </c>
      <c r="AB652" s="7">
        <v>172.50104336000001</v>
      </c>
      <c r="AC652" s="7">
        <v>1283.2404217999999</v>
      </c>
      <c r="AD652" s="7" t="s">
        <v>445</v>
      </c>
      <c r="AE652" s="7">
        <v>87.053955916000007</v>
      </c>
      <c r="AF652" s="7" t="s">
        <v>445</v>
      </c>
      <c r="AG652" s="7">
        <v>134.42959131999999</v>
      </c>
    </row>
    <row r="653" spans="1:33" x14ac:dyDescent="0.25">
      <c r="A653" s="1">
        <v>196993</v>
      </c>
      <c r="B653" s="1">
        <v>2130219</v>
      </c>
      <c r="C653" s="1" t="s">
        <v>443</v>
      </c>
      <c r="D653" s="1">
        <v>102130219</v>
      </c>
      <c r="E653" s="1" t="s">
        <v>602</v>
      </c>
      <c r="F653" s="1">
        <v>34203085</v>
      </c>
      <c r="G653" s="1">
        <v>1.83</v>
      </c>
      <c r="H653" s="1">
        <v>2.6178563300735043</v>
      </c>
      <c r="I653" s="1">
        <v>0.69696771187086959</v>
      </c>
      <c r="J653" s="1">
        <v>1.1311662689857511</v>
      </c>
      <c r="K653" s="1">
        <v>-2.9920621271643846</v>
      </c>
      <c r="L653" s="1">
        <v>3.4061980369231168</v>
      </c>
      <c r="M653" s="1">
        <v>-27.719999313354492</v>
      </c>
      <c r="N653" s="1">
        <v>1</v>
      </c>
      <c r="O653" s="1">
        <v>0.96533690096206171</v>
      </c>
      <c r="P653" s="1">
        <v>0.96533690096206171</v>
      </c>
      <c r="Q653" s="1">
        <v>1</v>
      </c>
      <c r="R653" s="1">
        <v>0.9329846751933194</v>
      </c>
      <c r="S653" s="1">
        <v>0.9329846751933194</v>
      </c>
      <c r="T653" s="1">
        <v>0.9329846751933194</v>
      </c>
      <c r="U653" s="1">
        <v>0.96533690096206171</v>
      </c>
      <c r="V653" s="1">
        <v>406.790663</v>
      </c>
      <c r="W653" s="1">
        <v>379.211635</v>
      </c>
      <c r="X653" s="1">
        <v>262.000766</v>
      </c>
      <c r="Y653" s="1">
        <v>389.46</v>
      </c>
      <c r="Z653" s="7">
        <v>74463.375599999999</v>
      </c>
      <c r="AA653" s="7">
        <v>106.47084596000001</v>
      </c>
      <c r="AB653" s="7">
        <v>138.83463505</v>
      </c>
      <c r="AC653" s="7">
        <v>524.22803897999995</v>
      </c>
      <c r="AD653" s="7" t="s">
        <v>445</v>
      </c>
      <c r="AE653" s="7">
        <v>80.697066831000001</v>
      </c>
      <c r="AF653" s="7" t="s">
        <v>445</v>
      </c>
      <c r="AG653" s="7">
        <v>124.65250768999999</v>
      </c>
    </row>
    <row r="654" spans="1:33" x14ac:dyDescent="0.25">
      <c r="A654" s="1">
        <v>201619</v>
      </c>
      <c r="B654" s="1">
        <v>2130220</v>
      </c>
      <c r="C654" s="1" t="s">
        <v>443</v>
      </c>
      <c r="D654" s="1">
        <v>102130220</v>
      </c>
      <c r="E654" s="1" t="s">
        <v>602</v>
      </c>
      <c r="F654" s="1">
        <v>34203085</v>
      </c>
      <c r="G654" s="1">
        <v>1.83</v>
      </c>
      <c r="H654" s="1">
        <v>1.6098256633598049</v>
      </c>
      <c r="I654" s="1">
        <v>-1.0800249169369713</v>
      </c>
      <c r="J654" s="1">
        <v>-1.2007335975582032</v>
      </c>
      <c r="K654" s="1">
        <v>-4.0222131294955314</v>
      </c>
      <c r="L654" s="1">
        <v>3.6078270682178721</v>
      </c>
      <c r="M654" s="1">
        <v>-27.719999313354492</v>
      </c>
      <c r="N654" s="1">
        <v>1</v>
      </c>
      <c r="O654" s="1">
        <v>0.96533690096206171</v>
      </c>
      <c r="P654" s="1">
        <v>0.96533690096206171</v>
      </c>
      <c r="Q654" s="1">
        <v>1</v>
      </c>
      <c r="R654" s="1">
        <v>0.9329846751933194</v>
      </c>
      <c r="S654" s="1">
        <v>0.9329846751933194</v>
      </c>
      <c r="T654" s="1">
        <v>0.9329846751933194</v>
      </c>
      <c r="U654" s="1">
        <v>0.96533690096206171</v>
      </c>
      <c r="V654" s="1">
        <v>406.790663</v>
      </c>
      <c r="W654" s="1">
        <v>379.211635</v>
      </c>
      <c r="X654" s="1">
        <v>262.000766</v>
      </c>
      <c r="Y654" s="1">
        <v>389.46</v>
      </c>
      <c r="Z654" s="7">
        <v>74463.375599999999</v>
      </c>
      <c r="AA654" s="7">
        <v>100.46467045999999</v>
      </c>
      <c r="AB654" s="7">
        <v>226.39542105000001</v>
      </c>
      <c r="AC654" s="7" t="s">
        <v>444</v>
      </c>
      <c r="AD654" s="7">
        <v>202.57779615999999</v>
      </c>
      <c r="AE654" s="7">
        <v>59.773184239000003</v>
      </c>
      <c r="AF654" s="7">
        <v>312.10867807</v>
      </c>
      <c r="AG654" s="7">
        <v>92.470956745999999</v>
      </c>
    </row>
    <row r="655" spans="1:33" x14ac:dyDescent="0.25">
      <c r="A655" s="1">
        <v>206245</v>
      </c>
      <c r="B655" s="1">
        <v>2130221</v>
      </c>
      <c r="C655" s="1" t="s">
        <v>443</v>
      </c>
      <c r="D655" s="1">
        <v>102130221</v>
      </c>
      <c r="E655" s="1" t="s">
        <v>602</v>
      </c>
      <c r="F655" s="1">
        <v>34203085</v>
      </c>
      <c r="G655" s="1">
        <v>1.83</v>
      </c>
      <c r="H655" s="1">
        <v>5.7196209728313949</v>
      </c>
      <c r="I655" s="1">
        <v>-4.7514232118657329</v>
      </c>
      <c r="J655" s="1">
        <v>-5.7873317971096192</v>
      </c>
      <c r="K655" s="1">
        <v>-9.6257881791450188</v>
      </c>
      <c r="L655" s="1">
        <v>9.9653936376494627</v>
      </c>
      <c r="M655" s="1">
        <v>-27.719999313354492</v>
      </c>
      <c r="N655" s="1">
        <v>1</v>
      </c>
      <c r="O655" s="1">
        <v>0.96533690096206171</v>
      </c>
      <c r="P655" s="1">
        <v>0.96533690096206171</v>
      </c>
      <c r="Q655" s="1">
        <v>1</v>
      </c>
      <c r="R655" s="1">
        <v>0.9329846751933194</v>
      </c>
      <c r="S655" s="1">
        <v>0.9329846751933194</v>
      </c>
      <c r="T655" s="1">
        <v>0.9329846751933194</v>
      </c>
      <c r="U655" s="1">
        <v>0.96533690096206171</v>
      </c>
      <c r="V655" s="1">
        <v>406.790663</v>
      </c>
      <c r="W655" s="1">
        <v>379.211635</v>
      </c>
      <c r="X655" s="1">
        <v>262.000766</v>
      </c>
      <c r="Y655" s="1">
        <v>389.46</v>
      </c>
      <c r="Z655" s="7">
        <v>74463.375599999999</v>
      </c>
      <c r="AA655" s="7">
        <v>35.733820844999997</v>
      </c>
      <c r="AB655" s="7">
        <v>63.001965564000002</v>
      </c>
      <c r="AC655" s="7" t="s">
        <v>444</v>
      </c>
      <c r="AD655" s="7">
        <v>41.237547135</v>
      </c>
      <c r="AE655" s="7">
        <v>24.394564582000001</v>
      </c>
      <c r="AF655" s="7">
        <v>63.962598073000002</v>
      </c>
      <c r="AG655" s="7">
        <v>38.057592215</v>
      </c>
    </row>
    <row r="656" spans="1:33" x14ac:dyDescent="0.25">
      <c r="A656" s="1">
        <v>210871</v>
      </c>
      <c r="B656" s="1">
        <v>2130222</v>
      </c>
      <c r="C656" s="1" t="s">
        <v>443</v>
      </c>
      <c r="D656" s="1">
        <v>102130222</v>
      </c>
      <c r="E656" s="1" t="s">
        <v>602</v>
      </c>
      <c r="F656" s="1">
        <v>34203085</v>
      </c>
      <c r="G656" s="1">
        <v>1.83</v>
      </c>
      <c r="H656" s="1">
        <v>6.6409205318341744</v>
      </c>
      <c r="I656" s="1">
        <v>3.2705683698568926</v>
      </c>
      <c r="J656" s="1">
        <v>3.9756290417096354</v>
      </c>
      <c r="K656" s="1">
        <v>-4.9974700452916814</v>
      </c>
      <c r="L656" s="1">
        <v>7.2144574378870461</v>
      </c>
      <c r="M656" s="1">
        <v>-27.719999313354492</v>
      </c>
      <c r="N656" s="1">
        <v>1</v>
      </c>
      <c r="O656" s="1">
        <v>0.96533690096206171</v>
      </c>
      <c r="P656" s="1">
        <v>0.96533690096206171</v>
      </c>
      <c r="Q656" s="1">
        <v>1</v>
      </c>
      <c r="R656" s="1">
        <v>0.9329846751933194</v>
      </c>
      <c r="S656" s="1">
        <v>0.9329846751933194</v>
      </c>
      <c r="T656" s="1">
        <v>0.9329846751933194</v>
      </c>
      <c r="U656" s="1">
        <v>0.96533690096206171</v>
      </c>
      <c r="V656" s="1">
        <v>406.790663</v>
      </c>
      <c r="W656" s="1">
        <v>379.211635</v>
      </c>
      <c r="X656" s="1">
        <v>262.000766</v>
      </c>
      <c r="Y656" s="1">
        <v>389.46</v>
      </c>
      <c r="Z656" s="7">
        <v>74463.375599999999</v>
      </c>
      <c r="AA656" s="7">
        <v>49.740750456999997</v>
      </c>
      <c r="AB656" s="7">
        <v>54.122928031999997</v>
      </c>
      <c r="AC656" s="7">
        <v>110.92763555000001</v>
      </c>
      <c r="AD656" s="7" t="s">
        <v>445</v>
      </c>
      <c r="AE656" s="7">
        <v>47.913289595000002</v>
      </c>
      <c r="AF656" s="7" t="s">
        <v>445</v>
      </c>
      <c r="AG656" s="7">
        <v>74.230087632999997</v>
      </c>
    </row>
    <row r="657" spans="1:33" x14ac:dyDescent="0.25">
      <c r="A657" s="1">
        <v>215497</v>
      </c>
      <c r="B657" s="1">
        <v>2130223</v>
      </c>
      <c r="C657" s="1" t="s">
        <v>443</v>
      </c>
      <c r="D657" s="1">
        <v>102130223</v>
      </c>
      <c r="E657" s="1" t="s">
        <v>602</v>
      </c>
      <c r="F657" s="1">
        <v>34203085</v>
      </c>
      <c r="G657" s="1">
        <v>1.83</v>
      </c>
      <c r="H657" s="1">
        <v>6.1209506486256853</v>
      </c>
      <c r="I657" s="1">
        <v>0.87738913572347454</v>
      </c>
      <c r="J657" s="1">
        <v>4.6841368856119097</v>
      </c>
      <c r="K657" s="1">
        <v>-6.064567383277522</v>
      </c>
      <c r="L657" s="1">
        <v>6.5476362247851352</v>
      </c>
      <c r="M657" s="1">
        <v>-27.719999313354492</v>
      </c>
      <c r="N657" s="1">
        <v>1</v>
      </c>
      <c r="O657" s="1">
        <v>0.96533690096206171</v>
      </c>
      <c r="P657" s="1">
        <v>0.96533690096206171</v>
      </c>
      <c r="Q657" s="1">
        <v>1</v>
      </c>
      <c r="R657" s="1">
        <v>0.9329846751933194</v>
      </c>
      <c r="S657" s="1">
        <v>0.9329846751933194</v>
      </c>
      <c r="T657" s="1">
        <v>0.9329846751933194</v>
      </c>
      <c r="U657" s="1">
        <v>0.96533690096206171</v>
      </c>
      <c r="V657" s="1">
        <v>406.790663</v>
      </c>
      <c r="W657" s="1">
        <v>379.211635</v>
      </c>
      <c r="X657" s="1">
        <v>262.000766</v>
      </c>
      <c r="Y657" s="1">
        <v>389.46</v>
      </c>
      <c r="Z657" s="7">
        <v>74463.375599999999</v>
      </c>
      <c r="AA657" s="7">
        <v>54.908265513000003</v>
      </c>
      <c r="AB657" s="7">
        <v>58.805576871</v>
      </c>
      <c r="AC657" s="7">
        <v>416.22306515000002</v>
      </c>
      <c r="AD657" s="7" t="s">
        <v>445</v>
      </c>
      <c r="AE657" s="7">
        <v>39.306700233999997</v>
      </c>
      <c r="AF657" s="7" t="s">
        <v>445</v>
      </c>
      <c r="AG657" s="7">
        <v>60.992898369999999</v>
      </c>
    </row>
    <row r="658" spans="1:33" x14ac:dyDescent="0.25">
      <c r="A658" s="1">
        <v>220123</v>
      </c>
      <c r="B658" s="1">
        <v>2130224</v>
      </c>
      <c r="C658" s="1" t="s">
        <v>443</v>
      </c>
      <c r="D658" s="1">
        <v>102130224</v>
      </c>
      <c r="E658" s="1" t="s">
        <v>602</v>
      </c>
      <c r="F658" s="1">
        <v>34203085</v>
      </c>
      <c r="G658" s="1">
        <v>1.83</v>
      </c>
      <c r="H658" s="1">
        <v>3.7538391939730098</v>
      </c>
      <c r="I658" s="1">
        <v>-3.2317007466746919</v>
      </c>
      <c r="J658" s="1">
        <v>-1.5478406125097623</v>
      </c>
      <c r="K658" s="1">
        <v>-5.4000652999424759</v>
      </c>
      <c r="L658" s="1">
        <v>4.7326798906232446</v>
      </c>
      <c r="M658" s="1">
        <v>-27.719999313354492</v>
      </c>
      <c r="N658" s="1">
        <v>1</v>
      </c>
      <c r="O658" s="1">
        <v>0.96533690096206171</v>
      </c>
      <c r="P658" s="1">
        <v>0.96533690096206171</v>
      </c>
      <c r="Q658" s="1">
        <v>1</v>
      </c>
      <c r="R658" s="1">
        <v>0.9329846751933194</v>
      </c>
      <c r="S658" s="1">
        <v>0.9329846751933194</v>
      </c>
      <c r="T658" s="1">
        <v>0.9329846751933194</v>
      </c>
      <c r="U658" s="1">
        <v>0.96533690096206171</v>
      </c>
      <c r="V658" s="1">
        <v>406.790663</v>
      </c>
      <c r="W658" s="1">
        <v>379.211635</v>
      </c>
      <c r="X658" s="1">
        <v>262.000766</v>
      </c>
      <c r="Y658" s="1">
        <v>389.46</v>
      </c>
      <c r="Z658" s="7">
        <v>74463.375599999999</v>
      </c>
      <c r="AA658" s="7">
        <v>76.348773421999994</v>
      </c>
      <c r="AB658" s="7">
        <v>96.518025046999995</v>
      </c>
      <c r="AC658" s="7" t="s">
        <v>444</v>
      </c>
      <c r="AD658" s="7">
        <v>156.92498115999999</v>
      </c>
      <c r="AE658" s="7">
        <v>44.266619196000001</v>
      </c>
      <c r="AF658" s="7">
        <v>241.8932969</v>
      </c>
      <c r="AG658" s="7">
        <v>68.621400588</v>
      </c>
    </row>
    <row r="659" spans="1:33" x14ac:dyDescent="0.25">
      <c r="A659" s="1">
        <v>224749</v>
      </c>
      <c r="B659" s="1">
        <v>2131201</v>
      </c>
      <c r="C659" s="1" t="s">
        <v>443</v>
      </c>
      <c r="D659" s="1">
        <v>102131201</v>
      </c>
      <c r="E659" s="1" t="s">
        <v>602</v>
      </c>
      <c r="F659" s="1">
        <v>34203085</v>
      </c>
      <c r="G659" s="1">
        <v>1.83</v>
      </c>
      <c r="H659" s="1">
        <v>12.020878037068433</v>
      </c>
      <c r="I659" s="1">
        <v>-4.9850233318178097</v>
      </c>
      <c r="J659" s="1">
        <v>3.7550048221489192</v>
      </c>
      <c r="K659" s="1">
        <v>-12.012562516093617</v>
      </c>
      <c r="L659" s="1">
        <v>10.655177608532375</v>
      </c>
      <c r="M659" s="1">
        <v>-27.719999313354492</v>
      </c>
      <c r="N659" s="1">
        <v>1</v>
      </c>
      <c r="O659" s="1">
        <v>0.96533690096206171</v>
      </c>
      <c r="P659" s="1">
        <v>0.96533690096206171</v>
      </c>
      <c r="Q659" s="1">
        <v>1</v>
      </c>
      <c r="R659" s="1">
        <v>0.9329846751933194</v>
      </c>
      <c r="S659" s="1">
        <v>0.9329846751933194</v>
      </c>
      <c r="T659" s="1">
        <v>0.9329846751933194</v>
      </c>
      <c r="U659" s="1">
        <v>0.96533690096206171</v>
      </c>
      <c r="V659" s="1">
        <v>406.790663</v>
      </c>
      <c r="W659" s="1">
        <v>379.211635</v>
      </c>
      <c r="X659" s="1">
        <v>262.000766</v>
      </c>
      <c r="Y659" s="1">
        <v>389.46</v>
      </c>
      <c r="Z659" s="7">
        <v>74463.375599999999</v>
      </c>
      <c r="AA659" s="7">
        <v>33.355784387999996</v>
      </c>
      <c r="AB659" s="7">
        <v>29.452599502999998</v>
      </c>
      <c r="AC659" s="7" t="s">
        <v>444</v>
      </c>
      <c r="AD659" s="7" t="s">
        <v>445</v>
      </c>
      <c r="AE659" s="7">
        <v>19.348922159000001</v>
      </c>
      <c r="AF659" s="7" t="s">
        <v>445</v>
      </c>
      <c r="AG659" s="7">
        <v>30.297244775999999</v>
      </c>
    </row>
    <row r="660" spans="1:33" x14ac:dyDescent="0.25">
      <c r="A660" s="1">
        <v>229375</v>
      </c>
      <c r="B660" s="1">
        <v>2131202</v>
      </c>
      <c r="C660" s="1" t="s">
        <v>443</v>
      </c>
      <c r="D660" s="1">
        <v>102131202</v>
      </c>
      <c r="E660" s="1" t="s">
        <v>602</v>
      </c>
      <c r="F660" s="1">
        <v>34203085</v>
      </c>
      <c r="G660" s="1">
        <v>1.83</v>
      </c>
      <c r="H660" s="1">
        <v>-2.3785464140339552</v>
      </c>
      <c r="I660" s="1">
        <v>5.1154492034465022</v>
      </c>
      <c r="J660" s="1">
        <v>-7.4790710027672258</v>
      </c>
      <c r="K660" s="1">
        <v>1.2357160269944758</v>
      </c>
      <c r="L660" s="1">
        <v>6.6207346154820907</v>
      </c>
      <c r="M660" s="1">
        <v>-27.719999313354492</v>
      </c>
      <c r="N660" s="1">
        <v>1</v>
      </c>
      <c r="O660" s="1">
        <v>0.96533690096206171</v>
      </c>
      <c r="P660" s="1">
        <v>0.96533690096206171</v>
      </c>
      <c r="Q660" s="1">
        <v>1</v>
      </c>
      <c r="R660" s="1">
        <v>0.9329846751933194</v>
      </c>
      <c r="S660" s="1">
        <v>0.9329846751933194</v>
      </c>
      <c r="T660" s="1">
        <v>0.9329846751933194</v>
      </c>
      <c r="U660" s="1">
        <v>0.96533690096206171</v>
      </c>
      <c r="V660" s="1">
        <v>406.790663</v>
      </c>
      <c r="W660" s="1">
        <v>379.211635</v>
      </c>
      <c r="X660" s="1">
        <v>262.000766</v>
      </c>
      <c r="Y660" s="1">
        <v>389.46</v>
      </c>
      <c r="Z660" s="7">
        <v>74463.375599999999</v>
      </c>
      <c r="AA660" s="7">
        <v>54.290991982000001</v>
      </c>
      <c r="AB660" s="7" t="s">
        <v>444</v>
      </c>
      <c r="AC660" s="7">
        <v>70.561063355000002</v>
      </c>
      <c r="AD660" s="7">
        <v>31.683564506</v>
      </c>
      <c r="AE660" s="7" t="s">
        <v>445</v>
      </c>
      <c r="AF660" s="7">
        <v>49.268289912999997</v>
      </c>
      <c r="AG660" s="7" t="s">
        <v>445</v>
      </c>
    </row>
    <row r="661" spans="1:33" x14ac:dyDescent="0.25">
      <c r="A661" s="1">
        <v>234001</v>
      </c>
      <c r="B661" s="1">
        <v>2131203</v>
      </c>
      <c r="C661" s="1" t="s">
        <v>443</v>
      </c>
      <c r="D661" s="1">
        <v>102131203</v>
      </c>
      <c r="E661" s="1" t="s">
        <v>602</v>
      </c>
      <c r="F661" s="1">
        <v>34203085</v>
      </c>
      <c r="G661" s="1">
        <v>1.83</v>
      </c>
      <c r="H661" s="1">
        <v>6.8936664345530136</v>
      </c>
      <c r="I661" s="1">
        <v>-3.6436497086761968</v>
      </c>
      <c r="J661" s="1">
        <v>1.8795351231010446</v>
      </c>
      <c r="K661" s="1">
        <v>-7.702043309391291</v>
      </c>
      <c r="L661" s="1">
        <v>6.680639555771263</v>
      </c>
      <c r="M661" s="1">
        <v>-27.719999313354492</v>
      </c>
      <c r="N661" s="1">
        <v>1</v>
      </c>
      <c r="O661" s="1">
        <v>0.96533690096206171</v>
      </c>
      <c r="P661" s="1">
        <v>0.96533690096206171</v>
      </c>
      <c r="Q661" s="1">
        <v>1</v>
      </c>
      <c r="R661" s="1">
        <v>0.9329846751933194</v>
      </c>
      <c r="S661" s="1">
        <v>0.9329846751933194</v>
      </c>
      <c r="T661" s="1">
        <v>0.9329846751933194</v>
      </c>
      <c r="U661" s="1">
        <v>0.96533690096206171</v>
      </c>
      <c r="V661" s="1">
        <v>406.790663</v>
      </c>
      <c r="W661" s="1">
        <v>379.211635</v>
      </c>
      <c r="X661" s="1">
        <v>262.000766</v>
      </c>
      <c r="Y661" s="1">
        <v>389.46</v>
      </c>
      <c r="Z661" s="7">
        <v>74463.375599999999</v>
      </c>
      <c r="AA661" s="7">
        <v>53.795200592</v>
      </c>
      <c r="AB661" s="7">
        <v>52.101928852</v>
      </c>
      <c r="AC661" s="7" t="s">
        <v>444</v>
      </c>
      <c r="AD661" s="7" t="s">
        <v>445</v>
      </c>
      <c r="AE661" s="7">
        <v>30.737383152</v>
      </c>
      <c r="AF661" s="7" t="s">
        <v>445</v>
      </c>
      <c r="AG661" s="7">
        <v>47.813034975999997</v>
      </c>
    </row>
    <row r="662" spans="1:33" x14ac:dyDescent="0.25">
      <c r="A662" s="1">
        <v>238627</v>
      </c>
      <c r="B662" s="1">
        <v>2131204</v>
      </c>
      <c r="C662" s="1" t="s">
        <v>443</v>
      </c>
      <c r="D662" s="1">
        <v>102131204</v>
      </c>
      <c r="E662" s="1" t="s">
        <v>602</v>
      </c>
      <c r="F662" s="1">
        <v>34203085</v>
      </c>
      <c r="G662" s="1">
        <v>1.83</v>
      </c>
      <c r="H662" s="1">
        <v>0.2686945077673174</v>
      </c>
      <c r="I662" s="1">
        <v>4.7640834986360385</v>
      </c>
      <c r="J662" s="1">
        <v>-6.3288711139703384</v>
      </c>
      <c r="K662" s="1">
        <v>1.9608541193294211</v>
      </c>
      <c r="L662" s="1">
        <v>6.4731156372339678</v>
      </c>
      <c r="M662" s="1">
        <v>-27.719999313354492</v>
      </c>
      <c r="N662" s="1">
        <v>1</v>
      </c>
      <c r="O662" s="1">
        <v>0.96533690096206171</v>
      </c>
      <c r="P662" s="1">
        <v>0.96533690096206171</v>
      </c>
      <c r="Q662" s="1">
        <v>1</v>
      </c>
      <c r="R662" s="1">
        <v>0.9329846751933194</v>
      </c>
      <c r="S662" s="1">
        <v>0.9329846751933194</v>
      </c>
      <c r="T662" s="1">
        <v>0.9329846751933194</v>
      </c>
      <c r="U662" s="1">
        <v>0.96533690096206171</v>
      </c>
      <c r="V662" s="1">
        <v>406.790663</v>
      </c>
      <c r="W662" s="1">
        <v>379.211635</v>
      </c>
      <c r="X662" s="1">
        <v>262.000766</v>
      </c>
      <c r="Y662" s="1">
        <v>389.46</v>
      </c>
      <c r="Z662" s="7">
        <v>74463.375599999999</v>
      </c>
      <c r="AA662" s="7">
        <v>55.551899433999999</v>
      </c>
      <c r="AB662" s="7">
        <v>1361.3910201000001</v>
      </c>
      <c r="AC662" s="7">
        <v>75.838910284999997</v>
      </c>
      <c r="AD662" s="7">
        <v>37.623428279999999</v>
      </c>
      <c r="AE662" s="7" t="s">
        <v>445</v>
      </c>
      <c r="AF662" s="7">
        <v>58.403976266999997</v>
      </c>
      <c r="AG662" s="7" t="s">
        <v>445</v>
      </c>
    </row>
    <row r="663" spans="1:33" x14ac:dyDescent="0.25">
      <c r="A663" s="1">
        <v>243253</v>
      </c>
      <c r="B663" s="1">
        <v>2131205</v>
      </c>
      <c r="C663" s="1" t="s">
        <v>443</v>
      </c>
      <c r="D663" s="1">
        <v>102131205</v>
      </c>
      <c r="E663" s="1" t="s">
        <v>602</v>
      </c>
      <c r="F663" s="1">
        <v>34203085</v>
      </c>
      <c r="G663" s="1">
        <v>1.83</v>
      </c>
      <c r="H663" s="1">
        <v>12.676315221616717</v>
      </c>
      <c r="I663" s="1">
        <v>-4.6534819586549592</v>
      </c>
      <c r="J663" s="1">
        <v>4.8480024033442684</v>
      </c>
      <c r="K663" s="1">
        <v>-12.8664860581691</v>
      </c>
      <c r="L663" s="1">
        <v>11.28884748580484</v>
      </c>
      <c r="M663" s="1">
        <v>-27.719999313354492</v>
      </c>
      <c r="N663" s="1">
        <v>1</v>
      </c>
      <c r="O663" s="1">
        <v>0.96533690096206171</v>
      </c>
      <c r="P663" s="1">
        <v>0.96533690096206171</v>
      </c>
      <c r="Q663" s="1">
        <v>1</v>
      </c>
      <c r="R663" s="1">
        <v>0.9329846751933194</v>
      </c>
      <c r="S663" s="1">
        <v>0.9329846751933194</v>
      </c>
      <c r="T663" s="1">
        <v>0.9329846751933194</v>
      </c>
      <c r="U663" s="1">
        <v>0.96533690096206171</v>
      </c>
      <c r="V663" s="1">
        <v>406.790663</v>
      </c>
      <c r="W663" s="1">
        <v>379.211635</v>
      </c>
      <c r="X663" s="1">
        <v>262.000766</v>
      </c>
      <c r="Y663" s="1">
        <v>389.46</v>
      </c>
      <c r="Z663" s="7">
        <v>74463.375599999999</v>
      </c>
      <c r="AA663" s="7">
        <v>31.427312443000002</v>
      </c>
      <c r="AB663" s="7">
        <v>27.878027891999999</v>
      </c>
      <c r="AC663" s="7" t="s">
        <v>444</v>
      </c>
      <c r="AD663" s="7" t="s">
        <v>445</v>
      </c>
      <c r="AE663" s="7">
        <v>17.998403951</v>
      </c>
      <c r="AF663" s="7" t="s">
        <v>445</v>
      </c>
      <c r="AG663" s="7">
        <v>28.220107786</v>
      </c>
    </row>
    <row r="664" spans="1:33" x14ac:dyDescent="0.25">
      <c r="A664" s="1">
        <v>247879</v>
      </c>
      <c r="B664" s="1">
        <v>2131206</v>
      </c>
      <c r="C664" s="1" t="s">
        <v>443</v>
      </c>
      <c r="D664" s="1">
        <v>102131206</v>
      </c>
      <c r="E664" s="1" t="s">
        <v>602</v>
      </c>
      <c r="F664" s="1">
        <v>34203085</v>
      </c>
      <c r="G664" s="1">
        <v>1.83</v>
      </c>
      <c r="H664" s="1">
        <v>1.224694893207714</v>
      </c>
      <c r="I664" s="1">
        <v>3.6685639018873739</v>
      </c>
      <c r="J664" s="1">
        <v>-4.7122553097454709</v>
      </c>
      <c r="K664" s="1">
        <v>1.5313158433679064</v>
      </c>
      <c r="L664" s="1">
        <v>5.4341191405058318</v>
      </c>
      <c r="M664" s="1">
        <v>-27.719999313354492</v>
      </c>
      <c r="N664" s="1">
        <v>1</v>
      </c>
      <c r="O664" s="1">
        <v>0.96533690096206171</v>
      </c>
      <c r="P664" s="1">
        <v>0.96533690096206171</v>
      </c>
      <c r="Q664" s="1">
        <v>1</v>
      </c>
      <c r="R664" s="1">
        <v>0.9329846751933194</v>
      </c>
      <c r="S664" s="1">
        <v>0.9329846751933194</v>
      </c>
      <c r="T664" s="1">
        <v>0.9329846751933194</v>
      </c>
      <c r="U664" s="1">
        <v>0.96533690096206171</v>
      </c>
      <c r="V664" s="1">
        <v>406.790663</v>
      </c>
      <c r="W664" s="1">
        <v>379.211635</v>
      </c>
      <c r="X664" s="1">
        <v>262.000766</v>
      </c>
      <c r="Y664" s="1">
        <v>389.46</v>
      </c>
      <c r="Z664" s="7">
        <v>74463.375599999999</v>
      </c>
      <c r="AA664" s="7">
        <v>66.364548894999999</v>
      </c>
      <c r="AB664" s="7">
        <v>297.90463867</v>
      </c>
      <c r="AC664" s="7">
        <v>98.784818891</v>
      </c>
      <c r="AD664" s="7">
        <v>50.873823360000003</v>
      </c>
      <c r="AE664" s="7" t="s">
        <v>445</v>
      </c>
      <c r="AF664" s="7">
        <v>78.783476219999997</v>
      </c>
      <c r="AG664" s="7" t="s">
        <v>445</v>
      </c>
    </row>
    <row r="665" spans="1:33" x14ac:dyDescent="0.25">
      <c r="A665" s="1">
        <v>252505</v>
      </c>
      <c r="B665" s="1">
        <v>2131207</v>
      </c>
      <c r="C665" s="1" t="s">
        <v>443</v>
      </c>
      <c r="D665" s="1">
        <v>102131207</v>
      </c>
      <c r="E665" s="1" t="s">
        <v>602</v>
      </c>
      <c r="F665" s="1">
        <v>34203085</v>
      </c>
      <c r="G665" s="1">
        <v>1.83</v>
      </c>
      <c r="H665" s="1">
        <v>6.4145448984070352</v>
      </c>
      <c r="I665" s="1">
        <v>-3.3074708272308841</v>
      </c>
      <c r="J665" s="1">
        <v>2.173779865922719</v>
      </c>
      <c r="K665" s="1">
        <v>-7.3459330878310656</v>
      </c>
      <c r="L665" s="1">
        <v>6.3808673160752951</v>
      </c>
      <c r="M665" s="1">
        <v>-27.719999313354492</v>
      </c>
      <c r="N665" s="1">
        <v>1</v>
      </c>
      <c r="O665" s="1">
        <v>0.96533690096206171</v>
      </c>
      <c r="P665" s="1">
        <v>0.96533690096206171</v>
      </c>
      <c r="Q665" s="1">
        <v>1</v>
      </c>
      <c r="R665" s="1">
        <v>0.9329846751933194</v>
      </c>
      <c r="S665" s="1">
        <v>0.9329846751933194</v>
      </c>
      <c r="T665" s="1">
        <v>0.9329846751933194</v>
      </c>
      <c r="U665" s="1">
        <v>0.96533690096206171</v>
      </c>
      <c r="V665" s="1">
        <v>406.790663</v>
      </c>
      <c r="W665" s="1">
        <v>379.211635</v>
      </c>
      <c r="X665" s="1">
        <v>262.000766</v>
      </c>
      <c r="Y665" s="1">
        <v>389.46</v>
      </c>
      <c r="Z665" s="7">
        <v>74463.375599999999</v>
      </c>
      <c r="AA665" s="7">
        <v>56.369471328000003</v>
      </c>
      <c r="AB665" s="7">
        <v>56.068270677999998</v>
      </c>
      <c r="AC665" s="7" t="s">
        <v>444</v>
      </c>
      <c r="AD665" s="7" t="s">
        <v>445</v>
      </c>
      <c r="AE665" s="7">
        <v>32.275922424999997</v>
      </c>
      <c r="AF665" s="7" t="s">
        <v>445</v>
      </c>
      <c r="AG665" s="7">
        <v>50.179353929999998</v>
      </c>
    </row>
    <row r="666" spans="1:33" x14ac:dyDescent="0.25">
      <c r="A666" s="1">
        <v>257131</v>
      </c>
      <c r="B666" s="1">
        <v>2131208</v>
      </c>
      <c r="C666" s="1" t="s">
        <v>443</v>
      </c>
      <c r="D666" s="1">
        <v>102131208</v>
      </c>
      <c r="E666" s="1" t="s">
        <v>602</v>
      </c>
      <c r="F666" s="1">
        <v>34203085</v>
      </c>
      <c r="G666" s="1">
        <v>1.83</v>
      </c>
      <c r="H666" s="1">
        <v>0.81073460201476144</v>
      </c>
      <c r="I666" s="1">
        <v>1.1895018510199367</v>
      </c>
      <c r="J666" s="1">
        <v>-2.0132494232986349</v>
      </c>
      <c r="K666" s="1">
        <v>-2.6091460297799034</v>
      </c>
      <c r="L666" s="1">
        <v>3.3879219184251634</v>
      </c>
      <c r="M666" s="1">
        <v>-27.719999313354492</v>
      </c>
      <c r="N666" s="1">
        <v>1</v>
      </c>
      <c r="O666" s="1">
        <v>0.96533690096206171</v>
      </c>
      <c r="P666" s="1">
        <v>0.96533690096206171</v>
      </c>
      <c r="Q666" s="1">
        <v>1</v>
      </c>
      <c r="R666" s="1">
        <v>0.9329846751933194</v>
      </c>
      <c r="S666" s="1">
        <v>0.9329846751933194</v>
      </c>
      <c r="T666" s="1">
        <v>0.9329846751933194</v>
      </c>
      <c r="U666" s="1">
        <v>0.96533690096206171</v>
      </c>
      <c r="V666" s="1">
        <v>406.790663</v>
      </c>
      <c r="W666" s="1">
        <v>379.211635</v>
      </c>
      <c r="X666" s="1">
        <v>262.000766</v>
      </c>
      <c r="Y666" s="1">
        <v>389.46</v>
      </c>
      <c r="Z666" s="7">
        <v>74463.375599999999</v>
      </c>
      <c r="AA666" s="7">
        <v>107.05059661</v>
      </c>
      <c r="AB666" s="7">
        <v>450.52505349</v>
      </c>
      <c r="AC666" s="7">
        <v>306.74814199000002</v>
      </c>
      <c r="AD666" s="7">
        <v>120.41699719</v>
      </c>
      <c r="AE666" s="7">
        <v>92.686860289999998</v>
      </c>
      <c r="AF666" s="7">
        <v>185.74293661999999</v>
      </c>
      <c r="AG666" s="7">
        <v>143.09316502999999</v>
      </c>
    </row>
    <row r="667" spans="1:33" x14ac:dyDescent="0.25">
      <c r="A667" s="1">
        <v>261757</v>
      </c>
      <c r="B667" s="1">
        <v>2131209</v>
      </c>
      <c r="C667" s="1" t="s">
        <v>443</v>
      </c>
      <c r="D667" s="1">
        <v>102131209</v>
      </c>
      <c r="E667" s="1" t="s">
        <v>602</v>
      </c>
      <c r="F667" s="1">
        <v>34203085</v>
      </c>
      <c r="G667" s="1">
        <v>1.83</v>
      </c>
      <c r="H667" s="1">
        <v>8.8997897208623282</v>
      </c>
      <c r="I667" s="1">
        <v>-4.3811924370573028</v>
      </c>
      <c r="J667" s="1">
        <v>2.5801091880923135</v>
      </c>
      <c r="K667" s="1">
        <v>-9.3547876926369149</v>
      </c>
      <c r="L667" s="1">
        <v>8.11268012663181</v>
      </c>
      <c r="M667" s="1">
        <v>-27.719999313354492</v>
      </c>
      <c r="N667" s="1">
        <v>1</v>
      </c>
      <c r="O667" s="1">
        <v>0.96533690096206171</v>
      </c>
      <c r="P667" s="1">
        <v>0.96533690096206171</v>
      </c>
      <c r="Q667" s="1">
        <v>1</v>
      </c>
      <c r="R667" s="1">
        <v>0.9329846751933194</v>
      </c>
      <c r="S667" s="1">
        <v>0.9329846751933194</v>
      </c>
      <c r="T667" s="1">
        <v>0.9329846751933194</v>
      </c>
      <c r="U667" s="1">
        <v>0.96533690096206171</v>
      </c>
      <c r="V667" s="1">
        <v>406.790663</v>
      </c>
      <c r="W667" s="1">
        <v>379.211635</v>
      </c>
      <c r="X667" s="1">
        <v>262.000766</v>
      </c>
      <c r="Y667" s="1">
        <v>389.46</v>
      </c>
      <c r="Z667" s="7">
        <v>74463.375599999999</v>
      </c>
      <c r="AA667" s="7">
        <v>44.122817468999997</v>
      </c>
      <c r="AB667" s="7">
        <v>40.132093681000001</v>
      </c>
      <c r="AC667" s="7" t="s">
        <v>444</v>
      </c>
      <c r="AD667" s="7" t="s">
        <v>445</v>
      </c>
      <c r="AE667" s="7">
        <v>25.130224179999999</v>
      </c>
      <c r="AF667" s="7" t="s">
        <v>445</v>
      </c>
      <c r="AG667" s="7">
        <v>39.189058459000002</v>
      </c>
    </row>
    <row r="668" spans="1:33" x14ac:dyDescent="0.25">
      <c r="A668" s="1">
        <v>266383</v>
      </c>
      <c r="B668" s="1">
        <v>2131210</v>
      </c>
      <c r="C668" s="1" t="s">
        <v>443</v>
      </c>
      <c r="D668" s="1">
        <v>102131210</v>
      </c>
      <c r="E668" s="1" t="s">
        <v>602</v>
      </c>
      <c r="F668" s="1">
        <v>34203085</v>
      </c>
      <c r="G668" s="1">
        <v>1.83</v>
      </c>
      <c r="H668" s="1">
        <v>-2.1007410663993666</v>
      </c>
      <c r="I668" s="1">
        <v>5.0377982140074247</v>
      </c>
      <c r="J668" s="1">
        <v>-7.3707658142853614</v>
      </c>
      <c r="K668" s="1">
        <v>1.4084919940273719</v>
      </c>
      <c r="L668" s="1">
        <v>6.5793425139299151</v>
      </c>
      <c r="M668" s="1">
        <v>-27.719999313354492</v>
      </c>
      <c r="N668" s="1">
        <v>1</v>
      </c>
      <c r="O668" s="1">
        <v>0.96533690096206171</v>
      </c>
      <c r="P668" s="1">
        <v>0.96533690096206171</v>
      </c>
      <c r="Q668" s="1">
        <v>1</v>
      </c>
      <c r="R668" s="1">
        <v>0.9329846751933194</v>
      </c>
      <c r="S668" s="1">
        <v>0.9329846751933194</v>
      </c>
      <c r="T668" s="1">
        <v>0.9329846751933194</v>
      </c>
      <c r="U668" s="1">
        <v>0.96533690096206171</v>
      </c>
      <c r="V668" s="1">
        <v>406.790663</v>
      </c>
      <c r="W668" s="1">
        <v>379.211635</v>
      </c>
      <c r="X668" s="1">
        <v>262.000766</v>
      </c>
      <c r="Y668" s="1">
        <v>389.46</v>
      </c>
      <c r="Z668" s="7">
        <v>74463.375599999999</v>
      </c>
      <c r="AA668" s="7">
        <v>54.638839863000001</v>
      </c>
      <c r="AB668" s="7" t="s">
        <v>444</v>
      </c>
      <c r="AC668" s="7">
        <v>71.664082399999998</v>
      </c>
      <c r="AD668" s="7">
        <v>32.163813058999999</v>
      </c>
      <c r="AE668" s="7" t="s">
        <v>445</v>
      </c>
      <c r="AF668" s="7">
        <v>50.006926405999998</v>
      </c>
      <c r="AG668" s="7" t="s">
        <v>445</v>
      </c>
    </row>
    <row r="669" spans="1:33" x14ac:dyDescent="0.25">
      <c r="A669" s="1">
        <v>271009</v>
      </c>
      <c r="B669" s="1">
        <v>2131211</v>
      </c>
      <c r="C669" s="1" t="s">
        <v>443</v>
      </c>
      <c r="D669" s="1">
        <v>102131211</v>
      </c>
      <c r="E669" s="1" t="s">
        <v>602</v>
      </c>
      <c r="F669" s="1">
        <v>34203085</v>
      </c>
      <c r="G669" s="1">
        <v>1.83</v>
      </c>
      <c r="H669" s="1">
        <v>14.458537554591732</v>
      </c>
      <c r="I669" s="1">
        <v>-11.255292557617786</v>
      </c>
      <c r="J669" s="1">
        <v>7.1569554376955183E-2</v>
      </c>
      <c r="K669" s="1">
        <v>-14.742274682847214</v>
      </c>
      <c r="L669" s="1">
        <v>14.445423609985966</v>
      </c>
      <c r="M669" s="1">
        <v>-27.719999313354492</v>
      </c>
      <c r="N669" s="1">
        <v>1</v>
      </c>
      <c r="O669" s="1">
        <v>0.96533690096206171</v>
      </c>
      <c r="P669" s="1">
        <v>0.96533690096206171</v>
      </c>
      <c r="Q669" s="1">
        <v>1</v>
      </c>
      <c r="R669" s="1">
        <v>0.9329846751933194</v>
      </c>
      <c r="S669" s="1">
        <v>0.9329846751933194</v>
      </c>
      <c r="T669" s="1">
        <v>0.9329846751933194</v>
      </c>
      <c r="U669" s="1">
        <v>0.96533690096206171</v>
      </c>
      <c r="V669" s="1">
        <v>406.790663</v>
      </c>
      <c r="W669" s="1">
        <v>379.211635</v>
      </c>
      <c r="X669" s="1">
        <v>262.000766</v>
      </c>
      <c r="Y669" s="1">
        <v>389.46</v>
      </c>
      <c r="Z669" s="7">
        <v>74463.375599999999</v>
      </c>
      <c r="AA669" s="7">
        <v>24.341381078000001</v>
      </c>
      <c r="AB669" s="7">
        <v>24.318396356000001</v>
      </c>
      <c r="AC669" s="7" t="s">
        <v>444</v>
      </c>
      <c r="AD669" s="7" t="s">
        <v>445</v>
      </c>
      <c r="AE669" s="7">
        <v>15.581070752</v>
      </c>
      <c r="AF669" s="7" t="s">
        <v>445</v>
      </c>
      <c r="AG669" s="7">
        <v>24.502177753000002</v>
      </c>
    </row>
    <row r="670" spans="1:33" x14ac:dyDescent="0.25">
      <c r="A670" s="1">
        <v>275635</v>
      </c>
      <c r="B670" s="1">
        <v>2131212</v>
      </c>
      <c r="C670" s="1" t="s">
        <v>443</v>
      </c>
      <c r="D670" s="1">
        <v>102131212</v>
      </c>
      <c r="E670" s="1" t="s">
        <v>602</v>
      </c>
      <c r="F670" s="1">
        <v>34203085</v>
      </c>
      <c r="G670" s="1">
        <v>1.83</v>
      </c>
      <c r="H670" s="1">
        <v>11.41687044251479</v>
      </c>
      <c r="I670" s="1">
        <v>-4.2380381455780434</v>
      </c>
      <c r="J670" s="1">
        <v>4.6101723363158573</v>
      </c>
      <c r="K670" s="1">
        <v>-11.831198744014188</v>
      </c>
      <c r="L670" s="1">
        <v>10.388273561414055</v>
      </c>
      <c r="M670" s="1">
        <v>-27.719999313354492</v>
      </c>
      <c r="N670" s="1">
        <v>1</v>
      </c>
      <c r="O670" s="1">
        <v>0.96533690096206171</v>
      </c>
      <c r="P670" s="1">
        <v>0.96533690096206171</v>
      </c>
      <c r="Q670" s="1">
        <v>1</v>
      </c>
      <c r="R670" s="1">
        <v>0.9329846751933194</v>
      </c>
      <c r="S670" s="1">
        <v>0.9329846751933194</v>
      </c>
      <c r="T670" s="1">
        <v>0.9329846751933194</v>
      </c>
      <c r="U670" s="1">
        <v>0.96533690096206171</v>
      </c>
      <c r="V670" s="1">
        <v>406.790663</v>
      </c>
      <c r="W670" s="1">
        <v>379.211635</v>
      </c>
      <c r="X670" s="1">
        <v>262.000766</v>
      </c>
      <c r="Y670" s="1">
        <v>389.46</v>
      </c>
      <c r="Z670" s="7">
        <v>74463.375599999999</v>
      </c>
      <c r="AA670" s="7">
        <v>34.238481387</v>
      </c>
      <c r="AB670" s="7">
        <v>31.063689114999999</v>
      </c>
      <c r="AC670" s="7" t="s">
        <v>444</v>
      </c>
      <c r="AD670" s="7" t="s">
        <v>445</v>
      </c>
      <c r="AE670" s="7">
        <v>19.660856507999998</v>
      </c>
      <c r="AF670" s="7" t="s">
        <v>445</v>
      </c>
      <c r="AG670" s="7">
        <v>30.777009040999999</v>
      </c>
    </row>
    <row r="671" spans="1:33" x14ac:dyDescent="0.25">
      <c r="A671" s="1">
        <v>280261</v>
      </c>
      <c r="B671" s="1">
        <v>2131213</v>
      </c>
      <c r="C671" s="1" t="s">
        <v>443</v>
      </c>
      <c r="D671" s="1">
        <v>102131213</v>
      </c>
      <c r="E671" s="1" t="s">
        <v>602</v>
      </c>
      <c r="F671" s="1">
        <v>34203085</v>
      </c>
      <c r="G671" s="1">
        <v>1.83</v>
      </c>
      <c r="H671" s="1">
        <v>2.2956788636287473</v>
      </c>
      <c r="I671" s="1">
        <v>5.7975225985190528</v>
      </c>
      <c r="J671" s="1">
        <v>-6.9879286842774047</v>
      </c>
      <c r="K671" s="1">
        <v>3.5747986148126172</v>
      </c>
      <c r="L671" s="1">
        <v>8.3801971113247298</v>
      </c>
      <c r="M671" s="1">
        <v>-27.719999313354492</v>
      </c>
      <c r="N671" s="1">
        <v>1</v>
      </c>
      <c r="O671" s="1">
        <v>0.96533690096206171</v>
      </c>
      <c r="P671" s="1">
        <v>0.96533690096206171</v>
      </c>
      <c r="Q671" s="1">
        <v>1</v>
      </c>
      <c r="R671" s="1">
        <v>0.9329846751933194</v>
      </c>
      <c r="S671" s="1">
        <v>0.9329846751933194</v>
      </c>
      <c r="T671" s="1">
        <v>0.9329846751933194</v>
      </c>
      <c r="U671" s="1">
        <v>0.96533690096206171</v>
      </c>
      <c r="V671" s="1">
        <v>406.790663</v>
      </c>
      <c r="W671" s="1">
        <v>379.211635</v>
      </c>
      <c r="X671" s="1">
        <v>262.000766</v>
      </c>
      <c r="Y671" s="1">
        <v>389.46</v>
      </c>
      <c r="Z671" s="7">
        <v>74463.375599999999</v>
      </c>
      <c r="AA671" s="7">
        <v>42.682383561999998</v>
      </c>
      <c r="AB671" s="7">
        <v>158.45914314999999</v>
      </c>
      <c r="AC671" s="7">
        <v>62.14196768</v>
      </c>
      <c r="AD671" s="7">
        <v>33.980708964000002</v>
      </c>
      <c r="AE671" s="7" t="s">
        <v>445</v>
      </c>
      <c r="AF671" s="7">
        <v>52.801366104000003</v>
      </c>
      <c r="AG671" s="7" t="s">
        <v>445</v>
      </c>
    </row>
    <row r="672" spans="1:33" x14ac:dyDescent="0.25">
      <c r="A672" s="1">
        <v>284887</v>
      </c>
      <c r="B672" s="1">
        <v>2131214</v>
      </c>
      <c r="C672" s="1" t="s">
        <v>443</v>
      </c>
      <c r="D672" s="1">
        <v>102131214</v>
      </c>
      <c r="E672" s="1" t="s">
        <v>602</v>
      </c>
      <c r="F672" s="1">
        <v>34203085</v>
      </c>
      <c r="G672" s="1">
        <v>1.83</v>
      </c>
      <c r="H672" s="1">
        <v>11.246456717816971</v>
      </c>
      <c r="I672" s="1">
        <v>-4.4878817086296845</v>
      </c>
      <c r="J672" s="1">
        <v>3.9201517709337939</v>
      </c>
      <c r="K672" s="1">
        <v>-11.354924587543103</v>
      </c>
      <c r="L672" s="1">
        <v>9.9096227672547119</v>
      </c>
      <c r="M672" s="1">
        <v>-27.719999313354492</v>
      </c>
      <c r="N672" s="1">
        <v>1</v>
      </c>
      <c r="O672" s="1">
        <v>0.96533690096206171</v>
      </c>
      <c r="P672" s="1">
        <v>0.96533690096206171</v>
      </c>
      <c r="Q672" s="1">
        <v>1</v>
      </c>
      <c r="R672" s="1">
        <v>0.9329846751933194</v>
      </c>
      <c r="S672" s="1">
        <v>0.9329846751933194</v>
      </c>
      <c r="T672" s="1">
        <v>0.9329846751933194</v>
      </c>
      <c r="U672" s="1">
        <v>0.96533690096206171</v>
      </c>
      <c r="V672" s="1">
        <v>406.790663</v>
      </c>
      <c r="W672" s="1">
        <v>379.211635</v>
      </c>
      <c r="X672" s="1">
        <v>262.000766</v>
      </c>
      <c r="Y672" s="1">
        <v>389.46</v>
      </c>
      <c r="Z672" s="7">
        <v>74463.375599999999</v>
      </c>
      <c r="AA672" s="7">
        <v>35.940556985999997</v>
      </c>
      <c r="AB672" s="7">
        <v>31.549539266</v>
      </c>
      <c r="AC672" s="7" t="s">
        <v>444</v>
      </c>
      <c r="AD672" s="7" t="s">
        <v>445</v>
      </c>
      <c r="AE672" s="7">
        <v>20.527461294999998</v>
      </c>
      <c r="AF672" s="7" t="s">
        <v>445</v>
      </c>
      <c r="AG672" s="7">
        <v>32.109872862000003</v>
      </c>
    </row>
    <row r="673" spans="1:33" x14ac:dyDescent="0.25">
      <c r="A673" s="1">
        <v>289513</v>
      </c>
      <c r="B673" s="1">
        <v>2131215</v>
      </c>
      <c r="C673" s="1" t="s">
        <v>443</v>
      </c>
      <c r="D673" s="1">
        <v>102131215</v>
      </c>
      <c r="E673" s="1" t="s">
        <v>602</v>
      </c>
      <c r="F673" s="1">
        <v>34203085</v>
      </c>
      <c r="G673" s="1">
        <v>1.83</v>
      </c>
      <c r="H673" s="1">
        <v>-1.0508044438506041</v>
      </c>
      <c r="I673" s="1">
        <v>8.5224572031076775</v>
      </c>
      <c r="J673" s="1">
        <v>-11.881180200895736</v>
      </c>
      <c r="K673" s="1">
        <v>5.3775925765506774</v>
      </c>
      <c r="L673" s="1">
        <v>11.394882589920766</v>
      </c>
      <c r="M673" s="1">
        <v>-27.719999313354492</v>
      </c>
      <c r="N673" s="1">
        <v>1</v>
      </c>
      <c r="O673" s="1">
        <v>0.96533690096206171</v>
      </c>
      <c r="P673" s="1">
        <v>0.96533690096206171</v>
      </c>
      <c r="Q673" s="1">
        <v>1</v>
      </c>
      <c r="R673" s="1">
        <v>0.9329846751933194</v>
      </c>
      <c r="S673" s="1">
        <v>0.9329846751933194</v>
      </c>
      <c r="T673" s="1">
        <v>0.9329846751933194</v>
      </c>
      <c r="U673" s="1">
        <v>0.96533690096206171</v>
      </c>
      <c r="V673" s="1">
        <v>406.790663</v>
      </c>
      <c r="W673" s="1">
        <v>379.211635</v>
      </c>
      <c r="X673" s="1">
        <v>262.000766</v>
      </c>
      <c r="Y673" s="1">
        <v>389.46</v>
      </c>
      <c r="Z673" s="7">
        <v>74463.375599999999</v>
      </c>
      <c r="AA673" s="7">
        <v>31.125560018000002</v>
      </c>
      <c r="AB673" s="7" t="s">
        <v>444</v>
      </c>
      <c r="AC673" s="7">
        <v>41.953220627999997</v>
      </c>
      <c r="AD673" s="7">
        <v>19.573940924999999</v>
      </c>
      <c r="AE673" s="7" t="s">
        <v>445</v>
      </c>
      <c r="AF673" s="7">
        <v>30.643330299999999</v>
      </c>
      <c r="AG673" s="7" t="s">
        <v>445</v>
      </c>
    </row>
    <row r="674" spans="1:33" x14ac:dyDescent="0.25">
      <c r="A674" s="1">
        <v>294139</v>
      </c>
      <c r="B674" s="1">
        <v>2131216</v>
      </c>
      <c r="C674" s="1" t="s">
        <v>443</v>
      </c>
      <c r="D674" s="1">
        <v>102131216</v>
      </c>
      <c r="E674" s="1" t="s">
        <v>602</v>
      </c>
      <c r="F674" s="1">
        <v>34203085</v>
      </c>
      <c r="G674" s="1">
        <v>1.83</v>
      </c>
      <c r="H674" s="1">
        <v>2.7907212118184059</v>
      </c>
      <c r="I674" s="1">
        <v>0.721577664752175</v>
      </c>
      <c r="J674" s="1">
        <v>1.3343412722558008</v>
      </c>
      <c r="K674" s="1">
        <v>-3.1554789702491113</v>
      </c>
      <c r="L674" s="1">
        <v>3.58200162980684</v>
      </c>
      <c r="M674" s="1">
        <v>-27.719999313354492</v>
      </c>
      <c r="N674" s="1">
        <v>1</v>
      </c>
      <c r="O674" s="1">
        <v>0.96533690096206171</v>
      </c>
      <c r="P674" s="1">
        <v>0.96533690096206171</v>
      </c>
      <c r="Q674" s="1">
        <v>1</v>
      </c>
      <c r="R674" s="1">
        <v>0.9329846751933194</v>
      </c>
      <c r="S674" s="1">
        <v>0.9329846751933194</v>
      </c>
      <c r="T674" s="1">
        <v>0.9329846751933194</v>
      </c>
      <c r="U674" s="1">
        <v>0.96533690096206171</v>
      </c>
      <c r="V674" s="1">
        <v>406.790663</v>
      </c>
      <c r="W674" s="1">
        <v>379.211635</v>
      </c>
      <c r="X674" s="1">
        <v>262.000766</v>
      </c>
      <c r="Y674" s="1">
        <v>389.46</v>
      </c>
      <c r="Z674" s="7">
        <v>74463.375599999999</v>
      </c>
      <c r="AA674" s="7">
        <v>101.19620826000001</v>
      </c>
      <c r="AB674" s="7">
        <v>130.17289645</v>
      </c>
      <c r="AC674" s="7">
        <v>506.31473883000001</v>
      </c>
      <c r="AD674" s="7" t="s">
        <v>445</v>
      </c>
      <c r="AE674" s="7">
        <v>76.466115880000004</v>
      </c>
      <c r="AF674" s="7" t="s">
        <v>445</v>
      </c>
      <c r="AG674" s="7">
        <v>118.14517986</v>
      </c>
    </row>
    <row r="675" spans="1:33" x14ac:dyDescent="0.25">
      <c r="A675" s="1">
        <v>298765</v>
      </c>
      <c r="B675" s="1">
        <v>2131217</v>
      </c>
      <c r="C675" s="1" t="s">
        <v>443</v>
      </c>
      <c r="D675" s="1">
        <v>102131217</v>
      </c>
      <c r="E675" s="1" t="s">
        <v>602</v>
      </c>
      <c r="F675" s="1">
        <v>34203085</v>
      </c>
      <c r="G675" s="1">
        <v>1.83</v>
      </c>
      <c r="H675" s="1">
        <v>1.9194042972032075</v>
      </c>
      <c r="I675" s="1">
        <v>0.10741046570938104</v>
      </c>
      <c r="J675" s="1">
        <v>0.89106250858445279</v>
      </c>
      <c r="K675" s="1">
        <v>-2.7467497998341637</v>
      </c>
      <c r="L675" s="1">
        <v>2.8172694798810363</v>
      </c>
      <c r="M675" s="1">
        <v>-27.719999313354492</v>
      </c>
      <c r="N675" s="1">
        <v>1</v>
      </c>
      <c r="O675" s="1">
        <v>0.96533690096206171</v>
      </c>
      <c r="P675" s="1">
        <v>0.96533690096206171</v>
      </c>
      <c r="Q675" s="1">
        <v>1</v>
      </c>
      <c r="R675" s="1">
        <v>0.9329846751933194</v>
      </c>
      <c r="S675" s="1">
        <v>0.9329846751933194</v>
      </c>
      <c r="T675" s="1">
        <v>0.9329846751933194</v>
      </c>
      <c r="U675" s="1">
        <v>0.96533690096206171</v>
      </c>
      <c r="V675" s="1">
        <v>406.790663</v>
      </c>
      <c r="W675" s="1">
        <v>379.211635</v>
      </c>
      <c r="X675" s="1">
        <v>262.000766</v>
      </c>
      <c r="Y675" s="1">
        <v>389.46</v>
      </c>
      <c r="Z675" s="7">
        <v>74463.375599999999</v>
      </c>
      <c r="AA675" s="7">
        <v>128.93680126999999</v>
      </c>
      <c r="AB675" s="7">
        <v>189.71906063</v>
      </c>
      <c r="AC675" s="7">
        <v>3407.1128140000001</v>
      </c>
      <c r="AD675" s="7" t="s">
        <v>445</v>
      </c>
      <c r="AE675" s="7">
        <v>87.993434925000003</v>
      </c>
      <c r="AF675" s="7" t="s">
        <v>445</v>
      </c>
      <c r="AG675" s="7">
        <v>135.87453785</v>
      </c>
    </row>
    <row r="676" spans="1:33" x14ac:dyDescent="0.25">
      <c r="A676" s="1">
        <v>303391</v>
      </c>
      <c r="B676" s="1">
        <v>2131218</v>
      </c>
      <c r="C676" s="1" t="s">
        <v>443</v>
      </c>
      <c r="D676" s="1">
        <v>102131218</v>
      </c>
      <c r="E676" s="1" t="s">
        <v>602</v>
      </c>
      <c r="F676" s="1">
        <v>34203085</v>
      </c>
      <c r="G676" s="1">
        <v>1.83</v>
      </c>
      <c r="H676" s="1">
        <v>2.1259240443919256</v>
      </c>
      <c r="I676" s="1">
        <v>0.31053817855695093</v>
      </c>
      <c r="J676" s="1">
        <v>0.93220744988537529</v>
      </c>
      <c r="K676" s="1">
        <v>-2.7871116621753784</v>
      </c>
      <c r="L676" s="1">
        <v>2.9685747618689144</v>
      </c>
      <c r="M676" s="1">
        <v>-27.719999313354492</v>
      </c>
      <c r="N676" s="1">
        <v>1</v>
      </c>
      <c r="O676" s="1">
        <v>0.96533690096206171</v>
      </c>
      <c r="P676" s="1">
        <v>0.96533690096206171</v>
      </c>
      <c r="Q676" s="1">
        <v>1</v>
      </c>
      <c r="R676" s="1">
        <v>0.9329846751933194</v>
      </c>
      <c r="S676" s="1">
        <v>0.9329846751933194</v>
      </c>
      <c r="T676" s="1">
        <v>0.9329846751933194</v>
      </c>
      <c r="U676" s="1">
        <v>0.96533690096206171</v>
      </c>
      <c r="V676" s="1">
        <v>406.790663</v>
      </c>
      <c r="W676" s="1">
        <v>379.211635</v>
      </c>
      <c r="X676" s="1">
        <v>262.000766</v>
      </c>
      <c r="Y676" s="1">
        <v>389.46</v>
      </c>
      <c r="Z676" s="7">
        <v>74463.375599999999</v>
      </c>
      <c r="AA676" s="7">
        <v>122.31405267</v>
      </c>
      <c r="AB676" s="7">
        <v>171.19193955</v>
      </c>
      <c r="AC676" s="7">
        <v>1177.8147475000001</v>
      </c>
      <c r="AD676" s="7" t="s">
        <v>445</v>
      </c>
      <c r="AE676" s="7">
        <v>86.704666764999999</v>
      </c>
      <c r="AF676" s="7" t="s">
        <v>445</v>
      </c>
      <c r="AG676" s="7">
        <v>133.89237426</v>
      </c>
    </row>
    <row r="677" spans="1:33" x14ac:dyDescent="0.25">
      <c r="A677" s="1">
        <v>308017</v>
      </c>
      <c r="B677" s="1">
        <v>2131219</v>
      </c>
      <c r="C677" s="1" t="s">
        <v>443</v>
      </c>
      <c r="D677" s="1">
        <v>102131219</v>
      </c>
      <c r="E677" s="1" t="s">
        <v>602</v>
      </c>
      <c r="F677" s="1">
        <v>34203085</v>
      </c>
      <c r="G677" s="1">
        <v>1.83</v>
      </c>
      <c r="H677" s="1">
        <v>2.6332289594625413</v>
      </c>
      <c r="I677" s="1">
        <v>0.721467266731463</v>
      </c>
      <c r="J677" s="1">
        <v>1.1057621981592525</v>
      </c>
      <c r="K677" s="1">
        <v>-3.0021248385958872</v>
      </c>
      <c r="L677" s="1">
        <v>3.4318725562735821</v>
      </c>
      <c r="M677" s="1">
        <v>-27.719999313354492</v>
      </c>
      <c r="N677" s="1">
        <v>1</v>
      </c>
      <c r="O677" s="1">
        <v>0.96533690096206171</v>
      </c>
      <c r="P677" s="1">
        <v>0.96533690096206171</v>
      </c>
      <c r="Q677" s="1">
        <v>1</v>
      </c>
      <c r="R677" s="1">
        <v>0.9329846751933194</v>
      </c>
      <c r="S677" s="1">
        <v>0.9329846751933194</v>
      </c>
      <c r="T677" s="1">
        <v>0.9329846751933194</v>
      </c>
      <c r="U677" s="1">
        <v>0.96533690096206171</v>
      </c>
      <c r="V677" s="1">
        <v>406.790663</v>
      </c>
      <c r="W677" s="1">
        <v>379.211635</v>
      </c>
      <c r="X677" s="1">
        <v>262.000766</v>
      </c>
      <c r="Y677" s="1">
        <v>389.46</v>
      </c>
      <c r="Z677" s="7">
        <v>74463.375599999999</v>
      </c>
      <c r="AA677" s="7">
        <v>105.66683524</v>
      </c>
      <c r="AB677" s="7">
        <v>138.01828902</v>
      </c>
      <c r="AC677" s="7">
        <v>506.39236749999998</v>
      </c>
      <c r="AD677" s="7" t="s">
        <v>445</v>
      </c>
      <c r="AE677" s="7">
        <v>80.423229449000004</v>
      </c>
      <c r="AF677" s="7" t="s">
        <v>445</v>
      </c>
      <c r="AG677" s="7">
        <v>124.23133769</v>
      </c>
    </row>
    <row r="678" spans="1:33" x14ac:dyDescent="0.25">
      <c r="A678" s="1">
        <v>312643</v>
      </c>
      <c r="B678" s="1">
        <v>2131220</v>
      </c>
      <c r="C678" s="1" t="s">
        <v>443</v>
      </c>
      <c r="D678" s="1">
        <v>102131220</v>
      </c>
      <c r="E678" s="1" t="s">
        <v>602</v>
      </c>
      <c r="F678" s="1">
        <v>34203085</v>
      </c>
      <c r="G678" s="1">
        <v>1.83</v>
      </c>
      <c r="H678" s="1">
        <v>1.6156854354552297</v>
      </c>
      <c r="I678" s="1">
        <v>-1.042083034019464</v>
      </c>
      <c r="J678" s="1">
        <v>-1.2166248644859139</v>
      </c>
      <c r="K678" s="1">
        <v>-4.045718115589124</v>
      </c>
      <c r="L678" s="1">
        <v>3.6405523375361644</v>
      </c>
      <c r="M678" s="1">
        <v>-27.719999313354492</v>
      </c>
      <c r="N678" s="1">
        <v>1</v>
      </c>
      <c r="O678" s="1">
        <v>0.96533690096206171</v>
      </c>
      <c r="P678" s="1">
        <v>0.96533690096206171</v>
      </c>
      <c r="Q678" s="1">
        <v>1</v>
      </c>
      <c r="R678" s="1">
        <v>0.9329846751933194</v>
      </c>
      <c r="S678" s="1">
        <v>0.9329846751933194</v>
      </c>
      <c r="T678" s="1">
        <v>0.9329846751933194</v>
      </c>
      <c r="U678" s="1">
        <v>0.96533690096206171</v>
      </c>
      <c r="V678" s="1">
        <v>406.790663</v>
      </c>
      <c r="W678" s="1">
        <v>379.211635</v>
      </c>
      <c r="X678" s="1">
        <v>262.000766</v>
      </c>
      <c r="Y678" s="1">
        <v>389.46</v>
      </c>
      <c r="Z678" s="7">
        <v>74463.375599999999</v>
      </c>
      <c r="AA678" s="7">
        <v>99.552594936000006</v>
      </c>
      <c r="AB678" s="7">
        <v>225.57070275000001</v>
      </c>
      <c r="AC678" s="7" t="s">
        <v>444</v>
      </c>
      <c r="AD678" s="7">
        <v>199.91871101999999</v>
      </c>
      <c r="AE678" s="7">
        <v>59.420101594999998</v>
      </c>
      <c r="AF678" s="7">
        <v>308.01892638999999</v>
      </c>
      <c r="AG678" s="7">
        <v>91.927905185</v>
      </c>
    </row>
    <row r="679" spans="1:33" x14ac:dyDescent="0.25">
      <c r="A679" s="1">
        <v>317269</v>
      </c>
      <c r="B679" s="1">
        <v>2131221</v>
      </c>
      <c r="C679" s="1" t="s">
        <v>443</v>
      </c>
      <c r="D679" s="1">
        <v>102131221</v>
      </c>
      <c r="E679" s="1" t="s">
        <v>602</v>
      </c>
      <c r="F679" s="1">
        <v>34203085</v>
      </c>
      <c r="G679" s="1">
        <v>1.83</v>
      </c>
      <c r="H679" s="1">
        <v>5.7121883336276555</v>
      </c>
      <c r="I679" s="1">
        <v>-4.7266724449939463</v>
      </c>
      <c r="J679" s="1">
        <v>-5.7899310409185416</v>
      </c>
      <c r="K679" s="1">
        <v>-9.636102117004322</v>
      </c>
      <c r="L679" s="1">
        <v>9.961226400339914</v>
      </c>
      <c r="M679" s="1">
        <v>-27.719999313354492</v>
      </c>
      <c r="N679" s="1">
        <v>1</v>
      </c>
      <c r="O679" s="1">
        <v>0.96533690096206171</v>
      </c>
      <c r="P679" s="1">
        <v>0.96533690096206171</v>
      </c>
      <c r="Q679" s="1">
        <v>1</v>
      </c>
      <c r="R679" s="1">
        <v>0.9329846751933194</v>
      </c>
      <c r="S679" s="1">
        <v>0.9329846751933194</v>
      </c>
      <c r="T679" s="1">
        <v>0.9329846751933194</v>
      </c>
      <c r="U679" s="1">
        <v>0.96533690096206171</v>
      </c>
      <c r="V679" s="1">
        <v>406.790663</v>
      </c>
      <c r="W679" s="1">
        <v>379.211635</v>
      </c>
      <c r="X679" s="1">
        <v>262.000766</v>
      </c>
      <c r="Y679" s="1">
        <v>389.46</v>
      </c>
      <c r="Z679" s="7">
        <v>74463.375599999999</v>
      </c>
      <c r="AA679" s="7">
        <v>35.749188285000002</v>
      </c>
      <c r="AB679" s="7">
        <v>63.085244246000002</v>
      </c>
      <c r="AC679" s="7" t="s">
        <v>444</v>
      </c>
      <c r="AD679" s="7">
        <v>41.218585650999998</v>
      </c>
      <c r="AE679" s="7">
        <v>24.367383677999999</v>
      </c>
      <c r="AF679" s="7">
        <v>63.933434749</v>
      </c>
      <c r="AG679" s="7">
        <v>38.015787181</v>
      </c>
    </row>
    <row r="680" spans="1:33" x14ac:dyDescent="0.25">
      <c r="A680" s="1">
        <v>321895</v>
      </c>
      <c r="B680" s="1">
        <v>2131222</v>
      </c>
      <c r="C680" s="1" t="s">
        <v>443</v>
      </c>
      <c r="D680" s="1">
        <v>102131222</v>
      </c>
      <c r="E680" s="1" t="s">
        <v>602</v>
      </c>
      <c r="F680" s="1">
        <v>34203085</v>
      </c>
      <c r="G680" s="1">
        <v>1.83</v>
      </c>
      <c r="H680" s="1">
        <v>6.6475761620501004</v>
      </c>
      <c r="I680" s="1">
        <v>3.2831131193561829</v>
      </c>
      <c r="J680" s="1">
        <v>3.9589425707480363</v>
      </c>
      <c r="K680" s="1">
        <v>-4.9955769235114991</v>
      </c>
      <c r="L680" s="1">
        <v>7.2227505044283378</v>
      </c>
      <c r="M680" s="1">
        <v>-27.719999313354492</v>
      </c>
      <c r="N680" s="1">
        <v>1</v>
      </c>
      <c r="O680" s="1">
        <v>0.96533690096206171</v>
      </c>
      <c r="P680" s="1">
        <v>0.96533690096206171</v>
      </c>
      <c r="Q680" s="1">
        <v>1</v>
      </c>
      <c r="R680" s="1">
        <v>0.9329846751933194</v>
      </c>
      <c r="S680" s="1">
        <v>0.9329846751933194</v>
      </c>
      <c r="T680" s="1">
        <v>0.9329846751933194</v>
      </c>
      <c r="U680" s="1">
        <v>0.96533690096206171</v>
      </c>
      <c r="V680" s="1">
        <v>406.790663</v>
      </c>
      <c r="W680" s="1">
        <v>379.211635</v>
      </c>
      <c r="X680" s="1">
        <v>262.000766</v>
      </c>
      <c r="Y680" s="1">
        <v>389.46</v>
      </c>
      <c r="Z680" s="7">
        <v>74463.375599999999</v>
      </c>
      <c r="AA680" s="7">
        <v>49.682490598999998</v>
      </c>
      <c r="AB680" s="7">
        <v>54.067738318000004</v>
      </c>
      <c r="AC680" s="7">
        <v>110.49996093</v>
      </c>
      <c r="AD680" s="7" t="s">
        <v>445</v>
      </c>
      <c r="AE680" s="7">
        <v>47.931825754999998</v>
      </c>
      <c r="AF680" s="7" t="s">
        <v>445</v>
      </c>
      <c r="AG680" s="7">
        <v>74.258596796000006</v>
      </c>
    </row>
    <row r="681" spans="1:33" x14ac:dyDescent="0.25">
      <c r="A681" s="1">
        <v>326521</v>
      </c>
      <c r="B681" s="1">
        <v>2131223</v>
      </c>
      <c r="C681" s="1" t="s">
        <v>443</v>
      </c>
      <c r="D681" s="1">
        <v>102131223</v>
      </c>
      <c r="E681" s="1" t="s">
        <v>602</v>
      </c>
      <c r="F681" s="1">
        <v>34203085</v>
      </c>
      <c r="G681" s="1">
        <v>1.83</v>
      </c>
      <c r="H681" s="1">
        <v>6.1257763546127109</v>
      </c>
      <c r="I681" s="1">
        <v>0.89249788781757811</v>
      </c>
      <c r="J681" s="1">
        <v>4.6692796598972617</v>
      </c>
      <c r="K681" s="1">
        <v>-6.0652391566533987</v>
      </c>
      <c r="L681" s="1">
        <v>6.5573353366911382</v>
      </c>
      <c r="M681" s="1">
        <v>-27.719999313354492</v>
      </c>
      <c r="N681" s="1">
        <v>1</v>
      </c>
      <c r="O681" s="1">
        <v>0.96533690096206171</v>
      </c>
      <c r="P681" s="1">
        <v>0.96533690096206171</v>
      </c>
      <c r="Q681" s="1">
        <v>1</v>
      </c>
      <c r="R681" s="1">
        <v>0.9329846751933194</v>
      </c>
      <c r="S681" s="1">
        <v>0.9329846751933194</v>
      </c>
      <c r="T681" s="1">
        <v>0.9329846751933194</v>
      </c>
      <c r="U681" s="1">
        <v>0.96533690096206171</v>
      </c>
      <c r="V681" s="1">
        <v>406.790663</v>
      </c>
      <c r="W681" s="1">
        <v>379.211635</v>
      </c>
      <c r="X681" s="1">
        <v>262.000766</v>
      </c>
      <c r="Y681" s="1">
        <v>389.46</v>
      </c>
      <c r="Z681" s="7">
        <v>74463.375599999999</v>
      </c>
      <c r="AA681" s="7">
        <v>54.825570257000003</v>
      </c>
      <c r="AB681" s="7">
        <v>58.758463800999998</v>
      </c>
      <c r="AC681" s="7">
        <v>409.16005699999999</v>
      </c>
      <c r="AD681" s="7" t="s">
        <v>445</v>
      </c>
      <c r="AE681" s="7">
        <v>39.302235947</v>
      </c>
      <c r="AF681" s="7" t="s">
        <v>445</v>
      </c>
      <c r="AG681" s="7">
        <v>60.986032164000001</v>
      </c>
    </row>
    <row r="682" spans="1:33" x14ac:dyDescent="0.25">
      <c r="A682" s="1">
        <v>331147</v>
      </c>
      <c r="B682" s="1">
        <v>2131224</v>
      </c>
      <c r="C682" s="1" t="s">
        <v>443</v>
      </c>
      <c r="D682" s="1">
        <v>102131224</v>
      </c>
      <c r="E682" s="1" t="s">
        <v>602</v>
      </c>
      <c r="F682" s="1">
        <v>34203085</v>
      </c>
      <c r="G682" s="1">
        <v>1.83</v>
      </c>
      <c r="H682" s="1">
        <v>3.7474407045202236</v>
      </c>
      <c r="I682" s="1">
        <v>-3.2021032248617569</v>
      </c>
      <c r="J682" s="1">
        <v>-1.5514740060696379</v>
      </c>
      <c r="K682" s="1">
        <v>-5.4152259927429274</v>
      </c>
      <c r="L682" s="1">
        <v>4.7291814723969958</v>
      </c>
      <c r="M682" s="1">
        <v>-27.719999313354492</v>
      </c>
      <c r="N682" s="1">
        <v>1</v>
      </c>
      <c r="O682" s="1">
        <v>0.96533690096206171</v>
      </c>
      <c r="P682" s="1">
        <v>0.96533690096206171</v>
      </c>
      <c r="Q682" s="1">
        <v>1</v>
      </c>
      <c r="R682" s="1">
        <v>0.9329846751933194</v>
      </c>
      <c r="S682" s="1">
        <v>0.9329846751933194</v>
      </c>
      <c r="T682" s="1">
        <v>0.9329846751933194</v>
      </c>
      <c r="U682" s="1">
        <v>0.96533690096206171</v>
      </c>
      <c r="V682" s="1">
        <v>406.790663</v>
      </c>
      <c r="W682" s="1">
        <v>379.211635</v>
      </c>
      <c r="X682" s="1">
        <v>262.000766</v>
      </c>
      <c r="Y682" s="1">
        <v>389.46</v>
      </c>
      <c r="Z682" s="7">
        <v>74463.375599999999</v>
      </c>
      <c r="AA682" s="7">
        <v>76.405992279000003</v>
      </c>
      <c r="AB682" s="7">
        <v>96.684530163999995</v>
      </c>
      <c r="AC682" s="7" t="s">
        <v>444</v>
      </c>
      <c r="AD682" s="7">
        <v>156.55513698999999</v>
      </c>
      <c r="AE682" s="7">
        <v>44.139888878999997</v>
      </c>
      <c r="AF682" s="7">
        <v>241.32446562000001</v>
      </c>
      <c r="AG682" s="7">
        <v>68.426485607999993</v>
      </c>
    </row>
    <row r="683" spans="1:33" ht="30" x14ac:dyDescent="0.25">
      <c r="A683" s="1">
        <v>233789</v>
      </c>
      <c r="B683" s="1">
        <v>2110201</v>
      </c>
      <c r="C683" s="1" t="s">
        <v>593</v>
      </c>
      <c r="D683" s="1">
        <v>202110201</v>
      </c>
      <c r="E683" s="248" t="s">
        <v>603</v>
      </c>
      <c r="F683" s="1">
        <v>34203085</v>
      </c>
      <c r="G683" s="1">
        <v>1.83</v>
      </c>
      <c r="H683" s="1">
        <v>12.422220194781033</v>
      </c>
      <c r="I683" s="1">
        <v>-3.6602433110561905</v>
      </c>
      <c r="J683" s="1">
        <v>5.3095781808219202</v>
      </c>
      <c r="K683" s="1">
        <v>-12.242203695955752</v>
      </c>
      <c r="L683" s="1">
        <v>10.885586332583989</v>
      </c>
      <c r="M683" s="1">
        <v>33.790000915527344</v>
      </c>
      <c r="N683" s="1">
        <v>0.99022986041174998</v>
      </c>
      <c r="O683" s="1">
        <v>0.96533690096206171</v>
      </c>
      <c r="P683" s="1">
        <v>0.95590542468997364</v>
      </c>
      <c r="Q683" s="1">
        <v>0.9893416659037273</v>
      </c>
      <c r="R683" s="1">
        <v>0.9329846751933194</v>
      </c>
      <c r="S683" s="1">
        <v>0.92304061281840655</v>
      </c>
      <c r="T683" s="1">
        <v>0.92304061281840655</v>
      </c>
      <c r="U683" s="1">
        <v>0.95590542468997364</v>
      </c>
      <c r="V683" s="1">
        <v>406.790663</v>
      </c>
      <c r="W683" s="1">
        <v>379.211635</v>
      </c>
      <c r="X683" s="1">
        <v>262.000766</v>
      </c>
      <c r="Y683" s="1">
        <v>389.46</v>
      </c>
      <c r="Z683" s="7">
        <v>74463.375599999999</v>
      </c>
      <c r="AA683" s="7">
        <v>32.300039880999996</v>
      </c>
      <c r="AB683" s="7">
        <v>28.180810943000001</v>
      </c>
      <c r="AC683" s="7" t="s">
        <v>444</v>
      </c>
      <c r="AD683" s="7" t="s">
        <v>445</v>
      </c>
      <c r="AE683" s="7">
        <v>18.754396644</v>
      </c>
      <c r="AF683" s="7" t="s">
        <v>445</v>
      </c>
      <c r="AG683" s="7">
        <v>29.410123532</v>
      </c>
    </row>
    <row r="684" spans="1:33" ht="30" x14ac:dyDescent="0.25">
      <c r="A684" s="1">
        <v>235887</v>
      </c>
      <c r="B684" s="1">
        <v>2110202</v>
      </c>
      <c r="C684" s="1" t="s">
        <v>593</v>
      </c>
      <c r="D684" s="1">
        <v>202110202</v>
      </c>
      <c r="E684" s="248" t="s">
        <v>603</v>
      </c>
      <c r="F684" s="1">
        <v>34203085</v>
      </c>
      <c r="G684" s="1">
        <v>1.83</v>
      </c>
      <c r="H684" s="1">
        <v>-0.92042432095117377</v>
      </c>
      <c r="I684" s="1">
        <v>4.4931011433434058</v>
      </c>
      <c r="J684" s="1">
        <v>-6.9812774573237437</v>
      </c>
      <c r="K684" s="1">
        <v>2.9532030501377173</v>
      </c>
      <c r="L684" s="1">
        <v>6.5703439416644738</v>
      </c>
      <c r="M684" s="1">
        <v>33.790000915527344</v>
      </c>
      <c r="N684" s="1">
        <v>0.99022986041174998</v>
      </c>
      <c r="O684" s="1">
        <v>0.96533690096206171</v>
      </c>
      <c r="P684" s="1">
        <v>0.95590542468997364</v>
      </c>
      <c r="Q684" s="1">
        <v>0.9893416659037273</v>
      </c>
      <c r="R684" s="1">
        <v>0.9329846751933194</v>
      </c>
      <c r="S684" s="1">
        <v>0.92304061281840655</v>
      </c>
      <c r="T684" s="1">
        <v>0.92304061281840655</v>
      </c>
      <c r="U684" s="1">
        <v>0.95590542468997364</v>
      </c>
      <c r="V684" s="1">
        <v>406.790663</v>
      </c>
      <c r="W684" s="1">
        <v>379.211635</v>
      </c>
      <c r="X684" s="1">
        <v>262.000766</v>
      </c>
      <c r="Y684" s="1">
        <v>389.46</v>
      </c>
      <c r="Z684" s="7">
        <v>74463.375599999999</v>
      </c>
      <c r="AA684" s="7">
        <v>54.170697640999997</v>
      </c>
      <c r="AB684" s="7" t="s">
        <v>444</v>
      </c>
      <c r="AC684" s="7">
        <v>79.677119752999999</v>
      </c>
      <c r="AD684" s="7">
        <v>33.640844614000002</v>
      </c>
      <c r="AE684" s="7" t="s">
        <v>445</v>
      </c>
      <c r="AF684" s="7">
        <v>52.326476274999997</v>
      </c>
      <c r="AG684" s="7" t="s">
        <v>445</v>
      </c>
    </row>
    <row r="685" spans="1:33" ht="30" x14ac:dyDescent="0.25">
      <c r="A685" s="1">
        <v>237985</v>
      </c>
      <c r="B685" s="1">
        <v>2110203</v>
      </c>
      <c r="C685" s="1" t="s">
        <v>593</v>
      </c>
      <c r="D685" s="1">
        <v>202110203</v>
      </c>
      <c r="E685" s="248" t="s">
        <v>603</v>
      </c>
      <c r="F685" s="1">
        <v>34203085</v>
      </c>
      <c r="G685" s="1">
        <v>1.83</v>
      </c>
      <c r="H685" s="1">
        <v>7.274040611774562</v>
      </c>
      <c r="I685" s="1">
        <v>-2.4588660756920691</v>
      </c>
      <c r="J685" s="1">
        <v>3.4550760432492176</v>
      </c>
      <c r="K685" s="1">
        <v>-7.7916876661746333</v>
      </c>
      <c r="L685" s="1">
        <v>6.9032212153598769</v>
      </c>
      <c r="M685" s="1">
        <v>33.790000915527344</v>
      </c>
      <c r="N685" s="1">
        <v>0.99022986041174998</v>
      </c>
      <c r="O685" s="1">
        <v>0.96533690096206171</v>
      </c>
      <c r="P685" s="1">
        <v>0.95590542468997364</v>
      </c>
      <c r="Q685" s="1">
        <v>0.9893416659037273</v>
      </c>
      <c r="R685" s="1">
        <v>0.9329846751933194</v>
      </c>
      <c r="S685" s="1">
        <v>0.92304061281840655</v>
      </c>
      <c r="T685" s="1">
        <v>0.92304061281840655</v>
      </c>
      <c r="U685" s="1">
        <v>0.95590542468997364</v>
      </c>
      <c r="V685" s="1">
        <v>406.790663</v>
      </c>
      <c r="W685" s="1">
        <v>379.211635</v>
      </c>
      <c r="X685" s="1">
        <v>262.000766</v>
      </c>
      <c r="Y685" s="1">
        <v>389.46</v>
      </c>
      <c r="Z685" s="7">
        <v>74463.375599999999</v>
      </c>
      <c r="AA685" s="7">
        <v>51.510335058999999</v>
      </c>
      <c r="AB685" s="7">
        <v>48.833438985000001</v>
      </c>
      <c r="AC685" s="7" t="s">
        <v>444</v>
      </c>
      <c r="AD685" s="7" t="s">
        <v>445</v>
      </c>
      <c r="AE685" s="7">
        <v>30.037864705</v>
      </c>
      <c r="AF685" s="7" t="s">
        <v>445</v>
      </c>
      <c r="AG685" s="7">
        <v>46.780011551999998</v>
      </c>
    </row>
    <row r="686" spans="1:33" ht="30" x14ac:dyDescent="0.25">
      <c r="A686" s="1">
        <v>240083</v>
      </c>
      <c r="B686" s="1">
        <v>2110204</v>
      </c>
      <c r="C686" s="1" t="s">
        <v>593</v>
      </c>
      <c r="D686" s="1">
        <v>202110204</v>
      </c>
      <c r="E686" s="248" t="s">
        <v>603</v>
      </c>
      <c r="F686" s="1">
        <v>34203085</v>
      </c>
      <c r="G686" s="1">
        <v>1.83</v>
      </c>
      <c r="H686" s="1">
        <v>1.733228420672158</v>
      </c>
      <c r="I686" s="1">
        <v>4.5242019077535769</v>
      </c>
      <c r="J686" s="1">
        <v>-5.8374894534906012</v>
      </c>
      <c r="K686" s="1">
        <v>3.2958746081103421</v>
      </c>
      <c r="L686" s="1">
        <v>6.8729630253049327</v>
      </c>
      <c r="M686" s="1">
        <v>33.790000915527344</v>
      </c>
      <c r="N686" s="1">
        <v>0.99022986041174998</v>
      </c>
      <c r="O686" s="1">
        <v>0.96533690096206171</v>
      </c>
      <c r="P686" s="1">
        <v>0.95590542468997364</v>
      </c>
      <c r="Q686" s="1">
        <v>0.9893416659037273</v>
      </c>
      <c r="R686" s="1">
        <v>0.9329846751933194</v>
      </c>
      <c r="S686" s="1">
        <v>0.92304061281840655</v>
      </c>
      <c r="T686" s="1">
        <v>0.92304061281840655</v>
      </c>
      <c r="U686" s="1">
        <v>0.95590542468997364</v>
      </c>
      <c r="V686" s="1">
        <v>406.790663</v>
      </c>
      <c r="W686" s="1">
        <v>379.211635</v>
      </c>
      <c r="X686" s="1">
        <v>262.000766</v>
      </c>
      <c r="Y686" s="1">
        <v>389.46</v>
      </c>
      <c r="Z686" s="7">
        <v>74463.375599999999</v>
      </c>
      <c r="AA686" s="7">
        <v>51.741511582000001</v>
      </c>
      <c r="AB686" s="7">
        <v>208.14176959</v>
      </c>
      <c r="AC686" s="7">
        <v>79.122520257000005</v>
      </c>
      <c r="AD686" s="7">
        <v>40.428314266999998</v>
      </c>
      <c r="AE686" s="7" t="s">
        <v>445</v>
      </c>
      <c r="AF686" s="7">
        <v>62.775177610999997</v>
      </c>
      <c r="AG686" s="7" t="s">
        <v>445</v>
      </c>
    </row>
    <row r="687" spans="1:33" ht="30" x14ac:dyDescent="0.25">
      <c r="A687" s="1">
        <v>242181</v>
      </c>
      <c r="B687" s="1">
        <v>2110205</v>
      </c>
      <c r="C687" s="1" t="s">
        <v>593</v>
      </c>
      <c r="D687" s="1">
        <v>202110205</v>
      </c>
      <c r="E687" s="248" t="s">
        <v>603</v>
      </c>
      <c r="F687" s="1">
        <v>34203085</v>
      </c>
      <c r="G687" s="1">
        <v>1.83</v>
      </c>
      <c r="H687" s="1">
        <v>13.076068354464628</v>
      </c>
      <c r="I687" s="1">
        <v>-3.3087125430884554</v>
      </c>
      <c r="J687" s="1">
        <v>6.4041648560949991</v>
      </c>
      <c r="K687" s="1">
        <v>-13.116116563623079</v>
      </c>
      <c r="L687" s="1">
        <v>11.817364308779741</v>
      </c>
      <c r="M687" s="1">
        <v>33.790000915527344</v>
      </c>
      <c r="N687" s="1">
        <v>0.99022986041174998</v>
      </c>
      <c r="O687" s="1">
        <v>0.96533690096206171</v>
      </c>
      <c r="P687" s="1">
        <v>0.95590542468997364</v>
      </c>
      <c r="Q687" s="1">
        <v>0.9893416659037273</v>
      </c>
      <c r="R687" s="1">
        <v>0.9329846751933194</v>
      </c>
      <c r="S687" s="1">
        <v>0.92304061281840655</v>
      </c>
      <c r="T687" s="1">
        <v>0.92304061281840655</v>
      </c>
      <c r="U687" s="1">
        <v>0.95590542468997364</v>
      </c>
      <c r="V687" s="1">
        <v>406.790663</v>
      </c>
      <c r="W687" s="1">
        <v>379.211635</v>
      </c>
      <c r="X687" s="1">
        <v>262.000766</v>
      </c>
      <c r="Y687" s="1">
        <v>389.46</v>
      </c>
      <c r="Z687" s="7">
        <v>74463.375599999999</v>
      </c>
      <c r="AA687" s="7">
        <v>29.674391474</v>
      </c>
      <c r="AB687" s="7">
        <v>26.721670548999999</v>
      </c>
      <c r="AC687" s="7" t="s">
        <v>444</v>
      </c>
      <c r="AD687" s="7" t="s">
        <v>445</v>
      </c>
      <c r="AE687" s="7">
        <v>17.438182250000001</v>
      </c>
      <c r="AF687" s="7" t="s">
        <v>445</v>
      </c>
      <c r="AG687" s="7">
        <v>27.383929412000001</v>
      </c>
    </row>
    <row r="688" spans="1:33" ht="30" x14ac:dyDescent="0.25">
      <c r="A688" s="1">
        <v>244279</v>
      </c>
      <c r="B688" s="1">
        <v>2110206</v>
      </c>
      <c r="C688" s="1" t="s">
        <v>593</v>
      </c>
      <c r="D688" s="1">
        <v>202110206</v>
      </c>
      <c r="E688" s="248" t="s">
        <v>603</v>
      </c>
      <c r="F688" s="1">
        <v>34203085</v>
      </c>
      <c r="G688" s="1">
        <v>1.83</v>
      </c>
      <c r="H688" s="1">
        <v>2.715773758776991</v>
      </c>
      <c r="I688" s="1">
        <v>4.5632923105520096</v>
      </c>
      <c r="J688" s="1">
        <v>-4.2474186019301703</v>
      </c>
      <c r="K688" s="1">
        <v>1.7317263326017298</v>
      </c>
      <c r="L688" s="1">
        <v>6.0807890043544974</v>
      </c>
      <c r="M688" s="1">
        <v>33.790000915527344</v>
      </c>
      <c r="N688" s="1">
        <v>0.99022986041174998</v>
      </c>
      <c r="O688" s="1">
        <v>0.96533690096206171</v>
      </c>
      <c r="P688" s="1">
        <v>0.95590542468997364</v>
      </c>
      <c r="Q688" s="1">
        <v>0.9893416659037273</v>
      </c>
      <c r="R688" s="1">
        <v>0.9329846751933194</v>
      </c>
      <c r="S688" s="1">
        <v>0.92304061281840655</v>
      </c>
      <c r="T688" s="1">
        <v>0.92304061281840655</v>
      </c>
      <c r="U688" s="1">
        <v>0.95590542468997364</v>
      </c>
      <c r="V688" s="1">
        <v>406.790663</v>
      </c>
      <c r="W688" s="1">
        <v>379.211635</v>
      </c>
      <c r="X688" s="1">
        <v>262.000766</v>
      </c>
      <c r="Y688" s="1">
        <v>389.46</v>
      </c>
      <c r="Z688" s="7">
        <v>74463.375599999999</v>
      </c>
      <c r="AA688" s="7">
        <v>58.612405354000003</v>
      </c>
      <c r="AB688" s="7">
        <v>132.47594136999999</v>
      </c>
      <c r="AC688" s="7">
        <v>78.436168961999996</v>
      </c>
      <c r="AD688" s="7">
        <v>55.937488453999997</v>
      </c>
      <c r="AE688" s="7" t="s">
        <v>445</v>
      </c>
      <c r="AF688" s="7">
        <v>86.650161566999998</v>
      </c>
      <c r="AG688" s="7" t="s">
        <v>445</v>
      </c>
    </row>
    <row r="689" spans="1:33" ht="30" x14ac:dyDescent="0.25">
      <c r="A689" s="1">
        <v>246377</v>
      </c>
      <c r="B689" s="1">
        <v>2110207</v>
      </c>
      <c r="C689" s="1" t="s">
        <v>593</v>
      </c>
      <c r="D689" s="1">
        <v>202110207</v>
      </c>
      <c r="E689" s="248" t="s">
        <v>603</v>
      </c>
      <c r="F689" s="1">
        <v>34203085</v>
      </c>
      <c r="G689" s="1">
        <v>1.83</v>
      </c>
      <c r="H689" s="1">
        <v>6.8240756892397716</v>
      </c>
      <c r="I689" s="1">
        <v>-1.9845602441681178</v>
      </c>
      <c r="J689" s="1">
        <v>3.7201646159037161</v>
      </c>
      <c r="K689" s="1">
        <v>-7.5737048055662157</v>
      </c>
      <c r="L689" s="1">
        <v>6.8070414956798526</v>
      </c>
      <c r="M689" s="1">
        <v>33.790000915527344</v>
      </c>
      <c r="N689" s="1">
        <v>0.99022986041174998</v>
      </c>
      <c r="O689" s="1">
        <v>0.96533690096206171</v>
      </c>
      <c r="P689" s="1">
        <v>0.95590542468997364</v>
      </c>
      <c r="Q689" s="1">
        <v>0.9893416659037273</v>
      </c>
      <c r="R689" s="1">
        <v>0.9329846751933194</v>
      </c>
      <c r="S689" s="1">
        <v>0.92304061281840655</v>
      </c>
      <c r="T689" s="1">
        <v>0.92304061281840655</v>
      </c>
      <c r="U689" s="1">
        <v>0.95590542468997364</v>
      </c>
      <c r="V689" s="1">
        <v>406.790663</v>
      </c>
      <c r="W689" s="1">
        <v>379.211635</v>
      </c>
      <c r="X689" s="1">
        <v>262.000766</v>
      </c>
      <c r="Y689" s="1">
        <v>389.46</v>
      </c>
      <c r="Z689" s="7">
        <v>74463.375599999999</v>
      </c>
      <c r="AA689" s="7">
        <v>52.252276959</v>
      </c>
      <c r="AB689" s="7">
        <v>52.119349126000003</v>
      </c>
      <c r="AC689" s="7" t="s">
        <v>444</v>
      </c>
      <c r="AD689" s="7" t="s">
        <v>445</v>
      </c>
      <c r="AE689" s="7">
        <v>30.931182138</v>
      </c>
      <c r="AF689" s="7" t="s">
        <v>445</v>
      </c>
      <c r="AG689" s="7">
        <v>48.155193693999998</v>
      </c>
    </row>
    <row r="690" spans="1:33" ht="30" x14ac:dyDescent="0.25">
      <c r="A690" s="1">
        <v>248475</v>
      </c>
      <c r="B690" s="1">
        <v>2110208</v>
      </c>
      <c r="C690" s="1" t="s">
        <v>593</v>
      </c>
      <c r="D690" s="1">
        <v>202110208</v>
      </c>
      <c r="E690" s="248" t="s">
        <v>603</v>
      </c>
      <c r="F690" s="1">
        <v>34203085</v>
      </c>
      <c r="G690" s="1">
        <v>1.83</v>
      </c>
      <c r="H690" s="1">
        <v>1.9505573997874246</v>
      </c>
      <c r="I690" s="1">
        <v>1.1416011897395699</v>
      </c>
      <c r="J690" s="1">
        <v>-1.197156514199661</v>
      </c>
      <c r="K690" s="1">
        <v>-1.4661066040881372</v>
      </c>
      <c r="L690" s="1">
        <v>2.7700761175065032</v>
      </c>
      <c r="M690" s="1">
        <v>33.790000915527344</v>
      </c>
      <c r="N690" s="1">
        <v>0.99022986041174998</v>
      </c>
      <c r="O690" s="1">
        <v>0.96533690096206171</v>
      </c>
      <c r="P690" s="1">
        <v>0.95590542468997364</v>
      </c>
      <c r="Q690" s="1">
        <v>0.9893416659037273</v>
      </c>
      <c r="R690" s="1">
        <v>0.9329846751933194</v>
      </c>
      <c r="S690" s="1">
        <v>0.92304061281840655</v>
      </c>
      <c r="T690" s="1">
        <v>0.92304061281840655</v>
      </c>
      <c r="U690" s="1">
        <v>0.95590542468997364</v>
      </c>
      <c r="V690" s="1">
        <v>406.790663</v>
      </c>
      <c r="W690" s="1">
        <v>379.211635</v>
      </c>
      <c r="X690" s="1">
        <v>262.000766</v>
      </c>
      <c r="Y690" s="1">
        <v>389.46</v>
      </c>
      <c r="Z690" s="7">
        <v>74463.375599999999</v>
      </c>
      <c r="AA690" s="7">
        <v>129.85938566999999</v>
      </c>
      <c r="AB690" s="7">
        <v>184.83942160999999</v>
      </c>
      <c r="AC690" s="7">
        <v>316.52810198999998</v>
      </c>
      <c r="AD690" s="7">
        <v>201.00979967000001</v>
      </c>
      <c r="AE690" s="7">
        <v>163.95208939</v>
      </c>
      <c r="AF690" s="7">
        <v>309.97598541999997</v>
      </c>
      <c r="AG690" s="7">
        <v>252.92896100999999</v>
      </c>
    </row>
    <row r="691" spans="1:33" ht="30" x14ac:dyDescent="0.25">
      <c r="A691" s="1">
        <v>250573</v>
      </c>
      <c r="B691" s="1">
        <v>2110209</v>
      </c>
      <c r="C691" s="1" t="s">
        <v>593</v>
      </c>
      <c r="D691" s="1">
        <v>202110209</v>
      </c>
      <c r="E691" s="248" t="s">
        <v>603</v>
      </c>
      <c r="F691" s="1">
        <v>34203085</v>
      </c>
      <c r="G691" s="1">
        <v>1.83</v>
      </c>
      <c r="H691" s="1">
        <v>9.3025814507884412</v>
      </c>
      <c r="I691" s="1">
        <v>-3.0769490715744978</v>
      </c>
      <c r="J691" s="1">
        <v>4.1332325555359208</v>
      </c>
      <c r="K691" s="1">
        <v>-9.5638917819189331</v>
      </c>
      <c r="L691" s="1">
        <v>8.4594607768856811</v>
      </c>
      <c r="M691" s="1">
        <v>33.790000915527344</v>
      </c>
      <c r="N691" s="1">
        <v>0.99022986041174998</v>
      </c>
      <c r="O691" s="1">
        <v>0.96533690096206171</v>
      </c>
      <c r="P691" s="1">
        <v>0.95590542468997364</v>
      </c>
      <c r="Q691" s="1">
        <v>0.9893416659037273</v>
      </c>
      <c r="R691" s="1">
        <v>0.9329846751933194</v>
      </c>
      <c r="S691" s="1">
        <v>0.92304061281840655</v>
      </c>
      <c r="T691" s="1">
        <v>0.92304061281840655</v>
      </c>
      <c r="U691" s="1">
        <v>0.95590542468997364</v>
      </c>
      <c r="V691" s="1">
        <v>406.790663</v>
      </c>
      <c r="W691" s="1">
        <v>379.211635</v>
      </c>
      <c r="X691" s="1">
        <v>262.000766</v>
      </c>
      <c r="Y691" s="1">
        <v>389.46</v>
      </c>
      <c r="Z691" s="7">
        <v>74463.375599999999</v>
      </c>
      <c r="AA691" s="7">
        <v>41.850303177000001</v>
      </c>
      <c r="AB691" s="7">
        <v>37.966652527999997</v>
      </c>
      <c r="AC691" s="7" t="s">
        <v>444</v>
      </c>
      <c r="AD691" s="7" t="s">
        <v>445</v>
      </c>
      <c r="AE691" s="7">
        <v>24.286499798000001</v>
      </c>
      <c r="AF691" s="7" t="s">
        <v>445</v>
      </c>
      <c r="AG691" s="7">
        <v>37.92630063</v>
      </c>
    </row>
    <row r="692" spans="1:33" ht="30" x14ac:dyDescent="0.25">
      <c r="A692" s="1">
        <v>252671</v>
      </c>
      <c r="B692" s="1">
        <v>2110210</v>
      </c>
      <c r="C692" s="1" t="s">
        <v>593</v>
      </c>
      <c r="D692" s="1">
        <v>202110210</v>
      </c>
      <c r="E692" s="248" t="s">
        <v>603</v>
      </c>
      <c r="F692" s="1">
        <v>34203085</v>
      </c>
      <c r="G692" s="1">
        <v>1.83</v>
      </c>
      <c r="H692" s="1">
        <v>-0.63878745831611417</v>
      </c>
      <c r="I692" s="1">
        <v>4.3835687867155109</v>
      </c>
      <c r="J692" s="1">
        <v>-6.8768037187006623</v>
      </c>
      <c r="K692" s="1">
        <v>3.1578604495011193</v>
      </c>
      <c r="L692" s="1">
        <v>6.5814904637970786</v>
      </c>
      <c r="M692" s="1">
        <v>33.790000915527344</v>
      </c>
      <c r="N692" s="1">
        <v>0.99022986041174998</v>
      </c>
      <c r="O692" s="1">
        <v>0.96533690096206171</v>
      </c>
      <c r="P692" s="1">
        <v>0.95590542468997364</v>
      </c>
      <c r="Q692" s="1">
        <v>0.9893416659037273</v>
      </c>
      <c r="R692" s="1">
        <v>0.9329846751933194</v>
      </c>
      <c r="S692" s="1">
        <v>0.92304061281840655</v>
      </c>
      <c r="T692" s="1">
        <v>0.92304061281840655</v>
      </c>
      <c r="U692" s="1">
        <v>0.95590542468997364</v>
      </c>
      <c r="V692" s="1">
        <v>406.790663</v>
      </c>
      <c r="W692" s="1">
        <v>379.211635</v>
      </c>
      <c r="X692" s="1">
        <v>262.000766</v>
      </c>
      <c r="Y692" s="1">
        <v>389.46</v>
      </c>
      <c r="Z692" s="7">
        <v>74463.375599999999</v>
      </c>
      <c r="AA692" s="7">
        <v>54.077259626</v>
      </c>
      <c r="AB692" s="7" t="s">
        <v>444</v>
      </c>
      <c r="AC692" s="7">
        <v>81.693001214000006</v>
      </c>
      <c r="AD692" s="7">
        <v>34.167115058</v>
      </c>
      <c r="AE692" s="7" t="s">
        <v>445</v>
      </c>
      <c r="AF692" s="7">
        <v>53.136622467000002</v>
      </c>
      <c r="AG692" s="7" t="s">
        <v>445</v>
      </c>
    </row>
    <row r="693" spans="1:33" ht="30" x14ac:dyDescent="0.25">
      <c r="A693" s="1">
        <v>254769</v>
      </c>
      <c r="B693" s="1">
        <v>2110211</v>
      </c>
      <c r="C693" s="1" t="s">
        <v>593</v>
      </c>
      <c r="D693" s="1">
        <v>202110211</v>
      </c>
      <c r="E693" s="248" t="s">
        <v>603</v>
      </c>
      <c r="F693" s="1">
        <v>34203085</v>
      </c>
      <c r="G693" s="1">
        <v>1.83</v>
      </c>
      <c r="H693" s="1">
        <v>14.816479466754947</v>
      </c>
      <c r="I693" s="1">
        <v>-10.704566839735485</v>
      </c>
      <c r="J693" s="1">
        <v>1.6695439722029708</v>
      </c>
      <c r="K693" s="1">
        <v>-14.197862454860768</v>
      </c>
      <c r="L693" s="1">
        <v>14.0754021778398</v>
      </c>
      <c r="M693" s="1">
        <v>33.790000915527344</v>
      </c>
      <c r="N693" s="1">
        <v>0.99022986041174998</v>
      </c>
      <c r="O693" s="1">
        <v>0.96533690096206171</v>
      </c>
      <c r="P693" s="1">
        <v>0.95590542468997364</v>
      </c>
      <c r="Q693" s="1">
        <v>0.9893416659037273</v>
      </c>
      <c r="R693" s="1">
        <v>0.9329846751933194</v>
      </c>
      <c r="S693" s="1">
        <v>0.92304061281840655</v>
      </c>
      <c r="T693" s="1">
        <v>0.92304061281840655</v>
      </c>
      <c r="U693" s="1">
        <v>0.95590542468997364</v>
      </c>
      <c r="V693" s="1">
        <v>406.790663</v>
      </c>
      <c r="W693" s="1">
        <v>379.211635</v>
      </c>
      <c r="X693" s="1">
        <v>262.000766</v>
      </c>
      <c r="Y693" s="1">
        <v>389.46</v>
      </c>
      <c r="Z693" s="7">
        <v>74463.375599999999</v>
      </c>
      <c r="AA693" s="7">
        <v>24.753470800999999</v>
      </c>
      <c r="AB693" s="7">
        <v>23.465356957000001</v>
      </c>
      <c r="AC693" s="7" t="s">
        <v>444</v>
      </c>
      <c r="AD693" s="7" t="s">
        <v>445</v>
      </c>
      <c r="AE693" s="7">
        <v>16.033363181999999</v>
      </c>
      <c r="AF693" s="7" t="s">
        <v>445</v>
      </c>
      <c r="AG693" s="7">
        <v>25.221336337</v>
      </c>
    </row>
    <row r="694" spans="1:33" ht="30" x14ac:dyDescent="0.25">
      <c r="A694" s="1">
        <v>256867</v>
      </c>
      <c r="B694" s="1">
        <v>2110212</v>
      </c>
      <c r="C694" s="1" t="s">
        <v>593</v>
      </c>
      <c r="D694" s="1">
        <v>202110212</v>
      </c>
      <c r="E694" s="248" t="s">
        <v>603</v>
      </c>
      <c r="F694" s="1">
        <v>34203085</v>
      </c>
      <c r="G694" s="1">
        <v>1.83</v>
      </c>
      <c r="H694" s="1">
        <v>11.8209634158359</v>
      </c>
      <c r="I694" s="1">
        <v>-2.8705882327685583</v>
      </c>
      <c r="J694" s="1">
        <v>6.1619949445220357</v>
      </c>
      <c r="K694" s="1">
        <v>-12.103509750782502</v>
      </c>
      <c r="L694" s="1">
        <v>10.957421266084271</v>
      </c>
      <c r="M694" s="1">
        <v>33.790000915527344</v>
      </c>
      <c r="N694" s="1">
        <v>0.99022986041174998</v>
      </c>
      <c r="O694" s="1">
        <v>0.96533690096206171</v>
      </c>
      <c r="P694" s="1">
        <v>0.95590542468997364</v>
      </c>
      <c r="Q694" s="1">
        <v>0.9893416659037273</v>
      </c>
      <c r="R694" s="1">
        <v>0.9329846751933194</v>
      </c>
      <c r="S694" s="1">
        <v>0.92304061281840655</v>
      </c>
      <c r="T694" s="1">
        <v>0.92304061281840655</v>
      </c>
      <c r="U694" s="1">
        <v>0.95590542468997364</v>
      </c>
      <c r="V694" s="1">
        <v>406.790663</v>
      </c>
      <c r="W694" s="1">
        <v>379.211635</v>
      </c>
      <c r="X694" s="1">
        <v>262.000766</v>
      </c>
      <c r="Y694" s="1">
        <v>389.46</v>
      </c>
      <c r="Z694" s="7">
        <v>74463.375599999999</v>
      </c>
      <c r="AA694" s="7">
        <v>32.081730655000001</v>
      </c>
      <c r="AB694" s="7">
        <v>29.665052099</v>
      </c>
      <c r="AC694" s="7" t="s">
        <v>444</v>
      </c>
      <c r="AD694" s="7" t="s">
        <v>445</v>
      </c>
      <c r="AE694" s="7">
        <v>18.980761993000002</v>
      </c>
      <c r="AF694" s="7" t="s">
        <v>445</v>
      </c>
      <c r="AG694" s="7">
        <v>29.758592703000001</v>
      </c>
    </row>
    <row r="695" spans="1:33" ht="30" x14ac:dyDescent="0.25">
      <c r="A695" s="1">
        <v>258965</v>
      </c>
      <c r="B695" s="1">
        <v>2110213</v>
      </c>
      <c r="C695" s="1" t="s">
        <v>593</v>
      </c>
      <c r="D695" s="1">
        <v>202110213</v>
      </c>
      <c r="E695" s="248" t="s">
        <v>603</v>
      </c>
      <c r="F695" s="1">
        <v>34203085</v>
      </c>
      <c r="G695" s="1">
        <v>1.83</v>
      </c>
      <c r="H695" s="1">
        <v>3.8186433864637372</v>
      </c>
      <c r="I695" s="1">
        <v>6.9251738325026597</v>
      </c>
      <c r="J695" s="1">
        <v>-6.554977373161071</v>
      </c>
      <c r="K695" s="1">
        <v>3.5422865392942162</v>
      </c>
      <c r="L695" s="1">
        <v>9.0900060199823027</v>
      </c>
      <c r="M695" s="1">
        <v>33.790000915527344</v>
      </c>
      <c r="N695" s="1">
        <v>0.99022986041174998</v>
      </c>
      <c r="O695" s="1">
        <v>0.96533690096206171</v>
      </c>
      <c r="P695" s="1">
        <v>0.95590542468997364</v>
      </c>
      <c r="Q695" s="1">
        <v>0.9893416659037273</v>
      </c>
      <c r="R695" s="1">
        <v>0.9329846751933194</v>
      </c>
      <c r="S695" s="1">
        <v>0.92304061281840655</v>
      </c>
      <c r="T695" s="1">
        <v>0.92304061281840655</v>
      </c>
      <c r="U695" s="1">
        <v>0.95590542468997364</v>
      </c>
      <c r="V695" s="1">
        <v>406.790663</v>
      </c>
      <c r="W695" s="1">
        <v>379.211635</v>
      </c>
      <c r="X695" s="1">
        <v>262.000766</v>
      </c>
      <c r="Y695" s="1">
        <v>389.46</v>
      </c>
      <c r="Z695" s="7">
        <v>74463.375599999999</v>
      </c>
      <c r="AA695" s="7">
        <v>38.877911873999999</v>
      </c>
      <c r="AB695" s="7">
        <v>93.926501983999998</v>
      </c>
      <c r="AC695" s="7">
        <v>51.343878691</v>
      </c>
      <c r="AD695" s="7">
        <v>35.893696779999999</v>
      </c>
      <c r="AE695" s="7" t="s">
        <v>445</v>
      </c>
      <c r="AF695" s="7">
        <v>55.794540316999999</v>
      </c>
      <c r="AG695" s="7" t="s">
        <v>445</v>
      </c>
    </row>
    <row r="696" spans="1:33" ht="30" x14ac:dyDescent="0.25">
      <c r="A696" s="1">
        <v>261063</v>
      </c>
      <c r="B696" s="1">
        <v>2110214</v>
      </c>
      <c r="C696" s="1" t="s">
        <v>593</v>
      </c>
      <c r="D696" s="1">
        <v>202110214</v>
      </c>
      <c r="E696" s="248" t="s">
        <v>603</v>
      </c>
      <c r="F696" s="1">
        <v>34203085</v>
      </c>
      <c r="G696" s="1">
        <v>1.83</v>
      </c>
      <c r="H696" s="1">
        <v>11.649035880241623</v>
      </c>
      <c r="I696" s="1">
        <v>-3.1477411615475832</v>
      </c>
      <c r="J696" s="1">
        <v>5.4734881941077855</v>
      </c>
      <c r="K696" s="1">
        <v>-11.599926224512679</v>
      </c>
      <c r="L696" s="1">
        <v>10.392334937059552</v>
      </c>
      <c r="M696" s="1">
        <v>33.790000915527344</v>
      </c>
      <c r="N696" s="1">
        <v>0.99022986041174998</v>
      </c>
      <c r="O696" s="1">
        <v>0.96533690096206171</v>
      </c>
      <c r="P696" s="1">
        <v>0.95590542468997364</v>
      </c>
      <c r="Q696" s="1">
        <v>0.9893416659037273</v>
      </c>
      <c r="R696" s="1">
        <v>0.9329846751933194</v>
      </c>
      <c r="S696" s="1">
        <v>0.92304061281840655</v>
      </c>
      <c r="T696" s="1">
        <v>0.92304061281840655</v>
      </c>
      <c r="U696" s="1">
        <v>0.95590542468997364</v>
      </c>
      <c r="V696" s="1">
        <v>406.790663</v>
      </c>
      <c r="W696" s="1">
        <v>379.211635</v>
      </c>
      <c r="X696" s="1">
        <v>262.000766</v>
      </c>
      <c r="Y696" s="1">
        <v>389.46</v>
      </c>
      <c r="Z696" s="7">
        <v>74463.375599999999</v>
      </c>
      <c r="AA696" s="7">
        <v>33.880559681000001</v>
      </c>
      <c r="AB696" s="7">
        <v>30.117636062999999</v>
      </c>
      <c r="AC696" s="7" t="s">
        <v>444</v>
      </c>
      <c r="AD696" s="7" t="s">
        <v>445</v>
      </c>
      <c r="AE696" s="7">
        <v>19.848179801000001</v>
      </c>
      <c r="AF696" s="7" t="s">
        <v>445</v>
      </c>
      <c r="AG696" s="7">
        <v>31.093904692999999</v>
      </c>
    </row>
    <row r="697" spans="1:33" ht="30" x14ac:dyDescent="0.25">
      <c r="A697" s="1">
        <v>263161</v>
      </c>
      <c r="B697" s="1">
        <v>2110215</v>
      </c>
      <c r="C697" s="1" t="s">
        <v>593</v>
      </c>
      <c r="D697" s="1">
        <v>202110215</v>
      </c>
      <c r="E697" s="248" t="s">
        <v>603</v>
      </c>
      <c r="F697" s="1">
        <v>34203085</v>
      </c>
      <c r="G697" s="1">
        <v>1.83</v>
      </c>
      <c r="H697" s="1">
        <v>0.47832083527239933</v>
      </c>
      <c r="I697" s="1">
        <v>8.1889613270146064</v>
      </c>
      <c r="J697" s="1">
        <v>-11.454390333792755</v>
      </c>
      <c r="K697" s="1">
        <v>6.8062277777007996</v>
      </c>
      <c r="L697" s="1">
        <v>11.702195399881534</v>
      </c>
      <c r="M697" s="1">
        <v>33.790000915527344</v>
      </c>
      <c r="N697" s="1">
        <v>0.99022986041174998</v>
      </c>
      <c r="O697" s="1">
        <v>0.96533690096206171</v>
      </c>
      <c r="P697" s="1">
        <v>0.95590542468997364</v>
      </c>
      <c r="Q697" s="1">
        <v>0.9893416659037273</v>
      </c>
      <c r="R697" s="1">
        <v>0.9329846751933194</v>
      </c>
      <c r="S697" s="1">
        <v>0.92304061281840655</v>
      </c>
      <c r="T697" s="1">
        <v>0.92304061281840655</v>
      </c>
      <c r="U697" s="1">
        <v>0.95590542468997364</v>
      </c>
      <c r="V697" s="1">
        <v>406.790663</v>
      </c>
      <c r="W697" s="1">
        <v>379.211635</v>
      </c>
      <c r="X697" s="1">
        <v>262.000766</v>
      </c>
      <c r="Y697" s="1">
        <v>389.46</v>
      </c>
      <c r="Z697" s="7">
        <v>74463.375599999999</v>
      </c>
      <c r="AA697" s="7">
        <v>29.976278093000001</v>
      </c>
      <c r="AB697" s="7">
        <v>756.83957601999998</v>
      </c>
      <c r="AC697" s="7">
        <v>43.265743178999998</v>
      </c>
      <c r="AD697" s="7">
        <v>20.113070233999998</v>
      </c>
      <c r="AE697" s="7" t="s">
        <v>445</v>
      </c>
      <c r="AF697" s="7">
        <v>31.50167978</v>
      </c>
      <c r="AG697" s="7" t="s">
        <v>445</v>
      </c>
    </row>
    <row r="698" spans="1:33" ht="30" x14ac:dyDescent="0.25">
      <c r="A698" s="1">
        <v>265259</v>
      </c>
      <c r="B698" s="1">
        <v>2110216</v>
      </c>
      <c r="C698" s="1" t="s">
        <v>593</v>
      </c>
      <c r="D698" s="1">
        <v>202110216</v>
      </c>
      <c r="E698" s="248" t="s">
        <v>603</v>
      </c>
      <c r="F698" s="1">
        <v>34203085</v>
      </c>
      <c r="G698" s="1">
        <v>1.83</v>
      </c>
      <c r="H698" s="1">
        <v>4.1919672507609862</v>
      </c>
      <c r="I698" s="1">
        <v>1.9093282741153188</v>
      </c>
      <c r="J698" s="1">
        <v>1.8890106764144248</v>
      </c>
      <c r="K698" s="1">
        <v>-3.2480908119971699</v>
      </c>
      <c r="L698" s="1">
        <v>4.5208925818407382</v>
      </c>
      <c r="M698" s="1">
        <v>33.790000915527344</v>
      </c>
      <c r="N698" s="1">
        <v>0.99022986041174998</v>
      </c>
      <c r="O698" s="1">
        <v>0.96533690096206171</v>
      </c>
      <c r="P698" s="1">
        <v>0.95590542468997364</v>
      </c>
      <c r="Q698" s="1">
        <v>0.9893416659037273</v>
      </c>
      <c r="R698" s="1">
        <v>0.9329846751933194</v>
      </c>
      <c r="S698" s="1">
        <v>0.92304061281840655</v>
      </c>
      <c r="T698" s="1">
        <v>0.92304061281840655</v>
      </c>
      <c r="U698" s="1">
        <v>0.95590542468997364</v>
      </c>
      <c r="V698" s="1">
        <v>406.790663</v>
      </c>
      <c r="W698" s="1">
        <v>379.211635</v>
      </c>
      <c r="X698" s="1">
        <v>262.000766</v>
      </c>
      <c r="Y698" s="1">
        <v>389.46</v>
      </c>
      <c r="Z698" s="7">
        <v>74463.375599999999</v>
      </c>
      <c r="AA698" s="7">
        <v>79.181170519000005</v>
      </c>
      <c r="AB698" s="7">
        <v>85.472636191999996</v>
      </c>
      <c r="AC698" s="7">
        <v>188.8523496</v>
      </c>
      <c r="AD698" s="7" t="s">
        <v>445</v>
      </c>
      <c r="AE698" s="7">
        <v>73.455229735000003</v>
      </c>
      <c r="AF698" s="7" t="s">
        <v>445</v>
      </c>
      <c r="AG698" s="7">
        <v>113.61715458</v>
      </c>
    </row>
    <row r="699" spans="1:33" ht="30" x14ac:dyDescent="0.25">
      <c r="A699" s="1">
        <v>267357</v>
      </c>
      <c r="B699" s="1">
        <v>2110217</v>
      </c>
      <c r="C699" s="1" t="s">
        <v>593</v>
      </c>
      <c r="D699" s="1">
        <v>202110217</v>
      </c>
      <c r="E699" s="248" t="s">
        <v>603</v>
      </c>
      <c r="F699" s="1">
        <v>34203085</v>
      </c>
      <c r="G699" s="1">
        <v>1.83</v>
      </c>
      <c r="H699" s="1">
        <v>3.3267367055751786</v>
      </c>
      <c r="I699" s="1">
        <v>1.2692377168368483</v>
      </c>
      <c r="J699" s="1">
        <v>1.4396454365240374</v>
      </c>
      <c r="K699" s="1">
        <v>-2.8134381765568977</v>
      </c>
      <c r="L699" s="1">
        <v>3.6257018394946323</v>
      </c>
      <c r="M699" s="1">
        <v>33.790000915527344</v>
      </c>
      <c r="N699" s="1">
        <v>0.99022986041174998</v>
      </c>
      <c r="O699" s="1">
        <v>0.96533690096206171</v>
      </c>
      <c r="P699" s="1">
        <v>0.95590542468997364</v>
      </c>
      <c r="Q699" s="1">
        <v>0.9893416659037273</v>
      </c>
      <c r="R699" s="1">
        <v>0.9329846751933194</v>
      </c>
      <c r="S699" s="1">
        <v>0.92304061281840655</v>
      </c>
      <c r="T699" s="1">
        <v>0.92304061281840655</v>
      </c>
      <c r="U699" s="1">
        <v>0.95590542468997364</v>
      </c>
      <c r="V699" s="1">
        <v>406.790663</v>
      </c>
      <c r="W699" s="1">
        <v>379.211635</v>
      </c>
      <c r="X699" s="1">
        <v>262.000766</v>
      </c>
      <c r="Y699" s="1">
        <v>389.46</v>
      </c>
      <c r="Z699" s="7">
        <v>74463.375599999999</v>
      </c>
      <c r="AA699" s="7">
        <v>98.978011167999995</v>
      </c>
      <c r="AB699" s="7">
        <v>107.96277376</v>
      </c>
      <c r="AC699" s="7">
        <v>284.59698014000003</v>
      </c>
      <c r="AD699" s="7" t="s">
        <v>445</v>
      </c>
      <c r="AE699" s="7">
        <v>84.957939159000006</v>
      </c>
      <c r="AF699" s="7" t="s">
        <v>445</v>
      </c>
      <c r="AG699" s="7">
        <v>131.32454504</v>
      </c>
    </row>
    <row r="700" spans="1:33" ht="30" x14ac:dyDescent="0.25">
      <c r="A700" s="1">
        <v>269455</v>
      </c>
      <c r="B700" s="1">
        <v>2110218</v>
      </c>
      <c r="C700" s="1" t="s">
        <v>593</v>
      </c>
      <c r="D700" s="1">
        <v>202110218</v>
      </c>
      <c r="E700" s="248" t="s">
        <v>603</v>
      </c>
      <c r="F700" s="1">
        <v>34203085</v>
      </c>
      <c r="G700" s="1">
        <v>1.83</v>
      </c>
      <c r="H700" s="1">
        <v>3.5330525495298435</v>
      </c>
      <c r="I700" s="1">
        <v>1.4713945297622872</v>
      </c>
      <c r="J700" s="1">
        <v>1.480994281059014</v>
      </c>
      <c r="K700" s="1">
        <v>-2.8528291389759808</v>
      </c>
      <c r="L700" s="1">
        <v>3.8140786701048386</v>
      </c>
      <c r="M700" s="1">
        <v>33.790000915527344</v>
      </c>
      <c r="N700" s="1">
        <v>0.99022986041174998</v>
      </c>
      <c r="O700" s="1">
        <v>0.96533690096206171</v>
      </c>
      <c r="P700" s="1">
        <v>0.95590542468997364</v>
      </c>
      <c r="Q700" s="1">
        <v>0.9893416659037273</v>
      </c>
      <c r="R700" s="1">
        <v>0.9329846751933194</v>
      </c>
      <c r="S700" s="1">
        <v>0.92304061281840655</v>
      </c>
      <c r="T700" s="1">
        <v>0.92304061281840655</v>
      </c>
      <c r="U700" s="1">
        <v>0.95590542468997364</v>
      </c>
      <c r="V700" s="1">
        <v>406.790663</v>
      </c>
      <c r="W700" s="1">
        <v>379.211635</v>
      </c>
      <c r="X700" s="1">
        <v>262.000766</v>
      </c>
      <c r="Y700" s="1">
        <v>389.46</v>
      </c>
      <c r="Z700" s="7">
        <v>74463.375599999999</v>
      </c>
      <c r="AA700" s="7">
        <v>94.040110694000006</v>
      </c>
      <c r="AB700" s="7">
        <v>101.59979265</v>
      </c>
      <c r="AC700" s="7">
        <v>245.35843865999999</v>
      </c>
      <c r="AD700" s="7" t="s">
        <v>445</v>
      </c>
      <c r="AE700" s="7">
        <v>83.771059123000001</v>
      </c>
      <c r="AF700" s="7" t="s">
        <v>445</v>
      </c>
      <c r="AG700" s="7">
        <v>129.49744956999999</v>
      </c>
    </row>
    <row r="701" spans="1:33" ht="30" x14ac:dyDescent="0.25">
      <c r="A701" s="1">
        <v>271553</v>
      </c>
      <c r="B701" s="1">
        <v>2110219</v>
      </c>
      <c r="C701" s="1" t="s">
        <v>593</v>
      </c>
      <c r="D701" s="1">
        <v>202110219</v>
      </c>
      <c r="E701" s="248" t="s">
        <v>603</v>
      </c>
      <c r="F701" s="1">
        <v>34203085</v>
      </c>
      <c r="G701" s="1">
        <v>1.83</v>
      </c>
      <c r="H701" s="1">
        <v>4.0250973100447309</v>
      </c>
      <c r="I701" s="1">
        <v>1.8621918812674005</v>
      </c>
      <c r="J701" s="1">
        <v>1.6698092906782662</v>
      </c>
      <c r="K701" s="1">
        <v>-3.0477106855167388</v>
      </c>
      <c r="L701" s="1">
        <v>4.29822082828787</v>
      </c>
      <c r="M701" s="1">
        <v>33.790000915527344</v>
      </c>
      <c r="N701" s="1">
        <v>0.99022986041174998</v>
      </c>
      <c r="O701" s="1">
        <v>0.96533690096206171</v>
      </c>
      <c r="P701" s="1">
        <v>0.95590542468997364</v>
      </c>
      <c r="Q701" s="1">
        <v>0.9893416659037273</v>
      </c>
      <c r="R701" s="1">
        <v>0.9329846751933194</v>
      </c>
      <c r="S701" s="1">
        <v>0.92304061281840655</v>
      </c>
      <c r="T701" s="1">
        <v>0.92304061281840655</v>
      </c>
      <c r="U701" s="1">
        <v>0.95590542468997364</v>
      </c>
      <c r="V701" s="1">
        <v>406.790663</v>
      </c>
      <c r="W701" s="1">
        <v>379.211635</v>
      </c>
      <c r="X701" s="1">
        <v>262.000766</v>
      </c>
      <c r="Y701" s="1">
        <v>389.46</v>
      </c>
      <c r="Z701" s="7">
        <v>74463.375599999999</v>
      </c>
      <c r="AA701" s="7">
        <v>83.335001267999999</v>
      </c>
      <c r="AB701" s="7">
        <v>89.057564099000004</v>
      </c>
      <c r="AC701" s="7">
        <v>193.65795262</v>
      </c>
      <c r="AD701" s="7" t="s">
        <v>445</v>
      </c>
      <c r="AE701" s="7">
        <v>78.350493718999999</v>
      </c>
      <c r="AF701" s="7" t="s">
        <v>445</v>
      </c>
      <c r="AG701" s="7">
        <v>121.15297484</v>
      </c>
    </row>
    <row r="702" spans="1:33" ht="30" x14ac:dyDescent="0.25">
      <c r="A702" s="1">
        <v>273651</v>
      </c>
      <c r="B702" s="1">
        <v>2110220</v>
      </c>
      <c r="C702" s="1" t="s">
        <v>593</v>
      </c>
      <c r="D702" s="1">
        <v>202110220</v>
      </c>
      <c r="E702" s="248" t="s">
        <v>603</v>
      </c>
      <c r="F702" s="1">
        <v>34203085</v>
      </c>
      <c r="G702" s="1">
        <v>1.83</v>
      </c>
      <c r="H702" s="1">
        <v>1.9209001170294979</v>
      </c>
      <c r="I702" s="1">
        <v>-0.83408247786960354</v>
      </c>
      <c r="J702" s="1">
        <v>0.4340760110389737</v>
      </c>
      <c r="K702" s="1">
        <v>-3.1585797901259469</v>
      </c>
      <c r="L702" s="1">
        <v>2.8355949896829955</v>
      </c>
      <c r="M702" s="1">
        <v>33.790000915527344</v>
      </c>
      <c r="N702" s="1">
        <v>0.99022986041174998</v>
      </c>
      <c r="O702" s="1">
        <v>0.96533690096206171</v>
      </c>
      <c r="P702" s="1">
        <v>0.95590542468997364</v>
      </c>
      <c r="Q702" s="1">
        <v>0.9893416659037273</v>
      </c>
      <c r="R702" s="1">
        <v>0.9329846751933194</v>
      </c>
      <c r="S702" s="1">
        <v>0.92304061281840655</v>
      </c>
      <c r="T702" s="1">
        <v>0.92304061281840655</v>
      </c>
      <c r="U702" s="1">
        <v>0.95590542468997364</v>
      </c>
      <c r="V702" s="1">
        <v>406.790663</v>
      </c>
      <c r="W702" s="1">
        <v>379.211635</v>
      </c>
      <c r="X702" s="1">
        <v>262.000766</v>
      </c>
      <c r="Y702" s="1">
        <v>389.46</v>
      </c>
      <c r="Z702" s="7">
        <v>74463.375599999999</v>
      </c>
      <c r="AA702" s="7">
        <v>126.83576650000001</v>
      </c>
      <c r="AB702" s="7">
        <v>187.70864538000001</v>
      </c>
      <c r="AC702" s="7" t="s">
        <v>444</v>
      </c>
      <c r="AD702" s="7" t="s">
        <v>445</v>
      </c>
      <c r="AE702" s="7">
        <v>75.565217179000001</v>
      </c>
      <c r="AF702" s="7" t="s">
        <v>445</v>
      </c>
      <c r="AG702" s="7">
        <v>116.86529118999999</v>
      </c>
    </row>
    <row r="703" spans="1:33" ht="30" x14ac:dyDescent="0.25">
      <c r="A703" s="1">
        <v>275749</v>
      </c>
      <c r="B703" s="1">
        <v>2110221</v>
      </c>
      <c r="C703" s="1" t="s">
        <v>593</v>
      </c>
      <c r="D703" s="1">
        <v>202110221</v>
      </c>
      <c r="E703" s="248" t="s">
        <v>603</v>
      </c>
      <c r="F703" s="1">
        <v>34203085</v>
      </c>
      <c r="G703" s="1">
        <v>1.83</v>
      </c>
      <c r="H703" s="1">
        <v>6.09272817994359</v>
      </c>
      <c r="I703" s="1">
        <v>-5.474687449950471</v>
      </c>
      <c r="J703" s="1">
        <v>-4.2145548904289338</v>
      </c>
      <c r="K703" s="1">
        <v>-7.7929477907283733</v>
      </c>
      <c r="L703" s="1">
        <v>8.9761262477952499</v>
      </c>
      <c r="M703" s="1">
        <v>33.790000915527344</v>
      </c>
      <c r="N703" s="1">
        <v>0.99022986041174998</v>
      </c>
      <c r="O703" s="1">
        <v>0.96533690096206171</v>
      </c>
      <c r="P703" s="1">
        <v>0.95590542468997364</v>
      </c>
      <c r="Q703" s="1">
        <v>0.9893416659037273</v>
      </c>
      <c r="R703" s="1">
        <v>0.9329846751933194</v>
      </c>
      <c r="S703" s="1">
        <v>0.92304061281840655</v>
      </c>
      <c r="T703" s="1">
        <v>0.92304061281840655</v>
      </c>
      <c r="U703" s="1">
        <v>0.95590542468997364</v>
      </c>
      <c r="V703" s="1">
        <v>406.790663</v>
      </c>
      <c r="W703" s="1">
        <v>379.211635</v>
      </c>
      <c r="X703" s="1">
        <v>262.000766</v>
      </c>
      <c r="Y703" s="1">
        <v>389.46</v>
      </c>
      <c r="Z703" s="7">
        <v>74463.375599999999</v>
      </c>
      <c r="AA703" s="7">
        <v>39.383841425</v>
      </c>
      <c r="AB703" s="7">
        <v>58.495590200999999</v>
      </c>
      <c r="AC703" s="7" t="s">
        <v>444</v>
      </c>
      <c r="AD703" s="7">
        <v>56.381468243999997</v>
      </c>
      <c r="AE703" s="7">
        <v>30.032845862999999</v>
      </c>
      <c r="AF703" s="7">
        <v>87.333628669999996</v>
      </c>
      <c r="AG703" s="7">
        <v>46.772285494000002</v>
      </c>
    </row>
    <row r="704" spans="1:33" ht="30" x14ac:dyDescent="0.25">
      <c r="A704" s="1">
        <v>277847</v>
      </c>
      <c r="B704" s="1">
        <v>2110222</v>
      </c>
      <c r="C704" s="1" t="s">
        <v>593</v>
      </c>
      <c r="D704" s="1">
        <v>202110222</v>
      </c>
      <c r="E704" s="248" t="s">
        <v>603</v>
      </c>
      <c r="F704" s="1">
        <v>34203085</v>
      </c>
      <c r="G704" s="1">
        <v>1.83</v>
      </c>
      <c r="H704" s="1">
        <v>8.1518275091460559</v>
      </c>
      <c r="I704" s="1">
        <v>4.6937989042260977</v>
      </c>
      <c r="J704" s="1">
        <v>4.4106066993241271</v>
      </c>
      <c r="K704" s="1">
        <v>-5.3111239081954871</v>
      </c>
      <c r="L704" s="1">
        <v>8.6706764605602817</v>
      </c>
      <c r="M704" s="1">
        <v>33.790000915527344</v>
      </c>
      <c r="N704" s="1">
        <v>0.99022986041174998</v>
      </c>
      <c r="O704" s="1">
        <v>0.96533690096206171</v>
      </c>
      <c r="P704" s="1">
        <v>0.95590542468997364</v>
      </c>
      <c r="Q704" s="1">
        <v>0.9893416659037273</v>
      </c>
      <c r="R704" s="1">
        <v>0.9329846751933194</v>
      </c>
      <c r="S704" s="1">
        <v>0.92304061281840655</v>
      </c>
      <c r="T704" s="1">
        <v>0.92304061281840655</v>
      </c>
      <c r="U704" s="1">
        <v>0.95590542468997364</v>
      </c>
      <c r="V704" s="1">
        <v>406.790663</v>
      </c>
      <c r="W704" s="1">
        <v>379.211635</v>
      </c>
      <c r="X704" s="1">
        <v>262.000766</v>
      </c>
      <c r="Y704" s="1">
        <v>389.46</v>
      </c>
      <c r="Z704" s="7">
        <v>74463.375599999999</v>
      </c>
      <c r="AA704" s="7">
        <v>40.80647965</v>
      </c>
      <c r="AB704" s="7">
        <v>43.467385821999997</v>
      </c>
      <c r="AC704" s="7">
        <v>76.227522183999994</v>
      </c>
      <c r="AD704" s="7" t="s">
        <v>445</v>
      </c>
      <c r="AE704" s="7">
        <v>44.534118915000001</v>
      </c>
      <c r="AF704" s="7" t="s">
        <v>445</v>
      </c>
      <c r="AG704" s="7">
        <v>69.095695965000004</v>
      </c>
    </row>
    <row r="705" spans="1:33" ht="30" x14ac:dyDescent="0.25">
      <c r="A705" s="1">
        <v>279945</v>
      </c>
      <c r="B705" s="1">
        <v>2110223</v>
      </c>
      <c r="C705" s="1" t="s">
        <v>593</v>
      </c>
      <c r="D705" s="1">
        <v>202110223</v>
      </c>
      <c r="E705" s="248" t="s">
        <v>603</v>
      </c>
      <c r="F705" s="1">
        <v>34203085</v>
      </c>
      <c r="G705" s="1">
        <v>1.83</v>
      </c>
      <c r="H705" s="1">
        <v>6.4309069529174749</v>
      </c>
      <c r="I705" s="1">
        <v>2.241565981651954</v>
      </c>
      <c r="J705" s="1">
        <v>6.3200645169077676</v>
      </c>
      <c r="K705" s="1">
        <v>-6.3191684706586226</v>
      </c>
      <c r="L705" s="1">
        <v>7.689103040352153</v>
      </c>
      <c r="M705" s="1">
        <v>33.790000915527344</v>
      </c>
      <c r="N705" s="1">
        <v>0.99022986041174998</v>
      </c>
      <c r="O705" s="1">
        <v>0.96533690096206171</v>
      </c>
      <c r="P705" s="1">
        <v>0.95590542468997364</v>
      </c>
      <c r="Q705" s="1">
        <v>0.9893416659037273</v>
      </c>
      <c r="R705" s="1">
        <v>0.9329846751933194</v>
      </c>
      <c r="S705" s="1">
        <v>0.92304061281840655</v>
      </c>
      <c r="T705" s="1">
        <v>0.92304061281840655</v>
      </c>
      <c r="U705" s="1">
        <v>0.95590542468997364</v>
      </c>
      <c r="V705" s="1">
        <v>406.790663</v>
      </c>
      <c r="W705" s="1">
        <v>379.211635</v>
      </c>
      <c r="X705" s="1">
        <v>262.000766</v>
      </c>
      <c r="Y705" s="1">
        <v>389.46</v>
      </c>
      <c r="Z705" s="7">
        <v>74463.375599999999</v>
      </c>
      <c r="AA705" s="7">
        <v>46.143399834999997</v>
      </c>
      <c r="AB705" s="7">
        <v>55.366926415999998</v>
      </c>
      <c r="AC705" s="7">
        <v>160.71304434999999</v>
      </c>
      <c r="AD705" s="7" t="s">
        <v>445</v>
      </c>
      <c r="AE705" s="7">
        <v>37.270438386000002</v>
      </c>
      <c r="AF705" s="7" t="s">
        <v>445</v>
      </c>
      <c r="AG705" s="7">
        <v>57.913910655999999</v>
      </c>
    </row>
    <row r="706" spans="1:33" ht="30" x14ac:dyDescent="0.25">
      <c r="A706" s="1">
        <v>282043</v>
      </c>
      <c r="B706" s="1">
        <v>2110224</v>
      </c>
      <c r="C706" s="1" t="s">
        <v>593</v>
      </c>
      <c r="D706" s="1">
        <v>202110224</v>
      </c>
      <c r="E706" s="248" t="s">
        <v>603</v>
      </c>
      <c r="F706" s="1">
        <v>34203085</v>
      </c>
      <c r="G706" s="1">
        <v>1.83</v>
      </c>
      <c r="H706" s="1">
        <v>4.1258975996069092</v>
      </c>
      <c r="I706" s="1">
        <v>-3.4931945105978555</v>
      </c>
      <c r="J706" s="1">
        <v>2.5984810654338587E-2</v>
      </c>
      <c r="K706" s="1">
        <v>-4.0289956706822858</v>
      </c>
      <c r="L706" s="1">
        <v>4.1202226214941549</v>
      </c>
      <c r="M706" s="1">
        <v>33.790000915527344</v>
      </c>
      <c r="N706" s="1">
        <v>0.99022986041174998</v>
      </c>
      <c r="O706" s="1">
        <v>0.96533690096206171</v>
      </c>
      <c r="P706" s="1">
        <v>0.95590542468997364</v>
      </c>
      <c r="Q706" s="1">
        <v>0.9893416659037273</v>
      </c>
      <c r="R706" s="1">
        <v>0.9329846751933194</v>
      </c>
      <c r="S706" s="1">
        <v>0.92304061281840655</v>
      </c>
      <c r="T706" s="1">
        <v>0.92304061281840655</v>
      </c>
      <c r="U706" s="1">
        <v>0.95590542468997364</v>
      </c>
      <c r="V706" s="1">
        <v>406.790663</v>
      </c>
      <c r="W706" s="1">
        <v>379.211635</v>
      </c>
      <c r="X706" s="1">
        <v>262.000766</v>
      </c>
      <c r="Y706" s="1">
        <v>389.46</v>
      </c>
      <c r="Z706" s="7">
        <v>74463.375599999999</v>
      </c>
      <c r="AA706" s="7">
        <v>86.978367263999999</v>
      </c>
      <c r="AB706" s="7">
        <v>86.857357156999996</v>
      </c>
      <c r="AC706" s="7" t="s">
        <v>444</v>
      </c>
      <c r="AD706" s="7" t="s">
        <v>445</v>
      </c>
      <c r="AE706" s="7">
        <v>59.024226228000003</v>
      </c>
      <c r="AF706" s="7" t="s">
        <v>445</v>
      </c>
      <c r="AG706" s="7">
        <v>91.401917780000005</v>
      </c>
    </row>
    <row r="707" spans="1:33" ht="30" x14ac:dyDescent="0.25">
      <c r="A707" s="1">
        <v>284141</v>
      </c>
      <c r="B707" s="1">
        <v>2111201</v>
      </c>
      <c r="C707" s="1" t="s">
        <v>593</v>
      </c>
      <c r="D707" s="1">
        <v>202111201</v>
      </c>
      <c r="E707" s="248" t="s">
        <v>603</v>
      </c>
      <c r="F707" s="1">
        <v>34203085</v>
      </c>
      <c r="G707" s="1">
        <v>1.83</v>
      </c>
      <c r="H707" s="1">
        <v>12.569966587082948</v>
      </c>
      <c r="I707" s="1">
        <v>-3.9499471926945544</v>
      </c>
      <c r="J707" s="1">
        <v>5.156025334288886</v>
      </c>
      <c r="K707" s="1">
        <v>-12.407273014917406</v>
      </c>
      <c r="L707" s="1">
        <v>10.980681221729951</v>
      </c>
      <c r="M707" s="1">
        <v>33.790000915527344</v>
      </c>
      <c r="N707" s="1">
        <v>0.99022986041174998</v>
      </c>
      <c r="O707" s="1">
        <v>0.96533690096206171</v>
      </c>
      <c r="P707" s="1">
        <v>0.95590542468997364</v>
      </c>
      <c r="Q707" s="1">
        <v>0.9893416659037273</v>
      </c>
      <c r="R707" s="1">
        <v>0.9329846751933194</v>
      </c>
      <c r="S707" s="1">
        <v>0.92304061281840655</v>
      </c>
      <c r="T707" s="1">
        <v>0.92304061281840655</v>
      </c>
      <c r="U707" s="1">
        <v>0.95590542468997364</v>
      </c>
      <c r="V707" s="1">
        <v>406.790663</v>
      </c>
      <c r="W707" s="1">
        <v>379.211635</v>
      </c>
      <c r="X707" s="1">
        <v>262.000766</v>
      </c>
      <c r="Y707" s="1">
        <v>389.46</v>
      </c>
      <c r="Z707" s="7">
        <v>74463.375599999999</v>
      </c>
      <c r="AA707" s="7">
        <v>32.011654894999999</v>
      </c>
      <c r="AB707" s="7">
        <v>27.837822000999999</v>
      </c>
      <c r="AC707" s="7" t="s">
        <v>444</v>
      </c>
      <c r="AD707" s="7" t="s">
        <v>445</v>
      </c>
      <c r="AE707" s="7">
        <v>18.491579439999999</v>
      </c>
      <c r="AF707" s="7" t="s">
        <v>445</v>
      </c>
      <c r="AG707" s="7">
        <v>29.005539997</v>
      </c>
    </row>
    <row r="708" spans="1:33" ht="30" x14ac:dyDescent="0.25">
      <c r="A708" s="1">
        <v>286239</v>
      </c>
      <c r="B708" s="1">
        <v>2111202</v>
      </c>
      <c r="C708" s="1" t="s">
        <v>593</v>
      </c>
      <c r="D708" s="1">
        <v>202111202</v>
      </c>
      <c r="E708" s="248" t="s">
        <v>603</v>
      </c>
      <c r="F708" s="1">
        <v>34203085</v>
      </c>
      <c r="G708" s="1">
        <v>1.83</v>
      </c>
      <c r="H708" s="1">
        <v>-1.0301765997928949</v>
      </c>
      <c r="I708" s="1">
        <v>4.3621431806225974</v>
      </c>
      <c r="J708" s="1">
        <v>-6.8773321005852885</v>
      </c>
      <c r="K708" s="1">
        <v>2.6293881987035452</v>
      </c>
      <c r="L708" s="1">
        <v>6.4254324177407174</v>
      </c>
      <c r="M708" s="1">
        <v>33.790000915527344</v>
      </c>
      <c r="N708" s="1">
        <v>0.99022986041174998</v>
      </c>
      <c r="O708" s="1">
        <v>0.96533690096206171</v>
      </c>
      <c r="P708" s="1">
        <v>0.95590542468997364</v>
      </c>
      <c r="Q708" s="1">
        <v>0.9893416659037273</v>
      </c>
      <c r="R708" s="1">
        <v>0.9329846751933194</v>
      </c>
      <c r="S708" s="1">
        <v>0.92304061281840655</v>
      </c>
      <c r="T708" s="1">
        <v>0.92304061281840655</v>
      </c>
      <c r="U708" s="1">
        <v>0.95590542468997364</v>
      </c>
      <c r="V708" s="1">
        <v>406.790663</v>
      </c>
      <c r="W708" s="1">
        <v>379.211635</v>
      </c>
      <c r="X708" s="1">
        <v>262.000766</v>
      </c>
      <c r="Y708" s="1">
        <v>389.46</v>
      </c>
      <c r="Z708" s="7">
        <v>74463.375599999999</v>
      </c>
      <c r="AA708" s="7">
        <v>55.414951623</v>
      </c>
      <c r="AB708" s="7" t="s">
        <v>444</v>
      </c>
      <c r="AC708" s="7">
        <v>82.099165706999997</v>
      </c>
      <c r="AD708" s="7">
        <v>34.164413187000001</v>
      </c>
      <c r="AE708" s="7" t="s">
        <v>445</v>
      </c>
      <c r="AF708" s="7">
        <v>53.132463178000002</v>
      </c>
      <c r="AG708" s="7" t="s">
        <v>445</v>
      </c>
    </row>
    <row r="709" spans="1:33" ht="30" x14ac:dyDescent="0.25">
      <c r="A709" s="1">
        <v>288337</v>
      </c>
      <c r="B709" s="1">
        <v>2111203</v>
      </c>
      <c r="C709" s="1" t="s">
        <v>593</v>
      </c>
      <c r="D709" s="1">
        <v>202111203</v>
      </c>
      <c r="E709" s="248" t="s">
        <v>603</v>
      </c>
      <c r="F709" s="1">
        <v>34203085</v>
      </c>
      <c r="G709" s="1">
        <v>1.83</v>
      </c>
      <c r="H709" s="1">
        <v>7.4352583610880671</v>
      </c>
      <c r="I709" s="1">
        <v>-2.7392212437365693</v>
      </c>
      <c r="J709" s="1">
        <v>3.2880515691263206</v>
      </c>
      <c r="K709" s="1">
        <v>-7.9661055421498315</v>
      </c>
      <c r="L709" s="1">
        <v>7.0145201091336169</v>
      </c>
      <c r="M709" s="1">
        <v>33.790000915527344</v>
      </c>
      <c r="N709" s="1">
        <v>0.99022986041174998</v>
      </c>
      <c r="O709" s="1">
        <v>0.96533690096206171</v>
      </c>
      <c r="P709" s="1">
        <v>0.95590542468997364</v>
      </c>
      <c r="Q709" s="1">
        <v>0.9893416659037273</v>
      </c>
      <c r="R709" s="1">
        <v>0.9329846751933194</v>
      </c>
      <c r="S709" s="1">
        <v>0.92304061281840655</v>
      </c>
      <c r="T709" s="1">
        <v>0.92304061281840655</v>
      </c>
      <c r="U709" s="1">
        <v>0.95590542468997364</v>
      </c>
      <c r="V709" s="1">
        <v>406.790663</v>
      </c>
      <c r="W709" s="1">
        <v>379.211635</v>
      </c>
      <c r="X709" s="1">
        <v>262.000766</v>
      </c>
      <c r="Y709" s="1">
        <v>389.46</v>
      </c>
      <c r="Z709" s="7">
        <v>74463.375599999999</v>
      </c>
      <c r="AA709" s="7">
        <v>50.677157291</v>
      </c>
      <c r="AB709" s="7">
        <v>47.752906947</v>
      </c>
      <c r="AC709" s="7" t="s">
        <v>444</v>
      </c>
      <c r="AD709" s="7" t="s">
        <v>445</v>
      </c>
      <c r="AE709" s="7">
        <v>29.358290675999999</v>
      </c>
      <c r="AF709" s="7" t="s">
        <v>445</v>
      </c>
      <c r="AG709" s="7">
        <v>45.733868227999999</v>
      </c>
    </row>
    <row r="710" spans="1:33" ht="30" x14ac:dyDescent="0.25">
      <c r="A710" s="1">
        <v>290435</v>
      </c>
      <c r="B710" s="1">
        <v>2111204</v>
      </c>
      <c r="C710" s="1" t="s">
        <v>593</v>
      </c>
      <c r="D710" s="1">
        <v>202111204</v>
      </c>
      <c r="E710" s="248" t="s">
        <v>603</v>
      </c>
      <c r="F710" s="1">
        <v>34203085</v>
      </c>
      <c r="G710" s="1">
        <v>1.83</v>
      </c>
      <c r="H710" s="1">
        <v>1.6223298781909916</v>
      </c>
      <c r="I710" s="1">
        <v>4.4409958340769249</v>
      </c>
      <c r="J710" s="1">
        <v>-5.7323980050440362</v>
      </c>
      <c r="K710" s="1">
        <v>2.9243079092799742</v>
      </c>
      <c r="L710" s="1">
        <v>6.6959940518232006</v>
      </c>
      <c r="M710" s="1">
        <v>33.790000915527344</v>
      </c>
      <c r="N710" s="1">
        <v>0.99022986041174998</v>
      </c>
      <c r="O710" s="1">
        <v>0.96533690096206171</v>
      </c>
      <c r="P710" s="1">
        <v>0.95590542468997364</v>
      </c>
      <c r="Q710" s="1">
        <v>0.9893416659037273</v>
      </c>
      <c r="R710" s="1">
        <v>0.9329846751933194</v>
      </c>
      <c r="S710" s="1">
        <v>0.92304061281840655</v>
      </c>
      <c r="T710" s="1">
        <v>0.92304061281840655</v>
      </c>
      <c r="U710" s="1">
        <v>0.95590542468997364</v>
      </c>
      <c r="V710" s="1">
        <v>406.790663</v>
      </c>
      <c r="W710" s="1">
        <v>379.211635</v>
      </c>
      <c r="X710" s="1">
        <v>262.000766</v>
      </c>
      <c r="Y710" s="1">
        <v>389.46</v>
      </c>
      <c r="Z710" s="7">
        <v>74463.375599999999</v>
      </c>
      <c r="AA710" s="7">
        <v>53.135421297999997</v>
      </c>
      <c r="AB710" s="7">
        <v>222.43819457999999</v>
      </c>
      <c r="AC710" s="7">
        <v>80.623688142000006</v>
      </c>
      <c r="AD710" s="7">
        <v>41.187815186000002</v>
      </c>
      <c r="AE710" s="7" t="s">
        <v>445</v>
      </c>
      <c r="AF710" s="7">
        <v>63.944361221000001</v>
      </c>
      <c r="AG710" s="7" t="s">
        <v>445</v>
      </c>
    </row>
    <row r="711" spans="1:33" ht="30" x14ac:dyDescent="0.25">
      <c r="A711" s="1">
        <v>292533</v>
      </c>
      <c r="B711" s="1">
        <v>2111205</v>
      </c>
      <c r="C711" s="1" t="s">
        <v>593</v>
      </c>
      <c r="D711" s="1">
        <v>202111205</v>
      </c>
      <c r="E711" s="248" t="s">
        <v>603</v>
      </c>
      <c r="F711" s="1">
        <v>34203085</v>
      </c>
      <c r="G711" s="1">
        <v>1.83</v>
      </c>
      <c r="H711" s="1">
        <v>13.2247326796655</v>
      </c>
      <c r="I711" s="1">
        <v>-3.599091829197576</v>
      </c>
      <c r="J711" s="1">
        <v>6.2496940145748372</v>
      </c>
      <c r="K711" s="1">
        <v>-13.280510540202146</v>
      </c>
      <c r="L711" s="1">
        <v>11.899625291982451</v>
      </c>
      <c r="M711" s="1">
        <v>33.790000915527344</v>
      </c>
      <c r="N711" s="1">
        <v>0.99022986041174998</v>
      </c>
      <c r="O711" s="1">
        <v>0.96533690096206171</v>
      </c>
      <c r="P711" s="1">
        <v>0.95590542468997364</v>
      </c>
      <c r="Q711" s="1">
        <v>0.9893416659037273</v>
      </c>
      <c r="R711" s="1">
        <v>0.9329846751933194</v>
      </c>
      <c r="S711" s="1">
        <v>0.92304061281840655</v>
      </c>
      <c r="T711" s="1">
        <v>0.92304061281840655</v>
      </c>
      <c r="U711" s="1">
        <v>0.95590542468997364</v>
      </c>
      <c r="V711" s="1">
        <v>406.790663</v>
      </c>
      <c r="W711" s="1">
        <v>379.211635</v>
      </c>
      <c r="X711" s="1">
        <v>262.000766</v>
      </c>
      <c r="Y711" s="1">
        <v>389.46</v>
      </c>
      <c r="Z711" s="7">
        <v>74463.375599999999</v>
      </c>
      <c r="AA711" s="7">
        <v>29.46234231</v>
      </c>
      <c r="AB711" s="7">
        <v>26.410040549000001</v>
      </c>
      <c r="AC711" s="7" t="s">
        <v>444</v>
      </c>
      <c r="AD711" s="7" t="s">
        <v>445</v>
      </c>
      <c r="AE711" s="7">
        <v>17.209943577000001</v>
      </c>
      <c r="AF711" s="7" t="s">
        <v>445</v>
      </c>
      <c r="AG711" s="7">
        <v>27.032576425999999</v>
      </c>
    </row>
    <row r="712" spans="1:33" ht="30" x14ac:dyDescent="0.25">
      <c r="A712" s="1">
        <v>294631</v>
      </c>
      <c r="B712" s="1">
        <v>2111206</v>
      </c>
      <c r="C712" s="1" t="s">
        <v>593</v>
      </c>
      <c r="D712" s="1">
        <v>202111206</v>
      </c>
      <c r="E712" s="248" t="s">
        <v>603</v>
      </c>
      <c r="F712" s="1">
        <v>34203085</v>
      </c>
      <c r="G712" s="1">
        <v>1.83</v>
      </c>
      <c r="H712" s="1">
        <v>2.590234866207914</v>
      </c>
      <c r="I712" s="1">
        <v>4.2807530777963381</v>
      </c>
      <c r="J712" s="1">
        <v>-4.1276868033956937</v>
      </c>
      <c r="K712" s="1">
        <v>1.5594927928503819</v>
      </c>
      <c r="L712" s="1">
        <v>5.8708985408414769</v>
      </c>
      <c r="M712" s="1">
        <v>33.790000915527344</v>
      </c>
      <c r="N712" s="1">
        <v>0.99022986041174998</v>
      </c>
      <c r="O712" s="1">
        <v>0.96533690096206171</v>
      </c>
      <c r="P712" s="1">
        <v>0.95590542468997364</v>
      </c>
      <c r="Q712" s="1">
        <v>0.9893416659037273</v>
      </c>
      <c r="R712" s="1">
        <v>0.9329846751933194</v>
      </c>
      <c r="S712" s="1">
        <v>0.92304061281840655</v>
      </c>
      <c r="T712" s="1">
        <v>0.92304061281840655</v>
      </c>
      <c r="U712" s="1">
        <v>0.95590542468997364</v>
      </c>
      <c r="V712" s="1">
        <v>406.790663</v>
      </c>
      <c r="W712" s="1">
        <v>379.211635</v>
      </c>
      <c r="X712" s="1">
        <v>262.000766</v>
      </c>
      <c r="Y712" s="1">
        <v>389.46</v>
      </c>
      <c r="Z712" s="7">
        <v>74463.375599999999</v>
      </c>
      <c r="AA712" s="7">
        <v>60.743608150999997</v>
      </c>
      <c r="AB712" s="7">
        <v>138.94501568999999</v>
      </c>
      <c r="AC712" s="7">
        <v>83.679132949999996</v>
      </c>
      <c r="AD712" s="7">
        <v>57.589074007999997</v>
      </c>
      <c r="AE712" s="7" t="s">
        <v>445</v>
      </c>
      <c r="AF712" s="7">
        <v>89.192629535999998</v>
      </c>
      <c r="AG712" s="7" t="s">
        <v>445</v>
      </c>
    </row>
    <row r="713" spans="1:33" ht="30" x14ac:dyDescent="0.25">
      <c r="A713" s="1">
        <v>296729</v>
      </c>
      <c r="B713" s="1">
        <v>2111207</v>
      </c>
      <c r="C713" s="1" t="s">
        <v>593</v>
      </c>
      <c r="D713" s="1">
        <v>202111207</v>
      </c>
      <c r="E713" s="248" t="s">
        <v>603</v>
      </c>
      <c r="F713" s="1">
        <v>34203085</v>
      </c>
      <c r="G713" s="1">
        <v>1.83</v>
      </c>
      <c r="H713" s="1">
        <v>6.9622186008450404</v>
      </c>
      <c r="I713" s="1">
        <v>-2.2922974297848766</v>
      </c>
      <c r="J713" s="1">
        <v>3.5762150283453202</v>
      </c>
      <c r="K713" s="1">
        <v>-7.7207406151128906</v>
      </c>
      <c r="L713" s="1">
        <v>6.8730615039078513</v>
      </c>
      <c r="M713" s="1">
        <v>33.790000915527344</v>
      </c>
      <c r="N713" s="1">
        <v>0.99022986041174998</v>
      </c>
      <c r="O713" s="1">
        <v>0.96533690096206171</v>
      </c>
      <c r="P713" s="1">
        <v>0.95590542468997364</v>
      </c>
      <c r="Q713" s="1">
        <v>0.9893416659037273</v>
      </c>
      <c r="R713" s="1">
        <v>0.9329846751933194</v>
      </c>
      <c r="S713" s="1">
        <v>0.92304061281840655</v>
      </c>
      <c r="T713" s="1">
        <v>0.92304061281840655</v>
      </c>
      <c r="U713" s="1">
        <v>0.95590542468997364</v>
      </c>
      <c r="V713" s="1">
        <v>406.790663</v>
      </c>
      <c r="W713" s="1">
        <v>379.211635</v>
      </c>
      <c r="X713" s="1">
        <v>262.000766</v>
      </c>
      <c r="Y713" s="1">
        <v>389.46</v>
      </c>
      <c r="Z713" s="7">
        <v>74463.375599999999</v>
      </c>
      <c r="AA713" s="7">
        <v>51.740755890999999</v>
      </c>
      <c r="AB713" s="7">
        <v>51.065365911000001</v>
      </c>
      <c r="AC713" s="7" t="s">
        <v>444</v>
      </c>
      <c r="AD713" s="7" t="s">
        <v>445</v>
      </c>
      <c r="AE713" s="7">
        <v>30.323076329999999</v>
      </c>
      <c r="AF713" s="7" t="s">
        <v>445</v>
      </c>
      <c r="AG713" s="7">
        <v>47.219069290999997</v>
      </c>
    </row>
    <row r="714" spans="1:33" ht="30" x14ac:dyDescent="0.25">
      <c r="A714" s="1">
        <v>298827</v>
      </c>
      <c r="B714" s="1">
        <v>2111208</v>
      </c>
      <c r="C714" s="1" t="s">
        <v>593</v>
      </c>
      <c r="D714" s="1">
        <v>202111208</v>
      </c>
      <c r="E714" s="248" t="s">
        <v>603</v>
      </c>
      <c r="F714" s="1">
        <v>34203085</v>
      </c>
      <c r="G714" s="1">
        <v>1.83</v>
      </c>
      <c r="H714" s="1">
        <v>1.965661214738196</v>
      </c>
      <c r="I714" s="1">
        <v>1.077564080591733</v>
      </c>
      <c r="J714" s="1">
        <v>-1.2180673697902091</v>
      </c>
      <c r="K714" s="1">
        <v>-1.8568423208421443</v>
      </c>
      <c r="L714" s="1">
        <v>2.801680605896649</v>
      </c>
      <c r="M714" s="1">
        <v>33.790000915527344</v>
      </c>
      <c r="N714" s="1">
        <v>0.99022986041174998</v>
      </c>
      <c r="O714" s="1">
        <v>0.96533690096206171</v>
      </c>
      <c r="P714" s="1">
        <v>0.95590542468997364</v>
      </c>
      <c r="Q714" s="1">
        <v>0.9893416659037273</v>
      </c>
      <c r="R714" s="1">
        <v>0.9329846751933194</v>
      </c>
      <c r="S714" s="1">
        <v>0.92304061281840655</v>
      </c>
      <c r="T714" s="1">
        <v>0.92304061281840655</v>
      </c>
      <c r="U714" s="1">
        <v>0.95590542468997364</v>
      </c>
      <c r="V714" s="1">
        <v>406.790663</v>
      </c>
      <c r="W714" s="1">
        <v>379.211635</v>
      </c>
      <c r="X714" s="1">
        <v>262.000766</v>
      </c>
      <c r="Y714" s="1">
        <v>389.46</v>
      </c>
      <c r="Z714" s="7">
        <v>74463.375599999999</v>
      </c>
      <c r="AA714" s="7">
        <v>128.38322029</v>
      </c>
      <c r="AB714" s="7">
        <v>183.41146230000001</v>
      </c>
      <c r="AC714" s="7">
        <v>335.39805329000001</v>
      </c>
      <c r="AD714" s="7">
        <v>197.54184884</v>
      </c>
      <c r="AE714" s="7">
        <v>129.24118682</v>
      </c>
      <c r="AF714" s="7">
        <v>304.63738585999999</v>
      </c>
      <c r="AG714" s="7">
        <v>199.49463678999999</v>
      </c>
    </row>
    <row r="715" spans="1:33" ht="30" x14ac:dyDescent="0.25">
      <c r="A715" s="1">
        <v>300925</v>
      </c>
      <c r="B715" s="1">
        <v>2111209</v>
      </c>
      <c r="C715" s="1" t="s">
        <v>593</v>
      </c>
      <c r="D715" s="1">
        <v>202111209</v>
      </c>
      <c r="E715" s="248" t="s">
        <v>603</v>
      </c>
      <c r="F715" s="1">
        <v>34203085</v>
      </c>
      <c r="G715" s="1">
        <v>1.83</v>
      </c>
      <c r="H715" s="1">
        <v>9.448168261788032</v>
      </c>
      <c r="I715" s="1">
        <v>-3.3729345127881802</v>
      </c>
      <c r="J715" s="1">
        <v>3.9818392495916557</v>
      </c>
      <c r="K715" s="1">
        <v>-9.7226795820188237</v>
      </c>
      <c r="L715" s="1">
        <v>8.5541243414395076</v>
      </c>
      <c r="M715" s="1">
        <v>33.790000915527344</v>
      </c>
      <c r="N715" s="1">
        <v>0.99022986041174998</v>
      </c>
      <c r="O715" s="1">
        <v>0.96533690096206171</v>
      </c>
      <c r="P715" s="1">
        <v>0.95590542468997364</v>
      </c>
      <c r="Q715" s="1">
        <v>0.9893416659037273</v>
      </c>
      <c r="R715" s="1">
        <v>0.9329846751933194</v>
      </c>
      <c r="S715" s="1">
        <v>0.92304061281840655</v>
      </c>
      <c r="T715" s="1">
        <v>0.92304061281840655</v>
      </c>
      <c r="U715" s="1">
        <v>0.95590542468997364</v>
      </c>
      <c r="V715" s="1">
        <v>406.790663</v>
      </c>
      <c r="W715" s="1">
        <v>379.211635</v>
      </c>
      <c r="X715" s="1">
        <v>262.000766</v>
      </c>
      <c r="Y715" s="1">
        <v>389.46</v>
      </c>
      <c r="Z715" s="7">
        <v>74463.375599999999</v>
      </c>
      <c r="AA715" s="7">
        <v>41.376103565000001</v>
      </c>
      <c r="AB715" s="7">
        <v>37.366215435000001</v>
      </c>
      <c r="AC715" s="7" t="s">
        <v>444</v>
      </c>
      <c r="AD715" s="7" t="s">
        <v>445</v>
      </c>
      <c r="AE715" s="7">
        <v>23.873528492999998</v>
      </c>
      <c r="AF715" s="7" t="s">
        <v>445</v>
      </c>
      <c r="AG715" s="7">
        <v>37.290568311000001</v>
      </c>
    </row>
    <row r="716" spans="1:33" ht="30" x14ac:dyDescent="0.25">
      <c r="A716" s="1">
        <v>303023</v>
      </c>
      <c r="B716" s="1">
        <v>2111210</v>
      </c>
      <c r="C716" s="1" t="s">
        <v>593</v>
      </c>
      <c r="D716" s="1">
        <v>202111210</v>
      </c>
      <c r="E716" s="248" t="s">
        <v>603</v>
      </c>
      <c r="F716" s="1">
        <v>34203085</v>
      </c>
      <c r="G716" s="1">
        <v>1.83</v>
      </c>
      <c r="H716" s="1">
        <v>-0.75017142232806489</v>
      </c>
      <c r="I716" s="1">
        <v>4.2652480260444161</v>
      </c>
      <c r="J716" s="1">
        <v>-6.7712268070753519</v>
      </c>
      <c r="K716" s="1">
        <v>2.8214082657338597</v>
      </c>
      <c r="L716" s="1">
        <v>6.4300433824546976</v>
      </c>
      <c r="M716" s="1">
        <v>33.790000915527344</v>
      </c>
      <c r="N716" s="1">
        <v>0.99022986041174998</v>
      </c>
      <c r="O716" s="1">
        <v>0.96533690096206171</v>
      </c>
      <c r="P716" s="1">
        <v>0.95590542468997364</v>
      </c>
      <c r="Q716" s="1">
        <v>0.9893416659037273</v>
      </c>
      <c r="R716" s="1">
        <v>0.9329846751933194</v>
      </c>
      <c r="S716" s="1">
        <v>0.92304061281840655</v>
      </c>
      <c r="T716" s="1">
        <v>0.92304061281840655</v>
      </c>
      <c r="U716" s="1">
        <v>0.95590542468997364</v>
      </c>
      <c r="V716" s="1">
        <v>406.790663</v>
      </c>
      <c r="W716" s="1">
        <v>379.211635</v>
      </c>
      <c r="X716" s="1">
        <v>262.000766</v>
      </c>
      <c r="Y716" s="1">
        <v>389.46</v>
      </c>
      <c r="Z716" s="7">
        <v>74463.375599999999</v>
      </c>
      <c r="AA716" s="7">
        <v>55.374496631</v>
      </c>
      <c r="AB716" s="7" t="s">
        <v>444</v>
      </c>
      <c r="AC716" s="7">
        <v>83.986958974000004</v>
      </c>
      <c r="AD716" s="7">
        <v>34.715440420999997</v>
      </c>
      <c r="AE716" s="7" t="s">
        <v>445</v>
      </c>
      <c r="AF716" s="7">
        <v>53.980720230999999</v>
      </c>
      <c r="AG716" s="7" t="s">
        <v>445</v>
      </c>
    </row>
    <row r="717" spans="1:33" ht="30" x14ac:dyDescent="0.25">
      <c r="A717" s="1">
        <v>305121</v>
      </c>
      <c r="B717" s="1">
        <v>2111211</v>
      </c>
      <c r="C717" s="1" t="s">
        <v>593</v>
      </c>
      <c r="D717" s="1">
        <v>202111211</v>
      </c>
      <c r="E717" s="248" t="s">
        <v>603</v>
      </c>
      <c r="F717" s="1">
        <v>34203085</v>
      </c>
      <c r="G717" s="1">
        <v>1.83</v>
      </c>
      <c r="H717" s="1">
        <v>14.997618666322964</v>
      </c>
      <c r="I717" s="1">
        <v>-10.88259938134885</v>
      </c>
      <c r="J717" s="1">
        <v>1.4825971302355043</v>
      </c>
      <c r="K717" s="1">
        <v>-14.474602593381384</v>
      </c>
      <c r="L717" s="1">
        <v>14.333392358458031</v>
      </c>
      <c r="M717" s="1">
        <v>33.790000915527344</v>
      </c>
      <c r="N717" s="1">
        <v>0.99022986041174998</v>
      </c>
      <c r="O717" s="1">
        <v>0.96533690096206171</v>
      </c>
      <c r="P717" s="1">
        <v>0.95590542468997364</v>
      </c>
      <c r="Q717" s="1">
        <v>0.9893416659037273</v>
      </c>
      <c r="R717" s="1">
        <v>0.9329846751933194</v>
      </c>
      <c r="S717" s="1">
        <v>0.92304061281840655</v>
      </c>
      <c r="T717" s="1">
        <v>0.92304061281840655</v>
      </c>
      <c r="U717" s="1">
        <v>0.95590542468997364</v>
      </c>
      <c r="V717" s="1">
        <v>406.790663</v>
      </c>
      <c r="W717" s="1">
        <v>379.211635</v>
      </c>
      <c r="X717" s="1">
        <v>262.000766</v>
      </c>
      <c r="Y717" s="1">
        <v>389.46</v>
      </c>
      <c r="Z717" s="7">
        <v>74463.375599999999</v>
      </c>
      <c r="AA717" s="7">
        <v>24.289927879</v>
      </c>
      <c r="AB717" s="7">
        <v>23.169867701000001</v>
      </c>
      <c r="AC717" s="7" t="s">
        <v>444</v>
      </c>
      <c r="AD717" s="7" t="s">
        <v>445</v>
      </c>
      <c r="AE717" s="7">
        <v>15.707702062999999</v>
      </c>
      <c r="AF717" s="7" t="s">
        <v>445</v>
      </c>
      <c r="AG717" s="7">
        <v>24.720010224999999</v>
      </c>
    </row>
    <row r="718" spans="1:33" ht="30" x14ac:dyDescent="0.25">
      <c r="A718" s="1">
        <v>307219</v>
      </c>
      <c r="B718" s="1">
        <v>2111212</v>
      </c>
      <c r="C718" s="1" t="s">
        <v>593</v>
      </c>
      <c r="D718" s="1">
        <v>202111212</v>
      </c>
      <c r="E718" s="248" t="s">
        <v>603</v>
      </c>
      <c r="F718" s="1">
        <v>34203085</v>
      </c>
      <c r="G718" s="1">
        <v>1.83</v>
      </c>
      <c r="H718" s="1">
        <v>11.965981475523447</v>
      </c>
      <c r="I718" s="1">
        <v>-3.1680888908111475</v>
      </c>
      <c r="J718" s="1">
        <v>6.0111703736043918</v>
      </c>
      <c r="K718" s="1">
        <v>-12.260782350338909</v>
      </c>
      <c r="L718" s="1">
        <v>11.027267119486964</v>
      </c>
      <c r="M718" s="1">
        <v>33.790000915527344</v>
      </c>
      <c r="N718" s="1">
        <v>0.99022986041174998</v>
      </c>
      <c r="O718" s="1">
        <v>0.96533690096206171</v>
      </c>
      <c r="P718" s="1">
        <v>0.95590542468997364</v>
      </c>
      <c r="Q718" s="1">
        <v>0.9893416659037273</v>
      </c>
      <c r="R718" s="1">
        <v>0.9329846751933194</v>
      </c>
      <c r="S718" s="1">
        <v>0.92304061281840655</v>
      </c>
      <c r="T718" s="1">
        <v>0.92304061281840655</v>
      </c>
      <c r="U718" s="1">
        <v>0.95590542468997364</v>
      </c>
      <c r="V718" s="1">
        <v>406.790663</v>
      </c>
      <c r="W718" s="1">
        <v>379.211635</v>
      </c>
      <c r="X718" s="1">
        <v>262.000766</v>
      </c>
      <c r="Y718" s="1">
        <v>389.46</v>
      </c>
      <c r="Z718" s="7">
        <v>74463.375599999999</v>
      </c>
      <c r="AA718" s="7">
        <v>31.872193543000002</v>
      </c>
      <c r="AB718" s="7">
        <v>29.293416360999998</v>
      </c>
      <c r="AC718" s="7" t="s">
        <v>444</v>
      </c>
      <c r="AD718" s="7" t="s">
        <v>445</v>
      </c>
      <c r="AE718" s="7">
        <v>18.724462982999999</v>
      </c>
      <c r="AF718" s="7" t="s">
        <v>445</v>
      </c>
      <c r="AG718" s="7">
        <v>29.364043342999999</v>
      </c>
    </row>
    <row r="719" spans="1:33" ht="30" x14ac:dyDescent="0.25">
      <c r="A719" s="1">
        <v>309317</v>
      </c>
      <c r="B719" s="1">
        <v>2111213</v>
      </c>
      <c r="C719" s="1" t="s">
        <v>593</v>
      </c>
      <c r="D719" s="1">
        <v>202111213</v>
      </c>
      <c r="E719" s="248" t="s">
        <v>603</v>
      </c>
      <c r="F719" s="1">
        <v>34203085</v>
      </c>
      <c r="G719" s="1">
        <v>1.83</v>
      </c>
      <c r="H719" s="1">
        <v>3.6777225039271784</v>
      </c>
      <c r="I719" s="1">
        <v>6.6167795605512643</v>
      </c>
      <c r="J719" s="1">
        <v>-6.4198638452258603</v>
      </c>
      <c r="K719" s="1">
        <v>3.3959077781718445</v>
      </c>
      <c r="L719" s="1">
        <v>8.8545533340193714</v>
      </c>
      <c r="M719" s="1">
        <v>33.790000915527344</v>
      </c>
      <c r="N719" s="1">
        <v>0.99022986041174998</v>
      </c>
      <c r="O719" s="1">
        <v>0.96533690096206171</v>
      </c>
      <c r="P719" s="1">
        <v>0.95590542468997364</v>
      </c>
      <c r="Q719" s="1">
        <v>0.9893416659037273</v>
      </c>
      <c r="R719" s="1">
        <v>0.9329846751933194</v>
      </c>
      <c r="S719" s="1">
        <v>0.92304061281840655</v>
      </c>
      <c r="T719" s="1">
        <v>0.92304061281840655</v>
      </c>
      <c r="U719" s="1">
        <v>0.95590542468997364</v>
      </c>
      <c r="V719" s="1">
        <v>406.790663</v>
      </c>
      <c r="W719" s="1">
        <v>379.211635</v>
      </c>
      <c r="X719" s="1">
        <v>262.000766</v>
      </c>
      <c r="Y719" s="1">
        <v>389.46</v>
      </c>
      <c r="Z719" s="7">
        <v>74463.375599999999</v>
      </c>
      <c r="AA719" s="7">
        <v>39.938311096</v>
      </c>
      <c r="AB719" s="7">
        <v>97.563841784000005</v>
      </c>
      <c r="AC719" s="7">
        <v>53.783517523</v>
      </c>
      <c r="AD719" s="7">
        <v>36.670167692</v>
      </c>
      <c r="AE719" s="7" t="s">
        <v>445</v>
      </c>
      <c r="AF719" s="7">
        <v>56.989847709000003</v>
      </c>
      <c r="AG719" s="7" t="s">
        <v>445</v>
      </c>
    </row>
    <row r="720" spans="1:33" ht="30" x14ac:dyDescent="0.25">
      <c r="A720" s="1">
        <v>311415</v>
      </c>
      <c r="B720" s="1">
        <v>2111214</v>
      </c>
      <c r="C720" s="1" t="s">
        <v>593</v>
      </c>
      <c r="D720" s="1">
        <v>202111214</v>
      </c>
      <c r="E720" s="248" t="s">
        <v>603</v>
      </c>
      <c r="F720" s="1">
        <v>34203085</v>
      </c>
      <c r="G720" s="1">
        <v>1.83</v>
      </c>
      <c r="H720" s="1">
        <v>11.795444211849029</v>
      </c>
      <c r="I720" s="1">
        <v>-3.4415376559983626</v>
      </c>
      <c r="J720" s="1">
        <v>5.3212733471989271</v>
      </c>
      <c r="K720" s="1">
        <v>-11.760902991732248</v>
      </c>
      <c r="L720" s="1">
        <v>10.475690659557721</v>
      </c>
      <c r="M720" s="1">
        <v>33.790000915527344</v>
      </c>
      <c r="N720" s="1">
        <v>0.99022986041174998</v>
      </c>
      <c r="O720" s="1">
        <v>0.96533690096206171</v>
      </c>
      <c r="P720" s="1">
        <v>0.95590542468997364</v>
      </c>
      <c r="Q720" s="1">
        <v>0.9893416659037273</v>
      </c>
      <c r="R720" s="1">
        <v>0.9329846751933194</v>
      </c>
      <c r="S720" s="1">
        <v>0.92304061281840655</v>
      </c>
      <c r="T720" s="1">
        <v>0.92304061281840655</v>
      </c>
      <c r="U720" s="1">
        <v>0.95590542468997364</v>
      </c>
      <c r="V720" s="1">
        <v>406.790663</v>
      </c>
      <c r="W720" s="1">
        <v>379.211635</v>
      </c>
      <c r="X720" s="1">
        <v>262.000766</v>
      </c>
      <c r="Y720" s="1">
        <v>389.46</v>
      </c>
      <c r="Z720" s="7">
        <v>74463.375599999999</v>
      </c>
      <c r="AA720" s="7">
        <v>33.603012896999999</v>
      </c>
      <c r="AB720" s="7">
        <v>29.731395316</v>
      </c>
      <c r="AC720" s="7" t="s">
        <v>444</v>
      </c>
      <c r="AD720" s="7" t="s">
        <v>445</v>
      </c>
      <c r="AE720" s="7">
        <v>19.56282139</v>
      </c>
      <c r="AF720" s="7" t="s">
        <v>445</v>
      </c>
      <c r="AG720" s="7">
        <v>30.654620990000002</v>
      </c>
    </row>
    <row r="721" spans="1:33" ht="30" x14ac:dyDescent="0.25">
      <c r="A721" s="1">
        <v>313513</v>
      </c>
      <c r="B721" s="1">
        <v>2111215</v>
      </c>
      <c r="C721" s="1" t="s">
        <v>593</v>
      </c>
      <c r="D721" s="1">
        <v>202111215</v>
      </c>
      <c r="E721" s="248" t="s">
        <v>603</v>
      </c>
      <c r="F721" s="1">
        <v>34203085</v>
      </c>
      <c r="G721" s="1">
        <v>1.83</v>
      </c>
      <c r="H721" s="1">
        <v>0.33431810408279883</v>
      </c>
      <c r="I721" s="1">
        <v>7.896782023153353</v>
      </c>
      <c r="J721" s="1">
        <v>-11.316194376268811</v>
      </c>
      <c r="K721" s="1">
        <v>6.6436339886860916</v>
      </c>
      <c r="L721" s="1">
        <v>11.488513906256896</v>
      </c>
      <c r="M721" s="1">
        <v>33.790000915527344</v>
      </c>
      <c r="N721" s="1">
        <v>0.99022986041174998</v>
      </c>
      <c r="O721" s="1">
        <v>0.96533690096206171</v>
      </c>
      <c r="P721" s="1">
        <v>0.95590542468997364</v>
      </c>
      <c r="Q721" s="1">
        <v>0.9893416659037273</v>
      </c>
      <c r="R721" s="1">
        <v>0.9329846751933194</v>
      </c>
      <c r="S721" s="1">
        <v>0.92304061281840655</v>
      </c>
      <c r="T721" s="1">
        <v>0.92304061281840655</v>
      </c>
      <c r="U721" s="1">
        <v>0.95590542468997364</v>
      </c>
      <c r="V721" s="1">
        <v>406.790663</v>
      </c>
      <c r="W721" s="1">
        <v>379.211635</v>
      </c>
      <c r="X721" s="1">
        <v>262.000766</v>
      </c>
      <c r="Y721" s="1">
        <v>389.46</v>
      </c>
      <c r="Z721" s="7">
        <v>74463.375599999999</v>
      </c>
      <c r="AA721" s="7">
        <v>30.552423747999999</v>
      </c>
      <c r="AB721" s="7">
        <v>1083.2681104000001</v>
      </c>
      <c r="AC721" s="7">
        <v>44.903566533999999</v>
      </c>
      <c r="AD721" s="7">
        <v>20.370907884000001</v>
      </c>
      <c r="AE721" s="7" t="s">
        <v>445</v>
      </c>
      <c r="AF721" s="7">
        <v>31.898597736999999</v>
      </c>
      <c r="AG721" s="7" t="s">
        <v>445</v>
      </c>
    </row>
    <row r="722" spans="1:33" ht="30" x14ac:dyDescent="0.25">
      <c r="A722" s="1">
        <v>315611</v>
      </c>
      <c r="B722" s="1">
        <v>2111216</v>
      </c>
      <c r="C722" s="1" t="s">
        <v>593</v>
      </c>
      <c r="D722" s="1">
        <v>202111216</v>
      </c>
      <c r="E722" s="248" t="s">
        <v>603</v>
      </c>
      <c r="F722" s="1">
        <v>34203085</v>
      </c>
      <c r="G722" s="1">
        <v>1.83</v>
      </c>
      <c r="H722" s="1">
        <v>4.0847075153009698</v>
      </c>
      <c r="I722" s="1">
        <v>1.6261796871564109</v>
      </c>
      <c r="J722" s="1">
        <v>1.9904633829815268</v>
      </c>
      <c r="K722" s="1">
        <v>-3.4197149324035947</v>
      </c>
      <c r="L722" s="1">
        <v>4.4660768694514781</v>
      </c>
      <c r="M722" s="1">
        <v>33.790000915527344</v>
      </c>
      <c r="N722" s="1">
        <v>0.99022986041174998</v>
      </c>
      <c r="O722" s="1">
        <v>0.96533690096206171</v>
      </c>
      <c r="P722" s="1">
        <v>0.95590542468997364</v>
      </c>
      <c r="Q722" s="1">
        <v>0.9893416659037273</v>
      </c>
      <c r="R722" s="1">
        <v>0.9329846751933194</v>
      </c>
      <c r="S722" s="1">
        <v>0.92304061281840655</v>
      </c>
      <c r="T722" s="1">
        <v>0.92304061281840655</v>
      </c>
      <c r="U722" s="1">
        <v>0.95590542468997364</v>
      </c>
      <c r="V722" s="1">
        <v>406.790663</v>
      </c>
      <c r="W722" s="1">
        <v>379.211635</v>
      </c>
      <c r="X722" s="1">
        <v>262.000766</v>
      </c>
      <c r="Y722" s="1">
        <v>389.46</v>
      </c>
      <c r="Z722" s="7">
        <v>74463.375599999999</v>
      </c>
      <c r="AA722" s="7">
        <v>80.165297777000006</v>
      </c>
      <c r="AB722" s="7">
        <v>87.743308460999998</v>
      </c>
      <c r="AC722" s="7">
        <v>221.90922821000001</v>
      </c>
      <c r="AD722" s="7" t="s">
        <v>445</v>
      </c>
      <c r="AE722" s="7">
        <v>69.718569350999999</v>
      </c>
      <c r="AF722" s="7" t="s">
        <v>445</v>
      </c>
      <c r="AG722" s="7">
        <v>107.86490075</v>
      </c>
    </row>
    <row r="723" spans="1:33" ht="30" x14ac:dyDescent="0.25">
      <c r="A723" s="1">
        <v>317709</v>
      </c>
      <c r="B723" s="1">
        <v>2111217</v>
      </c>
      <c r="C723" s="1" t="s">
        <v>593</v>
      </c>
      <c r="D723" s="1">
        <v>202111217</v>
      </c>
      <c r="E723" s="248" t="s">
        <v>603</v>
      </c>
      <c r="F723" s="1">
        <v>34203085</v>
      </c>
      <c r="G723" s="1">
        <v>1.83</v>
      </c>
      <c r="H723" s="1">
        <v>3.2054656809965478</v>
      </c>
      <c r="I723" s="1">
        <v>0.97350253012465238</v>
      </c>
      <c r="J723" s="1">
        <v>1.5551095624931277</v>
      </c>
      <c r="K723" s="1">
        <v>-2.9724755669266609</v>
      </c>
      <c r="L723" s="1">
        <v>3.5679825569578489</v>
      </c>
      <c r="M723" s="1">
        <v>33.790000915527344</v>
      </c>
      <c r="N723" s="1">
        <v>0.99022986041174998</v>
      </c>
      <c r="O723" s="1">
        <v>0.96533690096206171</v>
      </c>
      <c r="P723" s="1">
        <v>0.95590542468997364</v>
      </c>
      <c r="Q723" s="1">
        <v>0.9893416659037273</v>
      </c>
      <c r="R723" s="1">
        <v>0.9329846751933194</v>
      </c>
      <c r="S723" s="1">
        <v>0.92304061281840655</v>
      </c>
      <c r="T723" s="1">
        <v>0.92304061281840655</v>
      </c>
      <c r="U723" s="1">
        <v>0.95590542468997364</v>
      </c>
      <c r="V723" s="1">
        <v>406.790663</v>
      </c>
      <c r="W723" s="1">
        <v>379.211635</v>
      </c>
      <c r="X723" s="1">
        <v>262.000766</v>
      </c>
      <c r="Y723" s="1">
        <v>389.46</v>
      </c>
      <c r="Z723" s="7">
        <v>74463.375599999999</v>
      </c>
      <c r="AA723" s="7">
        <v>100.59535626</v>
      </c>
      <c r="AB723" s="7">
        <v>112.0851162</v>
      </c>
      <c r="AC723" s="7">
        <v>371.35697678000002</v>
      </c>
      <c r="AD723" s="7" t="s">
        <v>445</v>
      </c>
      <c r="AE723" s="7">
        <v>80.358901751000005</v>
      </c>
      <c r="AF723" s="7" t="s">
        <v>445</v>
      </c>
      <c r="AG723" s="7">
        <v>124.24473905000001</v>
      </c>
    </row>
    <row r="724" spans="1:33" ht="30" x14ac:dyDescent="0.25">
      <c r="A724" s="1">
        <v>319807</v>
      </c>
      <c r="B724" s="1">
        <v>2111218</v>
      </c>
      <c r="C724" s="1" t="s">
        <v>593</v>
      </c>
      <c r="D724" s="1">
        <v>202111218</v>
      </c>
      <c r="E724" s="248" t="s">
        <v>603</v>
      </c>
      <c r="F724" s="1">
        <v>34203085</v>
      </c>
      <c r="G724" s="1">
        <v>1.83</v>
      </c>
      <c r="H724" s="1">
        <v>3.417182952295156</v>
      </c>
      <c r="I724" s="1">
        <v>1.1808933081933763</v>
      </c>
      <c r="J724" s="1">
        <v>1.5910568494007866</v>
      </c>
      <c r="K724" s="1">
        <v>-3.0171006247724033</v>
      </c>
      <c r="L724" s="1">
        <v>3.7564810355967913</v>
      </c>
      <c r="M724" s="1">
        <v>33.790000915527344</v>
      </c>
      <c r="N724" s="1">
        <v>0.99022986041174998</v>
      </c>
      <c r="O724" s="1">
        <v>0.96533690096206171</v>
      </c>
      <c r="P724" s="1">
        <v>0.95590542468997364</v>
      </c>
      <c r="Q724" s="1">
        <v>0.9893416659037273</v>
      </c>
      <c r="R724" s="1">
        <v>0.9329846751933194</v>
      </c>
      <c r="S724" s="1">
        <v>0.92304061281840655</v>
      </c>
      <c r="T724" s="1">
        <v>0.92304061281840655</v>
      </c>
      <c r="U724" s="1">
        <v>0.95590542468997364</v>
      </c>
      <c r="V724" s="1">
        <v>406.790663</v>
      </c>
      <c r="W724" s="1">
        <v>379.211635</v>
      </c>
      <c r="X724" s="1">
        <v>262.000766</v>
      </c>
      <c r="Y724" s="1">
        <v>389.46</v>
      </c>
      <c r="Z724" s="7">
        <v>74463.375599999999</v>
      </c>
      <c r="AA724" s="7">
        <v>95.497348333999994</v>
      </c>
      <c r="AB724" s="7">
        <v>105.07873914</v>
      </c>
      <c r="AC724" s="7">
        <v>305.96292076999998</v>
      </c>
      <c r="AD724" s="7" t="s">
        <v>445</v>
      </c>
      <c r="AE724" s="7">
        <v>79.155545898</v>
      </c>
      <c r="AF724" s="7" t="s">
        <v>445</v>
      </c>
      <c r="AG724" s="7">
        <v>122.39228054</v>
      </c>
    </row>
    <row r="725" spans="1:33" ht="30" x14ac:dyDescent="0.25">
      <c r="A725" s="1">
        <v>321905</v>
      </c>
      <c r="B725" s="1">
        <v>2111219</v>
      </c>
      <c r="C725" s="1" t="s">
        <v>593</v>
      </c>
      <c r="D725" s="1">
        <v>202111219</v>
      </c>
      <c r="E725" s="248" t="s">
        <v>603</v>
      </c>
      <c r="F725" s="1">
        <v>34203085</v>
      </c>
      <c r="G725" s="1">
        <v>1.83</v>
      </c>
      <c r="H725" s="1">
        <v>3.9228790900419828</v>
      </c>
      <c r="I725" s="1">
        <v>1.5857955242476853</v>
      </c>
      <c r="J725" s="1">
        <v>1.7662204817881006</v>
      </c>
      <c r="K725" s="1">
        <v>-3.2260870358623563</v>
      </c>
      <c r="L725" s="1">
        <v>4.2527721678324131</v>
      </c>
      <c r="M725" s="1">
        <v>33.790000915527344</v>
      </c>
      <c r="N725" s="1">
        <v>0.99022986041174998</v>
      </c>
      <c r="O725" s="1">
        <v>0.96533690096206171</v>
      </c>
      <c r="P725" s="1">
        <v>0.95590542468997364</v>
      </c>
      <c r="Q725" s="1">
        <v>0.9893416659037273</v>
      </c>
      <c r="R725" s="1">
        <v>0.9329846751933194</v>
      </c>
      <c r="S725" s="1">
        <v>0.92304061281840655</v>
      </c>
      <c r="T725" s="1">
        <v>0.92304061281840655</v>
      </c>
      <c r="U725" s="1">
        <v>0.95590542468997364</v>
      </c>
      <c r="V725" s="1">
        <v>406.790663</v>
      </c>
      <c r="W725" s="1">
        <v>379.211635</v>
      </c>
      <c r="X725" s="1">
        <v>262.000766</v>
      </c>
      <c r="Y725" s="1">
        <v>389.46</v>
      </c>
      <c r="Z725" s="7">
        <v>74463.375599999999</v>
      </c>
      <c r="AA725" s="7">
        <v>84.236275233000001</v>
      </c>
      <c r="AB725" s="7">
        <v>91.404188525999999</v>
      </c>
      <c r="AC725" s="7">
        <v>227.58587596000001</v>
      </c>
      <c r="AD725" s="7" t="s">
        <v>445</v>
      </c>
      <c r="AE725" s="7">
        <v>73.963057387999996</v>
      </c>
      <c r="AF725" s="7" t="s">
        <v>445</v>
      </c>
      <c r="AG725" s="7">
        <v>114.39890975</v>
      </c>
    </row>
    <row r="726" spans="1:33" ht="30" x14ac:dyDescent="0.25">
      <c r="A726" s="1">
        <v>324003</v>
      </c>
      <c r="B726" s="1">
        <v>2111220</v>
      </c>
      <c r="C726" s="1" t="s">
        <v>593</v>
      </c>
      <c r="D726" s="1">
        <v>202111220</v>
      </c>
      <c r="E726" s="248" t="s">
        <v>603</v>
      </c>
      <c r="F726" s="1">
        <v>34203085</v>
      </c>
      <c r="G726" s="1">
        <v>1.83</v>
      </c>
      <c r="H726" s="1">
        <v>2.1834485502852323</v>
      </c>
      <c r="I726" s="1">
        <v>-0.97489240359774543</v>
      </c>
      <c r="J726" s="1">
        <v>0.16572061857057063</v>
      </c>
      <c r="K726" s="1">
        <v>-3.4725426088725406</v>
      </c>
      <c r="L726" s="1">
        <v>3.1028570706441019</v>
      </c>
      <c r="M726" s="1">
        <v>33.790000915527344</v>
      </c>
      <c r="N726" s="1">
        <v>0.99022986041174998</v>
      </c>
      <c r="O726" s="1">
        <v>0.96533690096206171</v>
      </c>
      <c r="P726" s="1">
        <v>0.95590542468997364</v>
      </c>
      <c r="Q726" s="1">
        <v>0.9893416659037273</v>
      </c>
      <c r="R726" s="1">
        <v>0.9329846751933194</v>
      </c>
      <c r="S726" s="1">
        <v>0.92304061281840655</v>
      </c>
      <c r="T726" s="1">
        <v>0.92304061281840655</v>
      </c>
      <c r="U726" s="1">
        <v>0.95590542468997364</v>
      </c>
      <c r="V726" s="1">
        <v>406.790663</v>
      </c>
      <c r="W726" s="1">
        <v>379.211635</v>
      </c>
      <c r="X726" s="1">
        <v>262.000766</v>
      </c>
      <c r="Y726" s="1">
        <v>389.46</v>
      </c>
      <c r="Z726" s="7">
        <v>74463.375599999999</v>
      </c>
      <c r="AA726" s="7">
        <v>115.82473628</v>
      </c>
      <c r="AB726" s="7">
        <v>165.0174035</v>
      </c>
      <c r="AC726" s="7" t="s">
        <v>444</v>
      </c>
      <c r="AD726" s="7" t="s">
        <v>445</v>
      </c>
      <c r="AE726" s="7">
        <v>68.642730082</v>
      </c>
      <c r="AF726" s="7" t="s">
        <v>445</v>
      </c>
      <c r="AG726" s="7">
        <v>106.20874259</v>
      </c>
    </row>
    <row r="727" spans="1:33" ht="30" x14ac:dyDescent="0.25">
      <c r="A727" s="1">
        <v>326101</v>
      </c>
      <c r="B727" s="1">
        <v>2111221</v>
      </c>
      <c r="C727" s="1" t="s">
        <v>593</v>
      </c>
      <c r="D727" s="1">
        <v>202111221</v>
      </c>
      <c r="E727" s="248" t="s">
        <v>603</v>
      </c>
      <c r="F727" s="1">
        <v>34203085</v>
      </c>
      <c r="G727" s="1">
        <v>1.83</v>
      </c>
      <c r="H727" s="1">
        <v>6.2562528518657681</v>
      </c>
      <c r="I727" s="1">
        <v>-5.5188712456490725</v>
      </c>
      <c r="J727" s="1">
        <v>-4.3838868843816181</v>
      </c>
      <c r="K727" s="1">
        <v>-8.2035369955326942</v>
      </c>
      <c r="L727" s="1">
        <v>9.2624385955260475</v>
      </c>
      <c r="M727" s="1">
        <v>33.790000915527344</v>
      </c>
      <c r="N727" s="1">
        <v>0.99022986041174998</v>
      </c>
      <c r="O727" s="1">
        <v>0.96533690096206171</v>
      </c>
      <c r="P727" s="1">
        <v>0.95590542468997364</v>
      </c>
      <c r="Q727" s="1">
        <v>0.9893416659037273</v>
      </c>
      <c r="R727" s="1">
        <v>0.9329846751933194</v>
      </c>
      <c r="S727" s="1">
        <v>0.92304061281840655</v>
      </c>
      <c r="T727" s="1">
        <v>0.92304061281840655</v>
      </c>
      <c r="U727" s="1">
        <v>0.95590542468997364</v>
      </c>
      <c r="V727" s="1">
        <v>406.790663</v>
      </c>
      <c r="W727" s="1">
        <v>379.211635</v>
      </c>
      <c r="X727" s="1">
        <v>262.000766</v>
      </c>
      <c r="Y727" s="1">
        <v>389.46</v>
      </c>
      <c r="Z727" s="7">
        <v>74463.375599999999</v>
      </c>
      <c r="AA727" s="7">
        <v>38.135531671000003</v>
      </c>
      <c r="AB727" s="7">
        <v>56.940506495999998</v>
      </c>
      <c r="AC727" s="7" t="s">
        <v>444</v>
      </c>
      <c r="AD727" s="7">
        <v>54.165051923999997</v>
      </c>
      <c r="AE727" s="7">
        <v>28.479643687999999</v>
      </c>
      <c r="AF727" s="7">
        <v>83.921654348999994</v>
      </c>
      <c r="AG727" s="7">
        <v>44.381269920999998</v>
      </c>
    </row>
    <row r="728" spans="1:33" ht="30" x14ac:dyDescent="0.25">
      <c r="A728" s="1">
        <v>328199</v>
      </c>
      <c r="B728" s="1">
        <v>2111222</v>
      </c>
      <c r="C728" s="1" t="s">
        <v>593</v>
      </c>
      <c r="D728" s="1">
        <v>202111222</v>
      </c>
      <c r="E728" s="248" t="s">
        <v>603</v>
      </c>
      <c r="F728" s="1">
        <v>34203085</v>
      </c>
      <c r="G728" s="1">
        <v>1.83</v>
      </c>
      <c r="H728" s="1">
        <v>8.0121106792987149</v>
      </c>
      <c r="I728" s="1">
        <v>4.3880589086453323</v>
      </c>
      <c r="J728" s="1">
        <v>4.5445163139306111</v>
      </c>
      <c r="K728" s="1">
        <v>-5.4601570199072906</v>
      </c>
      <c r="L728" s="1">
        <v>8.546455547186337</v>
      </c>
      <c r="M728" s="1">
        <v>33.790000915527344</v>
      </c>
      <c r="N728" s="1">
        <v>0.99022986041174998</v>
      </c>
      <c r="O728" s="1">
        <v>0.96533690096206171</v>
      </c>
      <c r="P728" s="1">
        <v>0.95590542468997364</v>
      </c>
      <c r="Q728" s="1">
        <v>0.9893416659037273</v>
      </c>
      <c r="R728" s="1">
        <v>0.9329846751933194</v>
      </c>
      <c r="S728" s="1">
        <v>0.92304061281840655</v>
      </c>
      <c r="T728" s="1">
        <v>0.92304061281840655</v>
      </c>
      <c r="U728" s="1">
        <v>0.95590542468997364</v>
      </c>
      <c r="V728" s="1">
        <v>406.790663</v>
      </c>
      <c r="W728" s="1">
        <v>379.211635</v>
      </c>
      <c r="X728" s="1">
        <v>262.000766</v>
      </c>
      <c r="Y728" s="1">
        <v>389.46</v>
      </c>
      <c r="Z728" s="7">
        <v>74463.375599999999</v>
      </c>
      <c r="AA728" s="7">
        <v>41.414127938999997</v>
      </c>
      <c r="AB728" s="7">
        <v>44.242817219000003</v>
      </c>
      <c r="AC728" s="7">
        <v>81.608384834999995</v>
      </c>
      <c r="AD728" s="7" t="s">
        <v>445</v>
      </c>
      <c r="AE728" s="7">
        <v>43.291280768</v>
      </c>
      <c r="AF728" s="7" t="s">
        <v>445</v>
      </c>
      <c r="AG728" s="7">
        <v>67.182458002999994</v>
      </c>
    </row>
    <row r="729" spans="1:33" ht="30" x14ac:dyDescent="0.25">
      <c r="A729" s="1">
        <v>330297</v>
      </c>
      <c r="B729" s="1">
        <v>2111223</v>
      </c>
      <c r="C729" s="1" t="s">
        <v>593</v>
      </c>
      <c r="D729" s="1">
        <v>202111223</v>
      </c>
      <c r="E729" s="248" t="s">
        <v>603</v>
      </c>
      <c r="F729" s="1">
        <v>34203085</v>
      </c>
      <c r="G729" s="1">
        <v>1.83</v>
      </c>
      <c r="H729" s="1">
        <v>6.7041132158813665</v>
      </c>
      <c r="I729" s="1">
        <v>1.9460929457274121</v>
      </c>
      <c r="J729" s="1">
        <v>6.0410510979045373</v>
      </c>
      <c r="K729" s="1">
        <v>-6.4784680556665437</v>
      </c>
      <c r="L729" s="1">
        <v>7.6397591143903014</v>
      </c>
      <c r="M729" s="1">
        <v>33.790000915527344</v>
      </c>
      <c r="N729" s="1">
        <v>0.99022986041174998</v>
      </c>
      <c r="O729" s="1">
        <v>0.96533690096206171</v>
      </c>
      <c r="P729" s="1">
        <v>0.95590542468997364</v>
      </c>
      <c r="Q729" s="1">
        <v>0.9893416659037273</v>
      </c>
      <c r="R729" s="1">
        <v>0.9329846751933194</v>
      </c>
      <c r="S729" s="1">
        <v>0.92304061281840655</v>
      </c>
      <c r="T729" s="1">
        <v>0.92304061281840655</v>
      </c>
      <c r="U729" s="1">
        <v>0.95590542468997364</v>
      </c>
      <c r="V729" s="1">
        <v>406.790663</v>
      </c>
      <c r="W729" s="1">
        <v>379.211635</v>
      </c>
      <c r="X729" s="1">
        <v>262.000766</v>
      </c>
      <c r="Y729" s="1">
        <v>389.46</v>
      </c>
      <c r="Z729" s="7">
        <v>74463.375599999999</v>
      </c>
      <c r="AA729" s="7">
        <v>46.447891167000002</v>
      </c>
      <c r="AB729" s="7">
        <v>53.069859403000002</v>
      </c>
      <c r="AC729" s="7">
        <v>185.26574840999999</v>
      </c>
      <c r="AD729" s="7" t="s">
        <v>445</v>
      </c>
      <c r="AE729" s="7">
        <v>36.329403421999999</v>
      </c>
      <c r="AF729" s="7" t="s">
        <v>445</v>
      </c>
      <c r="AG729" s="7">
        <v>56.465271651000002</v>
      </c>
    </row>
    <row r="730" spans="1:33" ht="30" x14ac:dyDescent="0.25">
      <c r="A730" s="1">
        <v>332395</v>
      </c>
      <c r="B730" s="1">
        <v>2111224</v>
      </c>
      <c r="C730" s="1" t="s">
        <v>593</v>
      </c>
      <c r="D730" s="1">
        <v>202111224</v>
      </c>
      <c r="E730" s="248" t="s">
        <v>603</v>
      </c>
      <c r="F730" s="1">
        <v>34203085</v>
      </c>
      <c r="G730" s="1">
        <v>1.83</v>
      </c>
      <c r="H730" s="1">
        <v>4.2888466542957024</v>
      </c>
      <c r="I730" s="1">
        <v>-3.8676950185102088</v>
      </c>
      <c r="J730" s="1">
        <v>-0.1427711905658535</v>
      </c>
      <c r="K730" s="1">
        <v>-4.1092680013530458</v>
      </c>
      <c r="L730" s="1">
        <v>4.3694711016231995</v>
      </c>
      <c r="M730" s="1">
        <v>33.790000915527344</v>
      </c>
      <c r="N730" s="1">
        <v>0.99022986041174998</v>
      </c>
      <c r="O730" s="1">
        <v>0.96533690096206171</v>
      </c>
      <c r="P730" s="1">
        <v>0.95590542468997364</v>
      </c>
      <c r="Q730" s="1">
        <v>0.9893416659037273</v>
      </c>
      <c r="R730" s="1">
        <v>0.9329846751933194</v>
      </c>
      <c r="S730" s="1">
        <v>0.92304061281840655</v>
      </c>
      <c r="T730" s="1">
        <v>0.92304061281840655</v>
      </c>
      <c r="U730" s="1">
        <v>0.95590542468997364</v>
      </c>
      <c r="V730" s="1">
        <v>406.790663</v>
      </c>
      <c r="W730" s="1">
        <v>379.211635</v>
      </c>
      <c r="X730" s="1">
        <v>262.000766</v>
      </c>
      <c r="Y730" s="1">
        <v>389.46</v>
      </c>
      <c r="Z730" s="7">
        <v>74463.375599999999</v>
      </c>
      <c r="AA730" s="7">
        <v>81.959802358999994</v>
      </c>
      <c r="AB730" s="7">
        <v>83.519333102999994</v>
      </c>
      <c r="AC730" s="7" t="s">
        <v>444</v>
      </c>
      <c r="AD730" s="7">
        <v>1692.8805837</v>
      </c>
      <c r="AE730" s="7">
        <v>57.851685392</v>
      </c>
      <c r="AF730" s="7">
        <v>2606.5773776999999</v>
      </c>
      <c r="AG730" s="7">
        <v>89.596896229999999</v>
      </c>
    </row>
    <row r="731" spans="1:33" ht="30" x14ac:dyDescent="0.25">
      <c r="A731" s="1">
        <v>1433</v>
      </c>
      <c r="B731" s="1">
        <v>2120201</v>
      </c>
      <c r="C731" s="1" t="s">
        <v>593</v>
      </c>
      <c r="D731" s="1">
        <v>202120201</v>
      </c>
      <c r="E731" s="248" t="s">
        <v>603</v>
      </c>
      <c r="F731" s="1">
        <v>34203085</v>
      </c>
      <c r="G731" s="1">
        <v>1.83</v>
      </c>
      <c r="H731" s="1">
        <v>1.0930240680492251</v>
      </c>
      <c r="I731" s="1">
        <v>7.6980304676364462</v>
      </c>
      <c r="J731" s="1">
        <v>-8.4883747336673601</v>
      </c>
      <c r="K731" s="1">
        <v>5.8128201216682012</v>
      </c>
      <c r="L731" s="1">
        <v>9.084659679274008</v>
      </c>
      <c r="M731" s="1">
        <v>33.790000915527344</v>
      </c>
      <c r="N731" s="1">
        <v>0.99022986041174998</v>
      </c>
      <c r="O731" s="1">
        <v>0.96533690096206171</v>
      </c>
      <c r="P731" s="1">
        <v>0.95590542468997364</v>
      </c>
      <c r="Q731" s="1">
        <v>0.9893416659037273</v>
      </c>
      <c r="R731" s="1">
        <v>0.9329846751933194</v>
      </c>
      <c r="S731" s="1">
        <v>0.92304061281840655</v>
      </c>
      <c r="T731" s="1">
        <v>0.92304061281840655</v>
      </c>
      <c r="U731" s="1">
        <v>0.95590542468997364</v>
      </c>
      <c r="V731" s="1">
        <v>406.790663</v>
      </c>
      <c r="W731" s="1">
        <v>379.211635</v>
      </c>
      <c r="X731" s="1">
        <v>262.000766</v>
      </c>
      <c r="Y731" s="1">
        <v>389.46</v>
      </c>
      <c r="Z731" s="7">
        <v>74463.375599999999</v>
      </c>
      <c r="AA731" s="7">
        <v>38.901380107000001</v>
      </c>
      <c r="AB731" s="7">
        <v>330.63996072999998</v>
      </c>
      <c r="AC731" s="7">
        <v>46.088727503000001</v>
      </c>
      <c r="AD731" s="7">
        <v>27.490418388999998</v>
      </c>
      <c r="AE731" s="7" t="s">
        <v>445</v>
      </c>
      <c r="AF731" s="7">
        <v>42.858446213999997</v>
      </c>
      <c r="AG731" s="7" t="s">
        <v>445</v>
      </c>
    </row>
    <row r="732" spans="1:33" ht="30" x14ac:dyDescent="0.25">
      <c r="A732" s="1">
        <v>3531</v>
      </c>
      <c r="B732" s="1">
        <v>2120202</v>
      </c>
      <c r="C732" s="1" t="s">
        <v>593</v>
      </c>
      <c r="D732" s="1">
        <v>202120202</v>
      </c>
      <c r="E732" s="248" t="s">
        <v>603</v>
      </c>
      <c r="F732" s="1">
        <v>34203085</v>
      </c>
      <c r="G732" s="1">
        <v>1.83</v>
      </c>
      <c r="H732" s="1">
        <v>-0.48440513244200467</v>
      </c>
      <c r="I732" s="1">
        <v>10.300800728761221</v>
      </c>
      <c r="J732" s="1">
        <v>-11.09176787260664</v>
      </c>
      <c r="K732" s="1">
        <v>5.7866628614310951</v>
      </c>
      <c r="L732" s="1">
        <v>10.858165231541891</v>
      </c>
      <c r="M732" s="1">
        <v>33.790000915527344</v>
      </c>
      <c r="N732" s="1">
        <v>0.99022986041174998</v>
      </c>
      <c r="O732" s="1">
        <v>0.96533690096206171</v>
      </c>
      <c r="P732" s="1">
        <v>0.95590542468997364</v>
      </c>
      <c r="Q732" s="1">
        <v>0.9893416659037273</v>
      </c>
      <c r="R732" s="1">
        <v>0.9329846751933194</v>
      </c>
      <c r="S732" s="1">
        <v>0.92304061281840655</v>
      </c>
      <c r="T732" s="1">
        <v>0.92304061281840655</v>
      </c>
      <c r="U732" s="1">
        <v>0.95590542468997364</v>
      </c>
      <c r="V732" s="1">
        <v>406.790663</v>
      </c>
      <c r="W732" s="1">
        <v>379.211635</v>
      </c>
      <c r="X732" s="1">
        <v>262.000766</v>
      </c>
      <c r="Y732" s="1">
        <v>389.46</v>
      </c>
      <c r="Z732" s="7">
        <v>74463.375599999999</v>
      </c>
      <c r="AA732" s="7">
        <v>32.384135465999996</v>
      </c>
      <c r="AB732" s="7" t="s">
        <v>444</v>
      </c>
      <c r="AC732" s="7">
        <v>34.190512712999997</v>
      </c>
      <c r="AD732" s="7">
        <v>20.803318495999999</v>
      </c>
      <c r="AE732" s="7" t="s">
        <v>445</v>
      </c>
      <c r="AF732" s="7">
        <v>32.564255127999999</v>
      </c>
      <c r="AG732" s="7" t="s">
        <v>445</v>
      </c>
    </row>
    <row r="733" spans="1:33" ht="30" x14ac:dyDescent="0.25">
      <c r="A733" s="1">
        <v>5629</v>
      </c>
      <c r="B733" s="1">
        <v>2120203</v>
      </c>
      <c r="C733" s="1" t="s">
        <v>593</v>
      </c>
      <c r="D733" s="1">
        <v>202120203</v>
      </c>
      <c r="E733" s="248" t="s">
        <v>603</v>
      </c>
      <c r="F733" s="1">
        <v>34203085</v>
      </c>
      <c r="G733" s="1">
        <v>1.83</v>
      </c>
      <c r="H733" s="1">
        <v>5.4324371211196363</v>
      </c>
      <c r="I733" s="1">
        <v>10.399101990838917</v>
      </c>
      <c r="J733" s="1">
        <v>-7.9442966096215697</v>
      </c>
      <c r="K733" s="1">
        <v>6.5178002980311724</v>
      </c>
      <c r="L733" s="1">
        <v>11.653621933493271</v>
      </c>
      <c r="M733" s="1">
        <v>33.790000915527344</v>
      </c>
      <c r="N733" s="1">
        <v>0.99022986041174998</v>
      </c>
      <c r="O733" s="1">
        <v>0.96533690096206171</v>
      </c>
      <c r="P733" s="1">
        <v>0.95590542468997364</v>
      </c>
      <c r="Q733" s="1">
        <v>0.9893416659037273</v>
      </c>
      <c r="R733" s="1">
        <v>0.9329846751933194</v>
      </c>
      <c r="S733" s="1">
        <v>0.92304061281840655</v>
      </c>
      <c r="T733" s="1">
        <v>0.92304061281840655</v>
      </c>
      <c r="U733" s="1">
        <v>0.95590542468997364</v>
      </c>
      <c r="V733" s="1">
        <v>406.790663</v>
      </c>
      <c r="W733" s="1">
        <v>379.211635</v>
      </c>
      <c r="X733" s="1">
        <v>262.000766</v>
      </c>
      <c r="Y733" s="1">
        <v>389.46</v>
      </c>
      <c r="Z733" s="7">
        <v>74463.375599999999</v>
      </c>
      <c r="AA733" s="7">
        <v>30.105390329999999</v>
      </c>
      <c r="AB733" s="7">
        <v>65.727041826999994</v>
      </c>
      <c r="AC733" s="7">
        <v>33.857861700000001</v>
      </c>
      <c r="AD733" s="7">
        <v>29.441631209000001</v>
      </c>
      <c r="AE733" s="7" t="s">
        <v>445</v>
      </c>
      <c r="AF733" s="7">
        <v>45.862163510999999</v>
      </c>
      <c r="AG733" s="7" t="s">
        <v>445</v>
      </c>
    </row>
    <row r="734" spans="1:33" ht="30" x14ac:dyDescent="0.25">
      <c r="A734" s="1">
        <v>7727</v>
      </c>
      <c r="B734" s="1">
        <v>2120204</v>
      </c>
      <c r="C734" s="1" t="s">
        <v>593</v>
      </c>
      <c r="D734" s="1">
        <v>202120204</v>
      </c>
      <c r="E734" s="248" t="s">
        <v>603</v>
      </c>
      <c r="F734" s="1">
        <v>34203085</v>
      </c>
      <c r="G734" s="1">
        <v>1.83</v>
      </c>
      <c r="H734" s="1">
        <v>11.014475533894116</v>
      </c>
      <c r="I734" s="1">
        <v>-5.8795267300380099</v>
      </c>
      <c r="J734" s="1">
        <v>1.8484150511703621</v>
      </c>
      <c r="K734" s="1">
        <v>-11.220364945433163</v>
      </c>
      <c r="L734" s="1">
        <v>10.216628574089953</v>
      </c>
      <c r="M734" s="1">
        <v>33.790000915527344</v>
      </c>
      <c r="N734" s="1">
        <v>0.99022986041174998</v>
      </c>
      <c r="O734" s="1">
        <v>0.96533690096206171</v>
      </c>
      <c r="P734" s="1">
        <v>0.95590542468997364</v>
      </c>
      <c r="Q734" s="1">
        <v>0.9893416659037273</v>
      </c>
      <c r="R734" s="1">
        <v>0.9329846751933194</v>
      </c>
      <c r="S734" s="1">
        <v>0.92304061281840655</v>
      </c>
      <c r="T734" s="1">
        <v>0.92304061281840655</v>
      </c>
      <c r="U734" s="1">
        <v>0.95590542468997364</v>
      </c>
      <c r="V734" s="1">
        <v>406.790663</v>
      </c>
      <c r="W734" s="1">
        <v>379.211635</v>
      </c>
      <c r="X734" s="1">
        <v>262.000766</v>
      </c>
      <c r="Y734" s="1">
        <v>389.46</v>
      </c>
      <c r="Z734" s="7">
        <v>74463.375599999999</v>
      </c>
      <c r="AA734" s="7">
        <v>34.480438225999997</v>
      </c>
      <c r="AB734" s="7">
        <v>31.910369439</v>
      </c>
      <c r="AC734" s="7" t="s">
        <v>444</v>
      </c>
      <c r="AD734" s="7" t="s">
        <v>445</v>
      </c>
      <c r="AE734" s="7">
        <v>20.553429748999999</v>
      </c>
      <c r="AF734" s="7" t="s">
        <v>445</v>
      </c>
      <c r="AG734" s="7">
        <v>32.179573794</v>
      </c>
    </row>
    <row r="735" spans="1:33" ht="30" x14ac:dyDescent="0.25">
      <c r="A735" s="1">
        <v>9825</v>
      </c>
      <c r="B735" s="1">
        <v>2120205</v>
      </c>
      <c r="C735" s="1" t="s">
        <v>593</v>
      </c>
      <c r="D735" s="1">
        <v>202120205</v>
      </c>
      <c r="E735" s="248" t="s">
        <v>603</v>
      </c>
      <c r="F735" s="1">
        <v>34203085</v>
      </c>
      <c r="G735" s="1">
        <v>1.83</v>
      </c>
      <c r="H735" s="1">
        <v>0.76594440341011438</v>
      </c>
      <c r="I735" s="1">
        <v>-0.89730848641640404</v>
      </c>
      <c r="J735" s="1">
        <v>-0.74619646952529428</v>
      </c>
      <c r="K735" s="1">
        <v>-2.7548604544887221</v>
      </c>
      <c r="L735" s="1">
        <v>2.4336679047997407</v>
      </c>
      <c r="M735" s="1">
        <v>33.790000915527344</v>
      </c>
      <c r="N735" s="1">
        <v>0.99022986041174998</v>
      </c>
      <c r="O735" s="1">
        <v>0.96533690096206171</v>
      </c>
      <c r="P735" s="1">
        <v>0.95590542468997364</v>
      </c>
      <c r="Q735" s="1">
        <v>0.9893416659037273</v>
      </c>
      <c r="R735" s="1">
        <v>0.9329846751933194</v>
      </c>
      <c r="S735" s="1">
        <v>0.92304061281840655</v>
      </c>
      <c r="T735" s="1">
        <v>0.92304061281840655</v>
      </c>
      <c r="U735" s="1">
        <v>0.95590542468997364</v>
      </c>
      <c r="V735" s="1">
        <v>406.790663</v>
      </c>
      <c r="W735" s="1">
        <v>379.211635</v>
      </c>
      <c r="X735" s="1">
        <v>262.000766</v>
      </c>
      <c r="Y735" s="1">
        <v>389.46</v>
      </c>
      <c r="Z735" s="7">
        <v>74463.375599999999</v>
      </c>
      <c r="AA735" s="7">
        <v>147.94820213</v>
      </c>
      <c r="AB735" s="7">
        <v>472.25949166999999</v>
      </c>
      <c r="AC735" s="7" t="s">
        <v>444</v>
      </c>
      <c r="AD735" s="7">
        <v>323.09339562000002</v>
      </c>
      <c r="AE735" s="7">
        <v>86.785697897999995</v>
      </c>
      <c r="AF735" s="7">
        <v>497.91274202</v>
      </c>
      <c r="AG735" s="7">
        <v>134.13821583999999</v>
      </c>
    </row>
    <row r="736" spans="1:33" ht="30" x14ac:dyDescent="0.25">
      <c r="A736" s="1">
        <v>11923</v>
      </c>
      <c r="B736" s="1">
        <v>2120206</v>
      </c>
      <c r="C736" s="1" t="s">
        <v>593</v>
      </c>
      <c r="D736" s="1">
        <v>202120206</v>
      </c>
      <c r="E736" s="248" t="s">
        <v>603</v>
      </c>
      <c r="F736" s="1">
        <v>34203085</v>
      </c>
      <c r="G736" s="1">
        <v>1.83</v>
      </c>
      <c r="H736" s="1">
        <v>8.5545345212484296</v>
      </c>
      <c r="I736" s="1">
        <v>3.4942903015283413</v>
      </c>
      <c r="J736" s="1">
        <v>5.5919672989918192</v>
      </c>
      <c r="K736" s="1">
        <v>-7.626979348226433</v>
      </c>
      <c r="L736" s="1">
        <v>9.8514464542849023</v>
      </c>
      <c r="M736" s="1">
        <v>33.790000915527344</v>
      </c>
      <c r="N736" s="1">
        <v>0.99022986041174998</v>
      </c>
      <c r="O736" s="1">
        <v>0.96533690096206171</v>
      </c>
      <c r="P736" s="1">
        <v>0.95590542468997364</v>
      </c>
      <c r="Q736" s="1">
        <v>0.9893416659037273</v>
      </c>
      <c r="R736" s="1">
        <v>0.9329846751933194</v>
      </c>
      <c r="S736" s="1">
        <v>0.92304061281840655</v>
      </c>
      <c r="T736" s="1">
        <v>0.92304061281840655</v>
      </c>
      <c r="U736" s="1">
        <v>0.95590542468997364</v>
      </c>
      <c r="V736" s="1">
        <v>406.790663</v>
      </c>
      <c r="W736" s="1">
        <v>379.211635</v>
      </c>
      <c r="X736" s="1">
        <v>262.000766</v>
      </c>
      <c r="Y736" s="1">
        <v>389.46</v>
      </c>
      <c r="Z736" s="7">
        <v>74463.375599999999</v>
      </c>
      <c r="AA736" s="7">
        <v>35.795658453000001</v>
      </c>
      <c r="AB736" s="7">
        <v>41.374071680999997</v>
      </c>
      <c r="AC736" s="7">
        <v>102.73793467</v>
      </c>
      <c r="AD736" s="7" t="s">
        <v>445</v>
      </c>
      <c r="AE736" s="7">
        <v>30.708142446</v>
      </c>
      <c r="AF736" s="7" t="s">
        <v>445</v>
      </c>
      <c r="AG736" s="7">
        <v>47.811844074</v>
      </c>
    </row>
    <row r="737" spans="1:33" ht="30" x14ac:dyDescent="0.25">
      <c r="A737" s="1">
        <v>14021</v>
      </c>
      <c r="B737" s="1">
        <v>2120207</v>
      </c>
      <c r="C737" s="1" t="s">
        <v>593</v>
      </c>
      <c r="D737" s="1">
        <v>202120207</v>
      </c>
      <c r="E737" s="248" t="s">
        <v>603</v>
      </c>
      <c r="F737" s="1">
        <v>34203085</v>
      </c>
      <c r="G737" s="1">
        <v>1.83</v>
      </c>
      <c r="H737" s="1">
        <v>11.165376645522214</v>
      </c>
      <c r="I737" s="1">
        <v>-3.3679643948419558</v>
      </c>
      <c r="J737" s="1">
        <v>4.7292741139686614</v>
      </c>
      <c r="K737" s="1">
        <v>-11.691742305398124</v>
      </c>
      <c r="L737" s="1">
        <v>10.424373680972099</v>
      </c>
      <c r="M737" s="1">
        <v>33.790000915527344</v>
      </c>
      <c r="N737" s="1">
        <v>0.99022986041174998</v>
      </c>
      <c r="O737" s="1">
        <v>0.96533690096206171</v>
      </c>
      <c r="P737" s="1">
        <v>0.95590542468997364</v>
      </c>
      <c r="Q737" s="1">
        <v>0.9893416659037273</v>
      </c>
      <c r="R737" s="1">
        <v>0.9329846751933194</v>
      </c>
      <c r="S737" s="1">
        <v>0.92304061281840655</v>
      </c>
      <c r="T737" s="1">
        <v>0.92304061281840655</v>
      </c>
      <c r="U737" s="1">
        <v>0.95590542468997364</v>
      </c>
      <c r="V737" s="1">
        <v>406.790663</v>
      </c>
      <c r="W737" s="1">
        <v>379.211635</v>
      </c>
      <c r="X737" s="1">
        <v>262.000766</v>
      </c>
      <c r="Y737" s="1">
        <v>389.46</v>
      </c>
      <c r="Z737" s="7">
        <v>74463.375599999999</v>
      </c>
      <c r="AA737" s="7">
        <v>33.773356184000001</v>
      </c>
      <c r="AB737" s="7">
        <v>31.465582713</v>
      </c>
      <c r="AC737" s="7" t="s">
        <v>444</v>
      </c>
      <c r="AD737" s="7" t="s">
        <v>445</v>
      </c>
      <c r="AE737" s="7">
        <v>19.684457567999999</v>
      </c>
      <c r="AF737" s="7" t="s">
        <v>445</v>
      </c>
      <c r="AG737" s="7">
        <v>30.841868985000001</v>
      </c>
    </row>
    <row r="738" spans="1:33" ht="30" x14ac:dyDescent="0.25">
      <c r="A738" s="1">
        <v>16119</v>
      </c>
      <c r="B738" s="1">
        <v>2120208</v>
      </c>
      <c r="C738" s="1" t="s">
        <v>593</v>
      </c>
      <c r="D738" s="1">
        <v>202120208</v>
      </c>
      <c r="E738" s="248" t="s">
        <v>603</v>
      </c>
      <c r="F738" s="1">
        <v>34203085</v>
      </c>
      <c r="G738" s="1">
        <v>1.83</v>
      </c>
      <c r="H738" s="1">
        <v>6.5480087365864517</v>
      </c>
      <c r="I738" s="1">
        <v>-8.978746516112377</v>
      </c>
      <c r="J738" s="1">
        <v>-7.0570148102425616</v>
      </c>
      <c r="K738" s="1">
        <v>-12.021340831422741</v>
      </c>
      <c r="L738" s="1">
        <v>11.785045072276651</v>
      </c>
      <c r="M738" s="1">
        <v>33.790000915527344</v>
      </c>
      <c r="N738" s="1">
        <v>0.99022986041174998</v>
      </c>
      <c r="O738" s="1">
        <v>0.96533690096206171</v>
      </c>
      <c r="P738" s="1">
        <v>0.95590542468997364</v>
      </c>
      <c r="Q738" s="1">
        <v>0.9893416659037273</v>
      </c>
      <c r="R738" s="1">
        <v>0.9329846751933194</v>
      </c>
      <c r="S738" s="1">
        <v>0.92304061281840655</v>
      </c>
      <c r="T738" s="1">
        <v>0.92304061281840655</v>
      </c>
      <c r="U738" s="1">
        <v>0.95590542468997364</v>
      </c>
      <c r="V738" s="1">
        <v>406.790663</v>
      </c>
      <c r="W738" s="1">
        <v>379.211635</v>
      </c>
      <c r="X738" s="1">
        <v>262.000766</v>
      </c>
      <c r="Y738" s="1">
        <v>389.46</v>
      </c>
      <c r="Z738" s="7">
        <v>74463.375599999999</v>
      </c>
      <c r="AA738" s="7">
        <v>29.75851274</v>
      </c>
      <c r="AB738" s="7">
        <v>54.358884445999998</v>
      </c>
      <c r="AC738" s="7" t="s">
        <v>444</v>
      </c>
      <c r="AD738" s="7">
        <v>33.269071854000003</v>
      </c>
      <c r="AE738" s="7">
        <v>19.117335577999999</v>
      </c>
      <c r="AF738" s="7">
        <v>51.754165424</v>
      </c>
      <c r="AG738" s="7">
        <v>29.968835500000001</v>
      </c>
    </row>
    <row r="739" spans="1:33" ht="30" x14ac:dyDescent="0.25">
      <c r="A739" s="1">
        <v>18217</v>
      </c>
      <c r="B739" s="1">
        <v>2120209</v>
      </c>
      <c r="C739" s="1" t="s">
        <v>593</v>
      </c>
      <c r="D739" s="1">
        <v>202120209</v>
      </c>
      <c r="E739" s="248" t="s">
        <v>603</v>
      </c>
      <c r="F739" s="1">
        <v>34203085</v>
      </c>
      <c r="G739" s="1">
        <v>1.83</v>
      </c>
      <c r="H739" s="1">
        <v>17.799300777513437</v>
      </c>
      <c r="I739" s="1">
        <v>22.510054390068266</v>
      </c>
      <c r="J739" s="1">
        <v>-6.6842863234860399</v>
      </c>
      <c r="K739" s="1">
        <v>7.1240987265747648</v>
      </c>
      <c r="L739" s="1">
        <v>21.919691102238232</v>
      </c>
      <c r="M739" s="1">
        <v>33.790000915527344</v>
      </c>
      <c r="N739" s="1">
        <v>0.99022986041174998</v>
      </c>
      <c r="O739" s="1">
        <v>0.96533690096206171</v>
      </c>
      <c r="P739" s="1">
        <v>0.95590542468997364</v>
      </c>
      <c r="Q739" s="1">
        <v>0.9893416659037273</v>
      </c>
      <c r="R739" s="1">
        <v>0.9329846751933194</v>
      </c>
      <c r="S739" s="1">
        <v>0.92304061281840655</v>
      </c>
      <c r="T739" s="1">
        <v>0.92304061281840655</v>
      </c>
      <c r="U739" s="1">
        <v>0.95590542468997364</v>
      </c>
      <c r="V739" s="1">
        <v>406.790663</v>
      </c>
      <c r="W739" s="1">
        <v>379.211635</v>
      </c>
      <c r="X739" s="1">
        <v>262.000766</v>
      </c>
      <c r="Y739" s="1">
        <v>389.46</v>
      </c>
      <c r="Z739" s="7">
        <v>74463.375599999999</v>
      </c>
      <c r="AA739" s="7">
        <v>15.537206538</v>
      </c>
      <c r="AB739" s="7">
        <v>19.365432525999999</v>
      </c>
      <c r="AC739" s="7">
        <v>15.103491032000001</v>
      </c>
      <c r="AD739" s="7">
        <v>35.179980315999998</v>
      </c>
      <c r="AE739" s="7" t="s">
        <v>445</v>
      </c>
      <c r="AF739" s="7">
        <v>54.695837773000001</v>
      </c>
      <c r="AG739" s="7" t="s">
        <v>445</v>
      </c>
    </row>
    <row r="740" spans="1:33" ht="30" x14ac:dyDescent="0.25">
      <c r="A740" s="1">
        <v>20315</v>
      </c>
      <c r="B740" s="1">
        <v>2120210</v>
      </c>
      <c r="C740" s="1" t="s">
        <v>593</v>
      </c>
      <c r="D740" s="1">
        <v>202120210</v>
      </c>
      <c r="E740" s="248" t="s">
        <v>603</v>
      </c>
      <c r="F740" s="1">
        <v>34203085</v>
      </c>
      <c r="G740" s="1">
        <v>1.83</v>
      </c>
      <c r="H740" s="1">
        <v>5.9851541790464342</v>
      </c>
      <c r="I740" s="1">
        <v>5.4947446226030978</v>
      </c>
      <c r="J740" s="1">
        <v>8.9802974477135131E-2</v>
      </c>
      <c r="K740" s="1">
        <v>-2.0005457654999734</v>
      </c>
      <c r="L740" s="1">
        <v>6.7221215072405993</v>
      </c>
      <c r="M740" s="1">
        <v>33.790000915527344</v>
      </c>
      <c r="N740" s="1">
        <v>0.99022986041174998</v>
      </c>
      <c r="O740" s="1">
        <v>0.96533690096206171</v>
      </c>
      <c r="P740" s="1">
        <v>0.95590542468997364</v>
      </c>
      <c r="Q740" s="1">
        <v>0.9893416659037273</v>
      </c>
      <c r="R740" s="1">
        <v>0.9329846751933194</v>
      </c>
      <c r="S740" s="1">
        <v>0.92304061281840655</v>
      </c>
      <c r="T740" s="1">
        <v>0.92304061281840655</v>
      </c>
      <c r="U740" s="1">
        <v>0.95590542468997364</v>
      </c>
      <c r="V740" s="1">
        <v>406.790663</v>
      </c>
      <c r="W740" s="1">
        <v>379.211635</v>
      </c>
      <c r="X740" s="1">
        <v>262.000766</v>
      </c>
      <c r="Y740" s="1">
        <v>389.46</v>
      </c>
      <c r="Z740" s="7">
        <v>74463.375599999999</v>
      </c>
      <c r="AA740" s="7">
        <v>52.925008437999999</v>
      </c>
      <c r="AB740" s="7">
        <v>59.564932524</v>
      </c>
      <c r="AC740" s="7">
        <v>64.970392419999996</v>
      </c>
      <c r="AD740" s="7" t="s">
        <v>445</v>
      </c>
      <c r="AE740" s="7">
        <v>119.88568619</v>
      </c>
      <c r="AF740" s="7" t="s">
        <v>445</v>
      </c>
      <c r="AG740" s="7">
        <v>185.09268187000001</v>
      </c>
    </row>
    <row r="741" spans="1:33" ht="30" x14ac:dyDescent="0.25">
      <c r="A741" s="1">
        <v>22413</v>
      </c>
      <c r="B741" s="1">
        <v>2120211</v>
      </c>
      <c r="C741" s="1" t="s">
        <v>593</v>
      </c>
      <c r="D741" s="1">
        <v>202120211</v>
      </c>
      <c r="E741" s="248" t="s">
        <v>603</v>
      </c>
      <c r="F741" s="1">
        <v>34203085</v>
      </c>
      <c r="G741" s="1">
        <v>1.83</v>
      </c>
      <c r="H741" s="1">
        <v>4.931835141484159</v>
      </c>
      <c r="I741" s="1">
        <v>7.3721289123612488</v>
      </c>
      <c r="J741" s="1">
        <v>-3.608481325038797</v>
      </c>
      <c r="K741" s="1">
        <v>2.8285095081282954</v>
      </c>
      <c r="L741" s="1">
        <v>7.4257943085872613</v>
      </c>
      <c r="M741" s="1">
        <v>33.790000915527344</v>
      </c>
      <c r="N741" s="1">
        <v>0.99022986041174998</v>
      </c>
      <c r="O741" s="1">
        <v>0.96533690096206171</v>
      </c>
      <c r="P741" s="1">
        <v>0.95590542468997364</v>
      </c>
      <c r="Q741" s="1">
        <v>0.9893416659037273</v>
      </c>
      <c r="R741" s="1">
        <v>0.9329846751933194</v>
      </c>
      <c r="S741" s="1">
        <v>0.92304061281840655</v>
      </c>
      <c r="T741" s="1">
        <v>0.92304061281840655</v>
      </c>
      <c r="U741" s="1">
        <v>0.95590542468997364</v>
      </c>
      <c r="V741" s="1">
        <v>406.790663</v>
      </c>
      <c r="W741" s="1">
        <v>379.211635</v>
      </c>
      <c r="X741" s="1">
        <v>262.000766</v>
      </c>
      <c r="Y741" s="1">
        <v>389.46</v>
      </c>
      <c r="Z741" s="7">
        <v>74463.375599999999</v>
      </c>
      <c r="AA741" s="7">
        <v>47.815041723</v>
      </c>
      <c r="AB741" s="7">
        <v>72.500116813000005</v>
      </c>
      <c r="AC741" s="7">
        <v>48.170390712</v>
      </c>
      <c r="AD741" s="7">
        <v>66.019149006000006</v>
      </c>
      <c r="AE741" s="7" t="s">
        <v>445</v>
      </c>
      <c r="AF741" s="7">
        <v>102.16997461</v>
      </c>
      <c r="AG741" s="7" t="s">
        <v>445</v>
      </c>
    </row>
    <row r="742" spans="1:33" ht="30" x14ac:dyDescent="0.25">
      <c r="A742" s="1">
        <v>24511</v>
      </c>
      <c r="B742" s="1">
        <v>2120212</v>
      </c>
      <c r="C742" s="1" t="s">
        <v>593</v>
      </c>
      <c r="D742" s="1">
        <v>202120212</v>
      </c>
      <c r="E742" s="248" t="s">
        <v>603</v>
      </c>
      <c r="F742" s="1">
        <v>34203085</v>
      </c>
      <c r="G742" s="1">
        <v>1.83</v>
      </c>
      <c r="H742" s="1">
        <v>2.6941055630019872</v>
      </c>
      <c r="I742" s="1">
        <v>7.5302691822867214</v>
      </c>
      <c r="J742" s="1">
        <v>-7.8967183181231348</v>
      </c>
      <c r="K742" s="1">
        <v>6.4273551345066977</v>
      </c>
      <c r="L742" s="1">
        <v>9.5346041945995754</v>
      </c>
      <c r="M742" s="1">
        <v>33.790000915527344</v>
      </c>
      <c r="N742" s="1">
        <v>0.99022986041174998</v>
      </c>
      <c r="O742" s="1">
        <v>0.96533690096206171</v>
      </c>
      <c r="P742" s="1">
        <v>0.95590542468997364</v>
      </c>
      <c r="Q742" s="1">
        <v>0.9893416659037273</v>
      </c>
      <c r="R742" s="1">
        <v>0.9329846751933194</v>
      </c>
      <c r="S742" s="1">
        <v>0.92304061281840655</v>
      </c>
      <c r="T742" s="1">
        <v>0.92304061281840655</v>
      </c>
      <c r="U742" s="1">
        <v>0.95590542468997364</v>
      </c>
      <c r="V742" s="1">
        <v>406.790663</v>
      </c>
      <c r="W742" s="1">
        <v>379.211635</v>
      </c>
      <c r="X742" s="1">
        <v>262.000766</v>
      </c>
      <c r="Y742" s="1">
        <v>389.46</v>
      </c>
      <c r="Z742" s="7">
        <v>74463.375599999999</v>
      </c>
      <c r="AA742" s="7">
        <v>37.018406595999998</v>
      </c>
      <c r="AB742" s="7">
        <v>133.54946383000001</v>
      </c>
      <c r="AC742" s="7">
        <v>47.137782358999999</v>
      </c>
      <c r="AD742" s="7">
        <v>29.625044209999999</v>
      </c>
      <c r="AE742" s="7" t="s">
        <v>445</v>
      </c>
      <c r="AF742" s="7">
        <v>46.144511391000002</v>
      </c>
      <c r="AG742" s="7" t="s">
        <v>445</v>
      </c>
    </row>
    <row r="743" spans="1:33" ht="30" x14ac:dyDescent="0.25">
      <c r="A743" s="1">
        <v>26609</v>
      </c>
      <c r="B743" s="1">
        <v>2120213</v>
      </c>
      <c r="C743" s="1" t="s">
        <v>593</v>
      </c>
      <c r="D743" s="1">
        <v>202120213</v>
      </c>
      <c r="E743" s="248" t="s">
        <v>603</v>
      </c>
      <c r="F743" s="1">
        <v>34203085</v>
      </c>
      <c r="G743" s="1">
        <v>1.83</v>
      </c>
      <c r="H743" s="1">
        <v>5.2590974931621979</v>
      </c>
      <c r="I743" s="1">
        <v>2.6683631927395419</v>
      </c>
      <c r="J743" s="1">
        <v>2.2333947849551699</v>
      </c>
      <c r="K743" s="1">
        <v>-5.3694413015108031</v>
      </c>
      <c r="L743" s="1">
        <v>7.0907545529349978</v>
      </c>
      <c r="M743" s="1">
        <v>33.790000915527344</v>
      </c>
      <c r="N743" s="1">
        <v>0.99022986041174998</v>
      </c>
      <c r="O743" s="1">
        <v>0.96533690096206171</v>
      </c>
      <c r="P743" s="1">
        <v>0.95590542468997364</v>
      </c>
      <c r="Q743" s="1">
        <v>0.9893416659037273</v>
      </c>
      <c r="R743" s="1">
        <v>0.9329846751933194</v>
      </c>
      <c r="S743" s="1">
        <v>0.92304061281840655</v>
      </c>
      <c r="T743" s="1">
        <v>0.92304061281840655</v>
      </c>
      <c r="U743" s="1">
        <v>0.95590542468997364</v>
      </c>
      <c r="V743" s="1">
        <v>406.790663</v>
      </c>
      <c r="W743" s="1">
        <v>379.211635</v>
      </c>
      <c r="X743" s="1">
        <v>262.000766</v>
      </c>
      <c r="Y743" s="1">
        <v>389.46</v>
      </c>
      <c r="Z743" s="7">
        <v>74463.375599999999</v>
      </c>
      <c r="AA743" s="7">
        <v>50.121563479999999</v>
      </c>
      <c r="AB743" s="7">
        <v>67.926362264999995</v>
      </c>
      <c r="AC743" s="7">
        <v>134.84749632</v>
      </c>
      <c r="AD743" s="7" t="s">
        <v>445</v>
      </c>
      <c r="AE743" s="7">
        <v>44.039573771000001</v>
      </c>
      <c r="AF743" s="7" t="s">
        <v>445</v>
      </c>
      <c r="AG743" s="7">
        <v>68.334388028999996</v>
      </c>
    </row>
    <row r="744" spans="1:33" ht="30" x14ac:dyDescent="0.25">
      <c r="A744" s="1">
        <v>28707</v>
      </c>
      <c r="B744" s="1">
        <v>2120214</v>
      </c>
      <c r="C744" s="1" t="s">
        <v>593</v>
      </c>
      <c r="D744" s="1">
        <v>202120214</v>
      </c>
      <c r="E744" s="248" t="s">
        <v>603</v>
      </c>
      <c r="F744" s="1">
        <v>34203085</v>
      </c>
      <c r="G744" s="1">
        <v>1.83</v>
      </c>
      <c r="H744" s="1">
        <v>13.141559036193884</v>
      </c>
      <c r="I744" s="1">
        <v>9.449836280883579</v>
      </c>
      <c r="J744" s="1">
        <v>4.027530435115656</v>
      </c>
      <c r="K744" s="1">
        <v>-6.0302480157390566</v>
      </c>
      <c r="L744" s="1">
        <v>13.514842166798729</v>
      </c>
      <c r="M744" s="1">
        <v>33.790000915527344</v>
      </c>
      <c r="N744" s="1">
        <v>0.99022986041174998</v>
      </c>
      <c r="O744" s="1">
        <v>0.96533690096206171</v>
      </c>
      <c r="P744" s="1">
        <v>0.95590542468997364</v>
      </c>
      <c r="Q744" s="1">
        <v>0.9893416659037273</v>
      </c>
      <c r="R744" s="1">
        <v>0.9329846751933194</v>
      </c>
      <c r="S744" s="1">
        <v>0.92304061281840655</v>
      </c>
      <c r="T744" s="1">
        <v>0.92304061281840655</v>
      </c>
      <c r="U744" s="1">
        <v>0.95590542468997364</v>
      </c>
      <c r="V744" s="1">
        <v>406.790663</v>
      </c>
      <c r="W744" s="1">
        <v>379.211635</v>
      </c>
      <c r="X744" s="1">
        <v>262.000766</v>
      </c>
      <c r="Y744" s="1">
        <v>389.46</v>
      </c>
      <c r="Z744" s="7">
        <v>74463.375599999999</v>
      </c>
      <c r="AA744" s="7">
        <v>25.821656852</v>
      </c>
      <c r="AB744" s="7">
        <v>26.583520190000002</v>
      </c>
      <c r="AC744" s="7">
        <v>37.359443298999999</v>
      </c>
      <c r="AD744" s="7" t="s">
        <v>445</v>
      </c>
      <c r="AE744" s="7">
        <v>39.104046629000003</v>
      </c>
      <c r="AF744" s="7" t="s">
        <v>445</v>
      </c>
      <c r="AG744" s="7">
        <v>60.736586244999998</v>
      </c>
    </row>
    <row r="745" spans="1:33" ht="30" x14ac:dyDescent="0.25">
      <c r="A745" s="1">
        <v>30805</v>
      </c>
      <c r="B745" s="1">
        <v>2120215</v>
      </c>
      <c r="C745" s="1" t="s">
        <v>593</v>
      </c>
      <c r="D745" s="1">
        <v>202120215</v>
      </c>
      <c r="E745" s="248" t="s">
        <v>603</v>
      </c>
      <c r="F745" s="1">
        <v>34203085</v>
      </c>
      <c r="G745" s="1">
        <v>1.83</v>
      </c>
      <c r="H745" s="1">
        <v>1.8932398526330272</v>
      </c>
      <c r="I745" s="1">
        <v>-2.8899212064432351</v>
      </c>
      <c r="J745" s="1">
        <v>-7.5073435679092482</v>
      </c>
      <c r="K745" s="1">
        <v>-9.2891153850446866</v>
      </c>
      <c r="L745" s="1">
        <v>8.6116573522701874</v>
      </c>
      <c r="M745" s="1">
        <v>33.790000915527344</v>
      </c>
      <c r="N745" s="1">
        <v>0.99022986041174998</v>
      </c>
      <c r="O745" s="1">
        <v>0.96533690096206171</v>
      </c>
      <c r="P745" s="1">
        <v>0.95590542468997364</v>
      </c>
      <c r="Q745" s="1">
        <v>0.9893416659037273</v>
      </c>
      <c r="R745" s="1">
        <v>0.9329846751933194</v>
      </c>
      <c r="S745" s="1">
        <v>0.92304061281840655</v>
      </c>
      <c r="T745" s="1">
        <v>0.92304061281840655</v>
      </c>
      <c r="U745" s="1">
        <v>0.95590542468997364</v>
      </c>
      <c r="V745" s="1">
        <v>406.790663</v>
      </c>
      <c r="W745" s="1">
        <v>379.211635</v>
      </c>
      <c r="X745" s="1">
        <v>262.000766</v>
      </c>
      <c r="Y745" s="1">
        <v>389.46</v>
      </c>
      <c r="Z745" s="7">
        <v>74463.375599999999</v>
      </c>
      <c r="AA745" s="7">
        <v>41.092996059999997</v>
      </c>
      <c r="AB745" s="7">
        <v>190.4656817</v>
      </c>
      <c r="AC745" s="7" t="s">
        <v>444</v>
      </c>
      <c r="AD745" s="7">
        <v>31.213438138000001</v>
      </c>
      <c r="AE745" s="7">
        <v>25.034486341000001</v>
      </c>
      <c r="AF745" s="7">
        <v>48.589701515000002</v>
      </c>
      <c r="AG745" s="7">
        <v>39.077758889999998</v>
      </c>
    </row>
    <row r="746" spans="1:33" ht="30" x14ac:dyDescent="0.25">
      <c r="A746" s="1">
        <v>32903</v>
      </c>
      <c r="B746" s="1">
        <v>2120216</v>
      </c>
      <c r="C746" s="1" t="s">
        <v>593</v>
      </c>
      <c r="D746" s="1">
        <v>202120216</v>
      </c>
      <c r="E746" s="248" t="s">
        <v>603</v>
      </c>
      <c r="F746" s="1">
        <v>34203085</v>
      </c>
      <c r="G746" s="1">
        <v>1.83</v>
      </c>
      <c r="H746" s="1">
        <v>-0.30832875060279785</v>
      </c>
      <c r="I746" s="1">
        <v>3.2700040213311663</v>
      </c>
      <c r="J746" s="1">
        <v>-3.6268027969616323</v>
      </c>
      <c r="K746" s="1">
        <v>-1.8015918791429968</v>
      </c>
      <c r="L746" s="1">
        <v>4.453141216928203</v>
      </c>
      <c r="M746" s="1">
        <v>33.790000915527344</v>
      </c>
      <c r="N746" s="1">
        <v>0.99022986041174998</v>
      </c>
      <c r="O746" s="1">
        <v>0.96533690096206171</v>
      </c>
      <c r="P746" s="1">
        <v>0.95590542468997364</v>
      </c>
      <c r="Q746" s="1">
        <v>0.9893416659037273</v>
      </c>
      <c r="R746" s="1">
        <v>0.9329846751933194</v>
      </c>
      <c r="S746" s="1">
        <v>0.92304061281840655</v>
      </c>
      <c r="T746" s="1">
        <v>0.92304061281840655</v>
      </c>
      <c r="U746" s="1">
        <v>0.95590542468997364</v>
      </c>
      <c r="V746" s="1">
        <v>406.790663</v>
      </c>
      <c r="W746" s="1">
        <v>379.211635</v>
      </c>
      <c r="X746" s="1">
        <v>262.000766</v>
      </c>
      <c r="Y746" s="1">
        <v>389.46</v>
      </c>
      <c r="Z746" s="7">
        <v>74463.375599999999</v>
      </c>
      <c r="AA746" s="7">
        <v>80.401069793999994</v>
      </c>
      <c r="AB746" s="7" t="s">
        <v>444</v>
      </c>
      <c r="AC746" s="7">
        <v>109.85321505</v>
      </c>
      <c r="AD746" s="7">
        <v>65.680589252999994</v>
      </c>
      <c r="AE746" s="7">
        <v>133.23536729</v>
      </c>
      <c r="AF746" s="7">
        <v>101.64879221</v>
      </c>
      <c r="AG746" s="7">
        <v>205.64331973</v>
      </c>
    </row>
    <row r="747" spans="1:33" ht="30" x14ac:dyDescent="0.25">
      <c r="A747" s="1">
        <v>35001</v>
      </c>
      <c r="B747" s="1">
        <v>2120217</v>
      </c>
      <c r="C747" s="1" t="s">
        <v>593</v>
      </c>
      <c r="D747" s="1">
        <v>202120217</v>
      </c>
      <c r="E747" s="248" t="s">
        <v>603</v>
      </c>
      <c r="F747" s="1">
        <v>34203085</v>
      </c>
      <c r="G747" s="1">
        <v>1.83</v>
      </c>
      <c r="H747" s="1">
        <v>10.103356085112788</v>
      </c>
      <c r="I747" s="1">
        <v>6.0889575348047478</v>
      </c>
      <c r="J747" s="1">
        <v>5.0714301312131989</v>
      </c>
      <c r="K747" s="1">
        <v>-6.4974323216244292</v>
      </c>
      <c r="L747" s="1">
        <v>10.902194777252024</v>
      </c>
      <c r="M747" s="1">
        <v>33.790000915527344</v>
      </c>
      <c r="N747" s="1">
        <v>0.99022986041174998</v>
      </c>
      <c r="O747" s="1">
        <v>0.96533690096206171</v>
      </c>
      <c r="P747" s="1">
        <v>0.95590542468997364</v>
      </c>
      <c r="Q747" s="1">
        <v>0.9893416659037273</v>
      </c>
      <c r="R747" s="1">
        <v>0.9329846751933194</v>
      </c>
      <c r="S747" s="1">
        <v>0.92304061281840655</v>
      </c>
      <c r="T747" s="1">
        <v>0.92304061281840655</v>
      </c>
      <c r="U747" s="1">
        <v>0.95590542468997364</v>
      </c>
      <c r="V747" s="1">
        <v>406.790663</v>
      </c>
      <c r="W747" s="1">
        <v>379.211635</v>
      </c>
      <c r="X747" s="1">
        <v>262.000766</v>
      </c>
      <c r="Y747" s="1">
        <v>389.46</v>
      </c>
      <c r="Z747" s="7">
        <v>74463.375599999999</v>
      </c>
      <c r="AA747" s="7">
        <v>32.249310473999998</v>
      </c>
      <c r="AB747" s="7">
        <v>34.878222637</v>
      </c>
      <c r="AC747" s="7">
        <v>58.532433414000003</v>
      </c>
      <c r="AD747" s="7" t="s">
        <v>445</v>
      </c>
      <c r="AE747" s="7">
        <v>36.220448885000003</v>
      </c>
      <c r="AF747" s="7" t="s">
        <v>445</v>
      </c>
      <c r="AG747" s="7">
        <v>56.297545903</v>
      </c>
    </row>
    <row r="748" spans="1:33" ht="30" x14ac:dyDescent="0.25">
      <c r="A748" s="1">
        <v>37099</v>
      </c>
      <c r="B748" s="1">
        <v>2120218</v>
      </c>
      <c r="C748" s="1" t="s">
        <v>593</v>
      </c>
      <c r="D748" s="1">
        <v>202120218</v>
      </c>
      <c r="E748" s="248" t="s">
        <v>603</v>
      </c>
      <c r="F748" s="1">
        <v>34203085</v>
      </c>
      <c r="G748" s="1">
        <v>1.83</v>
      </c>
      <c r="H748" s="1">
        <v>2.3352125045895704</v>
      </c>
      <c r="I748" s="1">
        <v>8.5834605379143376</v>
      </c>
      <c r="J748" s="1">
        <v>-7.5945765397779041</v>
      </c>
      <c r="K748" s="1">
        <v>7.4505006887683418</v>
      </c>
      <c r="L748" s="1">
        <v>8.9929726863171968</v>
      </c>
      <c r="M748" s="1">
        <v>33.790000915527344</v>
      </c>
      <c r="N748" s="1">
        <v>0.99022986041174998</v>
      </c>
      <c r="O748" s="1">
        <v>0.96533690096206171</v>
      </c>
      <c r="P748" s="1">
        <v>0.95590542468997364</v>
      </c>
      <c r="Q748" s="1">
        <v>0.9893416659037273</v>
      </c>
      <c r="R748" s="1">
        <v>0.9329846751933194</v>
      </c>
      <c r="S748" s="1">
        <v>0.92304061281840655</v>
      </c>
      <c r="T748" s="1">
        <v>0.92304061281840655</v>
      </c>
      <c r="U748" s="1">
        <v>0.95590542468997364</v>
      </c>
      <c r="V748" s="1">
        <v>406.790663</v>
      </c>
      <c r="W748" s="1">
        <v>379.211635</v>
      </c>
      <c r="X748" s="1">
        <v>262.000766</v>
      </c>
      <c r="Y748" s="1">
        <v>389.46</v>
      </c>
      <c r="Z748" s="7">
        <v>74463.375599999999</v>
      </c>
      <c r="AA748" s="7">
        <v>39.308190811000003</v>
      </c>
      <c r="AB748" s="7">
        <v>154.22803954</v>
      </c>
      <c r="AC748" s="7">
        <v>41.231272271000002</v>
      </c>
      <c r="AD748" s="7">
        <v>30.843427521999999</v>
      </c>
      <c r="AE748" s="7" t="s">
        <v>445</v>
      </c>
      <c r="AF748" s="7">
        <v>48.020103325999997</v>
      </c>
      <c r="AG748" s="7" t="s">
        <v>445</v>
      </c>
    </row>
    <row r="749" spans="1:33" ht="30" x14ac:dyDescent="0.25">
      <c r="A749" s="1">
        <v>39197</v>
      </c>
      <c r="B749" s="1">
        <v>2120219</v>
      </c>
      <c r="C749" s="1" t="s">
        <v>593</v>
      </c>
      <c r="D749" s="1">
        <v>202120219</v>
      </c>
      <c r="E749" s="248" t="s">
        <v>603</v>
      </c>
      <c r="F749" s="1">
        <v>34203085</v>
      </c>
      <c r="G749" s="1">
        <v>1.83</v>
      </c>
      <c r="H749" s="1">
        <v>15.293769399121421</v>
      </c>
      <c r="I749" s="1">
        <v>22.239767360805342</v>
      </c>
      <c r="J749" s="1">
        <v>-10.309626856537497</v>
      </c>
      <c r="K749" s="1">
        <v>10.835987095878476</v>
      </c>
      <c r="L749" s="1">
        <v>22.31307743291822</v>
      </c>
      <c r="M749" s="1">
        <v>33.790000915527344</v>
      </c>
      <c r="N749" s="1">
        <v>0.99022986041174998</v>
      </c>
      <c r="O749" s="1">
        <v>0.96533690096206171</v>
      </c>
      <c r="P749" s="1">
        <v>0.95590542468997364</v>
      </c>
      <c r="Q749" s="1">
        <v>0.9893416659037273</v>
      </c>
      <c r="R749" s="1">
        <v>0.9329846751933194</v>
      </c>
      <c r="S749" s="1">
        <v>0.92304061281840655</v>
      </c>
      <c r="T749" s="1">
        <v>0.92304061281840655</v>
      </c>
      <c r="U749" s="1">
        <v>0.95590542468997364</v>
      </c>
      <c r="V749" s="1">
        <v>406.790663</v>
      </c>
      <c r="W749" s="1">
        <v>379.211635</v>
      </c>
      <c r="X749" s="1">
        <v>262.000766</v>
      </c>
      <c r="Y749" s="1">
        <v>389.46</v>
      </c>
      <c r="Z749" s="7">
        <v>74463.375599999999</v>
      </c>
      <c r="AA749" s="7">
        <v>15.245650565</v>
      </c>
      <c r="AB749" s="7">
        <v>22.701838935000001</v>
      </c>
      <c r="AC749" s="7">
        <v>15.299201926</v>
      </c>
      <c r="AD749" s="7">
        <v>22.457429737999998</v>
      </c>
      <c r="AE749" s="7" t="s">
        <v>445</v>
      </c>
      <c r="AF749" s="7">
        <v>35.110611167999998</v>
      </c>
      <c r="AG749" s="7" t="s">
        <v>445</v>
      </c>
    </row>
    <row r="750" spans="1:33" ht="30" x14ac:dyDescent="0.25">
      <c r="A750" s="1">
        <v>41295</v>
      </c>
      <c r="B750" s="1">
        <v>2120220</v>
      </c>
      <c r="C750" s="1" t="s">
        <v>593</v>
      </c>
      <c r="D750" s="1">
        <v>202120220</v>
      </c>
      <c r="E750" s="248" t="s">
        <v>603</v>
      </c>
      <c r="F750" s="1">
        <v>34203085</v>
      </c>
      <c r="G750" s="1">
        <v>1.83</v>
      </c>
      <c r="H750" s="1">
        <v>5.4692297324932335</v>
      </c>
      <c r="I750" s="1">
        <v>3.8689921145882753</v>
      </c>
      <c r="J750" s="1">
        <v>2.1850119501891632</v>
      </c>
      <c r="K750" s="1">
        <v>-3.2857948244456345</v>
      </c>
      <c r="L750" s="1">
        <v>6.2033524997919125</v>
      </c>
      <c r="M750" s="1">
        <v>33.790000915527344</v>
      </c>
      <c r="N750" s="1">
        <v>0.99022986041174998</v>
      </c>
      <c r="O750" s="1">
        <v>0.96533690096206171</v>
      </c>
      <c r="P750" s="1">
        <v>0.95590542468997364</v>
      </c>
      <c r="Q750" s="1">
        <v>0.9893416659037273</v>
      </c>
      <c r="R750" s="1">
        <v>0.9329846751933194</v>
      </c>
      <c r="S750" s="1">
        <v>0.92304061281840655</v>
      </c>
      <c r="T750" s="1">
        <v>0.92304061281840655</v>
      </c>
      <c r="U750" s="1">
        <v>0.95590542468997364</v>
      </c>
      <c r="V750" s="1">
        <v>406.790663</v>
      </c>
      <c r="W750" s="1">
        <v>379.211635</v>
      </c>
      <c r="X750" s="1">
        <v>262.000766</v>
      </c>
      <c r="Y750" s="1">
        <v>389.46</v>
      </c>
      <c r="Z750" s="7">
        <v>74463.375599999999</v>
      </c>
      <c r="AA750" s="7">
        <v>57.434605967000003</v>
      </c>
      <c r="AB750" s="7">
        <v>65.278155560000002</v>
      </c>
      <c r="AC750" s="7">
        <v>92.691185782999995</v>
      </c>
      <c r="AD750" s="7" t="s">
        <v>445</v>
      </c>
      <c r="AE750" s="7">
        <v>72.600866921999994</v>
      </c>
      <c r="AF750" s="7" t="s">
        <v>445</v>
      </c>
      <c r="AG750" s="7">
        <v>112.30193959</v>
      </c>
    </row>
    <row r="751" spans="1:33" ht="30" x14ac:dyDescent="0.25">
      <c r="A751" s="1">
        <v>43393</v>
      </c>
      <c r="B751" s="1">
        <v>2120221</v>
      </c>
      <c r="C751" s="1" t="s">
        <v>593</v>
      </c>
      <c r="D751" s="1">
        <v>202120221</v>
      </c>
      <c r="E751" s="248" t="s">
        <v>603</v>
      </c>
      <c r="F751" s="1">
        <v>34203085</v>
      </c>
      <c r="G751" s="1">
        <v>1.83</v>
      </c>
      <c r="H751" s="1">
        <v>0.2141660606761609</v>
      </c>
      <c r="I751" s="1">
        <v>11.177236761267897</v>
      </c>
      <c r="J751" s="1">
        <v>-12.363663038058826</v>
      </c>
      <c r="K751" s="1">
        <v>7.5163284043479255</v>
      </c>
      <c r="L751" s="1">
        <v>12.472298586256457</v>
      </c>
      <c r="M751" s="1">
        <v>33.790000915527344</v>
      </c>
      <c r="N751" s="1">
        <v>0.99022986041174998</v>
      </c>
      <c r="O751" s="1">
        <v>0.96533690096206171</v>
      </c>
      <c r="P751" s="1">
        <v>0.95590542468997364</v>
      </c>
      <c r="Q751" s="1">
        <v>0.9893416659037273</v>
      </c>
      <c r="R751" s="1">
        <v>0.9329846751933194</v>
      </c>
      <c r="S751" s="1">
        <v>0.92304061281840655</v>
      </c>
      <c r="T751" s="1">
        <v>0.92304061281840655</v>
      </c>
      <c r="U751" s="1">
        <v>0.95590542468997364</v>
      </c>
      <c r="V751" s="1">
        <v>406.790663</v>
      </c>
      <c r="W751" s="1">
        <v>379.211635</v>
      </c>
      <c r="X751" s="1">
        <v>262.000766</v>
      </c>
      <c r="Y751" s="1">
        <v>389.46</v>
      </c>
      <c r="Z751" s="7">
        <v>74463.375599999999</v>
      </c>
      <c r="AA751" s="7">
        <v>28.063645045000001</v>
      </c>
      <c r="AB751" s="7">
        <v>1691.5672437000001</v>
      </c>
      <c r="AC751" s="7">
        <v>31.431133628000001</v>
      </c>
      <c r="AD751" s="7">
        <v>18.560331502</v>
      </c>
      <c r="AE751" s="7" t="s">
        <v>445</v>
      </c>
      <c r="AF751" s="7">
        <v>29.111377636</v>
      </c>
      <c r="AG751" s="7" t="s">
        <v>445</v>
      </c>
    </row>
    <row r="752" spans="1:33" ht="30" x14ac:dyDescent="0.25">
      <c r="A752" s="1">
        <v>45491</v>
      </c>
      <c r="B752" s="1">
        <v>2120222</v>
      </c>
      <c r="C752" s="1" t="s">
        <v>593</v>
      </c>
      <c r="D752" s="1">
        <v>202120222</v>
      </c>
      <c r="E752" s="248" t="s">
        <v>603</v>
      </c>
      <c r="F752" s="1">
        <v>34203085</v>
      </c>
      <c r="G752" s="1">
        <v>1.83</v>
      </c>
      <c r="H752" s="1">
        <v>0.75791617873644634</v>
      </c>
      <c r="I752" s="1">
        <v>6.5631149654713168</v>
      </c>
      <c r="J752" s="1">
        <v>-6.8717710597232058</v>
      </c>
      <c r="K752" s="1">
        <v>3.6875746861675234</v>
      </c>
      <c r="L752" s="1">
        <v>7.2921049341112054</v>
      </c>
      <c r="M752" s="1">
        <v>33.790000915527344</v>
      </c>
      <c r="N752" s="1">
        <v>0.99022986041174998</v>
      </c>
      <c r="O752" s="1">
        <v>0.96533690096206171</v>
      </c>
      <c r="P752" s="1">
        <v>0.95590542468997364</v>
      </c>
      <c r="Q752" s="1">
        <v>0.9893416659037273</v>
      </c>
      <c r="R752" s="1">
        <v>0.9329846751933194</v>
      </c>
      <c r="S752" s="1">
        <v>0.92304061281840655</v>
      </c>
      <c r="T752" s="1">
        <v>0.92304061281840655</v>
      </c>
      <c r="U752" s="1">
        <v>0.95590542468997364</v>
      </c>
      <c r="V752" s="1">
        <v>406.790663</v>
      </c>
      <c r="W752" s="1">
        <v>379.211635</v>
      </c>
      <c r="X752" s="1">
        <v>262.000766</v>
      </c>
      <c r="Y752" s="1">
        <v>389.46</v>
      </c>
      <c r="Z752" s="7">
        <v>74463.375599999999</v>
      </c>
      <c r="AA752" s="7">
        <v>48.709989403000002</v>
      </c>
      <c r="AB752" s="7">
        <v>477.27249130000001</v>
      </c>
      <c r="AC752" s="7">
        <v>54.231465685000003</v>
      </c>
      <c r="AD752" s="7">
        <v>34.192870296000002</v>
      </c>
      <c r="AE752" s="7" t="s">
        <v>445</v>
      </c>
      <c r="AF752" s="7">
        <v>53.176270348000003</v>
      </c>
      <c r="AG752" s="7" t="s">
        <v>445</v>
      </c>
    </row>
    <row r="753" spans="1:33" ht="30" x14ac:dyDescent="0.25">
      <c r="A753" s="1">
        <v>47589</v>
      </c>
      <c r="B753" s="1">
        <v>2120223</v>
      </c>
      <c r="C753" s="1" t="s">
        <v>593</v>
      </c>
      <c r="D753" s="1">
        <v>202120223</v>
      </c>
      <c r="E753" s="248" t="s">
        <v>603</v>
      </c>
      <c r="F753" s="1">
        <v>34203085</v>
      </c>
      <c r="G753" s="1">
        <v>1.83</v>
      </c>
      <c r="H753" s="1">
        <v>12.858592330779244</v>
      </c>
      <c r="I753" s="1">
        <v>10.202959303512909</v>
      </c>
      <c r="J753" s="1">
        <v>2.0509285596761813</v>
      </c>
      <c r="K753" s="1">
        <v>-5.7569422744387717</v>
      </c>
      <c r="L753" s="1">
        <v>13.999386105943978</v>
      </c>
      <c r="M753" s="1">
        <v>33.790000915527344</v>
      </c>
      <c r="N753" s="1">
        <v>0.99022986041174998</v>
      </c>
      <c r="O753" s="1">
        <v>0.96533690096206171</v>
      </c>
      <c r="P753" s="1">
        <v>0.95590542468997364</v>
      </c>
      <c r="Q753" s="1">
        <v>0.9893416659037273</v>
      </c>
      <c r="R753" s="1">
        <v>0.9329846751933194</v>
      </c>
      <c r="S753" s="1">
        <v>0.92304061281840655</v>
      </c>
      <c r="T753" s="1">
        <v>0.92304061281840655</v>
      </c>
      <c r="U753" s="1">
        <v>0.95590542468997364</v>
      </c>
      <c r="V753" s="1">
        <v>406.790663</v>
      </c>
      <c r="W753" s="1">
        <v>379.211635</v>
      </c>
      <c r="X753" s="1">
        <v>262.000766</v>
      </c>
      <c r="Y753" s="1">
        <v>389.46</v>
      </c>
      <c r="Z753" s="7">
        <v>74463.375599999999</v>
      </c>
      <c r="AA753" s="7">
        <v>24.893311054000002</v>
      </c>
      <c r="AB753" s="7">
        <v>27.190524256</v>
      </c>
      <c r="AC753" s="7">
        <v>34.527972642000002</v>
      </c>
      <c r="AD753" s="7" t="s">
        <v>445</v>
      </c>
      <c r="AE753" s="7">
        <v>41.007950762999997</v>
      </c>
      <c r="AF753" s="7" t="s">
        <v>445</v>
      </c>
      <c r="AG753" s="7">
        <v>63.667476057999998</v>
      </c>
    </row>
    <row r="754" spans="1:33" ht="30" x14ac:dyDescent="0.25">
      <c r="A754" s="1">
        <v>49687</v>
      </c>
      <c r="B754" s="1">
        <v>2120224</v>
      </c>
      <c r="C754" s="1" t="s">
        <v>593</v>
      </c>
      <c r="D754" s="1">
        <v>202120224</v>
      </c>
      <c r="E754" s="248" t="s">
        <v>603</v>
      </c>
      <c r="F754" s="1">
        <v>34203085</v>
      </c>
      <c r="G754" s="1">
        <v>1.83</v>
      </c>
      <c r="H754" s="1">
        <v>9.4650727008680633</v>
      </c>
      <c r="I754" s="1">
        <v>8.8472862461888493</v>
      </c>
      <c r="J754" s="1">
        <v>0.30167669263855934</v>
      </c>
      <c r="K754" s="1">
        <v>-1.5035767705799099</v>
      </c>
      <c r="L754" s="1">
        <v>9.6870523621389069</v>
      </c>
      <c r="M754" s="1">
        <v>33.790000915527344</v>
      </c>
      <c r="N754" s="1">
        <v>0.99022986041174998</v>
      </c>
      <c r="O754" s="1">
        <v>0.96533690096206171</v>
      </c>
      <c r="P754" s="1">
        <v>0.95590542468997364</v>
      </c>
      <c r="Q754" s="1">
        <v>0.9893416659037273</v>
      </c>
      <c r="R754" s="1">
        <v>0.9329846751933194</v>
      </c>
      <c r="S754" s="1">
        <v>0.92304061281840655</v>
      </c>
      <c r="T754" s="1">
        <v>0.92304061281840655</v>
      </c>
      <c r="U754" s="1">
        <v>0.95590542468997364</v>
      </c>
      <c r="V754" s="1">
        <v>406.790663</v>
      </c>
      <c r="W754" s="1">
        <v>379.211635</v>
      </c>
      <c r="X754" s="1">
        <v>262.000766</v>
      </c>
      <c r="Y754" s="1">
        <v>389.46</v>
      </c>
      <c r="Z754" s="7">
        <v>74463.375599999999</v>
      </c>
      <c r="AA754" s="7">
        <v>36.420099061000002</v>
      </c>
      <c r="AB754" s="7">
        <v>37.297694106999998</v>
      </c>
      <c r="AC754" s="7">
        <v>39.971937486000002</v>
      </c>
      <c r="AD754" s="7" t="s">
        <v>445</v>
      </c>
      <c r="AE754" s="7">
        <v>159.84136995</v>
      </c>
      <c r="AF754" s="7" t="s">
        <v>445</v>
      </c>
      <c r="AG754" s="7">
        <v>246.60087677999999</v>
      </c>
    </row>
    <row r="755" spans="1:33" ht="30" x14ac:dyDescent="0.25">
      <c r="A755" s="1">
        <v>51773</v>
      </c>
      <c r="B755" s="1">
        <v>2121201</v>
      </c>
      <c r="C755" s="1" t="s">
        <v>593</v>
      </c>
      <c r="D755" s="1">
        <v>202121201</v>
      </c>
      <c r="E755" s="248" t="s">
        <v>603</v>
      </c>
      <c r="F755" s="1">
        <v>34203085</v>
      </c>
      <c r="G755" s="1">
        <v>1.83</v>
      </c>
      <c r="H755" s="1">
        <v>-1.8971853102755305</v>
      </c>
      <c r="I755" s="1">
        <v>1.7619190490336956</v>
      </c>
      <c r="J755" s="1">
        <v>-9.031149886636415</v>
      </c>
      <c r="K755" s="1">
        <v>-7.9749355667252289</v>
      </c>
      <c r="L755" s="1">
        <v>8.9885661087765847</v>
      </c>
      <c r="M755" s="1">
        <v>33.790000915527344</v>
      </c>
      <c r="N755" s="1">
        <v>0.99022986041174998</v>
      </c>
      <c r="O755" s="1">
        <v>0.96533690096206171</v>
      </c>
      <c r="P755" s="1">
        <v>0.95590542468997364</v>
      </c>
      <c r="Q755" s="1">
        <v>0.9893416659037273</v>
      </c>
      <c r="R755" s="1">
        <v>0.9329846751933194</v>
      </c>
      <c r="S755" s="1">
        <v>0.92304061281840655</v>
      </c>
      <c r="T755" s="1">
        <v>0.92304061281840655</v>
      </c>
      <c r="U755" s="1">
        <v>0.95590542468997364</v>
      </c>
      <c r="V755" s="1">
        <v>406.790663</v>
      </c>
      <c r="W755" s="1">
        <v>379.211635</v>
      </c>
      <c r="X755" s="1">
        <v>262.000766</v>
      </c>
      <c r="Y755" s="1">
        <v>389.46</v>
      </c>
      <c r="Z755" s="7">
        <v>74463.375599999999</v>
      </c>
      <c r="AA755" s="7">
        <v>39.327951601999999</v>
      </c>
      <c r="AB755" s="7" t="s">
        <v>444</v>
      </c>
      <c r="AC755" s="7">
        <v>204.73615978999999</v>
      </c>
      <c r="AD755" s="7">
        <v>25.778134639000001</v>
      </c>
      <c r="AE755" s="7">
        <v>29.324677307000002</v>
      </c>
      <c r="AF755" s="7">
        <v>40.222538810000003</v>
      </c>
      <c r="AG755" s="7">
        <v>45.682123459000003</v>
      </c>
    </row>
    <row r="756" spans="1:33" ht="30" x14ac:dyDescent="0.25">
      <c r="A756" s="1">
        <v>53871</v>
      </c>
      <c r="B756" s="1">
        <v>2121202</v>
      </c>
      <c r="C756" s="1" t="s">
        <v>593</v>
      </c>
      <c r="D756" s="1">
        <v>202121202</v>
      </c>
      <c r="E756" s="248" t="s">
        <v>603</v>
      </c>
      <c r="F756" s="1">
        <v>34203085</v>
      </c>
      <c r="G756" s="1">
        <v>1.83</v>
      </c>
      <c r="H756" s="1">
        <v>10.255718015638966</v>
      </c>
      <c r="I756" s="1">
        <v>9.4762895367781379</v>
      </c>
      <c r="J756" s="1">
        <v>-1.1241503330944882</v>
      </c>
      <c r="K756" s="1">
        <v>-2.7035253427528216</v>
      </c>
      <c r="L756" s="1">
        <v>11.078290041966284</v>
      </c>
      <c r="M756" s="1">
        <v>33.790000915527344</v>
      </c>
      <c r="N756" s="1">
        <v>0.99022986041174998</v>
      </c>
      <c r="O756" s="1">
        <v>0.96533690096206171</v>
      </c>
      <c r="P756" s="1">
        <v>0.95590542468997364</v>
      </c>
      <c r="Q756" s="1">
        <v>0.9893416659037273</v>
      </c>
      <c r="R756" s="1">
        <v>0.9329846751933194</v>
      </c>
      <c r="S756" s="1">
        <v>0.92304061281840655</v>
      </c>
      <c r="T756" s="1">
        <v>0.92304061281840655</v>
      </c>
      <c r="U756" s="1">
        <v>0.95590542468997364</v>
      </c>
      <c r="V756" s="1">
        <v>406.790663</v>
      </c>
      <c r="W756" s="1">
        <v>379.211635</v>
      </c>
      <c r="X756" s="1">
        <v>262.000766</v>
      </c>
      <c r="Y756" s="1">
        <v>389.46</v>
      </c>
      <c r="Z756" s="7">
        <v>74463.375599999999</v>
      </c>
      <c r="AA756" s="7">
        <v>31.720795143</v>
      </c>
      <c r="AB756" s="7">
        <v>34.345205323000002</v>
      </c>
      <c r="AC756" s="7">
        <v>37.252362128999998</v>
      </c>
      <c r="AD756" s="7">
        <v>214.12900943</v>
      </c>
      <c r="AE756" s="7">
        <v>88.452591319999996</v>
      </c>
      <c r="AF756" s="7">
        <v>330.17183329</v>
      </c>
      <c r="AG756" s="7">
        <v>136.70424890000001</v>
      </c>
    </row>
    <row r="757" spans="1:33" ht="30" x14ac:dyDescent="0.25">
      <c r="A757" s="1">
        <v>55969</v>
      </c>
      <c r="B757" s="1">
        <v>2121203</v>
      </c>
      <c r="C757" s="1" t="s">
        <v>593</v>
      </c>
      <c r="D757" s="1">
        <v>202121203</v>
      </c>
      <c r="E757" s="248" t="s">
        <v>603</v>
      </c>
      <c r="F757" s="1">
        <v>34203085</v>
      </c>
      <c r="G757" s="1">
        <v>1.83</v>
      </c>
      <c r="H757" s="1">
        <v>30.681926455141966</v>
      </c>
      <c r="I757" s="1">
        <v>18.300199996517492</v>
      </c>
      <c r="J757" s="1">
        <v>18.542921382739461</v>
      </c>
      <c r="K757" s="1">
        <v>-19.077786804559665</v>
      </c>
      <c r="L757" s="1">
        <v>32.374946580876305</v>
      </c>
      <c r="M757" s="1">
        <v>33.790000915527344</v>
      </c>
      <c r="N757" s="1">
        <v>0.99022986041174998</v>
      </c>
      <c r="O757" s="1">
        <v>0.96533690096206171</v>
      </c>
      <c r="P757" s="1">
        <v>0.95590542468997364</v>
      </c>
      <c r="Q757" s="1">
        <v>0.9893416659037273</v>
      </c>
      <c r="R757" s="1">
        <v>0.9329846751933194</v>
      </c>
      <c r="S757" s="1">
        <v>0.92304061281840655</v>
      </c>
      <c r="T757" s="1">
        <v>0.92304061281840655</v>
      </c>
      <c r="U757" s="1">
        <v>0.95590542468997364</v>
      </c>
      <c r="V757" s="1">
        <v>406.790663</v>
      </c>
      <c r="W757" s="1">
        <v>379.211635</v>
      </c>
      <c r="X757" s="1">
        <v>262.000766</v>
      </c>
      <c r="Y757" s="1">
        <v>389.46</v>
      </c>
      <c r="Z757" s="7">
        <v>74463.375599999999</v>
      </c>
      <c r="AA757" s="7">
        <v>10.196634969</v>
      </c>
      <c r="AB757" s="7">
        <v>10.814462156999999</v>
      </c>
      <c r="AC757" s="7">
        <v>18.808005326</v>
      </c>
      <c r="AD757" s="7" t="s">
        <v>445</v>
      </c>
      <c r="AE757" s="7">
        <v>11.676383801</v>
      </c>
      <c r="AF757" s="7" t="s">
        <v>445</v>
      </c>
      <c r="AG757" s="7">
        <v>18.514156989</v>
      </c>
    </row>
    <row r="758" spans="1:33" ht="30" x14ac:dyDescent="0.25">
      <c r="A758" s="1">
        <v>58067</v>
      </c>
      <c r="B758" s="1">
        <v>2121204</v>
      </c>
      <c r="C758" s="1" t="s">
        <v>593</v>
      </c>
      <c r="D758" s="1">
        <v>202121204</v>
      </c>
      <c r="E758" s="248" t="s">
        <v>603</v>
      </c>
      <c r="F758" s="1">
        <v>34203085</v>
      </c>
      <c r="G758" s="1">
        <v>1.83</v>
      </c>
      <c r="H758" s="1">
        <v>6.0897527773260656</v>
      </c>
      <c r="I758" s="1">
        <v>7.7756204867360506</v>
      </c>
      <c r="J758" s="1">
        <v>-2.8304526938644567</v>
      </c>
      <c r="K758" s="1">
        <v>1.4492575237865526</v>
      </c>
      <c r="L758" s="1">
        <v>7.8953821876673427</v>
      </c>
      <c r="M758" s="1">
        <v>33.790000915527344</v>
      </c>
      <c r="N758" s="1">
        <v>0.99022986041174998</v>
      </c>
      <c r="O758" s="1">
        <v>0.96533690096206171</v>
      </c>
      <c r="P758" s="1">
        <v>0.95590542468997364</v>
      </c>
      <c r="Q758" s="1">
        <v>0.9893416659037273</v>
      </c>
      <c r="R758" s="1">
        <v>0.9329846751933194</v>
      </c>
      <c r="S758" s="1">
        <v>0.92304061281840655</v>
      </c>
      <c r="T758" s="1">
        <v>0.92304061281840655</v>
      </c>
      <c r="U758" s="1">
        <v>0.95590542468997364</v>
      </c>
      <c r="V758" s="1">
        <v>406.790663</v>
      </c>
      <c r="W758" s="1">
        <v>379.211635</v>
      </c>
      <c r="X758" s="1">
        <v>262.000766</v>
      </c>
      <c r="Y758" s="1">
        <v>389.46</v>
      </c>
      <c r="Z758" s="7">
        <v>74463.375599999999</v>
      </c>
      <c r="AA758" s="7">
        <v>44.911705144000003</v>
      </c>
      <c r="AB758" s="7">
        <v>58.524659251999999</v>
      </c>
      <c r="AC758" s="7">
        <v>45.618846640000001</v>
      </c>
      <c r="AD758" s="7">
        <v>84.441225755999994</v>
      </c>
      <c r="AE758" s="7" t="s">
        <v>445</v>
      </c>
      <c r="AF758" s="7">
        <v>130.52911105000001</v>
      </c>
      <c r="AG758" s="7" t="s">
        <v>445</v>
      </c>
    </row>
    <row r="759" spans="1:33" ht="30" x14ac:dyDescent="0.25">
      <c r="A759" s="1">
        <v>60165</v>
      </c>
      <c r="B759" s="1">
        <v>2121205</v>
      </c>
      <c r="C759" s="1" t="s">
        <v>593</v>
      </c>
      <c r="D759" s="1">
        <v>202121205</v>
      </c>
      <c r="E759" s="248" t="s">
        <v>603</v>
      </c>
      <c r="F759" s="1">
        <v>34203085</v>
      </c>
      <c r="G759" s="1">
        <v>1.83</v>
      </c>
      <c r="H759" s="1">
        <v>12.186994765327796</v>
      </c>
      <c r="I759" s="1">
        <v>21.247430608313437</v>
      </c>
      <c r="J759" s="1">
        <v>-13.9650795236516</v>
      </c>
      <c r="K759" s="1">
        <v>13.985704024765704</v>
      </c>
      <c r="L759" s="1">
        <v>22.665902511657432</v>
      </c>
      <c r="M759" s="1">
        <v>33.790000915527344</v>
      </c>
      <c r="N759" s="1">
        <v>0.99022986041174998</v>
      </c>
      <c r="O759" s="1">
        <v>0.96533690096206171</v>
      </c>
      <c r="P759" s="1">
        <v>0.95590542468997364</v>
      </c>
      <c r="Q759" s="1">
        <v>0.9893416659037273</v>
      </c>
      <c r="R759" s="1">
        <v>0.9329846751933194</v>
      </c>
      <c r="S759" s="1">
        <v>0.92304061281840655</v>
      </c>
      <c r="T759" s="1">
        <v>0.92304061281840655</v>
      </c>
      <c r="U759" s="1">
        <v>0.95590542468997364</v>
      </c>
      <c r="V759" s="1">
        <v>406.790663</v>
      </c>
      <c r="W759" s="1">
        <v>379.211635</v>
      </c>
      <c r="X759" s="1">
        <v>262.000766</v>
      </c>
      <c r="Y759" s="1">
        <v>389.46</v>
      </c>
      <c r="Z759" s="7">
        <v>74463.375599999999</v>
      </c>
      <c r="AA759" s="7">
        <v>14.992765292</v>
      </c>
      <c r="AB759" s="7">
        <v>28.744039936</v>
      </c>
      <c r="AC759" s="7">
        <v>16.060437361999998</v>
      </c>
      <c r="AD759" s="7">
        <v>16.317291119</v>
      </c>
      <c r="AE759" s="7" t="s">
        <v>445</v>
      </c>
      <c r="AF759" s="7">
        <v>25.658417954000001</v>
      </c>
      <c r="AG759" s="7" t="s">
        <v>445</v>
      </c>
    </row>
    <row r="760" spans="1:33" ht="30" x14ac:dyDescent="0.25">
      <c r="A760" s="1">
        <v>62263</v>
      </c>
      <c r="B760" s="1">
        <v>2121206</v>
      </c>
      <c r="C760" s="1" t="s">
        <v>593</v>
      </c>
      <c r="D760" s="1">
        <v>202121206</v>
      </c>
      <c r="E760" s="248" t="s">
        <v>603</v>
      </c>
      <c r="F760" s="1">
        <v>34203085</v>
      </c>
      <c r="G760" s="1">
        <v>1.83</v>
      </c>
      <c r="H760" s="1">
        <v>7.7471774239381208</v>
      </c>
      <c r="I760" s="1">
        <v>15.689795226715329</v>
      </c>
      <c r="J760" s="1">
        <v>-13.049023530250041</v>
      </c>
      <c r="K760" s="1">
        <v>10.667068180251466</v>
      </c>
      <c r="L760" s="1">
        <v>18.204171921359013</v>
      </c>
      <c r="M760" s="1">
        <v>33.790000915527344</v>
      </c>
      <c r="N760" s="1">
        <v>0.99022986041174998</v>
      </c>
      <c r="O760" s="1">
        <v>0.96533690096206171</v>
      </c>
      <c r="P760" s="1">
        <v>0.95590542468997364</v>
      </c>
      <c r="Q760" s="1">
        <v>0.9893416659037273</v>
      </c>
      <c r="R760" s="1">
        <v>0.9329846751933194</v>
      </c>
      <c r="S760" s="1">
        <v>0.92304061281840655</v>
      </c>
      <c r="T760" s="1">
        <v>0.92304061281840655</v>
      </c>
      <c r="U760" s="1">
        <v>0.95590542468997364</v>
      </c>
      <c r="V760" s="1">
        <v>406.790663</v>
      </c>
      <c r="W760" s="1">
        <v>379.211635</v>
      </c>
      <c r="X760" s="1">
        <v>262.000766</v>
      </c>
      <c r="Y760" s="1">
        <v>389.46</v>
      </c>
      <c r="Z760" s="7">
        <v>74463.375599999999</v>
      </c>
      <c r="AA760" s="7">
        <v>18.912493717</v>
      </c>
      <c r="AB760" s="7">
        <v>45.790003529000003</v>
      </c>
      <c r="AC760" s="7">
        <v>22.103581261999999</v>
      </c>
      <c r="AD760" s="7">
        <v>17.532984252999999</v>
      </c>
      <c r="AE760" s="7" t="s">
        <v>445</v>
      </c>
      <c r="AF760" s="7">
        <v>27.529868602000001</v>
      </c>
      <c r="AG760" s="7" t="s">
        <v>445</v>
      </c>
    </row>
    <row r="761" spans="1:33" ht="30" x14ac:dyDescent="0.25">
      <c r="A761" s="1">
        <v>64361</v>
      </c>
      <c r="B761" s="1">
        <v>2121207</v>
      </c>
      <c r="C761" s="1" t="s">
        <v>593</v>
      </c>
      <c r="D761" s="1">
        <v>202121207</v>
      </c>
      <c r="E761" s="248" t="s">
        <v>603</v>
      </c>
      <c r="F761" s="1">
        <v>34203085</v>
      </c>
      <c r="G761" s="1">
        <v>1.83</v>
      </c>
      <c r="H761" s="1">
        <v>-1.5993730696446156</v>
      </c>
      <c r="I761" s="1">
        <v>11.909700509291572</v>
      </c>
      <c r="J761" s="1">
        <v>-13.448908232252343</v>
      </c>
      <c r="K761" s="1">
        <v>6.2114142143034181</v>
      </c>
      <c r="L761" s="1">
        <v>12.725115581307998</v>
      </c>
      <c r="M761" s="1">
        <v>33.790000915527344</v>
      </c>
      <c r="N761" s="1">
        <v>0.99022986041174998</v>
      </c>
      <c r="O761" s="1">
        <v>0.96533690096206171</v>
      </c>
      <c r="P761" s="1">
        <v>0.95590542468997364</v>
      </c>
      <c r="Q761" s="1">
        <v>0.9893416659037273</v>
      </c>
      <c r="R761" s="1">
        <v>0.9329846751933194</v>
      </c>
      <c r="S761" s="1">
        <v>0.92304061281840655</v>
      </c>
      <c r="T761" s="1">
        <v>0.92304061281840655</v>
      </c>
      <c r="U761" s="1">
        <v>0.95590542468997364</v>
      </c>
      <c r="V761" s="1">
        <v>406.790663</v>
      </c>
      <c r="W761" s="1">
        <v>379.211635</v>
      </c>
      <c r="X761" s="1">
        <v>262.000766</v>
      </c>
      <c r="Y761" s="1">
        <v>389.46</v>
      </c>
      <c r="Z761" s="7">
        <v>74463.375599999999</v>
      </c>
      <c r="AA761" s="7">
        <v>27.486221338</v>
      </c>
      <c r="AB761" s="7" t="s">
        <v>444</v>
      </c>
      <c r="AC761" s="7">
        <v>29.436572164000001</v>
      </c>
      <c r="AD761" s="7">
        <v>16.981931576000001</v>
      </c>
      <c r="AE761" s="7" t="s">
        <v>445</v>
      </c>
      <c r="AF761" s="7">
        <v>26.681572382999999</v>
      </c>
      <c r="AG761" s="7" t="s">
        <v>445</v>
      </c>
    </row>
    <row r="762" spans="1:33" ht="30" x14ac:dyDescent="0.25">
      <c r="A762" s="1">
        <v>66459</v>
      </c>
      <c r="B762" s="1">
        <v>2121208</v>
      </c>
      <c r="C762" s="1" t="s">
        <v>593</v>
      </c>
      <c r="D762" s="1">
        <v>202121208</v>
      </c>
      <c r="E762" s="248" t="s">
        <v>603</v>
      </c>
      <c r="F762" s="1">
        <v>34203085</v>
      </c>
      <c r="G762" s="1">
        <v>1.83</v>
      </c>
      <c r="H762" s="1">
        <v>1.0161215646968467</v>
      </c>
      <c r="I762" s="1">
        <v>8.6968152095911044</v>
      </c>
      <c r="J762" s="1">
        <v>-10.117023359702715</v>
      </c>
      <c r="K762" s="1">
        <v>7.1130571754414547</v>
      </c>
      <c r="L762" s="1">
        <v>10.662097789917068</v>
      </c>
      <c r="M762" s="1">
        <v>33.790000915527344</v>
      </c>
      <c r="N762" s="1">
        <v>0.99022986041174998</v>
      </c>
      <c r="O762" s="1">
        <v>0.96533690096206171</v>
      </c>
      <c r="P762" s="1">
        <v>0.95590542468997364</v>
      </c>
      <c r="Q762" s="1">
        <v>0.9893416659037273</v>
      </c>
      <c r="R762" s="1">
        <v>0.9329846751933194</v>
      </c>
      <c r="S762" s="1">
        <v>0.92304061281840655</v>
      </c>
      <c r="T762" s="1">
        <v>0.92304061281840655</v>
      </c>
      <c r="U762" s="1">
        <v>0.95590542468997364</v>
      </c>
      <c r="V762" s="1">
        <v>406.790663</v>
      </c>
      <c r="W762" s="1">
        <v>379.211635</v>
      </c>
      <c r="X762" s="1">
        <v>262.000766</v>
      </c>
      <c r="Y762" s="1">
        <v>389.46</v>
      </c>
      <c r="Z762" s="7">
        <v>74463.375599999999</v>
      </c>
      <c r="AA762" s="7">
        <v>32.998042988000002</v>
      </c>
      <c r="AB762" s="7">
        <v>355.73926388000001</v>
      </c>
      <c r="AC762" s="7">
        <v>40.680828011999999</v>
      </c>
      <c r="AD762" s="7">
        <v>22.904002096999999</v>
      </c>
      <c r="AE762" s="7" t="s">
        <v>445</v>
      </c>
      <c r="AF762" s="7">
        <v>35.798069300000002</v>
      </c>
      <c r="AG762" s="7" t="s">
        <v>445</v>
      </c>
    </row>
    <row r="763" spans="1:33" ht="30" x14ac:dyDescent="0.25">
      <c r="A763" s="1">
        <v>68557</v>
      </c>
      <c r="B763" s="1">
        <v>2121209</v>
      </c>
      <c r="C763" s="1" t="s">
        <v>593</v>
      </c>
      <c r="D763" s="1">
        <v>202121209</v>
      </c>
      <c r="E763" s="248" t="s">
        <v>603</v>
      </c>
      <c r="F763" s="1">
        <v>34203085</v>
      </c>
      <c r="G763" s="1">
        <v>1.83</v>
      </c>
      <c r="H763" s="1">
        <v>11.644693496552827</v>
      </c>
      <c r="I763" s="1">
        <v>8.8317689762424774</v>
      </c>
      <c r="J763" s="1">
        <v>2.5706657211587367</v>
      </c>
      <c r="K763" s="1">
        <v>-4.6925403659257512</v>
      </c>
      <c r="L763" s="1">
        <v>11.893862989639297</v>
      </c>
      <c r="M763" s="1">
        <v>33.790000915527344</v>
      </c>
      <c r="N763" s="1">
        <v>0.99022986041174998</v>
      </c>
      <c r="O763" s="1">
        <v>0.96533690096206171</v>
      </c>
      <c r="P763" s="1">
        <v>0.95590542468997364</v>
      </c>
      <c r="Q763" s="1">
        <v>0.9893416659037273</v>
      </c>
      <c r="R763" s="1">
        <v>0.9329846751933194</v>
      </c>
      <c r="S763" s="1">
        <v>0.92304061281840655</v>
      </c>
      <c r="T763" s="1">
        <v>0.92304061281840655</v>
      </c>
      <c r="U763" s="1">
        <v>0.95590542468997364</v>
      </c>
      <c r="V763" s="1">
        <v>406.790663</v>
      </c>
      <c r="W763" s="1">
        <v>379.211635</v>
      </c>
      <c r="X763" s="1">
        <v>262.000766</v>
      </c>
      <c r="Y763" s="1">
        <v>389.46</v>
      </c>
      <c r="Z763" s="7">
        <v>74463.375599999999</v>
      </c>
      <c r="AA763" s="7">
        <v>29.477100612000001</v>
      </c>
      <c r="AB763" s="7">
        <v>30.129240035999999</v>
      </c>
      <c r="AC763" s="7">
        <v>40.043924492999999</v>
      </c>
      <c r="AD763" s="7" t="s">
        <v>445</v>
      </c>
      <c r="AE763" s="7">
        <v>50.536551365999998</v>
      </c>
      <c r="AF763" s="7" t="s">
        <v>445</v>
      </c>
      <c r="AG763" s="7">
        <v>78.335902872999995</v>
      </c>
    </row>
    <row r="764" spans="1:33" ht="30" x14ac:dyDescent="0.25">
      <c r="A764" s="1">
        <v>70655</v>
      </c>
      <c r="B764" s="1">
        <v>2121210</v>
      </c>
      <c r="C764" s="1" t="s">
        <v>593</v>
      </c>
      <c r="D764" s="1">
        <v>202121210</v>
      </c>
      <c r="E764" s="248" t="s">
        <v>603</v>
      </c>
      <c r="F764" s="1">
        <v>34203085</v>
      </c>
      <c r="G764" s="1">
        <v>1.83</v>
      </c>
      <c r="H764" s="1">
        <v>3.2223255533321207</v>
      </c>
      <c r="I764" s="1">
        <v>-2.0429728887919154</v>
      </c>
      <c r="J764" s="1">
        <v>0.3474622228517778</v>
      </c>
      <c r="K764" s="1">
        <v>-4.304046408698559</v>
      </c>
      <c r="L764" s="1">
        <v>3.7292954155381777</v>
      </c>
      <c r="M764" s="1">
        <v>33.790000915527344</v>
      </c>
      <c r="N764" s="1">
        <v>0.99022986041174998</v>
      </c>
      <c r="O764" s="1">
        <v>0.96533690096206171</v>
      </c>
      <c r="P764" s="1">
        <v>0.95590542468997364</v>
      </c>
      <c r="Q764" s="1">
        <v>0.9893416659037273</v>
      </c>
      <c r="R764" s="1">
        <v>0.9329846751933194</v>
      </c>
      <c r="S764" s="1">
        <v>0.92304061281840655</v>
      </c>
      <c r="T764" s="1">
        <v>0.92304061281840655</v>
      </c>
      <c r="U764" s="1">
        <v>0.95590542468997364</v>
      </c>
      <c r="V764" s="1">
        <v>406.790663</v>
      </c>
      <c r="W764" s="1">
        <v>379.211635</v>
      </c>
      <c r="X764" s="1">
        <v>262.000766</v>
      </c>
      <c r="Y764" s="1">
        <v>389.46</v>
      </c>
      <c r="Z764" s="7">
        <v>74463.375599999999</v>
      </c>
      <c r="AA764" s="7">
        <v>96.200789588999996</v>
      </c>
      <c r="AB764" s="7">
        <v>111.49343153</v>
      </c>
      <c r="AC764" s="7" t="s">
        <v>444</v>
      </c>
      <c r="AD764" s="7" t="s">
        <v>445</v>
      </c>
      <c r="AE764" s="7">
        <v>55.188368953999998</v>
      </c>
      <c r="AF764" s="7" t="s">
        <v>445</v>
      </c>
      <c r="AG764" s="7">
        <v>85.496959220999997</v>
      </c>
    </row>
    <row r="765" spans="1:33" ht="30" x14ac:dyDescent="0.25">
      <c r="A765" s="1">
        <v>72753</v>
      </c>
      <c r="B765" s="1">
        <v>2121211</v>
      </c>
      <c r="C765" s="1" t="s">
        <v>593</v>
      </c>
      <c r="D765" s="1">
        <v>202121211</v>
      </c>
      <c r="E765" s="248" t="s">
        <v>603</v>
      </c>
      <c r="F765" s="1">
        <v>34203085</v>
      </c>
      <c r="G765" s="1">
        <v>1.83</v>
      </c>
      <c r="H765" s="1">
        <v>0.48798010894739507</v>
      </c>
      <c r="I765" s="1">
        <v>-1.2591798448062876</v>
      </c>
      <c r="J765" s="1">
        <v>-8.6675139459937185</v>
      </c>
      <c r="K765" s="1">
        <v>-7.9192962523106285</v>
      </c>
      <c r="L765" s="1">
        <v>8.9221361413420279</v>
      </c>
      <c r="M765" s="1">
        <v>33.790000915527344</v>
      </c>
      <c r="N765" s="1">
        <v>0.99022986041174998</v>
      </c>
      <c r="O765" s="1">
        <v>0.96533690096206171</v>
      </c>
      <c r="P765" s="1">
        <v>0.95590542468997364</v>
      </c>
      <c r="Q765" s="1">
        <v>0.9893416659037273</v>
      </c>
      <c r="R765" s="1">
        <v>0.9329846751933194</v>
      </c>
      <c r="S765" s="1">
        <v>0.92304061281840655</v>
      </c>
      <c r="T765" s="1">
        <v>0.92304061281840655</v>
      </c>
      <c r="U765" s="1">
        <v>0.95590542468997364</v>
      </c>
      <c r="V765" s="1">
        <v>406.790663</v>
      </c>
      <c r="W765" s="1">
        <v>379.211635</v>
      </c>
      <c r="X765" s="1">
        <v>262.000766</v>
      </c>
      <c r="Y765" s="1">
        <v>389.46</v>
      </c>
      <c r="Z765" s="7">
        <v>74463.375599999999</v>
      </c>
      <c r="AA765" s="7">
        <v>39.628214282000002</v>
      </c>
      <c r="AB765" s="7">
        <v>741.83859599000004</v>
      </c>
      <c r="AC765" s="7" t="s">
        <v>444</v>
      </c>
      <c r="AD765" s="7">
        <v>26.901581597</v>
      </c>
      <c r="AE765" s="7">
        <v>29.537732129999998</v>
      </c>
      <c r="AF765" s="7">
        <v>41.951984735000003</v>
      </c>
      <c r="AG765" s="7">
        <v>46.010102265999997</v>
      </c>
    </row>
    <row r="766" spans="1:33" ht="30" x14ac:dyDescent="0.25">
      <c r="A766" s="1">
        <v>74851</v>
      </c>
      <c r="B766" s="1">
        <v>2121212</v>
      </c>
      <c r="C766" s="1" t="s">
        <v>593</v>
      </c>
      <c r="D766" s="1">
        <v>202121212</v>
      </c>
      <c r="E766" s="248" t="s">
        <v>603</v>
      </c>
      <c r="F766" s="1">
        <v>34203085</v>
      </c>
      <c r="G766" s="1">
        <v>1.83</v>
      </c>
      <c r="H766" s="1">
        <v>1.0528840952815974</v>
      </c>
      <c r="I766" s="1">
        <v>1.3687325309453273</v>
      </c>
      <c r="J766" s="1">
        <v>-16.277722991387407</v>
      </c>
      <c r="K766" s="1">
        <v>-16.316955163182048</v>
      </c>
      <c r="L766" s="1">
        <v>17.042629758384969</v>
      </c>
      <c r="M766" s="1">
        <v>33.790000915527344</v>
      </c>
      <c r="N766" s="1">
        <v>0.99022986041174998</v>
      </c>
      <c r="O766" s="1">
        <v>0.96533690096206171</v>
      </c>
      <c r="P766" s="1">
        <v>0.95590542468997364</v>
      </c>
      <c r="Q766" s="1">
        <v>0.9893416659037273</v>
      </c>
      <c r="R766" s="1">
        <v>0.9329846751933194</v>
      </c>
      <c r="S766" s="1">
        <v>0.92304061281840655</v>
      </c>
      <c r="T766" s="1">
        <v>0.92304061281840655</v>
      </c>
      <c r="U766" s="1">
        <v>0.95590542468997364</v>
      </c>
      <c r="V766" s="1">
        <v>406.790663</v>
      </c>
      <c r="W766" s="1">
        <v>379.211635</v>
      </c>
      <c r="X766" s="1">
        <v>262.000766</v>
      </c>
      <c r="Y766" s="1">
        <v>389.46</v>
      </c>
      <c r="Z766" s="7">
        <v>74463.375599999999</v>
      </c>
      <c r="AA766" s="7">
        <v>20.269631748999998</v>
      </c>
      <c r="AB766" s="7">
        <v>343.28334574000002</v>
      </c>
      <c r="AC766" s="7">
        <v>263.83659211000003</v>
      </c>
      <c r="AD766" s="7">
        <v>13.856951905000001</v>
      </c>
      <c r="AE766" s="7">
        <v>13.821230137000001</v>
      </c>
      <c r="AF766" s="7">
        <v>21.870946193999998</v>
      </c>
      <c r="AG766" s="7">
        <v>21.815955732999999</v>
      </c>
    </row>
    <row r="767" spans="1:33" ht="30" x14ac:dyDescent="0.25">
      <c r="A767" s="1">
        <v>76949</v>
      </c>
      <c r="B767" s="1">
        <v>2121213</v>
      </c>
      <c r="C767" s="1" t="s">
        <v>593</v>
      </c>
      <c r="D767" s="1">
        <v>202121213</v>
      </c>
      <c r="E767" s="248" t="s">
        <v>603</v>
      </c>
      <c r="F767" s="1">
        <v>34203085</v>
      </c>
      <c r="G767" s="1">
        <v>1.83</v>
      </c>
      <c r="H767" s="1">
        <v>-0.80239614102764389</v>
      </c>
      <c r="I767" s="1">
        <v>0.79023373297362687</v>
      </c>
      <c r="J767" s="1">
        <v>-2.9477031144601211</v>
      </c>
      <c r="K767" s="1">
        <v>-1.2258435248779374</v>
      </c>
      <c r="L767" s="1">
        <v>2.6398813141694477</v>
      </c>
      <c r="M767" s="1">
        <v>33.790000915527344</v>
      </c>
      <c r="N767" s="1">
        <v>0.99022986041174998</v>
      </c>
      <c r="O767" s="1">
        <v>0.96533690096206171</v>
      </c>
      <c r="P767" s="1">
        <v>0.95590542468997364</v>
      </c>
      <c r="Q767" s="1">
        <v>0.9893416659037273</v>
      </c>
      <c r="R767" s="1">
        <v>0.9329846751933194</v>
      </c>
      <c r="S767" s="1">
        <v>0.92304061281840655</v>
      </c>
      <c r="T767" s="1">
        <v>0.92304061281840655</v>
      </c>
      <c r="U767" s="1">
        <v>0.95590542468997364</v>
      </c>
      <c r="V767" s="1">
        <v>406.790663</v>
      </c>
      <c r="W767" s="1">
        <v>379.211635</v>
      </c>
      <c r="X767" s="1">
        <v>262.000766</v>
      </c>
      <c r="Y767" s="1">
        <v>389.46</v>
      </c>
      <c r="Z767" s="7">
        <v>74463.375599999999</v>
      </c>
      <c r="AA767" s="7">
        <v>136.31316519999999</v>
      </c>
      <c r="AB767" s="7" t="s">
        <v>444</v>
      </c>
      <c r="AC767" s="7">
        <v>457.71296539000002</v>
      </c>
      <c r="AD767" s="7">
        <v>81.042640732999999</v>
      </c>
      <c r="AE767" s="7">
        <v>196.28239592</v>
      </c>
      <c r="AF767" s="7">
        <v>125.29729394</v>
      </c>
      <c r="AG767" s="7">
        <v>302.69857094000002</v>
      </c>
    </row>
    <row r="768" spans="1:33" ht="30" x14ac:dyDescent="0.25">
      <c r="A768" s="1">
        <v>79047</v>
      </c>
      <c r="B768" s="1">
        <v>2121214</v>
      </c>
      <c r="C768" s="1" t="s">
        <v>593</v>
      </c>
      <c r="D768" s="1">
        <v>202121214</v>
      </c>
      <c r="E768" s="248" t="s">
        <v>603</v>
      </c>
      <c r="F768" s="1">
        <v>34203085</v>
      </c>
      <c r="G768" s="1">
        <v>1.83</v>
      </c>
      <c r="H768" s="1">
        <v>4.9339261250735316</v>
      </c>
      <c r="I768" s="1">
        <v>6.5934427609178394</v>
      </c>
      <c r="J768" s="1">
        <v>-3.0859882146934527</v>
      </c>
      <c r="K768" s="1">
        <v>1.848432869092175</v>
      </c>
      <c r="L768" s="1">
        <v>7.0067205303731477</v>
      </c>
      <c r="M768" s="1">
        <v>33.790000915527344</v>
      </c>
      <c r="N768" s="1">
        <v>0.99022986041174998</v>
      </c>
      <c r="O768" s="1">
        <v>0.96533690096206171</v>
      </c>
      <c r="P768" s="1">
        <v>0.95590542468997364</v>
      </c>
      <c r="Q768" s="1">
        <v>0.9893416659037273</v>
      </c>
      <c r="R768" s="1">
        <v>0.9329846751933194</v>
      </c>
      <c r="S768" s="1">
        <v>0.92304061281840655</v>
      </c>
      <c r="T768" s="1">
        <v>0.92304061281840655</v>
      </c>
      <c r="U768" s="1">
        <v>0.95590542468997364</v>
      </c>
      <c r="V768" s="1">
        <v>406.790663</v>
      </c>
      <c r="W768" s="1">
        <v>379.211635</v>
      </c>
      <c r="X768" s="1">
        <v>262.000766</v>
      </c>
      <c r="Y768" s="1">
        <v>389.46</v>
      </c>
      <c r="Z768" s="7">
        <v>74463.375599999999</v>
      </c>
      <c r="AA768" s="7">
        <v>50.734682071000002</v>
      </c>
      <c r="AB768" s="7">
        <v>72.468967676999995</v>
      </c>
      <c r="AC768" s="7">
        <v>53.977418041999996</v>
      </c>
      <c r="AD768" s="7">
        <v>77.366257673000007</v>
      </c>
      <c r="AE768" s="7" t="s">
        <v>445</v>
      </c>
      <c r="AF768" s="7">
        <v>119.63783164</v>
      </c>
      <c r="AG768" s="7" t="s">
        <v>445</v>
      </c>
    </row>
    <row r="769" spans="1:33" ht="30" x14ac:dyDescent="0.25">
      <c r="A769" s="1">
        <v>81145</v>
      </c>
      <c r="B769" s="1">
        <v>2121215</v>
      </c>
      <c r="C769" s="1" t="s">
        <v>593</v>
      </c>
      <c r="D769" s="1">
        <v>202121215</v>
      </c>
      <c r="E769" s="248" t="s">
        <v>603</v>
      </c>
      <c r="F769" s="1">
        <v>34203085</v>
      </c>
      <c r="G769" s="1">
        <v>1.83</v>
      </c>
      <c r="H769" s="1">
        <v>10.821888911948344</v>
      </c>
      <c r="I769" s="1">
        <v>13.551180426484734</v>
      </c>
      <c r="J769" s="1">
        <v>-4.1989822433940489</v>
      </c>
      <c r="K769" s="1">
        <v>3.9319750033584002</v>
      </c>
      <c r="L769" s="1">
        <v>13.42343324266805</v>
      </c>
      <c r="M769" s="1">
        <v>33.790000915527344</v>
      </c>
      <c r="N769" s="1">
        <v>0.99022986041174998</v>
      </c>
      <c r="O769" s="1">
        <v>0.96533690096206171</v>
      </c>
      <c r="P769" s="1">
        <v>0.95590542468997364</v>
      </c>
      <c r="Q769" s="1">
        <v>0.9893416659037273</v>
      </c>
      <c r="R769" s="1">
        <v>0.9329846751933194</v>
      </c>
      <c r="S769" s="1">
        <v>0.92304061281840655</v>
      </c>
      <c r="T769" s="1">
        <v>0.92304061281840655</v>
      </c>
      <c r="U769" s="1">
        <v>0.95590542468997364</v>
      </c>
      <c r="V769" s="1">
        <v>406.790663</v>
      </c>
      <c r="W769" s="1">
        <v>379.211635</v>
      </c>
      <c r="X769" s="1">
        <v>262.000766</v>
      </c>
      <c r="Y769" s="1">
        <v>389.46</v>
      </c>
      <c r="Z769" s="7">
        <v>74463.375599999999</v>
      </c>
      <c r="AA769" s="7">
        <v>26.004303030999999</v>
      </c>
      <c r="AB769" s="7">
        <v>32.496043245999999</v>
      </c>
      <c r="AC769" s="7">
        <v>25.749733056</v>
      </c>
      <c r="AD769" s="7">
        <v>56.594277277000003</v>
      </c>
      <c r="AE769" s="7" t="s">
        <v>445</v>
      </c>
      <c r="AF769" s="7">
        <v>87.661229106999997</v>
      </c>
      <c r="AG769" s="7" t="s">
        <v>445</v>
      </c>
    </row>
    <row r="770" spans="1:33" ht="30" x14ac:dyDescent="0.25">
      <c r="A770" s="1">
        <v>83243</v>
      </c>
      <c r="B770" s="1">
        <v>2121216</v>
      </c>
      <c r="C770" s="1" t="s">
        <v>593</v>
      </c>
      <c r="D770" s="1">
        <v>202121216</v>
      </c>
      <c r="E770" s="248" t="s">
        <v>603</v>
      </c>
      <c r="F770" s="1">
        <v>34203085</v>
      </c>
      <c r="G770" s="1">
        <v>1.83</v>
      </c>
      <c r="H770" s="1">
        <v>4.5617518267527117</v>
      </c>
      <c r="I770" s="1">
        <v>9.5020824380214037</v>
      </c>
      <c r="J770" s="1">
        <v>-8.0170584739659887</v>
      </c>
      <c r="K770" s="1">
        <v>6.6054001076406719</v>
      </c>
      <c r="L770" s="1">
        <v>11.030938707069799</v>
      </c>
      <c r="M770" s="1">
        <v>33.790000915527344</v>
      </c>
      <c r="N770" s="1">
        <v>0.99022986041174998</v>
      </c>
      <c r="O770" s="1">
        <v>0.96533690096206171</v>
      </c>
      <c r="P770" s="1">
        <v>0.95590542468997364</v>
      </c>
      <c r="Q770" s="1">
        <v>0.9893416659037273</v>
      </c>
      <c r="R770" s="1">
        <v>0.9329846751933194</v>
      </c>
      <c r="S770" s="1">
        <v>0.92304061281840655</v>
      </c>
      <c r="T770" s="1">
        <v>0.92304061281840655</v>
      </c>
      <c r="U770" s="1">
        <v>0.95590542468997364</v>
      </c>
      <c r="V770" s="1">
        <v>406.790663</v>
      </c>
      <c r="W770" s="1">
        <v>379.211635</v>
      </c>
      <c r="X770" s="1">
        <v>262.000766</v>
      </c>
      <c r="Y770" s="1">
        <v>389.46</v>
      </c>
      <c r="Z770" s="7">
        <v>74463.375599999999</v>
      </c>
      <c r="AA770" s="7">
        <v>31.861252213</v>
      </c>
      <c r="AB770" s="7">
        <v>78.462994210999994</v>
      </c>
      <c r="AC770" s="7">
        <v>37.148528110999997</v>
      </c>
      <c r="AD770" s="7">
        <v>29.165346603</v>
      </c>
      <c r="AE770" s="7" t="s">
        <v>445</v>
      </c>
      <c r="AF770" s="7">
        <v>45.436848116999997</v>
      </c>
      <c r="AG770" s="7" t="s">
        <v>445</v>
      </c>
    </row>
    <row r="771" spans="1:33" ht="30" x14ac:dyDescent="0.25">
      <c r="A771" s="1">
        <v>85341</v>
      </c>
      <c r="B771" s="1">
        <v>2121217</v>
      </c>
      <c r="C771" s="1" t="s">
        <v>593</v>
      </c>
      <c r="D771" s="1">
        <v>202121217</v>
      </c>
      <c r="E771" s="248" t="s">
        <v>603</v>
      </c>
      <c r="F771" s="1">
        <v>34203085</v>
      </c>
      <c r="G771" s="1">
        <v>1.83</v>
      </c>
      <c r="H771" s="1">
        <v>-6.3359030429249685</v>
      </c>
      <c r="I771" s="1">
        <v>11.90828521422665</v>
      </c>
      <c r="J771" s="1">
        <v>-13.277477954421055</v>
      </c>
      <c r="K771" s="1">
        <v>1.3753606811371322</v>
      </c>
      <c r="L771" s="1">
        <v>11.502931962996447</v>
      </c>
      <c r="M771" s="1">
        <v>33.790000915527344</v>
      </c>
      <c r="N771" s="1">
        <v>0.99022986041174998</v>
      </c>
      <c r="O771" s="1">
        <v>0.96533690096206171</v>
      </c>
      <c r="P771" s="1">
        <v>0.95590542468997364</v>
      </c>
      <c r="Q771" s="1">
        <v>0.9893416659037273</v>
      </c>
      <c r="R771" s="1">
        <v>0.9329846751933194</v>
      </c>
      <c r="S771" s="1">
        <v>0.92304061281840655</v>
      </c>
      <c r="T771" s="1">
        <v>0.92304061281840655</v>
      </c>
      <c r="U771" s="1">
        <v>0.95590542468997364</v>
      </c>
      <c r="V771" s="1">
        <v>406.790663</v>
      </c>
      <c r="W771" s="1">
        <v>379.211635</v>
      </c>
      <c r="X771" s="1">
        <v>262.000766</v>
      </c>
      <c r="Y771" s="1">
        <v>389.46</v>
      </c>
      <c r="Z771" s="7">
        <v>74463.375599999999</v>
      </c>
      <c r="AA771" s="7">
        <v>30.512875167000001</v>
      </c>
      <c r="AB771" s="7" t="s">
        <v>444</v>
      </c>
      <c r="AC771" s="7">
        <v>29.440189538999999</v>
      </c>
      <c r="AD771" s="7">
        <v>17.214102741000001</v>
      </c>
      <c r="AE771" s="7" t="s">
        <v>445</v>
      </c>
      <c r="AF771" s="7">
        <v>27.038979088000001</v>
      </c>
      <c r="AG771" s="7" t="s">
        <v>445</v>
      </c>
    </row>
    <row r="772" spans="1:33" ht="30" x14ac:dyDescent="0.25">
      <c r="A772" s="1">
        <v>87439</v>
      </c>
      <c r="B772" s="1">
        <v>2121218</v>
      </c>
      <c r="C772" s="1" t="s">
        <v>593</v>
      </c>
      <c r="D772" s="1">
        <v>202121218</v>
      </c>
      <c r="E772" s="248" t="s">
        <v>603</v>
      </c>
      <c r="F772" s="1">
        <v>34203085</v>
      </c>
      <c r="G772" s="1">
        <v>1.83</v>
      </c>
      <c r="H772" s="1">
        <v>0.87390293715467937</v>
      </c>
      <c r="I772" s="1">
        <v>-1.1282672067934096</v>
      </c>
      <c r="J772" s="1">
        <v>-0.45231479596451929</v>
      </c>
      <c r="K772" s="1">
        <v>-2.2028965725693777</v>
      </c>
      <c r="L772" s="1">
        <v>1.9081958478533929</v>
      </c>
      <c r="M772" s="1">
        <v>33.790000915527344</v>
      </c>
      <c r="N772" s="1">
        <v>0.99022986041174998</v>
      </c>
      <c r="O772" s="1">
        <v>0.96533690096206171</v>
      </c>
      <c r="P772" s="1">
        <v>0.95590542468997364</v>
      </c>
      <c r="Q772" s="1">
        <v>0.9893416659037273</v>
      </c>
      <c r="R772" s="1">
        <v>0.9329846751933194</v>
      </c>
      <c r="S772" s="1">
        <v>0.92304061281840655</v>
      </c>
      <c r="T772" s="1">
        <v>0.92304061281840655</v>
      </c>
      <c r="U772" s="1">
        <v>0.95590542468997364</v>
      </c>
      <c r="V772" s="1">
        <v>406.790663</v>
      </c>
      <c r="W772" s="1">
        <v>379.211635</v>
      </c>
      <c r="X772" s="1">
        <v>262.000766</v>
      </c>
      <c r="Y772" s="1">
        <v>389.46</v>
      </c>
      <c r="Z772" s="7">
        <v>74463.375599999999</v>
      </c>
      <c r="AA772" s="7">
        <v>188.96501821999999</v>
      </c>
      <c r="AB772" s="7">
        <v>413.79487433999998</v>
      </c>
      <c r="AC772" s="7" t="s">
        <v>444</v>
      </c>
      <c r="AD772" s="7">
        <v>533.66601085000002</v>
      </c>
      <c r="AE772" s="7">
        <v>108.78152611</v>
      </c>
      <c r="AF772" s="7">
        <v>822.07041472000003</v>
      </c>
      <c r="AG772" s="7">
        <v>167.99882242999999</v>
      </c>
    </row>
    <row r="773" spans="1:33" ht="30" x14ac:dyDescent="0.25">
      <c r="A773" s="1">
        <v>89537</v>
      </c>
      <c r="B773" s="1">
        <v>2121219</v>
      </c>
      <c r="C773" s="1" t="s">
        <v>593</v>
      </c>
      <c r="D773" s="1">
        <v>202121219</v>
      </c>
      <c r="E773" s="248" t="s">
        <v>603</v>
      </c>
      <c r="F773" s="1">
        <v>34203085</v>
      </c>
      <c r="G773" s="1">
        <v>1.83</v>
      </c>
      <c r="H773" s="1">
        <v>19.215413036103385</v>
      </c>
      <c r="I773" s="1">
        <v>15.130821830917922</v>
      </c>
      <c r="J773" s="1">
        <v>3.7957149057882562</v>
      </c>
      <c r="K773" s="1">
        <v>-6.8690763932008796</v>
      </c>
      <c r="L773" s="1">
        <v>19.495161955536041</v>
      </c>
      <c r="M773" s="1">
        <v>33.790000915527344</v>
      </c>
      <c r="N773" s="1">
        <v>0.99022986041174998</v>
      </c>
      <c r="O773" s="1">
        <v>0.96533690096206171</v>
      </c>
      <c r="P773" s="1">
        <v>0.95590542468997364</v>
      </c>
      <c r="Q773" s="1">
        <v>0.9893416659037273</v>
      </c>
      <c r="R773" s="1">
        <v>0.9329846751933194</v>
      </c>
      <c r="S773" s="1">
        <v>0.92304061281840655</v>
      </c>
      <c r="T773" s="1">
        <v>0.92304061281840655</v>
      </c>
      <c r="U773" s="1">
        <v>0.95590542468997364</v>
      </c>
      <c r="V773" s="1">
        <v>406.790663</v>
      </c>
      <c r="W773" s="1">
        <v>379.211635</v>
      </c>
      <c r="X773" s="1">
        <v>262.000766</v>
      </c>
      <c r="Y773" s="1">
        <v>389.46</v>
      </c>
      <c r="Z773" s="7">
        <v>74463.375599999999</v>
      </c>
      <c r="AA773" s="7">
        <v>17.593867536000001</v>
      </c>
      <c r="AB773" s="7">
        <v>17.864567643000001</v>
      </c>
      <c r="AC773" s="7">
        <v>22.957089909</v>
      </c>
      <c r="AD773" s="7" t="s">
        <v>445</v>
      </c>
      <c r="AE773" s="7">
        <v>34.206676088999998</v>
      </c>
      <c r="AF773" s="7" t="s">
        <v>445</v>
      </c>
      <c r="AG773" s="7">
        <v>53.19752313</v>
      </c>
    </row>
    <row r="774" spans="1:33" ht="30" x14ac:dyDescent="0.25">
      <c r="A774" s="1">
        <v>91635</v>
      </c>
      <c r="B774" s="1">
        <v>2121220</v>
      </c>
      <c r="C774" s="1" t="s">
        <v>593</v>
      </c>
      <c r="D774" s="1">
        <v>202121220</v>
      </c>
      <c r="E774" s="248" t="s">
        <v>603</v>
      </c>
      <c r="F774" s="1">
        <v>34203085</v>
      </c>
      <c r="G774" s="1">
        <v>1.83</v>
      </c>
      <c r="H774" s="1">
        <v>1.9488331318232426</v>
      </c>
      <c r="I774" s="1">
        <v>3.166222246150288</v>
      </c>
      <c r="J774" s="1">
        <v>-1.9607521365535483</v>
      </c>
      <c r="K774" s="1">
        <v>-0.20715601410748036</v>
      </c>
      <c r="L774" s="1">
        <v>3.3860279610173842</v>
      </c>
      <c r="M774" s="1">
        <v>33.790000915527344</v>
      </c>
      <c r="N774" s="1">
        <v>0.99022986041174998</v>
      </c>
      <c r="O774" s="1">
        <v>0.96533690096206171</v>
      </c>
      <c r="P774" s="1">
        <v>0.95590542468997364</v>
      </c>
      <c r="Q774" s="1">
        <v>0.9893416659037273</v>
      </c>
      <c r="R774" s="1">
        <v>0.9329846751933194</v>
      </c>
      <c r="S774" s="1">
        <v>0.92304061281840655</v>
      </c>
      <c r="T774" s="1">
        <v>0.92304061281840655</v>
      </c>
      <c r="U774" s="1">
        <v>0.95590542468997364</v>
      </c>
      <c r="V774" s="1">
        <v>406.790663</v>
      </c>
      <c r="W774" s="1">
        <v>379.211635</v>
      </c>
      <c r="X774" s="1">
        <v>262.000766</v>
      </c>
      <c r="Y774" s="1">
        <v>389.46</v>
      </c>
      <c r="Z774" s="7">
        <v>74463.375599999999</v>
      </c>
      <c r="AA774" s="7">
        <v>106.05477426</v>
      </c>
      <c r="AB774" s="7">
        <v>185.00384665000001</v>
      </c>
      <c r="AC774" s="7">
        <v>113.48673871</v>
      </c>
      <c r="AD774" s="7">
        <v>122.33907132</v>
      </c>
      <c r="AE774" s="7">
        <v>1166.4164936</v>
      </c>
      <c r="AF774" s="7">
        <v>188.86944844000001</v>
      </c>
      <c r="AG774" s="7">
        <v>1796.1330849999999</v>
      </c>
    </row>
    <row r="775" spans="1:33" ht="30" x14ac:dyDescent="0.25">
      <c r="A775" s="1">
        <v>93733</v>
      </c>
      <c r="B775" s="1">
        <v>2121221</v>
      </c>
      <c r="C775" s="1" t="s">
        <v>593</v>
      </c>
      <c r="D775" s="1">
        <v>202121221</v>
      </c>
      <c r="E775" s="248" t="s">
        <v>603</v>
      </c>
      <c r="F775" s="1">
        <v>34203085</v>
      </c>
      <c r="G775" s="1">
        <v>1.83</v>
      </c>
      <c r="H775" s="1">
        <v>11.171895927206386</v>
      </c>
      <c r="I775" s="1">
        <v>10.236351605924462</v>
      </c>
      <c r="J775" s="1">
        <v>0.86729690233599832</v>
      </c>
      <c r="K775" s="1">
        <v>-2.2334527551291856</v>
      </c>
      <c r="L775" s="1">
        <v>11.516671012391816</v>
      </c>
      <c r="M775" s="1">
        <v>33.790000915527344</v>
      </c>
      <c r="N775" s="1">
        <v>0.99022986041174998</v>
      </c>
      <c r="O775" s="1">
        <v>0.96533690096206171</v>
      </c>
      <c r="P775" s="1">
        <v>0.95590542468997364</v>
      </c>
      <c r="Q775" s="1">
        <v>0.9893416659037273</v>
      </c>
      <c r="R775" s="1">
        <v>0.9329846751933194</v>
      </c>
      <c r="S775" s="1">
        <v>0.92304061281840655</v>
      </c>
      <c r="T775" s="1">
        <v>0.92304061281840655</v>
      </c>
      <c r="U775" s="1">
        <v>0.95590542468997364</v>
      </c>
      <c r="V775" s="1">
        <v>406.790663</v>
      </c>
      <c r="W775" s="1">
        <v>379.211635</v>
      </c>
      <c r="X775" s="1">
        <v>262.000766</v>
      </c>
      <c r="Y775" s="1">
        <v>389.46</v>
      </c>
      <c r="Z775" s="7">
        <v>74463.375599999999</v>
      </c>
      <c r="AA775" s="7">
        <v>30.475281235000001</v>
      </c>
      <c r="AB775" s="7">
        <v>31.446637648999999</v>
      </c>
      <c r="AC775" s="7">
        <v>34.412075801999997</v>
      </c>
      <c r="AD775" s="7" t="s">
        <v>445</v>
      </c>
      <c r="AE775" s="7">
        <v>107.27958955</v>
      </c>
      <c r="AF775" s="7" t="s">
        <v>445</v>
      </c>
      <c r="AG775" s="7">
        <v>165.68672566999999</v>
      </c>
    </row>
    <row r="776" spans="1:33" ht="30" x14ac:dyDescent="0.25">
      <c r="A776" s="1">
        <v>95831</v>
      </c>
      <c r="B776" s="1">
        <v>2121222</v>
      </c>
      <c r="C776" s="1" t="s">
        <v>593</v>
      </c>
      <c r="D776" s="1">
        <v>202121222</v>
      </c>
      <c r="E776" s="248" t="s">
        <v>603</v>
      </c>
      <c r="F776" s="1">
        <v>34203085</v>
      </c>
      <c r="G776" s="1">
        <v>1.83</v>
      </c>
      <c r="H776" s="1">
        <v>4.4093930804983934</v>
      </c>
      <c r="I776" s="1">
        <v>-5.086032643538438</v>
      </c>
      <c r="J776" s="1">
        <v>-2.0380335379384831</v>
      </c>
      <c r="K776" s="1">
        <v>-6.4308881477433104</v>
      </c>
      <c r="L776" s="1">
        <v>5.8756376343607837</v>
      </c>
      <c r="M776" s="1">
        <v>33.790000915527344</v>
      </c>
      <c r="N776" s="1">
        <v>0.99022986041174998</v>
      </c>
      <c r="O776" s="1">
        <v>0.96533690096206171</v>
      </c>
      <c r="P776" s="1">
        <v>0.95590542468997364</v>
      </c>
      <c r="Q776" s="1">
        <v>0.9893416659037273</v>
      </c>
      <c r="R776" s="1">
        <v>0.9329846751933194</v>
      </c>
      <c r="S776" s="1">
        <v>0.92304061281840655</v>
      </c>
      <c r="T776" s="1">
        <v>0.92304061281840655</v>
      </c>
      <c r="U776" s="1">
        <v>0.95590542468997364</v>
      </c>
      <c r="V776" s="1">
        <v>406.790663</v>
      </c>
      <c r="W776" s="1">
        <v>379.211635</v>
      </c>
      <c r="X776" s="1">
        <v>262.000766</v>
      </c>
      <c r="Y776" s="1">
        <v>389.46</v>
      </c>
      <c r="Z776" s="7">
        <v>74463.375599999999</v>
      </c>
      <c r="AA776" s="7">
        <v>60.693807815</v>
      </c>
      <c r="AB776" s="7">
        <v>81.208696840000002</v>
      </c>
      <c r="AC776" s="7" t="s">
        <v>444</v>
      </c>
      <c r="AD776" s="7">
        <v>117.66210399000001</v>
      </c>
      <c r="AE776" s="7">
        <v>36.605590712999998</v>
      </c>
      <c r="AF776" s="7">
        <v>181.66967632000001</v>
      </c>
      <c r="AG776" s="7">
        <v>56.890437237999997</v>
      </c>
    </row>
    <row r="777" spans="1:33" ht="30" x14ac:dyDescent="0.25">
      <c r="A777" s="1">
        <v>97929</v>
      </c>
      <c r="B777" s="1">
        <v>2121223</v>
      </c>
      <c r="C777" s="1" t="s">
        <v>593</v>
      </c>
      <c r="D777" s="1">
        <v>202121223</v>
      </c>
      <c r="E777" s="248" t="s">
        <v>603</v>
      </c>
      <c r="F777" s="1">
        <v>34203085</v>
      </c>
      <c r="G777" s="1">
        <v>1.83</v>
      </c>
      <c r="H777" s="1">
        <v>7.8652844449835486</v>
      </c>
      <c r="I777" s="1">
        <v>8.3460560385935061</v>
      </c>
      <c r="J777" s="1">
        <v>-1.0966937799060252</v>
      </c>
      <c r="K777" s="1">
        <v>-0.52713878162764949</v>
      </c>
      <c r="L777" s="1">
        <v>8.6241769944479199</v>
      </c>
      <c r="M777" s="1">
        <v>33.790000915527344</v>
      </c>
      <c r="N777" s="1">
        <v>0.99022986041174998</v>
      </c>
      <c r="O777" s="1">
        <v>0.96533690096206171</v>
      </c>
      <c r="P777" s="1">
        <v>0.95590542468997364</v>
      </c>
      <c r="Q777" s="1">
        <v>0.9893416659037273</v>
      </c>
      <c r="R777" s="1">
        <v>0.9329846751933194</v>
      </c>
      <c r="S777" s="1">
        <v>0.92304061281840655</v>
      </c>
      <c r="T777" s="1">
        <v>0.92304061281840655</v>
      </c>
      <c r="U777" s="1">
        <v>0.95590542468997364</v>
      </c>
      <c r="V777" s="1">
        <v>406.790663</v>
      </c>
      <c r="W777" s="1">
        <v>379.211635</v>
      </c>
      <c r="X777" s="1">
        <v>262.000766</v>
      </c>
      <c r="Y777" s="1">
        <v>389.46</v>
      </c>
      <c r="Z777" s="7">
        <v>74463.375599999999</v>
      </c>
      <c r="AA777" s="7">
        <v>41.031890027000003</v>
      </c>
      <c r="AB777" s="7">
        <v>45.087393474000002</v>
      </c>
      <c r="AC777" s="7">
        <v>42.432545543000003</v>
      </c>
      <c r="AD777" s="7">
        <v>219.51492590000001</v>
      </c>
      <c r="AE777" s="7">
        <v>457.77358304000001</v>
      </c>
      <c r="AF777" s="7">
        <v>338.46296907999999</v>
      </c>
      <c r="AG777" s="7">
        <v>705.24082248000002</v>
      </c>
    </row>
    <row r="778" spans="1:33" ht="30" x14ac:dyDescent="0.25">
      <c r="A778" s="1">
        <v>100027</v>
      </c>
      <c r="B778" s="1">
        <v>2121224</v>
      </c>
      <c r="C778" s="1" t="s">
        <v>593</v>
      </c>
      <c r="D778" s="1">
        <v>202121224</v>
      </c>
      <c r="E778" s="248" t="s">
        <v>603</v>
      </c>
      <c r="F778" s="1">
        <v>34203085</v>
      </c>
      <c r="G778" s="1">
        <v>1.83</v>
      </c>
      <c r="H778" s="1">
        <v>2.3270427349963816</v>
      </c>
      <c r="I778" s="1">
        <v>8.158271045740932</v>
      </c>
      <c r="J778" s="1">
        <v>-8.9541295463270991</v>
      </c>
      <c r="K778" s="1">
        <v>7.3743667688271302</v>
      </c>
      <c r="L778" s="1">
        <v>10.316898748569155</v>
      </c>
      <c r="M778" s="1">
        <v>33.790000915527344</v>
      </c>
      <c r="N778" s="1">
        <v>0.99022986041174998</v>
      </c>
      <c r="O778" s="1">
        <v>0.96533690096206171</v>
      </c>
      <c r="P778" s="1">
        <v>0.95590542468997364</v>
      </c>
      <c r="Q778" s="1">
        <v>0.9893416659037273</v>
      </c>
      <c r="R778" s="1">
        <v>0.9329846751933194</v>
      </c>
      <c r="S778" s="1">
        <v>0.92304061281840655</v>
      </c>
      <c r="T778" s="1">
        <v>0.92304061281840655</v>
      </c>
      <c r="U778" s="1">
        <v>0.95590542468997364</v>
      </c>
      <c r="V778" s="1">
        <v>406.790663</v>
      </c>
      <c r="W778" s="1">
        <v>379.211635</v>
      </c>
      <c r="X778" s="1">
        <v>262.000766</v>
      </c>
      <c r="Y778" s="1">
        <v>389.46</v>
      </c>
      <c r="Z778" s="7">
        <v>74463.375599999999</v>
      </c>
      <c r="AA778" s="7">
        <v>34.135603037000003</v>
      </c>
      <c r="AB778" s="7">
        <v>154.77301334000001</v>
      </c>
      <c r="AC778" s="7">
        <v>43.432264748999998</v>
      </c>
      <c r="AD778" s="7">
        <v>26.008470935999998</v>
      </c>
      <c r="AE778" s="7" t="s">
        <v>445</v>
      </c>
      <c r="AF778" s="7">
        <v>40.577120899999997</v>
      </c>
      <c r="AG778" s="7" t="s">
        <v>445</v>
      </c>
    </row>
    <row r="779" spans="1:33" ht="30" x14ac:dyDescent="0.25">
      <c r="A779" s="1">
        <v>102125</v>
      </c>
      <c r="B779" s="1">
        <v>2130201</v>
      </c>
      <c r="C779" s="1" t="s">
        <v>593</v>
      </c>
      <c r="D779" s="1">
        <v>202130201</v>
      </c>
      <c r="E779" s="248" t="s">
        <v>603</v>
      </c>
      <c r="F779" s="1">
        <v>34203085</v>
      </c>
      <c r="G779" s="1">
        <v>1.83</v>
      </c>
      <c r="H779" s="1">
        <v>1.6808254369083322</v>
      </c>
      <c r="I779" s="1">
        <v>2.9717811567168662</v>
      </c>
      <c r="J779" s="1">
        <v>-2.0516870602365316</v>
      </c>
      <c r="K779" s="1">
        <v>1.0003523059318065</v>
      </c>
      <c r="L779" s="1">
        <v>3.2384393648602412</v>
      </c>
      <c r="M779" s="1">
        <v>33.790000915527344</v>
      </c>
      <c r="N779" s="1">
        <v>0.99022986041174998</v>
      </c>
      <c r="O779" s="1">
        <v>0.96533690096206171</v>
      </c>
      <c r="P779" s="1">
        <v>0.95590542468997364</v>
      </c>
      <c r="Q779" s="1">
        <v>0.9893416659037273</v>
      </c>
      <c r="R779" s="1">
        <v>0.9329846751933194</v>
      </c>
      <c r="S779" s="1">
        <v>0.92304061281840655</v>
      </c>
      <c r="T779" s="1">
        <v>0.92304061281840655</v>
      </c>
      <c r="U779" s="1">
        <v>0.95590542468997364</v>
      </c>
      <c r="V779" s="1">
        <v>406.790663</v>
      </c>
      <c r="W779" s="1">
        <v>379.211635</v>
      </c>
      <c r="X779" s="1">
        <v>262.000766</v>
      </c>
      <c r="Y779" s="1">
        <v>389.46</v>
      </c>
      <c r="Z779" s="7">
        <v>74463.375599999999</v>
      </c>
      <c r="AA779" s="7">
        <v>110.93368724</v>
      </c>
      <c r="AB779" s="7">
        <v>214.66216874</v>
      </c>
      <c r="AC779" s="7">
        <v>120.97750773</v>
      </c>
      <c r="AD779" s="7">
        <v>116.87243401000001</v>
      </c>
      <c r="AE779" s="7" t="s">
        <v>445</v>
      </c>
      <c r="AF779" s="7">
        <v>180.45405013999999</v>
      </c>
      <c r="AG779" s="7" t="s">
        <v>445</v>
      </c>
    </row>
    <row r="780" spans="1:33" ht="30" x14ac:dyDescent="0.25">
      <c r="A780" s="1">
        <v>104223</v>
      </c>
      <c r="B780" s="1">
        <v>2130202</v>
      </c>
      <c r="C780" s="1" t="s">
        <v>593</v>
      </c>
      <c r="D780" s="1">
        <v>202130202</v>
      </c>
      <c r="E780" s="248" t="s">
        <v>603</v>
      </c>
      <c r="F780" s="1">
        <v>34203085</v>
      </c>
      <c r="G780" s="1">
        <v>1.83</v>
      </c>
      <c r="H780" s="1">
        <v>-4.2664422834540291E-2</v>
      </c>
      <c r="I780" s="1">
        <v>11.416602841870663</v>
      </c>
      <c r="J780" s="1">
        <v>-12.914554882534972</v>
      </c>
      <c r="K780" s="1">
        <v>7.8039414398051896</v>
      </c>
      <c r="L780" s="1">
        <v>12.893512190775358</v>
      </c>
      <c r="M780" s="1">
        <v>33.790000915527344</v>
      </c>
      <c r="N780" s="1">
        <v>0.99022986041174998</v>
      </c>
      <c r="O780" s="1">
        <v>0.96533690096206171</v>
      </c>
      <c r="P780" s="1">
        <v>0.95590542468997364</v>
      </c>
      <c r="Q780" s="1">
        <v>0.9893416659037273</v>
      </c>
      <c r="R780" s="1">
        <v>0.9329846751933194</v>
      </c>
      <c r="S780" s="1">
        <v>0.92304061281840655</v>
      </c>
      <c r="T780" s="1">
        <v>0.92304061281840655</v>
      </c>
      <c r="U780" s="1">
        <v>0.95590542468997364</v>
      </c>
      <c r="V780" s="1">
        <v>406.790663</v>
      </c>
      <c r="W780" s="1">
        <v>379.211635</v>
      </c>
      <c r="X780" s="1">
        <v>262.000766</v>
      </c>
      <c r="Y780" s="1">
        <v>389.46</v>
      </c>
      <c r="Z780" s="7">
        <v>74463.375599999999</v>
      </c>
      <c r="AA780" s="7">
        <v>27.114175070000002</v>
      </c>
      <c r="AB780" s="7" t="s">
        <v>444</v>
      </c>
      <c r="AC780" s="7">
        <v>30.751166613999999</v>
      </c>
      <c r="AD780" s="7">
        <v>17.725952989</v>
      </c>
      <c r="AE780" s="7" t="s">
        <v>445</v>
      </c>
      <c r="AF780" s="7">
        <v>27.82692668</v>
      </c>
      <c r="AG780" s="7" t="s">
        <v>445</v>
      </c>
    </row>
    <row r="781" spans="1:33" ht="30" x14ac:dyDescent="0.25">
      <c r="A781" s="1">
        <v>106321</v>
      </c>
      <c r="B781" s="1">
        <v>2130203</v>
      </c>
      <c r="C781" s="1" t="s">
        <v>593</v>
      </c>
      <c r="D781" s="1">
        <v>202130203</v>
      </c>
      <c r="E781" s="248" t="s">
        <v>603</v>
      </c>
      <c r="F781" s="1">
        <v>34203085</v>
      </c>
      <c r="G781" s="1">
        <v>1.83</v>
      </c>
      <c r="H781" s="1">
        <v>0.64765437291106787</v>
      </c>
      <c r="I781" s="1">
        <v>3.1955035640302487</v>
      </c>
      <c r="J781" s="1">
        <v>-4.5894455334745068</v>
      </c>
      <c r="K781" s="1">
        <v>2.4992012701836317</v>
      </c>
      <c r="L781" s="1">
        <v>4.951811984621088</v>
      </c>
      <c r="M781" s="1">
        <v>33.790000915527344</v>
      </c>
      <c r="N781" s="1">
        <v>0.99022986041174998</v>
      </c>
      <c r="O781" s="1">
        <v>0.96533690096206171</v>
      </c>
      <c r="P781" s="1">
        <v>0.95590542468997364</v>
      </c>
      <c r="Q781" s="1">
        <v>0.9893416659037273</v>
      </c>
      <c r="R781" s="1">
        <v>0.9329846751933194</v>
      </c>
      <c r="S781" s="1">
        <v>0.92304061281840655</v>
      </c>
      <c r="T781" s="1">
        <v>0.92304061281840655</v>
      </c>
      <c r="U781" s="1">
        <v>0.95590542468997364</v>
      </c>
      <c r="V781" s="1">
        <v>406.790663</v>
      </c>
      <c r="W781" s="1">
        <v>379.211635</v>
      </c>
      <c r="X781" s="1">
        <v>262.000766</v>
      </c>
      <c r="Y781" s="1">
        <v>389.46</v>
      </c>
      <c r="Z781" s="7">
        <v>74463.375599999999</v>
      </c>
      <c r="AA781" s="7">
        <v>72.203599032</v>
      </c>
      <c r="AB781" s="7">
        <v>558.69738514999995</v>
      </c>
      <c r="AC781" s="7">
        <v>112.43766381</v>
      </c>
      <c r="AD781" s="7">
        <v>51.694240696999998</v>
      </c>
      <c r="AE781" s="7" t="s">
        <v>445</v>
      </c>
      <c r="AF781" s="7">
        <v>80.118061862999994</v>
      </c>
      <c r="AG781" s="7" t="s">
        <v>445</v>
      </c>
    </row>
    <row r="782" spans="1:33" ht="30" x14ac:dyDescent="0.25">
      <c r="A782" s="1">
        <v>108419</v>
      </c>
      <c r="B782" s="1">
        <v>2130204</v>
      </c>
      <c r="C782" s="1" t="s">
        <v>593</v>
      </c>
      <c r="D782" s="1">
        <v>202130204</v>
      </c>
      <c r="E782" s="248" t="s">
        <v>603</v>
      </c>
      <c r="F782" s="1">
        <v>34203085</v>
      </c>
      <c r="G782" s="1">
        <v>1.83</v>
      </c>
      <c r="H782" s="1">
        <v>1.0806367821049467</v>
      </c>
      <c r="I782" s="1">
        <v>-2.5010209071975464</v>
      </c>
      <c r="J782" s="1">
        <v>-3.4068537034963566</v>
      </c>
      <c r="K782" s="1">
        <v>-4.2854826587618993</v>
      </c>
      <c r="L782" s="1">
        <v>4.0568098507883708</v>
      </c>
      <c r="M782" s="1">
        <v>33.790000915527344</v>
      </c>
      <c r="N782" s="1">
        <v>0.99022986041174998</v>
      </c>
      <c r="O782" s="1">
        <v>0.96533690096206171</v>
      </c>
      <c r="P782" s="1">
        <v>0.95590542468997364</v>
      </c>
      <c r="Q782" s="1">
        <v>0.9893416659037273</v>
      </c>
      <c r="R782" s="1">
        <v>0.9329846751933194</v>
      </c>
      <c r="S782" s="1">
        <v>0.92304061281840655</v>
      </c>
      <c r="T782" s="1">
        <v>0.92304061281840655</v>
      </c>
      <c r="U782" s="1">
        <v>0.95590542468997364</v>
      </c>
      <c r="V782" s="1">
        <v>406.790663</v>
      </c>
      <c r="W782" s="1">
        <v>379.211635</v>
      </c>
      <c r="X782" s="1">
        <v>262.000766</v>
      </c>
      <c r="Y782" s="1">
        <v>389.46</v>
      </c>
      <c r="Z782" s="7">
        <v>74463.375599999999</v>
      </c>
      <c r="AA782" s="7">
        <v>88.353573949999998</v>
      </c>
      <c r="AB782" s="7">
        <v>334.44153318000002</v>
      </c>
      <c r="AC782" s="7" t="s">
        <v>444</v>
      </c>
      <c r="AD782" s="7">
        <v>69.985539344000003</v>
      </c>
      <c r="AE782" s="7">
        <v>55.431764369</v>
      </c>
      <c r="AF782" s="7">
        <v>108.27587713</v>
      </c>
      <c r="AG782" s="7">
        <v>85.871644653000004</v>
      </c>
    </row>
    <row r="783" spans="1:33" ht="30" x14ac:dyDescent="0.25">
      <c r="A783" s="1">
        <v>110517</v>
      </c>
      <c r="B783" s="1">
        <v>2130205</v>
      </c>
      <c r="C783" s="1" t="s">
        <v>593</v>
      </c>
      <c r="D783" s="1">
        <v>202130205</v>
      </c>
      <c r="E783" s="248" t="s">
        <v>603</v>
      </c>
      <c r="F783" s="1">
        <v>34203085</v>
      </c>
      <c r="G783" s="1">
        <v>1.83</v>
      </c>
      <c r="H783" s="1">
        <v>1.9589282726409443</v>
      </c>
      <c r="I783" s="1">
        <v>-0.5314224658430079</v>
      </c>
      <c r="J783" s="1">
        <v>-7.9656429644113533</v>
      </c>
      <c r="K783" s="1">
        <v>-9.1095033811786852</v>
      </c>
      <c r="L783" s="1">
        <v>9.1045591916942428</v>
      </c>
      <c r="M783" s="1">
        <v>33.790000915527344</v>
      </c>
      <c r="N783" s="1">
        <v>0.99022986041174998</v>
      </c>
      <c r="O783" s="1">
        <v>0.96533690096206171</v>
      </c>
      <c r="P783" s="1">
        <v>0.95590542468997364</v>
      </c>
      <c r="Q783" s="1">
        <v>0.9893416659037273</v>
      </c>
      <c r="R783" s="1">
        <v>0.9329846751933194</v>
      </c>
      <c r="S783" s="1">
        <v>0.92304061281840655</v>
      </c>
      <c r="T783" s="1">
        <v>0.92304061281840655</v>
      </c>
      <c r="U783" s="1">
        <v>0.95590542468997364</v>
      </c>
      <c r="V783" s="1">
        <v>406.790663</v>
      </c>
      <c r="W783" s="1">
        <v>379.211635</v>
      </c>
      <c r="X783" s="1">
        <v>262.000766</v>
      </c>
      <c r="Y783" s="1">
        <v>389.46</v>
      </c>
      <c r="Z783" s="7">
        <v>74463.375599999999</v>
      </c>
      <c r="AA783" s="7">
        <v>38.814169073999999</v>
      </c>
      <c r="AB783" s="7">
        <v>184.04529443999999</v>
      </c>
      <c r="AC783" s="7" t="s">
        <v>444</v>
      </c>
      <c r="AD783" s="7">
        <v>29.360053631</v>
      </c>
      <c r="AE783" s="7">
        <v>25.547808095000001</v>
      </c>
      <c r="AF783" s="7">
        <v>45.736582138999999</v>
      </c>
      <c r="AG783" s="7">
        <v>39.867971734999998</v>
      </c>
    </row>
    <row r="784" spans="1:33" ht="30" x14ac:dyDescent="0.25">
      <c r="A784" s="1">
        <v>112615</v>
      </c>
      <c r="B784" s="1">
        <v>2130206</v>
      </c>
      <c r="C784" s="1" t="s">
        <v>593</v>
      </c>
      <c r="D784" s="1">
        <v>202130206</v>
      </c>
      <c r="E784" s="248" t="s">
        <v>603</v>
      </c>
      <c r="F784" s="1">
        <v>34203085</v>
      </c>
      <c r="G784" s="1">
        <v>1.83</v>
      </c>
      <c r="H784" s="1">
        <v>4.3333022311347209</v>
      </c>
      <c r="I784" s="1">
        <v>2.1979395786155136</v>
      </c>
      <c r="J784" s="1">
        <v>0.90785250306526366</v>
      </c>
      <c r="K784" s="1">
        <v>-4.1057759620701173</v>
      </c>
      <c r="L784" s="1">
        <v>5.5425047705981587</v>
      </c>
      <c r="M784" s="1">
        <v>33.790000915527344</v>
      </c>
      <c r="N784" s="1">
        <v>0.99022986041174998</v>
      </c>
      <c r="O784" s="1">
        <v>0.96533690096206171</v>
      </c>
      <c r="P784" s="1">
        <v>0.95590542468997364</v>
      </c>
      <c r="Q784" s="1">
        <v>0.9893416659037273</v>
      </c>
      <c r="R784" s="1">
        <v>0.9329846751933194</v>
      </c>
      <c r="S784" s="1">
        <v>0.92304061281840655</v>
      </c>
      <c r="T784" s="1">
        <v>0.92304061281840655</v>
      </c>
      <c r="U784" s="1">
        <v>0.95590542468997364</v>
      </c>
      <c r="V784" s="1">
        <v>406.790663</v>
      </c>
      <c r="W784" s="1">
        <v>379.211635</v>
      </c>
      <c r="X784" s="1">
        <v>262.000766</v>
      </c>
      <c r="Y784" s="1">
        <v>389.46</v>
      </c>
      <c r="Z784" s="7">
        <v>74463.375599999999</v>
      </c>
      <c r="AA784" s="7">
        <v>64.401920974000006</v>
      </c>
      <c r="AB784" s="7">
        <v>82.652244792999994</v>
      </c>
      <c r="AC784" s="7">
        <v>163.92284979999999</v>
      </c>
      <c r="AD784" s="7" t="s">
        <v>445</v>
      </c>
      <c r="AE784" s="7">
        <v>57.901739851999999</v>
      </c>
      <c r="AF784" s="7" t="s">
        <v>445</v>
      </c>
      <c r="AG784" s="7">
        <v>89.673950585</v>
      </c>
    </row>
    <row r="785" spans="1:33" ht="30" x14ac:dyDescent="0.25">
      <c r="A785" s="1">
        <v>114713</v>
      </c>
      <c r="B785" s="1">
        <v>2130207</v>
      </c>
      <c r="C785" s="1" t="s">
        <v>593</v>
      </c>
      <c r="D785" s="1">
        <v>202130207</v>
      </c>
      <c r="E785" s="248" t="s">
        <v>603</v>
      </c>
      <c r="F785" s="1">
        <v>34203085</v>
      </c>
      <c r="G785" s="1">
        <v>1.83</v>
      </c>
      <c r="H785" s="1">
        <v>5.7513735132775796</v>
      </c>
      <c r="I785" s="1">
        <v>7.1195966587921848</v>
      </c>
      <c r="J785" s="1">
        <v>-1.9353388902526025</v>
      </c>
      <c r="K785" s="1">
        <v>2.5646143349127359</v>
      </c>
      <c r="L785" s="1">
        <v>6.9249416816528431</v>
      </c>
      <c r="M785" s="1">
        <v>33.790000915527344</v>
      </c>
      <c r="N785" s="1">
        <v>0.99022986041174998</v>
      </c>
      <c r="O785" s="1">
        <v>0.96533690096206171</v>
      </c>
      <c r="P785" s="1">
        <v>0.95590542468997364</v>
      </c>
      <c r="Q785" s="1">
        <v>0.9893416659037273</v>
      </c>
      <c r="R785" s="1">
        <v>0.9329846751933194</v>
      </c>
      <c r="S785" s="1">
        <v>0.92304061281840655</v>
      </c>
      <c r="T785" s="1">
        <v>0.92304061281840655</v>
      </c>
      <c r="U785" s="1">
        <v>0.95590542468997364</v>
      </c>
      <c r="V785" s="1">
        <v>406.790663</v>
      </c>
      <c r="W785" s="1">
        <v>379.211635</v>
      </c>
      <c r="X785" s="1">
        <v>262.000766</v>
      </c>
      <c r="Y785" s="1">
        <v>389.46</v>
      </c>
      <c r="Z785" s="7">
        <v>74463.375599999999</v>
      </c>
      <c r="AA785" s="7">
        <v>51.345633460000002</v>
      </c>
      <c r="AB785" s="7">
        <v>62.026763635999998</v>
      </c>
      <c r="AC785" s="7">
        <v>49.914465575999998</v>
      </c>
      <c r="AD785" s="7">
        <v>123.9586565</v>
      </c>
      <c r="AE785" s="7" t="s">
        <v>445</v>
      </c>
      <c r="AF785" s="7">
        <v>191.36265470999999</v>
      </c>
      <c r="AG785" s="7" t="s">
        <v>445</v>
      </c>
    </row>
    <row r="786" spans="1:33" ht="30" x14ac:dyDescent="0.25">
      <c r="A786" s="1">
        <v>116811</v>
      </c>
      <c r="B786" s="1">
        <v>2130208</v>
      </c>
      <c r="C786" s="1" t="s">
        <v>593</v>
      </c>
      <c r="D786" s="1">
        <v>202130208</v>
      </c>
      <c r="E786" s="248" t="s">
        <v>603</v>
      </c>
      <c r="F786" s="1">
        <v>34203085</v>
      </c>
      <c r="G786" s="1">
        <v>1.83</v>
      </c>
      <c r="H786" s="1">
        <v>13.472847283918874</v>
      </c>
      <c r="I786" s="1">
        <v>17.018870318978333</v>
      </c>
      <c r="J786" s="1">
        <v>-4.6087656766342313</v>
      </c>
      <c r="K786" s="1">
        <v>5.8190416634041977</v>
      </c>
      <c r="L786" s="1">
        <v>16.274266216170627</v>
      </c>
      <c r="M786" s="1">
        <v>33.790000915527344</v>
      </c>
      <c r="N786" s="1">
        <v>0.99022986041174998</v>
      </c>
      <c r="O786" s="1">
        <v>0.96533690096206171</v>
      </c>
      <c r="P786" s="1">
        <v>0.95590542468997364</v>
      </c>
      <c r="Q786" s="1">
        <v>0.9893416659037273</v>
      </c>
      <c r="R786" s="1">
        <v>0.9329846751933194</v>
      </c>
      <c r="S786" s="1">
        <v>0.92304061281840655</v>
      </c>
      <c r="T786" s="1">
        <v>0.92304061281840655</v>
      </c>
      <c r="U786" s="1">
        <v>0.95590542468997364</v>
      </c>
      <c r="V786" s="1">
        <v>406.790663</v>
      </c>
      <c r="W786" s="1">
        <v>379.211635</v>
      </c>
      <c r="X786" s="1">
        <v>262.000766</v>
      </c>
      <c r="Y786" s="1">
        <v>389.46</v>
      </c>
      <c r="Z786" s="7">
        <v>74463.375599999999</v>
      </c>
      <c r="AA786" s="7">
        <v>21.273843513999999</v>
      </c>
      <c r="AB786" s="7">
        <v>25.905259992000001</v>
      </c>
      <c r="AC786" s="7">
        <v>20.299325526000001</v>
      </c>
      <c r="AD786" s="7">
        <v>51.473344183000002</v>
      </c>
      <c r="AE786" s="7" t="s">
        <v>445</v>
      </c>
      <c r="AF786" s="7">
        <v>79.778011472000003</v>
      </c>
      <c r="AG786" s="7" t="s">
        <v>445</v>
      </c>
    </row>
    <row r="787" spans="1:33" ht="30" x14ac:dyDescent="0.25">
      <c r="A787" s="1">
        <v>118909</v>
      </c>
      <c r="B787" s="1">
        <v>2130209</v>
      </c>
      <c r="C787" s="1" t="s">
        <v>593</v>
      </c>
      <c r="D787" s="1">
        <v>202130209</v>
      </c>
      <c r="E787" s="248" t="s">
        <v>603</v>
      </c>
      <c r="F787" s="1">
        <v>34203085</v>
      </c>
      <c r="G787" s="1">
        <v>1.83</v>
      </c>
      <c r="H787" s="1">
        <v>1.7903730908677145</v>
      </c>
      <c r="I787" s="1">
        <v>1.4767365336911358</v>
      </c>
      <c r="J787" s="1">
        <v>-0.33005273279234532</v>
      </c>
      <c r="K787" s="1">
        <v>-0.88202486909042288</v>
      </c>
      <c r="L787" s="1">
        <v>2.0658292910814144</v>
      </c>
      <c r="M787" s="1">
        <v>33.790000915527344</v>
      </c>
      <c r="N787" s="1">
        <v>0.99022986041174998</v>
      </c>
      <c r="O787" s="1">
        <v>0.96533690096206171</v>
      </c>
      <c r="P787" s="1">
        <v>0.95590542468997364</v>
      </c>
      <c r="Q787" s="1">
        <v>0.9893416659037273</v>
      </c>
      <c r="R787" s="1">
        <v>0.9329846751933194</v>
      </c>
      <c r="S787" s="1">
        <v>0.92304061281840655</v>
      </c>
      <c r="T787" s="1">
        <v>0.92304061281840655</v>
      </c>
      <c r="U787" s="1">
        <v>0.95590542468997364</v>
      </c>
      <c r="V787" s="1">
        <v>406.790663</v>
      </c>
      <c r="W787" s="1">
        <v>379.211635</v>
      </c>
      <c r="X787" s="1">
        <v>262.000766</v>
      </c>
      <c r="Y787" s="1">
        <v>389.46</v>
      </c>
      <c r="Z787" s="7">
        <v>74463.375599999999</v>
      </c>
      <c r="AA787" s="7">
        <v>174.46970630999999</v>
      </c>
      <c r="AB787" s="7">
        <v>201.46643610000001</v>
      </c>
      <c r="AC787" s="7">
        <v>244.4672521</v>
      </c>
      <c r="AD787" s="7">
        <v>731.72336078000001</v>
      </c>
      <c r="AE787" s="7">
        <v>273.18427312</v>
      </c>
      <c r="AF787" s="7">
        <v>1126.9619579</v>
      </c>
      <c r="AG787" s="7">
        <v>421.08212006999997</v>
      </c>
    </row>
    <row r="788" spans="1:33" ht="30" x14ac:dyDescent="0.25">
      <c r="A788" s="1">
        <v>121007</v>
      </c>
      <c r="B788" s="1">
        <v>2130210</v>
      </c>
      <c r="C788" s="1" t="s">
        <v>593</v>
      </c>
      <c r="D788" s="1">
        <v>202130210</v>
      </c>
      <c r="E788" s="248" t="s">
        <v>603</v>
      </c>
      <c r="F788" s="1">
        <v>34203085</v>
      </c>
      <c r="G788" s="1">
        <v>1.83</v>
      </c>
      <c r="H788" s="1">
        <v>4.1364170484519294</v>
      </c>
      <c r="I788" s="1">
        <v>5.9304169445320474</v>
      </c>
      <c r="J788" s="1">
        <v>-3.0779365382531338</v>
      </c>
      <c r="K788" s="1">
        <v>2.3078782337141872</v>
      </c>
      <c r="L788" s="1">
        <v>6.2703513751856139</v>
      </c>
      <c r="M788" s="1">
        <v>33.790000915527344</v>
      </c>
      <c r="N788" s="1">
        <v>0.99022986041174998</v>
      </c>
      <c r="O788" s="1">
        <v>0.96533690096206171</v>
      </c>
      <c r="P788" s="1">
        <v>0.95590542468997364</v>
      </c>
      <c r="Q788" s="1">
        <v>0.9893416659037273</v>
      </c>
      <c r="R788" s="1">
        <v>0.9329846751933194</v>
      </c>
      <c r="S788" s="1">
        <v>0.92304061281840655</v>
      </c>
      <c r="T788" s="1">
        <v>0.92304061281840655</v>
      </c>
      <c r="U788" s="1">
        <v>0.95590542468997364</v>
      </c>
      <c r="V788" s="1">
        <v>406.790663</v>
      </c>
      <c r="W788" s="1">
        <v>379.211635</v>
      </c>
      <c r="X788" s="1">
        <v>262.000766</v>
      </c>
      <c r="Y788" s="1">
        <v>389.46</v>
      </c>
      <c r="Z788" s="7">
        <v>74463.375599999999</v>
      </c>
      <c r="AA788" s="7">
        <v>56.810230609000001</v>
      </c>
      <c r="AB788" s="7">
        <v>86.633924422000007</v>
      </c>
      <c r="AC788" s="7">
        <v>60.123941604000002</v>
      </c>
      <c r="AD788" s="7">
        <v>77.571258568999994</v>
      </c>
      <c r="AE788" s="7" t="s">
        <v>445</v>
      </c>
      <c r="AF788" s="7">
        <v>119.95341216</v>
      </c>
      <c r="AG788" s="7" t="s">
        <v>445</v>
      </c>
    </row>
    <row r="789" spans="1:33" ht="30" x14ac:dyDescent="0.25">
      <c r="A789" s="1">
        <v>123105</v>
      </c>
      <c r="B789" s="1">
        <v>2130211</v>
      </c>
      <c r="C789" s="1" t="s">
        <v>593</v>
      </c>
      <c r="D789" s="1">
        <v>202130211</v>
      </c>
      <c r="E789" s="248" t="s">
        <v>603</v>
      </c>
      <c r="F789" s="1">
        <v>34203085</v>
      </c>
      <c r="G789" s="1">
        <v>1.83</v>
      </c>
      <c r="H789" s="1">
        <v>12.07854121917072</v>
      </c>
      <c r="I789" s="1">
        <v>21.173182789002084</v>
      </c>
      <c r="J789" s="1">
        <v>-13.982571304729689</v>
      </c>
      <c r="K789" s="1">
        <v>14.017627082739722</v>
      </c>
      <c r="L789" s="1">
        <v>22.589987633254914</v>
      </c>
      <c r="M789" s="1">
        <v>33.790000915527344</v>
      </c>
      <c r="N789" s="1">
        <v>0.99022986041174998</v>
      </c>
      <c r="O789" s="1">
        <v>0.96533690096206171</v>
      </c>
      <c r="P789" s="1">
        <v>0.95590542468997364</v>
      </c>
      <c r="Q789" s="1">
        <v>0.9893416659037273</v>
      </c>
      <c r="R789" s="1">
        <v>0.9329846751933194</v>
      </c>
      <c r="S789" s="1">
        <v>0.92304061281840655</v>
      </c>
      <c r="T789" s="1">
        <v>0.92304061281840655</v>
      </c>
      <c r="U789" s="1">
        <v>0.95590542468997364</v>
      </c>
      <c r="V789" s="1">
        <v>406.790663</v>
      </c>
      <c r="W789" s="1">
        <v>379.211635</v>
      </c>
      <c r="X789" s="1">
        <v>262.000766</v>
      </c>
      <c r="Y789" s="1">
        <v>389.46</v>
      </c>
      <c r="Z789" s="7">
        <v>74463.375599999999</v>
      </c>
      <c r="AA789" s="7">
        <v>15.046509846999999</v>
      </c>
      <c r="AB789" s="7">
        <v>29.01111247</v>
      </c>
      <c r="AC789" s="7">
        <v>16.120263051999999</v>
      </c>
      <c r="AD789" s="7">
        <v>16.295627702000001</v>
      </c>
      <c r="AE789" s="7" t="s">
        <v>445</v>
      </c>
      <c r="AF789" s="7">
        <v>25.625069065000002</v>
      </c>
      <c r="AG789" s="7" t="s">
        <v>445</v>
      </c>
    </row>
    <row r="790" spans="1:33" ht="30" x14ac:dyDescent="0.25">
      <c r="A790" s="1">
        <v>125203</v>
      </c>
      <c r="B790" s="1">
        <v>2130212</v>
      </c>
      <c r="C790" s="1" t="s">
        <v>593</v>
      </c>
      <c r="D790" s="1">
        <v>202130212</v>
      </c>
      <c r="E790" s="248" t="s">
        <v>603</v>
      </c>
      <c r="F790" s="1">
        <v>34203085</v>
      </c>
      <c r="G790" s="1">
        <v>1.83</v>
      </c>
      <c r="H790" s="1">
        <v>7.8252741439493363</v>
      </c>
      <c r="I790" s="1">
        <v>13.69528334428947</v>
      </c>
      <c r="J790" s="1">
        <v>-9.2307661140155268</v>
      </c>
      <c r="K790" s="1">
        <v>7.9740686758980353</v>
      </c>
      <c r="L790" s="1">
        <v>14.788214360466794</v>
      </c>
      <c r="M790" s="1">
        <v>33.790000915527344</v>
      </c>
      <c r="N790" s="1">
        <v>0.99022986041174998</v>
      </c>
      <c r="O790" s="1">
        <v>0.96533690096206171</v>
      </c>
      <c r="P790" s="1">
        <v>0.95590542468997364</v>
      </c>
      <c r="Q790" s="1">
        <v>0.9893416659037273</v>
      </c>
      <c r="R790" s="1">
        <v>0.9329846751933194</v>
      </c>
      <c r="S790" s="1">
        <v>0.92304061281840655</v>
      </c>
      <c r="T790" s="1">
        <v>0.92304061281840655</v>
      </c>
      <c r="U790" s="1">
        <v>0.95590542468997364</v>
      </c>
      <c r="V790" s="1">
        <v>406.790663</v>
      </c>
      <c r="W790" s="1">
        <v>379.211635</v>
      </c>
      <c r="X790" s="1">
        <v>262.000766</v>
      </c>
      <c r="Y790" s="1">
        <v>389.46</v>
      </c>
      <c r="Z790" s="7">
        <v>74463.375599999999</v>
      </c>
      <c r="AA790" s="7">
        <v>23.512118243</v>
      </c>
      <c r="AB790" s="7">
        <v>45.323036399000003</v>
      </c>
      <c r="AC790" s="7">
        <v>25.468270126</v>
      </c>
      <c r="AD790" s="7">
        <v>25.199054836999998</v>
      </c>
      <c r="AE790" s="7" t="s">
        <v>445</v>
      </c>
      <c r="AF790" s="7">
        <v>39.331097344</v>
      </c>
      <c r="AG790" s="7" t="s">
        <v>445</v>
      </c>
    </row>
    <row r="791" spans="1:33" ht="30" x14ac:dyDescent="0.25">
      <c r="A791" s="1">
        <v>127301</v>
      </c>
      <c r="B791" s="1">
        <v>2130213</v>
      </c>
      <c r="C791" s="1" t="s">
        <v>593</v>
      </c>
      <c r="D791" s="1">
        <v>202130213</v>
      </c>
      <c r="E791" s="248" t="s">
        <v>603</v>
      </c>
      <c r="F791" s="1">
        <v>34203085</v>
      </c>
      <c r="G791" s="1">
        <v>1.83</v>
      </c>
      <c r="H791" s="1">
        <v>11.954563912708227</v>
      </c>
      <c r="I791" s="1">
        <v>3.97748920285836E-2</v>
      </c>
      <c r="J791" s="1">
        <v>8.647613595961289</v>
      </c>
      <c r="K791" s="1">
        <v>-12.798851690282406</v>
      </c>
      <c r="L791" s="1">
        <v>12.818791051706128</v>
      </c>
      <c r="M791" s="1">
        <v>33.790000915527344</v>
      </c>
      <c r="N791" s="1">
        <v>0.99022986041174998</v>
      </c>
      <c r="O791" s="1">
        <v>0.96533690096206171</v>
      </c>
      <c r="P791" s="1">
        <v>0.95590542468997364</v>
      </c>
      <c r="Q791" s="1">
        <v>0.9893416659037273</v>
      </c>
      <c r="R791" s="1">
        <v>0.9329846751933194</v>
      </c>
      <c r="S791" s="1">
        <v>0.92304061281840655</v>
      </c>
      <c r="T791" s="1">
        <v>0.92304061281840655</v>
      </c>
      <c r="U791" s="1">
        <v>0.95590542468997364</v>
      </c>
      <c r="V791" s="1">
        <v>406.790663</v>
      </c>
      <c r="W791" s="1">
        <v>379.211635</v>
      </c>
      <c r="X791" s="1">
        <v>262.000766</v>
      </c>
      <c r="Y791" s="1">
        <v>389.46</v>
      </c>
      <c r="Z791" s="7">
        <v>74463.375599999999</v>
      </c>
      <c r="AA791" s="7">
        <v>27.278053487000001</v>
      </c>
      <c r="AB791" s="7">
        <v>29.322348990999998</v>
      </c>
      <c r="AC791" s="7">
        <v>9112.5497926999997</v>
      </c>
      <c r="AD791" s="7" t="s">
        <v>445</v>
      </c>
      <c r="AE791" s="7">
        <v>17.895237905999998</v>
      </c>
      <c r="AF791" s="7" t="s">
        <v>445</v>
      </c>
      <c r="AG791" s="7">
        <v>28.087525639999999</v>
      </c>
    </row>
    <row r="792" spans="1:33" ht="30" x14ac:dyDescent="0.25">
      <c r="A792" s="1">
        <v>129399</v>
      </c>
      <c r="B792" s="1">
        <v>2130214</v>
      </c>
      <c r="C792" s="1" t="s">
        <v>593</v>
      </c>
      <c r="D792" s="1">
        <v>202130214</v>
      </c>
      <c r="E792" s="248" t="s">
        <v>603</v>
      </c>
      <c r="F792" s="1">
        <v>34203085</v>
      </c>
      <c r="G792" s="1">
        <v>1.83</v>
      </c>
      <c r="H792" s="1">
        <v>1.3423944375743209</v>
      </c>
      <c r="I792" s="1">
        <v>-2.3225731473709965</v>
      </c>
      <c r="J792" s="1">
        <v>-4.1234943873643202</v>
      </c>
      <c r="K792" s="1">
        <v>-5.0100574708933063</v>
      </c>
      <c r="L792" s="1">
        <v>4.9337568064502495</v>
      </c>
      <c r="M792" s="1">
        <v>33.790000915527344</v>
      </c>
      <c r="N792" s="1">
        <v>0.99022986041174998</v>
      </c>
      <c r="O792" s="1">
        <v>0.96533690096206171</v>
      </c>
      <c r="P792" s="1">
        <v>0.95590542468997364</v>
      </c>
      <c r="Q792" s="1">
        <v>0.9893416659037273</v>
      </c>
      <c r="R792" s="1">
        <v>0.9329846751933194</v>
      </c>
      <c r="S792" s="1">
        <v>0.92304061281840655</v>
      </c>
      <c r="T792" s="1">
        <v>0.92304061281840655</v>
      </c>
      <c r="U792" s="1">
        <v>0.95590542468997364</v>
      </c>
      <c r="V792" s="1">
        <v>406.790663</v>
      </c>
      <c r="W792" s="1">
        <v>379.211635</v>
      </c>
      <c r="X792" s="1">
        <v>262.000766</v>
      </c>
      <c r="Y792" s="1">
        <v>389.46</v>
      </c>
      <c r="Z792" s="7">
        <v>74463.375599999999</v>
      </c>
      <c r="AA792" s="7">
        <v>72.471489013999999</v>
      </c>
      <c r="AB792" s="7">
        <v>269.03274808999998</v>
      </c>
      <c r="AC792" s="7" t="s">
        <v>444</v>
      </c>
      <c r="AD792" s="7">
        <v>57.648642361999997</v>
      </c>
      <c r="AE792" s="7">
        <v>47.270373945000003</v>
      </c>
      <c r="AF792" s="7">
        <v>89.284329678999995</v>
      </c>
      <c r="AG792" s="7">
        <v>73.307915401000002</v>
      </c>
    </row>
    <row r="793" spans="1:33" ht="30" x14ac:dyDescent="0.25">
      <c r="A793" s="1">
        <v>131497</v>
      </c>
      <c r="B793" s="1">
        <v>2130215</v>
      </c>
      <c r="C793" s="1" t="s">
        <v>593</v>
      </c>
      <c r="D793" s="1">
        <v>202130215</v>
      </c>
      <c r="E793" s="248" t="s">
        <v>603</v>
      </c>
      <c r="F793" s="1">
        <v>34203085</v>
      </c>
      <c r="G793" s="1">
        <v>1.83</v>
      </c>
      <c r="H793" s="1">
        <v>11.857411664599848</v>
      </c>
      <c r="I793" s="1">
        <v>11.200086299718247</v>
      </c>
      <c r="J793" s="1">
        <v>-0.39015187105326521</v>
      </c>
      <c r="K793" s="1">
        <v>-1.8757771472710003</v>
      </c>
      <c r="L793" s="1">
        <v>12.246493216507162</v>
      </c>
      <c r="M793" s="1">
        <v>33.790000915527344</v>
      </c>
      <c r="N793" s="1">
        <v>0.99022986041174998</v>
      </c>
      <c r="O793" s="1">
        <v>0.96533690096206171</v>
      </c>
      <c r="P793" s="1">
        <v>0.95590542468997364</v>
      </c>
      <c r="Q793" s="1">
        <v>0.9893416659037273</v>
      </c>
      <c r="R793" s="1">
        <v>0.9329846751933194</v>
      </c>
      <c r="S793" s="1">
        <v>0.92304061281840655</v>
      </c>
      <c r="T793" s="1">
        <v>0.92304061281840655</v>
      </c>
      <c r="U793" s="1">
        <v>0.95590542468997364</v>
      </c>
      <c r="V793" s="1">
        <v>406.790663</v>
      </c>
      <c r="W793" s="1">
        <v>379.211635</v>
      </c>
      <c r="X793" s="1">
        <v>262.000766</v>
      </c>
      <c r="Y793" s="1">
        <v>389.46</v>
      </c>
      <c r="Z793" s="7">
        <v>74463.375599999999</v>
      </c>
      <c r="AA793" s="7">
        <v>28.599531278000001</v>
      </c>
      <c r="AB793" s="7">
        <v>29.570791439000001</v>
      </c>
      <c r="AC793" s="7">
        <v>31.364970171</v>
      </c>
      <c r="AD793" s="7">
        <v>618.85438377000003</v>
      </c>
      <c r="AE793" s="7">
        <v>127.92648146000001</v>
      </c>
      <c r="AF793" s="7">
        <v>953.21028149000006</v>
      </c>
      <c r="AG793" s="7">
        <v>197.47076569999999</v>
      </c>
    </row>
    <row r="794" spans="1:33" ht="30" x14ac:dyDescent="0.25">
      <c r="A794" s="1">
        <v>133595</v>
      </c>
      <c r="B794" s="1">
        <v>2130216</v>
      </c>
      <c r="C794" s="1" t="s">
        <v>593</v>
      </c>
      <c r="D794" s="1">
        <v>202130216</v>
      </c>
      <c r="E794" s="248" t="s">
        <v>603</v>
      </c>
      <c r="F794" s="1">
        <v>34203085</v>
      </c>
      <c r="G794" s="1">
        <v>1.83</v>
      </c>
      <c r="H794" s="1">
        <v>14.563821366860221</v>
      </c>
      <c r="I794" s="1">
        <v>12.747517072553734</v>
      </c>
      <c r="J794" s="1">
        <v>1.7559273701124183</v>
      </c>
      <c r="K794" s="1">
        <v>-3.6452319075777702</v>
      </c>
      <c r="L794" s="1">
        <v>14.908215273259119</v>
      </c>
      <c r="M794" s="1">
        <v>33.790000915527344</v>
      </c>
      <c r="N794" s="1">
        <v>0.99022986041174998</v>
      </c>
      <c r="O794" s="1">
        <v>0.96533690096206171</v>
      </c>
      <c r="P794" s="1">
        <v>0.95590542468997364</v>
      </c>
      <c r="Q794" s="1">
        <v>0.9893416659037273</v>
      </c>
      <c r="R794" s="1">
        <v>0.9329846751933194</v>
      </c>
      <c r="S794" s="1">
        <v>0.92304061281840655</v>
      </c>
      <c r="T794" s="1">
        <v>0.92304061281840655</v>
      </c>
      <c r="U794" s="1">
        <v>0.95590542468997364</v>
      </c>
      <c r="V794" s="1">
        <v>406.790663</v>
      </c>
      <c r="W794" s="1">
        <v>379.211635</v>
      </c>
      <c r="X794" s="1">
        <v>262.000766</v>
      </c>
      <c r="Y794" s="1">
        <v>389.46</v>
      </c>
      <c r="Z794" s="7">
        <v>74463.375599999999</v>
      </c>
      <c r="AA794" s="7">
        <v>23.314812495000002</v>
      </c>
      <c r="AB794" s="7">
        <v>23.889790246</v>
      </c>
      <c r="AC794" s="7">
        <v>27.436161877</v>
      </c>
      <c r="AD794" s="7" t="s">
        <v>445</v>
      </c>
      <c r="AE794" s="7">
        <v>65.343473814000006</v>
      </c>
      <c r="AF794" s="7" t="s">
        <v>445</v>
      </c>
      <c r="AG794" s="7">
        <v>101.12983319999999</v>
      </c>
    </row>
    <row r="795" spans="1:33" ht="30" x14ac:dyDescent="0.25">
      <c r="A795" s="1">
        <v>135693</v>
      </c>
      <c r="B795" s="1">
        <v>2130217</v>
      </c>
      <c r="C795" s="1" t="s">
        <v>593</v>
      </c>
      <c r="D795" s="1">
        <v>202130217</v>
      </c>
      <c r="E795" s="248" t="s">
        <v>603</v>
      </c>
      <c r="F795" s="1">
        <v>34203085</v>
      </c>
      <c r="G795" s="1">
        <v>1.83</v>
      </c>
      <c r="H795" s="1">
        <v>9.8124202106326983</v>
      </c>
      <c r="I795" s="1">
        <v>13.628088382216756</v>
      </c>
      <c r="J795" s="1">
        <v>-5.5992129348229946</v>
      </c>
      <c r="K795" s="1">
        <v>6.4513976660515446</v>
      </c>
      <c r="L795" s="1">
        <v>13.512092039120231</v>
      </c>
      <c r="M795" s="1">
        <v>33.790000915527344</v>
      </c>
      <c r="N795" s="1">
        <v>0.99022986041174998</v>
      </c>
      <c r="O795" s="1">
        <v>0.96533690096206171</v>
      </c>
      <c r="P795" s="1">
        <v>0.95590542468997364</v>
      </c>
      <c r="Q795" s="1">
        <v>0.9893416659037273</v>
      </c>
      <c r="R795" s="1">
        <v>0.9329846751933194</v>
      </c>
      <c r="S795" s="1">
        <v>0.92304061281840655</v>
      </c>
      <c r="T795" s="1">
        <v>0.92304061281840655</v>
      </c>
      <c r="U795" s="1">
        <v>0.95590542468997364</v>
      </c>
      <c r="V795" s="1">
        <v>406.790663</v>
      </c>
      <c r="W795" s="1">
        <v>379.211635</v>
      </c>
      <c r="X795" s="1">
        <v>262.000766</v>
      </c>
      <c r="Y795" s="1">
        <v>389.46</v>
      </c>
      <c r="Z795" s="7">
        <v>74463.375599999999</v>
      </c>
      <c r="AA795" s="7">
        <v>25.827115886000001</v>
      </c>
      <c r="AB795" s="7">
        <v>35.942003218000004</v>
      </c>
      <c r="AC795" s="7">
        <v>25.598775179</v>
      </c>
      <c r="AD795" s="7">
        <v>42.191311069000001</v>
      </c>
      <c r="AE795" s="7" t="s">
        <v>445</v>
      </c>
      <c r="AF795" s="7">
        <v>65.489153213999998</v>
      </c>
      <c r="AG795" s="7" t="s">
        <v>445</v>
      </c>
    </row>
    <row r="796" spans="1:33" ht="30" x14ac:dyDescent="0.25">
      <c r="A796" s="1">
        <v>137791</v>
      </c>
      <c r="B796" s="1">
        <v>2130218</v>
      </c>
      <c r="C796" s="1" t="s">
        <v>593</v>
      </c>
      <c r="D796" s="1">
        <v>202130218</v>
      </c>
      <c r="E796" s="248" t="s">
        <v>603</v>
      </c>
      <c r="F796" s="1">
        <v>34203085</v>
      </c>
      <c r="G796" s="1">
        <v>1.83</v>
      </c>
      <c r="H796" s="1">
        <v>16.117980101314945</v>
      </c>
      <c r="I796" s="1">
        <v>21.574870894261238</v>
      </c>
      <c r="J796" s="1">
        <v>-7.679519059921148</v>
      </c>
      <c r="K796" s="1">
        <v>8.4837634942452453</v>
      </c>
      <c r="L796" s="1">
        <v>21.03682402093294</v>
      </c>
      <c r="M796" s="1">
        <v>33.790000915527344</v>
      </c>
      <c r="N796" s="1">
        <v>0.99022986041174998</v>
      </c>
      <c r="O796" s="1">
        <v>0.96533690096206171</v>
      </c>
      <c r="P796" s="1">
        <v>0.95590542468997364</v>
      </c>
      <c r="Q796" s="1">
        <v>0.9893416659037273</v>
      </c>
      <c r="R796" s="1">
        <v>0.9329846751933194</v>
      </c>
      <c r="S796" s="1">
        <v>0.92304061281840655</v>
      </c>
      <c r="T796" s="1">
        <v>0.92304061281840655</v>
      </c>
      <c r="U796" s="1">
        <v>0.95590542468997364</v>
      </c>
      <c r="V796" s="1">
        <v>406.790663</v>
      </c>
      <c r="W796" s="1">
        <v>379.211635</v>
      </c>
      <c r="X796" s="1">
        <v>262.000766</v>
      </c>
      <c r="Y796" s="1">
        <v>389.46</v>
      </c>
      <c r="Z796" s="7">
        <v>74463.375599999999</v>
      </c>
      <c r="AA796" s="7">
        <v>16.231235031000001</v>
      </c>
      <c r="AB796" s="7">
        <v>21.489819240999999</v>
      </c>
      <c r="AC796" s="7">
        <v>15.801512314</v>
      </c>
      <c r="AD796" s="7">
        <v>30.491210025000001</v>
      </c>
      <c r="AE796" s="7" t="s">
        <v>445</v>
      </c>
      <c r="AF796" s="7">
        <v>47.477896049999998</v>
      </c>
      <c r="AG796" s="7" t="s">
        <v>445</v>
      </c>
    </row>
    <row r="797" spans="1:33" ht="30" x14ac:dyDescent="0.25">
      <c r="A797" s="1">
        <v>139889</v>
      </c>
      <c r="B797" s="1">
        <v>2130219</v>
      </c>
      <c r="C797" s="1" t="s">
        <v>593</v>
      </c>
      <c r="D797" s="1">
        <v>202130219</v>
      </c>
      <c r="E797" s="248" t="s">
        <v>603</v>
      </c>
      <c r="F797" s="1">
        <v>34203085</v>
      </c>
      <c r="G797" s="1">
        <v>1.83</v>
      </c>
      <c r="H797" s="1">
        <v>4.239013484994179</v>
      </c>
      <c r="I797" s="1">
        <v>-4.6015725176112783</v>
      </c>
      <c r="J797" s="1">
        <v>-3.098187347437813</v>
      </c>
      <c r="K797" s="1">
        <v>-7.1332262029816844</v>
      </c>
      <c r="L797" s="1">
        <v>6.379942302930333</v>
      </c>
      <c r="M797" s="1">
        <v>33.790000915527344</v>
      </c>
      <c r="N797" s="1">
        <v>0.99022986041174998</v>
      </c>
      <c r="O797" s="1">
        <v>0.96533690096206171</v>
      </c>
      <c r="P797" s="1">
        <v>0.95590542468997364</v>
      </c>
      <c r="Q797" s="1">
        <v>0.9893416659037273</v>
      </c>
      <c r="R797" s="1">
        <v>0.9329846751933194</v>
      </c>
      <c r="S797" s="1">
        <v>0.92304061281840655</v>
      </c>
      <c r="T797" s="1">
        <v>0.92304061281840655</v>
      </c>
      <c r="U797" s="1">
        <v>0.95590542468997364</v>
      </c>
      <c r="V797" s="1">
        <v>406.790663</v>
      </c>
      <c r="W797" s="1">
        <v>379.211635</v>
      </c>
      <c r="X797" s="1">
        <v>262.000766</v>
      </c>
      <c r="Y797" s="1">
        <v>389.46</v>
      </c>
      <c r="Z797" s="7">
        <v>74463.375599999999</v>
      </c>
      <c r="AA797" s="7">
        <v>55.817200186000001</v>
      </c>
      <c r="AB797" s="7">
        <v>84.512928959999996</v>
      </c>
      <c r="AC797" s="7" t="s">
        <v>444</v>
      </c>
      <c r="AD797" s="7">
        <v>77.057690026000003</v>
      </c>
      <c r="AE797" s="7">
        <v>32.902941071000001</v>
      </c>
      <c r="AF797" s="7">
        <v>119.1628194</v>
      </c>
      <c r="AG797" s="7">
        <v>51.190539891</v>
      </c>
    </row>
    <row r="798" spans="1:33" ht="30" x14ac:dyDescent="0.25">
      <c r="A798" s="1">
        <v>141987</v>
      </c>
      <c r="B798" s="1">
        <v>2130220</v>
      </c>
      <c r="C798" s="1" t="s">
        <v>593</v>
      </c>
      <c r="D798" s="1">
        <v>202130220</v>
      </c>
      <c r="E798" s="248" t="s">
        <v>603</v>
      </c>
      <c r="F798" s="1">
        <v>34203085</v>
      </c>
      <c r="G798" s="1">
        <v>1.83</v>
      </c>
      <c r="H798" s="1">
        <v>3.9045760916578089</v>
      </c>
      <c r="I798" s="1">
        <v>4.3809137273356002</v>
      </c>
      <c r="J798" s="1">
        <v>-1.0018750110252472</v>
      </c>
      <c r="K798" s="1">
        <v>0.2089825233202437</v>
      </c>
      <c r="L798" s="1">
        <v>4.4901698639753356</v>
      </c>
      <c r="M798" s="1">
        <v>33.790000915527344</v>
      </c>
      <c r="N798" s="1">
        <v>0.99022986041174998</v>
      </c>
      <c r="O798" s="1">
        <v>0.96533690096206171</v>
      </c>
      <c r="P798" s="1">
        <v>0.95590542468997364</v>
      </c>
      <c r="Q798" s="1">
        <v>0.9893416659037273</v>
      </c>
      <c r="R798" s="1">
        <v>0.9329846751933194</v>
      </c>
      <c r="S798" s="1">
        <v>0.92304061281840655</v>
      </c>
      <c r="T798" s="1">
        <v>0.92304061281840655</v>
      </c>
      <c r="U798" s="1">
        <v>0.95590542468997364</v>
      </c>
      <c r="V798" s="1">
        <v>406.790663</v>
      </c>
      <c r="W798" s="1">
        <v>379.211635</v>
      </c>
      <c r="X798" s="1">
        <v>262.000766</v>
      </c>
      <c r="Y798" s="1">
        <v>389.46</v>
      </c>
      <c r="Z798" s="7">
        <v>74463.375599999999</v>
      </c>
      <c r="AA798" s="7">
        <v>79.729787509999994</v>
      </c>
      <c r="AB798" s="7">
        <v>91.837340210999997</v>
      </c>
      <c r="AC798" s="7">
        <v>81.743117432000005</v>
      </c>
      <c r="AD798" s="7">
        <v>240.38474854</v>
      </c>
      <c r="AE798" s="7" t="s">
        <v>445</v>
      </c>
      <c r="AF798" s="7">
        <v>370.59019099</v>
      </c>
      <c r="AG798" s="7" t="s">
        <v>445</v>
      </c>
    </row>
    <row r="799" spans="1:33" ht="30" x14ac:dyDescent="0.25">
      <c r="A799" s="1">
        <v>144085</v>
      </c>
      <c r="B799" s="1">
        <v>2130221</v>
      </c>
      <c r="C799" s="1" t="s">
        <v>593</v>
      </c>
      <c r="D799" s="1">
        <v>202130221</v>
      </c>
      <c r="E799" s="248" t="s">
        <v>603</v>
      </c>
      <c r="F799" s="1">
        <v>34203085</v>
      </c>
      <c r="G799" s="1">
        <v>1.83</v>
      </c>
      <c r="H799" s="1">
        <v>-1.0602937961345855</v>
      </c>
      <c r="I799" s="1">
        <v>8.9615449665683506</v>
      </c>
      <c r="J799" s="1">
        <v>-10.542048404731625</v>
      </c>
      <c r="K799" s="1">
        <v>4.9083263247837667</v>
      </c>
      <c r="L799" s="1">
        <v>10.054612819624506</v>
      </c>
      <c r="M799" s="1">
        <v>33.790000915527344</v>
      </c>
      <c r="N799" s="1">
        <v>0.99022986041174998</v>
      </c>
      <c r="O799" s="1">
        <v>0.96533690096206171</v>
      </c>
      <c r="P799" s="1">
        <v>0.95590542468997364</v>
      </c>
      <c r="Q799" s="1">
        <v>0.9893416659037273</v>
      </c>
      <c r="R799" s="1">
        <v>0.9329846751933194</v>
      </c>
      <c r="S799" s="1">
        <v>0.92304061281840655</v>
      </c>
      <c r="T799" s="1">
        <v>0.92304061281840655</v>
      </c>
      <c r="U799" s="1">
        <v>0.95590542468997364</v>
      </c>
      <c r="V799" s="1">
        <v>406.790663</v>
      </c>
      <c r="W799" s="1">
        <v>379.211635</v>
      </c>
      <c r="X799" s="1">
        <v>262.000766</v>
      </c>
      <c r="Y799" s="1">
        <v>389.46</v>
      </c>
      <c r="Z799" s="7">
        <v>74463.375599999999</v>
      </c>
      <c r="AA799" s="7">
        <v>35.052154917000003</v>
      </c>
      <c r="AB799" s="7" t="s">
        <v>444</v>
      </c>
      <c r="AC799" s="7">
        <v>39.449549754000003</v>
      </c>
      <c r="AD799" s="7">
        <v>21.940261542999998</v>
      </c>
      <c r="AE799" s="7" t="s">
        <v>445</v>
      </c>
      <c r="AF799" s="7">
        <v>34.314477074000003</v>
      </c>
      <c r="AG799" s="7" t="s">
        <v>445</v>
      </c>
    </row>
    <row r="800" spans="1:33" ht="30" x14ac:dyDescent="0.25">
      <c r="A800" s="1">
        <v>146183</v>
      </c>
      <c r="B800" s="1">
        <v>2130222</v>
      </c>
      <c r="C800" s="1" t="s">
        <v>593</v>
      </c>
      <c r="D800" s="1">
        <v>202130222</v>
      </c>
      <c r="E800" s="248" t="s">
        <v>603</v>
      </c>
      <c r="F800" s="1">
        <v>34203085</v>
      </c>
      <c r="G800" s="1">
        <v>1.83</v>
      </c>
      <c r="H800" s="1">
        <v>6.6235952964286877</v>
      </c>
      <c r="I800" s="1">
        <v>0.88335649518192239</v>
      </c>
      <c r="J800" s="1">
        <v>5.8990869358579703</v>
      </c>
      <c r="K800" s="1">
        <v>-7.6674993487000931</v>
      </c>
      <c r="L800" s="1">
        <v>8.1465606654452145</v>
      </c>
      <c r="M800" s="1">
        <v>33.790000915527344</v>
      </c>
      <c r="N800" s="1">
        <v>0.99022986041174998</v>
      </c>
      <c r="O800" s="1">
        <v>0.96533690096206171</v>
      </c>
      <c r="P800" s="1">
        <v>0.95590542468997364</v>
      </c>
      <c r="Q800" s="1">
        <v>0.9893416659037273</v>
      </c>
      <c r="R800" s="1">
        <v>0.9329846751933194</v>
      </c>
      <c r="S800" s="1">
        <v>0.92304061281840655</v>
      </c>
      <c r="T800" s="1">
        <v>0.92304061281840655</v>
      </c>
      <c r="U800" s="1">
        <v>0.95590542468997364</v>
      </c>
      <c r="V800" s="1">
        <v>406.790663</v>
      </c>
      <c r="W800" s="1">
        <v>379.211635</v>
      </c>
      <c r="X800" s="1">
        <v>262.000766</v>
      </c>
      <c r="Y800" s="1">
        <v>389.46</v>
      </c>
      <c r="Z800" s="7">
        <v>74463.375599999999</v>
      </c>
      <c r="AA800" s="7">
        <v>43.496134490000003</v>
      </c>
      <c r="AB800" s="7">
        <v>53.727144817999999</v>
      </c>
      <c r="AC800" s="7">
        <v>409.35579744</v>
      </c>
      <c r="AD800" s="7" t="s">
        <v>445</v>
      </c>
      <c r="AE800" s="7">
        <v>30.540576218000002</v>
      </c>
      <c r="AF800" s="7" t="s">
        <v>445</v>
      </c>
      <c r="AG800" s="7">
        <v>47.553890879999997</v>
      </c>
    </row>
    <row r="801" spans="1:33" ht="30" x14ac:dyDescent="0.25">
      <c r="A801" s="1">
        <v>148281</v>
      </c>
      <c r="B801" s="1">
        <v>2130223</v>
      </c>
      <c r="C801" s="1" t="s">
        <v>593</v>
      </c>
      <c r="D801" s="1">
        <v>202130223</v>
      </c>
      <c r="E801" s="248" t="s">
        <v>603</v>
      </c>
      <c r="F801" s="1">
        <v>34203085</v>
      </c>
      <c r="G801" s="1">
        <v>1.83</v>
      </c>
      <c r="H801" s="1">
        <v>6.0113086805673364</v>
      </c>
      <c r="I801" s="1">
        <v>3.1362043563992072</v>
      </c>
      <c r="J801" s="1">
        <v>3.0450557618496772</v>
      </c>
      <c r="K801" s="1">
        <v>-4.3769708434053145</v>
      </c>
      <c r="L801" s="1">
        <v>6.5361609794420596</v>
      </c>
      <c r="M801" s="1">
        <v>33.790000915527344</v>
      </c>
      <c r="N801" s="1">
        <v>0.99022986041174998</v>
      </c>
      <c r="O801" s="1">
        <v>0.96533690096206171</v>
      </c>
      <c r="P801" s="1">
        <v>0.95590542468997364</v>
      </c>
      <c r="Q801" s="1">
        <v>0.9893416659037273</v>
      </c>
      <c r="R801" s="1">
        <v>0.9329846751933194</v>
      </c>
      <c r="S801" s="1">
        <v>0.92304061281840655</v>
      </c>
      <c r="T801" s="1">
        <v>0.92304061281840655</v>
      </c>
      <c r="U801" s="1">
        <v>0.95590542468997364</v>
      </c>
      <c r="V801" s="1">
        <v>406.790663</v>
      </c>
      <c r="W801" s="1">
        <v>379.211635</v>
      </c>
      <c r="X801" s="1">
        <v>262.000766</v>
      </c>
      <c r="Y801" s="1">
        <v>389.46</v>
      </c>
      <c r="Z801" s="7">
        <v>74463.375599999999</v>
      </c>
      <c r="AA801" s="7">
        <v>54.459230601000002</v>
      </c>
      <c r="AB801" s="7">
        <v>59.301421581</v>
      </c>
      <c r="AC801" s="7">
        <v>114.58253793999999</v>
      </c>
      <c r="AD801" s="7" t="s">
        <v>445</v>
      </c>
      <c r="AE801" s="7">
        <v>54.252218089000003</v>
      </c>
      <c r="AF801" s="7" t="s">
        <v>445</v>
      </c>
      <c r="AG801" s="7">
        <v>84.055838847999993</v>
      </c>
    </row>
    <row r="802" spans="1:33" ht="30" x14ac:dyDescent="0.25">
      <c r="A802" s="1">
        <v>150379</v>
      </c>
      <c r="B802" s="1">
        <v>2130224</v>
      </c>
      <c r="C802" s="1" t="s">
        <v>593</v>
      </c>
      <c r="D802" s="1">
        <v>202130224</v>
      </c>
      <c r="E802" s="248" t="s">
        <v>603</v>
      </c>
      <c r="F802" s="1">
        <v>34203085</v>
      </c>
      <c r="G802" s="1">
        <v>1.83</v>
      </c>
      <c r="H802" s="1">
        <v>1.7056145475494695</v>
      </c>
      <c r="I802" s="1">
        <v>-2.59203315807805</v>
      </c>
      <c r="J802" s="1">
        <v>-4.1637180183002034</v>
      </c>
      <c r="K802" s="1">
        <v>-5.6562085953062882</v>
      </c>
      <c r="L802" s="1">
        <v>5.2299770378481751</v>
      </c>
      <c r="M802" s="1">
        <v>33.790000915527344</v>
      </c>
      <c r="N802" s="1">
        <v>0.99022986041174998</v>
      </c>
      <c r="O802" s="1">
        <v>0.96533690096206171</v>
      </c>
      <c r="P802" s="1">
        <v>0.95590542468997364</v>
      </c>
      <c r="Q802" s="1">
        <v>0.9893416659037273</v>
      </c>
      <c r="R802" s="1">
        <v>0.9329846751933194</v>
      </c>
      <c r="S802" s="1">
        <v>0.92304061281840655</v>
      </c>
      <c r="T802" s="1">
        <v>0.92304061281840655</v>
      </c>
      <c r="U802" s="1">
        <v>0.95590542468997364</v>
      </c>
      <c r="V802" s="1">
        <v>406.790663</v>
      </c>
      <c r="W802" s="1">
        <v>379.211635</v>
      </c>
      <c r="X802" s="1">
        <v>262.000766</v>
      </c>
      <c r="Y802" s="1">
        <v>389.46</v>
      </c>
      <c r="Z802" s="7">
        <v>74463.375599999999</v>
      </c>
      <c r="AA802" s="7">
        <v>68.310143500999999</v>
      </c>
      <c r="AB802" s="7">
        <v>211.52777159999999</v>
      </c>
      <c r="AC802" s="7" t="s">
        <v>444</v>
      </c>
      <c r="AD802" s="7">
        <v>57.082066687999998</v>
      </c>
      <c r="AE802" s="7">
        <v>41.756087143999999</v>
      </c>
      <c r="AF802" s="7">
        <v>88.412137196000003</v>
      </c>
      <c r="AG802" s="7">
        <v>64.819164981</v>
      </c>
    </row>
    <row r="803" spans="1:33" ht="30" x14ac:dyDescent="0.25">
      <c r="A803" s="1">
        <v>152477</v>
      </c>
      <c r="B803" s="1">
        <v>2131201</v>
      </c>
      <c r="C803" s="1" t="s">
        <v>593</v>
      </c>
      <c r="D803" s="1">
        <v>202131201</v>
      </c>
      <c r="E803" s="248" t="s">
        <v>603</v>
      </c>
      <c r="F803" s="1">
        <v>34203085</v>
      </c>
      <c r="G803" s="1">
        <v>1.83</v>
      </c>
      <c r="H803" s="1">
        <v>-3.1588625464216724</v>
      </c>
      <c r="I803" s="1">
        <v>5.3993008426663662</v>
      </c>
      <c r="J803" s="1">
        <v>-17.934164655568775</v>
      </c>
      <c r="K803" s="1">
        <v>-14.695056294330662</v>
      </c>
      <c r="L803" s="1">
        <v>18.012246310153568</v>
      </c>
      <c r="M803" s="1">
        <v>33.790000915527344</v>
      </c>
      <c r="N803" s="1">
        <v>0.99022986041174998</v>
      </c>
      <c r="O803" s="1">
        <v>0.96533690096206171</v>
      </c>
      <c r="P803" s="1">
        <v>0.95590542468997364</v>
      </c>
      <c r="Q803" s="1">
        <v>0.9893416659037273</v>
      </c>
      <c r="R803" s="1">
        <v>0.9329846751933194</v>
      </c>
      <c r="S803" s="1">
        <v>0.92304061281840655</v>
      </c>
      <c r="T803" s="1">
        <v>0.92304061281840655</v>
      </c>
      <c r="U803" s="1">
        <v>0.95590542468997364</v>
      </c>
      <c r="V803" s="1">
        <v>406.790663</v>
      </c>
      <c r="W803" s="1">
        <v>379.211635</v>
      </c>
      <c r="X803" s="1">
        <v>262.000766</v>
      </c>
      <c r="Y803" s="1">
        <v>389.46</v>
      </c>
      <c r="Z803" s="7">
        <v>74463.375599999999</v>
      </c>
      <c r="AA803" s="7">
        <v>19.124667004999999</v>
      </c>
      <c r="AB803" s="7" t="s">
        <v>444</v>
      </c>
      <c r="AC803" s="7">
        <v>66.136555188000003</v>
      </c>
      <c r="AD803" s="7">
        <v>12.484728854</v>
      </c>
      <c r="AE803" s="7">
        <v>15.45705486</v>
      </c>
      <c r="AF803" s="7">
        <v>19.758531766000001</v>
      </c>
      <c r="AG803" s="7">
        <v>24.334161314999999</v>
      </c>
    </row>
    <row r="804" spans="1:33" ht="30" x14ac:dyDescent="0.25">
      <c r="A804" s="1">
        <v>154575</v>
      </c>
      <c r="B804" s="1">
        <v>2131202</v>
      </c>
      <c r="C804" s="1" t="s">
        <v>593</v>
      </c>
      <c r="D804" s="1">
        <v>202131202</v>
      </c>
      <c r="E804" s="248" t="s">
        <v>603</v>
      </c>
      <c r="F804" s="1">
        <v>34203085</v>
      </c>
      <c r="G804" s="1">
        <v>1.83</v>
      </c>
      <c r="H804" s="1">
        <v>3.2602966241279177</v>
      </c>
      <c r="I804" s="1">
        <v>-3.1419233360673711</v>
      </c>
      <c r="J804" s="1">
        <v>-0.69153244578612638</v>
      </c>
      <c r="K804" s="1">
        <v>-4.1196818824555717</v>
      </c>
      <c r="L804" s="1">
        <v>3.7392331959097627</v>
      </c>
      <c r="M804" s="1">
        <v>33.790000915527344</v>
      </c>
      <c r="N804" s="1">
        <v>0.99022986041174998</v>
      </c>
      <c r="O804" s="1">
        <v>0.96533690096206171</v>
      </c>
      <c r="P804" s="1">
        <v>0.95590542468997364</v>
      </c>
      <c r="Q804" s="1">
        <v>0.9893416659037273</v>
      </c>
      <c r="R804" s="1">
        <v>0.9329846751933194</v>
      </c>
      <c r="S804" s="1">
        <v>0.92304061281840655</v>
      </c>
      <c r="T804" s="1">
        <v>0.92304061281840655</v>
      </c>
      <c r="U804" s="1">
        <v>0.95590542468997364</v>
      </c>
      <c r="V804" s="1">
        <v>406.790663</v>
      </c>
      <c r="W804" s="1">
        <v>379.211635</v>
      </c>
      <c r="X804" s="1">
        <v>262.000766</v>
      </c>
      <c r="Y804" s="1">
        <v>389.46</v>
      </c>
      <c r="Z804" s="7">
        <v>74463.375599999999</v>
      </c>
      <c r="AA804" s="7">
        <v>95.942458522999999</v>
      </c>
      <c r="AB804" s="7">
        <v>110.18327588</v>
      </c>
      <c r="AC804" s="7" t="s">
        <v>444</v>
      </c>
      <c r="AD804" s="7">
        <v>348.71222114</v>
      </c>
      <c r="AE804" s="7">
        <v>57.702917970000001</v>
      </c>
      <c r="AF804" s="7">
        <v>537.35062832999995</v>
      </c>
      <c r="AG804" s="7">
        <v>89.367882113999997</v>
      </c>
    </row>
    <row r="805" spans="1:33" ht="30" x14ac:dyDescent="0.25">
      <c r="A805" s="1">
        <v>156673</v>
      </c>
      <c r="B805" s="1">
        <v>2131203</v>
      </c>
      <c r="C805" s="1" t="s">
        <v>593</v>
      </c>
      <c r="D805" s="1">
        <v>202131203</v>
      </c>
      <c r="E805" s="248" t="s">
        <v>603</v>
      </c>
      <c r="F805" s="1">
        <v>34203085</v>
      </c>
      <c r="G805" s="1">
        <v>1.83</v>
      </c>
      <c r="H805" s="1">
        <v>14.478533500668293</v>
      </c>
      <c r="I805" s="1">
        <v>17.929091900101227</v>
      </c>
      <c r="J805" s="1">
        <v>-4.6704358298707707</v>
      </c>
      <c r="K805" s="1">
        <v>5.8120420731347622</v>
      </c>
      <c r="L805" s="1">
        <v>17.293420389124698</v>
      </c>
      <c r="M805" s="1">
        <v>33.790000915527344</v>
      </c>
      <c r="N805" s="1">
        <v>0.99022986041174998</v>
      </c>
      <c r="O805" s="1">
        <v>0.96533690096206171</v>
      </c>
      <c r="P805" s="1">
        <v>0.95590542468997364</v>
      </c>
      <c r="Q805" s="1">
        <v>0.9893416659037273</v>
      </c>
      <c r="R805" s="1">
        <v>0.9329846751933194</v>
      </c>
      <c r="S805" s="1">
        <v>0.92304061281840655</v>
      </c>
      <c r="T805" s="1">
        <v>0.92304061281840655</v>
      </c>
      <c r="U805" s="1">
        <v>0.95590542468997364</v>
      </c>
      <c r="V805" s="1">
        <v>406.790663</v>
      </c>
      <c r="W805" s="1">
        <v>379.211635</v>
      </c>
      <c r="X805" s="1">
        <v>262.000766</v>
      </c>
      <c r="Y805" s="1">
        <v>389.46</v>
      </c>
      <c r="Z805" s="7">
        <v>74463.375599999999</v>
      </c>
      <c r="AA805" s="7">
        <v>19.961177768999999</v>
      </c>
      <c r="AB805" s="7">
        <v>24.036407104999999</v>
      </c>
      <c r="AC805" s="7">
        <v>19.218004403999998</v>
      </c>
      <c r="AD805" s="7">
        <v>50.780466838000002</v>
      </c>
      <c r="AE805" s="7" t="s">
        <v>445</v>
      </c>
      <c r="AF805" s="7">
        <v>78.711388885999995</v>
      </c>
      <c r="AG805" s="7" t="s">
        <v>445</v>
      </c>
    </row>
    <row r="806" spans="1:33" ht="30" x14ac:dyDescent="0.25">
      <c r="A806" s="1">
        <v>158771</v>
      </c>
      <c r="B806" s="1">
        <v>2131204</v>
      </c>
      <c r="C806" s="1" t="s">
        <v>593</v>
      </c>
      <c r="D806" s="1">
        <v>202131204</v>
      </c>
      <c r="E806" s="248" t="s">
        <v>603</v>
      </c>
      <c r="F806" s="1">
        <v>34203085</v>
      </c>
      <c r="G806" s="1">
        <v>1.83</v>
      </c>
      <c r="H806" s="1">
        <v>9.5816406188160155</v>
      </c>
      <c r="I806" s="1">
        <v>13.76858636837914</v>
      </c>
      <c r="J806" s="1">
        <v>-6.5023522862019423</v>
      </c>
      <c r="K806" s="1">
        <v>6.0301445917595871</v>
      </c>
      <c r="L806" s="1">
        <v>14.014326944090907</v>
      </c>
      <c r="M806" s="1">
        <v>33.790000915527344</v>
      </c>
      <c r="N806" s="1">
        <v>0.99022986041174998</v>
      </c>
      <c r="O806" s="1">
        <v>0.96533690096206171</v>
      </c>
      <c r="P806" s="1">
        <v>0.95590542468997364</v>
      </c>
      <c r="Q806" s="1">
        <v>0.9893416659037273</v>
      </c>
      <c r="R806" s="1">
        <v>0.9329846751933194</v>
      </c>
      <c r="S806" s="1">
        <v>0.92304061281840655</v>
      </c>
      <c r="T806" s="1">
        <v>0.92304061281840655</v>
      </c>
      <c r="U806" s="1">
        <v>0.95590542468997364</v>
      </c>
      <c r="V806" s="1">
        <v>406.790663</v>
      </c>
      <c r="W806" s="1">
        <v>379.211635</v>
      </c>
      <c r="X806" s="1">
        <v>262.000766</v>
      </c>
      <c r="Y806" s="1">
        <v>389.46</v>
      </c>
      <c r="Z806" s="7">
        <v>74463.375599999999</v>
      </c>
      <c r="AA806" s="7">
        <v>24.865705891000001</v>
      </c>
      <c r="AB806" s="7">
        <v>36.831773640999998</v>
      </c>
      <c r="AC806" s="7">
        <v>25.327354842999998</v>
      </c>
      <c r="AD806" s="7">
        <v>36.192286262000003</v>
      </c>
      <c r="AE806" s="7" t="s">
        <v>445</v>
      </c>
      <c r="AF806" s="7">
        <v>56.254192070000002</v>
      </c>
      <c r="AG806" s="7" t="s">
        <v>445</v>
      </c>
    </row>
    <row r="807" spans="1:33" ht="30" x14ac:dyDescent="0.25">
      <c r="A807" s="1">
        <v>160869</v>
      </c>
      <c r="B807" s="1">
        <v>2131205</v>
      </c>
      <c r="C807" s="1" t="s">
        <v>593</v>
      </c>
      <c r="D807" s="1">
        <v>202131205</v>
      </c>
      <c r="E807" s="248" t="s">
        <v>603</v>
      </c>
      <c r="F807" s="1">
        <v>34203085</v>
      </c>
      <c r="G807" s="1">
        <v>1.83</v>
      </c>
      <c r="H807" s="1">
        <v>4.8936540958395227</v>
      </c>
      <c r="I807" s="1">
        <v>3.8289969539618998</v>
      </c>
      <c r="J807" s="1">
        <v>1.197146497675573</v>
      </c>
      <c r="K807" s="1">
        <v>-2.3360101277307397</v>
      </c>
      <c r="L807" s="1">
        <v>5.3911886142990237</v>
      </c>
      <c r="M807" s="1">
        <v>33.790000915527344</v>
      </c>
      <c r="N807" s="1">
        <v>0.99022986041174998</v>
      </c>
      <c r="O807" s="1">
        <v>0.96533690096206171</v>
      </c>
      <c r="P807" s="1">
        <v>0.95590542468997364</v>
      </c>
      <c r="Q807" s="1">
        <v>0.9893416659037273</v>
      </c>
      <c r="R807" s="1">
        <v>0.9329846751933194</v>
      </c>
      <c r="S807" s="1">
        <v>0.92304061281840655</v>
      </c>
      <c r="T807" s="1">
        <v>0.92304061281840655</v>
      </c>
      <c r="U807" s="1">
        <v>0.95590542468997364</v>
      </c>
      <c r="V807" s="1">
        <v>406.790663</v>
      </c>
      <c r="W807" s="1">
        <v>379.211635</v>
      </c>
      <c r="X807" s="1">
        <v>262.000766</v>
      </c>
      <c r="Y807" s="1">
        <v>389.46</v>
      </c>
      <c r="Z807" s="7">
        <v>74463.375599999999</v>
      </c>
      <c r="AA807" s="7">
        <v>66.237576894</v>
      </c>
      <c r="AB807" s="7">
        <v>73.073576084999999</v>
      </c>
      <c r="AC807" s="7">
        <v>93.669821721000005</v>
      </c>
      <c r="AD807" s="7" t="s">
        <v>445</v>
      </c>
      <c r="AE807" s="7">
        <v>102.52581298</v>
      </c>
      <c r="AF807" s="7" t="s">
        <v>445</v>
      </c>
      <c r="AG807" s="7">
        <v>158.36871260999999</v>
      </c>
    </row>
    <row r="808" spans="1:33" ht="30" x14ac:dyDescent="0.25">
      <c r="A808" s="1">
        <v>162967</v>
      </c>
      <c r="B808" s="1">
        <v>2131206</v>
      </c>
      <c r="C808" s="1" t="s">
        <v>593</v>
      </c>
      <c r="D808" s="1">
        <v>202131206</v>
      </c>
      <c r="E808" s="248" t="s">
        <v>603</v>
      </c>
      <c r="F808" s="1">
        <v>34203085</v>
      </c>
      <c r="G808" s="1">
        <v>1.83</v>
      </c>
      <c r="H808" s="1">
        <v>-5.3238603220814884</v>
      </c>
      <c r="I808" s="1">
        <v>5.7912879093746525</v>
      </c>
      <c r="J808" s="1">
        <v>-7.1891547142356442</v>
      </c>
      <c r="K808" s="1">
        <v>-2.5157875405225618</v>
      </c>
      <c r="L808" s="1">
        <v>7.3839966245407043</v>
      </c>
      <c r="M808" s="1">
        <v>33.790000915527344</v>
      </c>
      <c r="N808" s="1">
        <v>0.99022986041174998</v>
      </c>
      <c r="O808" s="1">
        <v>0.96533690096206171</v>
      </c>
      <c r="P808" s="1">
        <v>0.95590542468997364</v>
      </c>
      <c r="Q808" s="1">
        <v>0.9893416659037273</v>
      </c>
      <c r="R808" s="1">
        <v>0.9329846751933194</v>
      </c>
      <c r="S808" s="1">
        <v>0.92304061281840655</v>
      </c>
      <c r="T808" s="1">
        <v>0.92304061281840655</v>
      </c>
      <c r="U808" s="1">
        <v>0.95590542468997364</v>
      </c>
      <c r="V808" s="1">
        <v>406.790663</v>
      </c>
      <c r="W808" s="1">
        <v>379.211635</v>
      </c>
      <c r="X808" s="1">
        <v>262.000766</v>
      </c>
      <c r="Y808" s="1">
        <v>389.46</v>
      </c>
      <c r="Z808" s="7">
        <v>74463.375599999999</v>
      </c>
      <c r="AA808" s="7">
        <v>48.091363043000001</v>
      </c>
      <c r="AB808" s="7" t="s">
        <v>444</v>
      </c>
      <c r="AC808" s="7">
        <v>61.592374040999999</v>
      </c>
      <c r="AD808" s="7">
        <v>32.639190867000003</v>
      </c>
      <c r="AE808" s="7">
        <v>95.127889859999996</v>
      </c>
      <c r="AF808" s="7">
        <v>50.784520086000001</v>
      </c>
      <c r="AG808" s="7">
        <v>146.98027286000001</v>
      </c>
    </row>
    <row r="809" spans="1:33" ht="30" x14ac:dyDescent="0.25">
      <c r="A809" s="1">
        <v>165065</v>
      </c>
      <c r="B809" s="1">
        <v>2131207</v>
      </c>
      <c r="C809" s="1" t="s">
        <v>593</v>
      </c>
      <c r="D809" s="1">
        <v>202131207</v>
      </c>
      <c r="E809" s="248" t="s">
        <v>603</v>
      </c>
      <c r="F809" s="1">
        <v>34203085</v>
      </c>
      <c r="G809" s="1">
        <v>1.83</v>
      </c>
      <c r="H809" s="1">
        <v>-2.4852887597933995</v>
      </c>
      <c r="I809" s="1">
        <v>9.6777093575070356</v>
      </c>
      <c r="J809" s="1">
        <v>-10.823902894100522</v>
      </c>
      <c r="K809" s="1">
        <v>3.1970539508417679</v>
      </c>
      <c r="L809" s="1">
        <v>9.8238823997306923</v>
      </c>
      <c r="M809" s="1">
        <v>33.790000915527344</v>
      </c>
      <c r="N809" s="1">
        <v>0.99022986041174998</v>
      </c>
      <c r="O809" s="1">
        <v>0.96533690096206171</v>
      </c>
      <c r="P809" s="1">
        <v>0.95590542468997364</v>
      </c>
      <c r="Q809" s="1">
        <v>0.9893416659037273</v>
      </c>
      <c r="R809" s="1">
        <v>0.9329846751933194</v>
      </c>
      <c r="S809" s="1">
        <v>0.92304061281840655</v>
      </c>
      <c r="T809" s="1">
        <v>0.92304061281840655</v>
      </c>
      <c r="U809" s="1">
        <v>0.95590542468997364</v>
      </c>
      <c r="V809" s="1">
        <v>406.790663</v>
      </c>
      <c r="W809" s="1">
        <v>379.211635</v>
      </c>
      <c r="X809" s="1">
        <v>262.000766</v>
      </c>
      <c r="Y809" s="1">
        <v>389.46</v>
      </c>
      <c r="Z809" s="7">
        <v>74463.375599999999</v>
      </c>
      <c r="AA809" s="7">
        <v>35.898900480999998</v>
      </c>
      <c r="AB809" s="7" t="s">
        <v>444</v>
      </c>
      <c r="AC809" s="7">
        <v>36.456224982000002</v>
      </c>
      <c r="AD809" s="7">
        <v>21.342897010000002</v>
      </c>
      <c r="AE809" s="7" t="s">
        <v>445</v>
      </c>
      <c r="AF809" s="7">
        <v>33.394887902000001</v>
      </c>
      <c r="AG809" s="7" t="s">
        <v>445</v>
      </c>
    </row>
    <row r="810" spans="1:33" ht="30" x14ac:dyDescent="0.25">
      <c r="A810" s="1">
        <v>167163</v>
      </c>
      <c r="B810" s="1">
        <v>2131208</v>
      </c>
      <c r="C810" s="1" t="s">
        <v>593</v>
      </c>
      <c r="D810" s="1">
        <v>202131208</v>
      </c>
      <c r="E810" s="248" t="s">
        <v>603</v>
      </c>
      <c r="F810" s="1">
        <v>34203085</v>
      </c>
      <c r="G810" s="1">
        <v>1.83</v>
      </c>
      <c r="H810" s="1">
        <v>1.295298664082416</v>
      </c>
      <c r="I810" s="1">
        <v>4.8068887343269138</v>
      </c>
      <c r="J810" s="1">
        <v>-6.5656832569548707</v>
      </c>
      <c r="K810" s="1">
        <v>4.0852315027671828</v>
      </c>
      <c r="L810" s="1">
        <v>7.3080218961021259</v>
      </c>
      <c r="M810" s="1">
        <v>33.790000915527344</v>
      </c>
      <c r="N810" s="1">
        <v>0.99022986041174998</v>
      </c>
      <c r="O810" s="1">
        <v>0.96533690096206171</v>
      </c>
      <c r="P810" s="1">
        <v>0.95590542468997364</v>
      </c>
      <c r="Q810" s="1">
        <v>0.9893416659037273</v>
      </c>
      <c r="R810" s="1">
        <v>0.9329846751933194</v>
      </c>
      <c r="S810" s="1">
        <v>0.92304061281840655</v>
      </c>
      <c r="T810" s="1">
        <v>0.92304061281840655</v>
      </c>
      <c r="U810" s="1">
        <v>0.95590542468997364</v>
      </c>
      <c r="V810" s="1">
        <v>406.790663</v>
      </c>
      <c r="W810" s="1">
        <v>379.211635</v>
      </c>
      <c r="X810" s="1">
        <v>262.000766</v>
      </c>
      <c r="Y810" s="1">
        <v>389.46</v>
      </c>
      <c r="Z810" s="7">
        <v>74463.375599999999</v>
      </c>
      <c r="AA810" s="7">
        <v>48.601720432</v>
      </c>
      <c r="AB810" s="7">
        <v>278.85087073</v>
      </c>
      <c r="AC810" s="7">
        <v>74.410619849</v>
      </c>
      <c r="AD810" s="7">
        <v>35.833538589</v>
      </c>
      <c r="AE810" s="7" t="s">
        <v>445</v>
      </c>
      <c r="AF810" s="7">
        <v>55.701932171999999</v>
      </c>
      <c r="AG810" s="7" t="s">
        <v>445</v>
      </c>
    </row>
    <row r="811" spans="1:33" ht="30" x14ac:dyDescent="0.25">
      <c r="A811" s="1">
        <v>169261</v>
      </c>
      <c r="B811" s="1">
        <v>2131209</v>
      </c>
      <c r="C811" s="1" t="s">
        <v>593</v>
      </c>
      <c r="D811" s="1">
        <v>202131209</v>
      </c>
      <c r="E811" s="248" t="s">
        <v>603</v>
      </c>
      <c r="F811" s="1">
        <v>34203085</v>
      </c>
      <c r="G811" s="1">
        <v>1.83</v>
      </c>
      <c r="H811" s="1">
        <v>3.7811135440491035</v>
      </c>
      <c r="I811" s="1">
        <v>3.1599056726160946</v>
      </c>
      <c r="J811" s="1">
        <v>0.43634176386140749</v>
      </c>
      <c r="K811" s="1">
        <v>-1.05117727302268</v>
      </c>
      <c r="L811" s="1">
        <v>3.7963037064251184</v>
      </c>
      <c r="M811" s="1">
        <v>33.790000915527344</v>
      </c>
      <c r="N811" s="1">
        <v>0.99022986041174998</v>
      </c>
      <c r="O811" s="1">
        <v>0.96533690096206171</v>
      </c>
      <c r="P811" s="1">
        <v>0.95590542468997364</v>
      </c>
      <c r="Q811" s="1">
        <v>0.9893416659037273</v>
      </c>
      <c r="R811" s="1">
        <v>0.9329846751933194</v>
      </c>
      <c r="S811" s="1">
        <v>0.92304061281840655</v>
      </c>
      <c r="T811" s="1">
        <v>0.92304061281840655</v>
      </c>
      <c r="U811" s="1">
        <v>0.95590542468997364</v>
      </c>
      <c r="V811" s="1">
        <v>406.790663</v>
      </c>
      <c r="W811" s="1">
        <v>379.211635</v>
      </c>
      <c r="X811" s="1">
        <v>262.000766</v>
      </c>
      <c r="Y811" s="1">
        <v>389.46</v>
      </c>
      <c r="Z811" s="7">
        <v>74463.375599999999</v>
      </c>
      <c r="AA811" s="7">
        <v>94.485105258999994</v>
      </c>
      <c r="AB811" s="7">
        <v>94.868705019999993</v>
      </c>
      <c r="AC811" s="7">
        <v>113.71559488</v>
      </c>
      <c r="AD811" s="7" t="s">
        <v>445</v>
      </c>
      <c r="AE811" s="7">
        <v>229.06333357</v>
      </c>
      <c r="AF811" s="7" t="s">
        <v>445</v>
      </c>
      <c r="AG811" s="7">
        <v>353.16188711000001</v>
      </c>
    </row>
    <row r="812" spans="1:33" ht="30" x14ac:dyDescent="0.25">
      <c r="A812" s="1">
        <v>171359</v>
      </c>
      <c r="B812" s="1">
        <v>2131210</v>
      </c>
      <c r="C812" s="1" t="s">
        <v>593</v>
      </c>
      <c r="D812" s="1">
        <v>202131210</v>
      </c>
      <c r="E812" s="248" t="s">
        <v>603</v>
      </c>
      <c r="F812" s="1">
        <v>34203085</v>
      </c>
      <c r="G812" s="1">
        <v>1.83</v>
      </c>
      <c r="H812" s="1">
        <v>12.928494665539867</v>
      </c>
      <c r="I812" s="1">
        <v>10.037499029668604</v>
      </c>
      <c r="J812" s="1">
        <v>3.0903738782188181</v>
      </c>
      <c r="K812" s="1">
        <v>-5.7423310819254567</v>
      </c>
      <c r="L812" s="1">
        <v>13.833731865905131</v>
      </c>
      <c r="M812" s="1">
        <v>33.790000915527344</v>
      </c>
      <c r="N812" s="1">
        <v>0.99022986041174998</v>
      </c>
      <c r="O812" s="1">
        <v>0.96533690096206171</v>
      </c>
      <c r="P812" s="1">
        <v>0.95590542468997364</v>
      </c>
      <c r="Q812" s="1">
        <v>0.9893416659037273</v>
      </c>
      <c r="R812" s="1">
        <v>0.9329846751933194</v>
      </c>
      <c r="S812" s="1">
        <v>0.92304061281840655</v>
      </c>
      <c r="T812" s="1">
        <v>0.92304061281840655</v>
      </c>
      <c r="U812" s="1">
        <v>0.95590542468997364</v>
      </c>
      <c r="V812" s="1">
        <v>406.790663</v>
      </c>
      <c r="W812" s="1">
        <v>379.211635</v>
      </c>
      <c r="X812" s="1">
        <v>262.000766</v>
      </c>
      <c r="Y812" s="1">
        <v>389.46</v>
      </c>
      <c r="Z812" s="7">
        <v>74463.375599999999</v>
      </c>
      <c r="AA812" s="7">
        <v>25.203374658000001</v>
      </c>
      <c r="AB812" s="7">
        <v>27.038102531</v>
      </c>
      <c r="AC812" s="7">
        <v>35.113623316999998</v>
      </c>
      <c r="AD812" s="7" t="s">
        <v>445</v>
      </c>
      <c r="AE812" s="7">
        <v>41.114838757999998</v>
      </c>
      <c r="AF812" s="7" t="s">
        <v>445</v>
      </c>
      <c r="AG812" s="7">
        <v>63.832020548999999</v>
      </c>
    </row>
    <row r="813" spans="1:33" ht="30" x14ac:dyDescent="0.25">
      <c r="A813" s="1">
        <v>173457</v>
      </c>
      <c r="B813" s="1">
        <v>2131211</v>
      </c>
      <c r="C813" s="1" t="s">
        <v>593</v>
      </c>
      <c r="D813" s="1">
        <v>202131211</v>
      </c>
      <c r="E813" s="248" t="s">
        <v>603</v>
      </c>
      <c r="F813" s="1">
        <v>34203085</v>
      </c>
      <c r="G813" s="1">
        <v>1.83</v>
      </c>
      <c r="H813" s="1">
        <v>3.8681975579033292</v>
      </c>
      <c r="I813" s="1">
        <v>2.457149582502498</v>
      </c>
      <c r="J813" s="1">
        <v>0.46007646019920523</v>
      </c>
      <c r="K813" s="1">
        <v>-2.8331720661437441</v>
      </c>
      <c r="L813" s="1">
        <v>4.586111530955602</v>
      </c>
      <c r="M813" s="1">
        <v>33.790000915527344</v>
      </c>
      <c r="N813" s="1">
        <v>0.99022986041174998</v>
      </c>
      <c r="O813" s="1">
        <v>0.96533690096206171</v>
      </c>
      <c r="P813" s="1">
        <v>0.95590542468997364</v>
      </c>
      <c r="Q813" s="1">
        <v>0.9893416659037273</v>
      </c>
      <c r="R813" s="1">
        <v>0.9329846751933194</v>
      </c>
      <c r="S813" s="1">
        <v>0.92304061281840655</v>
      </c>
      <c r="T813" s="1">
        <v>0.92304061281840655</v>
      </c>
      <c r="U813" s="1">
        <v>0.95590542468997364</v>
      </c>
      <c r="V813" s="1">
        <v>406.790663</v>
      </c>
      <c r="W813" s="1">
        <v>379.211635</v>
      </c>
      <c r="X813" s="1">
        <v>262.000766</v>
      </c>
      <c r="Y813" s="1">
        <v>389.46</v>
      </c>
      <c r="Z813" s="7">
        <v>74463.375599999999</v>
      </c>
      <c r="AA813" s="7">
        <v>78.040916592000002</v>
      </c>
      <c r="AB813" s="7">
        <v>92.710430653000003</v>
      </c>
      <c r="AC813" s="7">
        <v>146.52478302</v>
      </c>
      <c r="AD813" s="7" t="s">
        <v>445</v>
      </c>
      <c r="AE813" s="7">
        <v>84.359216441000001</v>
      </c>
      <c r="AF813" s="7" t="s">
        <v>445</v>
      </c>
      <c r="AG813" s="7">
        <v>130.40286506000001</v>
      </c>
    </row>
    <row r="814" spans="1:33" ht="30" x14ac:dyDescent="0.25">
      <c r="A814" s="1">
        <v>175555</v>
      </c>
      <c r="B814" s="1">
        <v>2131212</v>
      </c>
      <c r="C814" s="1" t="s">
        <v>593</v>
      </c>
      <c r="D814" s="1">
        <v>202131212</v>
      </c>
      <c r="E814" s="248" t="s">
        <v>603</v>
      </c>
      <c r="F814" s="1">
        <v>34203085</v>
      </c>
      <c r="G814" s="1">
        <v>1.83</v>
      </c>
      <c r="H814" s="1">
        <v>13.460632803773411</v>
      </c>
      <c r="I814" s="1">
        <v>8.3400745638593996</v>
      </c>
      <c r="J814" s="1">
        <v>5.7183629374066385</v>
      </c>
      <c r="K814" s="1">
        <v>-8.2356317255399176</v>
      </c>
      <c r="L814" s="1">
        <v>14.355552652519096</v>
      </c>
      <c r="M814" s="1">
        <v>33.790000915527344</v>
      </c>
      <c r="N814" s="1">
        <v>0.99022986041174998</v>
      </c>
      <c r="O814" s="1">
        <v>0.96533690096206171</v>
      </c>
      <c r="P814" s="1">
        <v>0.95590542468997364</v>
      </c>
      <c r="Q814" s="1">
        <v>0.9893416659037273</v>
      </c>
      <c r="R814" s="1">
        <v>0.9329846751933194</v>
      </c>
      <c r="S814" s="1">
        <v>0.92304061281840655</v>
      </c>
      <c r="T814" s="1">
        <v>0.92304061281840655</v>
      </c>
      <c r="U814" s="1">
        <v>0.95590542468997364</v>
      </c>
      <c r="V814" s="1">
        <v>406.790663</v>
      </c>
      <c r="W814" s="1">
        <v>379.211635</v>
      </c>
      <c r="X814" s="1">
        <v>262.000766</v>
      </c>
      <c r="Y814" s="1">
        <v>389.46</v>
      </c>
      <c r="Z814" s="7">
        <v>74463.375599999999</v>
      </c>
      <c r="AA814" s="7">
        <v>24.250888473</v>
      </c>
      <c r="AB814" s="7">
        <v>25.929674427999998</v>
      </c>
      <c r="AC814" s="7">
        <v>42.463695225999999</v>
      </c>
      <c r="AD814" s="7" t="s">
        <v>445</v>
      </c>
      <c r="AE814" s="7">
        <v>28.364759823</v>
      </c>
      <c r="AF814" s="7" t="s">
        <v>445</v>
      </c>
      <c r="AG814" s="7">
        <v>44.204416504999998</v>
      </c>
    </row>
    <row r="815" spans="1:33" ht="30" x14ac:dyDescent="0.25">
      <c r="A815" s="1">
        <v>177653</v>
      </c>
      <c r="B815" s="1">
        <v>2131213</v>
      </c>
      <c r="C815" s="1" t="s">
        <v>593</v>
      </c>
      <c r="D815" s="1">
        <v>202131213</v>
      </c>
      <c r="E815" s="248" t="s">
        <v>603</v>
      </c>
      <c r="F815" s="1">
        <v>34203085</v>
      </c>
      <c r="G815" s="1">
        <v>1.83</v>
      </c>
      <c r="H815" s="1">
        <v>3.5502237907752896</v>
      </c>
      <c r="I815" s="1">
        <v>5.4600429812369553</v>
      </c>
      <c r="J815" s="1">
        <v>-3.4745417827461313</v>
      </c>
      <c r="K815" s="1">
        <v>2.0984050334103586</v>
      </c>
      <c r="L815" s="1">
        <v>6.0840072604731317</v>
      </c>
      <c r="M815" s="1">
        <v>33.790000915527344</v>
      </c>
      <c r="N815" s="1">
        <v>0.99022986041174998</v>
      </c>
      <c r="O815" s="1">
        <v>0.96533690096206171</v>
      </c>
      <c r="P815" s="1">
        <v>0.95590542468997364</v>
      </c>
      <c r="Q815" s="1">
        <v>0.9893416659037273</v>
      </c>
      <c r="R815" s="1">
        <v>0.9329846751933194</v>
      </c>
      <c r="S815" s="1">
        <v>0.92304061281840655</v>
      </c>
      <c r="T815" s="1">
        <v>0.92304061281840655</v>
      </c>
      <c r="U815" s="1">
        <v>0.95590542468997364</v>
      </c>
      <c r="V815" s="1">
        <v>406.790663</v>
      </c>
      <c r="W815" s="1">
        <v>379.211635</v>
      </c>
      <c r="X815" s="1">
        <v>262.000766</v>
      </c>
      <c r="Y815" s="1">
        <v>389.46</v>
      </c>
      <c r="Z815" s="7">
        <v>74463.375599999999</v>
      </c>
      <c r="AA815" s="7">
        <v>58.580872192000001</v>
      </c>
      <c r="AB815" s="7">
        <v>101.10355188</v>
      </c>
      <c r="AC815" s="7">
        <v>65.389671336000006</v>
      </c>
      <c r="AD815" s="7">
        <v>68.602659208000006</v>
      </c>
      <c r="AE815" s="7" t="s">
        <v>445</v>
      </c>
      <c r="AF815" s="7">
        <v>106.14705707</v>
      </c>
      <c r="AG815" s="7" t="s">
        <v>445</v>
      </c>
    </row>
    <row r="816" spans="1:33" ht="30" x14ac:dyDescent="0.25">
      <c r="A816" s="1">
        <v>179751</v>
      </c>
      <c r="B816" s="1">
        <v>2131214</v>
      </c>
      <c r="C816" s="1" t="s">
        <v>593</v>
      </c>
      <c r="D816" s="1">
        <v>202131214</v>
      </c>
      <c r="E816" s="248" t="s">
        <v>603</v>
      </c>
      <c r="F816" s="1">
        <v>34203085</v>
      </c>
      <c r="G816" s="1">
        <v>1.83</v>
      </c>
      <c r="H816" s="1">
        <v>4.2209880919632647</v>
      </c>
      <c r="I816" s="1">
        <v>4.1293397391289748</v>
      </c>
      <c r="J816" s="1">
        <v>-0.19027134404786072</v>
      </c>
      <c r="K816" s="1">
        <v>-1.0720638131390379</v>
      </c>
      <c r="L816" s="1">
        <v>4.7568601119260716</v>
      </c>
      <c r="M816" s="1">
        <v>33.790000915527344</v>
      </c>
      <c r="N816" s="1">
        <v>0.99022986041174998</v>
      </c>
      <c r="O816" s="1">
        <v>0.96533690096206171</v>
      </c>
      <c r="P816" s="1">
        <v>0.95590542468997364</v>
      </c>
      <c r="Q816" s="1">
        <v>0.9893416659037273</v>
      </c>
      <c r="R816" s="1">
        <v>0.9329846751933194</v>
      </c>
      <c r="S816" s="1">
        <v>0.92304061281840655</v>
      </c>
      <c r="T816" s="1">
        <v>0.92304061281840655</v>
      </c>
      <c r="U816" s="1">
        <v>0.95590542468997364</v>
      </c>
      <c r="V816" s="1">
        <v>406.790663</v>
      </c>
      <c r="W816" s="1">
        <v>379.211635</v>
      </c>
      <c r="X816" s="1">
        <v>262.000766</v>
      </c>
      <c r="Y816" s="1">
        <v>389.46</v>
      </c>
      <c r="Z816" s="7">
        <v>74463.375599999999</v>
      </c>
      <c r="AA816" s="7">
        <v>75.203724824999995</v>
      </c>
      <c r="AB816" s="7">
        <v>84.878105102999996</v>
      </c>
      <c r="AC816" s="7">
        <v>86.784120924999996</v>
      </c>
      <c r="AD816" s="7">
        <v>1270.0129778999999</v>
      </c>
      <c r="AE816" s="7">
        <v>224.58111246999999</v>
      </c>
      <c r="AF816" s="7">
        <v>1955.6105898000001</v>
      </c>
      <c r="AG816" s="7">
        <v>346.26190935</v>
      </c>
    </row>
    <row r="817" spans="1:33" ht="30" x14ac:dyDescent="0.25">
      <c r="A817" s="1">
        <v>181849</v>
      </c>
      <c r="B817" s="1">
        <v>2131215</v>
      </c>
      <c r="C817" s="1" t="s">
        <v>593</v>
      </c>
      <c r="D817" s="1">
        <v>202131215</v>
      </c>
      <c r="E817" s="248" t="s">
        <v>603</v>
      </c>
      <c r="F817" s="1">
        <v>34203085</v>
      </c>
      <c r="G817" s="1">
        <v>1.83</v>
      </c>
      <c r="H817" s="1">
        <v>-1.5109650387798839</v>
      </c>
      <c r="I817" s="1">
        <v>6.1796581758038069</v>
      </c>
      <c r="J817" s="1">
        <v>-7.4684787568941227</v>
      </c>
      <c r="K817" s="1">
        <v>2.2088541113379101</v>
      </c>
      <c r="L817" s="1">
        <v>6.8416163781894044</v>
      </c>
      <c r="M817" s="1">
        <v>33.790000915527344</v>
      </c>
      <c r="N817" s="1">
        <v>0.99022986041174998</v>
      </c>
      <c r="O817" s="1">
        <v>0.96533690096206171</v>
      </c>
      <c r="P817" s="1">
        <v>0.95590542468997364</v>
      </c>
      <c r="Q817" s="1">
        <v>0.9893416659037273</v>
      </c>
      <c r="R817" s="1">
        <v>0.9329846751933194</v>
      </c>
      <c r="S817" s="1">
        <v>0.92304061281840655</v>
      </c>
      <c r="T817" s="1">
        <v>0.92304061281840655</v>
      </c>
      <c r="U817" s="1">
        <v>0.95590542468997364</v>
      </c>
      <c r="V817" s="1">
        <v>406.790663</v>
      </c>
      <c r="W817" s="1">
        <v>379.211635</v>
      </c>
      <c r="X817" s="1">
        <v>262.000766</v>
      </c>
      <c r="Y817" s="1">
        <v>389.46</v>
      </c>
      <c r="Z817" s="7">
        <v>74463.375599999999</v>
      </c>
      <c r="AA817" s="7">
        <v>51.983160552000001</v>
      </c>
      <c r="AB817" s="7" t="s">
        <v>444</v>
      </c>
      <c r="AC817" s="7">
        <v>57.658658568</v>
      </c>
      <c r="AD817" s="7">
        <v>31.381071899999998</v>
      </c>
      <c r="AE817" s="7" t="s">
        <v>445</v>
      </c>
      <c r="AF817" s="7">
        <v>48.847758669000001</v>
      </c>
      <c r="AG817" s="7" t="s">
        <v>445</v>
      </c>
    </row>
    <row r="818" spans="1:33" ht="30" x14ac:dyDescent="0.25">
      <c r="A818" s="1">
        <v>183947</v>
      </c>
      <c r="B818" s="1">
        <v>2131216</v>
      </c>
      <c r="C818" s="1" t="s">
        <v>593</v>
      </c>
      <c r="D818" s="1">
        <v>202131216</v>
      </c>
      <c r="E818" s="248" t="s">
        <v>603</v>
      </c>
      <c r="F818" s="1">
        <v>34203085</v>
      </c>
      <c r="G818" s="1">
        <v>1.83</v>
      </c>
      <c r="H818" s="1">
        <v>-0.32248618296641818</v>
      </c>
      <c r="I818" s="1">
        <v>8.0235633042387615</v>
      </c>
      <c r="J818" s="1">
        <v>-9.2269146106439557</v>
      </c>
      <c r="K818" s="1">
        <v>4.6398687285886258</v>
      </c>
      <c r="L818" s="1">
        <v>9.0700494244178334</v>
      </c>
      <c r="M818" s="1">
        <v>33.790000915527344</v>
      </c>
      <c r="N818" s="1">
        <v>0.99022986041174998</v>
      </c>
      <c r="O818" s="1">
        <v>0.96533690096206171</v>
      </c>
      <c r="P818" s="1">
        <v>0.95590542468997364</v>
      </c>
      <c r="Q818" s="1">
        <v>0.9893416659037273</v>
      </c>
      <c r="R818" s="1">
        <v>0.9329846751933194</v>
      </c>
      <c r="S818" s="1">
        <v>0.92304061281840655</v>
      </c>
      <c r="T818" s="1">
        <v>0.92304061281840655</v>
      </c>
      <c r="U818" s="1">
        <v>0.95590542468997364</v>
      </c>
      <c r="V818" s="1">
        <v>406.790663</v>
      </c>
      <c r="W818" s="1">
        <v>379.211635</v>
      </c>
      <c r="X818" s="1">
        <v>262.000766</v>
      </c>
      <c r="Y818" s="1">
        <v>389.46</v>
      </c>
      <c r="Z818" s="7">
        <v>74463.375599999999</v>
      </c>
      <c r="AA818" s="7">
        <v>38.965654213999997</v>
      </c>
      <c r="AB818" s="7" t="s">
        <v>444</v>
      </c>
      <c r="AC818" s="7">
        <v>44.178238802000003</v>
      </c>
      <c r="AD818" s="7">
        <v>25.209990860000001</v>
      </c>
      <c r="AE818" s="7" t="s">
        <v>445</v>
      </c>
      <c r="AF818" s="7">
        <v>39.347932370999999</v>
      </c>
      <c r="AG818" s="7" t="s">
        <v>445</v>
      </c>
    </row>
    <row r="819" spans="1:33" ht="30" x14ac:dyDescent="0.25">
      <c r="A819" s="1">
        <v>186045</v>
      </c>
      <c r="B819" s="1">
        <v>2131217</v>
      </c>
      <c r="C819" s="1" t="s">
        <v>593</v>
      </c>
      <c r="D819" s="1">
        <v>202131217</v>
      </c>
      <c r="E819" s="248" t="s">
        <v>603</v>
      </c>
      <c r="F819" s="1">
        <v>34203085</v>
      </c>
      <c r="G819" s="1">
        <v>1.83</v>
      </c>
      <c r="H819" s="1">
        <v>5.1041130940943615</v>
      </c>
      <c r="I819" s="1">
        <v>6.6988468491396818</v>
      </c>
      <c r="J819" s="1">
        <v>-2.6545973015867625</v>
      </c>
      <c r="K819" s="1">
        <v>1.6804251373553782</v>
      </c>
      <c r="L819" s="1">
        <v>6.8303470384676164</v>
      </c>
      <c r="M819" s="1">
        <v>33.790000915527344</v>
      </c>
      <c r="N819" s="1">
        <v>0.99022986041174998</v>
      </c>
      <c r="O819" s="1">
        <v>0.96533690096206171</v>
      </c>
      <c r="P819" s="1">
        <v>0.95590542468997364</v>
      </c>
      <c r="Q819" s="1">
        <v>0.9893416659037273</v>
      </c>
      <c r="R819" s="1">
        <v>0.9329846751933194</v>
      </c>
      <c r="S819" s="1">
        <v>0.92304061281840655</v>
      </c>
      <c r="T819" s="1">
        <v>0.92304061281840655</v>
      </c>
      <c r="U819" s="1">
        <v>0.95590542468997364</v>
      </c>
      <c r="V819" s="1">
        <v>406.790663</v>
      </c>
      <c r="W819" s="1">
        <v>379.211635</v>
      </c>
      <c r="X819" s="1">
        <v>262.000766</v>
      </c>
      <c r="Y819" s="1">
        <v>389.46</v>
      </c>
      <c r="Z819" s="7">
        <v>74463.375599999999</v>
      </c>
      <c r="AA819" s="7">
        <v>52.070577082</v>
      </c>
      <c r="AB819" s="7">
        <v>70.019284314000004</v>
      </c>
      <c r="AC819" s="7">
        <v>53.112366973999997</v>
      </c>
      <c r="AD819" s="7">
        <v>90.101331062</v>
      </c>
      <c r="AE819" s="7" t="s">
        <v>445</v>
      </c>
      <c r="AF819" s="7">
        <v>139.24233598999999</v>
      </c>
      <c r="AG819" s="7" t="s">
        <v>445</v>
      </c>
    </row>
    <row r="820" spans="1:33" ht="30" x14ac:dyDescent="0.25">
      <c r="A820" s="1">
        <v>188143</v>
      </c>
      <c r="B820" s="1">
        <v>2131218</v>
      </c>
      <c r="C820" s="1" t="s">
        <v>593</v>
      </c>
      <c r="D820" s="1">
        <v>202131218</v>
      </c>
      <c r="E820" s="248" t="s">
        <v>603</v>
      </c>
      <c r="F820" s="1">
        <v>34203085</v>
      </c>
      <c r="G820" s="1">
        <v>1.83</v>
      </c>
      <c r="H820" s="1">
        <v>3.9974717787700946</v>
      </c>
      <c r="I820" s="1">
        <v>-1.3775270329595051</v>
      </c>
      <c r="J820" s="1">
        <v>-12.208540518078561</v>
      </c>
      <c r="K820" s="1">
        <v>-14.224172167703703</v>
      </c>
      <c r="L820" s="1">
        <v>14.623053013421268</v>
      </c>
      <c r="M820" s="1">
        <v>33.790000915527344</v>
      </c>
      <c r="N820" s="1">
        <v>0.99022986041174998</v>
      </c>
      <c r="O820" s="1">
        <v>0.96533690096206171</v>
      </c>
      <c r="P820" s="1">
        <v>0.95590542468997364</v>
      </c>
      <c r="Q820" s="1">
        <v>0.9893416659037273</v>
      </c>
      <c r="R820" s="1">
        <v>0.9329846751933194</v>
      </c>
      <c r="S820" s="1">
        <v>0.92304061281840655</v>
      </c>
      <c r="T820" s="1">
        <v>0.92304061281840655</v>
      </c>
      <c r="U820" s="1">
        <v>0.95590542468997364</v>
      </c>
      <c r="V820" s="1">
        <v>406.790663</v>
      </c>
      <c r="W820" s="1">
        <v>379.211635</v>
      </c>
      <c r="X820" s="1">
        <v>262.000766</v>
      </c>
      <c r="Y820" s="1">
        <v>389.46</v>
      </c>
      <c r="Z820" s="7">
        <v>74463.375599999999</v>
      </c>
      <c r="AA820" s="7">
        <v>23.788972499</v>
      </c>
      <c r="AB820" s="7">
        <v>89.679929481000002</v>
      </c>
      <c r="AC820" s="7" t="s">
        <v>444</v>
      </c>
      <c r="AD820" s="7">
        <v>18.808866363</v>
      </c>
      <c r="AE820" s="7">
        <v>16.001857455</v>
      </c>
      <c r="AF820" s="7">
        <v>29.493974782999999</v>
      </c>
      <c r="AG820" s="7">
        <v>25.172836093000001</v>
      </c>
    </row>
    <row r="821" spans="1:33" ht="30" x14ac:dyDescent="0.25">
      <c r="A821" s="1">
        <v>190241</v>
      </c>
      <c r="B821" s="1">
        <v>2131219</v>
      </c>
      <c r="C821" s="1" t="s">
        <v>593</v>
      </c>
      <c r="D821" s="1">
        <v>202131219</v>
      </c>
      <c r="E821" s="248" t="s">
        <v>603</v>
      </c>
      <c r="F821" s="1">
        <v>34203085</v>
      </c>
      <c r="G821" s="1">
        <v>1.83</v>
      </c>
      <c r="H821" s="1">
        <v>3.4531683804403821</v>
      </c>
      <c r="I821" s="1">
        <v>-1.9764496356963097E-3</v>
      </c>
      <c r="J821" s="1">
        <v>2.1626622422488175</v>
      </c>
      <c r="K821" s="1">
        <v>-4.4213350183033686</v>
      </c>
      <c r="L821" s="1">
        <v>4.4204584179611057</v>
      </c>
      <c r="M821" s="1">
        <v>33.790000915527344</v>
      </c>
      <c r="N821" s="1">
        <v>0.99022986041174998</v>
      </c>
      <c r="O821" s="1">
        <v>0.96533690096206171</v>
      </c>
      <c r="P821" s="1">
        <v>0.95590542468997364</v>
      </c>
      <c r="Q821" s="1">
        <v>0.9893416659037273</v>
      </c>
      <c r="R821" s="1">
        <v>0.9329846751933194</v>
      </c>
      <c r="S821" s="1">
        <v>0.92304061281840655</v>
      </c>
      <c r="T821" s="1">
        <v>0.92304061281840655</v>
      </c>
      <c r="U821" s="1">
        <v>0.95590542468997364</v>
      </c>
      <c r="V821" s="1">
        <v>406.790663</v>
      </c>
      <c r="W821" s="1">
        <v>379.211635</v>
      </c>
      <c r="X821" s="1">
        <v>262.000766</v>
      </c>
      <c r="Y821" s="1">
        <v>389.46</v>
      </c>
      <c r="Z821" s="7">
        <v>74463.375599999999</v>
      </c>
      <c r="AA821" s="7">
        <v>81.002911174999994</v>
      </c>
      <c r="AB821" s="7">
        <v>103.97329381999999</v>
      </c>
      <c r="AC821" s="7" t="s">
        <v>444</v>
      </c>
      <c r="AD821" s="7" t="s">
        <v>445</v>
      </c>
      <c r="AE821" s="7">
        <v>53.697811092000002</v>
      </c>
      <c r="AF821" s="7" t="s">
        <v>445</v>
      </c>
      <c r="AG821" s="7">
        <v>83.202378955</v>
      </c>
    </row>
    <row r="822" spans="1:33" ht="30" x14ac:dyDescent="0.25">
      <c r="A822" s="1">
        <v>192339</v>
      </c>
      <c r="B822" s="1">
        <v>2131220</v>
      </c>
      <c r="C822" s="1" t="s">
        <v>593</v>
      </c>
      <c r="D822" s="1">
        <v>202131220</v>
      </c>
      <c r="E822" s="248" t="s">
        <v>603</v>
      </c>
      <c r="F822" s="1">
        <v>34203085</v>
      </c>
      <c r="G822" s="1">
        <v>1.83</v>
      </c>
      <c r="H822" s="1">
        <v>1.5248262830748054</v>
      </c>
      <c r="I822" s="1">
        <v>9.9532909744611361E-2</v>
      </c>
      <c r="J822" s="1">
        <v>0.74698528446724388</v>
      </c>
      <c r="K822" s="1">
        <v>-2.1775808595977626</v>
      </c>
      <c r="L822" s="1">
        <v>2.2292567591447132</v>
      </c>
      <c r="M822" s="1">
        <v>33.790000915527344</v>
      </c>
      <c r="N822" s="1">
        <v>0.99022986041174998</v>
      </c>
      <c r="O822" s="1">
        <v>0.96533690096206171</v>
      </c>
      <c r="P822" s="1">
        <v>0.95590542468997364</v>
      </c>
      <c r="Q822" s="1">
        <v>0.9893416659037273</v>
      </c>
      <c r="R822" s="1">
        <v>0.9329846751933194</v>
      </c>
      <c r="S822" s="1">
        <v>0.92304061281840655</v>
      </c>
      <c r="T822" s="1">
        <v>0.92304061281840655</v>
      </c>
      <c r="U822" s="1">
        <v>0.95590542468997364</v>
      </c>
      <c r="V822" s="1">
        <v>406.790663</v>
      </c>
      <c r="W822" s="1">
        <v>379.211635</v>
      </c>
      <c r="X822" s="1">
        <v>262.000766</v>
      </c>
      <c r="Y822" s="1">
        <v>389.46</v>
      </c>
      <c r="Z822" s="7">
        <v>74463.375599999999</v>
      </c>
      <c r="AA822" s="7">
        <v>161.60597057999999</v>
      </c>
      <c r="AB822" s="7">
        <v>236.72574162999999</v>
      </c>
      <c r="AC822" s="7">
        <v>3640.9156229999999</v>
      </c>
      <c r="AD822" s="7" t="s">
        <v>445</v>
      </c>
      <c r="AE822" s="7">
        <v>110.05780368000001</v>
      </c>
      <c r="AF822" s="7" t="s">
        <v>445</v>
      </c>
      <c r="AG822" s="7">
        <v>169.96353739</v>
      </c>
    </row>
    <row r="823" spans="1:33" ht="30" x14ac:dyDescent="0.25">
      <c r="A823" s="1">
        <v>194437</v>
      </c>
      <c r="B823" s="1">
        <v>2131221</v>
      </c>
      <c r="C823" s="1" t="s">
        <v>593</v>
      </c>
      <c r="D823" s="1">
        <v>202131221</v>
      </c>
      <c r="E823" s="248" t="s">
        <v>603</v>
      </c>
      <c r="F823" s="1">
        <v>34203085</v>
      </c>
      <c r="G823" s="1">
        <v>1.83</v>
      </c>
      <c r="H823" s="1">
        <v>-0.73184146683326357</v>
      </c>
      <c r="I823" s="1">
        <v>0.9122450809102578</v>
      </c>
      <c r="J823" s="1">
        <v>-9.6971707106707328</v>
      </c>
      <c r="K823" s="1">
        <v>-9.3228691061396969</v>
      </c>
      <c r="L823" s="1">
        <v>9.8109556928892374</v>
      </c>
      <c r="M823" s="1">
        <v>33.790000915527344</v>
      </c>
      <c r="N823" s="1">
        <v>0.99022986041174998</v>
      </c>
      <c r="O823" s="1">
        <v>0.96533690096206171</v>
      </c>
      <c r="P823" s="1">
        <v>0.95590542468997364</v>
      </c>
      <c r="Q823" s="1">
        <v>0.9893416659037273</v>
      </c>
      <c r="R823" s="1">
        <v>0.9329846751933194</v>
      </c>
      <c r="S823" s="1">
        <v>0.92304061281840655</v>
      </c>
      <c r="T823" s="1">
        <v>0.92304061281840655</v>
      </c>
      <c r="U823" s="1">
        <v>0.95590542468997364</v>
      </c>
      <c r="V823" s="1">
        <v>406.790663</v>
      </c>
      <c r="W823" s="1">
        <v>379.211635</v>
      </c>
      <c r="X823" s="1">
        <v>262.000766</v>
      </c>
      <c r="Y823" s="1">
        <v>389.46</v>
      </c>
      <c r="Z823" s="7">
        <v>74463.375599999999</v>
      </c>
      <c r="AA823" s="7">
        <v>35.947517687999998</v>
      </c>
      <c r="AB823" s="7" t="s">
        <v>444</v>
      </c>
      <c r="AC823" s="7">
        <v>396.36082614999998</v>
      </c>
      <c r="AD823" s="7">
        <v>23.938959498999999</v>
      </c>
      <c r="AE823" s="7">
        <v>24.940227718999999</v>
      </c>
      <c r="AF823" s="7">
        <v>37.391293482000002</v>
      </c>
      <c r="AG823" s="7">
        <v>38.932656188000003</v>
      </c>
    </row>
    <row r="824" spans="1:33" ht="30" x14ac:dyDescent="0.25">
      <c r="A824" s="1">
        <v>196535</v>
      </c>
      <c r="B824" s="1">
        <v>2131222</v>
      </c>
      <c r="C824" s="1" t="s">
        <v>593</v>
      </c>
      <c r="D824" s="1">
        <v>202131222</v>
      </c>
      <c r="E824" s="248" t="s">
        <v>603</v>
      </c>
      <c r="F824" s="1">
        <v>34203085</v>
      </c>
      <c r="G824" s="1">
        <v>1.83</v>
      </c>
      <c r="H824" s="1">
        <v>-0.42896870744278692</v>
      </c>
      <c r="I824" s="1">
        <v>1.5869985600090735</v>
      </c>
      <c r="J824" s="1">
        <v>-2.3461911919917244</v>
      </c>
      <c r="K824" s="1">
        <v>-0.18699569275318723</v>
      </c>
      <c r="L824" s="1">
        <v>2.1649819218951913</v>
      </c>
      <c r="M824" s="1">
        <v>33.790000915527344</v>
      </c>
      <c r="N824" s="1">
        <v>0.99022986041174998</v>
      </c>
      <c r="O824" s="1">
        <v>0.96533690096206171</v>
      </c>
      <c r="P824" s="1">
        <v>0.95590542468997364</v>
      </c>
      <c r="Q824" s="1">
        <v>0.9893416659037273</v>
      </c>
      <c r="R824" s="1">
        <v>0.9329846751933194</v>
      </c>
      <c r="S824" s="1">
        <v>0.92304061281840655</v>
      </c>
      <c r="T824" s="1">
        <v>0.92304061281840655</v>
      </c>
      <c r="U824" s="1">
        <v>0.95590542468997364</v>
      </c>
      <c r="V824" s="1">
        <v>406.790663</v>
      </c>
      <c r="W824" s="1">
        <v>379.211635</v>
      </c>
      <c r="X824" s="1">
        <v>262.000766</v>
      </c>
      <c r="Y824" s="1">
        <v>389.46</v>
      </c>
      <c r="Z824" s="7">
        <v>74463.375599999999</v>
      </c>
      <c r="AA824" s="7">
        <v>166.43348078</v>
      </c>
      <c r="AB824" s="7" t="s">
        <v>444</v>
      </c>
      <c r="AC824" s="7">
        <v>227.41259478000001</v>
      </c>
      <c r="AD824" s="7">
        <v>102.07657297</v>
      </c>
      <c r="AE824" s="7">
        <v>1292.2776368</v>
      </c>
      <c r="AF824" s="7">
        <v>157.67714787</v>
      </c>
      <c r="AG824" s="7">
        <v>1989.8850371000001</v>
      </c>
    </row>
    <row r="825" spans="1:33" ht="30" x14ac:dyDescent="0.25">
      <c r="A825" s="1">
        <v>198633</v>
      </c>
      <c r="B825" s="1">
        <v>2131223</v>
      </c>
      <c r="C825" s="1" t="s">
        <v>593</v>
      </c>
      <c r="D825" s="1">
        <v>202131223</v>
      </c>
      <c r="E825" s="248" t="s">
        <v>603</v>
      </c>
      <c r="F825" s="1">
        <v>34203085</v>
      </c>
      <c r="G825" s="1">
        <v>1.83</v>
      </c>
      <c r="H825" s="1">
        <v>3.0602449644443661</v>
      </c>
      <c r="I825" s="1">
        <v>8.3637041539332895</v>
      </c>
      <c r="J825" s="1">
        <v>-8.6743829491637356</v>
      </c>
      <c r="K825" s="1">
        <v>7.4102392864414286</v>
      </c>
      <c r="L825" s="1">
        <v>10.543829783581124</v>
      </c>
      <c r="M825" s="1">
        <v>33.790000915527344</v>
      </c>
      <c r="N825" s="1">
        <v>0.99022986041174998</v>
      </c>
      <c r="O825" s="1">
        <v>0.96533690096206171</v>
      </c>
      <c r="P825" s="1">
        <v>0.95590542468997364</v>
      </c>
      <c r="Q825" s="1">
        <v>0.9893416659037273</v>
      </c>
      <c r="R825" s="1">
        <v>0.9329846751933194</v>
      </c>
      <c r="S825" s="1">
        <v>0.92304061281840655</v>
      </c>
      <c r="T825" s="1">
        <v>0.92304061281840655</v>
      </c>
      <c r="U825" s="1">
        <v>0.95590542468997364</v>
      </c>
      <c r="V825" s="1">
        <v>406.790663</v>
      </c>
      <c r="W825" s="1">
        <v>379.211635</v>
      </c>
      <c r="X825" s="1">
        <v>262.000766</v>
      </c>
      <c r="Y825" s="1">
        <v>389.46</v>
      </c>
      <c r="Z825" s="7">
        <v>74463.375599999999</v>
      </c>
      <c r="AA825" s="7">
        <v>33.379392160000002</v>
      </c>
      <c r="AB825" s="7">
        <v>117.45145183</v>
      </c>
      <c r="AC825" s="7">
        <v>42.340899239000002</v>
      </c>
      <c r="AD825" s="7">
        <v>26.879487108999999</v>
      </c>
      <c r="AE825" s="7" t="s">
        <v>445</v>
      </c>
      <c r="AF825" s="7">
        <v>41.917972249999998</v>
      </c>
      <c r="AG825" s="7" t="s">
        <v>445</v>
      </c>
    </row>
    <row r="826" spans="1:33" ht="30" x14ac:dyDescent="0.25">
      <c r="A826" s="1">
        <v>200731</v>
      </c>
      <c r="B826" s="1">
        <v>2131224</v>
      </c>
      <c r="C826" s="1" t="s">
        <v>593</v>
      </c>
      <c r="D826" s="1">
        <v>202131224</v>
      </c>
      <c r="E826" s="248" t="s">
        <v>603</v>
      </c>
      <c r="F826" s="1">
        <v>34203085</v>
      </c>
      <c r="G826" s="1">
        <v>1.83</v>
      </c>
      <c r="H826" s="1">
        <v>14.145402332183156</v>
      </c>
      <c r="I826" s="1">
        <v>17.360595303500023</v>
      </c>
      <c r="J826" s="1">
        <v>-3.5950223249519206</v>
      </c>
      <c r="K826" s="1">
        <v>4.9974361942547176</v>
      </c>
      <c r="L826" s="1">
        <v>16.244064452360959</v>
      </c>
      <c r="M826" s="1">
        <v>33.790000915527344</v>
      </c>
      <c r="N826" s="1">
        <v>0.99022986041174998</v>
      </c>
      <c r="O826" s="1">
        <v>0.96533690096206171</v>
      </c>
      <c r="P826" s="1">
        <v>0.95590542468997364</v>
      </c>
      <c r="Q826" s="1">
        <v>0.9893416659037273</v>
      </c>
      <c r="R826" s="1">
        <v>0.9329846751933194</v>
      </c>
      <c r="S826" s="1">
        <v>0.92304061281840655</v>
      </c>
      <c r="T826" s="1">
        <v>0.92304061281840655</v>
      </c>
      <c r="U826" s="1">
        <v>0.95590542468997364</v>
      </c>
      <c r="V826" s="1">
        <v>406.790663</v>
      </c>
      <c r="W826" s="1">
        <v>379.211635</v>
      </c>
      <c r="X826" s="1">
        <v>262.000766</v>
      </c>
      <c r="Y826" s="1">
        <v>389.46</v>
      </c>
      <c r="Z826" s="7">
        <v>74463.375599999999</v>
      </c>
      <c r="AA826" s="7">
        <v>21.315256139999999</v>
      </c>
      <c r="AB826" s="7">
        <v>24.626026782</v>
      </c>
      <c r="AC826" s="7">
        <v>19.880070795999998</v>
      </c>
      <c r="AD826" s="7">
        <v>66.270054466000005</v>
      </c>
      <c r="AE826" s="7" t="s">
        <v>445</v>
      </c>
      <c r="AF826" s="7">
        <v>102.55622108999999</v>
      </c>
      <c r="AG826" s="7" t="s">
        <v>445</v>
      </c>
    </row>
    <row r="827" spans="1:33" x14ac:dyDescent="0.25">
      <c r="A827" s="1">
        <v>2701</v>
      </c>
      <c r="B827" s="1">
        <v>2210201</v>
      </c>
      <c r="C827" s="1" t="s">
        <v>318</v>
      </c>
      <c r="D827" s="1">
        <v>2210201</v>
      </c>
      <c r="E827" s="1" t="s">
        <v>606</v>
      </c>
      <c r="F827" s="1">
        <v>34203085</v>
      </c>
      <c r="G827" s="1">
        <v>1.83</v>
      </c>
      <c r="H827" s="1">
        <v>12.13290941804274</v>
      </c>
      <c r="I827" s="1">
        <v>-3.5268832591728074</v>
      </c>
      <c r="J827" s="1">
        <v>5.2460897128634407</v>
      </c>
      <c r="K827" s="1">
        <v>-11.972543454599624</v>
      </c>
      <c r="L827" s="1">
        <v>10.658008890560698</v>
      </c>
      <c r="M827" s="1">
        <v>59.040000915527344</v>
      </c>
      <c r="N827" s="1">
        <v>0.97094166596730558</v>
      </c>
      <c r="O827" s="1">
        <v>0.96533690096206171</v>
      </c>
      <c r="P827" s="1">
        <v>0.9372858188398201</v>
      </c>
      <c r="Q827" s="1">
        <v>0.96829999923706056</v>
      </c>
      <c r="R827" s="1">
        <v>0.9329846751933194</v>
      </c>
      <c r="S827" s="1">
        <v>0.90340906027788037</v>
      </c>
      <c r="T827" s="1">
        <v>0.90340906027788037</v>
      </c>
      <c r="U827" s="1">
        <v>0.9372858188398201</v>
      </c>
      <c r="V827" s="1">
        <v>406.790663</v>
      </c>
      <c r="W827" s="1">
        <v>379.211635</v>
      </c>
      <c r="X827" s="1">
        <v>262.000766</v>
      </c>
      <c r="Y827" s="1">
        <v>389.46</v>
      </c>
      <c r="Z827" s="7">
        <v>74463.375599999999</v>
      </c>
      <c r="AA827" s="7">
        <v>32.348601176000003</v>
      </c>
      <c r="AB827" s="7">
        <v>28.294679089999999</v>
      </c>
      <c r="AC827" s="7" t="s">
        <v>444</v>
      </c>
      <c r="AD827" s="7" t="s">
        <v>445</v>
      </c>
      <c r="AE827" s="7">
        <v>18.769722841</v>
      </c>
      <c r="AF827" s="7" t="s">
        <v>445</v>
      </c>
      <c r="AG827" s="7">
        <v>29.489372320000001</v>
      </c>
    </row>
    <row r="828" spans="1:33" x14ac:dyDescent="0.25">
      <c r="A828" s="1">
        <v>7327</v>
      </c>
      <c r="B828" s="1">
        <v>2210202</v>
      </c>
      <c r="C828" s="1" t="s">
        <v>318</v>
      </c>
      <c r="D828" s="1">
        <v>2210202</v>
      </c>
      <c r="E828" s="1" t="s">
        <v>606</v>
      </c>
      <c r="F828" s="1">
        <v>34203085</v>
      </c>
      <c r="G828" s="1">
        <v>1.83</v>
      </c>
      <c r="H828" s="1">
        <v>-0.9807647271456249</v>
      </c>
      <c r="I828" s="1">
        <v>4.7694347960677979</v>
      </c>
      <c r="J828" s="1">
        <v>-7.2737361799593012</v>
      </c>
      <c r="K828" s="1">
        <v>3.079889379361012</v>
      </c>
      <c r="L828" s="1">
        <v>6.8371009294129177</v>
      </c>
      <c r="M828" s="1">
        <v>59.040000915527344</v>
      </c>
      <c r="N828" s="1">
        <v>0.97094166596730558</v>
      </c>
      <c r="O828" s="1">
        <v>0.96533690096206171</v>
      </c>
      <c r="P828" s="1">
        <v>0.9372858188398201</v>
      </c>
      <c r="Q828" s="1">
        <v>0.96829999923706056</v>
      </c>
      <c r="R828" s="1">
        <v>0.9329846751933194</v>
      </c>
      <c r="S828" s="1">
        <v>0.90340906027788037</v>
      </c>
      <c r="T828" s="1">
        <v>0.90340906027788037</v>
      </c>
      <c r="U828" s="1">
        <v>0.9372858188398201</v>
      </c>
      <c r="V828" s="1">
        <v>406.790663</v>
      </c>
      <c r="W828" s="1">
        <v>379.211635</v>
      </c>
      <c r="X828" s="1">
        <v>262.000766</v>
      </c>
      <c r="Y828" s="1">
        <v>389.46</v>
      </c>
      <c r="Z828" s="7">
        <v>74463.375599999999</v>
      </c>
      <c r="AA828" s="7">
        <v>50.985438199000001</v>
      </c>
      <c r="AB828" s="7" t="s">
        <v>444</v>
      </c>
      <c r="AC828" s="7">
        <v>73.522391651000007</v>
      </c>
      <c r="AD828" s="7">
        <v>31.540892321000001</v>
      </c>
      <c r="AE828" s="7" t="s">
        <v>445</v>
      </c>
      <c r="AF828" s="7">
        <v>49.185396607000001</v>
      </c>
      <c r="AG828" s="7" t="s">
        <v>445</v>
      </c>
    </row>
    <row r="829" spans="1:33" x14ac:dyDescent="0.25">
      <c r="A829" s="1">
        <v>11953</v>
      </c>
      <c r="B829" s="1">
        <v>2210203</v>
      </c>
      <c r="C829" s="1" t="s">
        <v>318</v>
      </c>
      <c r="D829" s="1">
        <v>2210203</v>
      </c>
      <c r="E829" s="1" t="s">
        <v>606</v>
      </c>
      <c r="F829" s="1">
        <v>34203085</v>
      </c>
      <c r="G829" s="1">
        <v>1.83</v>
      </c>
      <c r="H829" s="1">
        <v>6.9861834757876817</v>
      </c>
      <c r="I829" s="1">
        <v>-2.3213239846342004</v>
      </c>
      <c r="J829" s="1">
        <v>3.3901340666915116</v>
      </c>
      <c r="K829" s="1">
        <v>-7.5262097589993937</v>
      </c>
      <c r="L829" s="1">
        <v>6.6798576902985216</v>
      </c>
      <c r="M829" s="1">
        <v>59.040000915527344</v>
      </c>
      <c r="N829" s="1">
        <v>0.97094166596730558</v>
      </c>
      <c r="O829" s="1">
        <v>0.96533690096206171</v>
      </c>
      <c r="P829" s="1">
        <v>0.9372858188398201</v>
      </c>
      <c r="Q829" s="1">
        <v>0.96829999923706056</v>
      </c>
      <c r="R829" s="1">
        <v>0.9329846751933194</v>
      </c>
      <c r="S829" s="1">
        <v>0.90340906027788037</v>
      </c>
      <c r="T829" s="1">
        <v>0.90340906027788037</v>
      </c>
      <c r="U829" s="1">
        <v>0.9372858188398201</v>
      </c>
      <c r="V829" s="1">
        <v>406.790663</v>
      </c>
      <c r="W829" s="1">
        <v>379.211635</v>
      </c>
      <c r="X829" s="1">
        <v>262.000766</v>
      </c>
      <c r="Y829" s="1">
        <v>389.46</v>
      </c>
      <c r="Z829" s="7">
        <v>74463.375599999999</v>
      </c>
      <c r="AA829" s="7">
        <v>52.209170659999998</v>
      </c>
      <c r="AB829" s="7">
        <v>49.876088361999997</v>
      </c>
      <c r="AC829" s="7" t="s">
        <v>444</v>
      </c>
      <c r="AD829" s="7" t="s">
        <v>445</v>
      </c>
      <c r="AE829" s="7">
        <v>30.449278372999999</v>
      </c>
      <c r="AF829" s="7" t="s">
        <v>445</v>
      </c>
      <c r="AG829" s="7">
        <v>47.501881650000001</v>
      </c>
    </row>
    <row r="830" spans="1:33" x14ac:dyDescent="0.25">
      <c r="A830" s="1">
        <v>16579</v>
      </c>
      <c r="B830" s="1">
        <v>2210204</v>
      </c>
      <c r="C830" s="1" t="s">
        <v>318</v>
      </c>
      <c r="D830" s="1">
        <v>2210204</v>
      </c>
      <c r="E830" s="1" t="s">
        <v>606</v>
      </c>
      <c r="F830" s="1">
        <v>34203085</v>
      </c>
      <c r="G830" s="1">
        <v>1.83</v>
      </c>
      <c r="H830" s="1">
        <v>1.6729598955779348</v>
      </c>
      <c r="I830" s="1">
        <v>4.7813836651101331</v>
      </c>
      <c r="J830" s="1">
        <v>-6.130019926943012</v>
      </c>
      <c r="K830" s="1">
        <v>3.4417129629848446</v>
      </c>
      <c r="L830" s="1">
        <v>7.1184656425005146</v>
      </c>
      <c r="M830" s="1">
        <v>59.040000915527344</v>
      </c>
      <c r="N830" s="1">
        <v>0.97094166596730558</v>
      </c>
      <c r="O830" s="1">
        <v>0.96533690096206171</v>
      </c>
      <c r="P830" s="1">
        <v>0.9372858188398201</v>
      </c>
      <c r="Q830" s="1">
        <v>0.96829999923706056</v>
      </c>
      <c r="R830" s="1">
        <v>0.9329846751933194</v>
      </c>
      <c r="S830" s="1">
        <v>0.90340906027788037</v>
      </c>
      <c r="T830" s="1">
        <v>0.90340906027788037</v>
      </c>
      <c r="U830" s="1">
        <v>0.9372858188398201</v>
      </c>
      <c r="V830" s="1">
        <v>406.790663</v>
      </c>
      <c r="W830" s="1">
        <v>379.211635</v>
      </c>
      <c r="X830" s="1">
        <v>262.000766</v>
      </c>
      <c r="Y830" s="1">
        <v>389.46</v>
      </c>
      <c r="Z830" s="7">
        <v>74463.375599999999</v>
      </c>
      <c r="AA830" s="7">
        <v>48.930660015000001</v>
      </c>
      <c r="AB830" s="7">
        <v>211.45559367999999</v>
      </c>
      <c r="AC830" s="7">
        <v>73.336157213000007</v>
      </c>
      <c r="AD830" s="7">
        <v>37.612250633000002</v>
      </c>
      <c r="AE830" s="7" t="s">
        <v>445</v>
      </c>
      <c r="AF830" s="7">
        <v>58.548800714000002</v>
      </c>
      <c r="AG830" s="7" t="s">
        <v>445</v>
      </c>
    </row>
    <row r="831" spans="1:33" x14ac:dyDescent="0.25">
      <c r="A831" s="1">
        <v>21205</v>
      </c>
      <c r="B831" s="1">
        <v>2210205</v>
      </c>
      <c r="C831" s="1" t="s">
        <v>318</v>
      </c>
      <c r="D831" s="1">
        <v>2210205</v>
      </c>
      <c r="E831" s="1" t="s">
        <v>606</v>
      </c>
      <c r="F831" s="1">
        <v>34203085</v>
      </c>
      <c r="G831" s="1">
        <v>1.83</v>
      </c>
      <c r="H831" s="1">
        <v>12.786836850376858</v>
      </c>
      <c r="I831" s="1">
        <v>-3.175465811270918</v>
      </c>
      <c r="J831" s="1">
        <v>6.3405969790955892</v>
      </c>
      <c r="K831" s="1">
        <v>-12.846343138591509</v>
      </c>
      <c r="L831" s="1">
        <v>11.592617452762608</v>
      </c>
      <c r="M831" s="1">
        <v>59.040000915527344</v>
      </c>
      <c r="N831" s="1">
        <v>0.97094166596730558</v>
      </c>
      <c r="O831" s="1">
        <v>0.96533690096206171</v>
      </c>
      <c r="P831" s="1">
        <v>0.9372858188398201</v>
      </c>
      <c r="Q831" s="1">
        <v>0.96829999923706056</v>
      </c>
      <c r="R831" s="1">
        <v>0.9329846751933194</v>
      </c>
      <c r="S831" s="1">
        <v>0.90340906027788037</v>
      </c>
      <c r="T831" s="1">
        <v>0.90340906027788037</v>
      </c>
      <c r="U831" s="1">
        <v>0.9372858188398201</v>
      </c>
      <c r="V831" s="1">
        <v>406.790663</v>
      </c>
      <c r="W831" s="1">
        <v>379.211635</v>
      </c>
      <c r="X831" s="1">
        <v>262.000766</v>
      </c>
      <c r="Y831" s="1">
        <v>389.46</v>
      </c>
      <c r="Z831" s="7">
        <v>74463.375599999999</v>
      </c>
      <c r="AA831" s="7">
        <v>29.660003167999999</v>
      </c>
      <c r="AB831" s="7">
        <v>26.796529507999999</v>
      </c>
      <c r="AC831" s="7" t="s">
        <v>444</v>
      </c>
      <c r="AD831" s="7" t="s">
        <v>445</v>
      </c>
      <c r="AE831" s="7">
        <v>17.424999492000001</v>
      </c>
      <c r="AF831" s="7" t="s">
        <v>445</v>
      </c>
      <c r="AG831" s="7">
        <v>27.415505570000001</v>
      </c>
    </row>
    <row r="832" spans="1:33" x14ac:dyDescent="0.25">
      <c r="A832" s="1">
        <v>25831</v>
      </c>
      <c r="B832" s="1">
        <v>2210206</v>
      </c>
      <c r="C832" s="1" t="s">
        <v>318</v>
      </c>
      <c r="D832" s="1">
        <v>2210206</v>
      </c>
      <c r="E832" s="1" t="s">
        <v>606</v>
      </c>
      <c r="F832" s="1">
        <v>34203085</v>
      </c>
      <c r="G832" s="1">
        <v>1.83</v>
      </c>
      <c r="H832" s="1">
        <v>2.6540601524993601</v>
      </c>
      <c r="I832" s="1">
        <v>4.6960905316364601</v>
      </c>
      <c r="J832" s="1">
        <v>-4.5385042077784696</v>
      </c>
      <c r="K832" s="1">
        <v>2.0019484373276342</v>
      </c>
      <c r="L832" s="1">
        <v>6.3018976638950397</v>
      </c>
      <c r="M832" s="1">
        <v>59.040000915527344</v>
      </c>
      <c r="N832" s="1">
        <v>0.97094166596730558</v>
      </c>
      <c r="O832" s="1">
        <v>0.96533690096206171</v>
      </c>
      <c r="P832" s="1">
        <v>0.9372858188398201</v>
      </c>
      <c r="Q832" s="1">
        <v>0.96829999923706056</v>
      </c>
      <c r="R832" s="1">
        <v>0.9329846751933194</v>
      </c>
      <c r="S832" s="1">
        <v>0.90340906027788037</v>
      </c>
      <c r="T832" s="1">
        <v>0.90340906027788037</v>
      </c>
      <c r="U832" s="1">
        <v>0.9372858188398201</v>
      </c>
      <c r="V832" s="1">
        <v>406.790663</v>
      </c>
      <c r="W832" s="1">
        <v>379.211635</v>
      </c>
      <c r="X832" s="1">
        <v>262.000766</v>
      </c>
      <c r="Y832" s="1">
        <v>389.46</v>
      </c>
      <c r="Z832" s="7">
        <v>74463.375599999999</v>
      </c>
      <c r="AA832" s="7">
        <v>55.400422028999998</v>
      </c>
      <c r="AB832" s="7">
        <v>132.91922843</v>
      </c>
      <c r="AC832" s="7">
        <v>74.686293828999993</v>
      </c>
      <c r="AD832" s="7">
        <v>51.152395364</v>
      </c>
      <c r="AE832" s="7" t="s">
        <v>445</v>
      </c>
      <c r="AF832" s="7">
        <v>79.430758306000001</v>
      </c>
      <c r="AG832" s="7" t="s">
        <v>445</v>
      </c>
    </row>
    <row r="833" spans="1:33" x14ac:dyDescent="0.25">
      <c r="A833" s="1">
        <v>30457</v>
      </c>
      <c r="B833" s="1">
        <v>2210207</v>
      </c>
      <c r="C833" s="1" t="s">
        <v>318</v>
      </c>
      <c r="D833" s="1">
        <v>2210207</v>
      </c>
      <c r="E833" s="1" t="s">
        <v>606</v>
      </c>
      <c r="F833" s="1">
        <v>34203085</v>
      </c>
      <c r="G833" s="1">
        <v>1.83</v>
      </c>
      <c r="H833" s="1">
        <v>6.5323730985456985</v>
      </c>
      <c r="I833" s="1">
        <v>-1.8631881029615194</v>
      </c>
      <c r="J833" s="1">
        <v>3.6590681429094678</v>
      </c>
      <c r="K833" s="1">
        <v>-7.2920568996834412</v>
      </c>
      <c r="L833" s="1">
        <v>6.5672067027734116</v>
      </c>
      <c r="M833" s="1">
        <v>59.040000915527344</v>
      </c>
      <c r="N833" s="1">
        <v>0.97094166596730558</v>
      </c>
      <c r="O833" s="1">
        <v>0.96533690096206171</v>
      </c>
      <c r="P833" s="1">
        <v>0.9372858188398201</v>
      </c>
      <c r="Q833" s="1">
        <v>0.96829999923706056</v>
      </c>
      <c r="R833" s="1">
        <v>0.9329846751933194</v>
      </c>
      <c r="S833" s="1">
        <v>0.90340906027788037</v>
      </c>
      <c r="T833" s="1">
        <v>0.90340906027788037</v>
      </c>
      <c r="U833" s="1">
        <v>0.9372858188398201</v>
      </c>
      <c r="V833" s="1">
        <v>406.790663</v>
      </c>
      <c r="W833" s="1">
        <v>379.211635</v>
      </c>
      <c r="X833" s="1">
        <v>262.000766</v>
      </c>
      <c r="Y833" s="1">
        <v>389.46</v>
      </c>
      <c r="Z833" s="7">
        <v>74463.375599999999</v>
      </c>
      <c r="AA833" s="7">
        <v>53.121897468999997</v>
      </c>
      <c r="AB833" s="7">
        <v>53.410500206000002</v>
      </c>
      <c r="AC833" s="7" t="s">
        <v>444</v>
      </c>
      <c r="AD833" s="7" t="s">
        <v>445</v>
      </c>
      <c r="AE833" s="7">
        <v>31.459135886999999</v>
      </c>
      <c r="AF833" s="7" t="s">
        <v>445</v>
      </c>
      <c r="AG833" s="7">
        <v>49.059309743</v>
      </c>
    </row>
    <row r="834" spans="1:33" x14ac:dyDescent="0.25">
      <c r="A834" s="1">
        <v>35083</v>
      </c>
      <c r="B834" s="1">
        <v>2210208</v>
      </c>
      <c r="C834" s="1" t="s">
        <v>318</v>
      </c>
      <c r="D834" s="1">
        <v>2210208</v>
      </c>
      <c r="E834" s="1" t="s">
        <v>606</v>
      </c>
      <c r="F834" s="1">
        <v>34203085</v>
      </c>
      <c r="G834" s="1">
        <v>1.83</v>
      </c>
      <c r="H834" s="1">
        <v>1.8892980230539482</v>
      </c>
      <c r="I834" s="1">
        <v>1.4173723567510983</v>
      </c>
      <c r="J834" s="1">
        <v>-1.4886965065729001</v>
      </c>
      <c r="K834" s="1">
        <v>-1.3388575488752723</v>
      </c>
      <c r="L834" s="1">
        <v>2.9498176220433914</v>
      </c>
      <c r="M834" s="1">
        <v>59.040000915527344</v>
      </c>
      <c r="N834" s="1">
        <v>0.97094166596730558</v>
      </c>
      <c r="O834" s="1">
        <v>0.96533690096206171</v>
      </c>
      <c r="P834" s="1">
        <v>0.9372858188398201</v>
      </c>
      <c r="Q834" s="1">
        <v>0.96829999923706056</v>
      </c>
      <c r="R834" s="1">
        <v>0.9329846751933194</v>
      </c>
      <c r="S834" s="1">
        <v>0.90340906027788037</v>
      </c>
      <c r="T834" s="1">
        <v>0.90340906027788037</v>
      </c>
      <c r="U834" s="1">
        <v>0.9372858188398201</v>
      </c>
      <c r="V834" s="1">
        <v>406.790663</v>
      </c>
      <c r="W834" s="1">
        <v>379.211635</v>
      </c>
      <c r="X834" s="1">
        <v>262.000766</v>
      </c>
      <c r="Y834" s="1">
        <v>389.46</v>
      </c>
      <c r="Z834" s="7">
        <v>74463.375599999999</v>
      </c>
      <c r="AA834" s="7">
        <v>119.49208913</v>
      </c>
      <c r="AB834" s="7">
        <v>187.12790967000001</v>
      </c>
      <c r="AC834" s="7">
        <v>249.76662891999999</v>
      </c>
      <c r="AD834" s="7">
        <v>157.9940359</v>
      </c>
      <c r="AE834" s="7">
        <v>175.78793834999999</v>
      </c>
      <c r="AF834" s="7">
        <v>244.20466958</v>
      </c>
      <c r="AG834" s="7">
        <v>271.64688115000001</v>
      </c>
    </row>
    <row r="835" spans="1:33" x14ac:dyDescent="0.25">
      <c r="A835" s="1">
        <v>39709</v>
      </c>
      <c r="B835" s="1">
        <v>2210209</v>
      </c>
      <c r="C835" s="1" t="s">
        <v>318</v>
      </c>
      <c r="D835" s="1">
        <v>2210209</v>
      </c>
      <c r="E835" s="1" t="s">
        <v>606</v>
      </c>
      <c r="F835" s="1">
        <v>34203085</v>
      </c>
      <c r="G835" s="1">
        <v>1.83</v>
      </c>
      <c r="H835" s="1">
        <v>9.0126018059180311</v>
      </c>
      <c r="I835" s="1">
        <v>-2.9481033330698923</v>
      </c>
      <c r="J835" s="1">
        <v>4.070412939424136</v>
      </c>
      <c r="K835" s="1">
        <v>-9.2897172434694486</v>
      </c>
      <c r="L835" s="1">
        <v>8.2255482368470307</v>
      </c>
      <c r="M835" s="1">
        <v>59.040000915527344</v>
      </c>
      <c r="N835" s="1">
        <v>0.97094166596730558</v>
      </c>
      <c r="O835" s="1">
        <v>0.96533690096206171</v>
      </c>
      <c r="P835" s="1">
        <v>0.9372858188398201</v>
      </c>
      <c r="Q835" s="1">
        <v>0.96829999923706056</v>
      </c>
      <c r="R835" s="1">
        <v>0.9329846751933194</v>
      </c>
      <c r="S835" s="1">
        <v>0.90340906027788037</v>
      </c>
      <c r="T835" s="1">
        <v>0.90340906027788037</v>
      </c>
      <c r="U835" s="1">
        <v>0.9372858188398201</v>
      </c>
      <c r="V835" s="1">
        <v>406.790663</v>
      </c>
      <c r="W835" s="1">
        <v>379.211635</v>
      </c>
      <c r="X835" s="1">
        <v>262.000766</v>
      </c>
      <c r="Y835" s="1">
        <v>389.46</v>
      </c>
      <c r="Z835" s="7">
        <v>74463.375599999999</v>
      </c>
      <c r="AA835" s="7">
        <v>42.210455715999998</v>
      </c>
      <c r="AB835" s="7">
        <v>38.436967868000004</v>
      </c>
      <c r="AC835" s="7" t="s">
        <v>444</v>
      </c>
      <c r="AD835" s="7" t="s">
        <v>445</v>
      </c>
      <c r="AE835" s="7">
        <v>24.479124886000001</v>
      </c>
      <c r="AF835" s="7" t="s">
        <v>445</v>
      </c>
      <c r="AG835" s="7">
        <v>38.294558213000002</v>
      </c>
    </row>
    <row r="836" spans="1:33" x14ac:dyDescent="0.25">
      <c r="A836" s="1">
        <v>44335</v>
      </c>
      <c r="B836" s="1">
        <v>2210210</v>
      </c>
      <c r="C836" s="1" t="s">
        <v>318</v>
      </c>
      <c r="D836" s="1">
        <v>2210210</v>
      </c>
      <c r="E836" s="1" t="s">
        <v>606</v>
      </c>
      <c r="F836" s="1">
        <v>34203085</v>
      </c>
      <c r="G836" s="1">
        <v>1.83</v>
      </c>
      <c r="H836" s="1">
        <v>-0.69923843916115547</v>
      </c>
      <c r="I836" s="1">
        <v>4.6651831009248443</v>
      </c>
      <c r="J836" s="1">
        <v>-7.1691519969690027</v>
      </c>
      <c r="K836" s="1">
        <v>3.2792659869560983</v>
      </c>
      <c r="L836" s="1">
        <v>6.8471894525178536</v>
      </c>
      <c r="M836" s="1">
        <v>59.040000915527344</v>
      </c>
      <c r="N836" s="1">
        <v>0.97094166596730558</v>
      </c>
      <c r="O836" s="1">
        <v>0.96533690096206171</v>
      </c>
      <c r="P836" s="1">
        <v>0.9372858188398201</v>
      </c>
      <c r="Q836" s="1">
        <v>0.96829999923706056</v>
      </c>
      <c r="R836" s="1">
        <v>0.9329846751933194</v>
      </c>
      <c r="S836" s="1">
        <v>0.90340906027788037</v>
      </c>
      <c r="T836" s="1">
        <v>0.90340906027788037</v>
      </c>
      <c r="U836" s="1">
        <v>0.9372858188398201</v>
      </c>
      <c r="V836" s="1">
        <v>406.790663</v>
      </c>
      <c r="W836" s="1">
        <v>379.211635</v>
      </c>
      <c r="X836" s="1">
        <v>262.000766</v>
      </c>
      <c r="Y836" s="1">
        <v>389.46</v>
      </c>
      <c r="Z836" s="7">
        <v>74463.375599999999</v>
      </c>
      <c r="AA836" s="7">
        <v>50.908843808999997</v>
      </c>
      <c r="AB836" s="7" t="s">
        <v>444</v>
      </c>
      <c r="AC836" s="7">
        <v>75.187725141000001</v>
      </c>
      <c r="AD836" s="7">
        <v>32.015601553000003</v>
      </c>
      <c r="AE836" s="7" t="s">
        <v>445</v>
      </c>
      <c r="AF836" s="7">
        <v>49.917505327999997</v>
      </c>
      <c r="AG836" s="7" t="s">
        <v>445</v>
      </c>
    </row>
    <row r="837" spans="1:33" x14ac:dyDescent="0.25">
      <c r="A837" s="1">
        <v>48961</v>
      </c>
      <c r="B837" s="1">
        <v>2210211</v>
      </c>
      <c r="C837" s="1" t="s">
        <v>318</v>
      </c>
      <c r="D837" s="1">
        <v>2210211</v>
      </c>
      <c r="E837" s="1" t="s">
        <v>606</v>
      </c>
      <c r="F837" s="1">
        <v>34203085</v>
      </c>
      <c r="G837" s="1">
        <v>1.83</v>
      </c>
      <c r="H837" s="1">
        <v>14.534485704585382</v>
      </c>
      <c r="I837" s="1">
        <v>-10.505000211108973</v>
      </c>
      <c r="J837" s="1">
        <v>1.5987372119376155</v>
      </c>
      <c r="K837" s="1">
        <v>-13.994408359351549</v>
      </c>
      <c r="L837" s="1">
        <v>13.824442247278895</v>
      </c>
      <c r="M837" s="1">
        <v>59.040000915527344</v>
      </c>
      <c r="N837" s="1">
        <v>0.97094166596730558</v>
      </c>
      <c r="O837" s="1">
        <v>0.96533690096206171</v>
      </c>
      <c r="P837" s="1">
        <v>0.9372858188398201</v>
      </c>
      <c r="Q837" s="1">
        <v>0.96829999923706056</v>
      </c>
      <c r="R837" s="1">
        <v>0.9329846751933194</v>
      </c>
      <c r="S837" s="1">
        <v>0.90340906027788037</v>
      </c>
      <c r="T837" s="1">
        <v>0.90340906027788037</v>
      </c>
      <c r="U837" s="1">
        <v>0.9372858188398201</v>
      </c>
      <c r="V837" s="1">
        <v>406.790663</v>
      </c>
      <c r="W837" s="1">
        <v>379.211635</v>
      </c>
      <c r="X837" s="1">
        <v>262.000766</v>
      </c>
      <c r="Y837" s="1">
        <v>389.46</v>
      </c>
      <c r="Z837" s="7">
        <v>74463.375599999999</v>
      </c>
      <c r="AA837" s="7">
        <v>24.710237091</v>
      </c>
      <c r="AB837" s="7">
        <v>23.454232165000001</v>
      </c>
      <c r="AC837" s="7" t="s">
        <v>444</v>
      </c>
      <c r="AD837" s="7" t="s">
        <v>445</v>
      </c>
      <c r="AE837" s="7">
        <v>15.913459984999999</v>
      </c>
      <c r="AF837" s="7" t="s">
        <v>445</v>
      </c>
      <c r="AG837" s="7">
        <v>25.084370673999999</v>
      </c>
    </row>
    <row r="838" spans="1:33" x14ac:dyDescent="0.25">
      <c r="A838" s="1">
        <v>53587</v>
      </c>
      <c r="B838" s="1">
        <v>2210212</v>
      </c>
      <c r="C838" s="1" t="s">
        <v>318</v>
      </c>
      <c r="D838" s="1">
        <v>2210212</v>
      </c>
      <c r="E838" s="1" t="s">
        <v>606</v>
      </c>
      <c r="F838" s="1">
        <v>34203085</v>
      </c>
      <c r="G838" s="1">
        <v>1.83</v>
      </c>
      <c r="H838" s="1">
        <v>11.53100890622505</v>
      </c>
      <c r="I838" s="1">
        <v>-2.7417303005726064</v>
      </c>
      <c r="J838" s="1">
        <v>6.0991500628673165</v>
      </c>
      <c r="K838" s="1">
        <v>-11.829347536307738</v>
      </c>
      <c r="L838" s="1">
        <v>10.728194032107197</v>
      </c>
      <c r="M838" s="1">
        <v>59.040000915527344</v>
      </c>
      <c r="N838" s="1">
        <v>0.97094166596730558</v>
      </c>
      <c r="O838" s="1">
        <v>0.96533690096206171</v>
      </c>
      <c r="P838" s="1">
        <v>0.9372858188398201</v>
      </c>
      <c r="Q838" s="1">
        <v>0.96829999923706056</v>
      </c>
      <c r="R838" s="1">
        <v>0.9329846751933194</v>
      </c>
      <c r="S838" s="1">
        <v>0.90340906027788037</v>
      </c>
      <c r="T838" s="1">
        <v>0.90340906027788037</v>
      </c>
      <c r="U838" s="1">
        <v>0.9372858188398201</v>
      </c>
      <c r="V838" s="1">
        <v>406.790663</v>
      </c>
      <c r="W838" s="1">
        <v>379.211635</v>
      </c>
      <c r="X838" s="1">
        <v>262.000766</v>
      </c>
      <c r="Y838" s="1">
        <v>389.46</v>
      </c>
      <c r="Z838" s="7">
        <v>74463.375599999999</v>
      </c>
      <c r="AA838" s="7">
        <v>32.130430597999997</v>
      </c>
      <c r="AB838" s="7">
        <v>29.82381522</v>
      </c>
      <c r="AC838" s="7" t="s">
        <v>444</v>
      </c>
      <c r="AD838" s="7" t="s">
        <v>445</v>
      </c>
      <c r="AE838" s="7">
        <v>19.009038121</v>
      </c>
      <c r="AF838" s="7" t="s">
        <v>445</v>
      </c>
      <c r="AG838" s="7">
        <v>29.858450467000001</v>
      </c>
    </row>
    <row r="839" spans="1:33" x14ac:dyDescent="0.25">
      <c r="A839" s="1">
        <v>58213</v>
      </c>
      <c r="B839" s="1">
        <v>2210213</v>
      </c>
      <c r="C839" s="1" t="s">
        <v>318</v>
      </c>
      <c r="D839" s="1">
        <v>2210213</v>
      </c>
      <c r="E839" s="1" t="s">
        <v>606</v>
      </c>
      <c r="F839" s="1">
        <v>34203085</v>
      </c>
      <c r="G839" s="1">
        <v>1.83</v>
      </c>
      <c r="H839" s="1">
        <v>3.7553571845404967</v>
      </c>
      <c r="I839" s="1">
        <v>7.0438058104061945</v>
      </c>
      <c r="J839" s="1">
        <v>-6.8444906909179579</v>
      </c>
      <c r="K839" s="1">
        <v>3.8266741524882466</v>
      </c>
      <c r="L839" s="1">
        <v>9.3114197631217692</v>
      </c>
      <c r="M839" s="1">
        <v>59.040000915527344</v>
      </c>
      <c r="N839" s="1">
        <v>0.97094166596730558</v>
      </c>
      <c r="O839" s="1">
        <v>0.96533690096206171</v>
      </c>
      <c r="P839" s="1">
        <v>0.9372858188398201</v>
      </c>
      <c r="Q839" s="1">
        <v>0.96829999923706056</v>
      </c>
      <c r="R839" s="1">
        <v>0.9329846751933194</v>
      </c>
      <c r="S839" s="1">
        <v>0.90340906027788037</v>
      </c>
      <c r="T839" s="1">
        <v>0.90340906027788037</v>
      </c>
      <c r="U839" s="1">
        <v>0.9372858188398201</v>
      </c>
      <c r="V839" s="1">
        <v>406.790663</v>
      </c>
      <c r="W839" s="1">
        <v>379.211635</v>
      </c>
      <c r="X839" s="1">
        <v>262.000766</v>
      </c>
      <c r="Y839" s="1">
        <v>389.46</v>
      </c>
      <c r="Z839" s="7">
        <v>74463.375599999999</v>
      </c>
      <c r="AA839" s="7">
        <v>37.171374169000003</v>
      </c>
      <c r="AB839" s="7">
        <v>93.646040404999994</v>
      </c>
      <c r="AC839" s="7">
        <v>49.459893045000001</v>
      </c>
      <c r="AD839" s="7">
        <v>33.581662317000003</v>
      </c>
      <c r="AE839" s="7" t="s">
        <v>445</v>
      </c>
      <c r="AF839" s="7">
        <v>52.332724302000003</v>
      </c>
      <c r="AG839" s="7" t="s">
        <v>445</v>
      </c>
    </row>
    <row r="840" spans="1:33" x14ac:dyDescent="0.25">
      <c r="A840" s="1">
        <v>62839</v>
      </c>
      <c r="B840" s="1">
        <v>2210214</v>
      </c>
      <c r="C840" s="1" t="s">
        <v>318</v>
      </c>
      <c r="D840" s="1">
        <v>2210214</v>
      </c>
      <c r="E840" s="1" t="s">
        <v>606</v>
      </c>
      <c r="F840" s="1">
        <v>34203085</v>
      </c>
      <c r="G840" s="1">
        <v>1.83</v>
      </c>
      <c r="H840" s="1">
        <v>11.359380938763893</v>
      </c>
      <c r="I840" s="1">
        <v>-3.01686909224484</v>
      </c>
      <c r="J840" s="1">
        <v>5.4103437544983333</v>
      </c>
      <c r="K840" s="1">
        <v>-11.327778136966318</v>
      </c>
      <c r="L840" s="1">
        <v>10.163425329846719</v>
      </c>
      <c r="M840" s="1">
        <v>59.040000915527344</v>
      </c>
      <c r="N840" s="1">
        <v>0.97094166596730558</v>
      </c>
      <c r="O840" s="1">
        <v>0.96533690096206171</v>
      </c>
      <c r="P840" s="1">
        <v>0.9372858188398201</v>
      </c>
      <c r="Q840" s="1">
        <v>0.96829999923706056</v>
      </c>
      <c r="R840" s="1">
        <v>0.9329846751933194</v>
      </c>
      <c r="S840" s="1">
        <v>0.90340906027788037</v>
      </c>
      <c r="T840" s="1">
        <v>0.90340906027788037</v>
      </c>
      <c r="U840" s="1">
        <v>0.9372858188398201</v>
      </c>
      <c r="V840" s="1">
        <v>406.790663</v>
      </c>
      <c r="W840" s="1">
        <v>379.211635</v>
      </c>
      <c r="X840" s="1">
        <v>262.000766</v>
      </c>
      <c r="Y840" s="1">
        <v>389.46</v>
      </c>
      <c r="Z840" s="7">
        <v>74463.375599999999</v>
      </c>
      <c r="AA840" s="7">
        <v>33.971446759999999</v>
      </c>
      <c r="AB840" s="7">
        <v>30.28952975</v>
      </c>
      <c r="AC840" s="7" t="s">
        <v>444</v>
      </c>
      <c r="AD840" s="7" t="s">
        <v>445</v>
      </c>
      <c r="AE840" s="7">
        <v>19.894994847</v>
      </c>
      <c r="AF840" s="7" t="s">
        <v>445</v>
      </c>
      <c r="AG840" s="7">
        <v>31.224795595</v>
      </c>
    </row>
    <row r="841" spans="1:33" x14ac:dyDescent="0.25">
      <c r="A841" s="1">
        <v>67465</v>
      </c>
      <c r="B841" s="1">
        <v>2210215</v>
      </c>
      <c r="C841" s="1" t="s">
        <v>318</v>
      </c>
      <c r="D841" s="1">
        <v>2210215</v>
      </c>
      <c r="E841" s="1" t="s">
        <v>606</v>
      </c>
      <c r="F841" s="1">
        <v>34203085</v>
      </c>
      <c r="G841" s="1">
        <v>1.83</v>
      </c>
      <c r="H841" s="1">
        <v>0.41469241932613865</v>
      </c>
      <c r="I841" s="1">
        <v>8.362380223728147</v>
      </c>
      <c r="J841" s="1">
        <v>-11.743560916393127</v>
      </c>
      <c r="K841" s="1">
        <v>7.0358289932183204</v>
      </c>
      <c r="L841" s="1">
        <v>11.957649628859382</v>
      </c>
      <c r="M841" s="1">
        <v>59.040000915527344</v>
      </c>
      <c r="N841" s="1">
        <v>0.97094166596730558</v>
      </c>
      <c r="O841" s="1">
        <v>0.96533690096206171</v>
      </c>
      <c r="P841" s="1">
        <v>0.9372858188398201</v>
      </c>
      <c r="Q841" s="1">
        <v>0.96829999923706056</v>
      </c>
      <c r="R841" s="1">
        <v>0.9329846751933194</v>
      </c>
      <c r="S841" s="1">
        <v>0.90340906027788037</v>
      </c>
      <c r="T841" s="1">
        <v>0.90340906027788037</v>
      </c>
      <c r="U841" s="1">
        <v>0.9372858188398201</v>
      </c>
      <c r="V841" s="1">
        <v>406.790663</v>
      </c>
      <c r="W841" s="1">
        <v>379.211635</v>
      </c>
      <c r="X841" s="1">
        <v>262.000766</v>
      </c>
      <c r="Y841" s="1">
        <v>389.46</v>
      </c>
      <c r="Z841" s="7">
        <v>74463.375599999999</v>
      </c>
      <c r="AA841" s="7">
        <v>28.724042671999999</v>
      </c>
      <c r="AB841" s="7">
        <v>856.09232013999997</v>
      </c>
      <c r="AC841" s="7">
        <v>41.503411507000003</v>
      </c>
      <c r="AD841" s="7">
        <v>19.155203987</v>
      </c>
      <c r="AE841" s="7" t="s">
        <v>445</v>
      </c>
      <c r="AF841" s="7">
        <v>30.083871204000001</v>
      </c>
      <c r="AG841" s="7" t="s">
        <v>445</v>
      </c>
    </row>
    <row r="842" spans="1:33" x14ac:dyDescent="0.25">
      <c r="A842" s="1">
        <v>72091</v>
      </c>
      <c r="B842" s="1">
        <v>2210216</v>
      </c>
      <c r="C842" s="1" t="s">
        <v>318</v>
      </c>
      <c r="D842" s="1">
        <v>2210216</v>
      </c>
      <c r="E842" s="1" t="s">
        <v>606</v>
      </c>
      <c r="F842" s="1">
        <v>34203085</v>
      </c>
      <c r="G842" s="1">
        <v>1.83</v>
      </c>
      <c r="H842" s="1">
        <v>4.130305553226763</v>
      </c>
      <c r="I842" s="1">
        <v>2.045058062245154</v>
      </c>
      <c r="J842" s="1">
        <v>1.5978732921060907</v>
      </c>
      <c r="K842" s="1">
        <v>-2.9808001440332754</v>
      </c>
      <c r="L842" s="1">
        <v>4.3825025915262428</v>
      </c>
      <c r="M842" s="1">
        <v>59.040000915527344</v>
      </c>
      <c r="N842" s="1">
        <v>0.97094166596730558</v>
      </c>
      <c r="O842" s="1">
        <v>0.96533690096206171</v>
      </c>
      <c r="P842" s="1">
        <v>0.9372858188398201</v>
      </c>
      <c r="Q842" s="1">
        <v>0.96829999923706056</v>
      </c>
      <c r="R842" s="1">
        <v>0.9329846751933194</v>
      </c>
      <c r="S842" s="1">
        <v>0.90340906027788037</v>
      </c>
      <c r="T842" s="1">
        <v>0.90340906027788037</v>
      </c>
      <c r="U842" s="1">
        <v>0.9372858188398201</v>
      </c>
      <c r="V842" s="1">
        <v>406.790663</v>
      </c>
      <c r="W842" s="1">
        <v>379.211635</v>
      </c>
      <c r="X842" s="1">
        <v>262.000766</v>
      </c>
      <c r="Y842" s="1">
        <v>389.46</v>
      </c>
      <c r="Z842" s="7">
        <v>74463.375599999999</v>
      </c>
      <c r="AA842" s="7">
        <v>80.101991476999999</v>
      </c>
      <c r="AB842" s="7">
        <v>85.054090489000004</v>
      </c>
      <c r="AC842" s="7">
        <v>172.79931375999999</v>
      </c>
      <c r="AD842" s="7" t="s">
        <v>445</v>
      </c>
      <c r="AE842" s="7">
        <v>78.406150820999997</v>
      </c>
      <c r="AF842" s="7" t="s">
        <v>445</v>
      </c>
      <c r="AG842" s="7">
        <v>121.46219718</v>
      </c>
    </row>
    <row r="843" spans="1:33" x14ac:dyDescent="0.25">
      <c r="A843" s="1">
        <v>76717</v>
      </c>
      <c r="B843" s="1">
        <v>2210217</v>
      </c>
      <c r="C843" s="1" t="s">
        <v>318</v>
      </c>
      <c r="D843" s="1">
        <v>2210217</v>
      </c>
      <c r="E843" s="1" t="s">
        <v>606</v>
      </c>
      <c r="F843" s="1">
        <v>34203085</v>
      </c>
      <c r="G843" s="1">
        <v>1.83</v>
      </c>
      <c r="H843" s="1">
        <v>3.262793070056111</v>
      </c>
      <c r="I843" s="1">
        <v>1.3963927893744457</v>
      </c>
      <c r="J843" s="1">
        <v>1.1507899902005487</v>
      </c>
      <c r="K843" s="1">
        <v>-2.5375727930007663</v>
      </c>
      <c r="L843" s="1">
        <v>3.461646913382737</v>
      </c>
      <c r="M843" s="1">
        <v>59.040000915527344</v>
      </c>
      <c r="N843" s="1">
        <v>0.97094166596730558</v>
      </c>
      <c r="O843" s="1">
        <v>0.96533690096206171</v>
      </c>
      <c r="P843" s="1">
        <v>0.9372858188398201</v>
      </c>
      <c r="Q843" s="1">
        <v>0.96829999923706056</v>
      </c>
      <c r="R843" s="1">
        <v>0.9329846751933194</v>
      </c>
      <c r="S843" s="1">
        <v>0.90340906027788037</v>
      </c>
      <c r="T843" s="1">
        <v>0.90340906027788037</v>
      </c>
      <c r="U843" s="1">
        <v>0.9372858188398201</v>
      </c>
      <c r="V843" s="1">
        <v>406.790663</v>
      </c>
      <c r="W843" s="1">
        <v>379.211635</v>
      </c>
      <c r="X843" s="1">
        <v>262.000766</v>
      </c>
      <c r="Y843" s="1">
        <v>389.46</v>
      </c>
      <c r="Z843" s="7">
        <v>74463.375599999999</v>
      </c>
      <c r="AA843" s="7">
        <v>101.67647069</v>
      </c>
      <c r="AB843" s="7">
        <v>107.93418007</v>
      </c>
      <c r="AC843" s="7">
        <v>253.53417586</v>
      </c>
      <c r="AD843" s="7" t="s">
        <v>445</v>
      </c>
      <c r="AE843" s="7">
        <v>92.275694970000004</v>
      </c>
      <c r="AF843" s="7" t="s">
        <v>445</v>
      </c>
      <c r="AG843" s="7">
        <v>142.85216299000001</v>
      </c>
    </row>
    <row r="844" spans="1:33" x14ac:dyDescent="0.25">
      <c r="A844" s="1">
        <v>81343</v>
      </c>
      <c r="B844" s="1">
        <v>2210218</v>
      </c>
      <c r="C844" s="1" t="s">
        <v>318</v>
      </c>
      <c r="D844" s="1">
        <v>2210218</v>
      </c>
      <c r="E844" s="1" t="s">
        <v>606</v>
      </c>
      <c r="F844" s="1">
        <v>34203085</v>
      </c>
      <c r="G844" s="1">
        <v>1.83</v>
      </c>
      <c r="H844" s="1">
        <v>3.4700967099280846</v>
      </c>
      <c r="I844" s="1">
        <v>1.6019511032134002</v>
      </c>
      <c r="J844" s="1">
        <v>1.1911510388182158</v>
      </c>
      <c r="K844" s="1">
        <v>-2.5803652563333657</v>
      </c>
      <c r="L844" s="1">
        <v>3.6614195303209573</v>
      </c>
      <c r="M844" s="1">
        <v>59.040000915527344</v>
      </c>
      <c r="N844" s="1">
        <v>0.97094166596730558</v>
      </c>
      <c r="O844" s="1">
        <v>0.96533690096206171</v>
      </c>
      <c r="P844" s="1">
        <v>0.9372858188398201</v>
      </c>
      <c r="Q844" s="1">
        <v>0.96829999923706056</v>
      </c>
      <c r="R844" s="1">
        <v>0.9329846751933194</v>
      </c>
      <c r="S844" s="1">
        <v>0.90340906027788037</v>
      </c>
      <c r="T844" s="1">
        <v>0.90340906027788037</v>
      </c>
      <c r="U844" s="1">
        <v>0.9372858188398201</v>
      </c>
      <c r="V844" s="1">
        <v>406.790663</v>
      </c>
      <c r="W844" s="1">
        <v>379.211635</v>
      </c>
      <c r="X844" s="1">
        <v>262.000766</v>
      </c>
      <c r="Y844" s="1">
        <v>389.46</v>
      </c>
      <c r="Z844" s="7">
        <v>74463.375599999999</v>
      </c>
      <c r="AA844" s="7">
        <v>96.074286319999999</v>
      </c>
      <c r="AB844" s="7">
        <v>101.42645019</v>
      </c>
      <c r="AC844" s="7">
        <v>220.87299419999999</v>
      </c>
      <c r="AD844" s="7" t="s">
        <v>445</v>
      </c>
      <c r="AE844" s="7">
        <v>90.728822198000003</v>
      </c>
      <c r="AF844" s="7" t="s">
        <v>445</v>
      </c>
      <c r="AG844" s="7">
        <v>140.46653621999999</v>
      </c>
    </row>
    <row r="845" spans="1:33" x14ac:dyDescent="0.25">
      <c r="A845" s="1">
        <v>85969</v>
      </c>
      <c r="B845" s="1">
        <v>2210219</v>
      </c>
      <c r="C845" s="1" t="s">
        <v>318</v>
      </c>
      <c r="D845" s="1">
        <v>2210219</v>
      </c>
      <c r="E845" s="1" t="s">
        <v>606</v>
      </c>
      <c r="F845" s="1">
        <v>34203085</v>
      </c>
      <c r="G845" s="1">
        <v>1.83</v>
      </c>
      <c r="H845" s="1">
        <v>3.9639718673521696</v>
      </c>
      <c r="I845" s="1">
        <v>2.0017929249915953</v>
      </c>
      <c r="J845" s="1">
        <v>1.378135651528271</v>
      </c>
      <c r="K845" s="1">
        <v>-2.7842912731472049</v>
      </c>
      <c r="L845" s="1">
        <v>4.1686767176760169</v>
      </c>
      <c r="M845" s="1">
        <v>59.040000915527344</v>
      </c>
      <c r="N845" s="1">
        <v>0.97094166596730558</v>
      </c>
      <c r="O845" s="1">
        <v>0.96533690096206171</v>
      </c>
      <c r="P845" s="1">
        <v>0.9372858188398201</v>
      </c>
      <c r="Q845" s="1">
        <v>0.96829999923706056</v>
      </c>
      <c r="R845" s="1">
        <v>0.9329846751933194</v>
      </c>
      <c r="S845" s="1">
        <v>0.90340906027788037</v>
      </c>
      <c r="T845" s="1">
        <v>0.90340906027788037</v>
      </c>
      <c r="U845" s="1">
        <v>0.9372858188398201</v>
      </c>
      <c r="V845" s="1">
        <v>406.790663</v>
      </c>
      <c r="W845" s="1">
        <v>379.211635</v>
      </c>
      <c r="X845" s="1">
        <v>262.000766</v>
      </c>
      <c r="Y845" s="1">
        <v>389.46</v>
      </c>
      <c r="Z845" s="7">
        <v>74463.375599999999</v>
      </c>
      <c r="AA845" s="7">
        <v>84.261993648000001</v>
      </c>
      <c r="AB845" s="7">
        <v>88.665037925999997</v>
      </c>
      <c r="AC845" s="7">
        <v>176.55567191</v>
      </c>
      <c r="AD845" s="7" t="s">
        <v>445</v>
      </c>
      <c r="AE845" s="7">
        <v>84.010454218000007</v>
      </c>
      <c r="AF845" s="7" t="s">
        <v>445</v>
      </c>
      <c r="AG845" s="7">
        <v>130.10529725000001</v>
      </c>
    </row>
    <row r="846" spans="1:33" x14ac:dyDescent="0.25">
      <c r="A846" s="1">
        <v>90595</v>
      </c>
      <c r="B846" s="1">
        <v>2210220</v>
      </c>
      <c r="C846" s="1" t="s">
        <v>318</v>
      </c>
      <c r="D846" s="1">
        <v>2210220</v>
      </c>
      <c r="E846" s="1" t="s">
        <v>606</v>
      </c>
      <c r="F846" s="1">
        <v>34203085</v>
      </c>
      <c r="G846" s="1">
        <v>1.83</v>
      </c>
      <c r="H846" s="1">
        <v>1.6859221263329476</v>
      </c>
      <c r="I846" s="1">
        <v>-0.61239072189093646</v>
      </c>
      <c r="J846" s="1">
        <v>0.31625483125755482</v>
      </c>
      <c r="K846" s="1">
        <v>-2.9772513922255937</v>
      </c>
      <c r="L846" s="1">
        <v>2.7238007032622984</v>
      </c>
      <c r="M846" s="1">
        <v>59.040000915527344</v>
      </c>
      <c r="N846" s="1">
        <v>0.97094166596730558</v>
      </c>
      <c r="O846" s="1">
        <v>0.96533690096206171</v>
      </c>
      <c r="P846" s="1">
        <v>0.9372858188398201</v>
      </c>
      <c r="Q846" s="1">
        <v>0.96829999923706056</v>
      </c>
      <c r="R846" s="1">
        <v>0.9329846751933194</v>
      </c>
      <c r="S846" s="1">
        <v>0.90340906027788037</v>
      </c>
      <c r="T846" s="1">
        <v>0.90340906027788037</v>
      </c>
      <c r="U846" s="1">
        <v>0.9372858188398201</v>
      </c>
      <c r="V846" s="1">
        <v>406.790663</v>
      </c>
      <c r="W846" s="1">
        <v>379.211635</v>
      </c>
      <c r="X846" s="1">
        <v>262.000766</v>
      </c>
      <c r="Y846" s="1">
        <v>389.46</v>
      </c>
      <c r="Z846" s="7">
        <v>74463.375599999999</v>
      </c>
      <c r="AA846" s="7">
        <v>129.49034291999999</v>
      </c>
      <c r="AB846" s="7">
        <v>209.82212652000001</v>
      </c>
      <c r="AC846" s="7" t="s">
        <v>444</v>
      </c>
      <c r="AD846" s="7" t="s">
        <v>445</v>
      </c>
      <c r="AE846" s="7">
        <v>78.500799435999994</v>
      </c>
      <c r="AF846" s="7" t="s">
        <v>445</v>
      </c>
      <c r="AG846" s="7">
        <v>121.6081667</v>
      </c>
    </row>
    <row r="847" spans="1:33" x14ac:dyDescent="0.25">
      <c r="A847" s="1">
        <v>95221</v>
      </c>
      <c r="B847" s="1">
        <v>2210221</v>
      </c>
      <c r="C847" s="1" t="s">
        <v>318</v>
      </c>
      <c r="D847" s="1">
        <v>2210221</v>
      </c>
      <c r="E847" s="1" t="s">
        <v>606</v>
      </c>
      <c r="F847" s="1">
        <v>34203085</v>
      </c>
      <c r="G847" s="1">
        <v>1.83</v>
      </c>
      <c r="H847" s="1">
        <v>5.8065219724995005</v>
      </c>
      <c r="I847" s="1">
        <v>-5.1426479028345309</v>
      </c>
      <c r="J847" s="1">
        <v>-4.2811481375232878</v>
      </c>
      <c r="K847" s="1">
        <v>-7.7219676816050598</v>
      </c>
      <c r="L847" s="1">
        <v>8.7698681269243757</v>
      </c>
      <c r="M847" s="1">
        <v>59.040000915527344</v>
      </c>
      <c r="N847" s="1">
        <v>0.97094166596730558</v>
      </c>
      <c r="O847" s="1">
        <v>0.96533690096206171</v>
      </c>
      <c r="P847" s="1">
        <v>0.9372858188398201</v>
      </c>
      <c r="Q847" s="1">
        <v>0.96829999923706056</v>
      </c>
      <c r="R847" s="1">
        <v>0.9329846751933194</v>
      </c>
      <c r="S847" s="1">
        <v>0.90340906027788037</v>
      </c>
      <c r="T847" s="1">
        <v>0.90340906027788037</v>
      </c>
      <c r="U847" s="1">
        <v>0.9372858188398201</v>
      </c>
      <c r="V847" s="1">
        <v>406.790663</v>
      </c>
      <c r="W847" s="1">
        <v>379.211635</v>
      </c>
      <c r="X847" s="1">
        <v>262.000766</v>
      </c>
      <c r="Y847" s="1">
        <v>389.46</v>
      </c>
      <c r="Z847" s="7">
        <v>74463.375599999999</v>
      </c>
      <c r="AA847" s="7">
        <v>39.528509970999998</v>
      </c>
      <c r="AB847" s="7">
        <v>60.212148943999999</v>
      </c>
      <c r="AC847" s="7" t="s">
        <v>444</v>
      </c>
      <c r="AD847" s="7">
        <v>54.287473874</v>
      </c>
      <c r="AE847" s="7">
        <v>29.652014559000001</v>
      </c>
      <c r="AF847" s="7">
        <v>84.265756586999998</v>
      </c>
      <c r="AG847" s="7">
        <v>46.272321001000002</v>
      </c>
    </row>
    <row r="848" spans="1:33" x14ac:dyDescent="0.25">
      <c r="A848" s="1">
        <v>99847</v>
      </c>
      <c r="B848" s="1">
        <v>2210222</v>
      </c>
      <c r="C848" s="1" t="s">
        <v>318</v>
      </c>
      <c r="D848" s="1">
        <v>2210222</v>
      </c>
      <c r="E848" s="1" t="s">
        <v>606</v>
      </c>
      <c r="F848" s="1">
        <v>34203085</v>
      </c>
      <c r="G848" s="1">
        <v>1.83</v>
      </c>
      <c r="H848" s="1">
        <v>8.087451614535194</v>
      </c>
      <c r="I848" s="1">
        <v>4.8179158786723724</v>
      </c>
      <c r="J848" s="1">
        <v>4.1221831393965473</v>
      </c>
      <c r="K848" s="1">
        <v>-5.0322212264025081</v>
      </c>
      <c r="L848" s="1">
        <v>8.5318725822083969</v>
      </c>
      <c r="M848" s="1">
        <v>59.040000915527344</v>
      </c>
      <c r="N848" s="1">
        <v>0.97094166596730558</v>
      </c>
      <c r="O848" s="1">
        <v>0.96533690096206171</v>
      </c>
      <c r="P848" s="1">
        <v>0.9372858188398201</v>
      </c>
      <c r="Q848" s="1">
        <v>0.96829999923706056</v>
      </c>
      <c r="R848" s="1">
        <v>0.9329846751933194</v>
      </c>
      <c r="S848" s="1">
        <v>0.90340906027788037</v>
      </c>
      <c r="T848" s="1">
        <v>0.90340906027788037</v>
      </c>
      <c r="U848" s="1">
        <v>0.9372858188398201</v>
      </c>
      <c r="V848" s="1">
        <v>406.790663</v>
      </c>
      <c r="W848" s="1">
        <v>379.211635</v>
      </c>
      <c r="X848" s="1">
        <v>262.000766</v>
      </c>
      <c r="Y848" s="1">
        <v>389.46</v>
      </c>
      <c r="Z848" s="7">
        <v>74463.375599999999</v>
      </c>
      <c r="AA848" s="7">
        <v>40.659047811999997</v>
      </c>
      <c r="AB848" s="7">
        <v>42.948292338000002</v>
      </c>
      <c r="AC848" s="7">
        <v>72.772497646999994</v>
      </c>
      <c r="AD848" s="7" t="s">
        <v>445</v>
      </c>
      <c r="AE848" s="7">
        <v>46.035663806000002</v>
      </c>
      <c r="AF848" s="7" t="s">
        <v>445</v>
      </c>
      <c r="AG848" s="7">
        <v>71.539603999999997</v>
      </c>
    </row>
    <row r="849" spans="1:33" x14ac:dyDescent="0.25">
      <c r="A849" s="1">
        <v>104473</v>
      </c>
      <c r="B849" s="1">
        <v>2210223</v>
      </c>
      <c r="C849" s="1" t="s">
        <v>318</v>
      </c>
      <c r="D849" s="1">
        <v>2210223</v>
      </c>
      <c r="E849" s="1" t="s">
        <v>606</v>
      </c>
      <c r="F849" s="1">
        <v>34203085</v>
      </c>
      <c r="G849" s="1">
        <v>1.83</v>
      </c>
      <c r="H849" s="1">
        <v>6.3061840198302344</v>
      </c>
      <c r="I849" s="1">
        <v>2.3714654588431912</v>
      </c>
      <c r="J849" s="1">
        <v>6.0919885410181935</v>
      </c>
      <c r="K849" s="1">
        <v>-6.0460477460489805</v>
      </c>
      <c r="L849" s="1">
        <v>7.5177951466904105</v>
      </c>
      <c r="M849" s="1">
        <v>59.040000915527344</v>
      </c>
      <c r="N849" s="1">
        <v>0.97094166596730558</v>
      </c>
      <c r="O849" s="1">
        <v>0.96533690096206171</v>
      </c>
      <c r="P849" s="1">
        <v>0.9372858188398201</v>
      </c>
      <c r="Q849" s="1">
        <v>0.96829999923706056</v>
      </c>
      <c r="R849" s="1">
        <v>0.9329846751933194</v>
      </c>
      <c r="S849" s="1">
        <v>0.90340906027788037</v>
      </c>
      <c r="T849" s="1">
        <v>0.90340906027788037</v>
      </c>
      <c r="U849" s="1">
        <v>0.9372858188398201</v>
      </c>
      <c r="V849" s="1">
        <v>406.790663</v>
      </c>
      <c r="W849" s="1">
        <v>379.211635</v>
      </c>
      <c r="X849" s="1">
        <v>262.000766</v>
      </c>
      <c r="Y849" s="1">
        <v>389.46</v>
      </c>
      <c r="Z849" s="7">
        <v>74463.375599999999</v>
      </c>
      <c r="AA849" s="7">
        <v>46.278448120999997</v>
      </c>
      <c r="AB849" s="7">
        <v>55.36208628</v>
      </c>
      <c r="AC849" s="7">
        <v>148.8776575</v>
      </c>
      <c r="AD849" s="7" t="s">
        <v>445</v>
      </c>
      <c r="AE849" s="7">
        <v>38.148527393000002</v>
      </c>
      <c r="AF849" s="7" t="s">
        <v>445</v>
      </c>
      <c r="AG849" s="7">
        <v>59.375860453000001</v>
      </c>
    </row>
    <row r="850" spans="1:33" x14ac:dyDescent="0.25">
      <c r="A850" s="1">
        <v>109099</v>
      </c>
      <c r="B850" s="1">
        <v>2210224</v>
      </c>
      <c r="C850" s="1" t="s">
        <v>318</v>
      </c>
      <c r="D850" s="1">
        <v>2210224</v>
      </c>
      <c r="E850" s="1" t="s">
        <v>606</v>
      </c>
      <c r="F850" s="1">
        <v>34203085</v>
      </c>
      <c r="G850" s="1">
        <v>1.83</v>
      </c>
      <c r="H850" s="1">
        <v>3.8384966606086679</v>
      </c>
      <c r="I850" s="1">
        <v>-3.4568163868087374</v>
      </c>
      <c r="J850" s="1">
        <v>-3.9413411748271614E-2</v>
      </c>
      <c r="K850" s="1">
        <v>-3.662353845094561</v>
      </c>
      <c r="L850" s="1">
        <v>3.866370758698372</v>
      </c>
      <c r="M850" s="1">
        <v>59.040000915527344</v>
      </c>
      <c r="N850" s="1">
        <v>0.97094166596730558</v>
      </c>
      <c r="O850" s="1">
        <v>0.96533690096206171</v>
      </c>
      <c r="P850" s="1">
        <v>0.9372858188398201</v>
      </c>
      <c r="Q850" s="1">
        <v>0.96829999923706056</v>
      </c>
      <c r="R850" s="1">
        <v>0.9329846751933194</v>
      </c>
      <c r="S850" s="1">
        <v>0.90340906027788037</v>
      </c>
      <c r="T850" s="1">
        <v>0.90340906027788037</v>
      </c>
      <c r="U850" s="1">
        <v>0.9372858188398201</v>
      </c>
      <c r="V850" s="1">
        <v>406.790663</v>
      </c>
      <c r="W850" s="1">
        <v>379.211635</v>
      </c>
      <c r="X850" s="1">
        <v>262.000766</v>
      </c>
      <c r="Y850" s="1">
        <v>389.46</v>
      </c>
      <c r="Z850" s="7">
        <v>74463.375599999999</v>
      </c>
      <c r="AA850" s="7">
        <v>90.928506087000002</v>
      </c>
      <c r="AB850" s="7">
        <v>91.596065400000001</v>
      </c>
      <c r="AC850" s="7" t="s">
        <v>444</v>
      </c>
      <c r="AD850" s="7">
        <v>6004.4142817000002</v>
      </c>
      <c r="AE850" s="7">
        <v>63.628890548000001</v>
      </c>
      <c r="AF850" s="7">
        <v>9260.7035372999999</v>
      </c>
      <c r="AG850" s="7">
        <v>98.672328355999994</v>
      </c>
    </row>
    <row r="851" spans="1:33" x14ac:dyDescent="0.25">
      <c r="A851" s="1">
        <v>113725</v>
      </c>
      <c r="B851" s="1">
        <v>2211201</v>
      </c>
      <c r="C851" s="1" t="s">
        <v>318</v>
      </c>
      <c r="D851" s="1">
        <v>2211201</v>
      </c>
      <c r="E851" s="1" t="s">
        <v>606</v>
      </c>
      <c r="F851" s="1">
        <v>34203085</v>
      </c>
      <c r="G851" s="1">
        <v>1.83</v>
      </c>
      <c r="H851" s="1">
        <v>12.121152463680602</v>
      </c>
      <c r="I851" s="1">
        <v>-3.5394623977999844</v>
      </c>
      <c r="J851" s="1">
        <v>5.2217063603880796</v>
      </c>
      <c r="K851" s="1">
        <v>-11.988226109745892</v>
      </c>
      <c r="L851" s="1">
        <v>10.67016619328089</v>
      </c>
      <c r="M851" s="1">
        <v>59.040000915527344</v>
      </c>
      <c r="N851" s="1">
        <v>0.97094166596730558</v>
      </c>
      <c r="O851" s="1">
        <v>0.96533690096206171</v>
      </c>
      <c r="P851" s="1">
        <v>0.9372858188398201</v>
      </c>
      <c r="Q851" s="1">
        <v>0.96829999923706056</v>
      </c>
      <c r="R851" s="1">
        <v>0.9329846751933194</v>
      </c>
      <c r="S851" s="1">
        <v>0.90340906027788037</v>
      </c>
      <c r="T851" s="1">
        <v>0.90340906027788037</v>
      </c>
      <c r="U851" s="1">
        <v>0.9372858188398201</v>
      </c>
      <c r="V851" s="1">
        <v>406.790663</v>
      </c>
      <c r="W851" s="1">
        <v>379.211635</v>
      </c>
      <c r="X851" s="1">
        <v>262.000766</v>
      </c>
      <c r="Y851" s="1">
        <v>389.46</v>
      </c>
      <c r="Z851" s="7">
        <v>74463.375599999999</v>
      </c>
      <c r="AA851" s="7">
        <v>32.310604669999996</v>
      </c>
      <c r="AB851" s="7">
        <v>28.323093566000001</v>
      </c>
      <c r="AC851" s="7" t="s">
        <v>444</v>
      </c>
      <c r="AD851" s="7" t="s">
        <v>445</v>
      </c>
      <c r="AE851" s="7">
        <v>18.743860653999999</v>
      </c>
      <c r="AF851" s="7" t="s">
        <v>445</v>
      </c>
      <c r="AG851" s="7">
        <v>29.449486994000001</v>
      </c>
    </row>
    <row r="852" spans="1:33" x14ac:dyDescent="0.25">
      <c r="A852" s="1">
        <v>118351</v>
      </c>
      <c r="B852" s="1">
        <v>2211202</v>
      </c>
      <c r="C852" s="1" t="s">
        <v>318</v>
      </c>
      <c r="D852" s="1">
        <v>2211202</v>
      </c>
      <c r="E852" s="1" t="s">
        <v>606</v>
      </c>
      <c r="F852" s="1">
        <v>34203085</v>
      </c>
      <c r="G852" s="1">
        <v>1.83</v>
      </c>
      <c r="H852" s="1">
        <v>-0.97443837743389206</v>
      </c>
      <c r="I852" s="1">
        <v>4.8158643363049274</v>
      </c>
      <c r="J852" s="1">
        <v>-7.3162023930645201</v>
      </c>
      <c r="K852" s="1">
        <v>3.005197634477268</v>
      </c>
      <c r="L852" s="1">
        <v>6.8817287856623883</v>
      </c>
      <c r="M852" s="1">
        <v>59.040000915527344</v>
      </c>
      <c r="N852" s="1">
        <v>0.97094166596730558</v>
      </c>
      <c r="O852" s="1">
        <v>0.96533690096206171</v>
      </c>
      <c r="P852" s="1">
        <v>0.9372858188398201</v>
      </c>
      <c r="Q852" s="1">
        <v>0.96829999923706056</v>
      </c>
      <c r="R852" s="1">
        <v>0.9329846751933194</v>
      </c>
      <c r="S852" s="1">
        <v>0.90340906027788037</v>
      </c>
      <c r="T852" s="1">
        <v>0.90340906027788037</v>
      </c>
      <c r="U852" s="1">
        <v>0.9372858188398201</v>
      </c>
      <c r="V852" s="1">
        <v>406.790663</v>
      </c>
      <c r="W852" s="1">
        <v>379.211635</v>
      </c>
      <c r="X852" s="1">
        <v>262.000766</v>
      </c>
      <c r="Y852" s="1">
        <v>389.46</v>
      </c>
      <c r="Z852" s="7">
        <v>74463.375599999999</v>
      </c>
      <c r="AA852" s="7">
        <v>50.648313801999997</v>
      </c>
      <c r="AB852" s="7" t="s">
        <v>444</v>
      </c>
      <c r="AC852" s="7">
        <v>72.803924488999996</v>
      </c>
      <c r="AD852" s="7">
        <v>31.352011752999999</v>
      </c>
      <c r="AE852" s="7" t="s">
        <v>445</v>
      </c>
      <c r="AF852" s="7">
        <v>48.894100162000001</v>
      </c>
      <c r="AG852" s="7" t="s">
        <v>445</v>
      </c>
    </row>
    <row r="853" spans="1:33" x14ac:dyDescent="0.25">
      <c r="A853" s="1">
        <v>122977</v>
      </c>
      <c r="B853" s="1">
        <v>2211203</v>
      </c>
      <c r="C853" s="1" t="s">
        <v>318</v>
      </c>
      <c r="D853" s="1">
        <v>2211203</v>
      </c>
      <c r="E853" s="1" t="s">
        <v>606</v>
      </c>
      <c r="F853" s="1">
        <v>34203085</v>
      </c>
      <c r="G853" s="1">
        <v>1.83</v>
      </c>
      <c r="H853" s="1">
        <v>6.9864916511386781</v>
      </c>
      <c r="I853" s="1">
        <v>-2.3230260809661685</v>
      </c>
      <c r="J853" s="1">
        <v>3.3536856659301231</v>
      </c>
      <c r="K853" s="1">
        <v>-7.5527693750137619</v>
      </c>
      <c r="L853" s="1">
        <v>6.7048724794729049</v>
      </c>
      <c r="M853" s="1">
        <v>59.040000915527344</v>
      </c>
      <c r="N853" s="1">
        <v>0.97094166596730558</v>
      </c>
      <c r="O853" s="1">
        <v>0.96533690096206171</v>
      </c>
      <c r="P853" s="1">
        <v>0.9372858188398201</v>
      </c>
      <c r="Q853" s="1">
        <v>0.96829999923706056</v>
      </c>
      <c r="R853" s="1">
        <v>0.9329846751933194</v>
      </c>
      <c r="S853" s="1">
        <v>0.90340906027788037</v>
      </c>
      <c r="T853" s="1">
        <v>0.90340906027788037</v>
      </c>
      <c r="U853" s="1">
        <v>0.9372858188398201</v>
      </c>
      <c r="V853" s="1">
        <v>406.790663</v>
      </c>
      <c r="W853" s="1">
        <v>379.211635</v>
      </c>
      <c r="X853" s="1">
        <v>262.000766</v>
      </c>
      <c r="Y853" s="1">
        <v>389.46</v>
      </c>
      <c r="Z853" s="7">
        <v>74463.375599999999</v>
      </c>
      <c r="AA853" s="7">
        <v>52.010655894000003</v>
      </c>
      <c r="AB853" s="7">
        <v>49.873844208999998</v>
      </c>
      <c r="AC853" s="7" t="s">
        <v>444</v>
      </c>
      <c r="AD853" s="7" t="s">
        <v>445</v>
      </c>
      <c r="AE853" s="7">
        <v>30.338685726000001</v>
      </c>
      <c r="AF853" s="7" t="s">
        <v>445</v>
      </c>
      <c r="AG853" s="7">
        <v>47.331322841000002</v>
      </c>
    </row>
    <row r="854" spans="1:33" x14ac:dyDescent="0.25">
      <c r="A854" s="1">
        <v>127603</v>
      </c>
      <c r="B854" s="1">
        <v>2211204</v>
      </c>
      <c r="C854" s="1" t="s">
        <v>318</v>
      </c>
      <c r="D854" s="1">
        <v>2211204</v>
      </c>
      <c r="E854" s="1" t="s">
        <v>606</v>
      </c>
      <c r="F854" s="1">
        <v>34203085</v>
      </c>
      <c r="G854" s="1">
        <v>1.83</v>
      </c>
      <c r="H854" s="1">
        <v>1.6788141465177127</v>
      </c>
      <c r="I854" s="1">
        <v>4.9269387382793726</v>
      </c>
      <c r="J854" s="1">
        <v>-6.1720138693449424</v>
      </c>
      <c r="K854" s="1">
        <v>3.2678956435210296</v>
      </c>
      <c r="L854" s="1">
        <v>7.1635152537217825</v>
      </c>
      <c r="M854" s="1">
        <v>59.040000915527344</v>
      </c>
      <c r="N854" s="1">
        <v>0.97094166596730558</v>
      </c>
      <c r="O854" s="1">
        <v>0.96533690096206171</v>
      </c>
      <c r="P854" s="1">
        <v>0.9372858188398201</v>
      </c>
      <c r="Q854" s="1">
        <v>0.96829999923706056</v>
      </c>
      <c r="R854" s="1">
        <v>0.9329846751933194</v>
      </c>
      <c r="S854" s="1">
        <v>0.90340906027788037</v>
      </c>
      <c r="T854" s="1">
        <v>0.90340906027788037</v>
      </c>
      <c r="U854" s="1">
        <v>0.9372858188398201</v>
      </c>
      <c r="V854" s="1">
        <v>406.790663</v>
      </c>
      <c r="W854" s="1">
        <v>379.211635</v>
      </c>
      <c r="X854" s="1">
        <v>262.000766</v>
      </c>
      <c r="Y854" s="1">
        <v>389.46</v>
      </c>
      <c r="Z854" s="7">
        <v>74463.375599999999</v>
      </c>
      <c r="AA854" s="7">
        <v>48.616658196000003</v>
      </c>
      <c r="AB854" s="7">
        <v>210.71473243</v>
      </c>
      <c r="AC854" s="7">
        <v>71.140066419999997</v>
      </c>
      <c r="AD854" s="7">
        <v>37.349535631999998</v>
      </c>
      <c r="AE854" s="7" t="s">
        <v>445</v>
      </c>
      <c r="AF854" s="7">
        <v>58.143634919</v>
      </c>
      <c r="AG854" s="7" t="s">
        <v>445</v>
      </c>
    </row>
    <row r="855" spans="1:33" x14ac:dyDescent="0.25">
      <c r="A855" s="1">
        <v>132229</v>
      </c>
      <c r="B855" s="1">
        <v>2211205</v>
      </c>
      <c r="C855" s="1" t="s">
        <v>318</v>
      </c>
      <c r="D855" s="1">
        <v>2211205</v>
      </c>
      <c r="E855" s="1" t="s">
        <v>606</v>
      </c>
      <c r="F855" s="1">
        <v>34203085</v>
      </c>
      <c r="G855" s="1">
        <v>1.83</v>
      </c>
      <c r="H855" s="1">
        <v>12.775859271189498</v>
      </c>
      <c r="I855" s="1">
        <v>-3.1893650756737673</v>
      </c>
      <c r="J855" s="1">
        <v>6.3154343186228141</v>
      </c>
      <c r="K855" s="1">
        <v>-12.86070560078474</v>
      </c>
      <c r="L855" s="1">
        <v>11.602719970800878</v>
      </c>
      <c r="M855" s="1">
        <v>59.040000915527344</v>
      </c>
      <c r="N855" s="1">
        <v>0.97094166596730558</v>
      </c>
      <c r="O855" s="1">
        <v>0.96533690096206171</v>
      </c>
      <c r="P855" s="1">
        <v>0.9372858188398201</v>
      </c>
      <c r="Q855" s="1">
        <v>0.96829999923706056</v>
      </c>
      <c r="R855" s="1">
        <v>0.9329846751933194</v>
      </c>
      <c r="S855" s="1">
        <v>0.90340906027788037</v>
      </c>
      <c r="T855" s="1">
        <v>0.90340906027788037</v>
      </c>
      <c r="U855" s="1">
        <v>0.9372858188398201</v>
      </c>
      <c r="V855" s="1">
        <v>406.790663</v>
      </c>
      <c r="W855" s="1">
        <v>379.211635</v>
      </c>
      <c r="X855" s="1">
        <v>262.000766</v>
      </c>
      <c r="Y855" s="1">
        <v>389.46</v>
      </c>
      <c r="Z855" s="7">
        <v>74463.375599999999</v>
      </c>
      <c r="AA855" s="7">
        <v>29.633307424000002</v>
      </c>
      <c r="AB855" s="7">
        <v>26.820413506000001</v>
      </c>
      <c r="AC855" s="7" t="s">
        <v>444</v>
      </c>
      <c r="AD855" s="7" t="s">
        <v>445</v>
      </c>
      <c r="AE855" s="7">
        <v>17.404422988</v>
      </c>
      <c r="AF855" s="7" t="s">
        <v>445</v>
      </c>
      <c r="AG855" s="7">
        <v>27.383771959000001</v>
      </c>
    </row>
    <row r="856" spans="1:33" x14ac:dyDescent="0.25">
      <c r="A856" s="1">
        <v>136855</v>
      </c>
      <c r="B856" s="1">
        <v>2211206</v>
      </c>
      <c r="C856" s="1" t="s">
        <v>318</v>
      </c>
      <c r="D856" s="1">
        <v>2211206</v>
      </c>
      <c r="E856" s="1" t="s">
        <v>606</v>
      </c>
      <c r="F856" s="1">
        <v>34203085</v>
      </c>
      <c r="G856" s="1">
        <v>1.83</v>
      </c>
      <c r="H856" s="1">
        <v>2.6501267509119919</v>
      </c>
      <c r="I856" s="1">
        <v>4.7025118304329077</v>
      </c>
      <c r="J856" s="1">
        <v>-4.5707104976532538</v>
      </c>
      <c r="K856" s="1">
        <v>1.9672648922366114</v>
      </c>
      <c r="L856" s="1">
        <v>6.3288660912860033</v>
      </c>
      <c r="M856" s="1">
        <v>59.040000915527344</v>
      </c>
      <c r="N856" s="1">
        <v>0.97094166596730558</v>
      </c>
      <c r="O856" s="1">
        <v>0.96533690096206171</v>
      </c>
      <c r="P856" s="1">
        <v>0.9372858188398201</v>
      </c>
      <c r="Q856" s="1">
        <v>0.96829999923706056</v>
      </c>
      <c r="R856" s="1">
        <v>0.9329846751933194</v>
      </c>
      <c r="S856" s="1">
        <v>0.90340906027788037</v>
      </c>
      <c r="T856" s="1">
        <v>0.90340906027788037</v>
      </c>
      <c r="U856" s="1">
        <v>0.9372858188398201</v>
      </c>
      <c r="V856" s="1">
        <v>406.790663</v>
      </c>
      <c r="W856" s="1">
        <v>379.211635</v>
      </c>
      <c r="X856" s="1">
        <v>262.000766</v>
      </c>
      <c r="Y856" s="1">
        <v>389.46</v>
      </c>
      <c r="Z856" s="7">
        <v>74463.375599999999</v>
      </c>
      <c r="AA856" s="7">
        <v>55.160089769000002</v>
      </c>
      <c r="AB856" s="7">
        <v>133.11799556</v>
      </c>
      <c r="AC856" s="7">
        <v>74.582943890999999</v>
      </c>
      <c r="AD856" s="7">
        <v>50.784917448999998</v>
      </c>
      <c r="AE856" s="7" t="s">
        <v>445</v>
      </c>
      <c r="AF856" s="7">
        <v>78.864024465</v>
      </c>
      <c r="AG856" s="7" t="s">
        <v>445</v>
      </c>
    </row>
    <row r="857" spans="1:33" x14ac:dyDescent="0.25">
      <c r="A857" s="1">
        <v>141481</v>
      </c>
      <c r="B857" s="1">
        <v>2211207</v>
      </c>
      <c r="C857" s="1" t="s">
        <v>318</v>
      </c>
      <c r="D857" s="1">
        <v>2211207</v>
      </c>
      <c r="E857" s="1" t="s">
        <v>606</v>
      </c>
      <c r="F857" s="1">
        <v>34203085</v>
      </c>
      <c r="G857" s="1">
        <v>1.83</v>
      </c>
      <c r="H857" s="1">
        <v>6.5134324316688481</v>
      </c>
      <c r="I857" s="1">
        <v>-1.885507952804685</v>
      </c>
      <c r="J857" s="1">
        <v>3.6418689463928309</v>
      </c>
      <c r="K857" s="1">
        <v>-7.2979992544868901</v>
      </c>
      <c r="L857" s="1">
        <v>6.5670097236816769</v>
      </c>
      <c r="M857" s="1">
        <v>59.040000915527344</v>
      </c>
      <c r="N857" s="1">
        <v>0.97094166596730558</v>
      </c>
      <c r="O857" s="1">
        <v>0.96533690096206171</v>
      </c>
      <c r="P857" s="1">
        <v>0.9372858188398201</v>
      </c>
      <c r="Q857" s="1">
        <v>0.96829999923706056</v>
      </c>
      <c r="R857" s="1">
        <v>0.9329846751933194</v>
      </c>
      <c r="S857" s="1">
        <v>0.90340906027788037</v>
      </c>
      <c r="T857" s="1">
        <v>0.90340906027788037</v>
      </c>
      <c r="U857" s="1">
        <v>0.9372858188398201</v>
      </c>
      <c r="V857" s="1">
        <v>406.790663</v>
      </c>
      <c r="W857" s="1">
        <v>379.211635</v>
      </c>
      <c r="X857" s="1">
        <v>262.000766</v>
      </c>
      <c r="Y857" s="1">
        <v>389.46</v>
      </c>
      <c r="Z857" s="7">
        <v>74463.375599999999</v>
      </c>
      <c r="AA857" s="7">
        <v>53.123520868999996</v>
      </c>
      <c r="AB857" s="7">
        <v>53.568722643999998</v>
      </c>
      <c r="AC857" s="7" t="s">
        <v>444</v>
      </c>
      <c r="AD857" s="7" t="s">
        <v>445</v>
      </c>
      <c r="AE857" s="7">
        <v>31.432706219</v>
      </c>
      <c r="AF857" s="7" t="s">
        <v>445</v>
      </c>
      <c r="AG857" s="7">
        <v>49.018549231999998</v>
      </c>
    </row>
    <row r="858" spans="1:33" x14ac:dyDescent="0.25">
      <c r="A858" s="1">
        <v>146107</v>
      </c>
      <c r="B858" s="1">
        <v>2211208</v>
      </c>
      <c r="C858" s="1" t="s">
        <v>318</v>
      </c>
      <c r="D858" s="1">
        <v>2211208</v>
      </c>
      <c r="E858" s="1" t="s">
        <v>606</v>
      </c>
      <c r="F858" s="1">
        <v>34203085</v>
      </c>
      <c r="G858" s="1">
        <v>1.83</v>
      </c>
      <c r="H858" s="1">
        <v>1.9632459475594453</v>
      </c>
      <c r="I858" s="1">
        <v>1.561331196995996</v>
      </c>
      <c r="J858" s="1">
        <v>-1.5987841609848239</v>
      </c>
      <c r="K858" s="1">
        <v>-1.5110787272538437</v>
      </c>
      <c r="L858" s="1">
        <v>3.1070319383082365</v>
      </c>
      <c r="M858" s="1">
        <v>59.040000915527344</v>
      </c>
      <c r="N858" s="1">
        <v>0.97094166596730558</v>
      </c>
      <c r="O858" s="1">
        <v>0.96533690096206171</v>
      </c>
      <c r="P858" s="1">
        <v>0.9372858188398201</v>
      </c>
      <c r="Q858" s="1">
        <v>0.96829999923706056</v>
      </c>
      <c r="R858" s="1">
        <v>0.9329846751933194</v>
      </c>
      <c r="S858" s="1">
        <v>0.90340906027788037</v>
      </c>
      <c r="T858" s="1">
        <v>0.90340906027788037</v>
      </c>
      <c r="U858" s="1">
        <v>0.9372858188398201</v>
      </c>
      <c r="V858" s="1">
        <v>406.790663</v>
      </c>
      <c r="W858" s="1">
        <v>379.211635</v>
      </c>
      <c r="X858" s="1">
        <v>262.000766</v>
      </c>
      <c r="Y858" s="1">
        <v>389.46</v>
      </c>
      <c r="Z858" s="7">
        <v>74463.375599999999</v>
      </c>
      <c r="AA858" s="7">
        <v>113.39524758</v>
      </c>
      <c r="AB858" s="7">
        <v>180.04185483000001</v>
      </c>
      <c r="AC858" s="7">
        <v>226.64528659999999</v>
      </c>
      <c r="AD858" s="7">
        <v>147.04616632</v>
      </c>
      <c r="AE858" s="7">
        <v>155.63900333999999</v>
      </c>
      <c r="AF858" s="7">
        <v>227.32058505000001</v>
      </c>
      <c r="AG858" s="7">
        <v>240.57267813000001</v>
      </c>
    </row>
    <row r="859" spans="1:33" x14ac:dyDescent="0.25">
      <c r="A859" s="1">
        <v>150733</v>
      </c>
      <c r="B859" s="1">
        <v>2211209</v>
      </c>
      <c r="C859" s="1" t="s">
        <v>318</v>
      </c>
      <c r="D859" s="1">
        <v>2211209</v>
      </c>
      <c r="E859" s="1" t="s">
        <v>606</v>
      </c>
      <c r="F859" s="1">
        <v>34203085</v>
      </c>
      <c r="G859" s="1">
        <v>1.83</v>
      </c>
      <c r="H859" s="1">
        <v>8.9993334729755787</v>
      </c>
      <c r="I859" s="1">
        <v>-2.9631385484417914</v>
      </c>
      <c r="J859" s="1">
        <v>4.0475410143853523</v>
      </c>
      <c r="K859" s="1">
        <v>-9.3029437730147286</v>
      </c>
      <c r="L859" s="1">
        <v>8.2350762922490492</v>
      </c>
      <c r="M859" s="1">
        <v>59.040000915527344</v>
      </c>
      <c r="N859" s="1">
        <v>0.97094166596730558</v>
      </c>
      <c r="O859" s="1">
        <v>0.96533690096206171</v>
      </c>
      <c r="P859" s="1">
        <v>0.9372858188398201</v>
      </c>
      <c r="Q859" s="1">
        <v>0.96829999923706056</v>
      </c>
      <c r="R859" s="1">
        <v>0.9329846751933194</v>
      </c>
      <c r="S859" s="1">
        <v>0.90340906027788037</v>
      </c>
      <c r="T859" s="1">
        <v>0.90340906027788037</v>
      </c>
      <c r="U859" s="1">
        <v>0.9372858188398201</v>
      </c>
      <c r="V859" s="1">
        <v>406.790663</v>
      </c>
      <c r="W859" s="1">
        <v>379.211635</v>
      </c>
      <c r="X859" s="1">
        <v>262.000766</v>
      </c>
      <c r="Y859" s="1">
        <v>389.46</v>
      </c>
      <c r="Z859" s="7">
        <v>74463.375599999999</v>
      </c>
      <c r="AA859" s="7">
        <v>42.160460839999999</v>
      </c>
      <c r="AB859" s="7">
        <v>38.495112487</v>
      </c>
      <c r="AC859" s="7" t="s">
        <v>444</v>
      </c>
      <c r="AD859" s="7" t="s">
        <v>445</v>
      </c>
      <c r="AE859" s="7">
        <v>24.442899750999999</v>
      </c>
      <c r="AF859" s="7" t="s">
        <v>445</v>
      </c>
      <c r="AG859" s="7">
        <v>38.238690882</v>
      </c>
    </row>
    <row r="860" spans="1:33" x14ac:dyDescent="0.25">
      <c r="A860" s="1">
        <v>155359</v>
      </c>
      <c r="B860" s="1">
        <v>2211210</v>
      </c>
      <c r="C860" s="1" t="s">
        <v>318</v>
      </c>
      <c r="D860" s="1">
        <v>2211210</v>
      </c>
      <c r="E860" s="1" t="s">
        <v>606</v>
      </c>
      <c r="F860" s="1">
        <v>34203085</v>
      </c>
      <c r="G860" s="1">
        <v>1.83</v>
      </c>
      <c r="H860" s="1">
        <v>-0.69392892297985564</v>
      </c>
      <c r="I860" s="1">
        <v>4.7261517640160111</v>
      </c>
      <c r="J860" s="1">
        <v>-7.2106013114021028</v>
      </c>
      <c r="K860" s="1">
        <v>3.1900351843600041</v>
      </c>
      <c r="L860" s="1">
        <v>6.8907435795518373</v>
      </c>
      <c r="M860" s="1">
        <v>59.040000915527344</v>
      </c>
      <c r="N860" s="1">
        <v>0.97094166596730558</v>
      </c>
      <c r="O860" s="1">
        <v>0.96533690096206171</v>
      </c>
      <c r="P860" s="1">
        <v>0.9372858188398201</v>
      </c>
      <c r="Q860" s="1">
        <v>0.96829999923706056</v>
      </c>
      <c r="R860" s="1">
        <v>0.9329846751933194</v>
      </c>
      <c r="S860" s="1">
        <v>0.90340906027788037</v>
      </c>
      <c r="T860" s="1">
        <v>0.90340906027788037</v>
      </c>
      <c r="U860" s="1">
        <v>0.9372858188398201</v>
      </c>
      <c r="V860" s="1">
        <v>406.790663</v>
      </c>
      <c r="W860" s="1">
        <v>379.211635</v>
      </c>
      <c r="X860" s="1">
        <v>262.000766</v>
      </c>
      <c r="Y860" s="1">
        <v>389.46</v>
      </c>
      <c r="Z860" s="7">
        <v>74463.375599999999</v>
      </c>
      <c r="AA860" s="7">
        <v>50.580745055999998</v>
      </c>
      <c r="AB860" s="7" t="s">
        <v>444</v>
      </c>
      <c r="AC860" s="7">
        <v>74.204882444000006</v>
      </c>
      <c r="AD860" s="7">
        <v>31.825815155000001</v>
      </c>
      <c r="AE860" s="7" t="s">
        <v>445</v>
      </c>
      <c r="AF860" s="7">
        <v>49.624811889999997</v>
      </c>
      <c r="AG860" s="7" t="s">
        <v>445</v>
      </c>
    </row>
    <row r="861" spans="1:33" x14ac:dyDescent="0.25">
      <c r="A861" s="1">
        <v>159985</v>
      </c>
      <c r="B861" s="1">
        <v>2211211</v>
      </c>
      <c r="C861" s="1" t="s">
        <v>318</v>
      </c>
      <c r="D861" s="1">
        <v>2211211</v>
      </c>
      <c r="E861" s="1" t="s">
        <v>606</v>
      </c>
      <c r="F861" s="1">
        <v>34203085</v>
      </c>
      <c r="G861" s="1">
        <v>1.83</v>
      </c>
      <c r="H861" s="1">
        <v>14.549810413742605</v>
      </c>
      <c r="I861" s="1">
        <v>-10.431310240665686</v>
      </c>
      <c r="J861" s="1">
        <v>1.5472720168032543</v>
      </c>
      <c r="K861" s="1">
        <v>-14.09636030270792</v>
      </c>
      <c r="L861" s="1">
        <v>13.860956902660947</v>
      </c>
      <c r="M861" s="1">
        <v>59.040000915527344</v>
      </c>
      <c r="N861" s="1">
        <v>0.97094166596730558</v>
      </c>
      <c r="O861" s="1">
        <v>0.96533690096206171</v>
      </c>
      <c r="P861" s="1">
        <v>0.9372858188398201</v>
      </c>
      <c r="Q861" s="1">
        <v>0.96829999923706056</v>
      </c>
      <c r="R861" s="1">
        <v>0.9329846751933194</v>
      </c>
      <c r="S861" s="1">
        <v>0.90340906027788037</v>
      </c>
      <c r="T861" s="1">
        <v>0.90340906027788037</v>
      </c>
      <c r="U861" s="1">
        <v>0.9372858188398201</v>
      </c>
      <c r="V861" s="1">
        <v>406.790663</v>
      </c>
      <c r="W861" s="1">
        <v>379.211635</v>
      </c>
      <c r="X861" s="1">
        <v>262.000766</v>
      </c>
      <c r="Y861" s="1">
        <v>389.46</v>
      </c>
      <c r="Z861" s="7">
        <v>74463.375599999999</v>
      </c>
      <c r="AA861" s="7">
        <v>24.642507247000001</v>
      </c>
      <c r="AB861" s="7">
        <v>23.428475541000001</v>
      </c>
      <c r="AC861" s="7" t="s">
        <v>444</v>
      </c>
      <c r="AD861" s="7" t="s">
        <v>445</v>
      </c>
      <c r="AE861" s="7">
        <v>15.791133365</v>
      </c>
      <c r="AF861" s="7" t="s">
        <v>445</v>
      </c>
      <c r="AG861" s="7">
        <v>24.895715430999999</v>
      </c>
    </row>
    <row r="862" spans="1:33" x14ac:dyDescent="0.25">
      <c r="A862" s="1">
        <v>164611</v>
      </c>
      <c r="B862" s="1">
        <v>2211212</v>
      </c>
      <c r="C862" s="1" t="s">
        <v>318</v>
      </c>
      <c r="D862" s="1">
        <v>2211212</v>
      </c>
      <c r="E862" s="1" t="s">
        <v>606</v>
      </c>
      <c r="F862" s="1">
        <v>34203085</v>
      </c>
      <c r="G862" s="1">
        <v>1.83</v>
      </c>
      <c r="H862" s="1">
        <v>11.517212972591318</v>
      </c>
      <c r="I862" s="1">
        <v>-2.7604860249339858</v>
      </c>
      <c r="J862" s="1">
        <v>6.0768057710906582</v>
      </c>
      <c r="K862" s="1">
        <v>-11.838853524292695</v>
      </c>
      <c r="L862" s="1">
        <v>10.73197479730414</v>
      </c>
      <c r="M862" s="1">
        <v>59.040000915527344</v>
      </c>
      <c r="N862" s="1">
        <v>0.97094166596730558</v>
      </c>
      <c r="O862" s="1">
        <v>0.96533690096206171</v>
      </c>
      <c r="P862" s="1">
        <v>0.9372858188398201</v>
      </c>
      <c r="Q862" s="1">
        <v>0.96829999923706056</v>
      </c>
      <c r="R862" s="1">
        <v>0.9329846751933194</v>
      </c>
      <c r="S862" s="1">
        <v>0.90340906027788037</v>
      </c>
      <c r="T862" s="1">
        <v>0.90340906027788037</v>
      </c>
      <c r="U862" s="1">
        <v>0.9372858188398201</v>
      </c>
      <c r="V862" s="1">
        <v>406.790663</v>
      </c>
      <c r="W862" s="1">
        <v>379.211635</v>
      </c>
      <c r="X862" s="1">
        <v>262.000766</v>
      </c>
      <c r="Y862" s="1">
        <v>389.46</v>
      </c>
      <c r="Z862" s="7">
        <v>74463.375599999999</v>
      </c>
      <c r="AA862" s="7">
        <v>32.118759085999997</v>
      </c>
      <c r="AB862" s="7">
        <v>29.860737633999999</v>
      </c>
      <c r="AC862" s="7" t="s">
        <v>444</v>
      </c>
      <c r="AD862" s="7" t="s">
        <v>445</v>
      </c>
      <c r="AE862" s="7">
        <v>18.992971897</v>
      </c>
      <c r="AF862" s="7" t="s">
        <v>445</v>
      </c>
      <c r="AG862" s="7">
        <v>29.833672725</v>
      </c>
    </row>
    <row r="863" spans="1:33" x14ac:dyDescent="0.25">
      <c r="A863" s="1">
        <v>169237</v>
      </c>
      <c r="B863" s="1">
        <v>2211213</v>
      </c>
      <c r="C863" s="1" t="s">
        <v>318</v>
      </c>
      <c r="D863" s="1">
        <v>2211213</v>
      </c>
      <c r="E863" s="1" t="s">
        <v>606</v>
      </c>
      <c r="F863" s="1">
        <v>34203085</v>
      </c>
      <c r="G863" s="1">
        <v>1.83</v>
      </c>
      <c r="H863" s="1">
        <v>3.7409238820164132</v>
      </c>
      <c r="I863" s="1">
        <v>7.0277698508096762</v>
      </c>
      <c r="J863" s="1">
        <v>-6.866197340422775</v>
      </c>
      <c r="K863" s="1">
        <v>3.8144476052234437</v>
      </c>
      <c r="L863" s="1">
        <v>9.3206876471187492</v>
      </c>
      <c r="M863" s="1">
        <v>59.040000915527344</v>
      </c>
      <c r="N863" s="1">
        <v>0.97094166596730558</v>
      </c>
      <c r="O863" s="1">
        <v>0.96533690096206171</v>
      </c>
      <c r="P863" s="1">
        <v>0.9372858188398201</v>
      </c>
      <c r="Q863" s="1">
        <v>0.96829999923706056</v>
      </c>
      <c r="R863" s="1">
        <v>0.9329846751933194</v>
      </c>
      <c r="S863" s="1">
        <v>0.90340906027788037</v>
      </c>
      <c r="T863" s="1">
        <v>0.90340906027788037</v>
      </c>
      <c r="U863" s="1">
        <v>0.9372858188398201</v>
      </c>
      <c r="V863" s="1">
        <v>406.790663</v>
      </c>
      <c r="W863" s="1">
        <v>379.211635</v>
      </c>
      <c r="X863" s="1">
        <v>262.000766</v>
      </c>
      <c r="Y863" s="1">
        <v>389.46</v>
      </c>
      <c r="Z863" s="7">
        <v>74463.375599999999</v>
      </c>
      <c r="AA863" s="7">
        <v>37.133419044</v>
      </c>
      <c r="AB863" s="7">
        <v>94.011205529999998</v>
      </c>
      <c r="AC863" s="7">
        <v>49.575032389</v>
      </c>
      <c r="AD863" s="7">
        <v>33.472336589000001</v>
      </c>
      <c r="AE863" s="7" t="s">
        <v>445</v>
      </c>
      <c r="AF863" s="7">
        <v>52.164119366999998</v>
      </c>
      <c r="AG863" s="7" t="s">
        <v>445</v>
      </c>
    </row>
    <row r="864" spans="1:33" x14ac:dyDescent="0.25">
      <c r="A864" s="1">
        <v>173863</v>
      </c>
      <c r="B864" s="1">
        <v>2211214</v>
      </c>
      <c r="C864" s="1" t="s">
        <v>318</v>
      </c>
      <c r="D864" s="1">
        <v>2211214</v>
      </c>
      <c r="E864" s="1" t="s">
        <v>606</v>
      </c>
      <c r="F864" s="1">
        <v>34203085</v>
      </c>
      <c r="G864" s="1">
        <v>1.83</v>
      </c>
      <c r="H864" s="1">
        <v>11.346643338199691</v>
      </c>
      <c r="I864" s="1">
        <v>-3.0323398207052441</v>
      </c>
      <c r="J864" s="1">
        <v>5.3869411154024025</v>
      </c>
      <c r="K864" s="1">
        <v>-11.340569135101992</v>
      </c>
      <c r="L864" s="1">
        <v>10.171802559439246</v>
      </c>
      <c r="M864" s="1">
        <v>59.040000915527344</v>
      </c>
      <c r="N864" s="1">
        <v>0.97094166596730558</v>
      </c>
      <c r="O864" s="1">
        <v>0.96533690096206171</v>
      </c>
      <c r="P864" s="1">
        <v>0.9372858188398201</v>
      </c>
      <c r="Q864" s="1">
        <v>0.96829999923706056</v>
      </c>
      <c r="R864" s="1">
        <v>0.9329846751933194</v>
      </c>
      <c r="S864" s="1">
        <v>0.90340906027788037</v>
      </c>
      <c r="T864" s="1">
        <v>0.90340906027788037</v>
      </c>
      <c r="U864" s="1">
        <v>0.9372858188398201</v>
      </c>
      <c r="V864" s="1">
        <v>406.790663</v>
      </c>
      <c r="W864" s="1">
        <v>379.211635</v>
      </c>
      <c r="X864" s="1">
        <v>262.000766</v>
      </c>
      <c r="Y864" s="1">
        <v>389.46</v>
      </c>
      <c r="Z864" s="7">
        <v>74463.375599999999</v>
      </c>
      <c r="AA864" s="7">
        <v>33.942645194999997</v>
      </c>
      <c r="AB864" s="7">
        <v>30.324654986999999</v>
      </c>
      <c r="AC864" s="7" t="s">
        <v>444</v>
      </c>
      <c r="AD864" s="7" t="s">
        <v>445</v>
      </c>
      <c r="AE864" s="7">
        <v>19.871427438000001</v>
      </c>
      <c r="AF864" s="7" t="s">
        <v>445</v>
      </c>
      <c r="AG864" s="7">
        <v>31.188449332000001</v>
      </c>
    </row>
    <row r="865" spans="1:33" x14ac:dyDescent="0.25">
      <c r="A865" s="1">
        <v>178489</v>
      </c>
      <c r="B865" s="1">
        <v>2211215</v>
      </c>
      <c r="C865" s="1" t="s">
        <v>318</v>
      </c>
      <c r="D865" s="1">
        <v>2211215</v>
      </c>
      <c r="E865" s="1" t="s">
        <v>606</v>
      </c>
      <c r="F865" s="1">
        <v>34203085</v>
      </c>
      <c r="G865" s="1">
        <v>1.83</v>
      </c>
      <c r="H865" s="1">
        <v>0.39806107505275379</v>
      </c>
      <c r="I865" s="1">
        <v>8.3072424768014681</v>
      </c>
      <c r="J865" s="1">
        <v>-11.763069797530134</v>
      </c>
      <c r="K865" s="1">
        <v>7.062705027798664</v>
      </c>
      <c r="L865" s="1">
        <v>11.968441719988711</v>
      </c>
      <c r="M865" s="1">
        <v>59.040000915527344</v>
      </c>
      <c r="N865" s="1">
        <v>0.97094166596730558</v>
      </c>
      <c r="O865" s="1">
        <v>0.96533690096206171</v>
      </c>
      <c r="P865" s="1">
        <v>0.9372858188398201</v>
      </c>
      <c r="Q865" s="1">
        <v>0.96829999923706056</v>
      </c>
      <c r="R865" s="1">
        <v>0.9329846751933194</v>
      </c>
      <c r="S865" s="1">
        <v>0.90340906027788037</v>
      </c>
      <c r="T865" s="1">
        <v>0.90340906027788037</v>
      </c>
      <c r="U865" s="1">
        <v>0.9372858188398201</v>
      </c>
      <c r="V865" s="1">
        <v>406.790663</v>
      </c>
      <c r="W865" s="1">
        <v>379.211635</v>
      </c>
      <c r="X865" s="1">
        <v>262.000766</v>
      </c>
      <c r="Y865" s="1">
        <v>389.46</v>
      </c>
      <c r="Z865" s="7">
        <v>74463.375599999999</v>
      </c>
      <c r="AA865" s="7">
        <v>28.697240137000001</v>
      </c>
      <c r="AB865" s="7">
        <v>891.90239639000004</v>
      </c>
      <c r="AC865" s="7">
        <v>41.785519841999999</v>
      </c>
      <c r="AD865" s="7">
        <v>19.121776873000002</v>
      </c>
      <c r="AE865" s="7" t="s">
        <v>445</v>
      </c>
      <c r="AF865" s="7">
        <v>30.032319052999998</v>
      </c>
      <c r="AG865" s="7" t="s">
        <v>445</v>
      </c>
    </row>
    <row r="866" spans="1:33" x14ac:dyDescent="0.25">
      <c r="A866" s="1">
        <v>183115</v>
      </c>
      <c r="B866" s="1">
        <v>2211216</v>
      </c>
      <c r="C866" s="1" t="s">
        <v>318</v>
      </c>
      <c r="D866" s="1">
        <v>2211216</v>
      </c>
      <c r="E866" s="1" t="s">
        <v>606</v>
      </c>
      <c r="F866" s="1">
        <v>34203085</v>
      </c>
      <c r="G866" s="1">
        <v>1.83</v>
      </c>
      <c r="H866" s="1">
        <v>4.1357699331443403</v>
      </c>
      <c r="I866" s="1">
        <v>2.0416976891540939</v>
      </c>
      <c r="J866" s="1">
        <v>1.5562691555846753</v>
      </c>
      <c r="K866" s="1">
        <v>-3.0057020823784786</v>
      </c>
      <c r="L866" s="1">
        <v>4.4026458520796492</v>
      </c>
      <c r="M866" s="1">
        <v>59.040000915527344</v>
      </c>
      <c r="N866" s="1">
        <v>0.97094166596730558</v>
      </c>
      <c r="O866" s="1">
        <v>0.96533690096206171</v>
      </c>
      <c r="P866" s="1">
        <v>0.9372858188398201</v>
      </c>
      <c r="Q866" s="1">
        <v>0.96829999923706056</v>
      </c>
      <c r="R866" s="1">
        <v>0.9329846751933194</v>
      </c>
      <c r="S866" s="1">
        <v>0.90340906027788037</v>
      </c>
      <c r="T866" s="1">
        <v>0.90340906027788037</v>
      </c>
      <c r="U866" s="1">
        <v>0.9372858188398201</v>
      </c>
      <c r="V866" s="1">
        <v>406.790663</v>
      </c>
      <c r="W866" s="1">
        <v>379.211635</v>
      </c>
      <c r="X866" s="1">
        <v>262.000766</v>
      </c>
      <c r="Y866" s="1">
        <v>389.46</v>
      </c>
      <c r="Z866" s="7">
        <v>74463.375599999999</v>
      </c>
      <c r="AA866" s="7">
        <v>79.730928574999993</v>
      </c>
      <c r="AB866" s="7">
        <v>84.940391649000006</v>
      </c>
      <c r="AC866" s="7">
        <v>173.08536519</v>
      </c>
      <c r="AD866" s="7" t="s">
        <v>445</v>
      </c>
      <c r="AE866" s="7">
        <v>77.748278877000004</v>
      </c>
      <c r="AF866" s="7" t="s">
        <v>445</v>
      </c>
      <c r="AG866" s="7">
        <v>120.44761024</v>
      </c>
    </row>
    <row r="867" spans="1:33" x14ac:dyDescent="0.25">
      <c r="A867" s="1">
        <v>187741</v>
      </c>
      <c r="B867" s="1">
        <v>2211217</v>
      </c>
      <c r="C867" s="1" t="s">
        <v>318</v>
      </c>
      <c r="D867" s="1">
        <v>2211217</v>
      </c>
      <c r="E867" s="1" t="s">
        <v>606</v>
      </c>
      <c r="F867" s="1">
        <v>34203085</v>
      </c>
      <c r="G867" s="1">
        <v>1.83</v>
      </c>
      <c r="H867" s="1">
        <v>3.2592567333601665</v>
      </c>
      <c r="I867" s="1">
        <v>1.3867883018731151</v>
      </c>
      <c r="J867" s="1">
        <v>1.1181865702926541</v>
      </c>
      <c r="K867" s="1">
        <v>-2.5562306169356979</v>
      </c>
      <c r="L867" s="1">
        <v>3.4718393508992791</v>
      </c>
      <c r="M867" s="1">
        <v>59.040000915527344</v>
      </c>
      <c r="N867" s="1">
        <v>0.97094166596730558</v>
      </c>
      <c r="O867" s="1">
        <v>0.96533690096206171</v>
      </c>
      <c r="P867" s="1">
        <v>0.9372858188398201</v>
      </c>
      <c r="Q867" s="1">
        <v>0.96829999923706056</v>
      </c>
      <c r="R867" s="1">
        <v>0.9329846751933194</v>
      </c>
      <c r="S867" s="1">
        <v>0.90340906027788037</v>
      </c>
      <c r="T867" s="1">
        <v>0.90340906027788037</v>
      </c>
      <c r="U867" s="1">
        <v>0.9372858188398201</v>
      </c>
      <c r="V867" s="1">
        <v>406.790663</v>
      </c>
      <c r="W867" s="1">
        <v>379.211635</v>
      </c>
      <c r="X867" s="1">
        <v>262.000766</v>
      </c>
      <c r="Y867" s="1">
        <v>389.46</v>
      </c>
      <c r="Z867" s="7">
        <v>74463.375599999999</v>
      </c>
      <c r="AA867" s="7">
        <v>101.37503868</v>
      </c>
      <c r="AB867" s="7">
        <v>108.05237510000001</v>
      </c>
      <c r="AC867" s="7">
        <v>255.29700463</v>
      </c>
      <c r="AD867" s="7" t="s">
        <v>445</v>
      </c>
      <c r="AE867" s="7">
        <v>91.594879442999996</v>
      </c>
      <c r="AF867" s="7" t="s">
        <v>445</v>
      </c>
      <c r="AG867" s="7">
        <v>141.80219185999999</v>
      </c>
    </row>
    <row r="868" spans="1:33" x14ac:dyDescent="0.25">
      <c r="A868" s="1">
        <v>192367</v>
      </c>
      <c r="B868" s="1">
        <v>2211218</v>
      </c>
      <c r="C868" s="1" t="s">
        <v>318</v>
      </c>
      <c r="D868" s="1">
        <v>2211218</v>
      </c>
      <c r="E868" s="1" t="s">
        <v>606</v>
      </c>
      <c r="F868" s="1">
        <v>34203085</v>
      </c>
      <c r="G868" s="1">
        <v>1.83</v>
      </c>
      <c r="H868" s="1">
        <v>3.4700444465935476</v>
      </c>
      <c r="I868" s="1">
        <v>1.5953949226601307</v>
      </c>
      <c r="J868" s="1">
        <v>1.1550635455489142</v>
      </c>
      <c r="K868" s="1">
        <v>-2.6020713872163586</v>
      </c>
      <c r="L868" s="1">
        <v>3.6764208949808643</v>
      </c>
      <c r="M868" s="1">
        <v>59.040000915527344</v>
      </c>
      <c r="N868" s="1">
        <v>0.97094166596730558</v>
      </c>
      <c r="O868" s="1">
        <v>0.96533690096206171</v>
      </c>
      <c r="P868" s="1">
        <v>0.9372858188398201</v>
      </c>
      <c r="Q868" s="1">
        <v>0.96829999923706056</v>
      </c>
      <c r="R868" s="1">
        <v>0.9329846751933194</v>
      </c>
      <c r="S868" s="1">
        <v>0.90340906027788037</v>
      </c>
      <c r="T868" s="1">
        <v>0.90340906027788037</v>
      </c>
      <c r="U868" s="1">
        <v>0.9372858188398201</v>
      </c>
      <c r="V868" s="1">
        <v>406.790663</v>
      </c>
      <c r="W868" s="1">
        <v>379.211635</v>
      </c>
      <c r="X868" s="1">
        <v>262.000766</v>
      </c>
      <c r="Y868" s="1">
        <v>389.46</v>
      </c>
      <c r="Z868" s="7">
        <v>74463.375599999999</v>
      </c>
      <c r="AA868" s="7">
        <v>95.678181844999997</v>
      </c>
      <c r="AB868" s="7">
        <v>101.42799287</v>
      </c>
      <c r="AC868" s="7">
        <v>221.78476807000001</v>
      </c>
      <c r="AD868" s="7" t="s">
        <v>445</v>
      </c>
      <c r="AE868" s="7">
        <v>89.963632653000005</v>
      </c>
      <c r="AF868" s="7" t="s">
        <v>445</v>
      </c>
      <c r="AG868" s="7">
        <v>139.28644133</v>
      </c>
    </row>
    <row r="869" spans="1:33" x14ac:dyDescent="0.25">
      <c r="A869" s="1">
        <v>196993</v>
      </c>
      <c r="B869" s="1">
        <v>2211219</v>
      </c>
      <c r="C869" s="1" t="s">
        <v>318</v>
      </c>
      <c r="D869" s="1">
        <v>2211219</v>
      </c>
      <c r="E869" s="1" t="s">
        <v>606</v>
      </c>
      <c r="F869" s="1">
        <v>34203085</v>
      </c>
      <c r="G869" s="1">
        <v>1.83</v>
      </c>
      <c r="H869" s="1">
        <v>3.9724856290206638</v>
      </c>
      <c r="I869" s="1">
        <v>2.0038882710775341</v>
      </c>
      <c r="J869" s="1">
        <v>1.3334821332559383</v>
      </c>
      <c r="K869" s="1">
        <v>-2.814648930669406</v>
      </c>
      <c r="L869" s="1">
        <v>4.1980599311365614</v>
      </c>
      <c r="M869" s="1">
        <v>59.040000915527344</v>
      </c>
      <c r="N869" s="1">
        <v>0.97094166596730558</v>
      </c>
      <c r="O869" s="1">
        <v>0.96533690096206171</v>
      </c>
      <c r="P869" s="1">
        <v>0.9372858188398201</v>
      </c>
      <c r="Q869" s="1">
        <v>0.96829999923706056</v>
      </c>
      <c r="R869" s="1">
        <v>0.9329846751933194</v>
      </c>
      <c r="S869" s="1">
        <v>0.90340906027788037</v>
      </c>
      <c r="T869" s="1">
        <v>0.90340906027788037</v>
      </c>
      <c r="U869" s="1">
        <v>0.9372858188398201</v>
      </c>
      <c r="V869" s="1">
        <v>406.790663</v>
      </c>
      <c r="W869" s="1">
        <v>379.211635</v>
      </c>
      <c r="X869" s="1">
        <v>262.000766</v>
      </c>
      <c r="Y869" s="1">
        <v>389.46</v>
      </c>
      <c r="Z869" s="7">
        <v>74463.375599999999</v>
      </c>
      <c r="AA869" s="7">
        <v>83.665224807000001</v>
      </c>
      <c r="AB869" s="7">
        <v>88.472869385999999</v>
      </c>
      <c r="AC869" s="7">
        <v>176.37001257</v>
      </c>
      <c r="AD869" s="7" t="s">
        <v>445</v>
      </c>
      <c r="AE869" s="7">
        <v>83.093566065999994</v>
      </c>
      <c r="AF869" s="7" t="s">
        <v>445</v>
      </c>
      <c r="AG869" s="7">
        <v>128.69124889</v>
      </c>
    </row>
    <row r="870" spans="1:33" x14ac:dyDescent="0.25">
      <c r="A870" s="1">
        <v>201619</v>
      </c>
      <c r="B870" s="1">
        <v>2211220</v>
      </c>
      <c r="C870" s="1" t="s">
        <v>318</v>
      </c>
      <c r="D870" s="1">
        <v>2211220</v>
      </c>
      <c r="E870" s="1" t="s">
        <v>606</v>
      </c>
      <c r="F870" s="1">
        <v>34203085</v>
      </c>
      <c r="G870" s="1">
        <v>1.83</v>
      </c>
      <c r="H870" s="1">
        <v>1.8072556536982296</v>
      </c>
      <c r="I870" s="1">
        <v>-0.50932343304820937</v>
      </c>
      <c r="J870" s="1">
        <v>0.15878147760818853</v>
      </c>
      <c r="K870" s="1">
        <v>-3.1085809553951806</v>
      </c>
      <c r="L870" s="1">
        <v>2.888410907334868</v>
      </c>
      <c r="M870" s="1">
        <v>59.040000915527344</v>
      </c>
      <c r="N870" s="1">
        <v>0.97094166596730558</v>
      </c>
      <c r="O870" s="1">
        <v>0.96533690096206171</v>
      </c>
      <c r="P870" s="1">
        <v>0.9372858188398201</v>
      </c>
      <c r="Q870" s="1">
        <v>0.96829999923706056</v>
      </c>
      <c r="R870" s="1">
        <v>0.9329846751933194</v>
      </c>
      <c r="S870" s="1">
        <v>0.90340906027788037</v>
      </c>
      <c r="T870" s="1">
        <v>0.90340906027788037</v>
      </c>
      <c r="U870" s="1">
        <v>0.9372858188398201</v>
      </c>
      <c r="V870" s="1">
        <v>406.790663</v>
      </c>
      <c r="W870" s="1">
        <v>379.211635</v>
      </c>
      <c r="X870" s="1">
        <v>262.000766</v>
      </c>
      <c r="Y870" s="1">
        <v>389.46</v>
      </c>
      <c r="Z870" s="7">
        <v>74463.375599999999</v>
      </c>
      <c r="AA870" s="7">
        <v>122.05371335</v>
      </c>
      <c r="AB870" s="7">
        <v>195.66818420999999</v>
      </c>
      <c r="AC870" s="7" t="s">
        <v>444</v>
      </c>
      <c r="AD870" s="7" t="s">
        <v>445</v>
      </c>
      <c r="AE870" s="7">
        <v>75.142094802000003</v>
      </c>
      <c r="AF870" s="7" t="s">
        <v>445</v>
      </c>
      <c r="AG870" s="7">
        <v>116.42828649</v>
      </c>
    </row>
    <row r="871" spans="1:33" x14ac:dyDescent="0.25">
      <c r="A871" s="1">
        <v>206245</v>
      </c>
      <c r="B871" s="1">
        <v>2211221</v>
      </c>
      <c r="C871" s="1" t="s">
        <v>318</v>
      </c>
      <c r="D871" s="1">
        <v>2211221</v>
      </c>
      <c r="E871" s="1" t="s">
        <v>606</v>
      </c>
      <c r="F871" s="1">
        <v>34203085</v>
      </c>
      <c r="G871" s="1">
        <v>1.83</v>
      </c>
      <c r="H871" s="1">
        <v>5.8072694154803948</v>
      </c>
      <c r="I871" s="1">
        <v>-5.0458144752351624</v>
      </c>
      <c r="J871" s="1">
        <v>-4.3180355325330808</v>
      </c>
      <c r="K871" s="1">
        <v>-7.8470636160657525</v>
      </c>
      <c r="L871" s="1">
        <v>8.8007695755910245</v>
      </c>
      <c r="M871" s="1">
        <v>59.040000915527344</v>
      </c>
      <c r="N871" s="1">
        <v>0.97094166596730558</v>
      </c>
      <c r="O871" s="1">
        <v>0.96533690096206171</v>
      </c>
      <c r="P871" s="1">
        <v>0.9372858188398201</v>
      </c>
      <c r="Q871" s="1">
        <v>0.96829999923706056</v>
      </c>
      <c r="R871" s="1">
        <v>0.9329846751933194</v>
      </c>
      <c r="S871" s="1">
        <v>0.90340906027788037</v>
      </c>
      <c r="T871" s="1">
        <v>0.90340906027788037</v>
      </c>
      <c r="U871" s="1">
        <v>0.9372858188398201</v>
      </c>
      <c r="V871" s="1">
        <v>406.790663</v>
      </c>
      <c r="W871" s="1">
        <v>379.211635</v>
      </c>
      <c r="X871" s="1">
        <v>262.000766</v>
      </c>
      <c r="Y871" s="1">
        <v>389.46</v>
      </c>
      <c r="Z871" s="7">
        <v>74463.375599999999</v>
      </c>
      <c r="AA871" s="7">
        <v>39.386205408000002</v>
      </c>
      <c r="AB871" s="7">
        <v>60.204270440000002</v>
      </c>
      <c r="AC871" s="7" t="s">
        <v>444</v>
      </c>
      <c r="AD871" s="7">
        <v>53.815173246999997</v>
      </c>
      <c r="AE871" s="7">
        <v>29.163367775000001</v>
      </c>
      <c r="AF871" s="7">
        <v>83.537362478000006</v>
      </c>
      <c r="AG871" s="7">
        <v>45.518717428999999</v>
      </c>
    </row>
    <row r="872" spans="1:33" x14ac:dyDescent="0.25">
      <c r="A872" s="1">
        <v>210871</v>
      </c>
      <c r="B872" s="1">
        <v>2211222</v>
      </c>
      <c r="C872" s="1" t="s">
        <v>318</v>
      </c>
      <c r="D872" s="1">
        <v>2211222</v>
      </c>
      <c r="E872" s="1" t="s">
        <v>606</v>
      </c>
      <c r="F872" s="1">
        <v>34203085</v>
      </c>
      <c r="G872" s="1">
        <v>1.83</v>
      </c>
      <c r="H872" s="1">
        <v>8.0736212892270149</v>
      </c>
      <c r="I872" s="1">
        <v>4.7926149882137885</v>
      </c>
      <c r="J872" s="1">
        <v>4.0998735126758268</v>
      </c>
      <c r="K872" s="1">
        <v>-5.035182842805245</v>
      </c>
      <c r="L872" s="1">
        <v>8.5127441924584435</v>
      </c>
      <c r="M872" s="1">
        <v>59.040000915527344</v>
      </c>
      <c r="N872" s="1">
        <v>0.97094166596730558</v>
      </c>
      <c r="O872" s="1">
        <v>0.96533690096206171</v>
      </c>
      <c r="P872" s="1">
        <v>0.9372858188398201</v>
      </c>
      <c r="Q872" s="1">
        <v>0.96829999923706056</v>
      </c>
      <c r="R872" s="1">
        <v>0.9329846751933194</v>
      </c>
      <c r="S872" s="1">
        <v>0.90340906027788037</v>
      </c>
      <c r="T872" s="1">
        <v>0.90340906027788037</v>
      </c>
      <c r="U872" s="1">
        <v>0.9372858188398201</v>
      </c>
      <c r="V872" s="1">
        <v>406.790663</v>
      </c>
      <c r="W872" s="1">
        <v>379.211635</v>
      </c>
      <c r="X872" s="1">
        <v>262.000766</v>
      </c>
      <c r="Y872" s="1">
        <v>389.46</v>
      </c>
      <c r="Z872" s="7">
        <v>74463.375599999999</v>
      </c>
      <c r="AA872" s="7">
        <v>40.752656932999997</v>
      </c>
      <c r="AB872" s="7">
        <v>43.023576917</v>
      </c>
      <c r="AC872" s="7">
        <v>73.161953066999999</v>
      </c>
      <c r="AD872" s="7" t="s">
        <v>445</v>
      </c>
      <c r="AE872" s="7">
        <v>46.007998159000003</v>
      </c>
      <c r="AF872" s="7" t="s">
        <v>445</v>
      </c>
      <c r="AG872" s="7">
        <v>71.496937330999998</v>
      </c>
    </row>
    <row r="873" spans="1:33" x14ac:dyDescent="0.25">
      <c r="A873" s="1">
        <v>215497</v>
      </c>
      <c r="B873" s="1">
        <v>2211223</v>
      </c>
      <c r="C873" s="1" t="s">
        <v>318</v>
      </c>
      <c r="D873" s="1">
        <v>2211223</v>
      </c>
      <c r="E873" s="1" t="s">
        <v>606</v>
      </c>
      <c r="F873" s="1">
        <v>34203085</v>
      </c>
      <c r="G873" s="1">
        <v>1.83</v>
      </c>
      <c r="H873" s="1">
        <v>6.4440810013927141</v>
      </c>
      <c r="I873" s="1">
        <v>2.3546799809212811</v>
      </c>
      <c r="J873" s="1">
        <v>5.9179517489898474</v>
      </c>
      <c r="K873" s="1">
        <v>-6.0575244198460645</v>
      </c>
      <c r="L873" s="1">
        <v>7.5167986752030229</v>
      </c>
      <c r="M873" s="1">
        <v>59.040000915527344</v>
      </c>
      <c r="N873" s="1">
        <v>0.97094166596730558</v>
      </c>
      <c r="O873" s="1">
        <v>0.96533690096206171</v>
      </c>
      <c r="P873" s="1">
        <v>0.9372858188398201</v>
      </c>
      <c r="Q873" s="1">
        <v>0.96829999923706056</v>
      </c>
      <c r="R873" s="1">
        <v>0.9329846751933194</v>
      </c>
      <c r="S873" s="1">
        <v>0.90340906027788037</v>
      </c>
      <c r="T873" s="1">
        <v>0.90340906027788037</v>
      </c>
      <c r="U873" s="1">
        <v>0.9372858188398201</v>
      </c>
      <c r="V873" s="1">
        <v>406.790663</v>
      </c>
      <c r="W873" s="1">
        <v>379.211635</v>
      </c>
      <c r="X873" s="1">
        <v>262.000766</v>
      </c>
      <c r="Y873" s="1">
        <v>389.46</v>
      </c>
      <c r="Z873" s="7">
        <v>74463.375599999999</v>
      </c>
      <c r="AA873" s="7">
        <v>46.284715632999998</v>
      </c>
      <c r="AB873" s="7">
        <v>54.155993189</v>
      </c>
      <c r="AC873" s="7">
        <v>149.9460694</v>
      </c>
      <c r="AD873" s="7" t="s">
        <v>445</v>
      </c>
      <c r="AE873" s="7">
        <v>38.074356023999997</v>
      </c>
      <c r="AF873" s="7" t="s">
        <v>445</v>
      </c>
      <c r="AG873" s="7">
        <v>59.261471469999996</v>
      </c>
    </row>
    <row r="874" spans="1:33" x14ac:dyDescent="0.25">
      <c r="A874" s="1">
        <v>220123</v>
      </c>
      <c r="B874" s="1">
        <v>2211224</v>
      </c>
      <c r="C874" s="1" t="s">
        <v>318</v>
      </c>
      <c r="D874" s="1">
        <v>2211224</v>
      </c>
      <c r="E874" s="1" t="s">
        <v>606</v>
      </c>
      <c r="F874" s="1">
        <v>34203085</v>
      </c>
      <c r="G874" s="1">
        <v>1.83</v>
      </c>
      <c r="H874" s="1">
        <v>3.8401290629369531</v>
      </c>
      <c r="I874" s="1">
        <v>-3.3857946948209587</v>
      </c>
      <c r="J874" s="1">
        <v>-7.7185521824130882E-2</v>
      </c>
      <c r="K874" s="1">
        <v>-3.7616377996623367</v>
      </c>
      <c r="L874" s="1">
        <v>3.8873934130747911</v>
      </c>
      <c r="M874" s="1">
        <v>59.040000915527344</v>
      </c>
      <c r="N874" s="1">
        <v>0.97094166596730558</v>
      </c>
      <c r="O874" s="1">
        <v>0.96533690096206171</v>
      </c>
      <c r="P874" s="1">
        <v>0.9372858188398201</v>
      </c>
      <c r="Q874" s="1">
        <v>0.96829999923706056</v>
      </c>
      <c r="R874" s="1">
        <v>0.9329846751933194</v>
      </c>
      <c r="S874" s="1">
        <v>0.90340906027788037</v>
      </c>
      <c r="T874" s="1">
        <v>0.90340906027788037</v>
      </c>
      <c r="U874" s="1">
        <v>0.9372858188398201</v>
      </c>
      <c r="V874" s="1">
        <v>406.790663</v>
      </c>
      <c r="W874" s="1">
        <v>379.211635</v>
      </c>
      <c r="X874" s="1">
        <v>262.000766</v>
      </c>
      <c r="Y874" s="1">
        <v>389.46</v>
      </c>
      <c r="Z874" s="7">
        <v>74463.375599999999</v>
      </c>
      <c r="AA874" s="7">
        <v>90.431365456999998</v>
      </c>
      <c r="AB874" s="7">
        <v>91.556703694000007</v>
      </c>
      <c r="AC874" s="7" t="s">
        <v>444</v>
      </c>
      <c r="AD874" s="7">
        <v>3065.5578234</v>
      </c>
      <c r="AE874" s="7">
        <v>61.923087870000003</v>
      </c>
      <c r="AF874" s="7">
        <v>4728.3239247000001</v>
      </c>
      <c r="AG874" s="7">
        <v>96.041595827999998</v>
      </c>
    </row>
    <row r="875" spans="1:33" x14ac:dyDescent="0.25">
      <c r="A875" s="1">
        <v>224749</v>
      </c>
      <c r="B875" s="1">
        <v>2220201</v>
      </c>
      <c r="C875" s="1" t="s">
        <v>318</v>
      </c>
      <c r="D875" s="1">
        <v>2220201</v>
      </c>
      <c r="E875" s="1" t="s">
        <v>606</v>
      </c>
      <c r="F875" s="1">
        <v>34203085</v>
      </c>
      <c r="G875" s="1">
        <v>1.83</v>
      </c>
      <c r="H875" s="1">
        <v>12.090053086035359</v>
      </c>
      <c r="I875" s="1">
        <v>-3.4283670658204342</v>
      </c>
      <c r="J875" s="1">
        <v>5.302754949625557</v>
      </c>
      <c r="K875" s="1">
        <v>-11.926213010676761</v>
      </c>
      <c r="L875" s="1">
        <v>10.636625417005606</v>
      </c>
      <c r="M875" s="1">
        <v>59.040000915527344</v>
      </c>
      <c r="N875" s="1">
        <v>0.97094166596730558</v>
      </c>
      <c r="O875" s="1">
        <v>0.96533690096206171</v>
      </c>
      <c r="P875" s="1">
        <v>0.9372858188398201</v>
      </c>
      <c r="Q875" s="1">
        <v>0.96829999923706056</v>
      </c>
      <c r="R875" s="1">
        <v>0.9329846751933194</v>
      </c>
      <c r="S875" s="1">
        <v>0.90340906027788037</v>
      </c>
      <c r="T875" s="1">
        <v>0.90340906027788037</v>
      </c>
      <c r="U875" s="1">
        <v>0.9372858188398201</v>
      </c>
      <c r="V875" s="1">
        <v>406.790663</v>
      </c>
      <c r="W875" s="1">
        <v>379.211635</v>
      </c>
      <c r="X875" s="1">
        <v>262.000766</v>
      </c>
      <c r="Y875" s="1">
        <v>389.46</v>
      </c>
      <c r="Z875" s="7">
        <v>74463.375599999999</v>
      </c>
      <c r="AA875" s="7">
        <v>32.415643955999997</v>
      </c>
      <c r="AB875" s="7">
        <v>28.398521684999999</v>
      </c>
      <c r="AC875" s="7" t="s">
        <v>444</v>
      </c>
      <c r="AD875" s="7" t="s">
        <v>445</v>
      </c>
      <c r="AE875" s="7">
        <v>18.846523418</v>
      </c>
      <c r="AF875" s="7" t="s">
        <v>445</v>
      </c>
      <c r="AG875" s="7">
        <v>29.607816134</v>
      </c>
    </row>
    <row r="876" spans="1:33" x14ac:dyDescent="0.25">
      <c r="A876" s="1">
        <v>229375</v>
      </c>
      <c r="B876" s="1">
        <v>2220202</v>
      </c>
      <c r="C876" s="1" t="s">
        <v>318</v>
      </c>
      <c r="D876" s="1">
        <v>2220202</v>
      </c>
      <c r="E876" s="1" t="s">
        <v>606</v>
      </c>
      <c r="F876" s="1">
        <v>34203085</v>
      </c>
      <c r="G876" s="1">
        <v>1.83</v>
      </c>
      <c r="H876" s="1">
        <v>-0.92936477041661414</v>
      </c>
      <c r="I876" s="1">
        <v>4.8089092140224317</v>
      </c>
      <c r="J876" s="1">
        <v>-7.3113266582061893</v>
      </c>
      <c r="K876" s="1">
        <v>3.1852613180918157</v>
      </c>
      <c r="L876" s="1">
        <v>6.8945134423958994</v>
      </c>
      <c r="M876" s="1">
        <v>59.040000915527344</v>
      </c>
      <c r="N876" s="1">
        <v>0.97094166596730558</v>
      </c>
      <c r="O876" s="1">
        <v>0.96533690096206171</v>
      </c>
      <c r="P876" s="1">
        <v>0.9372858188398201</v>
      </c>
      <c r="Q876" s="1">
        <v>0.96829999923706056</v>
      </c>
      <c r="R876" s="1">
        <v>0.9329846751933194</v>
      </c>
      <c r="S876" s="1">
        <v>0.90340906027788037</v>
      </c>
      <c r="T876" s="1">
        <v>0.90340906027788037</v>
      </c>
      <c r="U876" s="1">
        <v>0.9372858188398201</v>
      </c>
      <c r="V876" s="1">
        <v>406.790663</v>
      </c>
      <c r="W876" s="1">
        <v>379.211635</v>
      </c>
      <c r="X876" s="1">
        <v>262.000766</v>
      </c>
      <c r="Y876" s="1">
        <v>389.46</v>
      </c>
      <c r="Z876" s="7">
        <v>74463.375599999999</v>
      </c>
      <c r="AA876" s="7">
        <v>50.552541132000002</v>
      </c>
      <c r="AB876" s="7" t="s">
        <v>444</v>
      </c>
      <c r="AC876" s="7">
        <v>72.910667056999998</v>
      </c>
      <c r="AD876" s="7">
        <v>31.373586473</v>
      </c>
      <c r="AE876" s="7" t="s">
        <v>445</v>
      </c>
      <c r="AF876" s="7">
        <v>48.927373248000002</v>
      </c>
      <c r="AG876" s="7" t="s">
        <v>445</v>
      </c>
    </row>
    <row r="877" spans="1:33" x14ac:dyDescent="0.25">
      <c r="A877" s="1">
        <v>234001</v>
      </c>
      <c r="B877" s="1">
        <v>2220203</v>
      </c>
      <c r="C877" s="1" t="s">
        <v>318</v>
      </c>
      <c r="D877" s="1">
        <v>2220203</v>
      </c>
      <c r="E877" s="1" t="s">
        <v>606</v>
      </c>
      <c r="F877" s="1">
        <v>34203085</v>
      </c>
      <c r="G877" s="1">
        <v>1.83</v>
      </c>
      <c r="H877" s="1">
        <v>6.9414973737612886</v>
      </c>
      <c r="I877" s="1">
        <v>-2.2246991158798881</v>
      </c>
      <c r="J877" s="1">
        <v>3.4486291548997472</v>
      </c>
      <c r="K877" s="1">
        <v>-7.4779879090513637</v>
      </c>
      <c r="L877" s="1">
        <v>6.6551237042252609</v>
      </c>
      <c r="M877" s="1">
        <v>59.040000915527344</v>
      </c>
      <c r="N877" s="1">
        <v>0.97094166596730558</v>
      </c>
      <c r="O877" s="1">
        <v>0.96533690096206171</v>
      </c>
      <c r="P877" s="1">
        <v>0.9372858188398201</v>
      </c>
      <c r="Q877" s="1">
        <v>0.96829999923706056</v>
      </c>
      <c r="R877" s="1">
        <v>0.9329846751933194</v>
      </c>
      <c r="S877" s="1">
        <v>0.90340906027788037</v>
      </c>
      <c r="T877" s="1">
        <v>0.90340906027788037</v>
      </c>
      <c r="U877" s="1">
        <v>0.9372858188398201</v>
      </c>
      <c r="V877" s="1">
        <v>406.790663</v>
      </c>
      <c r="W877" s="1">
        <v>379.211635</v>
      </c>
      <c r="X877" s="1">
        <v>262.000766</v>
      </c>
      <c r="Y877" s="1">
        <v>389.46</v>
      </c>
      <c r="Z877" s="7">
        <v>74463.375599999999</v>
      </c>
      <c r="AA877" s="7">
        <v>52.406924291999999</v>
      </c>
      <c r="AB877" s="7">
        <v>50.203604738999999</v>
      </c>
      <c r="AC877" s="7" t="s">
        <v>444</v>
      </c>
      <c r="AD877" s="7" t="s">
        <v>445</v>
      </c>
      <c r="AE877" s="7">
        <v>30.652079232999998</v>
      </c>
      <c r="AF877" s="7" t="s">
        <v>445</v>
      </c>
      <c r="AG877" s="7">
        <v>47.814646324999998</v>
      </c>
    </row>
    <row r="878" spans="1:33" x14ac:dyDescent="0.25">
      <c r="A878" s="1">
        <v>238627</v>
      </c>
      <c r="B878" s="1">
        <v>2220204</v>
      </c>
      <c r="C878" s="1" t="s">
        <v>318</v>
      </c>
      <c r="D878" s="1">
        <v>2220204</v>
      </c>
      <c r="E878" s="1" t="s">
        <v>606</v>
      </c>
      <c r="F878" s="1">
        <v>34203085</v>
      </c>
      <c r="G878" s="1">
        <v>1.83</v>
      </c>
      <c r="H878" s="1">
        <v>1.7241391954967193</v>
      </c>
      <c r="I878" s="1">
        <v>4.8331862808313932</v>
      </c>
      <c r="J878" s="1">
        <v>-6.167389706731714</v>
      </c>
      <c r="K878" s="1">
        <v>3.5347565320176879</v>
      </c>
      <c r="L878" s="1">
        <v>7.1890779158734555</v>
      </c>
      <c r="M878" s="1">
        <v>59.040000915527344</v>
      </c>
      <c r="N878" s="1">
        <v>0.97094166596730558</v>
      </c>
      <c r="O878" s="1">
        <v>0.96533690096206171</v>
      </c>
      <c r="P878" s="1">
        <v>0.9372858188398201</v>
      </c>
      <c r="Q878" s="1">
        <v>0.96829999923706056</v>
      </c>
      <c r="R878" s="1">
        <v>0.9329846751933194</v>
      </c>
      <c r="S878" s="1">
        <v>0.90340906027788037</v>
      </c>
      <c r="T878" s="1">
        <v>0.90340906027788037</v>
      </c>
      <c r="U878" s="1">
        <v>0.9372858188398201</v>
      </c>
      <c r="V878" s="1">
        <v>406.790663</v>
      </c>
      <c r="W878" s="1">
        <v>379.211635</v>
      </c>
      <c r="X878" s="1">
        <v>262.000766</v>
      </c>
      <c r="Y878" s="1">
        <v>389.46</v>
      </c>
      <c r="Z878" s="7">
        <v>74463.375599999999</v>
      </c>
      <c r="AA878" s="7">
        <v>48.440233085000003</v>
      </c>
      <c r="AB878" s="7">
        <v>205.14906775</v>
      </c>
      <c r="AC878" s="7">
        <v>72.539414203000007</v>
      </c>
      <c r="AD878" s="7">
        <v>37.378289205000002</v>
      </c>
      <c r="AE878" s="7" t="s">
        <v>445</v>
      </c>
      <c r="AF878" s="7">
        <v>58.187979415000001</v>
      </c>
      <c r="AG878" s="7" t="s">
        <v>445</v>
      </c>
    </row>
    <row r="879" spans="1:33" x14ac:dyDescent="0.25">
      <c r="A879" s="1">
        <v>243253</v>
      </c>
      <c r="B879" s="1">
        <v>2220205</v>
      </c>
      <c r="C879" s="1" t="s">
        <v>318</v>
      </c>
      <c r="D879" s="1">
        <v>2220205</v>
      </c>
      <c r="E879" s="1" t="s">
        <v>606</v>
      </c>
      <c r="F879" s="1">
        <v>34203085</v>
      </c>
      <c r="G879" s="1">
        <v>1.83</v>
      </c>
      <c r="H879" s="1">
        <v>12.743875965072403</v>
      </c>
      <c r="I879" s="1">
        <v>-3.0768140731489257</v>
      </c>
      <c r="J879" s="1">
        <v>6.3973669035095089</v>
      </c>
      <c r="K879" s="1">
        <v>-12.800148105083538</v>
      </c>
      <c r="L879" s="1">
        <v>11.575621575060905</v>
      </c>
      <c r="M879" s="1">
        <v>59.040000915527344</v>
      </c>
      <c r="N879" s="1">
        <v>0.97094166596730558</v>
      </c>
      <c r="O879" s="1">
        <v>0.96533690096206171</v>
      </c>
      <c r="P879" s="1">
        <v>0.9372858188398201</v>
      </c>
      <c r="Q879" s="1">
        <v>0.96829999923706056</v>
      </c>
      <c r="R879" s="1">
        <v>0.9329846751933194</v>
      </c>
      <c r="S879" s="1">
        <v>0.90340906027788037</v>
      </c>
      <c r="T879" s="1">
        <v>0.90340906027788037</v>
      </c>
      <c r="U879" s="1">
        <v>0.9372858188398201</v>
      </c>
      <c r="V879" s="1">
        <v>406.790663</v>
      </c>
      <c r="W879" s="1">
        <v>379.211635</v>
      </c>
      <c r="X879" s="1">
        <v>262.000766</v>
      </c>
      <c r="Y879" s="1">
        <v>389.46</v>
      </c>
      <c r="Z879" s="7">
        <v>74463.375599999999</v>
      </c>
      <c r="AA879" s="7">
        <v>29.705019641</v>
      </c>
      <c r="AB879" s="7">
        <v>26.890234400000001</v>
      </c>
      <c r="AC879" s="7" t="s">
        <v>444</v>
      </c>
      <c r="AD879" s="7" t="s">
        <v>445</v>
      </c>
      <c r="AE879" s="7">
        <v>17.491494306</v>
      </c>
      <c r="AF879" s="7" t="s">
        <v>445</v>
      </c>
      <c r="AG879" s="7">
        <v>27.518055573000002</v>
      </c>
    </row>
    <row r="880" spans="1:33" x14ac:dyDescent="0.25">
      <c r="A880" s="1">
        <v>247879</v>
      </c>
      <c r="B880" s="1">
        <v>2220206</v>
      </c>
      <c r="C880" s="1" t="s">
        <v>318</v>
      </c>
      <c r="D880" s="1">
        <v>2220206</v>
      </c>
      <c r="E880" s="1" t="s">
        <v>606</v>
      </c>
      <c r="F880" s="1">
        <v>34203085</v>
      </c>
      <c r="G880" s="1">
        <v>1.83</v>
      </c>
      <c r="H880" s="1">
        <v>2.7082016724694711</v>
      </c>
      <c r="I880" s="1">
        <v>4.7931746216752007</v>
      </c>
      <c r="J880" s="1">
        <v>-4.5788362076184983</v>
      </c>
      <c r="K880" s="1">
        <v>2.0497105320429974</v>
      </c>
      <c r="L880" s="1">
        <v>6.3816831223393349</v>
      </c>
      <c r="M880" s="1">
        <v>59.040000915527344</v>
      </c>
      <c r="N880" s="1">
        <v>0.97094166596730558</v>
      </c>
      <c r="O880" s="1">
        <v>0.96533690096206171</v>
      </c>
      <c r="P880" s="1">
        <v>0.9372858188398201</v>
      </c>
      <c r="Q880" s="1">
        <v>0.96829999923706056</v>
      </c>
      <c r="R880" s="1">
        <v>0.9329846751933194</v>
      </c>
      <c r="S880" s="1">
        <v>0.90340906027788037</v>
      </c>
      <c r="T880" s="1">
        <v>0.90340906027788037</v>
      </c>
      <c r="U880" s="1">
        <v>0.9372858188398201</v>
      </c>
      <c r="V880" s="1">
        <v>406.790663</v>
      </c>
      <c r="W880" s="1">
        <v>379.211635</v>
      </c>
      <c r="X880" s="1">
        <v>262.000766</v>
      </c>
      <c r="Y880" s="1">
        <v>389.46</v>
      </c>
      <c r="Z880" s="7">
        <v>74463.375599999999</v>
      </c>
      <c r="AA880" s="7">
        <v>54.695289316</v>
      </c>
      <c r="AB880" s="7">
        <v>130.24195714000001</v>
      </c>
      <c r="AC880" s="7">
        <v>73.153294189999997</v>
      </c>
      <c r="AD880" s="7">
        <v>50.693018721999998</v>
      </c>
      <c r="AE880" s="7" t="s">
        <v>445</v>
      </c>
      <c r="AF880" s="7">
        <v>78.722295896000006</v>
      </c>
      <c r="AG880" s="7" t="s">
        <v>445</v>
      </c>
    </row>
    <row r="881" spans="1:33" x14ac:dyDescent="0.25">
      <c r="A881" s="1">
        <v>252505</v>
      </c>
      <c r="B881" s="1">
        <v>2220207</v>
      </c>
      <c r="C881" s="1" t="s">
        <v>318</v>
      </c>
      <c r="D881" s="1">
        <v>2220207</v>
      </c>
      <c r="E881" s="1" t="s">
        <v>606</v>
      </c>
      <c r="F881" s="1">
        <v>34203085</v>
      </c>
      <c r="G881" s="1">
        <v>1.83</v>
      </c>
      <c r="H881" s="1">
        <v>6.4938425247478433</v>
      </c>
      <c r="I881" s="1">
        <v>-1.7610546654520349</v>
      </c>
      <c r="J881" s="1">
        <v>3.7114080649060712</v>
      </c>
      <c r="K881" s="1">
        <v>-7.2493441107908616</v>
      </c>
      <c r="L881" s="1">
        <v>6.5540263162190815</v>
      </c>
      <c r="M881" s="1">
        <v>59.040000915527344</v>
      </c>
      <c r="N881" s="1">
        <v>0.97094166596730558</v>
      </c>
      <c r="O881" s="1">
        <v>0.96533690096206171</v>
      </c>
      <c r="P881" s="1">
        <v>0.9372858188398201</v>
      </c>
      <c r="Q881" s="1">
        <v>0.96829999923706056</v>
      </c>
      <c r="R881" s="1">
        <v>0.9329846751933194</v>
      </c>
      <c r="S881" s="1">
        <v>0.90340906027788037</v>
      </c>
      <c r="T881" s="1">
        <v>0.90340906027788037</v>
      </c>
      <c r="U881" s="1">
        <v>0.9372858188398201</v>
      </c>
      <c r="V881" s="1">
        <v>406.790663</v>
      </c>
      <c r="W881" s="1">
        <v>379.211635</v>
      </c>
      <c r="X881" s="1">
        <v>262.000766</v>
      </c>
      <c r="Y881" s="1">
        <v>389.46</v>
      </c>
      <c r="Z881" s="7">
        <v>74463.375599999999</v>
      </c>
      <c r="AA881" s="7">
        <v>53.230738584000001</v>
      </c>
      <c r="AB881" s="7">
        <v>53.733339540000003</v>
      </c>
      <c r="AC881" s="7" t="s">
        <v>444</v>
      </c>
      <c r="AD881" s="7" t="s">
        <v>445</v>
      </c>
      <c r="AE881" s="7">
        <v>31.650383563999998</v>
      </c>
      <c r="AF881" s="7" t="s">
        <v>445</v>
      </c>
      <c r="AG881" s="7">
        <v>49.354256802999998</v>
      </c>
    </row>
    <row r="882" spans="1:33" x14ac:dyDescent="0.25">
      <c r="A882" s="1">
        <v>257131</v>
      </c>
      <c r="B882" s="1">
        <v>2220208</v>
      </c>
      <c r="C882" s="1" t="s">
        <v>318</v>
      </c>
      <c r="D882" s="1">
        <v>2220208</v>
      </c>
      <c r="E882" s="1" t="s">
        <v>606</v>
      </c>
      <c r="F882" s="1">
        <v>34203085</v>
      </c>
      <c r="G882" s="1">
        <v>1.83</v>
      </c>
      <c r="H882" s="1">
        <v>1.9180165492420111</v>
      </c>
      <c r="I882" s="1">
        <v>1.4657326129881068</v>
      </c>
      <c r="J882" s="1">
        <v>-1.5036055660257039</v>
      </c>
      <c r="K882" s="1">
        <v>-1.2423715669633528</v>
      </c>
      <c r="L882" s="1">
        <v>2.9874218421616776</v>
      </c>
      <c r="M882" s="1">
        <v>59.040000915527344</v>
      </c>
      <c r="N882" s="1">
        <v>0.97094166596730558</v>
      </c>
      <c r="O882" s="1">
        <v>0.96533690096206171</v>
      </c>
      <c r="P882" s="1">
        <v>0.9372858188398201</v>
      </c>
      <c r="Q882" s="1">
        <v>0.96829999923706056</v>
      </c>
      <c r="R882" s="1">
        <v>0.9329846751933194</v>
      </c>
      <c r="S882" s="1">
        <v>0.90340906027788037</v>
      </c>
      <c r="T882" s="1">
        <v>0.90340906027788037</v>
      </c>
      <c r="U882" s="1">
        <v>0.9372858188398201</v>
      </c>
      <c r="V882" s="1">
        <v>406.790663</v>
      </c>
      <c r="W882" s="1">
        <v>379.211635</v>
      </c>
      <c r="X882" s="1">
        <v>262.000766</v>
      </c>
      <c r="Y882" s="1">
        <v>389.46</v>
      </c>
      <c r="Z882" s="7">
        <v>74463.375599999999</v>
      </c>
      <c r="AA882" s="7">
        <v>117.97539303000001</v>
      </c>
      <c r="AB882" s="7">
        <v>184.31106416</v>
      </c>
      <c r="AC882" s="7">
        <v>241.49285624999999</v>
      </c>
      <c r="AD882" s="7">
        <v>156.41752435000001</v>
      </c>
      <c r="AE882" s="7">
        <v>189.51777430999999</v>
      </c>
      <c r="AF882" s="7">
        <v>241.77333315000001</v>
      </c>
      <c r="AG882" s="7">
        <v>292.82138541</v>
      </c>
    </row>
    <row r="883" spans="1:33" x14ac:dyDescent="0.25">
      <c r="A883" s="1">
        <v>261757</v>
      </c>
      <c r="B883" s="1">
        <v>2220209</v>
      </c>
      <c r="C883" s="1" t="s">
        <v>318</v>
      </c>
      <c r="D883" s="1">
        <v>2220209</v>
      </c>
      <c r="E883" s="1" t="s">
        <v>606</v>
      </c>
      <c r="F883" s="1">
        <v>34203085</v>
      </c>
      <c r="G883" s="1">
        <v>1.83</v>
      </c>
      <c r="H883" s="1">
        <v>8.9707757012918883</v>
      </c>
      <c r="I883" s="1">
        <v>-2.8483220230053057</v>
      </c>
      <c r="J883" s="1">
        <v>4.1260479650904358</v>
      </c>
      <c r="K883" s="1">
        <v>-9.2446518999733787</v>
      </c>
      <c r="L883" s="1">
        <v>8.2036459517552949</v>
      </c>
      <c r="M883" s="1">
        <v>59.040000915527344</v>
      </c>
      <c r="N883" s="1">
        <v>0.97094166596730558</v>
      </c>
      <c r="O883" s="1">
        <v>0.96533690096206171</v>
      </c>
      <c r="P883" s="1">
        <v>0.9372858188398201</v>
      </c>
      <c r="Q883" s="1">
        <v>0.96829999923706056</v>
      </c>
      <c r="R883" s="1">
        <v>0.9329846751933194</v>
      </c>
      <c r="S883" s="1">
        <v>0.90340906027788037</v>
      </c>
      <c r="T883" s="1">
        <v>0.90340906027788037</v>
      </c>
      <c r="U883" s="1">
        <v>0.9372858188398201</v>
      </c>
      <c r="V883" s="1">
        <v>406.790663</v>
      </c>
      <c r="W883" s="1">
        <v>379.211635</v>
      </c>
      <c r="X883" s="1">
        <v>262.000766</v>
      </c>
      <c r="Y883" s="1">
        <v>389.46</v>
      </c>
      <c r="Z883" s="7">
        <v>74463.375599999999</v>
      </c>
      <c r="AA883" s="7">
        <v>42.325819997000004</v>
      </c>
      <c r="AB883" s="7">
        <v>38.620842128</v>
      </c>
      <c r="AC883" s="7" t="s">
        <v>444</v>
      </c>
      <c r="AD883" s="7" t="s">
        <v>445</v>
      </c>
      <c r="AE883" s="7">
        <v>24.603329186</v>
      </c>
      <c r="AF883" s="7" t="s">
        <v>445</v>
      </c>
      <c r="AG883" s="7">
        <v>38.486109261000003</v>
      </c>
    </row>
    <row r="884" spans="1:33" x14ac:dyDescent="0.25">
      <c r="A884" s="1">
        <v>266383</v>
      </c>
      <c r="B884" s="1">
        <v>2220210</v>
      </c>
      <c r="C884" s="1" t="s">
        <v>318</v>
      </c>
      <c r="D884" s="1">
        <v>2220210</v>
      </c>
      <c r="E884" s="1" t="s">
        <v>606</v>
      </c>
      <c r="F884" s="1">
        <v>34203085</v>
      </c>
      <c r="G884" s="1">
        <v>1.83</v>
      </c>
      <c r="H884" s="1">
        <v>-0.6475874176416001</v>
      </c>
      <c r="I884" s="1">
        <v>4.7021590031009239</v>
      </c>
      <c r="J884" s="1">
        <v>-7.2069934748647491</v>
      </c>
      <c r="K884" s="1">
        <v>3.3871365066071433</v>
      </c>
      <c r="L884" s="1">
        <v>6.906777473443821</v>
      </c>
      <c r="M884" s="1">
        <v>59.040000915527344</v>
      </c>
      <c r="N884" s="1">
        <v>0.97094166596730558</v>
      </c>
      <c r="O884" s="1">
        <v>0.96533690096206171</v>
      </c>
      <c r="P884" s="1">
        <v>0.9372858188398201</v>
      </c>
      <c r="Q884" s="1">
        <v>0.96829999923706056</v>
      </c>
      <c r="R884" s="1">
        <v>0.9329846751933194</v>
      </c>
      <c r="S884" s="1">
        <v>0.90340906027788037</v>
      </c>
      <c r="T884" s="1">
        <v>0.90340906027788037</v>
      </c>
      <c r="U884" s="1">
        <v>0.9372858188398201</v>
      </c>
      <c r="V884" s="1">
        <v>406.790663</v>
      </c>
      <c r="W884" s="1">
        <v>379.211635</v>
      </c>
      <c r="X884" s="1">
        <v>262.000766</v>
      </c>
      <c r="Y884" s="1">
        <v>389.46</v>
      </c>
      <c r="Z884" s="7">
        <v>74463.375599999999</v>
      </c>
      <c r="AA884" s="7">
        <v>50.461001776000003</v>
      </c>
      <c r="AB884" s="7" t="s">
        <v>444</v>
      </c>
      <c r="AC884" s="7">
        <v>74.588615270000005</v>
      </c>
      <c r="AD884" s="7">
        <v>31.842247829000002</v>
      </c>
      <c r="AE884" s="7" t="s">
        <v>445</v>
      </c>
      <c r="AF884" s="7">
        <v>49.650154780999998</v>
      </c>
      <c r="AG884" s="7" t="s">
        <v>445</v>
      </c>
    </row>
    <row r="885" spans="1:33" x14ac:dyDescent="0.25">
      <c r="A885" s="1">
        <v>271009</v>
      </c>
      <c r="B885" s="1">
        <v>2220211</v>
      </c>
      <c r="C885" s="1" t="s">
        <v>318</v>
      </c>
      <c r="D885" s="1">
        <v>2220211</v>
      </c>
      <c r="E885" s="1" t="s">
        <v>606</v>
      </c>
      <c r="F885" s="1">
        <v>34203085</v>
      </c>
      <c r="G885" s="1">
        <v>1.83</v>
      </c>
      <c r="H885" s="1">
        <v>14.484338371406009</v>
      </c>
      <c r="I885" s="1">
        <v>-10.430163568549336</v>
      </c>
      <c r="J885" s="1">
        <v>1.6626932055903969</v>
      </c>
      <c r="K885" s="1">
        <v>-13.924398608917278</v>
      </c>
      <c r="L885" s="1">
        <v>13.748370573761854</v>
      </c>
      <c r="M885" s="1">
        <v>59.040000915527344</v>
      </c>
      <c r="N885" s="1">
        <v>0.97094166596730558</v>
      </c>
      <c r="O885" s="1">
        <v>0.96533690096206171</v>
      </c>
      <c r="P885" s="1">
        <v>0.9372858188398201</v>
      </c>
      <c r="Q885" s="1">
        <v>0.96829999923706056</v>
      </c>
      <c r="R885" s="1">
        <v>0.9329846751933194</v>
      </c>
      <c r="S885" s="1">
        <v>0.90340906027788037</v>
      </c>
      <c r="T885" s="1">
        <v>0.90340906027788037</v>
      </c>
      <c r="U885" s="1">
        <v>0.9372858188398201</v>
      </c>
      <c r="V885" s="1">
        <v>406.790663</v>
      </c>
      <c r="W885" s="1">
        <v>379.211635</v>
      </c>
      <c r="X885" s="1">
        <v>262.000766</v>
      </c>
      <c r="Y885" s="1">
        <v>389.46</v>
      </c>
      <c r="Z885" s="7">
        <v>74463.375599999999</v>
      </c>
      <c r="AA885" s="7">
        <v>24.852495459</v>
      </c>
      <c r="AB885" s="7">
        <v>23.538897029000001</v>
      </c>
      <c r="AC885" s="7" t="s">
        <v>444</v>
      </c>
      <c r="AD885" s="7" t="s">
        <v>445</v>
      </c>
      <c r="AE885" s="7">
        <v>15.99849828</v>
      </c>
      <c r="AF885" s="7" t="s">
        <v>445</v>
      </c>
      <c r="AG885" s="7">
        <v>25.215518907</v>
      </c>
    </row>
    <row r="886" spans="1:33" x14ac:dyDescent="0.25">
      <c r="A886" s="1">
        <v>275635</v>
      </c>
      <c r="B886" s="1">
        <v>2220212</v>
      </c>
      <c r="C886" s="1" t="s">
        <v>318</v>
      </c>
      <c r="D886" s="1">
        <v>2220212</v>
      </c>
      <c r="E886" s="1" t="s">
        <v>606</v>
      </c>
      <c r="F886" s="1">
        <v>34203085</v>
      </c>
      <c r="G886" s="1">
        <v>1.83</v>
      </c>
      <c r="H886" s="1">
        <v>11.489128606311244</v>
      </c>
      <c r="I886" s="1">
        <v>-2.6416510929746488</v>
      </c>
      <c r="J886" s="1">
        <v>6.1548394141046545</v>
      </c>
      <c r="K886" s="1">
        <v>-11.784579960061665</v>
      </c>
      <c r="L886" s="1">
        <v>10.714411984514459</v>
      </c>
      <c r="M886" s="1">
        <v>59.040000915527344</v>
      </c>
      <c r="N886" s="1">
        <v>0.97094166596730558</v>
      </c>
      <c r="O886" s="1">
        <v>0.96533690096206171</v>
      </c>
      <c r="P886" s="1">
        <v>0.9372858188398201</v>
      </c>
      <c r="Q886" s="1">
        <v>0.96829999923706056</v>
      </c>
      <c r="R886" s="1">
        <v>0.9329846751933194</v>
      </c>
      <c r="S886" s="1">
        <v>0.90340906027788037</v>
      </c>
      <c r="T886" s="1">
        <v>0.90340906027788037</v>
      </c>
      <c r="U886" s="1">
        <v>0.9372858188398201</v>
      </c>
      <c r="V886" s="1">
        <v>406.790663</v>
      </c>
      <c r="W886" s="1">
        <v>379.211635</v>
      </c>
      <c r="X886" s="1">
        <v>262.000766</v>
      </c>
      <c r="Y886" s="1">
        <v>389.46</v>
      </c>
      <c r="Z886" s="7">
        <v>74463.375599999999</v>
      </c>
      <c r="AA886" s="7">
        <v>32.173046579000001</v>
      </c>
      <c r="AB886" s="7">
        <v>29.936174534999999</v>
      </c>
      <c r="AC886" s="7" t="s">
        <v>444</v>
      </c>
      <c r="AD886" s="7" t="s">
        <v>445</v>
      </c>
      <c r="AE886" s="7">
        <v>19.085048988</v>
      </c>
      <c r="AF886" s="7" t="s">
        <v>445</v>
      </c>
      <c r="AG886" s="7">
        <v>29.975676370999999</v>
      </c>
    </row>
    <row r="887" spans="1:33" x14ac:dyDescent="0.25">
      <c r="A887" s="1">
        <v>280261</v>
      </c>
      <c r="B887" s="1">
        <v>2220213</v>
      </c>
      <c r="C887" s="1" t="s">
        <v>318</v>
      </c>
      <c r="D887" s="1">
        <v>2220213</v>
      </c>
      <c r="E887" s="1" t="s">
        <v>606</v>
      </c>
      <c r="F887" s="1">
        <v>34203085</v>
      </c>
      <c r="G887" s="1">
        <v>1.83</v>
      </c>
      <c r="H887" s="1">
        <v>3.8118916298408902</v>
      </c>
      <c r="I887" s="1">
        <v>7.1461147704196151</v>
      </c>
      <c r="J887" s="1">
        <v>-6.8872158766550164</v>
      </c>
      <c r="K887" s="1">
        <v>3.869211116662183</v>
      </c>
      <c r="L887" s="1">
        <v>9.3949692467874701</v>
      </c>
      <c r="M887" s="1">
        <v>59.040000915527344</v>
      </c>
      <c r="N887" s="1">
        <v>0.97094166596730558</v>
      </c>
      <c r="O887" s="1">
        <v>0.96533690096206171</v>
      </c>
      <c r="P887" s="1">
        <v>0.9372858188398201</v>
      </c>
      <c r="Q887" s="1">
        <v>0.96829999923706056</v>
      </c>
      <c r="R887" s="1">
        <v>0.9329846751933194</v>
      </c>
      <c r="S887" s="1">
        <v>0.90340906027788037</v>
      </c>
      <c r="T887" s="1">
        <v>0.90340906027788037</v>
      </c>
      <c r="U887" s="1">
        <v>0.9372858188398201</v>
      </c>
      <c r="V887" s="1">
        <v>406.790663</v>
      </c>
      <c r="W887" s="1">
        <v>379.211635</v>
      </c>
      <c r="X887" s="1">
        <v>262.000766</v>
      </c>
      <c r="Y887" s="1">
        <v>389.46</v>
      </c>
      <c r="Z887" s="7">
        <v>74463.375599999999</v>
      </c>
      <c r="AA887" s="7">
        <v>36.831916049</v>
      </c>
      <c r="AB887" s="7">
        <v>92.242338015000001</v>
      </c>
      <c r="AC887" s="7">
        <v>48.737472633000003</v>
      </c>
      <c r="AD887" s="7">
        <v>33.367133256999999</v>
      </c>
      <c r="AE887" s="7" t="s">
        <v>445</v>
      </c>
      <c r="AF887" s="7">
        <v>52.001872098</v>
      </c>
      <c r="AG887" s="7" t="s">
        <v>445</v>
      </c>
    </row>
    <row r="888" spans="1:33" x14ac:dyDescent="0.25">
      <c r="A888" s="1">
        <v>284887</v>
      </c>
      <c r="B888" s="1">
        <v>2220214</v>
      </c>
      <c r="C888" s="1" t="s">
        <v>318</v>
      </c>
      <c r="D888" s="1">
        <v>2220214</v>
      </c>
      <c r="E888" s="1" t="s">
        <v>606</v>
      </c>
      <c r="F888" s="1">
        <v>34203085</v>
      </c>
      <c r="G888" s="1">
        <v>1.83</v>
      </c>
      <c r="H888" s="1">
        <v>11.317036129925885</v>
      </c>
      <c r="I888" s="1">
        <v>-2.9175305115219619</v>
      </c>
      <c r="J888" s="1">
        <v>5.4664976024458065</v>
      </c>
      <c r="K888" s="1">
        <v>-11.28226994605923</v>
      </c>
      <c r="L888" s="1">
        <v>10.145610148407524</v>
      </c>
      <c r="M888" s="1">
        <v>59.040000915527344</v>
      </c>
      <c r="N888" s="1">
        <v>0.97094166596730558</v>
      </c>
      <c r="O888" s="1">
        <v>0.96533690096206171</v>
      </c>
      <c r="P888" s="1">
        <v>0.9372858188398201</v>
      </c>
      <c r="Q888" s="1">
        <v>0.96829999923706056</v>
      </c>
      <c r="R888" s="1">
        <v>0.9329846751933194</v>
      </c>
      <c r="S888" s="1">
        <v>0.90340906027788037</v>
      </c>
      <c r="T888" s="1">
        <v>0.90340906027788037</v>
      </c>
      <c r="U888" s="1">
        <v>0.9372858188398201</v>
      </c>
      <c r="V888" s="1">
        <v>406.790663</v>
      </c>
      <c r="W888" s="1">
        <v>379.211635</v>
      </c>
      <c r="X888" s="1">
        <v>262.000766</v>
      </c>
      <c r="Y888" s="1">
        <v>389.46</v>
      </c>
      <c r="Z888" s="7">
        <v>74463.375599999999</v>
      </c>
      <c r="AA888" s="7">
        <v>34.032854862999997</v>
      </c>
      <c r="AB888" s="7">
        <v>30.406605381999999</v>
      </c>
      <c r="AC888" s="7" t="s">
        <v>444</v>
      </c>
      <c r="AD888" s="7" t="s">
        <v>445</v>
      </c>
      <c r="AE888" s="7">
        <v>19.979276947999999</v>
      </c>
      <c r="AF888" s="7" t="s">
        <v>445</v>
      </c>
      <c r="AG888" s="7">
        <v>31.354777606999999</v>
      </c>
    </row>
    <row r="889" spans="1:33" x14ac:dyDescent="0.25">
      <c r="A889" s="1">
        <v>289513</v>
      </c>
      <c r="B889" s="1">
        <v>2220215</v>
      </c>
      <c r="C889" s="1" t="s">
        <v>318</v>
      </c>
      <c r="D889" s="1">
        <v>2220215</v>
      </c>
      <c r="E889" s="1" t="s">
        <v>606</v>
      </c>
      <c r="F889" s="1">
        <v>34203085</v>
      </c>
      <c r="G889" s="1">
        <v>1.83</v>
      </c>
      <c r="H889" s="1">
        <v>0.47168420508172115</v>
      </c>
      <c r="I889" s="1">
        <v>8.4348271802206796</v>
      </c>
      <c r="J889" s="1">
        <v>-11.786743715966866</v>
      </c>
      <c r="K889" s="1">
        <v>7.1082287554281294</v>
      </c>
      <c r="L889" s="1">
        <v>12.030815720775429</v>
      </c>
      <c r="M889" s="1">
        <v>59.040000915527344</v>
      </c>
      <c r="N889" s="1">
        <v>0.97094166596730558</v>
      </c>
      <c r="O889" s="1">
        <v>0.96533690096206171</v>
      </c>
      <c r="P889" s="1">
        <v>0.9372858188398201</v>
      </c>
      <c r="Q889" s="1">
        <v>0.96829999923706056</v>
      </c>
      <c r="R889" s="1">
        <v>0.9329846751933194</v>
      </c>
      <c r="S889" s="1">
        <v>0.90340906027788037</v>
      </c>
      <c r="T889" s="1">
        <v>0.90340906027788037</v>
      </c>
      <c r="U889" s="1">
        <v>0.9372858188398201</v>
      </c>
      <c r="V889" s="1">
        <v>406.790663</v>
      </c>
      <c r="W889" s="1">
        <v>379.211635</v>
      </c>
      <c r="X889" s="1">
        <v>262.000766</v>
      </c>
      <c r="Y889" s="1">
        <v>389.46</v>
      </c>
      <c r="Z889" s="7">
        <v>74463.375599999999</v>
      </c>
      <c r="AA889" s="7">
        <v>28.543274211</v>
      </c>
      <c r="AB889" s="7">
        <v>752.53315627999996</v>
      </c>
      <c r="AC889" s="7">
        <v>41.138348567000001</v>
      </c>
      <c r="AD889" s="7">
        <v>19.081361867999998</v>
      </c>
      <c r="AE889" s="7" t="s">
        <v>445</v>
      </c>
      <c r="AF889" s="7">
        <v>29.969989998999999</v>
      </c>
      <c r="AG889" s="7" t="s">
        <v>445</v>
      </c>
    </row>
    <row r="890" spans="1:33" x14ac:dyDescent="0.25">
      <c r="A890" s="1">
        <v>294139</v>
      </c>
      <c r="B890" s="1">
        <v>2220216</v>
      </c>
      <c r="C890" s="1" t="s">
        <v>318</v>
      </c>
      <c r="D890" s="1">
        <v>2220216</v>
      </c>
      <c r="E890" s="1" t="s">
        <v>606</v>
      </c>
      <c r="F890" s="1">
        <v>34203085</v>
      </c>
      <c r="G890" s="1">
        <v>1.83</v>
      </c>
      <c r="H890" s="1">
        <v>4.1846134754990398</v>
      </c>
      <c r="I890" s="1">
        <v>2.142250993270344</v>
      </c>
      <c r="J890" s="1">
        <v>1.5573747596805234</v>
      </c>
      <c r="K890" s="1">
        <v>-2.9331470205877359</v>
      </c>
      <c r="L890" s="1">
        <v>4.4178959326094276</v>
      </c>
      <c r="M890" s="1">
        <v>59.040000915527344</v>
      </c>
      <c r="N890" s="1">
        <v>0.97094166596730558</v>
      </c>
      <c r="O890" s="1">
        <v>0.96533690096206171</v>
      </c>
      <c r="P890" s="1">
        <v>0.9372858188398201</v>
      </c>
      <c r="Q890" s="1">
        <v>0.96829999923706056</v>
      </c>
      <c r="R890" s="1">
        <v>0.9329846751933194</v>
      </c>
      <c r="S890" s="1">
        <v>0.90340906027788037</v>
      </c>
      <c r="T890" s="1">
        <v>0.90340906027788037</v>
      </c>
      <c r="U890" s="1">
        <v>0.9372858188398201</v>
      </c>
      <c r="V890" s="1">
        <v>406.790663</v>
      </c>
      <c r="W890" s="1">
        <v>379.211635</v>
      </c>
      <c r="X890" s="1">
        <v>262.000766</v>
      </c>
      <c r="Y890" s="1">
        <v>389.46</v>
      </c>
      <c r="Z890" s="7">
        <v>74463.375599999999</v>
      </c>
      <c r="AA890" s="7">
        <v>79.452254476999997</v>
      </c>
      <c r="AB890" s="7">
        <v>83.937280326000007</v>
      </c>
      <c r="AC890" s="7">
        <v>164.91411975</v>
      </c>
      <c r="AD890" s="7" t="s">
        <v>445</v>
      </c>
      <c r="AE890" s="7">
        <v>79.696216092</v>
      </c>
      <c r="AF890" s="7" t="s">
        <v>445</v>
      </c>
      <c r="AG890" s="7">
        <v>123.45176884999999</v>
      </c>
    </row>
    <row r="891" spans="1:33" x14ac:dyDescent="0.25">
      <c r="A891" s="1">
        <v>298765</v>
      </c>
      <c r="B891" s="1">
        <v>2220217</v>
      </c>
      <c r="C891" s="1" t="s">
        <v>318</v>
      </c>
      <c r="D891" s="1">
        <v>2220217</v>
      </c>
      <c r="E891" s="1" t="s">
        <v>606</v>
      </c>
      <c r="F891" s="1">
        <v>34203085</v>
      </c>
      <c r="G891" s="1">
        <v>1.83</v>
      </c>
      <c r="H891" s="1">
        <v>3.3203499456922323</v>
      </c>
      <c r="I891" s="1">
        <v>1.4961408277150643</v>
      </c>
      <c r="J891" s="1">
        <v>1.1070425044111363</v>
      </c>
      <c r="K891" s="1">
        <v>-2.4924747768706546</v>
      </c>
      <c r="L891" s="1">
        <v>3.4969849553697547</v>
      </c>
      <c r="M891" s="1">
        <v>59.040000915527344</v>
      </c>
      <c r="N891" s="1">
        <v>0.97094166596730558</v>
      </c>
      <c r="O891" s="1">
        <v>0.96533690096206171</v>
      </c>
      <c r="P891" s="1">
        <v>0.9372858188398201</v>
      </c>
      <c r="Q891" s="1">
        <v>0.96829999923706056</v>
      </c>
      <c r="R891" s="1">
        <v>0.9329846751933194</v>
      </c>
      <c r="S891" s="1">
        <v>0.90340906027788037</v>
      </c>
      <c r="T891" s="1">
        <v>0.90340906027788037</v>
      </c>
      <c r="U891" s="1">
        <v>0.9372858188398201</v>
      </c>
      <c r="V891" s="1">
        <v>406.790663</v>
      </c>
      <c r="W891" s="1">
        <v>379.211635</v>
      </c>
      <c r="X891" s="1">
        <v>262.000766</v>
      </c>
      <c r="Y891" s="1">
        <v>389.46</v>
      </c>
      <c r="Z891" s="7">
        <v>74463.375599999999</v>
      </c>
      <c r="AA891" s="7">
        <v>100.63889532</v>
      </c>
      <c r="AB891" s="7">
        <v>106.04585168</v>
      </c>
      <c r="AC891" s="7">
        <v>236.56432633</v>
      </c>
      <c r="AD891" s="7" t="s">
        <v>445</v>
      </c>
      <c r="AE891" s="7">
        <v>93.963394614999999</v>
      </c>
      <c r="AF891" s="7" t="s">
        <v>445</v>
      </c>
      <c r="AG891" s="7">
        <v>145.45497655</v>
      </c>
    </row>
    <row r="892" spans="1:33" x14ac:dyDescent="0.25">
      <c r="A892" s="1">
        <v>303391</v>
      </c>
      <c r="B892" s="1">
        <v>2220218</v>
      </c>
      <c r="C892" s="1" t="s">
        <v>318</v>
      </c>
      <c r="D892" s="1">
        <v>2220218</v>
      </c>
      <c r="E892" s="1" t="s">
        <v>606</v>
      </c>
      <c r="F892" s="1">
        <v>34203085</v>
      </c>
      <c r="G892" s="1">
        <v>1.83</v>
      </c>
      <c r="H892" s="1">
        <v>3.5263836558717903</v>
      </c>
      <c r="I892" s="1">
        <v>1.7006387709580149</v>
      </c>
      <c r="J892" s="1">
        <v>1.1486734827212199</v>
      </c>
      <c r="K892" s="1">
        <v>-2.5342068696072499</v>
      </c>
      <c r="L892" s="1">
        <v>3.6973781673437753</v>
      </c>
      <c r="M892" s="1">
        <v>59.040000915527344</v>
      </c>
      <c r="N892" s="1">
        <v>0.97094166596730558</v>
      </c>
      <c r="O892" s="1">
        <v>0.96533690096206171</v>
      </c>
      <c r="P892" s="1">
        <v>0.9372858188398201</v>
      </c>
      <c r="Q892" s="1">
        <v>0.96829999923706056</v>
      </c>
      <c r="R892" s="1">
        <v>0.9329846751933194</v>
      </c>
      <c r="S892" s="1">
        <v>0.90340906027788037</v>
      </c>
      <c r="T892" s="1">
        <v>0.90340906027788037</v>
      </c>
      <c r="U892" s="1">
        <v>0.9372858188398201</v>
      </c>
      <c r="V892" s="1">
        <v>406.790663</v>
      </c>
      <c r="W892" s="1">
        <v>379.211635</v>
      </c>
      <c r="X892" s="1">
        <v>262.000766</v>
      </c>
      <c r="Y892" s="1">
        <v>389.46</v>
      </c>
      <c r="Z892" s="7">
        <v>74463.375599999999</v>
      </c>
      <c r="AA892" s="7">
        <v>95.130195975999996</v>
      </c>
      <c r="AB892" s="7">
        <v>99.791553758999996</v>
      </c>
      <c r="AC892" s="7">
        <v>207.99775654999999</v>
      </c>
      <c r="AD892" s="7" t="s">
        <v>445</v>
      </c>
      <c r="AE892" s="7">
        <v>92.399583374000002</v>
      </c>
      <c r="AF892" s="7" t="s">
        <v>445</v>
      </c>
      <c r="AG892" s="7">
        <v>143.04322685</v>
      </c>
    </row>
    <row r="893" spans="1:33" x14ac:dyDescent="0.25">
      <c r="A893" s="1">
        <v>308017</v>
      </c>
      <c r="B893" s="1">
        <v>2220219</v>
      </c>
      <c r="C893" s="1" t="s">
        <v>318</v>
      </c>
      <c r="D893" s="1">
        <v>2220219</v>
      </c>
      <c r="E893" s="1" t="s">
        <v>606</v>
      </c>
      <c r="F893" s="1">
        <v>34203085</v>
      </c>
      <c r="G893" s="1">
        <v>1.83</v>
      </c>
      <c r="H893" s="1">
        <v>4.0173236553027944</v>
      </c>
      <c r="I893" s="1">
        <v>2.0976094286596574</v>
      </c>
      <c r="J893" s="1">
        <v>1.3385932534243561</v>
      </c>
      <c r="K893" s="1">
        <v>-2.7352617223445375</v>
      </c>
      <c r="L893" s="1">
        <v>4.2026934028358909</v>
      </c>
      <c r="M893" s="1">
        <v>59.040000915527344</v>
      </c>
      <c r="N893" s="1">
        <v>0.97094166596730558</v>
      </c>
      <c r="O893" s="1">
        <v>0.96533690096206171</v>
      </c>
      <c r="P893" s="1">
        <v>0.9372858188398201</v>
      </c>
      <c r="Q893" s="1">
        <v>0.96829999923706056</v>
      </c>
      <c r="R893" s="1">
        <v>0.9329846751933194</v>
      </c>
      <c r="S893" s="1">
        <v>0.90340906027788037</v>
      </c>
      <c r="T893" s="1">
        <v>0.90340906027788037</v>
      </c>
      <c r="U893" s="1">
        <v>0.9372858188398201</v>
      </c>
      <c r="V893" s="1">
        <v>406.790663</v>
      </c>
      <c r="W893" s="1">
        <v>379.211635</v>
      </c>
      <c r="X893" s="1">
        <v>262.000766</v>
      </c>
      <c r="Y893" s="1">
        <v>389.46</v>
      </c>
      <c r="Z893" s="7">
        <v>74463.375599999999</v>
      </c>
      <c r="AA893" s="7">
        <v>83.571881352000005</v>
      </c>
      <c r="AB893" s="7">
        <v>87.474247614000006</v>
      </c>
      <c r="AC893" s="7">
        <v>168.44512309000001</v>
      </c>
      <c r="AD893" s="7" t="s">
        <v>445</v>
      </c>
      <c r="AE893" s="7">
        <v>85.534266125000002</v>
      </c>
      <c r="AF893" s="7" t="s">
        <v>445</v>
      </c>
      <c r="AG893" s="7">
        <v>132.45535896000001</v>
      </c>
    </row>
    <row r="894" spans="1:33" x14ac:dyDescent="0.25">
      <c r="A894" s="1">
        <v>312643</v>
      </c>
      <c r="B894" s="1">
        <v>2220220</v>
      </c>
      <c r="C894" s="1" t="s">
        <v>318</v>
      </c>
      <c r="D894" s="1">
        <v>2220220</v>
      </c>
      <c r="E894" s="1" t="s">
        <v>606</v>
      </c>
      <c r="F894" s="1">
        <v>34203085</v>
      </c>
      <c r="G894" s="1">
        <v>1.83</v>
      </c>
      <c r="H894" s="1">
        <v>1.6244512209734543</v>
      </c>
      <c r="I894" s="1">
        <v>-0.54614932126479487</v>
      </c>
      <c r="J894" s="1">
        <v>0.39153511378248818</v>
      </c>
      <c r="K894" s="1">
        <v>-2.8986466442726271</v>
      </c>
      <c r="L894" s="1">
        <v>2.6683826576877512</v>
      </c>
      <c r="M894" s="1">
        <v>59.040000915527344</v>
      </c>
      <c r="N894" s="1">
        <v>0.97094166596730558</v>
      </c>
      <c r="O894" s="1">
        <v>0.96533690096206171</v>
      </c>
      <c r="P894" s="1">
        <v>0.9372858188398201</v>
      </c>
      <c r="Q894" s="1">
        <v>0.96829999923706056</v>
      </c>
      <c r="R894" s="1">
        <v>0.9329846751933194</v>
      </c>
      <c r="S894" s="1">
        <v>0.90340906027788037</v>
      </c>
      <c r="T894" s="1">
        <v>0.90340906027788037</v>
      </c>
      <c r="U894" s="1">
        <v>0.9372858188398201</v>
      </c>
      <c r="V894" s="1">
        <v>406.790663</v>
      </c>
      <c r="W894" s="1">
        <v>379.211635</v>
      </c>
      <c r="X894" s="1">
        <v>262.000766</v>
      </c>
      <c r="Y894" s="1">
        <v>389.46</v>
      </c>
      <c r="Z894" s="7">
        <v>74463.375599999999</v>
      </c>
      <c r="AA894" s="7">
        <v>132.20041891</v>
      </c>
      <c r="AB894" s="7">
        <v>217.79985267000001</v>
      </c>
      <c r="AC894" s="7" t="s">
        <v>444</v>
      </c>
      <c r="AD894" s="7" t="s">
        <v>445</v>
      </c>
      <c r="AE894" s="7">
        <v>80.656681496999994</v>
      </c>
      <c r="AF894" s="7" t="s">
        <v>445</v>
      </c>
      <c r="AG894" s="7">
        <v>124.93302317</v>
      </c>
    </row>
    <row r="895" spans="1:33" x14ac:dyDescent="0.25">
      <c r="A895" s="1">
        <v>317269</v>
      </c>
      <c r="B895" s="1">
        <v>2220221</v>
      </c>
      <c r="C895" s="1" t="s">
        <v>318</v>
      </c>
      <c r="D895" s="1">
        <v>2220221</v>
      </c>
      <c r="E895" s="1" t="s">
        <v>606</v>
      </c>
      <c r="F895" s="1">
        <v>34203085</v>
      </c>
      <c r="G895" s="1">
        <v>1.83</v>
      </c>
      <c r="H895" s="1">
        <v>5.7599752437268155</v>
      </c>
      <c r="I895" s="1">
        <v>-5.1189384511684128</v>
      </c>
      <c r="J895" s="1">
        <v>-4.2207922143289522</v>
      </c>
      <c r="K895" s="1">
        <v>-7.6008312742255093</v>
      </c>
      <c r="L895" s="1">
        <v>8.6782903152686668</v>
      </c>
      <c r="M895" s="1">
        <v>59.040000915527344</v>
      </c>
      <c r="N895" s="1">
        <v>0.97094166596730558</v>
      </c>
      <c r="O895" s="1">
        <v>0.96533690096206171</v>
      </c>
      <c r="P895" s="1">
        <v>0.9372858188398201</v>
      </c>
      <c r="Q895" s="1">
        <v>0.96829999923706056</v>
      </c>
      <c r="R895" s="1">
        <v>0.9329846751933194</v>
      </c>
      <c r="S895" s="1">
        <v>0.90340906027788037</v>
      </c>
      <c r="T895" s="1">
        <v>0.90340906027788037</v>
      </c>
      <c r="U895" s="1">
        <v>0.9372858188398201</v>
      </c>
      <c r="V895" s="1">
        <v>406.790663</v>
      </c>
      <c r="W895" s="1">
        <v>379.211635</v>
      </c>
      <c r="X895" s="1">
        <v>262.000766</v>
      </c>
      <c r="Y895" s="1">
        <v>389.46</v>
      </c>
      <c r="Z895" s="7">
        <v>74463.375599999999</v>
      </c>
      <c r="AA895" s="7">
        <v>39.956187786999998</v>
      </c>
      <c r="AB895" s="7">
        <v>60.706808238999997</v>
      </c>
      <c r="AC895" s="7" t="s">
        <v>444</v>
      </c>
      <c r="AD895" s="7">
        <v>55.078066339999999</v>
      </c>
      <c r="AE895" s="7">
        <v>30.140523616999999</v>
      </c>
      <c r="AF895" s="7">
        <v>85.485028513000003</v>
      </c>
      <c r="AG895" s="7">
        <v>47.025712167000002</v>
      </c>
    </row>
    <row r="896" spans="1:33" x14ac:dyDescent="0.25">
      <c r="A896" s="1">
        <v>321895</v>
      </c>
      <c r="B896" s="1">
        <v>2220222</v>
      </c>
      <c r="C896" s="1" t="s">
        <v>318</v>
      </c>
      <c r="D896" s="1">
        <v>2220222</v>
      </c>
      <c r="E896" s="1" t="s">
        <v>606</v>
      </c>
      <c r="F896" s="1">
        <v>34203085</v>
      </c>
      <c r="G896" s="1">
        <v>1.83</v>
      </c>
      <c r="H896" s="1">
        <v>8.1454494208244697</v>
      </c>
      <c r="I896" s="1">
        <v>4.9196335230089012</v>
      </c>
      <c r="J896" s="1">
        <v>4.0779945275289204</v>
      </c>
      <c r="K896" s="1">
        <v>-4.9890930116933667</v>
      </c>
      <c r="L896" s="1">
        <v>8.581964711533729</v>
      </c>
      <c r="M896" s="1">
        <v>59.040000915527344</v>
      </c>
      <c r="N896" s="1">
        <v>0.97094166596730558</v>
      </c>
      <c r="O896" s="1">
        <v>0.96533690096206171</v>
      </c>
      <c r="P896" s="1">
        <v>0.9372858188398201</v>
      </c>
      <c r="Q896" s="1">
        <v>0.96829999923706056</v>
      </c>
      <c r="R896" s="1">
        <v>0.9329846751933194</v>
      </c>
      <c r="S896" s="1">
        <v>0.90340906027788037</v>
      </c>
      <c r="T896" s="1">
        <v>0.90340906027788037</v>
      </c>
      <c r="U896" s="1">
        <v>0.9372858188398201</v>
      </c>
      <c r="V896" s="1">
        <v>406.790663</v>
      </c>
      <c r="W896" s="1">
        <v>379.211635</v>
      </c>
      <c r="X896" s="1">
        <v>262.000766</v>
      </c>
      <c r="Y896" s="1">
        <v>389.46</v>
      </c>
      <c r="Z896" s="7">
        <v>74463.375599999999</v>
      </c>
      <c r="AA896" s="7">
        <v>40.415887826999999</v>
      </c>
      <c r="AB896" s="7">
        <v>42.635368591999999</v>
      </c>
      <c r="AC896" s="7">
        <v>71.247187959000001</v>
      </c>
      <c r="AD896" s="7" t="s">
        <v>445</v>
      </c>
      <c r="AE896" s="7">
        <v>46.442263603999997</v>
      </c>
      <c r="AF896" s="7" t="s">
        <v>445</v>
      </c>
      <c r="AG896" s="7">
        <v>72.166672610000006</v>
      </c>
    </row>
    <row r="897" spans="1:33" x14ac:dyDescent="0.25">
      <c r="A897" s="1">
        <v>326521</v>
      </c>
      <c r="B897" s="1">
        <v>2220223</v>
      </c>
      <c r="C897" s="1" t="s">
        <v>318</v>
      </c>
      <c r="D897" s="1">
        <v>2220223</v>
      </c>
      <c r="E897" s="1" t="s">
        <v>606</v>
      </c>
      <c r="F897" s="1">
        <v>34203085</v>
      </c>
      <c r="G897" s="1">
        <v>1.83</v>
      </c>
      <c r="H897" s="1">
        <v>6.3348984472211747</v>
      </c>
      <c r="I897" s="1">
        <v>2.4711398129926874</v>
      </c>
      <c r="J897" s="1">
        <v>6.0770834536832918</v>
      </c>
      <c r="K897" s="1">
        <v>-6.0008758819391232</v>
      </c>
      <c r="L897" s="1">
        <v>7.5463193099816355</v>
      </c>
      <c r="M897" s="1">
        <v>59.040000915527344</v>
      </c>
      <c r="N897" s="1">
        <v>0.97094166596730558</v>
      </c>
      <c r="O897" s="1">
        <v>0.96533690096206171</v>
      </c>
      <c r="P897" s="1">
        <v>0.9372858188398201</v>
      </c>
      <c r="Q897" s="1">
        <v>0.96829999923706056</v>
      </c>
      <c r="R897" s="1">
        <v>0.9329846751933194</v>
      </c>
      <c r="S897" s="1">
        <v>0.90340906027788037</v>
      </c>
      <c r="T897" s="1">
        <v>0.90340906027788037</v>
      </c>
      <c r="U897" s="1">
        <v>0.9372858188398201</v>
      </c>
      <c r="V897" s="1">
        <v>406.790663</v>
      </c>
      <c r="W897" s="1">
        <v>379.211635</v>
      </c>
      <c r="X897" s="1">
        <v>262.000766</v>
      </c>
      <c r="Y897" s="1">
        <v>389.46</v>
      </c>
      <c r="Z897" s="7">
        <v>74463.375599999999</v>
      </c>
      <c r="AA897" s="7">
        <v>46.099741373999997</v>
      </c>
      <c r="AB897" s="7">
        <v>55.106611776999998</v>
      </c>
      <c r="AC897" s="7">
        <v>142.83228579999999</v>
      </c>
      <c r="AD897" s="7" t="s">
        <v>445</v>
      </c>
      <c r="AE897" s="7">
        <v>38.4432197</v>
      </c>
      <c r="AF897" s="7" t="s">
        <v>445</v>
      </c>
      <c r="AG897" s="7">
        <v>59.830342467999998</v>
      </c>
    </row>
    <row r="898" spans="1:33" x14ac:dyDescent="0.25">
      <c r="A898" s="1">
        <v>331147</v>
      </c>
      <c r="B898" s="1">
        <v>2220224</v>
      </c>
      <c r="C898" s="1" t="s">
        <v>318</v>
      </c>
      <c r="D898" s="1">
        <v>2220224</v>
      </c>
      <c r="E898" s="1" t="s">
        <v>606</v>
      </c>
      <c r="F898" s="1">
        <v>34203085</v>
      </c>
      <c r="G898" s="1">
        <v>1.83</v>
      </c>
      <c r="H898" s="1">
        <v>3.7932631432311794</v>
      </c>
      <c r="I898" s="1">
        <v>-3.3313056576907023</v>
      </c>
      <c r="J898" s="1">
        <v>1.9629674615565113E-2</v>
      </c>
      <c r="K898" s="1">
        <v>-3.6430183406022274</v>
      </c>
      <c r="L898" s="1">
        <v>3.7914534085774259</v>
      </c>
      <c r="M898" s="1">
        <v>59.040000915527344</v>
      </c>
      <c r="N898" s="1">
        <v>0.97094166596730558</v>
      </c>
      <c r="O898" s="1">
        <v>0.96533690096206171</v>
      </c>
      <c r="P898" s="1">
        <v>0.9372858188398201</v>
      </c>
      <c r="Q898" s="1">
        <v>0.96829999923706056</v>
      </c>
      <c r="R898" s="1">
        <v>0.9329846751933194</v>
      </c>
      <c r="S898" s="1">
        <v>0.90340906027788037</v>
      </c>
      <c r="T898" s="1">
        <v>0.90340906027788037</v>
      </c>
      <c r="U898" s="1">
        <v>0.9372858188398201</v>
      </c>
      <c r="V898" s="1">
        <v>406.790663</v>
      </c>
      <c r="W898" s="1">
        <v>379.211635</v>
      </c>
      <c r="X898" s="1">
        <v>262.000766</v>
      </c>
      <c r="Y898" s="1">
        <v>389.46</v>
      </c>
      <c r="Z898" s="7">
        <v>74463.375599999999</v>
      </c>
      <c r="AA898" s="7">
        <v>92.744970469999998</v>
      </c>
      <c r="AB898" s="7">
        <v>92.700245515000006</v>
      </c>
      <c r="AC898" s="7" t="s">
        <v>444</v>
      </c>
      <c r="AD898" s="7" t="s">
        <v>445</v>
      </c>
      <c r="AE898" s="7">
        <v>63.971911661</v>
      </c>
      <c r="AF898" s="7" t="s">
        <v>445</v>
      </c>
      <c r="AG898" s="7">
        <v>99.201344290999998</v>
      </c>
    </row>
    <row r="899" spans="1:33" x14ac:dyDescent="0.25">
      <c r="A899" s="1">
        <v>2701</v>
      </c>
      <c r="B899" s="1">
        <v>2221201</v>
      </c>
      <c r="C899" s="1" t="s">
        <v>318</v>
      </c>
      <c r="D899" s="1">
        <v>2221201</v>
      </c>
      <c r="E899" s="1" t="s">
        <v>606</v>
      </c>
      <c r="F899" s="1">
        <v>34203085</v>
      </c>
      <c r="G899" s="1">
        <v>1.83</v>
      </c>
      <c r="H899" s="1">
        <v>12.13290941804274</v>
      </c>
      <c r="I899" s="1">
        <v>-3.5268832591728074</v>
      </c>
      <c r="J899" s="1">
        <v>5.2460897128634407</v>
      </c>
      <c r="K899" s="1">
        <v>-11.972543454599624</v>
      </c>
      <c r="L899" s="1">
        <v>10.658008890560698</v>
      </c>
      <c r="M899" s="1">
        <v>59.040000915527344</v>
      </c>
      <c r="N899" s="1">
        <v>0.97094166596730558</v>
      </c>
      <c r="O899" s="1">
        <v>0.96533690096206171</v>
      </c>
      <c r="P899" s="1">
        <v>0.9372858188398201</v>
      </c>
      <c r="Q899" s="1">
        <v>0.96829999923706056</v>
      </c>
      <c r="R899" s="1">
        <v>0.9329846751933194</v>
      </c>
      <c r="S899" s="1">
        <v>0.90340906027788037</v>
      </c>
      <c r="T899" s="1">
        <v>0.90340906027788037</v>
      </c>
      <c r="U899" s="1">
        <v>0.9372858188398201</v>
      </c>
      <c r="V899" s="1">
        <v>406.790663</v>
      </c>
      <c r="W899" s="1">
        <v>379.211635</v>
      </c>
      <c r="X899" s="1">
        <v>262.000766</v>
      </c>
      <c r="Y899" s="1">
        <v>389.46</v>
      </c>
      <c r="Z899" s="7">
        <v>74463.375599999999</v>
      </c>
      <c r="AA899" s="7">
        <v>32.348601176000003</v>
      </c>
      <c r="AB899" s="7">
        <v>28.294679089999999</v>
      </c>
      <c r="AC899" s="7" t="s">
        <v>444</v>
      </c>
      <c r="AD899" s="7" t="s">
        <v>445</v>
      </c>
      <c r="AE899" s="7">
        <v>18.769722841</v>
      </c>
      <c r="AF899" s="7" t="s">
        <v>445</v>
      </c>
      <c r="AG899" s="7">
        <v>29.489372320000001</v>
      </c>
    </row>
    <row r="900" spans="1:33" x14ac:dyDescent="0.25">
      <c r="A900" s="1">
        <v>7327</v>
      </c>
      <c r="B900" s="1">
        <v>2221202</v>
      </c>
      <c r="C900" s="1" t="s">
        <v>318</v>
      </c>
      <c r="D900" s="1">
        <v>2221202</v>
      </c>
      <c r="E900" s="1" t="s">
        <v>606</v>
      </c>
      <c r="F900" s="1">
        <v>34203085</v>
      </c>
      <c r="G900" s="1">
        <v>1.83</v>
      </c>
      <c r="H900" s="1">
        <v>-0.9807647271456249</v>
      </c>
      <c r="I900" s="1">
        <v>4.7694347960677979</v>
      </c>
      <c r="J900" s="1">
        <v>-7.2737361799593012</v>
      </c>
      <c r="K900" s="1">
        <v>3.079889379361012</v>
      </c>
      <c r="L900" s="1">
        <v>6.8371009294129177</v>
      </c>
      <c r="M900" s="1">
        <v>59.040000915527344</v>
      </c>
      <c r="N900" s="1">
        <v>0.97094166596730558</v>
      </c>
      <c r="O900" s="1">
        <v>0.96533690096206171</v>
      </c>
      <c r="P900" s="1">
        <v>0.9372858188398201</v>
      </c>
      <c r="Q900" s="1">
        <v>0.96829999923706056</v>
      </c>
      <c r="R900" s="1">
        <v>0.9329846751933194</v>
      </c>
      <c r="S900" s="1">
        <v>0.90340906027788037</v>
      </c>
      <c r="T900" s="1">
        <v>0.90340906027788037</v>
      </c>
      <c r="U900" s="1">
        <v>0.9372858188398201</v>
      </c>
      <c r="V900" s="1">
        <v>406.790663</v>
      </c>
      <c r="W900" s="1">
        <v>379.211635</v>
      </c>
      <c r="X900" s="1">
        <v>262.000766</v>
      </c>
      <c r="Y900" s="1">
        <v>389.46</v>
      </c>
      <c r="Z900" s="7">
        <v>74463.375599999999</v>
      </c>
      <c r="AA900" s="7">
        <v>50.985438199000001</v>
      </c>
      <c r="AB900" s="7" t="s">
        <v>444</v>
      </c>
      <c r="AC900" s="7">
        <v>73.522391651000007</v>
      </c>
      <c r="AD900" s="7">
        <v>31.540892321000001</v>
      </c>
      <c r="AE900" s="7" t="s">
        <v>445</v>
      </c>
      <c r="AF900" s="7">
        <v>49.185396607000001</v>
      </c>
      <c r="AG900" s="7" t="s">
        <v>445</v>
      </c>
    </row>
    <row r="901" spans="1:33" x14ac:dyDescent="0.25">
      <c r="A901" s="1">
        <v>11953</v>
      </c>
      <c r="B901" s="1">
        <v>2221203</v>
      </c>
      <c r="C901" s="1" t="s">
        <v>318</v>
      </c>
      <c r="D901" s="1">
        <v>2221203</v>
      </c>
      <c r="E901" s="1" t="s">
        <v>606</v>
      </c>
      <c r="F901" s="1">
        <v>34203085</v>
      </c>
      <c r="G901" s="1">
        <v>1.83</v>
      </c>
      <c r="H901" s="1">
        <v>6.9861834757876817</v>
      </c>
      <c r="I901" s="1">
        <v>-2.3213239846342004</v>
      </c>
      <c r="J901" s="1">
        <v>3.3901340666915116</v>
      </c>
      <c r="K901" s="1">
        <v>-7.5262097589993937</v>
      </c>
      <c r="L901" s="1">
        <v>6.6798576902985216</v>
      </c>
      <c r="M901" s="1">
        <v>59.040000915527344</v>
      </c>
      <c r="N901" s="1">
        <v>0.97094166596730558</v>
      </c>
      <c r="O901" s="1">
        <v>0.96533690096206171</v>
      </c>
      <c r="P901" s="1">
        <v>0.9372858188398201</v>
      </c>
      <c r="Q901" s="1">
        <v>0.96829999923706056</v>
      </c>
      <c r="R901" s="1">
        <v>0.9329846751933194</v>
      </c>
      <c r="S901" s="1">
        <v>0.90340906027788037</v>
      </c>
      <c r="T901" s="1">
        <v>0.90340906027788037</v>
      </c>
      <c r="U901" s="1">
        <v>0.9372858188398201</v>
      </c>
      <c r="V901" s="1">
        <v>406.790663</v>
      </c>
      <c r="W901" s="1">
        <v>379.211635</v>
      </c>
      <c r="X901" s="1">
        <v>262.000766</v>
      </c>
      <c r="Y901" s="1">
        <v>389.46</v>
      </c>
      <c r="Z901" s="7">
        <v>74463.375599999999</v>
      </c>
      <c r="AA901" s="7">
        <v>52.209170659999998</v>
      </c>
      <c r="AB901" s="7">
        <v>49.876088361999997</v>
      </c>
      <c r="AC901" s="7" t="s">
        <v>444</v>
      </c>
      <c r="AD901" s="7" t="s">
        <v>445</v>
      </c>
      <c r="AE901" s="7">
        <v>30.449278372999999</v>
      </c>
      <c r="AF901" s="7" t="s">
        <v>445</v>
      </c>
      <c r="AG901" s="7">
        <v>47.501881650000001</v>
      </c>
    </row>
    <row r="902" spans="1:33" x14ac:dyDescent="0.25">
      <c r="A902" s="1">
        <v>16579</v>
      </c>
      <c r="B902" s="1">
        <v>2221204</v>
      </c>
      <c r="C902" s="1" t="s">
        <v>318</v>
      </c>
      <c r="D902" s="1">
        <v>2221204</v>
      </c>
      <c r="E902" s="1" t="s">
        <v>606</v>
      </c>
      <c r="F902" s="1">
        <v>34203085</v>
      </c>
      <c r="G902" s="1">
        <v>1.83</v>
      </c>
      <c r="H902" s="1">
        <v>1.6729598955779348</v>
      </c>
      <c r="I902" s="1">
        <v>4.7813836651101331</v>
      </c>
      <c r="J902" s="1">
        <v>-6.130019926943012</v>
      </c>
      <c r="K902" s="1">
        <v>3.4417129629848446</v>
      </c>
      <c r="L902" s="1">
        <v>7.1184656425005146</v>
      </c>
      <c r="M902" s="1">
        <v>59.040000915527344</v>
      </c>
      <c r="N902" s="1">
        <v>0.97094166596730558</v>
      </c>
      <c r="O902" s="1">
        <v>0.96533690096206171</v>
      </c>
      <c r="P902" s="1">
        <v>0.9372858188398201</v>
      </c>
      <c r="Q902" s="1">
        <v>0.96829999923706056</v>
      </c>
      <c r="R902" s="1">
        <v>0.9329846751933194</v>
      </c>
      <c r="S902" s="1">
        <v>0.90340906027788037</v>
      </c>
      <c r="T902" s="1">
        <v>0.90340906027788037</v>
      </c>
      <c r="U902" s="1">
        <v>0.9372858188398201</v>
      </c>
      <c r="V902" s="1">
        <v>406.790663</v>
      </c>
      <c r="W902" s="1">
        <v>379.211635</v>
      </c>
      <c r="X902" s="1">
        <v>262.000766</v>
      </c>
      <c r="Y902" s="1">
        <v>389.46</v>
      </c>
      <c r="Z902" s="7">
        <v>74463.375599999999</v>
      </c>
      <c r="AA902" s="7">
        <v>48.930660015000001</v>
      </c>
      <c r="AB902" s="7">
        <v>211.45559367999999</v>
      </c>
      <c r="AC902" s="7">
        <v>73.336157213000007</v>
      </c>
      <c r="AD902" s="7">
        <v>37.612250633000002</v>
      </c>
      <c r="AE902" s="7" t="s">
        <v>445</v>
      </c>
      <c r="AF902" s="7">
        <v>58.548800714000002</v>
      </c>
      <c r="AG902" s="7" t="s">
        <v>445</v>
      </c>
    </row>
    <row r="903" spans="1:33" x14ac:dyDescent="0.25">
      <c r="A903" s="1">
        <v>21205</v>
      </c>
      <c r="B903" s="1">
        <v>2221205</v>
      </c>
      <c r="C903" s="1" t="s">
        <v>318</v>
      </c>
      <c r="D903" s="1">
        <v>2221205</v>
      </c>
      <c r="E903" s="1" t="s">
        <v>606</v>
      </c>
      <c r="F903" s="1">
        <v>34203085</v>
      </c>
      <c r="G903" s="1">
        <v>1.83</v>
      </c>
      <c r="H903" s="1">
        <v>12.786836850376858</v>
      </c>
      <c r="I903" s="1">
        <v>-3.175465811270918</v>
      </c>
      <c r="J903" s="1">
        <v>6.3405969790955892</v>
      </c>
      <c r="K903" s="1">
        <v>-12.846343138591509</v>
      </c>
      <c r="L903" s="1">
        <v>11.592617452762608</v>
      </c>
      <c r="M903" s="1">
        <v>59.040000915527344</v>
      </c>
      <c r="N903" s="1">
        <v>0.97094166596730558</v>
      </c>
      <c r="O903" s="1">
        <v>0.96533690096206171</v>
      </c>
      <c r="P903" s="1">
        <v>0.9372858188398201</v>
      </c>
      <c r="Q903" s="1">
        <v>0.96829999923706056</v>
      </c>
      <c r="R903" s="1">
        <v>0.9329846751933194</v>
      </c>
      <c r="S903" s="1">
        <v>0.90340906027788037</v>
      </c>
      <c r="T903" s="1">
        <v>0.90340906027788037</v>
      </c>
      <c r="U903" s="1">
        <v>0.9372858188398201</v>
      </c>
      <c r="V903" s="1">
        <v>406.790663</v>
      </c>
      <c r="W903" s="1">
        <v>379.211635</v>
      </c>
      <c r="X903" s="1">
        <v>262.000766</v>
      </c>
      <c r="Y903" s="1">
        <v>389.46</v>
      </c>
      <c r="Z903" s="7">
        <v>74463.375599999999</v>
      </c>
      <c r="AA903" s="7">
        <v>29.660003167999999</v>
      </c>
      <c r="AB903" s="7">
        <v>26.796529507999999</v>
      </c>
      <c r="AC903" s="7" t="s">
        <v>444</v>
      </c>
      <c r="AD903" s="7" t="s">
        <v>445</v>
      </c>
      <c r="AE903" s="7">
        <v>17.424999492000001</v>
      </c>
      <c r="AF903" s="7" t="s">
        <v>445</v>
      </c>
      <c r="AG903" s="7">
        <v>27.415505570000001</v>
      </c>
    </row>
    <row r="904" spans="1:33" x14ac:dyDescent="0.25">
      <c r="A904" s="1">
        <v>25831</v>
      </c>
      <c r="B904" s="1">
        <v>2221206</v>
      </c>
      <c r="C904" s="1" t="s">
        <v>318</v>
      </c>
      <c r="D904" s="1">
        <v>2221206</v>
      </c>
      <c r="E904" s="1" t="s">
        <v>606</v>
      </c>
      <c r="F904" s="1">
        <v>34203085</v>
      </c>
      <c r="G904" s="1">
        <v>1.83</v>
      </c>
      <c r="H904" s="1">
        <v>2.6540601524993601</v>
      </c>
      <c r="I904" s="1">
        <v>4.6960905316364601</v>
      </c>
      <c r="J904" s="1">
        <v>-4.5385042077784696</v>
      </c>
      <c r="K904" s="1">
        <v>2.0019484373276342</v>
      </c>
      <c r="L904" s="1">
        <v>6.3018976638950397</v>
      </c>
      <c r="M904" s="1">
        <v>59.040000915527344</v>
      </c>
      <c r="N904" s="1">
        <v>0.97094166596730558</v>
      </c>
      <c r="O904" s="1">
        <v>0.96533690096206171</v>
      </c>
      <c r="P904" s="1">
        <v>0.9372858188398201</v>
      </c>
      <c r="Q904" s="1">
        <v>0.96829999923706056</v>
      </c>
      <c r="R904" s="1">
        <v>0.9329846751933194</v>
      </c>
      <c r="S904" s="1">
        <v>0.90340906027788037</v>
      </c>
      <c r="T904" s="1">
        <v>0.90340906027788037</v>
      </c>
      <c r="U904" s="1">
        <v>0.9372858188398201</v>
      </c>
      <c r="V904" s="1">
        <v>406.790663</v>
      </c>
      <c r="W904" s="1">
        <v>379.211635</v>
      </c>
      <c r="X904" s="1">
        <v>262.000766</v>
      </c>
      <c r="Y904" s="1">
        <v>389.46</v>
      </c>
      <c r="Z904" s="7">
        <v>74463.375599999999</v>
      </c>
      <c r="AA904" s="7">
        <v>55.400422028999998</v>
      </c>
      <c r="AB904" s="7">
        <v>132.91922843</v>
      </c>
      <c r="AC904" s="7">
        <v>74.686293828999993</v>
      </c>
      <c r="AD904" s="7">
        <v>51.152395364</v>
      </c>
      <c r="AE904" s="7" t="s">
        <v>445</v>
      </c>
      <c r="AF904" s="7">
        <v>79.430758306000001</v>
      </c>
      <c r="AG904" s="7" t="s">
        <v>445</v>
      </c>
    </row>
    <row r="905" spans="1:33" x14ac:dyDescent="0.25">
      <c r="A905" s="1">
        <v>30457</v>
      </c>
      <c r="B905" s="1">
        <v>2221207</v>
      </c>
      <c r="C905" s="1" t="s">
        <v>318</v>
      </c>
      <c r="D905" s="1">
        <v>2221207</v>
      </c>
      <c r="E905" s="1" t="s">
        <v>606</v>
      </c>
      <c r="F905" s="1">
        <v>34203085</v>
      </c>
      <c r="G905" s="1">
        <v>1.83</v>
      </c>
      <c r="H905" s="1">
        <v>6.5323730985456985</v>
      </c>
      <c r="I905" s="1">
        <v>-1.8631881029615194</v>
      </c>
      <c r="J905" s="1">
        <v>3.6590681429094678</v>
      </c>
      <c r="K905" s="1">
        <v>-7.2920568996834412</v>
      </c>
      <c r="L905" s="1">
        <v>6.5672067027734116</v>
      </c>
      <c r="M905" s="1">
        <v>59.040000915527344</v>
      </c>
      <c r="N905" s="1">
        <v>0.97094166596730558</v>
      </c>
      <c r="O905" s="1">
        <v>0.96533690096206171</v>
      </c>
      <c r="P905" s="1">
        <v>0.9372858188398201</v>
      </c>
      <c r="Q905" s="1">
        <v>0.96829999923706056</v>
      </c>
      <c r="R905" s="1">
        <v>0.9329846751933194</v>
      </c>
      <c r="S905" s="1">
        <v>0.90340906027788037</v>
      </c>
      <c r="T905" s="1">
        <v>0.90340906027788037</v>
      </c>
      <c r="U905" s="1">
        <v>0.9372858188398201</v>
      </c>
      <c r="V905" s="1">
        <v>406.790663</v>
      </c>
      <c r="W905" s="1">
        <v>379.211635</v>
      </c>
      <c r="X905" s="1">
        <v>262.000766</v>
      </c>
      <c r="Y905" s="1">
        <v>389.46</v>
      </c>
      <c r="Z905" s="7">
        <v>74463.375599999999</v>
      </c>
      <c r="AA905" s="7">
        <v>53.121897468999997</v>
      </c>
      <c r="AB905" s="7">
        <v>53.410500206000002</v>
      </c>
      <c r="AC905" s="7" t="s">
        <v>444</v>
      </c>
      <c r="AD905" s="7" t="s">
        <v>445</v>
      </c>
      <c r="AE905" s="7">
        <v>31.459135886999999</v>
      </c>
      <c r="AF905" s="7" t="s">
        <v>445</v>
      </c>
      <c r="AG905" s="7">
        <v>49.059309743</v>
      </c>
    </row>
    <row r="906" spans="1:33" x14ac:dyDescent="0.25">
      <c r="A906" s="1">
        <v>35083</v>
      </c>
      <c r="B906" s="1">
        <v>2221208</v>
      </c>
      <c r="C906" s="1" t="s">
        <v>318</v>
      </c>
      <c r="D906" s="1">
        <v>2221208</v>
      </c>
      <c r="E906" s="1" t="s">
        <v>606</v>
      </c>
      <c r="F906" s="1">
        <v>34203085</v>
      </c>
      <c r="G906" s="1">
        <v>1.83</v>
      </c>
      <c r="H906" s="1">
        <v>1.8892980230539482</v>
      </c>
      <c r="I906" s="1">
        <v>1.4173723567510983</v>
      </c>
      <c r="J906" s="1">
        <v>-1.4886965065729001</v>
      </c>
      <c r="K906" s="1">
        <v>-1.3388575488752723</v>
      </c>
      <c r="L906" s="1">
        <v>2.9498176220433914</v>
      </c>
      <c r="M906" s="1">
        <v>59.040000915527344</v>
      </c>
      <c r="N906" s="1">
        <v>0.97094166596730558</v>
      </c>
      <c r="O906" s="1">
        <v>0.96533690096206171</v>
      </c>
      <c r="P906" s="1">
        <v>0.9372858188398201</v>
      </c>
      <c r="Q906" s="1">
        <v>0.96829999923706056</v>
      </c>
      <c r="R906" s="1">
        <v>0.9329846751933194</v>
      </c>
      <c r="S906" s="1">
        <v>0.90340906027788037</v>
      </c>
      <c r="T906" s="1">
        <v>0.90340906027788037</v>
      </c>
      <c r="U906" s="1">
        <v>0.9372858188398201</v>
      </c>
      <c r="V906" s="1">
        <v>406.790663</v>
      </c>
      <c r="W906" s="1">
        <v>379.211635</v>
      </c>
      <c r="X906" s="1">
        <v>262.000766</v>
      </c>
      <c r="Y906" s="1">
        <v>389.46</v>
      </c>
      <c r="Z906" s="7">
        <v>74463.375599999999</v>
      </c>
      <c r="AA906" s="7">
        <v>119.49208913</v>
      </c>
      <c r="AB906" s="7">
        <v>187.12790967000001</v>
      </c>
      <c r="AC906" s="7">
        <v>249.76662891999999</v>
      </c>
      <c r="AD906" s="7">
        <v>157.9940359</v>
      </c>
      <c r="AE906" s="7">
        <v>175.78793834999999</v>
      </c>
      <c r="AF906" s="7">
        <v>244.20466958</v>
      </c>
      <c r="AG906" s="7">
        <v>271.64688115000001</v>
      </c>
    </row>
    <row r="907" spans="1:33" x14ac:dyDescent="0.25">
      <c r="A907" s="1">
        <v>39709</v>
      </c>
      <c r="B907" s="1">
        <v>2221209</v>
      </c>
      <c r="C907" s="1" t="s">
        <v>318</v>
      </c>
      <c r="D907" s="1">
        <v>2221209</v>
      </c>
      <c r="E907" s="1" t="s">
        <v>606</v>
      </c>
      <c r="F907" s="1">
        <v>34203085</v>
      </c>
      <c r="G907" s="1">
        <v>1.83</v>
      </c>
      <c r="H907" s="1">
        <v>9.0126018059180311</v>
      </c>
      <c r="I907" s="1">
        <v>-2.9481033330698923</v>
      </c>
      <c r="J907" s="1">
        <v>4.070412939424136</v>
      </c>
      <c r="K907" s="1">
        <v>-9.2897172434694486</v>
      </c>
      <c r="L907" s="1">
        <v>8.2255482368470307</v>
      </c>
      <c r="M907" s="1">
        <v>59.040000915527344</v>
      </c>
      <c r="N907" s="1">
        <v>0.97094166596730558</v>
      </c>
      <c r="O907" s="1">
        <v>0.96533690096206171</v>
      </c>
      <c r="P907" s="1">
        <v>0.9372858188398201</v>
      </c>
      <c r="Q907" s="1">
        <v>0.96829999923706056</v>
      </c>
      <c r="R907" s="1">
        <v>0.9329846751933194</v>
      </c>
      <c r="S907" s="1">
        <v>0.90340906027788037</v>
      </c>
      <c r="T907" s="1">
        <v>0.90340906027788037</v>
      </c>
      <c r="U907" s="1">
        <v>0.9372858188398201</v>
      </c>
      <c r="V907" s="1">
        <v>406.790663</v>
      </c>
      <c r="W907" s="1">
        <v>379.211635</v>
      </c>
      <c r="X907" s="1">
        <v>262.000766</v>
      </c>
      <c r="Y907" s="1">
        <v>389.46</v>
      </c>
      <c r="Z907" s="7">
        <v>74463.375599999999</v>
      </c>
      <c r="AA907" s="7">
        <v>42.210455715999998</v>
      </c>
      <c r="AB907" s="7">
        <v>38.436967868000004</v>
      </c>
      <c r="AC907" s="7" t="s">
        <v>444</v>
      </c>
      <c r="AD907" s="7" t="s">
        <v>445</v>
      </c>
      <c r="AE907" s="7">
        <v>24.479124886000001</v>
      </c>
      <c r="AF907" s="7" t="s">
        <v>445</v>
      </c>
      <c r="AG907" s="7">
        <v>38.294558213000002</v>
      </c>
    </row>
    <row r="908" spans="1:33" x14ac:dyDescent="0.25">
      <c r="A908" s="1">
        <v>44335</v>
      </c>
      <c r="B908" s="1">
        <v>2221210</v>
      </c>
      <c r="C908" s="1" t="s">
        <v>318</v>
      </c>
      <c r="D908" s="1">
        <v>2221210</v>
      </c>
      <c r="E908" s="1" t="s">
        <v>606</v>
      </c>
      <c r="F908" s="1">
        <v>34203085</v>
      </c>
      <c r="G908" s="1">
        <v>1.83</v>
      </c>
      <c r="H908" s="1">
        <v>-0.69923843916115547</v>
      </c>
      <c r="I908" s="1">
        <v>4.6651831009248443</v>
      </c>
      <c r="J908" s="1">
        <v>-7.1691519969690027</v>
      </c>
      <c r="K908" s="1">
        <v>3.2792659869560983</v>
      </c>
      <c r="L908" s="1">
        <v>6.8471894525178536</v>
      </c>
      <c r="M908" s="1">
        <v>59.040000915527344</v>
      </c>
      <c r="N908" s="1">
        <v>0.97094166596730558</v>
      </c>
      <c r="O908" s="1">
        <v>0.96533690096206171</v>
      </c>
      <c r="P908" s="1">
        <v>0.9372858188398201</v>
      </c>
      <c r="Q908" s="1">
        <v>0.96829999923706056</v>
      </c>
      <c r="R908" s="1">
        <v>0.9329846751933194</v>
      </c>
      <c r="S908" s="1">
        <v>0.90340906027788037</v>
      </c>
      <c r="T908" s="1">
        <v>0.90340906027788037</v>
      </c>
      <c r="U908" s="1">
        <v>0.9372858188398201</v>
      </c>
      <c r="V908" s="1">
        <v>406.790663</v>
      </c>
      <c r="W908" s="1">
        <v>379.211635</v>
      </c>
      <c r="X908" s="1">
        <v>262.000766</v>
      </c>
      <c r="Y908" s="1">
        <v>389.46</v>
      </c>
      <c r="Z908" s="7">
        <v>74463.375599999999</v>
      </c>
      <c r="AA908" s="7">
        <v>50.908843808999997</v>
      </c>
      <c r="AB908" s="7" t="s">
        <v>444</v>
      </c>
      <c r="AC908" s="7">
        <v>75.187725141000001</v>
      </c>
      <c r="AD908" s="7">
        <v>32.015601553000003</v>
      </c>
      <c r="AE908" s="7" t="s">
        <v>445</v>
      </c>
      <c r="AF908" s="7">
        <v>49.917505327999997</v>
      </c>
      <c r="AG908" s="7" t="s">
        <v>445</v>
      </c>
    </row>
    <row r="909" spans="1:33" x14ac:dyDescent="0.25">
      <c r="A909" s="1">
        <v>48961</v>
      </c>
      <c r="B909" s="1">
        <v>2221211</v>
      </c>
      <c r="C909" s="1" t="s">
        <v>318</v>
      </c>
      <c r="D909" s="1">
        <v>2221211</v>
      </c>
      <c r="E909" s="1" t="s">
        <v>606</v>
      </c>
      <c r="F909" s="1">
        <v>34203085</v>
      </c>
      <c r="G909" s="1">
        <v>1.83</v>
      </c>
      <c r="H909" s="1">
        <v>14.534485704585382</v>
      </c>
      <c r="I909" s="1">
        <v>-10.505000211108973</v>
      </c>
      <c r="J909" s="1">
        <v>1.5987372119376155</v>
      </c>
      <c r="K909" s="1">
        <v>-13.994408359351549</v>
      </c>
      <c r="L909" s="1">
        <v>13.824442247278895</v>
      </c>
      <c r="M909" s="1">
        <v>59.040000915527344</v>
      </c>
      <c r="N909" s="1">
        <v>0.97094166596730558</v>
      </c>
      <c r="O909" s="1">
        <v>0.96533690096206171</v>
      </c>
      <c r="P909" s="1">
        <v>0.9372858188398201</v>
      </c>
      <c r="Q909" s="1">
        <v>0.96829999923706056</v>
      </c>
      <c r="R909" s="1">
        <v>0.9329846751933194</v>
      </c>
      <c r="S909" s="1">
        <v>0.90340906027788037</v>
      </c>
      <c r="T909" s="1">
        <v>0.90340906027788037</v>
      </c>
      <c r="U909" s="1">
        <v>0.9372858188398201</v>
      </c>
      <c r="V909" s="1">
        <v>406.790663</v>
      </c>
      <c r="W909" s="1">
        <v>379.211635</v>
      </c>
      <c r="X909" s="1">
        <v>262.000766</v>
      </c>
      <c r="Y909" s="1">
        <v>389.46</v>
      </c>
      <c r="Z909" s="7">
        <v>74463.375599999999</v>
      </c>
      <c r="AA909" s="7">
        <v>24.710237091</v>
      </c>
      <c r="AB909" s="7">
        <v>23.454232165000001</v>
      </c>
      <c r="AC909" s="7" t="s">
        <v>444</v>
      </c>
      <c r="AD909" s="7" t="s">
        <v>445</v>
      </c>
      <c r="AE909" s="7">
        <v>15.913459984999999</v>
      </c>
      <c r="AF909" s="7" t="s">
        <v>445</v>
      </c>
      <c r="AG909" s="7">
        <v>25.084370673999999</v>
      </c>
    </row>
    <row r="910" spans="1:33" x14ac:dyDescent="0.25">
      <c r="A910" s="1">
        <v>53587</v>
      </c>
      <c r="B910" s="1">
        <v>2221212</v>
      </c>
      <c r="C910" s="1" t="s">
        <v>318</v>
      </c>
      <c r="D910" s="1">
        <v>2221212</v>
      </c>
      <c r="E910" s="1" t="s">
        <v>606</v>
      </c>
      <c r="F910" s="1">
        <v>34203085</v>
      </c>
      <c r="G910" s="1">
        <v>1.83</v>
      </c>
      <c r="H910" s="1">
        <v>11.53100890622505</v>
      </c>
      <c r="I910" s="1">
        <v>-2.7417303005726064</v>
      </c>
      <c r="J910" s="1">
        <v>6.0991500628673165</v>
      </c>
      <c r="K910" s="1">
        <v>-11.829347536307738</v>
      </c>
      <c r="L910" s="1">
        <v>10.728194032107197</v>
      </c>
      <c r="M910" s="1">
        <v>59.040000915527344</v>
      </c>
      <c r="N910" s="1">
        <v>0.97094166596730558</v>
      </c>
      <c r="O910" s="1">
        <v>0.96533690096206171</v>
      </c>
      <c r="P910" s="1">
        <v>0.9372858188398201</v>
      </c>
      <c r="Q910" s="1">
        <v>0.96829999923706056</v>
      </c>
      <c r="R910" s="1">
        <v>0.9329846751933194</v>
      </c>
      <c r="S910" s="1">
        <v>0.90340906027788037</v>
      </c>
      <c r="T910" s="1">
        <v>0.90340906027788037</v>
      </c>
      <c r="U910" s="1">
        <v>0.9372858188398201</v>
      </c>
      <c r="V910" s="1">
        <v>406.790663</v>
      </c>
      <c r="W910" s="1">
        <v>379.211635</v>
      </c>
      <c r="X910" s="1">
        <v>262.000766</v>
      </c>
      <c r="Y910" s="1">
        <v>389.46</v>
      </c>
      <c r="Z910" s="7">
        <v>74463.375599999999</v>
      </c>
      <c r="AA910" s="7">
        <v>32.130430597999997</v>
      </c>
      <c r="AB910" s="7">
        <v>29.82381522</v>
      </c>
      <c r="AC910" s="7" t="s">
        <v>444</v>
      </c>
      <c r="AD910" s="7" t="s">
        <v>445</v>
      </c>
      <c r="AE910" s="7">
        <v>19.009038121</v>
      </c>
      <c r="AF910" s="7" t="s">
        <v>445</v>
      </c>
      <c r="AG910" s="7">
        <v>29.858450467000001</v>
      </c>
    </row>
    <row r="911" spans="1:33" x14ac:dyDescent="0.25">
      <c r="A911" s="1">
        <v>58213</v>
      </c>
      <c r="B911" s="1">
        <v>2221213</v>
      </c>
      <c r="C911" s="1" t="s">
        <v>318</v>
      </c>
      <c r="D911" s="1">
        <v>2221213</v>
      </c>
      <c r="E911" s="1" t="s">
        <v>606</v>
      </c>
      <c r="F911" s="1">
        <v>34203085</v>
      </c>
      <c r="G911" s="1">
        <v>1.83</v>
      </c>
      <c r="H911" s="1">
        <v>3.7553571845404967</v>
      </c>
      <c r="I911" s="1">
        <v>7.0438058104061945</v>
      </c>
      <c r="J911" s="1">
        <v>-6.8444906909179579</v>
      </c>
      <c r="K911" s="1">
        <v>3.8266741524882466</v>
      </c>
      <c r="L911" s="1">
        <v>9.3114197631217692</v>
      </c>
      <c r="M911" s="1">
        <v>59.040000915527344</v>
      </c>
      <c r="N911" s="1">
        <v>0.97094166596730558</v>
      </c>
      <c r="O911" s="1">
        <v>0.96533690096206171</v>
      </c>
      <c r="P911" s="1">
        <v>0.9372858188398201</v>
      </c>
      <c r="Q911" s="1">
        <v>0.96829999923706056</v>
      </c>
      <c r="R911" s="1">
        <v>0.9329846751933194</v>
      </c>
      <c r="S911" s="1">
        <v>0.90340906027788037</v>
      </c>
      <c r="T911" s="1">
        <v>0.90340906027788037</v>
      </c>
      <c r="U911" s="1">
        <v>0.9372858188398201</v>
      </c>
      <c r="V911" s="1">
        <v>406.790663</v>
      </c>
      <c r="W911" s="1">
        <v>379.211635</v>
      </c>
      <c r="X911" s="1">
        <v>262.000766</v>
      </c>
      <c r="Y911" s="1">
        <v>389.46</v>
      </c>
      <c r="Z911" s="7">
        <v>74463.375599999999</v>
      </c>
      <c r="AA911" s="7">
        <v>37.171374169000003</v>
      </c>
      <c r="AB911" s="7">
        <v>93.646040404999994</v>
      </c>
      <c r="AC911" s="7">
        <v>49.459893045000001</v>
      </c>
      <c r="AD911" s="7">
        <v>33.581662317000003</v>
      </c>
      <c r="AE911" s="7" t="s">
        <v>445</v>
      </c>
      <c r="AF911" s="7">
        <v>52.332724302000003</v>
      </c>
      <c r="AG911" s="7" t="s">
        <v>445</v>
      </c>
    </row>
    <row r="912" spans="1:33" x14ac:dyDescent="0.25">
      <c r="A912" s="1">
        <v>62839</v>
      </c>
      <c r="B912" s="1">
        <v>2221214</v>
      </c>
      <c r="C912" s="1" t="s">
        <v>318</v>
      </c>
      <c r="D912" s="1">
        <v>2221214</v>
      </c>
      <c r="E912" s="1" t="s">
        <v>606</v>
      </c>
      <c r="F912" s="1">
        <v>34203085</v>
      </c>
      <c r="G912" s="1">
        <v>1.83</v>
      </c>
      <c r="H912" s="1">
        <v>11.359380938763893</v>
      </c>
      <c r="I912" s="1">
        <v>-3.01686909224484</v>
      </c>
      <c r="J912" s="1">
        <v>5.4103437544983333</v>
      </c>
      <c r="K912" s="1">
        <v>-11.327778136966318</v>
      </c>
      <c r="L912" s="1">
        <v>10.163425329846719</v>
      </c>
      <c r="M912" s="1">
        <v>59.040000915527344</v>
      </c>
      <c r="N912" s="1">
        <v>0.97094166596730558</v>
      </c>
      <c r="O912" s="1">
        <v>0.96533690096206171</v>
      </c>
      <c r="P912" s="1">
        <v>0.9372858188398201</v>
      </c>
      <c r="Q912" s="1">
        <v>0.96829999923706056</v>
      </c>
      <c r="R912" s="1">
        <v>0.9329846751933194</v>
      </c>
      <c r="S912" s="1">
        <v>0.90340906027788037</v>
      </c>
      <c r="T912" s="1">
        <v>0.90340906027788037</v>
      </c>
      <c r="U912" s="1">
        <v>0.9372858188398201</v>
      </c>
      <c r="V912" s="1">
        <v>406.790663</v>
      </c>
      <c r="W912" s="1">
        <v>379.211635</v>
      </c>
      <c r="X912" s="1">
        <v>262.000766</v>
      </c>
      <c r="Y912" s="1">
        <v>389.46</v>
      </c>
      <c r="Z912" s="7">
        <v>74463.375599999999</v>
      </c>
      <c r="AA912" s="7">
        <v>33.971446759999999</v>
      </c>
      <c r="AB912" s="7">
        <v>30.28952975</v>
      </c>
      <c r="AC912" s="7" t="s">
        <v>444</v>
      </c>
      <c r="AD912" s="7" t="s">
        <v>445</v>
      </c>
      <c r="AE912" s="7">
        <v>19.894994847</v>
      </c>
      <c r="AF912" s="7" t="s">
        <v>445</v>
      </c>
      <c r="AG912" s="7">
        <v>31.224795595</v>
      </c>
    </row>
    <row r="913" spans="1:33" x14ac:dyDescent="0.25">
      <c r="A913" s="1">
        <v>67465</v>
      </c>
      <c r="B913" s="1">
        <v>2221215</v>
      </c>
      <c r="C913" s="1" t="s">
        <v>318</v>
      </c>
      <c r="D913" s="1">
        <v>2221215</v>
      </c>
      <c r="E913" s="1" t="s">
        <v>606</v>
      </c>
      <c r="F913" s="1">
        <v>34203085</v>
      </c>
      <c r="G913" s="1">
        <v>1.83</v>
      </c>
      <c r="H913" s="1">
        <v>0.41469241932613865</v>
      </c>
      <c r="I913" s="1">
        <v>8.362380223728147</v>
      </c>
      <c r="J913" s="1">
        <v>-11.743560916393127</v>
      </c>
      <c r="K913" s="1">
        <v>7.0358289932183204</v>
      </c>
      <c r="L913" s="1">
        <v>11.957649628859382</v>
      </c>
      <c r="M913" s="1">
        <v>59.040000915527344</v>
      </c>
      <c r="N913" s="1">
        <v>0.97094166596730558</v>
      </c>
      <c r="O913" s="1">
        <v>0.96533690096206171</v>
      </c>
      <c r="P913" s="1">
        <v>0.9372858188398201</v>
      </c>
      <c r="Q913" s="1">
        <v>0.96829999923706056</v>
      </c>
      <c r="R913" s="1">
        <v>0.9329846751933194</v>
      </c>
      <c r="S913" s="1">
        <v>0.90340906027788037</v>
      </c>
      <c r="T913" s="1">
        <v>0.90340906027788037</v>
      </c>
      <c r="U913" s="1">
        <v>0.9372858188398201</v>
      </c>
      <c r="V913" s="1">
        <v>406.790663</v>
      </c>
      <c r="W913" s="1">
        <v>379.211635</v>
      </c>
      <c r="X913" s="1">
        <v>262.000766</v>
      </c>
      <c r="Y913" s="1">
        <v>389.46</v>
      </c>
      <c r="Z913" s="7">
        <v>74463.375599999999</v>
      </c>
      <c r="AA913" s="7">
        <v>28.724042671999999</v>
      </c>
      <c r="AB913" s="7">
        <v>856.09232013999997</v>
      </c>
      <c r="AC913" s="7">
        <v>41.503411507000003</v>
      </c>
      <c r="AD913" s="7">
        <v>19.155203987</v>
      </c>
      <c r="AE913" s="7" t="s">
        <v>445</v>
      </c>
      <c r="AF913" s="7">
        <v>30.083871204000001</v>
      </c>
      <c r="AG913" s="7" t="s">
        <v>445</v>
      </c>
    </row>
    <row r="914" spans="1:33" x14ac:dyDescent="0.25">
      <c r="A914" s="1">
        <v>72091</v>
      </c>
      <c r="B914" s="1">
        <v>2221216</v>
      </c>
      <c r="C914" s="1" t="s">
        <v>318</v>
      </c>
      <c r="D914" s="1">
        <v>2221216</v>
      </c>
      <c r="E914" s="1" t="s">
        <v>606</v>
      </c>
      <c r="F914" s="1">
        <v>34203085</v>
      </c>
      <c r="G914" s="1">
        <v>1.83</v>
      </c>
      <c r="H914" s="1">
        <v>4.130305553226763</v>
      </c>
      <c r="I914" s="1">
        <v>2.045058062245154</v>
      </c>
      <c r="J914" s="1">
        <v>1.5978732921060907</v>
      </c>
      <c r="K914" s="1">
        <v>-2.9808001440332754</v>
      </c>
      <c r="L914" s="1">
        <v>4.3825025915262428</v>
      </c>
      <c r="M914" s="1">
        <v>59.040000915527344</v>
      </c>
      <c r="N914" s="1">
        <v>0.97094166596730558</v>
      </c>
      <c r="O914" s="1">
        <v>0.96533690096206171</v>
      </c>
      <c r="P914" s="1">
        <v>0.9372858188398201</v>
      </c>
      <c r="Q914" s="1">
        <v>0.96829999923706056</v>
      </c>
      <c r="R914" s="1">
        <v>0.9329846751933194</v>
      </c>
      <c r="S914" s="1">
        <v>0.90340906027788037</v>
      </c>
      <c r="T914" s="1">
        <v>0.90340906027788037</v>
      </c>
      <c r="U914" s="1">
        <v>0.9372858188398201</v>
      </c>
      <c r="V914" s="1">
        <v>406.790663</v>
      </c>
      <c r="W914" s="1">
        <v>379.211635</v>
      </c>
      <c r="X914" s="1">
        <v>262.000766</v>
      </c>
      <c r="Y914" s="1">
        <v>389.46</v>
      </c>
      <c r="Z914" s="7">
        <v>74463.375599999999</v>
      </c>
      <c r="AA914" s="7">
        <v>80.101991476999999</v>
      </c>
      <c r="AB914" s="7">
        <v>85.054090489000004</v>
      </c>
      <c r="AC914" s="7">
        <v>172.79931375999999</v>
      </c>
      <c r="AD914" s="7" t="s">
        <v>445</v>
      </c>
      <c r="AE914" s="7">
        <v>78.406150820999997</v>
      </c>
      <c r="AF914" s="7" t="s">
        <v>445</v>
      </c>
      <c r="AG914" s="7">
        <v>121.46219718</v>
      </c>
    </row>
    <row r="915" spans="1:33" x14ac:dyDescent="0.25">
      <c r="A915" s="1">
        <v>76717</v>
      </c>
      <c r="B915" s="1">
        <v>2221217</v>
      </c>
      <c r="C915" s="1" t="s">
        <v>318</v>
      </c>
      <c r="D915" s="1">
        <v>2221217</v>
      </c>
      <c r="E915" s="1" t="s">
        <v>606</v>
      </c>
      <c r="F915" s="1">
        <v>34203085</v>
      </c>
      <c r="G915" s="1">
        <v>1.83</v>
      </c>
      <c r="H915" s="1">
        <v>3.262793070056111</v>
      </c>
      <c r="I915" s="1">
        <v>1.3963927893744457</v>
      </c>
      <c r="J915" s="1">
        <v>1.1507899902005487</v>
      </c>
      <c r="K915" s="1">
        <v>-2.5375727930007663</v>
      </c>
      <c r="L915" s="1">
        <v>3.461646913382737</v>
      </c>
      <c r="M915" s="1">
        <v>59.040000915527344</v>
      </c>
      <c r="N915" s="1">
        <v>0.97094166596730558</v>
      </c>
      <c r="O915" s="1">
        <v>0.96533690096206171</v>
      </c>
      <c r="P915" s="1">
        <v>0.9372858188398201</v>
      </c>
      <c r="Q915" s="1">
        <v>0.96829999923706056</v>
      </c>
      <c r="R915" s="1">
        <v>0.9329846751933194</v>
      </c>
      <c r="S915" s="1">
        <v>0.90340906027788037</v>
      </c>
      <c r="T915" s="1">
        <v>0.90340906027788037</v>
      </c>
      <c r="U915" s="1">
        <v>0.9372858188398201</v>
      </c>
      <c r="V915" s="1">
        <v>406.790663</v>
      </c>
      <c r="W915" s="1">
        <v>379.211635</v>
      </c>
      <c r="X915" s="1">
        <v>262.000766</v>
      </c>
      <c r="Y915" s="1">
        <v>389.46</v>
      </c>
      <c r="Z915" s="7">
        <v>74463.375599999999</v>
      </c>
      <c r="AA915" s="7">
        <v>101.67647069</v>
      </c>
      <c r="AB915" s="7">
        <v>107.93418007</v>
      </c>
      <c r="AC915" s="7">
        <v>253.53417586</v>
      </c>
      <c r="AD915" s="7" t="s">
        <v>445</v>
      </c>
      <c r="AE915" s="7">
        <v>92.275694970000004</v>
      </c>
      <c r="AF915" s="7" t="s">
        <v>445</v>
      </c>
      <c r="AG915" s="7">
        <v>142.85216299000001</v>
      </c>
    </row>
    <row r="916" spans="1:33" x14ac:dyDescent="0.25">
      <c r="A916" s="1">
        <v>81343</v>
      </c>
      <c r="B916" s="1">
        <v>2221218</v>
      </c>
      <c r="C916" s="1" t="s">
        <v>318</v>
      </c>
      <c r="D916" s="1">
        <v>2221218</v>
      </c>
      <c r="E916" s="1" t="s">
        <v>606</v>
      </c>
      <c r="F916" s="1">
        <v>34203085</v>
      </c>
      <c r="G916" s="1">
        <v>1.83</v>
      </c>
      <c r="H916" s="1">
        <v>3.4700967099280846</v>
      </c>
      <c r="I916" s="1">
        <v>1.6019511032134002</v>
      </c>
      <c r="J916" s="1">
        <v>1.1911510388182158</v>
      </c>
      <c r="K916" s="1">
        <v>-2.5803652563333657</v>
      </c>
      <c r="L916" s="1">
        <v>3.6614195303209573</v>
      </c>
      <c r="M916" s="1">
        <v>59.040000915527344</v>
      </c>
      <c r="N916" s="1">
        <v>0.97094166596730558</v>
      </c>
      <c r="O916" s="1">
        <v>0.96533690096206171</v>
      </c>
      <c r="P916" s="1">
        <v>0.9372858188398201</v>
      </c>
      <c r="Q916" s="1">
        <v>0.96829999923706056</v>
      </c>
      <c r="R916" s="1">
        <v>0.9329846751933194</v>
      </c>
      <c r="S916" s="1">
        <v>0.90340906027788037</v>
      </c>
      <c r="T916" s="1">
        <v>0.90340906027788037</v>
      </c>
      <c r="U916" s="1">
        <v>0.9372858188398201</v>
      </c>
      <c r="V916" s="1">
        <v>406.790663</v>
      </c>
      <c r="W916" s="1">
        <v>379.211635</v>
      </c>
      <c r="X916" s="1">
        <v>262.000766</v>
      </c>
      <c r="Y916" s="1">
        <v>389.46</v>
      </c>
      <c r="Z916" s="7">
        <v>74463.375599999999</v>
      </c>
      <c r="AA916" s="7">
        <v>96.074286319999999</v>
      </c>
      <c r="AB916" s="7">
        <v>101.42645019</v>
      </c>
      <c r="AC916" s="7">
        <v>220.87299419999999</v>
      </c>
      <c r="AD916" s="7" t="s">
        <v>445</v>
      </c>
      <c r="AE916" s="7">
        <v>90.728822198000003</v>
      </c>
      <c r="AF916" s="7" t="s">
        <v>445</v>
      </c>
      <c r="AG916" s="7">
        <v>140.46653621999999</v>
      </c>
    </row>
    <row r="917" spans="1:33" x14ac:dyDescent="0.25">
      <c r="A917" s="1">
        <v>85969</v>
      </c>
      <c r="B917" s="1">
        <v>2221219</v>
      </c>
      <c r="C917" s="1" t="s">
        <v>318</v>
      </c>
      <c r="D917" s="1">
        <v>2221219</v>
      </c>
      <c r="E917" s="1" t="s">
        <v>606</v>
      </c>
      <c r="F917" s="1">
        <v>34203085</v>
      </c>
      <c r="G917" s="1">
        <v>1.83</v>
      </c>
      <c r="H917" s="1">
        <v>3.9639718673521696</v>
      </c>
      <c r="I917" s="1">
        <v>2.0017929249915953</v>
      </c>
      <c r="J917" s="1">
        <v>1.378135651528271</v>
      </c>
      <c r="K917" s="1">
        <v>-2.7842912731472049</v>
      </c>
      <c r="L917" s="1">
        <v>4.1686767176760169</v>
      </c>
      <c r="M917" s="1">
        <v>59.040000915527344</v>
      </c>
      <c r="N917" s="1">
        <v>0.97094166596730558</v>
      </c>
      <c r="O917" s="1">
        <v>0.96533690096206171</v>
      </c>
      <c r="P917" s="1">
        <v>0.9372858188398201</v>
      </c>
      <c r="Q917" s="1">
        <v>0.96829999923706056</v>
      </c>
      <c r="R917" s="1">
        <v>0.9329846751933194</v>
      </c>
      <c r="S917" s="1">
        <v>0.90340906027788037</v>
      </c>
      <c r="T917" s="1">
        <v>0.90340906027788037</v>
      </c>
      <c r="U917" s="1">
        <v>0.9372858188398201</v>
      </c>
      <c r="V917" s="1">
        <v>406.790663</v>
      </c>
      <c r="W917" s="1">
        <v>379.211635</v>
      </c>
      <c r="X917" s="1">
        <v>262.000766</v>
      </c>
      <c r="Y917" s="1">
        <v>389.46</v>
      </c>
      <c r="Z917" s="7">
        <v>74463.375599999999</v>
      </c>
      <c r="AA917" s="7">
        <v>84.261993648000001</v>
      </c>
      <c r="AB917" s="7">
        <v>88.665037925999997</v>
      </c>
      <c r="AC917" s="7">
        <v>176.55567191</v>
      </c>
      <c r="AD917" s="7" t="s">
        <v>445</v>
      </c>
      <c r="AE917" s="7">
        <v>84.010454218000007</v>
      </c>
      <c r="AF917" s="7" t="s">
        <v>445</v>
      </c>
      <c r="AG917" s="7">
        <v>130.10529725000001</v>
      </c>
    </row>
    <row r="918" spans="1:33" x14ac:dyDescent="0.25">
      <c r="A918" s="1">
        <v>90595</v>
      </c>
      <c r="B918" s="1">
        <v>2221220</v>
      </c>
      <c r="C918" s="1" t="s">
        <v>318</v>
      </c>
      <c r="D918" s="1">
        <v>2221220</v>
      </c>
      <c r="E918" s="1" t="s">
        <v>606</v>
      </c>
      <c r="F918" s="1">
        <v>34203085</v>
      </c>
      <c r="G918" s="1">
        <v>1.83</v>
      </c>
      <c r="H918" s="1">
        <v>1.6859221263329476</v>
      </c>
      <c r="I918" s="1">
        <v>-0.61239072189093646</v>
      </c>
      <c r="J918" s="1">
        <v>0.31625483125755482</v>
      </c>
      <c r="K918" s="1">
        <v>-2.9772513922255937</v>
      </c>
      <c r="L918" s="1">
        <v>2.7238007032622984</v>
      </c>
      <c r="M918" s="1">
        <v>59.040000915527344</v>
      </c>
      <c r="N918" s="1">
        <v>0.97094166596730558</v>
      </c>
      <c r="O918" s="1">
        <v>0.96533690096206171</v>
      </c>
      <c r="P918" s="1">
        <v>0.9372858188398201</v>
      </c>
      <c r="Q918" s="1">
        <v>0.96829999923706056</v>
      </c>
      <c r="R918" s="1">
        <v>0.9329846751933194</v>
      </c>
      <c r="S918" s="1">
        <v>0.90340906027788037</v>
      </c>
      <c r="T918" s="1">
        <v>0.90340906027788037</v>
      </c>
      <c r="U918" s="1">
        <v>0.9372858188398201</v>
      </c>
      <c r="V918" s="1">
        <v>406.790663</v>
      </c>
      <c r="W918" s="1">
        <v>379.211635</v>
      </c>
      <c r="X918" s="1">
        <v>262.000766</v>
      </c>
      <c r="Y918" s="1">
        <v>389.46</v>
      </c>
      <c r="Z918" s="7">
        <v>74463.375599999999</v>
      </c>
      <c r="AA918" s="7">
        <v>129.49034291999999</v>
      </c>
      <c r="AB918" s="7">
        <v>209.82212652000001</v>
      </c>
      <c r="AC918" s="7" t="s">
        <v>444</v>
      </c>
      <c r="AD918" s="7" t="s">
        <v>445</v>
      </c>
      <c r="AE918" s="7">
        <v>78.500799435999994</v>
      </c>
      <c r="AF918" s="7" t="s">
        <v>445</v>
      </c>
      <c r="AG918" s="7">
        <v>121.6081667</v>
      </c>
    </row>
    <row r="919" spans="1:33" x14ac:dyDescent="0.25">
      <c r="A919" s="1">
        <v>95221</v>
      </c>
      <c r="B919" s="1">
        <v>2221221</v>
      </c>
      <c r="C919" s="1" t="s">
        <v>318</v>
      </c>
      <c r="D919" s="1">
        <v>2221221</v>
      </c>
      <c r="E919" s="1" t="s">
        <v>606</v>
      </c>
      <c r="F919" s="1">
        <v>34203085</v>
      </c>
      <c r="G919" s="1">
        <v>1.83</v>
      </c>
      <c r="H919" s="1">
        <v>5.8065219724995005</v>
      </c>
      <c r="I919" s="1">
        <v>-5.1426479028345309</v>
      </c>
      <c r="J919" s="1">
        <v>-4.2811481375232878</v>
      </c>
      <c r="K919" s="1">
        <v>-7.7219676816050598</v>
      </c>
      <c r="L919" s="1">
        <v>8.7698681269243757</v>
      </c>
      <c r="M919" s="1">
        <v>59.040000915527344</v>
      </c>
      <c r="N919" s="1">
        <v>0.97094166596730558</v>
      </c>
      <c r="O919" s="1">
        <v>0.96533690096206171</v>
      </c>
      <c r="P919" s="1">
        <v>0.9372858188398201</v>
      </c>
      <c r="Q919" s="1">
        <v>0.96829999923706056</v>
      </c>
      <c r="R919" s="1">
        <v>0.9329846751933194</v>
      </c>
      <c r="S919" s="1">
        <v>0.90340906027788037</v>
      </c>
      <c r="T919" s="1">
        <v>0.90340906027788037</v>
      </c>
      <c r="U919" s="1">
        <v>0.9372858188398201</v>
      </c>
      <c r="V919" s="1">
        <v>406.790663</v>
      </c>
      <c r="W919" s="1">
        <v>379.211635</v>
      </c>
      <c r="X919" s="1">
        <v>262.000766</v>
      </c>
      <c r="Y919" s="1">
        <v>389.46</v>
      </c>
      <c r="Z919" s="7">
        <v>74463.375599999999</v>
      </c>
      <c r="AA919" s="7">
        <v>39.528509970999998</v>
      </c>
      <c r="AB919" s="7">
        <v>60.212148943999999</v>
      </c>
      <c r="AC919" s="7" t="s">
        <v>444</v>
      </c>
      <c r="AD919" s="7">
        <v>54.287473874</v>
      </c>
      <c r="AE919" s="7">
        <v>29.652014559000001</v>
      </c>
      <c r="AF919" s="7">
        <v>84.265756586999998</v>
      </c>
      <c r="AG919" s="7">
        <v>46.272321001000002</v>
      </c>
    </row>
    <row r="920" spans="1:33" x14ac:dyDescent="0.25">
      <c r="A920" s="1">
        <v>99847</v>
      </c>
      <c r="B920" s="1">
        <v>2221222</v>
      </c>
      <c r="C920" s="1" t="s">
        <v>318</v>
      </c>
      <c r="D920" s="1">
        <v>2221222</v>
      </c>
      <c r="E920" s="1" t="s">
        <v>606</v>
      </c>
      <c r="F920" s="1">
        <v>34203085</v>
      </c>
      <c r="G920" s="1">
        <v>1.83</v>
      </c>
      <c r="H920" s="1">
        <v>8.087451614535194</v>
      </c>
      <c r="I920" s="1">
        <v>4.8179158786723724</v>
      </c>
      <c r="J920" s="1">
        <v>4.1221831393965473</v>
      </c>
      <c r="K920" s="1">
        <v>-5.0322212264025081</v>
      </c>
      <c r="L920" s="1">
        <v>8.5318725822083969</v>
      </c>
      <c r="M920" s="1">
        <v>59.040000915527344</v>
      </c>
      <c r="N920" s="1">
        <v>0.97094166596730558</v>
      </c>
      <c r="O920" s="1">
        <v>0.96533690096206171</v>
      </c>
      <c r="P920" s="1">
        <v>0.9372858188398201</v>
      </c>
      <c r="Q920" s="1">
        <v>0.96829999923706056</v>
      </c>
      <c r="R920" s="1">
        <v>0.9329846751933194</v>
      </c>
      <c r="S920" s="1">
        <v>0.90340906027788037</v>
      </c>
      <c r="T920" s="1">
        <v>0.90340906027788037</v>
      </c>
      <c r="U920" s="1">
        <v>0.9372858188398201</v>
      </c>
      <c r="V920" s="1">
        <v>406.790663</v>
      </c>
      <c r="W920" s="1">
        <v>379.211635</v>
      </c>
      <c r="X920" s="1">
        <v>262.000766</v>
      </c>
      <c r="Y920" s="1">
        <v>389.46</v>
      </c>
      <c r="Z920" s="7">
        <v>74463.375599999999</v>
      </c>
      <c r="AA920" s="7">
        <v>40.659047811999997</v>
      </c>
      <c r="AB920" s="7">
        <v>42.948292338000002</v>
      </c>
      <c r="AC920" s="7">
        <v>72.772497646999994</v>
      </c>
      <c r="AD920" s="7" t="s">
        <v>445</v>
      </c>
      <c r="AE920" s="7">
        <v>46.035663806000002</v>
      </c>
      <c r="AF920" s="7" t="s">
        <v>445</v>
      </c>
      <c r="AG920" s="7">
        <v>71.539603999999997</v>
      </c>
    </row>
    <row r="921" spans="1:33" x14ac:dyDescent="0.25">
      <c r="A921" s="1">
        <v>104473</v>
      </c>
      <c r="B921" s="1">
        <v>2221223</v>
      </c>
      <c r="C921" s="1" t="s">
        <v>318</v>
      </c>
      <c r="D921" s="1">
        <v>2221223</v>
      </c>
      <c r="E921" s="1" t="s">
        <v>606</v>
      </c>
      <c r="F921" s="1">
        <v>34203085</v>
      </c>
      <c r="G921" s="1">
        <v>1.83</v>
      </c>
      <c r="H921" s="1">
        <v>6.3061840198302344</v>
      </c>
      <c r="I921" s="1">
        <v>2.3714654588431912</v>
      </c>
      <c r="J921" s="1">
        <v>6.0919885410181935</v>
      </c>
      <c r="K921" s="1">
        <v>-6.0460477460489805</v>
      </c>
      <c r="L921" s="1">
        <v>7.5177951466904105</v>
      </c>
      <c r="M921" s="1">
        <v>59.040000915527344</v>
      </c>
      <c r="N921" s="1">
        <v>0.97094166596730558</v>
      </c>
      <c r="O921" s="1">
        <v>0.96533690096206171</v>
      </c>
      <c r="P921" s="1">
        <v>0.9372858188398201</v>
      </c>
      <c r="Q921" s="1">
        <v>0.96829999923706056</v>
      </c>
      <c r="R921" s="1">
        <v>0.9329846751933194</v>
      </c>
      <c r="S921" s="1">
        <v>0.90340906027788037</v>
      </c>
      <c r="T921" s="1">
        <v>0.90340906027788037</v>
      </c>
      <c r="U921" s="1">
        <v>0.9372858188398201</v>
      </c>
      <c r="V921" s="1">
        <v>406.790663</v>
      </c>
      <c r="W921" s="1">
        <v>379.211635</v>
      </c>
      <c r="X921" s="1">
        <v>262.000766</v>
      </c>
      <c r="Y921" s="1">
        <v>389.46</v>
      </c>
      <c r="Z921" s="7">
        <v>74463.375599999999</v>
      </c>
      <c r="AA921" s="7">
        <v>46.278448120999997</v>
      </c>
      <c r="AB921" s="7">
        <v>55.36208628</v>
      </c>
      <c r="AC921" s="7">
        <v>148.8776575</v>
      </c>
      <c r="AD921" s="7" t="s">
        <v>445</v>
      </c>
      <c r="AE921" s="7">
        <v>38.148527393000002</v>
      </c>
      <c r="AF921" s="7" t="s">
        <v>445</v>
      </c>
      <c r="AG921" s="7">
        <v>59.375860453000001</v>
      </c>
    </row>
    <row r="922" spans="1:33" x14ac:dyDescent="0.25">
      <c r="A922" s="1">
        <v>109099</v>
      </c>
      <c r="B922" s="1">
        <v>2221224</v>
      </c>
      <c r="C922" s="1" t="s">
        <v>318</v>
      </c>
      <c r="D922" s="1">
        <v>2221224</v>
      </c>
      <c r="E922" s="1" t="s">
        <v>606</v>
      </c>
      <c r="F922" s="1">
        <v>34203085</v>
      </c>
      <c r="G922" s="1">
        <v>1.83</v>
      </c>
      <c r="H922" s="1">
        <v>3.8384966606086679</v>
      </c>
      <c r="I922" s="1">
        <v>-3.4568163868087374</v>
      </c>
      <c r="J922" s="1">
        <v>-3.9413411748271614E-2</v>
      </c>
      <c r="K922" s="1">
        <v>-3.662353845094561</v>
      </c>
      <c r="L922" s="1">
        <v>3.866370758698372</v>
      </c>
      <c r="M922" s="1">
        <v>59.040000915527344</v>
      </c>
      <c r="N922" s="1">
        <v>0.97094166596730558</v>
      </c>
      <c r="O922" s="1">
        <v>0.96533690096206171</v>
      </c>
      <c r="P922" s="1">
        <v>0.9372858188398201</v>
      </c>
      <c r="Q922" s="1">
        <v>0.96829999923706056</v>
      </c>
      <c r="R922" s="1">
        <v>0.9329846751933194</v>
      </c>
      <c r="S922" s="1">
        <v>0.90340906027788037</v>
      </c>
      <c r="T922" s="1">
        <v>0.90340906027788037</v>
      </c>
      <c r="U922" s="1">
        <v>0.9372858188398201</v>
      </c>
      <c r="V922" s="1">
        <v>406.790663</v>
      </c>
      <c r="W922" s="1">
        <v>379.211635</v>
      </c>
      <c r="X922" s="1">
        <v>262.000766</v>
      </c>
      <c r="Y922" s="1">
        <v>389.46</v>
      </c>
      <c r="Z922" s="7">
        <v>74463.375599999999</v>
      </c>
      <c r="AA922" s="7">
        <v>90.928506087000002</v>
      </c>
      <c r="AB922" s="7">
        <v>91.596065400000001</v>
      </c>
      <c r="AC922" s="7" t="s">
        <v>444</v>
      </c>
      <c r="AD922" s="7">
        <v>6004.4142817000002</v>
      </c>
      <c r="AE922" s="7">
        <v>63.628890548000001</v>
      </c>
      <c r="AF922" s="7">
        <v>9260.7035372999999</v>
      </c>
      <c r="AG922" s="7">
        <v>98.672328355999994</v>
      </c>
    </row>
    <row r="923" spans="1:33" x14ac:dyDescent="0.25">
      <c r="A923" s="1">
        <v>113725</v>
      </c>
      <c r="B923" s="1">
        <v>2230201</v>
      </c>
      <c r="C923" s="1" t="s">
        <v>318</v>
      </c>
      <c r="D923" s="1">
        <v>2230201</v>
      </c>
      <c r="E923" s="1" t="s">
        <v>606</v>
      </c>
      <c r="F923" s="1">
        <v>34203085</v>
      </c>
      <c r="G923" s="1">
        <v>1.83</v>
      </c>
      <c r="H923" s="1">
        <v>12.121152463680602</v>
      </c>
      <c r="I923" s="1">
        <v>-3.5394623977999844</v>
      </c>
      <c r="J923" s="1">
        <v>5.2217063603880796</v>
      </c>
      <c r="K923" s="1">
        <v>-11.988226109745892</v>
      </c>
      <c r="L923" s="1">
        <v>10.67016619328089</v>
      </c>
      <c r="M923" s="1">
        <v>59.040000915527344</v>
      </c>
      <c r="N923" s="1">
        <v>0.97094166596730558</v>
      </c>
      <c r="O923" s="1">
        <v>0.96533690096206171</v>
      </c>
      <c r="P923" s="1">
        <v>0.9372858188398201</v>
      </c>
      <c r="Q923" s="1">
        <v>0.96829999923706056</v>
      </c>
      <c r="R923" s="1">
        <v>0.9329846751933194</v>
      </c>
      <c r="S923" s="1">
        <v>0.90340906027788037</v>
      </c>
      <c r="T923" s="1">
        <v>0.90340906027788037</v>
      </c>
      <c r="U923" s="1">
        <v>0.9372858188398201</v>
      </c>
      <c r="V923" s="1">
        <v>406.790663</v>
      </c>
      <c r="W923" s="1">
        <v>379.211635</v>
      </c>
      <c r="X923" s="1">
        <v>262.000766</v>
      </c>
      <c r="Y923" s="1">
        <v>389.46</v>
      </c>
      <c r="Z923" s="7">
        <v>74463.375599999999</v>
      </c>
      <c r="AA923" s="7">
        <v>32.310604669999996</v>
      </c>
      <c r="AB923" s="7">
        <v>28.323093566000001</v>
      </c>
      <c r="AC923" s="7" t="s">
        <v>444</v>
      </c>
      <c r="AD923" s="7" t="s">
        <v>445</v>
      </c>
      <c r="AE923" s="7">
        <v>18.743860653999999</v>
      </c>
      <c r="AF923" s="7" t="s">
        <v>445</v>
      </c>
      <c r="AG923" s="7">
        <v>29.449486994000001</v>
      </c>
    </row>
    <row r="924" spans="1:33" x14ac:dyDescent="0.25">
      <c r="A924" s="1">
        <v>118351</v>
      </c>
      <c r="B924" s="1">
        <v>2230202</v>
      </c>
      <c r="C924" s="1" t="s">
        <v>318</v>
      </c>
      <c r="D924" s="1">
        <v>2230202</v>
      </c>
      <c r="E924" s="1" t="s">
        <v>606</v>
      </c>
      <c r="F924" s="1">
        <v>34203085</v>
      </c>
      <c r="G924" s="1">
        <v>1.83</v>
      </c>
      <c r="H924" s="1">
        <v>-0.97443837743389206</v>
      </c>
      <c r="I924" s="1">
        <v>4.8158643363049274</v>
      </c>
      <c r="J924" s="1">
        <v>-7.3162023930645201</v>
      </c>
      <c r="K924" s="1">
        <v>3.005197634477268</v>
      </c>
      <c r="L924" s="1">
        <v>6.8817287856623883</v>
      </c>
      <c r="M924" s="1">
        <v>59.040000915527344</v>
      </c>
      <c r="N924" s="1">
        <v>0.97094166596730558</v>
      </c>
      <c r="O924" s="1">
        <v>0.96533690096206171</v>
      </c>
      <c r="P924" s="1">
        <v>0.9372858188398201</v>
      </c>
      <c r="Q924" s="1">
        <v>0.96829999923706056</v>
      </c>
      <c r="R924" s="1">
        <v>0.9329846751933194</v>
      </c>
      <c r="S924" s="1">
        <v>0.90340906027788037</v>
      </c>
      <c r="T924" s="1">
        <v>0.90340906027788037</v>
      </c>
      <c r="U924" s="1">
        <v>0.9372858188398201</v>
      </c>
      <c r="V924" s="1">
        <v>406.790663</v>
      </c>
      <c r="W924" s="1">
        <v>379.211635</v>
      </c>
      <c r="X924" s="1">
        <v>262.000766</v>
      </c>
      <c r="Y924" s="1">
        <v>389.46</v>
      </c>
      <c r="Z924" s="7">
        <v>74463.375599999999</v>
      </c>
      <c r="AA924" s="7">
        <v>50.648313801999997</v>
      </c>
      <c r="AB924" s="7" t="s">
        <v>444</v>
      </c>
      <c r="AC924" s="7">
        <v>72.803924488999996</v>
      </c>
      <c r="AD924" s="7">
        <v>31.352011752999999</v>
      </c>
      <c r="AE924" s="7" t="s">
        <v>445</v>
      </c>
      <c r="AF924" s="7">
        <v>48.894100162000001</v>
      </c>
      <c r="AG924" s="7" t="s">
        <v>445</v>
      </c>
    </row>
    <row r="925" spans="1:33" x14ac:dyDescent="0.25">
      <c r="A925" s="1">
        <v>122977</v>
      </c>
      <c r="B925" s="1">
        <v>2230203</v>
      </c>
      <c r="C925" s="1" t="s">
        <v>318</v>
      </c>
      <c r="D925" s="1">
        <v>2230203</v>
      </c>
      <c r="E925" s="1" t="s">
        <v>606</v>
      </c>
      <c r="F925" s="1">
        <v>34203085</v>
      </c>
      <c r="G925" s="1">
        <v>1.83</v>
      </c>
      <c r="H925" s="1">
        <v>6.9864916511386781</v>
      </c>
      <c r="I925" s="1">
        <v>-2.3230260809661685</v>
      </c>
      <c r="J925" s="1">
        <v>3.3536856659301231</v>
      </c>
      <c r="K925" s="1">
        <v>-7.5527693750137619</v>
      </c>
      <c r="L925" s="1">
        <v>6.7048724794729049</v>
      </c>
      <c r="M925" s="1">
        <v>59.040000915527344</v>
      </c>
      <c r="N925" s="1">
        <v>0.97094166596730558</v>
      </c>
      <c r="O925" s="1">
        <v>0.96533690096206171</v>
      </c>
      <c r="P925" s="1">
        <v>0.9372858188398201</v>
      </c>
      <c r="Q925" s="1">
        <v>0.96829999923706056</v>
      </c>
      <c r="R925" s="1">
        <v>0.9329846751933194</v>
      </c>
      <c r="S925" s="1">
        <v>0.90340906027788037</v>
      </c>
      <c r="T925" s="1">
        <v>0.90340906027788037</v>
      </c>
      <c r="U925" s="1">
        <v>0.9372858188398201</v>
      </c>
      <c r="V925" s="1">
        <v>406.790663</v>
      </c>
      <c r="W925" s="1">
        <v>379.211635</v>
      </c>
      <c r="X925" s="1">
        <v>262.000766</v>
      </c>
      <c r="Y925" s="1">
        <v>389.46</v>
      </c>
      <c r="Z925" s="7">
        <v>74463.375599999999</v>
      </c>
      <c r="AA925" s="7">
        <v>52.010655894000003</v>
      </c>
      <c r="AB925" s="7">
        <v>49.873844208999998</v>
      </c>
      <c r="AC925" s="7" t="s">
        <v>444</v>
      </c>
      <c r="AD925" s="7" t="s">
        <v>445</v>
      </c>
      <c r="AE925" s="7">
        <v>30.338685726000001</v>
      </c>
      <c r="AF925" s="7" t="s">
        <v>445</v>
      </c>
      <c r="AG925" s="7">
        <v>47.331322841000002</v>
      </c>
    </row>
    <row r="926" spans="1:33" x14ac:dyDescent="0.25">
      <c r="A926" s="1">
        <v>127603</v>
      </c>
      <c r="B926" s="1">
        <v>2230204</v>
      </c>
      <c r="C926" s="1" t="s">
        <v>318</v>
      </c>
      <c r="D926" s="1">
        <v>2230204</v>
      </c>
      <c r="E926" s="1" t="s">
        <v>606</v>
      </c>
      <c r="F926" s="1">
        <v>34203085</v>
      </c>
      <c r="G926" s="1">
        <v>1.83</v>
      </c>
      <c r="H926" s="1">
        <v>1.6788141465177127</v>
      </c>
      <c r="I926" s="1">
        <v>4.9269387382793726</v>
      </c>
      <c r="J926" s="1">
        <v>-6.1720138693449424</v>
      </c>
      <c r="K926" s="1">
        <v>3.2678956435210296</v>
      </c>
      <c r="L926" s="1">
        <v>7.1635152537217825</v>
      </c>
      <c r="M926" s="1">
        <v>59.040000915527344</v>
      </c>
      <c r="N926" s="1">
        <v>0.97094166596730558</v>
      </c>
      <c r="O926" s="1">
        <v>0.96533690096206171</v>
      </c>
      <c r="P926" s="1">
        <v>0.9372858188398201</v>
      </c>
      <c r="Q926" s="1">
        <v>0.96829999923706056</v>
      </c>
      <c r="R926" s="1">
        <v>0.9329846751933194</v>
      </c>
      <c r="S926" s="1">
        <v>0.90340906027788037</v>
      </c>
      <c r="T926" s="1">
        <v>0.90340906027788037</v>
      </c>
      <c r="U926" s="1">
        <v>0.9372858188398201</v>
      </c>
      <c r="V926" s="1">
        <v>406.790663</v>
      </c>
      <c r="W926" s="1">
        <v>379.211635</v>
      </c>
      <c r="X926" s="1">
        <v>262.000766</v>
      </c>
      <c r="Y926" s="1">
        <v>389.46</v>
      </c>
      <c r="Z926" s="7">
        <v>74463.375599999999</v>
      </c>
      <c r="AA926" s="7">
        <v>48.616658196000003</v>
      </c>
      <c r="AB926" s="7">
        <v>210.71473243</v>
      </c>
      <c r="AC926" s="7">
        <v>71.140066419999997</v>
      </c>
      <c r="AD926" s="7">
        <v>37.349535631999998</v>
      </c>
      <c r="AE926" s="7" t="s">
        <v>445</v>
      </c>
      <c r="AF926" s="7">
        <v>58.143634919</v>
      </c>
      <c r="AG926" s="7" t="s">
        <v>445</v>
      </c>
    </row>
    <row r="927" spans="1:33" x14ac:dyDescent="0.25">
      <c r="A927" s="1">
        <v>132229</v>
      </c>
      <c r="B927" s="1">
        <v>2230205</v>
      </c>
      <c r="C927" s="1" t="s">
        <v>318</v>
      </c>
      <c r="D927" s="1">
        <v>2230205</v>
      </c>
      <c r="E927" s="1" t="s">
        <v>606</v>
      </c>
      <c r="F927" s="1">
        <v>34203085</v>
      </c>
      <c r="G927" s="1">
        <v>1.83</v>
      </c>
      <c r="H927" s="1">
        <v>12.775859271189498</v>
      </c>
      <c r="I927" s="1">
        <v>-3.1893650756737673</v>
      </c>
      <c r="J927" s="1">
        <v>6.3154343186228141</v>
      </c>
      <c r="K927" s="1">
        <v>-12.86070560078474</v>
      </c>
      <c r="L927" s="1">
        <v>11.602719970800878</v>
      </c>
      <c r="M927" s="1">
        <v>59.040000915527344</v>
      </c>
      <c r="N927" s="1">
        <v>0.97094166596730558</v>
      </c>
      <c r="O927" s="1">
        <v>0.96533690096206171</v>
      </c>
      <c r="P927" s="1">
        <v>0.9372858188398201</v>
      </c>
      <c r="Q927" s="1">
        <v>0.96829999923706056</v>
      </c>
      <c r="R927" s="1">
        <v>0.9329846751933194</v>
      </c>
      <c r="S927" s="1">
        <v>0.90340906027788037</v>
      </c>
      <c r="T927" s="1">
        <v>0.90340906027788037</v>
      </c>
      <c r="U927" s="1">
        <v>0.9372858188398201</v>
      </c>
      <c r="V927" s="1">
        <v>406.790663</v>
      </c>
      <c r="W927" s="1">
        <v>379.211635</v>
      </c>
      <c r="X927" s="1">
        <v>262.000766</v>
      </c>
      <c r="Y927" s="1">
        <v>389.46</v>
      </c>
      <c r="Z927" s="7">
        <v>74463.375599999999</v>
      </c>
      <c r="AA927" s="7">
        <v>29.633307424000002</v>
      </c>
      <c r="AB927" s="7">
        <v>26.820413506000001</v>
      </c>
      <c r="AC927" s="7" t="s">
        <v>444</v>
      </c>
      <c r="AD927" s="7" t="s">
        <v>445</v>
      </c>
      <c r="AE927" s="7">
        <v>17.404422988</v>
      </c>
      <c r="AF927" s="7" t="s">
        <v>445</v>
      </c>
      <c r="AG927" s="7">
        <v>27.383771959000001</v>
      </c>
    </row>
    <row r="928" spans="1:33" x14ac:dyDescent="0.25">
      <c r="A928" s="1">
        <v>136855</v>
      </c>
      <c r="B928" s="1">
        <v>2230206</v>
      </c>
      <c r="C928" s="1" t="s">
        <v>318</v>
      </c>
      <c r="D928" s="1">
        <v>2230206</v>
      </c>
      <c r="E928" s="1" t="s">
        <v>606</v>
      </c>
      <c r="F928" s="1">
        <v>34203085</v>
      </c>
      <c r="G928" s="1">
        <v>1.83</v>
      </c>
      <c r="H928" s="1">
        <v>2.6501267509119919</v>
      </c>
      <c r="I928" s="1">
        <v>4.7025118304329077</v>
      </c>
      <c r="J928" s="1">
        <v>-4.5707104976532538</v>
      </c>
      <c r="K928" s="1">
        <v>1.9672648922366114</v>
      </c>
      <c r="L928" s="1">
        <v>6.3288660912860033</v>
      </c>
      <c r="M928" s="1">
        <v>59.040000915527344</v>
      </c>
      <c r="N928" s="1">
        <v>0.97094166596730558</v>
      </c>
      <c r="O928" s="1">
        <v>0.96533690096206171</v>
      </c>
      <c r="P928" s="1">
        <v>0.9372858188398201</v>
      </c>
      <c r="Q928" s="1">
        <v>0.96829999923706056</v>
      </c>
      <c r="R928" s="1">
        <v>0.9329846751933194</v>
      </c>
      <c r="S928" s="1">
        <v>0.90340906027788037</v>
      </c>
      <c r="T928" s="1">
        <v>0.90340906027788037</v>
      </c>
      <c r="U928" s="1">
        <v>0.9372858188398201</v>
      </c>
      <c r="V928" s="1">
        <v>406.790663</v>
      </c>
      <c r="W928" s="1">
        <v>379.211635</v>
      </c>
      <c r="X928" s="1">
        <v>262.000766</v>
      </c>
      <c r="Y928" s="1">
        <v>389.46</v>
      </c>
      <c r="Z928" s="7">
        <v>74463.375599999999</v>
      </c>
      <c r="AA928" s="7">
        <v>55.160089769000002</v>
      </c>
      <c r="AB928" s="7">
        <v>133.11799556</v>
      </c>
      <c r="AC928" s="7">
        <v>74.582943890999999</v>
      </c>
      <c r="AD928" s="7">
        <v>50.784917448999998</v>
      </c>
      <c r="AE928" s="7" t="s">
        <v>445</v>
      </c>
      <c r="AF928" s="7">
        <v>78.864024465</v>
      </c>
      <c r="AG928" s="7" t="s">
        <v>445</v>
      </c>
    </row>
    <row r="929" spans="1:33" x14ac:dyDescent="0.25">
      <c r="A929" s="1">
        <v>141481</v>
      </c>
      <c r="B929" s="1">
        <v>2230207</v>
      </c>
      <c r="C929" s="1" t="s">
        <v>318</v>
      </c>
      <c r="D929" s="1">
        <v>2230207</v>
      </c>
      <c r="E929" s="1" t="s">
        <v>606</v>
      </c>
      <c r="F929" s="1">
        <v>34203085</v>
      </c>
      <c r="G929" s="1">
        <v>1.83</v>
      </c>
      <c r="H929" s="1">
        <v>6.5134324316688481</v>
      </c>
      <c r="I929" s="1">
        <v>-1.885507952804685</v>
      </c>
      <c r="J929" s="1">
        <v>3.6418689463928309</v>
      </c>
      <c r="K929" s="1">
        <v>-7.2979992544868901</v>
      </c>
      <c r="L929" s="1">
        <v>6.5670097236816769</v>
      </c>
      <c r="M929" s="1">
        <v>59.040000915527344</v>
      </c>
      <c r="N929" s="1">
        <v>0.97094166596730558</v>
      </c>
      <c r="O929" s="1">
        <v>0.96533690096206171</v>
      </c>
      <c r="P929" s="1">
        <v>0.9372858188398201</v>
      </c>
      <c r="Q929" s="1">
        <v>0.96829999923706056</v>
      </c>
      <c r="R929" s="1">
        <v>0.9329846751933194</v>
      </c>
      <c r="S929" s="1">
        <v>0.90340906027788037</v>
      </c>
      <c r="T929" s="1">
        <v>0.90340906027788037</v>
      </c>
      <c r="U929" s="1">
        <v>0.9372858188398201</v>
      </c>
      <c r="V929" s="1">
        <v>406.790663</v>
      </c>
      <c r="W929" s="1">
        <v>379.211635</v>
      </c>
      <c r="X929" s="1">
        <v>262.000766</v>
      </c>
      <c r="Y929" s="1">
        <v>389.46</v>
      </c>
      <c r="Z929" s="7">
        <v>74463.375599999999</v>
      </c>
      <c r="AA929" s="7">
        <v>53.123520868999996</v>
      </c>
      <c r="AB929" s="7">
        <v>53.568722643999998</v>
      </c>
      <c r="AC929" s="7" t="s">
        <v>444</v>
      </c>
      <c r="AD929" s="7" t="s">
        <v>445</v>
      </c>
      <c r="AE929" s="7">
        <v>31.432706219</v>
      </c>
      <c r="AF929" s="7" t="s">
        <v>445</v>
      </c>
      <c r="AG929" s="7">
        <v>49.018549231999998</v>
      </c>
    </row>
    <row r="930" spans="1:33" x14ac:dyDescent="0.25">
      <c r="A930" s="1">
        <v>146107</v>
      </c>
      <c r="B930" s="1">
        <v>2230208</v>
      </c>
      <c r="C930" s="1" t="s">
        <v>318</v>
      </c>
      <c r="D930" s="1">
        <v>2230208</v>
      </c>
      <c r="E930" s="1" t="s">
        <v>606</v>
      </c>
      <c r="F930" s="1">
        <v>34203085</v>
      </c>
      <c r="G930" s="1">
        <v>1.83</v>
      </c>
      <c r="H930" s="1">
        <v>1.9632459475594453</v>
      </c>
      <c r="I930" s="1">
        <v>1.561331196995996</v>
      </c>
      <c r="J930" s="1">
        <v>-1.5987841609848239</v>
      </c>
      <c r="K930" s="1">
        <v>-1.5110787272538437</v>
      </c>
      <c r="L930" s="1">
        <v>3.1070319383082365</v>
      </c>
      <c r="M930" s="1">
        <v>59.040000915527344</v>
      </c>
      <c r="N930" s="1">
        <v>0.97094166596730558</v>
      </c>
      <c r="O930" s="1">
        <v>0.96533690096206171</v>
      </c>
      <c r="P930" s="1">
        <v>0.9372858188398201</v>
      </c>
      <c r="Q930" s="1">
        <v>0.96829999923706056</v>
      </c>
      <c r="R930" s="1">
        <v>0.9329846751933194</v>
      </c>
      <c r="S930" s="1">
        <v>0.90340906027788037</v>
      </c>
      <c r="T930" s="1">
        <v>0.90340906027788037</v>
      </c>
      <c r="U930" s="1">
        <v>0.9372858188398201</v>
      </c>
      <c r="V930" s="1">
        <v>406.790663</v>
      </c>
      <c r="W930" s="1">
        <v>379.211635</v>
      </c>
      <c r="X930" s="1">
        <v>262.000766</v>
      </c>
      <c r="Y930" s="1">
        <v>389.46</v>
      </c>
      <c r="Z930" s="7">
        <v>74463.375599999999</v>
      </c>
      <c r="AA930" s="7">
        <v>113.39524758</v>
      </c>
      <c r="AB930" s="7">
        <v>180.04185483000001</v>
      </c>
      <c r="AC930" s="7">
        <v>226.64528659999999</v>
      </c>
      <c r="AD930" s="7">
        <v>147.04616632</v>
      </c>
      <c r="AE930" s="7">
        <v>155.63900333999999</v>
      </c>
      <c r="AF930" s="7">
        <v>227.32058505000001</v>
      </c>
      <c r="AG930" s="7">
        <v>240.57267813000001</v>
      </c>
    </row>
    <row r="931" spans="1:33" x14ac:dyDescent="0.25">
      <c r="A931" s="1">
        <v>150733</v>
      </c>
      <c r="B931" s="1">
        <v>2230209</v>
      </c>
      <c r="C931" s="1" t="s">
        <v>318</v>
      </c>
      <c r="D931" s="1">
        <v>2230209</v>
      </c>
      <c r="E931" s="1" t="s">
        <v>606</v>
      </c>
      <c r="F931" s="1">
        <v>34203085</v>
      </c>
      <c r="G931" s="1">
        <v>1.83</v>
      </c>
      <c r="H931" s="1">
        <v>8.9993334729755787</v>
      </c>
      <c r="I931" s="1">
        <v>-2.9631385484417914</v>
      </c>
      <c r="J931" s="1">
        <v>4.0475410143853523</v>
      </c>
      <c r="K931" s="1">
        <v>-9.3029437730147286</v>
      </c>
      <c r="L931" s="1">
        <v>8.2350762922490492</v>
      </c>
      <c r="M931" s="1">
        <v>59.040000915527344</v>
      </c>
      <c r="N931" s="1">
        <v>0.97094166596730558</v>
      </c>
      <c r="O931" s="1">
        <v>0.96533690096206171</v>
      </c>
      <c r="P931" s="1">
        <v>0.9372858188398201</v>
      </c>
      <c r="Q931" s="1">
        <v>0.96829999923706056</v>
      </c>
      <c r="R931" s="1">
        <v>0.9329846751933194</v>
      </c>
      <c r="S931" s="1">
        <v>0.90340906027788037</v>
      </c>
      <c r="T931" s="1">
        <v>0.90340906027788037</v>
      </c>
      <c r="U931" s="1">
        <v>0.9372858188398201</v>
      </c>
      <c r="V931" s="1">
        <v>406.790663</v>
      </c>
      <c r="W931" s="1">
        <v>379.211635</v>
      </c>
      <c r="X931" s="1">
        <v>262.000766</v>
      </c>
      <c r="Y931" s="1">
        <v>389.46</v>
      </c>
      <c r="Z931" s="7">
        <v>74463.375599999999</v>
      </c>
      <c r="AA931" s="7">
        <v>42.160460839999999</v>
      </c>
      <c r="AB931" s="7">
        <v>38.495112487</v>
      </c>
      <c r="AC931" s="7" t="s">
        <v>444</v>
      </c>
      <c r="AD931" s="7" t="s">
        <v>445</v>
      </c>
      <c r="AE931" s="7">
        <v>24.442899750999999</v>
      </c>
      <c r="AF931" s="7" t="s">
        <v>445</v>
      </c>
      <c r="AG931" s="7">
        <v>38.238690882</v>
      </c>
    </row>
    <row r="932" spans="1:33" x14ac:dyDescent="0.25">
      <c r="A932" s="1">
        <v>155359</v>
      </c>
      <c r="B932" s="1">
        <v>2230210</v>
      </c>
      <c r="C932" s="1" t="s">
        <v>318</v>
      </c>
      <c r="D932" s="1">
        <v>2230210</v>
      </c>
      <c r="E932" s="1" t="s">
        <v>606</v>
      </c>
      <c r="F932" s="1">
        <v>34203085</v>
      </c>
      <c r="G932" s="1">
        <v>1.83</v>
      </c>
      <c r="H932" s="1">
        <v>-0.69392892297985564</v>
      </c>
      <c r="I932" s="1">
        <v>4.7261517640160111</v>
      </c>
      <c r="J932" s="1">
        <v>-7.2106013114021028</v>
      </c>
      <c r="K932" s="1">
        <v>3.1900351843600041</v>
      </c>
      <c r="L932" s="1">
        <v>6.8907435795518373</v>
      </c>
      <c r="M932" s="1">
        <v>59.040000915527344</v>
      </c>
      <c r="N932" s="1">
        <v>0.97094166596730558</v>
      </c>
      <c r="O932" s="1">
        <v>0.96533690096206171</v>
      </c>
      <c r="P932" s="1">
        <v>0.9372858188398201</v>
      </c>
      <c r="Q932" s="1">
        <v>0.96829999923706056</v>
      </c>
      <c r="R932" s="1">
        <v>0.9329846751933194</v>
      </c>
      <c r="S932" s="1">
        <v>0.90340906027788037</v>
      </c>
      <c r="T932" s="1">
        <v>0.90340906027788037</v>
      </c>
      <c r="U932" s="1">
        <v>0.9372858188398201</v>
      </c>
      <c r="V932" s="1">
        <v>406.790663</v>
      </c>
      <c r="W932" s="1">
        <v>379.211635</v>
      </c>
      <c r="X932" s="1">
        <v>262.000766</v>
      </c>
      <c r="Y932" s="1">
        <v>389.46</v>
      </c>
      <c r="Z932" s="7">
        <v>74463.375599999999</v>
      </c>
      <c r="AA932" s="7">
        <v>50.580745055999998</v>
      </c>
      <c r="AB932" s="7" t="s">
        <v>444</v>
      </c>
      <c r="AC932" s="7">
        <v>74.204882444000006</v>
      </c>
      <c r="AD932" s="7">
        <v>31.825815155000001</v>
      </c>
      <c r="AE932" s="7" t="s">
        <v>445</v>
      </c>
      <c r="AF932" s="7">
        <v>49.624811889999997</v>
      </c>
      <c r="AG932" s="7" t="s">
        <v>445</v>
      </c>
    </row>
    <row r="933" spans="1:33" x14ac:dyDescent="0.25">
      <c r="A933" s="1">
        <v>159985</v>
      </c>
      <c r="B933" s="1">
        <v>2230211</v>
      </c>
      <c r="C933" s="1" t="s">
        <v>318</v>
      </c>
      <c r="D933" s="1">
        <v>2230211</v>
      </c>
      <c r="E933" s="1" t="s">
        <v>606</v>
      </c>
      <c r="F933" s="1">
        <v>34203085</v>
      </c>
      <c r="G933" s="1">
        <v>1.83</v>
      </c>
      <c r="H933" s="1">
        <v>14.549810413742605</v>
      </c>
      <c r="I933" s="1">
        <v>-10.431310240665686</v>
      </c>
      <c r="J933" s="1">
        <v>1.5472720168032543</v>
      </c>
      <c r="K933" s="1">
        <v>-14.09636030270792</v>
      </c>
      <c r="L933" s="1">
        <v>13.860956902660947</v>
      </c>
      <c r="M933" s="1">
        <v>59.040000915527344</v>
      </c>
      <c r="N933" s="1">
        <v>0.97094166596730558</v>
      </c>
      <c r="O933" s="1">
        <v>0.96533690096206171</v>
      </c>
      <c r="P933" s="1">
        <v>0.9372858188398201</v>
      </c>
      <c r="Q933" s="1">
        <v>0.96829999923706056</v>
      </c>
      <c r="R933" s="1">
        <v>0.9329846751933194</v>
      </c>
      <c r="S933" s="1">
        <v>0.90340906027788037</v>
      </c>
      <c r="T933" s="1">
        <v>0.90340906027788037</v>
      </c>
      <c r="U933" s="1">
        <v>0.9372858188398201</v>
      </c>
      <c r="V933" s="1">
        <v>406.790663</v>
      </c>
      <c r="W933" s="1">
        <v>379.211635</v>
      </c>
      <c r="X933" s="1">
        <v>262.000766</v>
      </c>
      <c r="Y933" s="1">
        <v>389.46</v>
      </c>
      <c r="Z933" s="7">
        <v>74463.375599999999</v>
      </c>
      <c r="AA933" s="7">
        <v>24.642507247000001</v>
      </c>
      <c r="AB933" s="7">
        <v>23.428475541000001</v>
      </c>
      <c r="AC933" s="7" t="s">
        <v>444</v>
      </c>
      <c r="AD933" s="7" t="s">
        <v>445</v>
      </c>
      <c r="AE933" s="7">
        <v>15.791133365</v>
      </c>
      <c r="AF933" s="7" t="s">
        <v>445</v>
      </c>
      <c r="AG933" s="7">
        <v>24.895715430999999</v>
      </c>
    </row>
    <row r="934" spans="1:33" x14ac:dyDescent="0.25">
      <c r="A934" s="1">
        <v>164611</v>
      </c>
      <c r="B934" s="1">
        <v>2230212</v>
      </c>
      <c r="C934" s="1" t="s">
        <v>318</v>
      </c>
      <c r="D934" s="1">
        <v>2230212</v>
      </c>
      <c r="E934" s="1" t="s">
        <v>606</v>
      </c>
      <c r="F934" s="1">
        <v>34203085</v>
      </c>
      <c r="G934" s="1">
        <v>1.83</v>
      </c>
      <c r="H934" s="1">
        <v>11.517212972591318</v>
      </c>
      <c r="I934" s="1">
        <v>-2.7604860249339858</v>
      </c>
      <c r="J934" s="1">
        <v>6.0768057710906582</v>
      </c>
      <c r="K934" s="1">
        <v>-11.838853524292695</v>
      </c>
      <c r="L934" s="1">
        <v>10.73197479730414</v>
      </c>
      <c r="M934" s="1">
        <v>59.040000915527344</v>
      </c>
      <c r="N934" s="1">
        <v>0.97094166596730558</v>
      </c>
      <c r="O934" s="1">
        <v>0.96533690096206171</v>
      </c>
      <c r="P934" s="1">
        <v>0.9372858188398201</v>
      </c>
      <c r="Q934" s="1">
        <v>0.96829999923706056</v>
      </c>
      <c r="R934" s="1">
        <v>0.9329846751933194</v>
      </c>
      <c r="S934" s="1">
        <v>0.90340906027788037</v>
      </c>
      <c r="T934" s="1">
        <v>0.90340906027788037</v>
      </c>
      <c r="U934" s="1">
        <v>0.9372858188398201</v>
      </c>
      <c r="V934" s="1">
        <v>406.790663</v>
      </c>
      <c r="W934" s="1">
        <v>379.211635</v>
      </c>
      <c r="X934" s="1">
        <v>262.000766</v>
      </c>
      <c r="Y934" s="1">
        <v>389.46</v>
      </c>
      <c r="Z934" s="7">
        <v>74463.375599999999</v>
      </c>
      <c r="AA934" s="7">
        <v>32.118759085999997</v>
      </c>
      <c r="AB934" s="7">
        <v>29.860737633999999</v>
      </c>
      <c r="AC934" s="7" t="s">
        <v>444</v>
      </c>
      <c r="AD934" s="7" t="s">
        <v>445</v>
      </c>
      <c r="AE934" s="7">
        <v>18.992971897</v>
      </c>
      <c r="AF934" s="7" t="s">
        <v>445</v>
      </c>
      <c r="AG934" s="7">
        <v>29.833672725</v>
      </c>
    </row>
    <row r="935" spans="1:33" x14ac:dyDescent="0.25">
      <c r="A935" s="1">
        <v>169237</v>
      </c>
      <c r="B935" s="1">
        <v>2230213</v>
      </c>
      <c r="C935" s="1" t="s">
        <v>318</v>
      </c>
      <c r="D935" s="1">
        <v>2230213</v>
      </c>
      <c r="E935" s="1" t="s">
        <v>606</v>
      </c>
      <c r="F935" s="1">
        <v>34203085</v>
      </c>
      <c r="G935" s="1">
        <v>1.83</v>
      </c>
      <c r="H935" s="1">
        <v>3.7409238820164132</v>
      </c>
      <c r="I935" s="1">
        <v>7.0277698508096762</v>
      </c>
      <c r="J935" s="1">
        <v>-6.866197340422775</v>
      </c>
      <c r="K935" s="1">
        <v>3.8144476052234437</v>
      </c>
      <c r="L935" s="1">
        <v>9.3206876471187492</v>
      </c>
      <c r="M935" s="1">
        <v>59.040000915527344</v>
      </c>
      <c r="N935" s="1">
        <v>0.97094166596730558</v>
      </c>
      <c r="O935" s="1">
        <v>0.96533690096206171</v>
      </c>
      <c r="P935" s="1">
        <v>0.9372858188398201</v>
      </c>
      <c r="Q935" s="1">
        <v>0.96829999923706056</v>
      </c>
      <c r="R935" s="1">
        <v>0.9329846751933194</v>
      </c>
      <c r="S935" s="1">
        <v>0.90340906027788037</v>
      </c>
      <c r="T935" s="1">
        <v>0.90340906027788037</v>
      </c>
      <c r="U935" s="1">
        <v>0.9372858188398201</v>
      </c>
      <c r="V935" s="1">
        <v>406.790663</v>
      </c>
      <c r="W935" s="1">
        <v>379.211635</v>
      </c>
      <c r="X935" s="1">
        <v>262.000766</v>
      </c>
      <c r="Y935" s="1">
        <v>389.46</v>
      </c>
      <c r="Z935" s="7">
        <v>74463.375599999999</v>
      </c>
      <c r="AA935" s="7">
        <v>37.133419044</v>
      </c>
      <c r="AB935" s="7">
        <v>94.011205529999998</v>
      </c>
      <c r="AC935" s="7">
        <v>49.575032389</v>
      </c>
      <c r="AD935" s="7">
        <v>33.472336589000001</v>
      </c>
      <c r="AE935" s="7" t="s">
        <v>445</v>
      </c>
      <c r="AF935" s="7">
        <v>52.164119366999998</v>
      </c>
      <c r="AG935" s="7" t="s">
        <v>445</v>
      </c>
    </row>
    <row r="936" spans="1:33" x14ac:dyDescent="0.25">
      <c r="A936" s="1">
        <v>173863</v>
      </c>
      <c r="B936" s="1">
        <v>2230214</v>
      </c>
      <c r="C936" s="1" t="s">
        <v>318</v>
      </c>
      <c r="D936" s="1">
        <v>2230214</v>
      </c>
      <c r="E936" s="1" t="s">
        <v>606</v>
      </c>
      <c r="F936" s="1">
        <v>34203085</v>
      </c>
      <c r="G936" s="1">
        <v>1.83</v>
      </c>
      <c r="H936" s="1">
        <v>11.346643338199691</v>
      </c>
      <c r="I936" s="1">
        <v>-3.0323398207052441</v>
      </c>
      <c r="J936" s="1">
        <v>5.3869411154024025</v>
      </c>
      <c r="K936" s="1">
        <v>-11.340569135101992</v>
      </c>
      <c r="L936" s="1">
        <v>10.171802559439246</v>
      </c>
      <c r="M936" s="1">
        <v>59.040000915527344</v>
      </c>
      <c r="N936" s="1">
        <v>0.97094166596730558</v>
      </c>
      <c r="O936" s="1">
        <v>0.96533690096206171</v>
      </c>
      <c r="P936" s="1">
        <v>0.9372858188398201</v>
      </c>
      <c r="Q936" s="1">
        <v>0.96829999923706056</v>
      </c>
      <c r="R936" s="1">
        <v>0.9329846751933194</v>
      </c>
      <c r="S936" s="1">
        <v>0.90340906027788037</v>
      </c>
      <c r="T936" s="1">
        <v>0.90340906027788037</v>
      </c>
      <c r="U936" s="1">
        <v>0.9372858188398201</v>
      </c>
      <c r="V936" s="1">
        <v>406.790663</v>
      </c>
      <c r="W936" s="1">
        <v>379.211635</v>
      </c>
      <c r="X936" s="1">
        <v>262.000766</v>
      </c>
      <c r="Y936" s="1">
        <v>389.46</v>
      </c>
      <c r="Z936" s="7">
        <v>74463.375599999999</v>
      </c>
      <c r="AA936" s="7">
        <v>33.942645194999997</v>
      </c>
      <c r="AB936" s="7">
        <v>30.324654986999999</v>
      </c>
      <c r="AC936" s="7" t="s">
        <v>444</v>
      </c>
      <c r="AD936" s="7" t="s">
        <v>445</v>
      </c>
      <c r="AE936" s="7">
        <v>19.871427438000001</v>
      </c>
      <c r="AF936" s="7" t="s">
        <v>445</v>
      </c>
      <c r="AG936" s="7">
        <v>31.188449332000001</v>
      </c>
    </row>
    <row r="937" spans="1:33" x14ac:dyDescent="0.25">
      <c r="A937" s="1">
        <v>178489</v>
      </c>
      <c r="B937" s="1">
        <v>2230215</v>
      </c>
      <c r="C937" s="1" t="s">
        <v>318</v>
      </c>
      <c r="D937" s="1">
        <v>2230215</v>
      </c>
      <c r="E937" s="1" t="s">
        <v>606</v>
      </c>
      <c r="F937" s="1">
        <v>34203085</v>
      </c>
      <c r="G937" s="1">
        <v>1.83</v>
      </c>
      <c r="H937" s="1">
        <v>0.39806107505275379</v>
      </c>
      <c r="I937" s="1">
        <v>8.3072424768014681</v>
      </c>
      <c r="J937" s="1">
        <v>-11.763069797530134</v>
      </c>
      <c r="K937" s="1">
        <v>7.062705027798664</v>
      </c>
      <c r="L937" s="1">
        <v>11.968441719988711</v>
      </c>
      <c r="M937" s="1">
        <v>59.040000915527344</v>
      </c>
      <c r="N937" s="1">
        <v>0.97094166596730558</v>
      </c>
      <c r="O937" s="1">
        <v>0.96533690096206171</v>
      </c>
      <c r="P937" s="1">
        <v>0.9372858188398201</v>
      </c>
      <c r="Q937" s="1">
        <v>0.96829999923706056</v>
      </c>
      <c r="R937" s="1">
        <v>0.9329846751933194</v>
      </c>
      <c r="S937" s="1">
        <v>0.90340906027788037</v>
      </c>
      <c r="T937" s="1">
        <v>0.90340906027788037</v>
      </c>
      <c r="U937" s="1">
        <v>0.9372858188398201</v>
      </c>
      <c r="V937" s="1">
        <v>406.790663</v>
      </c>
      <c r="W937" s="1">
        <v>379.211635</v>
      </c>
      <c r="X937" s="1">
        <v>262.000766</v>
      </c>
      <c r="Y937" s="1">
        <v>389.46</v>
      </c>
      <c r="Z937" s="7">
        <v>74463.375599999999</v>
      </c>
      <c r="AA937" s="7">
        <v>28.697240137000001</v>
      </c>
      <c r="AB937" s="7">
        <v>891.90239639000004</v>
      </c>
      <c r="AC937" s="7">
        <v>41.785519841999999</v>
      </c>
      <c r="AD937" s="7">
        <v>19.121776873000002</v>
      </c>
      <c r="AE937" s="7" t="s">
        <v>445</v>
      </c>
      <c r="AF937" s="7">
        <v>30.032319052999998</v>
      </c>
      <c r="AG937" s="7" t="s">
        <v>445</v>
      </c>
    </row>
    <row r="938" spans="1:33" x14ac:dyDescent="0.25">
      <c r="A938" s="1">
        <v>183115</v>
      </c>
      <c r="B938" s="1">
        <v>2230216</v>
      </c>
      <c r="C938" s="1" t="s">
        <v>318</v>
      </c>
      <c r="D938" s="1">
        <v>2230216</v>
      </c>
      <c r="E938" s="1" t="s">
        <v>606</v>
      </c>
      <c r="F938" s="1">
        <v>34203085</v>
      </c>
      <c r="G938" s="1">
        <v>1.83</v>
      </c>
      <c r="H938" s="1">
        <v>4.1357699331443403</v>
      </c>
      <c r="I938" s="1">
        <v>2.0416976891540939</v>
      </c>
      <c r="J938" s="1">
        <v>1.5562691555846753</v>
      </c>
      <c r="K938" s="1">
        <v>-3.0057020823784786</v>
      </c>
      <c r="L938" s="1">
        <v>4.4026458520796492</v>
      </c>
      <c r="M938" s="1">
        <v>59.040000915527344</v>
      </c>
      <c r="N938" s="1">
        <v>0.97094166596730558</v>
      </c>
      <c r="O938" s="1">
        <v>0.96533690096206171</v>
      </c>
      <c r="P938" s="1">
        <v>0.9372858188398201</v>
      </c>
      <c r="Q938" s="1">
        <v>0.96829999923706056</v>
      </c>
      <c r="R938" s="1">
        <v>0.9329846751933194</v>
      </c>
      <c r="S938" s="1">
        <v>0.90340906027788037</v>
      </c>
      <c r="T938" s="1">
        <v>0.90340906027788037</v>
      </c>
      <c r="U938" s="1">
        <v>0.9372858188398201</v>
      </c>
      <c r="V938" s="1">
        <v>406.790663</v>
      </c>
      <c r="W938" s="1">
        <v>379.211635</v>
      </c>
      <c r="X938" s="1">
        <v>262.000766</v>
      </c>
      <c r="Y938" s="1">
        <v>389.46</v>
      </c>
      <c r="Z938" s="7">
        <v>74463.375599999999</v>
      </c>
      <c r="AA938" s="7">
        <v>79.730928574999993</v>
      </c>
      <c r="AB938" s="7">
        <v>84.940391649000006</v>
      </c>
      <c r="AC938" s="7">
        <v>173.08536519</v>
      </c>
      <c r="AD938" s="7" t="s">
        <v>445</v>
      </c>
      <c r="AE938" s="7">
        <v>77.748278877000004</v>
      </c>
      <c r="AF938" s="7" t="s">
        <v>445</v>
      </c>
      <c r="AG938" s="7">
        <v>120.44761024</v>
      </c>
    </row>
    <row r="939" spans="1:33" x14ac:dyDescent="0.25">
      <c r="A939" s="1">
        <v>187741</v>
      </c>
      <c r="B939" s="1">
        <v>2230217</v>
      </c>
      <c r="C939" s="1" t="s">
        <v>318</v>
      </c>
      <c r="D939" s="1">
        <v>2230217</v>
      </c>
      <c r="E939" s="1" t="s">
        <v>606</v>
      </c>
      <c r="F939" s="1">
        <v>34203085</v>
      </c>
      <c r="G939" s="1">
        <v>1.83</v>
      </c>
      <c r="H939" s="1">
        <v>3.2592567333601665</v>
      </c>
      <c r="I939" s="1">
        <v>1.3867883018731151</v>
      </c>
      <c r="J939" s="1">
        <v>1.1181865702926541</v>
      </c>
      <c r="K939" s="1">
        <v>-2.5562306169356979</v>
      </c>
      <c r="L939" s="1">
        <v>3.4718393508992791</v>
      </c>
      <c r="M939" s="1">
        <v>59.040000915527344</v>
      </c>
      <c r="N939" s="1">
        <v>0.97094166596730558</v>
      </c>
      <c r="O939" s="1">
        <v>0.96533690096206171</v>
      </c>
      <c r="P939" s="1">
        <v>0.9372858188398201</v>
      </c>
      <c r="Q939" s="1">
        <v>0.96829999923706056</v>
      </c>
      <c r="R939" s="1">
        <v>0.9329846751933194</v>
      </c>
      <c r="S939" s="1">
        <v>0.90340906027788037</v>
      </c>
      <c r="T939" s="1">
        <v>0.90340906027788037</v>
      </c>
      <c r="U939" s="1">
        <v>0.9372858188398201</v>
      </c>
      <c r="V939" s="1">
        <v>406.790663</v>
      </c>
      <c r="W939" s="1">
        <v>379.211635</v>
      </c>
      <c r="X939" s="1">
        <v>262.000766</v>
      </c>
      <c r="Y939" s="1">
        <v>389.46</v>
      </c>
      <c r="Z939" s="7">
        <v>74463.375599999999</v>
      </c>
      <c r="AA939" s="7">
        <v>101.37503868</v>
      </c>
      <c r="AB939" s="7">
        <v>108.05237510000001</v>
      </c>
      <c r="AC939" s="7">
        <v>255.29700463</v>
      </c>
      <c r="AD939" s="7" t="s">
        <v>445</v>
      </c>
      <c r="AE939" s="7">
        <v>91.594879442999996</v>
      </c>
      <c r="AF939" s="7" t="s">
        <v>445</v>
      </c>
      <c r="AG939" s="7">
        <v>141.80219185999999</v>
      </c>
    </row>
    <row r="940" spans="1:33" x14ac:dyDescent="0.25">
      <c r="A940" s="1">
        <v>192367</v>
      </c>
      <c r="B940" s="1">
        <v>2230218</v>
      </c>
      <c r="C940" s="1" t="s">
        <v>318</v>
      </c>
      <c r="D940" s="1">
        <v>2230218</v>
      </c>
      <c r="E940" s="1" t="s">
        <v>606</v>
      </c>
      <c r="F940" s="1">
        <v>34203085</v>
      </c>
      <c r="G940" s="1">
        <v>1.83</v>
      </c>
      <c r="H940" s="1">
        <v>3.4700444465935476</v>
      </c>
      <c r="I940" s="1">
        <v>1.5953949226601307</v>
      </c>
      <c r="J940" s="1">
        <v>1.1550635455489142</v>
      </c>
      <c r="K940" s="1">
        <v>-2.6020713872163586</v>
      </c>
      <c r="L940" s="1">
        <v>3.6764208949808643</v>
      </c>
      <c r="M940" s="1">
        <v>59.040000915527344</v>
      </c>
      <c r="N940" s="1">
        <v>0.97094166596730558</v>
      </c>
      <c r="O940" s="1">
        <v>0.96533690096206171</v>
      </c>
      <c r="P940" s="1">
        <v>0.9372858188398201</v>
      </c>
      <c r="Q940" s="1">
        <v>0.96829999923706056</v>
      </c>
      <c r="R940" s="1">
        <v>0.9329846751933194</v>
      </c>
      <c r="S940" s="1">
        <v>0.90340906027788037</v>
      </c>
      <c r="T940" s="1">
        <v>0.90340906027788037</v>
      </c>
      <c r="U940" s="1">
        <v>0.9372858188398201</v>
      </c>
      <c r="V940" s="1">
        <v>406.790663</v>
      </c>
      <c r="W940" s="1">
        <v>379.211635</v>
      </c>
      <c r="X940" s="1">
        <v>262.000766</v>
      </c>
      <c r="Y940" s="1">
        <v>389.46</v>
      </c>
      <c r="Z940" s="7">
        <v>74463.375599999999</v>
      </c>
      <c r="AA940" s="7">
        <v>95.678181844999997</v>
      </c>
      <c r="AB940" s="7">
        <v>101.42799287</v>
      </c>
      <c r="AC940" s="7">
        <v>221.78476807000001</v>
      </c>
      <c r="AD940" s="7" t="s">
        <v>445</v>
      </c>
      <c r="AE940" s="7">
        <v>89.963632653000005</v>
      </c>
      <c r="AF940" s="7" t="s">
        <v>445</v>
      </c>
      <c r="AG940" s="7">
        <v>139.28644133</v>
      </c>
    </row>
    <row r="941" spans="1:33" x14ac:dyDescent="0.25">
      <c r="A941" s="1">
        <v>196993</v>
      </c>
      <c r="B941" s="1">
        <v>2230219</v>
      </c>
      <c r="C941" s="1" t="s">
        <v>318</v>
      </c>
      <c r="D941" s="1">
        <v>2230219</v>
      </c>
      <c r="E941" s="1" t="s">
        <v>606</v>
      </c>
      <c r="F941" s="1">
        <v>34203085</v>
      </c>
      <c r="G941" s="1">
        <v>1.83</v>
      </c>
      <c r="H941" s="1">
        <v>3.9724856290206638</v>
      </c>
      <c r="I941" s="1">
        <v>2.0038882710775341</v>
      </c>
      <c r="J941" s="1">
        <v>1.3334821332559383</v>
      </c>
      <c r="K941" s="1">
        <v>-2.814648930669406</v>
      </c>
      <c r="L941" s="1">
        <v>4.1980599311365614</v>
      </c>
      <c r="M941" s="1">
        <v>59.040000915527344</v>
      </c>
      <c r="N941" s="1">
        <v>0.97094166596730558</v>
      </c>
      <c r="O941" s="1">
        <v>0.96533690096206171</v>
      </c>
      <c r="P941" s="1">
        <v>0.9372858188398201</v>
      </c>
      <c r="Q941" s="1">
        <v>0.96829999923706056</v>
      </c>
      <c r="R941" s="1">
        <v>0.9329846751933194</v>
      </c>
      <c r="S941" s="1">
        <v>0.90340906027788037</v>
      </c>
      <c r="T941" s="1">
        <v>0.90340906027788037</v>
      </c>
      <c r="U941" s="1">
        <v>0.9372858188398201</v>
      </c>
      <c r="V941" s="1">
        <v>406.790663</v>
      </c>
      <c r="W941" s="1">
        <v>379.211635</v>
      </c>
      <c r="X941" s="1">
        <v>262.000766</v>
      </c>
      <c r="Y941" s="1">
        <v>389.46</v>
      </c>
      <c r="Z941" s="7">
        <v>74463.375599999999</v>
      </c>
      <c r="AA941" s="7">
        <v>83.665224807000001</v>
      </c>
      <c r="AB941" s="7">
        <v>88.472869385999999</v>
      </c>
      <c r="AC941" s="7">
        <v>176.37001257</v>
      </c>
      <c r="AD941" s="7" t="s">
        <v>445</v>
      </c>
      <c r="AE941" s="7">
        <v>83.093566065999994</v>
      </c>
      <c r="AF941" s="7" t="s">
        <v>445</v>
      </c>
      <c r="AG941" s="7">
        <v>128.69124889</v>
      </c>
    </row>
    <row r="942" spans="1:33" x14ac:dyDescent="0.25">
      <c r="A942" s="1">
        <v>201619</v>
      </c>
      <c r="B942" s="1">
        <v>2230220</v>
      </c>
      <c r="C942" s="1" t="s">
        <v>318</v>
      </c>
      <c r="D942" s="1">
        <v>2230220</v>
      </c>
      <c r="E942" s="1" t="s">
        <v>606</v>
      </c>
      <c r="F942" s="1">
        <v>34203085</v>
      </c>
      <c r="G942" s="1">
        <v>1.83</v>
      </c>
      <c r="H942" s="1">
        <v>1.8072556536982296</v>
      </c>
      <c r="I942" s="1">
        <v>-0.50932343304820937</v>
      </c>
      <c r="J942" s="1">
        <v>0.15878147760818853</v>
      </c>
      <c r="K942" s="1">
        <v>-3.1085809553951806</v>
      </c>
      <c r="L942" s="1">
        <v>2.888410907334868</v>
      </c>
      <c r="M942" s="1">
        <v>59.040000915527344</v>
      </c>
      <c r="N942" s="1">
        <v>0.97094166596730558</v>
      </c>
      <c r="O942" s="1">
        <v>0.96533690096206171</v>
      </c>
      <c r="P942" s="1">
        <v>0.9372858188398201</v>
      </c>
      <c r="Q942" s="1">
        <v>0.96829999923706056</v>
      </c>
      <c r="R942" s="1">
        <v>0.9329846751933194</v>
      </c>
      <c r="S942" s="1">
        <v>0.90340906027788037</v>
      </c>
      <c r="T942" s="1">
        <v>0.90340906027788037</v>
      </c>
      <c r="U942" s="1">
        <v>0.9372858188398201</v>
      </c>
      <c r="V942" s="1">
        <v>406.790663</v>
      </c>
      <c r="W942" s="1">
        <v>379.211635</v>
      </c>
      <c r="X942" s="1">
        <v>262.000766</v>
      </c>
      <c r="Y942" s="1">
        <v>389.46</v>
      </c>
      <c r="Z942" s="7">
        <v>74463.375599999999</v>
      </c>
      <c r="AA942" s="7">
        <v>122.05371335</v>
      </c>
      <c r="AB942" s="7">
        <v>195.66818420999999</v>
      </c>
      <c r="AC942" s="7" t="s">
        <v>444</v>
      </c>
      <c r="AD942" s="7" t="s">
        <v>445</v>
      </c>
      <c r="AE942" s="7">
        <v>75.142094802000003</v>
      </c>
      <c r="AF942" s="7" t="s">
        <v>445</v>
      </c>
      <c r="AG942" s="7">
        <v>116.42828649</v>
      </c>
    </row>
    <row r="943" spans="1:33" x14ac:dyDescent="0.25">
      <c r="A943" s="1">
        <v>206245</v>
      </c>
      <c r="B943" s="1">
        <v>2230221</v>
      </c>
      <c r="C943" s="1" t="s">
        <v>318</v>
      </c>
      <c r="D943" s="1">
        <v>2230221</v>
      </c>
      <c r="E943" s="1" t="s">
        <v>606</v>
      </c>
      <c r="F943" s="1">
        <v>34203085</v>
      </c>
      <c r="G943" s="1">
        <v>1.83</v>
      </c>
      <c r="H943" s="1">
        <v>5.8072694154803948</v>
      </c>
      <c r="I943" s="1">
        <v>-5.0458144752351624</v>
      </c>
      <c r="J943" s="1">
        <v>-4.3180355325330808</v>
      </c>
      <c r="K943" s="1">
        <v>-7.8470636160657525</v>
      </c>
      <c r="L943" s="1">
        <v>8.8007695755910245</v>
      </c>
      <c r="M943" s="1">
        <v>59.040000915527344</v>
      </c>
      <c r="N943" s="1">
        <v>0.97094166596730558</v>
      </c>
      <c r="O943" s="1">
        <v>0.96533690096206171</v>
      </c>
      <c r="P943" s="1">
        <v>0.9372858188398201</v>
      </c>
      <c r="Q943" s="1">
        <v>0.96829999923706056</v>
      </c>
      <c r="R943" s="1">
        <v>0.9329846751933194</v>
      </c>
      <c r="S943" s="1">
        <v>0.90340906027788037</v>
      </c>
      <c r="T943" s="1">
        <v>0.90340906027788037</v>
      </c>
      <c r="U943" s="1">
        <v>0.9372858188398201</v>
      </c>
      <c r="V943" s="1">
        <v>406.790663</v>
      </c>
      <c r="W943" s="1">
        <v>379.211635</v>
      </c>
      <c r="X943" s="1">
        <v>262.000766</v>
      </c>
      <c r="Y943" s="1">
        <v>389.46</v>
      </c>
      <c r="Z943" s="7">
        <v>74463.375599999999</v>
      </c>
      <c r="AA943" s="7">
        <v>39.386205408000002</v>
      </c>
      <c r="AB943" s="7">
        <v>60.204270440000002</v>
      </c>
      <c r="AC943" s="7" t="s">
        <v>444</v>
      </c>
      <c r="AD943" s="7">
        <v>53.815173246999997</v>
      </c>
      <c r="AE943" s="7">
        <v>29.163367775000001</v>
      </c>
      <c r="AF943" s="7">
        <v>83.537362478000006</v>
      </c>
      <c r="AG943" s="7">
        <v>45.518717428999999</v>
      </c>
    </row>
    <row r="944" spans="1:33" x14ac:dyDescent="0.25">
      <c r="A944" s="1">
        <v>210871</v>
      </c>
      <c r="B944" s="1">
        <v>2230222</v>
      </c>
      <c r="C944" s="1" t="s">
        <v>318</v>
      </c>
      <c r="D944" s="1">
        <v>2230222</v>
      </c>
      <c r="E944" s="1" t="s">
        <v>606</v>
      </c>
      <c r="F944" s="1">
        <v>34203085</v>
      </c>
      <c r="G944" s="1">
        <v>1.83</v>
      </c>
      <c r="H944" s="1">
        <v>8.0736212892270149</v>
      </c>
      <c r="I944" s="1">
        <v>4.7926149882137885</v>
      </c>
      <c r="J944" s="1">
        <v>4.0998735126758268</v>
      </c>
      <c r="K944" s="1">
        <v>-5.035182842805245</v>
      </c>
      <c r="L944" s="1">
        <v>8.5127441924584435</v>
      </c>
      <c r="M944" s="1">
        <v>59.040000915527344</v>
      </c>
      <c r="N944" s="1">
        <v>0.97094166596730558</v>
      </c>
      <c r="O944" s="1">
        <v>0.96533690096206171</v>
      </c>
      <c r="P944" s="1">
        <v>0.9372858188398201</v>
      </c>
      <c r="Q944" s="1">
        <v>0.96829999923706056</v>
      </c>
      <c r="R944" s="1">
        <v>0.9329846751933194</v>
      </c>
      <c r="S944" s="1">
        <v>0.90340906027788037</v>
      </c>
      <c r="T944" s="1">
        <v>0.90340906027788037</v>
      </c>
      <c r="U944" s="1">
        <v>0.9372858188398201</v>
      </c>
      <c r="V944" s="1">
        <v>406.790663</v>
      </c>
      <c r="W944" s="1">
        <v>379.211635</v>
      </c>
      <c r="X944" s="1">
        <v>262.000766</v>
      </c>
      <c r="Y944" s="1">
        <v>389.46</v>
      </c>
      <c r="Z944" s="7">
        <v>74463.375599999999</v>
      </c>
      <c r="AA944" s="7">
        <v>40.752656932999997</v>
      </c>
      <c r="AB944" s="7">
        <v>43.023576917</v>
      </c>
      <c r="AC944" s="7">
        <v>73.161953066999999</v>
      </c>
      <c r="AD944" s="7" t="s">
        <v>445</v>
      </c>
      <c r="AE944" s="7">
        <v>46.007998159000003</v>
      </c>
      <c r="AF944" s="7" t="s">
        <v>445</v>
      </c>
      <c r="AG944" s="7">
        <v>71.496937330999998</v>
      </c>
    </row>
    <row r="945" spans="1:33" x14ac:dyDescent="0.25">
      <c r="A945" s="1">
        <v>215497</v>
      </c>
      <c r="B945" s="1">
        <v>2230223</v>
      </c>
      <c r="C945" s="1" t="s">
        <v>318</v>
      </c>
      <c r="D945" s="1">
        <v>2230223</v>
      </c>
      <c r="E945" s="1" t="s">
        <v>606</v>
      </c>
      <c r="F945" s="1">
        <v>34203085</v>
      </c>
      <c r="G945" s="1">
        <v>1.83</v>
      </c>
      <c r="H945" s="1">
        <v>6.4440810013927141</v>
      </c>
      <c r="I945" s="1">
        <v>2.3546799809212811</v>
      </c>
      <c r="J945" s="1">
        <v>5.9179517489898474</v>
      </c>
      <c r="K945" s="1">
        <v>-6.0575244198460645</v>
      </c>
      <c r="L945" s="1">
        <v>7.5167986752030229</v>
      </c>
      <c r="M945" s="1">
        <v>59.040000915527344</v>
      </c>
      <c r="N945" s="1">
        <v>0.97094166596730558</v>
      </c>
      <c r="O945" s="1">
        <v>0.96533690096206171</v>
      </c>
      <c r="P945" s="1">
        <v>0.9372858188398201</v>
      </c>
      <c r="Q945" s="1">
        <v>0.96829999923706056</v>
      </c>
      <c r="R945" s="1">
        <v>0.9329846751933194</v>
      </c>
      <c r="S945" s="1">
        <v>0.90340906027788037</v>
      </c>
      <c r="T945" s="1">
        <v>0.90340906027788037</v>
      </c>
      <c r="U945" s="1">
        <v>0.9372858188398201</v>
      </c>
      <c r="V945" s="1">
        <v>406.790663</v>
      </c>
      <c r="W945" s="1">
        <v>379.211635</v>
      </c>
      <c r="X945" s="1">
        <v>262.000766</v>
      </c>
      <c r="Y945" s="1">
        <v>389.46</v>
      </c>
      <c r="Z945" s="7">
        <v>74463.375599999999</v>
      </c>
      <c r="AA945" s="7">
        <v>46.284715632999998</v>
      </c>
      <c r="AB945" s="7">
        <v>54.155993189</v>
      </c>
      <c r="AC945" s="7">
        <v>149.9460694</v>
      </c>
      <c r="AD945" s="7" t="s">
        <v>445</v>
      </c>
      <c r="AE945" s="7">
        <v>38.074356023999997</v>
      </c>
      <c r="AF945" s="7" t="s">
        <v>445</v>
      </c>
      <c r="AG945" s="7">
        <v>59.261471469999996</v>
      </c>
    </row>
    <row r="946" spans="1:33" x14ac:dyDescent="0.25">
      <c r="A946" s="1">
        <v>220123</v>
      </c>
      <c r="B946" s="1">
        <v>2230224</v>
      </c>
      <c r="C946" s="1" t="s">
        <v>318</v>
      </c>
      <c r="D946" s="1">
        <v>2230224</v>
      </c>
      <c r="E946" s="1" t="s">
        <v>606</v>
      </c>
      <c r="F946" s="1">
        <v>34203085</v>
      </c>
      <c r="G946" s="1">
        <v>1.83</v>
      </c>
      <c r="H946" s="1">
        <v>3.8401290629369531</v>
      </c>
      <c r="I946" s="1">
        <v>-3.3857946948209587</v>
      </c>
      <c r="J946" s="1">
        <v>-7.7185521824130882E-2</v>
      </c>
      <c r="K946" s="1">
        <v>-3.7616377996623367</v>
      </c>
      <c r="L946" s="1">
        <v>3.8873934130747911</v>
      </c>
      <c r="M946" s="1">
        <v>59.040000915527344</v>
      </c>
      <c r="N946" s="1">
        <v>0.97094166596730558</v>
      </c>
      <c r="O946" s="1">
        <v>0.96533690096206171</v>
      </c>
      <c r="P946" s="1">
        <v>0.9372858188398201</v>
      </c>
      <c r="Q946" s="1">
        <v>0.96829999923706056</v>
      </c>
      <c r="R946" s="1">
        <v>0.9329846751933194</v>
      </c>
      <c r="S946" s="1">
        <v>0.90340906027788037</v>
      </c>
      <c r="T946" s="1">
        <v>0.90340906027788037</v>
      </c>
      <c r="U946" s="1">
        <v>0.9372858188398201</v>
      </c>
      <c r="V946" s="1">
        <v>406.790663</v>
      </c>
      <c r="W946" s="1">
        <v>379.211635</v>
      </c>
      <c r="X946" s="1">
        <v>262.000766</v>
      </c>
      <c r="Y946" s="1">
        <v>389.46</v>
      </c>
      <c r="Z946" s="7">
        <v>74463.375599999999</v>
      </c>
      <c r="AA946" s="7">
        <v>90.431365456999998</v>
      </c>
      <c r="AB946" s="7">
        <v>91.556703694000007</v>
      </c>
      <c r="AC946" s="7" t="s">
        <v>444</v>
      </c>
      <c r="AD946" s="7">
        <v>3065.5578234</v>
      </c>
      <c r="AE946" s="7">
        <v>61.923087870000003</v>
      </c>
      <c r="AF946" s="7">
        <v>4728.3239247000001</v>
      </c>
      <c r="AG946" s="7">
        <v>96.041595827999998</v>
      </c>
    </row>
    <row r="947" spans="1:33" x14ac:dyDescent="0.25">
      <c r="A947" s="1">
        <v>224749</v>
      </c>
      <c r="B947" s="1">
        <v>2231201</v>
      </c>
      <c r="C947" s="1" t="s">
        <v>318</v>
      </c>
      <c r="D947" s="1">
        <v>2231201</v>
      </c>
      <c r="E947" s="1" t="s">
        <v>606</v>
      </c>
      <c r="F947" s="1">
        <v>34203085</v>
      </c>
      <c r="G947" s="1">
        <v>1.83</v>
      </c>
      <c r="H947" s="1">
        <v>12.090053086035359</v>
      </c>
      <c r="I947" s="1">
        <v>-3.4283670658204342</v>
      </c>
      <c r="J947" s="1">
        <v>5.302754949625557</v>
      </c>
      <c r="K947" s="1">
        <v>-11.926213010676761</v>
      </c>
      <c r="L947" s="1">
        <v>10.636625417005606</v>
      </c>
      <c r="M947" s="1">
        <v>59.040000915527344</v>
      </c>
      <c r="N947" s="1">
        <v>0.97094166596730558</v>
      </c>
      <c r="O947" s="1">
        <v>0.96533690096206171</v>
      </c>
      <c r="P947" s="1">
        <v>0.9372858188398201</v>
      </c>
      <c r="Q947" s="1">
        <v>0.96829999923706056</v>
      </c>
      <c r="R947" s="1">
        <v>0.9329846751933194</v>
      </c>
      <c r="S947" s="1">
        <v>0.90340906027788037</v>
      </c>
      <c r="T947" s="1">
        <v>0.90340906027788037</v>
      </c>
      <c r="U947" s="1">
        <v>0.9372858188398201</v>
      </c>
      <c r="V947" s="1">
        <v>406.790663</v>
      </c>
      <c r="W947" s="1">
        <v>379.211635</v>
      </c>
      <c r="X947" s="1">
        <v>262.000766</v>
      </c>
      <c r="Y947" s="1">
        <v>389.46</v>
      </c>
      <c r="Z947" s="7">
        <v>74463.375599999999</v>
      </c>
      <c r="AA947" s="7">
        <v>32.415643955999997</v>
      </c>
      <c r="AB947" s="7">
        <v>28.398521684999999</v>
      </c>
      <c r="AC947" s="7" t="s">
        <v>444</v>
      </c>
      <c r="AD947" s="7" t="s">
        <v>445</v>
      </c>
      <c r="AE947" s="7">
        <v>18.846523418</v>
      </c>
      <c r="AF947" s="7" t="s">
        <v>445</v>
      </c>
      <c r="AG947" s="7">
        <v>29.607816134</v>
      </c>
    </row>
    <row r="948" spans="1:33" x14ac:dyDescent="0.25">
      <c r="A948" s="1">
        <v>229375</v>
      </c>
      <c r="B948" s="1">
        <v>2231202</v>
      </c>
      <c r="C948" s="1" t="s">
        <v>318</v>
      </c>
      <c r="D948" s="1">
        <v>2231202</v>
      </c>
      <c r="E948" s="1" t="s">
        <v>606</v>
      </c>
      <c r="F948" s="1">
        <v>34203085</v>
      </c>
      <c r="G948" s="1">
        <v>1.83</v>
      </c>
      <c r="H948" s="1">
        <v>-0.92936477041661414</v>
      </c>
      <c r="I948" s="1">
        <v>4.8089092140224317</v>
      </c>
      <c r="J948" s="1">
        <v>-7.3113266582061893</v>
      </c>
      <c r="K948" s="1">
        <v>3.1852613180918157</v>
      </c>
      <c r="L948" s="1">
        <v>6.8945134423958994</v>
      </c>
      <c r="M948" s="1">
        <v>59.040000915527344</v>
      </c>
      <c r="N948" s="1">
        <v>0.97094166596730558</v>
      </c>
      <c r="O948" s="1">
        <v>0.96533690096206171</v>
      </c>
      <c r="P948" s="1">
        <v>0.9372858188398201</v>
      </c>
      <c r="Q948" s="1">
        <v>0.96829999923706056</v>
      </c>
      <c r="R948" s="1">
        <v>0.9329846751933194</v>
      </c>
      <c r="S948" s="1">
        <v>0.90340906027788037</v>
      </c>
      <c r="T948" s="1">
        <v>0.90340906027788037</v>
      </c>
      <c r="U948" s="1">
        <v>0.9372858188398201</v>
      </c>
      <c r="V948" s="1">
        <v>406.790663</v>
      </c>
      <c r="W948" s="1">
        <v>379.211635</v>
      </c>
      <c r="X948" s="1">
        <v>262.000766</v>
      </c>
      <c r="Y948" s="1">
        <v>389.46</v>
      </c>
      <c r="Z948" s="7">
        <v>74463.375599999999</v>
      </c>
      <c r="AA948" s="7">
        <v>50.552541132000002</v>
      </c>
      <c r="AB948" s="7" t="s">
        <v>444</v>
      </c>
      <c r="AC948" s="7">
        <v>72.910667056999998</v>
      </c>
      <c r="AD948" s="7">
        <v>31.373586473</v>
      </c>
      <c r="AE948" s="7" t="s">
        <v>445</v>
      </c>
      <c r="AF948" s="7">
        <v>48.927373248000002</v>
      </c>
      <c r="AG948" s="7" t="s">
        <v>445</v>
      </c>
    </row>
    <row r="949" spans="1:33" x14ac:dyDescent="0.25">
      <c r="A949" s="1">
        <v>234001</v>
      </c>
      <c r="B949" s="1">
        <v>2231203</v>
      </c>
      <c r="C949" s="1" t="s">
        <v>318</v>
      </c>
      <c r="D949" s="1">
        <v>2231203</v>
      </c>
      <c r="E949" s="1" t="s">
        <v>606</v>
      </c>
      <c r="F949" s="1">
        <v>34203085</v>
      </c>
      <c r="G949" s="1">
        <v>1.83</v>
      </c>
      <c r="H949" s="1">
        <v>6.9414973737612886</v>
      </c>
      <c r="I949" s="1">
        <v>-2.2246991158798881</v>
      </c>
      <c r="J949" s="1">
        <v>3.4486291548997472</v>
      </c>
      <c r="K949" s="1">
        <v>-7.4779879090513637</v>
      </c>
      <c r="L949" s="1">
        <v>6.6551237042252609</v>
      </c>
      <c r="M949" s="1">
        <v>59.040000915527344</v>
      </c>
      <c r="N949" s="1">
        <v>0.97094166596730558</v>
      </c>
      <c r="O949" s="1">
        <v>0.96533690096206171</v>
      </c>
      <c r="P949" s="1">
        <v>0.9372858188398201</v>
      </c>
      <c r="Q949" s="1">
        <v>0.96829999923706056</v>
      </c>
      <c r="R949" s="1">
        <v>0.9329846751933194</v>
      </c>
      <c r="S949" s="1">
        <v>0.90340906027788037</v>
      </c>
      <c r="T949" s="1">
        <v>0.90340906027788037</v>
      </c>
      <c r="U949" s="1">
        <v>0.9372858188398201</v>
      </c>
      <c r="V949" s="1">
        <v>406.790663</v>
      </c>
      <c r="W949" s="1">
        <v>379.211635</v>
      </c>
      <c r="X949" s="1">
        <v>262.000766</v>
      </c>
      <c r="Y949" s="1">
        <v>389.46</v>
      </c>
      <c r="Z949" s="7">
        <v>74463.375599999999</v>
      </c>
      <c r="AA949" s="7">
        <v>52.406924291999999</v>
      </c>
      <c r="AB949" s="7">
        <v>50.203604738999999</v>
      </c>
      <c r="AC949" s="7" t="s">
        <v>444</v>
      </c>
      <c r="AD949" s="7" t="s">
        <v>445</v>
      </c>
      <c r="AE949" s="7">
        <v>30.652079232999998</v>
      </c>
      <c r="AF949" s="7" t="s">
        <v>445</v>
      </c>
      <c r="AG949" s="7">
        <v>47.814646324999998</v>
      </c>
    </row>
    <row r="950" spans="1:33" x14ac:dyDescent="0.25">
      <c r="A950" s="1">
        <v>238627</v>
      </c>
      <c r="B950" s="1">
        <v>2231204</v>
      </c>
      <c r="C950" s="1" t="s">
        <v>318</v>
      </c>
      <c r="D950" s="1">
        <v>2231204</v>
      </c>
      <c r="E950" s="1" t="s">
        <v>606</v>
      </c>
      <c r="F950" s="1">
        <v>34203085</v>
      </c>
      <c r="G950" s="1">
        <v>1.83</v>
      </c>
      <c r="H950" s="1">
        <v>1.7241391954967193</v>
      </c>
      <c r="I950" s="1">
        <v>4.8331862808313932</v>
      </c>
      <c r="J950" s="1">
        <v>-6.167389706731714</v>
      </c>
      <c r="K950" s="1">
        <v>3.5347565320176879</v>
      </c>
      <c r="L950" s="1">
        <v>7.1890779158734555</v>
      </c>
      <c r="M950" s="1">
        <v>59.040000915527344</v>
      </c>
      <c r="N950" s="1">
        <v>0.97094166596730558</v>
      </c>
      <c r="O950" s="1">
        <v>0.96533690096206171</v>
      </c>
      <c r="P950" s="1">
        <v>0.9372858188398201</v>
      </c>
      <c r="Q950" s="1">
        <v>0.96829999923706056</v>
      </c>
      <c r="R950" s="1">
        <v>0.9329846751933194</v>
      </c>
      <c r="S950" s="1">
        <v>0.90340906027788037</v>
      </c>
      <c r="T950" s="1">
        <v>0.90340906027788037</v>
      </c>
      <c r="U950" s="1">
        <v>0.9372858188398201</v>
      </c>
      <c r="V950" s="1">
        <v>406.790663</v>
      </c>
      <c r="W950" s="1">
        <v>379.211635</v>
      </c>
      <c r="X950" s="1">
        <v>262.000766</v>
      </c>
      <c r="Y950" s="1">
        <v>389.46</v>
      </c>
      <c r="Z950" s="7">
        <v>74463.375599999999</v>
      </c>
      <c r="AA950" s="7">
        <v>48.440233085000003</v>
      </c>
      <c r="AB950" s="7">
        <v>205.14906775</v>
      </c>
      <c r="AC950" s="7">
        <v>72.539414203000007</v>
      </c>
      <c r="AD950" s="7">
        <v>37.378289205000002</v>
      </c>
      <c r="AE950" s="7" t="s">
        <v>445</v>
      </c>
      <c r="AF950" s="7">
        <v>58.187979415000001</v>
      </c>
      <c r="AG950" s="7" t="s">
        <v>445</v>
      </c>
    </row>
    <row r="951" spans="1:33" x14ac:dyDescent="0.25">
      <c r="A951" s="1">
        <v>243253</v>
      </c>
      <c r="B951" s="1">
        <v>2231205</v>
      </c>
      <c r="C951" s="1" t="s">
        <v>318</v>
      </c>
      <c r="D951" s="1">
        <v>2231205</v>
      </c>
      <c r="E951" s="1" t="s">
        <v>606</v>
      </c>
      <c r="F951" s="1">
        <v>34203085</v>
      </c>
      <c r="G951" s="1">
        <v>1.83</v>
      </c>
      <c r="H951" s="1">
        <v>12.743875965072403</v>
      </c>
      <c r="I951" s="1">
        <v>-3.0768140731489257</v>
      </c>
      <c r="J951" s="1">
        <v>6.3973669035095089</v>
      </c>
      <c r="K951" s="1">
        <v>-12.800148105083538</v>
      </c>
      <c r="L951" s="1">
        <v>11.575621575060905</v>
      </c>
      <c r="M951" s="1">
        <v>59.040000915527344</v>
      </c>
      <c r="N951" s="1">
        <v>0.97094166596730558</v>
      </c>
      <c r="O951" s="1">
        <v>0.96533690096206171</v>
      </c>
      <c r="P951" s="1">
        <v>0.9372858188398201</v>
      </c>
      <c r="Q951" s="1">
        <v>0.96829999923706056</v>
      </c>
      <c r="R951" s="1">
        <v>0.9329846751933194</v>
      </c>
      <c r="S951" s="1">
        <v>0.90340906027788037</v>
      </c>
      <c r="T951" s="1">
        <v>0.90340906027788037</v>
      </c>
      <c r="U951" s="1">
        <v>0.9372858188398201</v>
      </c>
      <c r="V951" s="1">
        <v>406.790663</v>
      </c>
      <c r="W951" s="1">
        <v>379.211635</v>
      </c>
      <c r="X951" s="1">
        <v>262.000766</v>
      </c>
      <c r="Y951" s="1">
        <v>389.46</v>
      </c>
      <c r="Z951" s="7">
        <v>74463.375599999999</v>
      </c>
      <c r="AA951" s="7">
        <v>29.705019641</v>
      </c>
      <c r="AB951" s="7">
        <v>26.890234400000001</v>
      </c>
      <c r="AC951" s="7" t="s">
        <v>444</v>
      </c>
      <c r="AD951" s="7" t="s">
        <v>445</v>
      </c>
      <c r="AE951" s="7">
        <v>17.491494306</v>
      </c>
      <c r="AF951" s="7" t="s">
        <v>445</v>
      </c>
      <c r="AG951" s="7">
        <v>27.518055573000002</v>
      </c>
    </row>
    <row r="952" spans="1:33" x14ac:dyDescent="0.25">
      <c r="A952" s="1">
        <v>247879</v>
      </c>
      <c r="B952" s="1">
        <v>2231206</v>
      </c>
      <c r="C952" s="1" t="s">
        <v>318</v>
      </c>
      <c r="D952" s="1">
        <v>2231206</v>
      </c>
      <c r="E952" s="1" t="s">
        <v>606</v>
      </c>
      <c r="F952" s="1">
        <v>34203085</v>
      </c>
      <c r="G952" s="1">
        <v>1.83</v>
      </c>
      <c r="H952" s="1">
        <v>2.7082016724694711</v>
      </c>
      <c r="I952" s="1">
        <v>4.7931746216752007</v>
      </c>
      <c r="J952" s="1">
        <v>-4.5788362076184983</v>
      </c>
      <c r="K952" s="1">
        <v>2.0497105320429974</v>
      </c>
      <c r="L952" s="1">
        <v>6.3816831223393349</v>
      </c>
      <c r="M952" s="1">
        <v>59.040000915527344</v>
      </c>
      <c r="N952" s="1">
        <v>0.97094166596730558</v>
      </c>
      <c r="O952" s="1">
        <v>0.96533690096206171</v>
      </c>
      <c r="P952" s="1">
        <v>0.9372858188398201</v>
      </c>
      <c r="Q952" s="1">
        <v>0.96829999923706056</v>
      </c>
      <c r="R952" s="1">
        <v>0.9329846751933194</v>
      </c>
      <c r="S952" s="1">
        <v>0.90340906027788037</v>
      </c>
      <c r="T952" s="1">
        <v>0.90340906027788037</v>
      </c>
      <c r="U952" s="1">
        <v>0.9372858188398201</v>
      </c>
      <c r="V952" s="1">
        <v>406.790663</v>
      </c>
      <c r="W952" s="1">
        <v>379.211635</v>
      </c>
      <c r="X952" s="1">
        <v>262.000766</v>
      </c>
      <c r="Y952" s="1">
        <v>389.46</v>
      </c>
      <c r="Z952" s="7">
        <v>74463.375599999999</v>
      </c>
      <c r="AA952" s="7">
        <v>54.695289316</v>
      </c>
      <c r="AB952" s="7">
        <v>130.24195714000001</v>
      </c>
      <c r="AC952" s="7">
        <v>73.153294189999997</v>
      </c>
      <c r="AD952" s="7">
        <v>50.693018721999998</v>
      </c>
      <c r="AE952" s="7" t="s">
        <v>445</v>
      </c>
      <c r="AF952" s="7">
        <v>78.722295896000006</v>
      </c>
      <c r="AG952" s="7" t="s">
        <v>445</v>
      </c>
    </row>
    <row r="953" spans="1:33" x14ac:dyDescent="0.25">
      <c r="A953" s="1">
        <v>252505</v>
      </c>
      <c r="B953" s="1">
        <v>2231207</v>
      </c>
      <c r="C953" s="1" t="s">
        <v>318</v>
      </c>
      <c r="D953" s="1">
        <v>2231207</v>
      </c>
      <c r="E953" s="1" t="s">
        <v>606</v>
      </c>
      <c r="F953" s="1">
        <v>34203085</v>
      </c>
      <c r="G953" s="1">
        <v>1.83</v>
      </c>
      <c r="H953" s="1">
        <v>6.4938425247478433</v>
      </c>
      <c r="I953" s="1">
        <v>-1.7610546654520349</v>
      </c>
      <c r="J953" s="1">
        <v>3.7114080649060712</v>
      </c>
      <c r="K953" s="1">
        <v>-7.2493441107908616</v>
      </c>
      <c r="L953" s="1">
        <v>6.5540263162190815</v>
      </c>
      <c r="M953" s="1">
        <v>59.040000915527344</v>
      </c>
      <c r="N953" s="1">
        <v>0.97094166596730558</v>
      </c>
      <c r="O953" s="1">
        <v>0.96533690096206171</v>
      </c>
      <c r="P953" s="1">
        <v>0.9372858188398201</v>
      </c>
      <c r="Q953" s="1">
        <v>0.96829999923706056</v>
      </c>
      <c r="R953" s="1">
        <v>0.9329846751933194</v>
      </c>
      <c r="S953" s="1">
        <v>0.90340906027788037</v>
      </c>
      <c r="T953" s="1">
        <v>0.90340906027788037</v>
      </c>
      <c r="U953" s="1">
        <v>0.9372858188398201</v>
      </c>
      <c r="V953" s="1">
        <v>406.790663</v>
      </c>
      <c r="W953" s="1">
        <v>379.211635</v>
      </c>
      <c r="X953" s="1">
        <v>262.000766</v>
      </c>
      <c r="Y953" s="1">
        <v>389.46</v>
      </c>
      <c r="Z953" s="7">
        <v>74463.375599999999</v>
      </c>
      <c r="AA953" s="7">
        <v>53.230738584000001</v>
      </c>
      <c r="AB953" s="7">
        <v>53.733339540000003</v>
      </c>
      <c r="AC953" s="7" t="s">
        <v>444</v>
      </c>
      <c r="AD953" s="7" t="s">
        <v>445</v>
      </c>
      <c r="AE953" s="7">
        <v>31.650383563999998</v>
      </c>
      <c r="AF953" s="7" t="s">
        <v>445</v>
      </c>
      <c r="AG953" s="7">
        <v>49.354256802999998</v>
      </c>
    </row>
    <row r="954" spans="1:33" x14ac:dyDescent="0.25">
      <c r="A954" s="1">
        <v>257131</v>
      </c>
      <c r="B954" s="1">
        <v>2231208</v>
      </c>
      <c r="C954" s="1" t="s">
        <v>318</v>
      </c>
      <c r="D954" s="1">
        <v>2231208</v>
      </c>
      <c r="E954" s="1" t="s">
        <v>606</v>
      </c>
      <c r="F954" s="1">
        <v>34203085</v>
      </c>
      <c r="G954" s="1">
        <v>1.83</v>
      </c>
      <c r="H954" s="1">
        <v>1.9180165492420111</v>
      </c>
      <c r="I954" s="1">
        <v>1.4657326129881068</v>
      </c>
      <c r="J954" s="1">
        <v>-1.5036055660257039</v>
      </c>
      <c r="K954" s="1">
        <v>-1.2423715669633528</v>
      </c>
      <c r="L954" s="1">
        <v>2.9874218421616776</v>
      </c>
      <c r="M954" s="1">
        <v>59.040000915527344</v>
      </c>
      <c r="N954" s="1">
        <v>0.97094166596730558</v>
      </c>
      <c r="O954" s="1">
        <v>0.96533690096206171</v>
      </c>
      <c r="P954" s="1">
        <v>0.9372858188398201</v>
      </c>
      <c r="Q954" s="1">
        <v>0.96829999923706056</v>
      </c>
      <c r="R954" s="1">
        <v>0.9329846751933194</v>
      </c>
      <c r="S954" s="1">
        <v>0.90340906027788037</v>
      </c>
      <c r="T954" s="1">
        <v>0.90340906027788037</v>
      </c>
      <c r="U954" s="1">
        <v>0.9372858188398201</v>
      </c>
      <c r="V954" s="1">
        <v>406.790663</v>
      </c>
      <c r="W954" s="1">
        <v>379.211635</v>
      </c>
      <c r="X954" s="1">
        <v>262.000766</v>
      </c>
      <c r="Y954" s="1">
        <v>389.46</v>
      </c>
      <c r="Z954" s="7">
        <v>74463.375599999999</v>
      </c>
      <c r="AA954" s="7">
        <v>117.97539303000001</v>
      </c>
      <c r="AB954" s="7">
        <v>184.31106416</v>
      </c>
      <c r="AC954" s="7">
        <v>241.49285624999999</v>
      </c>
      <c r="AD954" s="7">
        <v>156.41752435000001</v>
      </c>
      <c r="AE954" s="7">
        <v>189.51777430999999</v>
      </c>
      <c r="AF954" s="7">
        <v>241.77333315000001</v>
      </c>
      <c r="AG954" s="7">
        <v>292.82138541</v>
      </c>
    </row>
    <row r="955" spans="1:33" x14ac:dyDescent="0.25">
      <c r="A955" s="1">
        <v>261757</v>
      </c>
      <c r="B955" s="1">
        <v>2231209</v>
      </c>
      <c r="C955" s="1" t="s">
        <v>318</v>
      </c>
      <c r="D955" s="1">
        <v>2231209</v>
      </c>
      <c r="E955" s="1" t="s">
        <v>606</v>
      </c>
      <c r="F955" s="1">
        <v>34203085</v>
      </c>
      <c r="G955" s="1">
        <v>1.83</v>
      </c>
      <c r="H955" s="1">
        <v>8.9707757012918883</v>
      </c>
      <c r="I955" s="1">
        <v>-2.8483220230053057</v>
      </c>
      <c r="J955" s="1">
        <v>4.1260479650904358</v>
      </c>
      <c r="K955" s="1">
        <v>-9.2446518999733787</v>
      </c>
      <c r="L955" s="1">
        <v>8.2036459517552949</v>
      </c>
      <c r="M955" s="1">
        <v>59.040000915527344</v>
      </c>
      <c r="N955" s="1">
        <v>0.97094166596730558</v>
      </c>
      <c r="O955" s="1">
        <v>0.96533690096206171</v>
      </c>
      <c r="P955" s="1">
        <v>0.9372858188398201</v>
      </c>
      <c r="Q955" s="1">
        <v>0.96829999923706056</v>
      </c>
      <c r="R955" s="1">
        <v>0.9329846751933194</v>
      </c>
      <c r="S955" s="1">
        <v>0.90340906027788037</v>
      </c>
      <c r="T955" s="1">
        <v>0.90340906027788037</v>
      </c>
      <c r="U955" s="1">
        <v>0.9372858188398201</v>
      </c>
      <c r="V955" s="1">
        <v>406.790663</v>
      </c>
      <c r="W955" s="1">
        <v>379.211635</v>
      </c>
      <c r="X955" s="1">
        <v>262.000766</v>
      </c>
      <c r="Y955" s="1">
        <v>389.46</v>
      </c>
      <c r="Z955" s="7">
        <v>74463.375599999999</v>
      </c>
      <c r="AA955" s="7">
        <v>42.325819997000004</v>
      </c>
      <c r="AB955" s="7">
        <v>38.620842128</v>
      </c>
      <c r="AC955" s="7" t="s">
        <v>444</v>
      </c>
      <c r="AD955" s="7" t="s">
        <v>445</v>
      </c>
      <c r="AE955" s="7">
        <v>24.603329186</v>
      </c>
      <c r="AF955" s="7" t="s">
        <v>445</v>
      </c>
      <c r="AG955" s="7">
        <v>38.486109261000003</v>
      </c>
    </row>
    <row r="956" spans="1:33" x14ac:dyDescent="0.25">
      <c r="A956" s="1">
        <v>266383</v>
      </c>
      <c r="B956" s="1">
        <v>2231210</v>
      </c>
      <c r="C956" s="1" t="s">
        <v>318</v>
      </c>
      <c r="D956" s="1">
        <v>2231210</v>
      </c>
      <c r="E956" s="1" t="s">
        <v>606</v>
      </c>
      <c r="F956" s="1">
        <v>34203085</v>
      </c>
      <c r="G956" s="1">
        <v>1.83</v>
      </c>
      <c r="H956" s="1">
        <v>-0.6475874176416001</v>
      </c>
      <c r="I956" s="1">
        <v>4.7021590031009239</v>
      </c>
      <c r="J956" s="1">
        <v>-7.2069934748647491</v>
      </c>
      <c r="K956" s="1">
        <v>3.3871365066071433</v>
      </c>
      <c r="L956" s="1">
        <v>6.906777473443821</v>
      </c>
      <c r="M956" s="1">
        <v>59.040000915527344</v>
      </c>
      <c r="N956" s="1">
        <v>0.97094166596730558</v>
      </c>
      <c r="O956" s="1">
        <v>0.96533690096206171</v>
      </c>
      <c r="P956" s="1">
        <v>0.9372858188398201</v>
      </c>
      <c r="Q956" s="1">
        <v>0.96829999923706056</v>
      </c>
      <c r="R956" s="1">
        <v>0.9329846751933194</v>
      </c>
      <c r="S956" s="1">
        <v>0.90340906027788037</v>
      </c>
      <c r="T956" s="1">
        <v>0.90340906027788037</v>
      </c>
      <c r="U956" s="1">
        <v>0.9372858188398201</v>
      </c>
      <c r="V956" s="1">
        <v>406.790663</v>
      </c>
      <c r="W956" s="1">
        <v>379.211635</v>
      </c>
      <c r="X956" s="1">
        <v>262.000766</v>
      </c>
      <c r="Y956" s="1">
        <v>389.46</v>
      </c>
      <c r="Z956" s="7">
        <v>74463.375599999999</v>
      </c>
      <c r="AA956" s="7">
        <v>50.461001776000003</v>
      </c>
      <c r="AB956" s="7" t="s">
        <v>444</v>
      </c>
      <c r="AC956" s="7">
        <v>74.588615270000005</v>
      </c>
      <c r="AD956" s="7">
        <v>31.842247829000002</v>
      </c>
      <c r="AE956" s="7" t="s">
        <v>445</v>
      </c>
      <c r="AF956" s="7">
        <v>49.650154780999998</v>
      </c>
      <c r="AG956" s="7" t="s">
        <v>445</v>
      </c>
    </row>
    <row r="957" spans="1:33" x14ac:dyDescent="0.25">
      <c r="A957" s="1">
        <v>271009</v>
      </c>
      <c r="B957" s="1">
        <v>2231211</v>
      </c>
      <c r="C957" s="1" t="s">
        <v>318</v>
      </c>
      <c r="D957" s="1">
        <v>2231211</v>
      </c>
      <c r="E957" s="1" t="s">
        <v>606</v>
      </c>
      <c r="F957" s="1">
        <v>34203085</v>
      </c>
      <c r="G957" s="1">
        <v>1.83</v>
      </c>
      <c r="H957" s="1">
        <v>14.484338371406009</v>
      </c>
      <c r="I957" s="1">
        <v>-10.430163568549336</v>
      </c>
      <c r="J957" s="1">
        <v>1.6626932055903969</v>
      </c>
      <c r="K957" s="1">
        <v>-13.924398608917278</v>
      </c>
      <c r="L957" s="1">
        <v>13.748370573761854</v>
      </c>
      <c r="M957" s="1">
        <v>59.040000915527344</v>
      </c>
      <c r="N957" s="1">
        <v>0.97094166596730558</v>
      </c>
      <c r="O957" s="1">
        <v>0.96533690096206171</v>
      </c>
      <c r="P957" s="1">
        <v>0.9372858188398201</v>
      </c>
      <c r="Q957" s="1">
        <v>0.96829999923706056</v>
      </c>
      <c r="R957" s="1">
        <v>0.9329846751933194</v>
      </c>
      <c r="S957" s="1">
        <v>0.90340906027788037</v>
      </c>
      <c r="T957" s="1">
        <v>0.90340906027788037</v>
      </c>
      <c r="U957" s="1">
        <v>0.9372858188398201</v>
      </c>
      <c r="V957" s="1">
        <v>406.790663</v>
      </c>
      <c r="W957" s="1">
        <v>379.211635</v>
      </c>
      <c r="X957" s="1">
        <v>262.000766</v>
      </c>
      <c r="Y957" s="1">
        <v>389.46</v>
      </c>
      <c r="Z957" s="7">
        <v>74463.375599999999</v>
      </c>
      <c r="AA957" s="7">
        <v>24.852495459</v>
      </c>
      <c r="AB957" s="7">
        <v>23.538897029000001</v>
      </c>
      <c r="AC957" s="7" t="s">
        <v>444</v>
      </c>
      <c r="AD957" s="7" t="s">
        <v>445</v>
      </c>
      <c r="AE957" s="7">
        <v>15.99849828</v>
      </c>
      <c r="AF957" s="7" t="s">
        <v>445</v>
      </c>
      <c r="AG957" s="7">
        <v>25.215518907</v>
      </c>
    </row>
    <row r="958" spans="1:33" x14ac:dyDescent="0.25">
      <c r="A958" s="1">
        <v>275635</v>
      </c>
      <c r="B958" s="1">
        <v>2231212</v>
      </c>
      <c r="C958" s="1" t="s">
        <v>318</v>
      </c>
      <c r="D958" s="1">
        <v>2231212</v>
      </c>
      <c r="E958" s="1" t="s">
        <v>606</v>
      </c>
      <c r="F958" s="1">
        <v>34203085</v>
      </c>
      <c r="G958" s="1">
        <v>1.83</v>
      </c>
      <c r="H958" s="1">
        <v>11.489128606311244</v>
      </c>
      <c r="I958" s="1">
        <v>-2.6416510929746488</v>
      </c>
      <c r="J958" s="1">
        <v>6.1548394141046545</v>
      </c>
      <c r="K958" s="1">
        <v>-11.784579960061665</v>
      </c>
      <c r="L958" s="1">
        <v>10.714411984514459</v>
      </c>
      <c r="M958" s="1">
        <v>59.040000915527344</v>
      </c>
      <c r="N958" s="1">
        <v>0.97094166596730558</v>
      </c>
      <c r="O958" s="1">
        <v>0.96533690096206171</v>
      </c>
      <c r="P958" s="1">
        <v>0.9372858188398201</v>
      </c>
      <c r="Q958" s="1">
        <v>0.96829999923706056</v>
      </c>
      <c r="R958" s="1">
        <v>0.9329846751933194</v>
      </c>
      <c r="S958" s="1">
        <v>0.90340906027788037</v>
      </c>
      <c r="T958" s="1">
        <v>0.90340906027788037</v>
      </c>
      <c r="U958" s="1">
        <v>0.9372858188398201</v>
      </c>
      <c r="V958" s="1">
        <v>406.790663</v>
      </c>
      <c r="W958" s="1">
        <v>379.211635</v>
      </c>
      <c r="X958" s="1">
        <v>262.000766</v>
      </c>
      <c r="Y958" s="1">
        <v>389.46</v>
      </c>
      <c r="Z958" s="7">
        <v>74463.375599999999</v>
      </c>
      <c r="AA958" s="7">
        <v>32.173046579000001</v>
      </c>
      <c r="AB958" s="7">
        <v>29.936174534999999</v>
      </c>
      <c r="AC958" s="7" t="s">
        <v>444</v>
      </c>
      <c r="AD958" s="7" t="s">
        <v>445</v>
      </c>
      <c r="AE958" s="7">
        <v>19.085048988</v>
      </c>
      <c r="AF958" s="7" t="s">
        <v>445</v>
      </c>
      <c r="AG958" s="7">
        <v>29.975676370999999</v>
      </c>
    </row>
    <row r="959" spans="1:33" x14ac:dyDescent="0.25">
      <c r="A959" s="1">
        <v>280261</v>
      </c>
      <c r="B959" s="1">
        <v>2231213</v>
      </c>
      <c r="C959" s="1" t="s">
        <v>318</v>
      </c>
      <c r="D959" s="1">
        <v>2231213</v>
      </c>
      <c r="E959" s="1" t="s">
        <v>606</v>
      </c>
      <c r="F959" s="1">
        <v>34203085</v>
      </c>
      <c r="G959" s="1">
        <v>1.83</v>
      </c>
      <c r="H959" s="1">
        <v>3.8118916298408902</v>
      </c>
      <c r="I959" s="1">
        <v>7.1461147704196151</v>
      </c>
      <c r="J959" s="1">
        <v>-6.8872158766550164</v>
      </c>
      <c r="K959" s="1">
        <v>3.869211116662183</v>
      </c>
      <c r="L959" s="1">
        <v>9.3949692467874701</v>
      </c>
      <c r="M959" s="1">
        <v>59.040000915527344</v>
      </c>
      <c r="N959" s="1">
        <v>0.97094166596730558</v>
      </c>
      <c r="O959" s="1">
        <v>0.96533690096206171</v>
      </c>
      <c r="P959" s="1">
        <v>0.9372858188398201</v>
      </c>
      <c r="Q959" s="1">
        <v>0.96829999923706056</v>
      </c>
      <c r="R959" s="1">
        <v>0.9329846751933194</v>
      </c>
      <c r="S959" s="1">
        <v>0.90340906027788037</v>
      </c>
      <c r="T959" s="1">
        <v>0.90340906027788037</v>
      </c>
      <c r="U959" s="1">
        <v>0.9372858188398201</v>
      </c>
      <c r="V959" s="1">
        <v>406.790663</v>
      </c>
      <c r="W959" s="1">
        <v>379.211635</v>
      </c>
      <c r="X959" s="1">
        <v>262.000766</v>
      </c>
      <c r="Y959" s="1">
        <v>389.46</v>
      </c>
      <c r="Z959" s="7">
        <v>74463.375599999999</v>
      </c>
      <c r="AA959" s="7">
        <v>36.831916049</v>
      </c>
      <c r="AB959" s="7">
        <v>92.242338015000001</v>
      </c>
      <c r="AC959" s="7">
        <v>48.737472633000003</v>
      </c>
      <c r="AD959" s="7">
        <v>33.367133256999999</v>
      </c>
      <c r="AE959" s="7" t="s">
        <v>445</v>
      </c>
      <c r="AF959" s="7">
        <v>52.001872098</v>
      </c>
      <c r="AG959" s="7" t="s">
        <v>445</v>
      </c>
    </row>
    <row r="960" spans="1:33" x14ac:dyDescent="0.25">
      <c r="A960" s="1">
        <v>284887</v>
      </c>
      <c r="B960" s="1">
        <v>2231214</v>
      </c>
      <c r="C960" s="1" t="s">
        <v>318</v>
      </c>
      <c r="D960" s="1">
        <v>2231214</v>
      </c>
      <c r="E960" s="1" t="s">
        <v>606</v>
      </c>
      <c r="F960" s="1">
        <v>34203085</v>
      </c>
      <c r="G960" s="1">
        <v>1.83</v>
      </c>
      <c r="H960" s="1">
        <v>11.317036129925885</v>
      </c>
      <c r="I960" s="1">
        <v>-2.9175305115219619</v>
      </c>
      <c r="J960" s="1">
        <v>5.4664976024458065</v>
      </c>
      <c r="K960" s="1">
        <v>-11.28226994605923</v>
      </c>
      <c r="L960" s="1">
        <v>10.145610148407524</v>
      </c>
      <c r="M960" s="1">
        <v>59.040000915527344</v>
      </c>
      <c r="N960" s="1">
        <v>0.97094166596730558</v>
      </c>
      <c r="O960" s="1">
        <v>0.96533690096206171</v>
      </c>
      <c r="P960" s="1">
        <v>0.9372858188398201</v>
      </c>
      <c r="Q960" s="1">
        <v>0.96829999923706056</v>
      </c>
      <c r="R960" s="1">
        <v>0.9329846751933194</v>
      </c>
      <c r="S960" s="1">
        <v>0.90340906027788037</v>
      </c>
      <c r="T960" s="1">
        <v>0.90340906027788037</v>
      </c>
      <c r="U960" s="1">
        <v>0.9372858188398201</v>
      </c>
      <c r="V960" s="1">
        <v>406.790663</v>
      </c>
      <c r="W960" s="1">
        <v>379.211635</v>
      </c>
      <c r="X960" s="1">
        <v>262.000766</v>
      </c>
      <c r="Y960" s="1">
        <v>389.46</v>
      </c>
      <c r="Z960" s="7">
        <v>74463.375599999999</v>
      </c>
      <c r="AA960" s="7">
        <v>34.032854862999997</v>
      </c>
      <c r="AB960" s="7">
        <v>30.406605381999999</v>
      </c>
      <c r="AC960" s="7" t="s">
        <v>444</v>
      </c>
      <c r="AD960" s="7" t="s">
        <v>445</v>
      </c>
      <c r="AE960" s="7">
        <v>19.979276947999999</v>
      </c>
      <c r="AF960" s="7" t="s">
        <v>445</v>
      </c>
      <c r="AG960" s="7">
        <v>31.354777606999999</v>
      </c>
    </row>
    <row r="961" spans="1:33" x14ac:dyDescent="0.25">
      <c r="A961" s="1">
        <v>289513</v>
      </c>
      <c r="B961" s="1">
        <v>2231215</v>
      </c>
      <c r="C961" s="1" t="s">
        <v>318</v>
      </c>
      <c r="D961" s="1">
        <v>2231215</v>
      </c>
      <c r="E961" s="1" t="s">
        <v>606</v>
      </c>
      <c r="F961" s="1">
        <v>34203085</v>
      </c>
      <c r="G961" s="1">
        <v>1.83</v>
      </c>
      <c r="H961" s="1">
        <v>0.47168420508172115</v>
      </c>
      <c r="I961" s="1">
        <v>8.4348271802206796</v>
      </c>
      <c r="J961" s="1">
        <v>-11.786743715966866</v>
      </c>
      <c r="K961" s="1">
        <v>7.1082287554281294</v>
      </c>
      <c r="L961" s="1">
        <v>12.030815720775429</v>
      </c>
      <c r="M961" s="1">
        <v>59.040000915527344</v>
      </c>
      <c r="N961" s="1">
        <v>0.97094166596730558</v>
      </c>
      <c r="O961" s="1">
        <v>0.96533690096206171</v>
      </c>
      <c r="P961" s="1">
        <v>0.9372858188398201</v>
      </c>
      <c r="Q961" s="1">
        <v>0.96829999923706056</v>
      </c>
      <c r="R961" s="1">
        <v>0.9329846751933194</v>
      </c>
      <c r="S961" s="1">
        <v>0.90340906027788037</v>
      </c>
      <c r="T961" s="1">
        <v>0.90340906027788037</v>
      </c>
      <c r="U961" s="1">
        <v>0.9372858188398201</v>
      </c>
      <c r="V961" s="1">
        <v>406.790663</v>
      </c>
      <c r="W961" s="1">
        <v>379.211635</v>
      </c>
      <c r="X961" s="1">
        <v>262.000766</v>
      </c>
      <c r="Y961" s="1">
        <v>389.46</v>
      </c>
      <c r="Z961" s="7">
        <v>74463.375599999999</v>
      </c>
      <c r="AA961" s="7">
        <v>28.543274211</v>
      </c>
      <c r="AB961" s="7">
        <v>752.53315627999996</v>
      </c>
      <c r="AC961" s="7">
        <v>41.138348567000001</v>
      </c>
      <c r="AD961" s="7">
        <v>19.081361867999998</v>
      </c>
      <c r="AE961" s="7" t="s">
        <v>445</v>
      </c>
      <c r="AF961" s="7">
        <v>29.969989998999999</v>
      </c>
      <c r="AG961" s="7" t="s">
        <v>445</v>
      </c>
    </row>
    <row r="962" spans="1:33" x14ac:dyDescent="0.25">
      <c r="A962" s="1">
        <v>294139</v>
      </c>
      <c r="B962" s="1">
        <v>2231216</v>
      </c>
      <c r="C962" s="1" t="s">
        <v>318</v>
      </c>
      <c r="D962" s="1">
        <v>2231216</v>
      </c>
      <c r="E962" s="1" t="s">
        <v>606</v>
      </c>
      <c r="F962" s="1">
        <v>34203085</v>
      </c>
      <c r="G962" s="1">
        <v>1.83</v>
      </c>
      <c r="H962" s="1">
        <v>4.1846134754990398</v>
      </c>
      <c r="I962" s="1">
        <v>2.142250993270344</v>
      </c>
      <c r="J962" s="1">
        <v>1.5573747596805234</v>
      </c>
      <c r="K962" s="1">
        <v>-2.9331470205877359</v>
      </c>
      <c r="L962" s="1">
        <v>4.4178959326094276</v>
      </c>
      <c r="M962" s="1">
        <v>59.040000915527344</v>
      </c>
      <c r="N962" s="1">
        <v>0.97094166596730558</v>
      </c>
      <c r="O962" s="1">
        <v>0.96533690096206171</v>
      </c>
      <c r="P962" s="1">
        <v>0.9372858188398201</v>
      </c>
      <c r="Q962" s="1">
        <v>0.96829999923706056</v>
      </c>
      <c r="R962" s="1">
        <v>0.9329846751933194</v>
      </c>
      <c r="S962" s="1">
        <v>0.90340906027788037</v>
      </c>
      <c r="T962" s="1">
        <v>0.90340906027788037</v>
      </c>
      <c r="U962" s="1">
        <v>0.9372858188398201</v>
      </c>
      <c r="V962" s="1">
        <v>406.790663</v>
      </c>
      <c r="W962" s="1">
        <v>379.211635</v>
      </c>
      <c r="X962" s="1">
        <v>262.000766</v>
      </c>
      <c r="Y962" s="1">
        <v>389.46</v>
      </c>
      <c r="Z962" s="7">
        <v>74463.375599999999</v>
      </c>
      <c r="AA962" s="7">
        <v>79.452254476999997</v>
      </c>
      <c r="AB962" s="7">
        <v>83.937280326000007</v>
      </c>
      <c r="AC962" s="7">
        <v>164.91411975</v>
      </c>
      <c r="AD962" s="7" t="s">
        <v>445</v>
      </c>
      <c r="AE962" s="7">
        <v>79.696216092</v>
      </c>
      <c r="AF962" s="7" t="s">
        <v>445</v>
      </c>
      <c r="AG962" s="7">
        <v>123.45176884999999</v>
      </c>
    </row>
    <row r="963" spans="1:33" x14ac:dyDescent="0.25">
      <c r="A963" s="1">
        <v>298765</v>
      </c>
      <c r="B963" s="1">
        <v>2231217</v>
      </c>
      <c r="C963" s="1" t="s">
        <v>318</v>
      </c>
      <c r="D963" s="1">
        <v>2231217</v>
      </c>
      <c r="E963" s="1" t="s">
        <v>606</v>
      </c>
      <c r="F963" s="1">
        <v>34203085</v>
      </c>
      <c r="G963" s="1">
        <v>1.83</v>
      </c>
      <c r="H963" s="1">
        <v>3.3203499456922323</v>
      </c>
      <c r="I963" s="1">
        <v>1.4961408277150643</v>
      </c>
      <c r="J963" s="1">
        <v>1.1070425044111363</v>
      </c>
      <c r="K963" s="1">
        <v>-2.4924747768706546</v>
      </c>
      <c r="L963" s="1">
        <v>3.4969849553697547</v>
      </c>
      <c r="M963" s="1">
        <v>59.040000915527344</v>
      </c>
      <c r="N963" s="1">
        <v>0.97094166596730558</v>
      </c>
      <c r="O963" s="1">
        <v>0.96533690096206171</v>
      </c>
      <c r="P963" s="1">
        <v>0.9372858188398201</v>
      </c>
      <c r="Q963" s="1">
        <v>0.96829999923706056</v>
      </c>
      <c r="R963" s="1">
        <v>0.9329846751933194</v>
      </c>
      <c r="S963" s="1">
        <v>0.90340906027788037</v>
      </c>
      <c r="T963" s="1">
        <v>0.90340906027788037</v>
      </c>
      <c r="U963" s="1">
        <v>0.9372858188398201</v>
      </c>
      <c r="V963" s="1">
        <v>406.790663</v>
      </c>
      <c r="W963" s="1">
        <v>379.211635</v>
      </c>
      <c r="X963" s="1">
        <v>262.000766</v>
      </c>
      <c r="Y963" s="1">
        <v>389.46</v>
      </c>
      <c r="Z963" s="7">
        <v>74463.375599999999</v>
      </c>
      <c r="AA963" s="7">
        <v>100.63889532</v>
      </c>
      <c r="AB963" s="7">
        <v>106.04585168</v>
      </c>
      <c r="AC963" s="7">
        <v>236.56432633</v>
      </c>
      <c r="AD963" s="7" t="s">
        <v>445</v>
      </c>
      <c r="AE963" s="7">
        <v>93.963394614999999</v>
      </c>
      <c r="AF963" s="7" t="s">
        <v>445</v>
      </c>
      <c r="AG963" s="7">
        <v>145.45497655</v>
      </c>
    </row>
    <row r="964" spans="1:33" x14ac:dyDescent="0.25">
      <c r="A964" s="1">
        <v>303391</v>
      </c>
      <c r="B964" s="1">
        <v>2231218</v>
      </c>
      <c r="C964" s="1" t="s">
        <v>318</v>
      </c>
      <c r="D964" s="1">
        <v>2231218</v>
      </c>
      <c r="E964" s="1" t="s">
        <v>606</v>
      </c>
      <c r="F964" s="1">
        <v>34203085</v>
      </c>
      <c r="G964" s="1">
        <v>1.83</v>
      </c>
      <c r="H964" s="1">
        <v>3.5263836558717903</v>
      </c>
      <c r="I964" s="1">
        <v>1.7006387709580149</v>
      </c>
      <c r="J964" s="1">
        <v>1.1486734827212199</v>
      </c>
      <c r="K964" s="1">
        <v>-2.5342068696072499</v>
      </c>
      <c r="L964" s="1">
        <v>3.6973781673437753</v>
      </c>
      <c r="M964" s="1">
        <v>59.040000915527344</v>
      </c>
      <c r="N964" s="1">
        <v>0.97094166596730558</v>
      </c>
      <c r="O964" s="1">
        <v>0.96533690096206171</v>
      </c>
      <c r="P964" s="1">
        <v>0.9372858188398201</v>
      </c>
      <c r="Q964" s="1">
        <v>0.96829999923706056</v>
      </c>
      <c r="R964" s="1">
        <v>0.9329846751933194</v>
      </c>
      <c r="S964" s="1">
        <v>0.90340906027788037</v>
      </c>
      <c r="T964" s="1">
        <v>0.90340906027788037</v>
      </c>
      <c r="U964" s="1">
        <v>0.9372858188398201</v>
      </c>
      <c r="V964" s="1">
        <v>406.790663</v>
      </c>
      <c r="W964" s="1">
        <v>379.211635</v>
      </c>
      <c r="X964" s="1">
        <v>262.000766</v>
      </c>
      <c r="Y964" s="1">
        <v>389.46</v>
      </c>
      <c r="Z964" s="7">
        <v>74463.375599999999</v>
      </c>
      <c r="AA964" s="7">
        <v>95.130195975999996</v>
      </c>
      <c r="AB964" s="7">
        <v>99.791553758999996</v>
      </c>
      <c r="AC964" s="7">
        <v>207.99775654999999</v>
      </c>
      <c r="AD964" s="7" t="s">
        <v>445</v>
      </c>
      <c r="AE964" s="7">
        <v>92.399583374000002</v>
      </c>
      <c r="AF964" s="7" t="s">
        <v>445</v>
      </c>
      <c r="AG964" s="7">
        <v>143.04322685</v>
      </c>
    </row>
    <row r="965" spans="1:33" x14ac:dyDescent="0.25">
      <c r="A965" s="1">
        <v>308017</v>
      </c>
      <c r="B965" s="1">
        <v>2231219</v>
      </c>
      <c r="C965" s="1" t="s">
        <v>318</v>
      </c>
      <c r="D965" s="1">
        <v>2231219</v>
      </c>
      <c r="E965" s="1" t="s">
        <v>606</v>
      </c>
      <c r="F965" s="1">
        <v>34203085</v>
      </c>
      <c r="G965" s="1">
        <v>1.83</v>
      </c>
      <c r="H965" s="1">
        <v>4.0173236553027944</v>
      </c>
      <c r="I965" s="1">
        <v>2.0976094286596574</v>
      </c>
      <c r="J965" s="1">
        <v>1.3385932534243561</v>
      </c>
      <c r="K965" s="1">
        <v>-2.7352617223445375</v>
      </c>
      <c r="L965" s="1">
        <v>4.2026934028358909</v>
      </c>
      <c r="M965" s="1">
        <v>59.040000915527344</v>
      </c>
      <c r="N965" s="1">
        <v>0.97094166596730558</v>
      </c>
      <c r="O965" s="1">
        <v>0.96533690096206171</v>
      </c>
      <c r="P965" s="1">
        <v>0.9372858188398201</v>
      </c>
      <c r="Q965" s="1">
        <v>0.96829999923706056</v>
      </c>
      <c r="R965" s="1">
        <v>0.9329846751933194</v>
      </c>
      <c r="S965" s="1">
        <v>0.90340906027788037</v>
      </c>
      <c r="T965" s="1">
        <v>0.90340906027788037</v>
      </c>
      <c r="U965" s="1">
        <v>0.9372858188398201</v>
      </c>
      <c r="V965" s="1">
        <v>406.790663</v>
      </c>
      <c r="W965" s="1">
        <v>379.211635</v>
      </c>
      <c r="X965" s="1">
        <v>262.000766</v>
      </c>
      <c r="Y965" s="1">
        <v>389.46</v>
      </c>
      <c r="Z965" s="7">
        <v>74463.375599999999</v>
      </c>
      <c r="AA965" s="7">
        <v>83.571881352000005</v>
      </c>
      <c r="AB965" s="7">
        <v>87.474247614000006</v>
      </c>
      <c r="AC965" s="7">
        <v>168.44512309000001</v>
      </c>
      <c r="AD965" s="7" t="s">
        <v>445</v>
      </c>
      <c r="AE965" s="7">
        <v>85.534266125000002</v>
      </c>
      <c r="AF965" s="7" t="s">
        <v>445</v>
      </c>
      <c r="AG965" s="7">
        <v>132.45535896000001</v>
      </c>
    </row>
    <row r="966" spans="1:33" x14ac:dyDescent="0.25">
      <c r="A966" s="1">
        <v>312643</v>
      </c>
      <c r="B966" s="1">
        <v>2231220</v>
      </c>
      <c r="C966" s="1" t="s">
        <v>318</v>
      </c>
      <c r="D966" s="1">
        <v>2231220</v>
      </c>
      <c r="E966" s="1" t="s">
        <v>606</v>
      </c>
      <c r="F966" s="1">
        <v>34203085</v>
      </c>
      <c r="G966" s="1">
        <v>1.83</v>
      </c>
      <c r="H966" s="1">
        <v>1.6244512209734543</v>
      </c>
      <c r="I966" s="1">
        <v>-0.54614932126479487</v>
      </c>
      <c r="J966" s="1">
        <v>0.39153511378248818</v>
      </c>
      <c r="K966" s="1">
        <v>-2.8986466442726271</v>
      </c>
      <c r="L966" s="1">
        <v>2.6683826576877512</v>
      </c>
      <c r="M966" s="1">
        <v>59.040000915527344</v>
      </c>
      <c r="N966" s="1">
        <v>0.97094166596730558</v>
      </c>
      <c r="O966" s="1">
        <v>0.96533690096206171</v>
      </c>
      <c r="P966" s="1">
        <v>0.9372858188398201</v>
      </c>
      <c r="Q966" s="1">
        <v>0.96829999923706056</v>
      </c>
      <c r="R966" s="1">
        <v>0.9329846751933194</v>
      </c>
      <c r="S966" s="1">
        <v>0.90340906027788037</v>
      </c>
      <c r="T966" s="1">
        <v>0.90340906027788037</v>
      </c>
      <c r="U966" s="1">
        <v>0.9372858188398201</v>
      </c>
      <c r="V966" s="1">
        <v>406.790663</v>
      </c>
      <c r="W966" s="1">
        <v>379.211635</v>
      </c>
      <c r="X966" s="1">
        <v>262.000766</v>
      </c>
      <c r="Y966" s="1">
        <v>389.46</v>
      </c>
      <c r="Z966" s="7">
        <v>74463.375599999999</v>
      </c>
      <c r="AA966" s="7">
        <v>132.20041891</v>
      </c>
      <c r="AB966" s="7">
        <v>217.79985267000001</v>
      </c>
      <c r="AC966" s="7" t="s">
        <v>444</v>
      </c>
      <c r="AD966" s="7" t="s">
        <v>445</v>
      </c>
      <c r="AE966" s="7">
        <v>80.656681496999994</v>
      </c>
      <c r="AF966" s="7" t="s">
        <v>445</v>
      </c>
      <c r="AG966" s="7">
        <v>124.93302317</v>
      </c>
    </row>
    <row r="967" spans="1:33" x14ac:dyDescent="0.25">
      <c r="A967" s="1">
        <v>317269</v>
      </c>
      <c r="B967" s="1">
        <v>2231221</v>
      </c>
      <c r="C967" s="1" t="s">
        <v>318</v>
      </c>
      <c r="D967" s="1">
        <v>2231221</v>
      </c>
      <c r="E967" s="1" t="s">
        <v>606</v>
      </c>
      <c r="F967" s="1">
        <v>34203085</v>
      </c>
      <c r="G967" s="1">
        <v>1.83</v>
      </c>
      <c r="H967" s="1">
        <v>5.7599752437268155</v>
      </c>
      <c r="I967" s="1">
        <v>-5.1189384511684128</v>
      </c>
      <c r="J967" s="1">
        <v>-4.2207922143289522</v>
      </c>
      <c r="K967" s="1">
        <v>-7.6008312742255093</v>
      </c>
      <c r="L967" s="1">
        <v>8.6782903152686668</v>
      </c>
      <c r="M967" s="1">
        <v>59.040000915527344</v>
      </c>
      <c r="N967" s="1">
        <v>0.97094166596730558</v>
      </c>
      <c r="O967" s="1">
        <v>0.96533690096206171</v>
      </c>
      <c r="P967" s="1">
        <v>0.9372858188398201</v>
      </c>
      <c r="Q967" s="1">
        <v>0.96829999923706056</v>
      </c>
      <c r="R967" s="1">
        <v>0.9329846751933194</v>
      </c>
      <c r="S967" s="1">
        <v>0.90340906027788037</v>
      </c>
      <c r="T967" s="1">
        <v>0.90340906027788037</v>
      </c>
      <c r="U967" s="1">
        <v>0.9372858188398201</v>
      </c>
      <c r="V967" s="1">
        <v>406.790663</v>
      </c>
      <c r="W967" s="1">
        <v>379.211635</v>
      </c>
      <c r="X967" s="1">
        <v>262.000766</v>
      </c>
      <c r="Y967" s="1">
        <v>389.46</v>
      </c>
      <c r="Z967" s="7">
        <v>74463.375599999999</v>
      </c>
      <c r="AA967" s="7">
        <v>39.956187786999998</v>
      </c>
      <c r="AB967" s="7">
        <v>60.706808238999997</v>
      </c>
      <c r="AC967" s="7" t="s">
        <v>444</v>
      </c>
      <c r="AD967" s="7">
        <v>55.078066339999999</v>
      </c>
      <c r="AE967" s="7">
        <v>30.140523616999999</v>
      </c>
      <c r="AF967" s="7">
        <v>85.485028513000003</v>
      </c>
      <c r="AG967" s="7">
        <v>47.025712167000002</v>
      </c>
    </row>
    <row r="968" spans="1:33" x14ac:dyDescent="0.25">
      <c r="A968" s="1">
        <v>321895</v>
      </c>
      <c r="B968" s="1">
        <v>2231222</v>
      </c>
      <c r="C968" s="1" t="s">
        <v>318</v>
      </c>
      <c r="D968" s="1">
        <v>2231222</v>
      </c>
      <c r="E968" s="1" t="s">
        <v>606</v>
      </c>
      <c r="F968" s="1">
        <v>34203085</v>
      </c>
      <c r="G968" s="1">
        <v>1.83</v>
      </c>
      <c r="H968" s="1">
        <v>8.1454494208244697</v>
      </c>
      <c r="I968" s="1">
        <v>4.9196335230089012</v>
      </c>
      <c r="J968" s="1">
        <v>4.0779945275289204</v>
      </c>
      <c r="K968" s="1">
        <v>-4.9890930116933667</v>
      </c>
      <c r="L968" s="1">
        <v>8.581964711533729</v>
      </c>
      <c r="M968" s="1">
        <v>59.040000915527344</v>
      </c>
      <c r="N968" s="1">
        <v>0.97094166596730558</v>
      </c>
      <c r="O968" s="1">
        <v>0.96533690096206171</v>
      </c>
      <c r="P968" s="1">
        <v>0.9372858188398201</v>
      </c>
      <c r="Q968" s="1">
        <v>0.96829999923706056</v>
      </c>
      <c r="R968" s="1">
        <v>0.9329846751933194</v>
      </c>
      <c r="S968" s="1">
        <v>0.90340906027788037</v>
      </c>
      <c r="T968" s="1">
        <v>0.90340906027788037</v>
      </c>
      <c r="U968" s="1">
        <v>0.9372858188398201</v>
      </c>
      <c r="V968" s="1">
        <v>406.790663</v>
      </c>
      <c r="W968" s="1">
        <v>379.211635</v>
      </c>
      <c r="X968" s="1">
        <v>262.000766</v>
      </c>
      <c r="Y968" s="1">
        <v>389.46</v>
      </c>
      <c r="Z968" s="7">
        <v>74463.375599999999</v>
      </c>
      <c r="AA968" s="7">
        <v>40.415887826999999</v>
      </c>
      <c r="AB968" s="7">
        <v>42.635368591999999</v>
      </c>
      <c r="AC968" s="7">
        <v>71.247187959000001</v>
      </c>
      <c r="AD968" s="7" t="s">
        <v>445</v>
      </c>
      <c r="AE968" s="7">
        <v>46.442263603999997</v>
      </c>
      <c r="AF968" s="7" t="s">
        <v>445</v>
      </c>
      <c r="AG968" s="7">
        <v>72.166672610000006</v>
      </c>
    </row>
    <row r="969" spans="1:33" x14ac:dyDescent="0.25">
      <c r="A969" s="1">
        <v>326521</v>
      </c>
      <c r="B969" s="1">
        <v>2231223</v>
      </c>
      <c r="C969" s="1" t="s">
        <v>318</v>
      </c>
      <c r="D969" s="1">
        <v>2231223</v>
      </c>
      <c r="E969" s="1" t="s">
        <v>606</v>
      </c>
      <c r="F969" s="1">
        <v>34203085</v>
      </c>
      <c r="G969" s="1">
        <v>1.83</v>
      </c>
      <c r="H969" s="1">
        <v>6.3348984472211747</v>
      </c>
      <c r="I969" s="1">
        <v>2.4711398129926874</v>
      </c>
      <c r="J969" s="1">
        <v>6.0770834536832918</v>
      </c>
      <c r="K969" s="1">
        <v>-6.0008758819391232</v>
      </c>
      <c r="L969" s="1">
        <v>7.5463193099816355</v>
      </c>
      <c r="M969" s="1">
        <v>59.040000915527344</v>
      </c>
      <c r="N969" s="1">
        <v>0.97094166596730558</v>
      </c>
      <c r="O969" s="1">
        <v>0.96533690096206171</v>
      </c>
      <c r="P969" s="1">
        <v>0.9372858188398201</v>
      </c>
      <c r="Q969" s="1">
        <v>0.96829999923706056</v>
      </c>
      <c r="R969" s="1">
        <v>0.9329846751933194</v>
      </c>
      <c r="S969" s="1">
        <v>0.90340906027788037</v>
      </c>
      <c r="T969" s="1">
        <v>0.90340906027788037</v>
      </c>
      <c r="U969" s="1">
        <v>0.9372858188398201</v>
      </c>
      <c r="V969" s="1">
        <v>406.790663</v>
      </c>
      <c r="W969" s="1">
        <v>379.211635</v>
      </c>
      <c r="X969" s="1">
        <v>262.000766</v>
      </c>
      <c r="Y969" s="1">
        <v>389.46</v>
      </c>
      <c r="Z969" s="7">
        <v>74463.375599999999</v>
      </c>
      <c r="AA969" s="7">
        <v>46.099741373999997</v>
      </c>
      <c r="AB969" s="7">
        <v>55.106611776999998</v>
      </c>
      <c r="AC969" s="7">
        <v>142.83228579999999</v>
      </c>
      <c r="AD969" s="7" t="s">
        <v>445</v>
      </c>
      <c r="AE969" s="7">
        <v>38.4432197</v>
      </c>
      <c r="AF969" s="7" t="s">
        <v>445</v>
      </c>
      <c r="AG969" s="7">
        <v>59.830342467999998</v>
      </c>
    </row>
    <row r="970" spans="1:33" x14ac:dyDescent="0.25">
      <c r="A970" s="1">
        <v>331147</v>
      </c>
      <c r="B970" s="1">
        <v>2231224</v>
      </c>
      <c r="C970" s="1" t="s">
        <v>318</v>
      </c>
      <c r="D970" s="1">
        <v>2231224</v>
      </c>
      <c r="E970" s="1" t="s">
        <v>606</v>
      </c>
      <c r="F970" s="1">
        <v>34203085</v>
      </c>
      <c r="G970" s="1">
        <v>1.83</v>
      </c>
      <c r="H970" s="1">
        <v>3.7932631432311794</v>
      </c>
      <c r="I970" s="1">
        <v>-3.3313056576907023</v>
      </c>
      <c r="J970" s="1">
        <v>1.9629674615565113E-2</v>
      </c>
      <c r="K970" s="1">
        <v>-3.6430183406022274</v>
      </c>
      <c r="L970" s="1">
        <v>3.7914534085774259</v>
      </c>
      <c r="M970" s="1">
        <v>59.040000915527344</v>
      </c>
      <c r="N970" s="1">
        <v>0.97094166596730558</v>
      </c>
      <c r="O970" s="1">
        <v>0.96533690096206171</v>
      </c>
      <c r="P970" s="1">
        <v>0.9372858188398201</v>
      </c>
      <c r="Q970" s="1">
        <v>0.96829999923706056</v>
      </c>
      <c r="R970" s="1">
        <v>0.9329846751933194</v>
      </c>
      <c r="S970" s="1">
        <v>0.90340906027788037</v>
      </c>
      <c r="T970" s="1">
        <v>0.90340906027788037</v>
      </c>
      <c r="U970" s="1">
        <v>0.9372858188398201</v>
      </c>
      <c r="V970" s="1">
        <v>406.790663</v>
      </c>
      <c r="W970" s="1">
        <v>379.211635</v>
      </c>
      <c r="X970" s="1">
        <v>262.000766</v>
      </c>
      <c r="Y970" s="1">
        <v>389.46</v>
      </c>
      <c r="Z970" s="7">
        <v>74463.375599999999</v>
      </c>
      <c r="AA970" s="7">
        <v>92.744970469999998</v>
      </c>
      <c r="AB970" s="7">
        <v>92.700245515000006</v>
      </c>
      <c r="AC970" s="7" t="s">
        <v>444</v>
      </c>
      <c r="AD970" s="7" t="s">
        <v>445</v>
      </c>
      <c r="AE970" s="7">
        <v>63.971911661</v>
      </c>
      <c r="AF970" s="7" t="s">
        <v>445</v>
      </c>
      <c r="AG970" s="7">
        <v>99.201344290999998</v>
      </c>
    </row>
    <row r="971" spans="1:33" x14ac:dyDescent="0.25">
      <c r="A971" s="1">
        <v>2701</v>
      </c>
      <c r="B971" s="1">
        <v>2210201</v>
      </c>
      <c r="C971" s="1" t="s">
        <v>443</v>
      </c>
      <c r="D971" s="1">
        <v>102210201</v>
      </c>
      <c r="E971" s="1" t="s">
        <v>607</v>
      </c>
      <c r="F971" s="1">
        <v>34203085</v>
      </c>
      <c r="G971" s="1">
        <v>1.83</v>
      </c>
      <c r="H971" s="1">
        <v>11.956217648199837</v>
      </c>
      <c r="I971" s="1">
        <v>-4.9000123373115851</v>
      </c>
      <c r="J971" s="1">
        <v>3.8506703455492475</v>
      </c>
      <c r="K971" s="1">
        <v>-11.870492330702943</v>
      </c>
      <c r="L971" s="1">
        <v>10.5738204148197</v>
      </c>
      <c r="M971" s="1">
        <v>-27.719999313354492</v>
      </c>
      <c r="N971" s="1">
        <v>1</v>
      </c>
      <c r="O971" s="1">
        <v>0.96533690096206171</v>
      </c>
      <c r="P971" s="1">
        <v>0.96533690096206171</v>
      </c>
      <c r="Q971" s="1">
        <v>1</v>
      </c>
      <c r="R971" s="1">
        <v>0.9329846751933194</v>
      </c>
      <c r="S971" s="1">
        <v>0.9329846751933194</v>
      </c>
      <c r="T971" s="1">
        <v>0.9329846751933194</v>
      </c>
      <c r="U971" s="1">
        <v>0.96533690096206171</v>
      </c>
      <c r="V971" s="1">
        <v>406.790663</v>
      </c>
      <c r="W971" s="1">
        <v>379.211635</v>
      </c>
      <c r="X971" s="1">
        <v>262.000766</v>
      </c>
      <c r="Y971" s="1">
        <v>389.46</v>
      </c>
      <c r="Z971" s="7">
        <v>74463.375599999999</v>
      </c>
      <c r="AA971" s="7">
        <v>33.620125004999998</v>
      </c>
      <c r="AB971" s="7">
        <v>29.617290126</v>
      </c>
      <c r="AC971" s="7" t="s">
        <v>444</v>
      </c>
      <c r="AD971" s="7" t="s">
        <v>445</v>
      </c>
      <c r="AE971" s="7">
        <v>19.592465143999998</v>
      </c>
      <c r="AF971" s="7" t="s">
        <v>445</v>
      </c>
      <c r="AG971" s="7">
        <v>30.671821097999999</v>
      </c>
    </row>
    <row r="972" spans="1:33" x14ac:dyDescent="0.25">
      <c r="A972" s="1">
        <v>7327</v>
      </c>
      <c r="B972" s="1">
        <v>2210202</v>
      </c>
      <c r="C972" s="1" t="s">
        <v>443</v>
      </c>
      <c r="D972" s="1">
        <v>102210202</v>
      </c>
      <c r="E972" s="1" t="s">
        <v>607</v>
      </c>
      <c r="F972" s="1">
        <v>34203085</v>
      </c>
      <c r="G972" s="1">
        <v>1.83</v>
      </c>
      <c r="H972" s="1">
        <v>-2.3518462902741577</v>
      </c>
      <c r="I972" s="1">
        <v>5.0708520725059234</v>
      </c>
      <c r="J972" s="1">
        <v>-7.4747657947014172</v>
      </c>
      <c r="K972" s="1">
        <v>1.5073941079672348</v>
      </c>
      <c r="L972" s="1">
        <v>6.622015479955131</v>
      </c>
      <c r="M972" s="1">
        <v>-27.719999313354492</v>
      </c>
      <c r="N972" s="1">
        <v>1</v>
      </c>
      <c r="O972" s="1">
        <v>0.96533690096206171</v>
      </c>
      <c r="P972" s="1">
        <v>0.96533690096206171</v>
      </c>
      <c r="Q972" s="1">
        <v>1</v>
      </c>
      <c r="R972" s="1">
        <v>0.9329846751933194</v>
      </c>
      <c r="S972" s="1">
        <v>0.9329846751933194</v>
      </c>
      <c r="T972" s="1">
        <v>0.9329846751933194</v>
      </c>
      <c r="U972" s="1">
        <v>0.96533690096206171</v>
      </c>
      <c r="V972" s="1">
        <v>406.790663</v>
      </c>
      <c r="W972" s="1">
        <v>379.211635</v>
      </c>
      <c r="X972" s="1">
        <v>262.000766</v>
      </c>
      <c r="Y972" s="1">
        <v>389.46</v>
      </c>
      <c r="Z972" s="7">
        <v>74463.375599999999</v>
      </c>
      <c r="AA972" s="7">
        <v>54.280297312000002</v>
      </c>
      <c r="AB972" s="7" t="s">
        <v>444</v>
      </c>
      <c r="AC972" s="7">
        <v>71.190428611000002</v>
      </c>
      <c r="AD972" s="7">
        <v>31.702389115999999</v>
      </c>
      <c r="AE972" s="7" t="s">
        <v>445</v>
      </c>
      <c r="AF972" s="7">
        <v>49.29724272</v>
      </c>
      <c r="AG972" s="7" t="s">
        <v>445</v>
      </c>
    </row>
    <row r="973" spans="1:33" x14ac:dyDescent="0.25">
      <c r="A973" s="1">
        <v>11953</v>
      </c>
      <c r="B973" s="1">
        <v>2210203</v>
      </c>
      <c r="C973" s="1" t="s">
        <v>443</v>
      </c>
      <c r="D973" s="1">
        <v>102210203</v>
      </c>
      <c r="E973" s="1" t="s">
        <v>607</v>
      </c>
      <c r="F973" s="1">
        <v>34203085</v>
      </c>
      <c r="G973" s="1">
        <v>1.83</v>
      </c>
      <c r="H973" s="1">
        <v>6.8134342941805865</v>
      </c>
      <c r="I973" s="1">
        <v>-3.6192443225337994</v>
      </c>
      <c r="J973" s="1">
        <v>1.9907721029988013</v>
      </c>
      <c r="K973" s="1">
        <v>-7.4993673834846053</v>
      </c>
      <c r="L973" s="1">
        <v>6.5030962334939417</v>
      </c>
      <c r="M973" s="1">
        <v>-27.719999313354492</v>
      </c>
      <c r="N973" s="1">
        <v>1</v>
      </c>
      <c r="O973" s="1">
        <v>0.96533690096206171</v>
      </c>
      <c r="P973" s="1">
        <v>0.96533690096206171</v>
      </c>
      <c r="Q973" s="1">
        <v>1</v>
      </c>
      <c r="R973" s="1">
        <v>0.9329846751933194</v>
      </c>
      <c r="S973" s="1">
        <v>0.9329846751933194</v>
      </c>
      <c r="T973" s="1">
        <v>0.9329846751933194</v>
      </c>
      <c r="U973" s="1">
        <v>0.96533690096206171</v>
      </c>
      <c r="V973" s="1">
        <v>406.790663</v>
      </c>
      <c r="W973" s="1">
        <v>379.211635</v>
      </c>
      <c r="X973" s="1">
        <v>262.000766</v>
      </c>
      <c r="Y973" s="1">
        <v>389.46</v>
      </c>
      <c r="Z973" s="7">
        <v>74463.375599999999</v>
      </c>
      <c r="AA973" s="7">
        <v>55.291183676000003</v>
      </c>
      <c r="AB973" s="7">
        <v>52.727234862000003</v>
      </c>
      <c r="AC973" s="7" t="s">
        <v>444</v>
      </c>
      <c r="AD973" s="7" t="s">
        <v>445</v>
      </c>
      <c r="AE973" s="7">
        <v>31.595109303000001</v>
      </c>
      <c r="AF973" s="7" t="s">
        <v>445</v>
      </c>
      <c r="AG973" s="7">
        <v>49.132243191000001</v>
      </c>
    </row>
    <row r="974" spans="1:33" x14ac:dyDescent="0.25">
      <c r="A974" s="1">
        <v>16579</v>
      </c>
      <c r="B974" s="1">
        <v>2210204</v>
      </c>
      <c r="C974" s="1" t="s">
        <v>443</v>
      </c>
      <c r="D974" s="1">
        <v>102210204</v>
      </c>
      <c r="E974" s="1" t="s">
        <v>607</v>
      </c>
      <c r="F974" s="1">
        <v>34203085</v>
      </c>
      <c r="G974" s="1">
        <v>1.83</v>
      </c>
      <c r="H974" s="1">
        <v>0.30104909655012491</v>
      </c>
      <c r="I974" s="1">
        <v>4.6009098966507178</v>
      </c>
      <c r="J974" s="1">
        <v>-6.3302203057858515</v>
      </c>
      <c r="K974" s="1">
        <v>2.3511087364886079</v>
      </c>
      <c r="L974" s="1">
        <v>6.4914133070740245</v>
      </c>
      <c r="M974" s="1">
        <v>-27.719999313354492</v>
      </c>
      <c r="N974" s="1">
        <v>1</v>
      </c>
      <c r="O974" s="1">
        <v>0.96533690096206171</v>
      </c>
      <c r="P974" s="1">
        <v>0.96533690096206171</v>
      </c>
      <c r="Q974" s="1">
        <v>1</v>
      </c>
      <c r="R974" s="1">
        <v>0.9329846751933194</v>
      </c>
      <c r="S974" s="1">
        <v>0.9329846751933194</v>
      </c>
      <c r="T974" s="1">
        <v>0.9329846751933194</v>
      </c>
      <c r="U974" s="1">
        <v>0.96533690096206171</v>
      </c>
      <c r="V974" s="1">
        <v>406.790663</v>
      </c>
      <c r="W974" s="1">
        <v>379.211635</v>
      </c>
      <c r="X974" s="1">
        <v>262.000766</v>
      </c>
      <c r="Y974" s="1">
        <v>389.46</v>
      </c>
      <c r="Z974" s="7">
        <v>74463.375599999999</v>
      </c>
      <c r="AA974" s="7">
        <v>55.392493780000002</v>
      </c>
      <c r="AB974" s="7">
        <v>1214.971045</v>
      </c>
      <c r="AC974" s="7">
        <v>78.564041192000005</v>
      </c>
      <c r="AD974" s="7">
        <v>37.615196273999999</v>
      </c>
      <c r="AE974" s="7" t="s">
        <v>445</v>
      </c>
      <c r="AF974" s="7">
        <v>58.391315196999997</v>
      </c>
      <c r="AG974" s="7" t="s">
        <v>445</v>
      </c>
    </row>
    <row r="975" spans="1:33" x14ac:dyDescent="0.25">
      <c r="A975" s="1">
        <v>21205</v>
      </c>
      <c r="B975" s="1">
        <v>2210205</v>
      </c>
      <c r="C975" s="1" t="s">
        <v>443</v>
      </c>
      <c r="D975" s="1">
        <v>102210205</v>
      </c>
      <c r="E975" s="1" t="s">
        <v>607</v>
      </c>
      <c r="F975" s="1">
        <v>34203085</v>
      </c>
      <c r="G975" s="1">
        <v>1.83</v>
      </c>
      <c r="H975" s="1">
        <v>12.61045207160706</v>
      </c>
      <c r="I975" s="1">
        <v>-4.5586232903276738</v>
      </c>
      <c r="J975" s="1">
        <v>4.9448706207082935</v>
      </c>
      <c r="K975" s="1">
        <v>-12.734263613776852</v>
      </c>
      <c r="L975" s="1">
        <v>11.180260848283998</v>
      </c>
      <c r="M975" s="1">
        <v>-27.719999313354492</v>
      </c>
      <c r="N975" s="1">
        <v>1</v>
      </c>
      <c r="O975" s="1">
        <v>0.96533690096206171</v>
      </c>
      <c r="P975" s="1">
        <v>0.96533690096206171</v>
      </c>
      <c r="Q975" s="1">
        <v>1</v>
      </c>
      <c r="R975" s="1">
        <v>0.9329846751933194</v>
      </c>
      <c r="S975" s="1">
        <v>0.9329846751933194</v>
      </c>
      <c r="T975" s="1">
        <v>0.9329846751933194</v>
      </c>
      <c r="U975" s="1">
        <v>0.96533690096206171</v>
      </c>
      <c r="V975" s="1">
        <v>406.790663</v>
      </c>
      <c r="W975" s="1">
        <v>379.211635</v>
      </c>
      <c r="X975" s="1">
        <v>262.000766</v>
      </c>
      <c r="Y975" s="1">
        <v>389.46</v>
      </c>
      <c r="Z975" s="7">
        <v>74463.375599999999</v>
      </c>
      <c r="AA975" s="7">
        <v>31.742257940999998</v>
      </c>
      <c r="AB975" s="7">
        <v>28.028854989999999</v>
      </c>
      <c r="AC975" s="7" t="s">
        <v>444</v>
      </c>
      <c r="AD975" s="7" t="s">
        <v>445</v>
      </c>
      <c r="AE975" s="7">
        <v>18.195668237</v>
      </c>
      <c r="AF975" s="7" t="s">
        <v>445</v>
      </c>
      <c r="AG975" s="7">
        <v>28.523506097999999</v>
      </c>
    </row>
    <row r="976" spans="1:33" x14ac:dyDescent="0.25">
      <c r="A976" s="1">
        <v>25831</v>
      </c>
      <c r="B976" s="1">
        <v>2210206</v>
      </c>
      <c r="C976" s="1" t="s">
        <v>443</v>
      </c>
      <c r="D976" s="1">
        <v>102210206</v>
      </c>
      <c r="E976" s="1" t="s">
        <v>607</v>
      </c>
      <c r="F976" s="1">
        <v>34203085</v>
      </c>
      <c r="G976" s="1">
        <v>1.83</v>
      </c>
      <c r="H976" s="1">
        <v>1.2715207467226768</v>
      </c>
      <c r="I976" s="1">
        <v>3.5706003809778784</v>
      </c>
      <c r="J976" s="1">
        <v>-4.7280761934517317</v>
      </c>
      <c r="K976" s="1">
        <v>1.8563608066098594</v>
      </c>
      <c r="L976" s="1">
        <v>5.4803033711741271</v>
      </c>
      <c r="M976" s="1">
        <v>-27.719999313354492</v>
      </c>
      <c r="N976" s="1">
        <v>1</v>
      </c>
      <c r="O976" s="1">
        <v>0.96533690096206171</v>
      </c>
      <c r="P976" s="1">
        <v>0.96533690096206171</v>
      </c>
      <c r="Q976" s="1">
        <v>1</v>
      </c>
      <c r="R976" s="1">
        <v>0.9329846751933194</v>
      </c>
      <c r="S976" s="1">
        <v>0.9329846751933194</v>
      </c>
      <c r="T976" s="1">
        <v>0.9329846751933194</v>
      </c>
      <c r="U976" s="1">
        <v>0.96533690096206171</v>
      </c>
      <c r="V976" s="1">
        <v>406.790663</v>
      </c>
      <c r="W976" s="1">
        <v>379.211635</v>
      </c>
      <c r="X976" s="1">
        <v>262.000766</v>
      </c>
      <c r="Y976" s="1">
        <v>389.46</v>
      </c>
      <c r="Z976" s="7">
        <v>74463.375599999999</v>
      </c>
      <c r="AA976" s="7">
        <v>65.796846770000002</v>
      </c>
      <c r="AB976" s="7">
        <v>286.89698121999999</v>
      </c>
      <c r="AC976" s="7">
        <v>101.52252996</v>
      </c>
      <c r="AD976" s="7">
        <v>50.700245420000002</v>
      </c>
      <c r="AE976" s="7" t="s">
        <v>445</v>
      </c>
      <c r="AF976" s="7">
        <v>78.516508208999994</v>
      </c>
      <c r="AG976" s="7" t="s">
        <v>445</v>
      </c>
    </row>
    <row r="977" spans="1:33" x14ac:dyDescent="0.25">
      <c r="A977" s="1">
        <v>30457</v>
      </c>
      <c r="B977" s="1">
        <v>2210207</v>
      </c>
      <c r="C977" s="1" t="s">
        <v>443</v>
      </c>
      <c r="D977" s="1">
        <v>102210207</v>
      </c>
      <c r="E977" s="1" t="s">
        <v>607</v>
      </c>
      <c r="F977" s="1">
        <v>34203085</v>
      </c>
      <c r="G977" s="1">
        <v>1.83</v>
      </c>
      <c r="H977" s="1">
        <v>6.3501576592826998</v>
      </c>
      <c r="I977" s="1">
        <v>-3.2445446039174191</v>
      </c>
      <c r="J977" s="1">
        <v>2.2691724368726609</v>
      </c>
      <c r="K977" s="1">
        <v>-7.1817783611123511</v>
      </c>
      <c r="L977" s="1">
        <v>6.2377082515110578</v>
      </c>
      <c r="M977" s="1">
        <v>-27.719999313354492</v>
      </c>
      <c r="N977" s="1">
        <v>1</v>
      </c>
      <c r="O977" s="1">
        <v>0.96533690096206171</v>
      </c>
      <c r="P977" s="1">
        <v>0.96533690096206171</v>
      </c>
      <c r="Q977" s="1">
        <v>1</v>
      </c>
      <c r="R977" s="1">
        <v>0.9329846751933194</v>
      </c>
      <c r="S977" s="1">
        <v>0.9329846751933194</v>
      </c>
      <c r="T977" s="1">
        <v>0.9329846751933194</v>
      </c>
      <c r="U977" s="1">
        <v>0.96533690096206171</v>
      </c>
      <c r="V977" s="1">
        <v>406.790663</v>
      </c>
      <c r="W977" s="1">
        <v>379.211635</v>
      </c>
      <c r="X977" s="1">
        <v>262.000766</v>
      </c>
      <c r="Y977" s="1">
        <v>389.46</v>
      </c>
      <c r="Z977" s="7">
        <v>74463.375599999999</v>
      </c>
      <c r="AA977" s="7">
        <v>57.686134359</v>
      </c>
      <c r="AB977" s="7">
        <v>56.646912751000002</v>
      </c>
      <c r="AC977" s="7" t="s">
        <v>444</v>
      </c>
      <c r="AD977" s="7" t="s">
        <v>445</v>
      </c>
      <c r="AE977" s="7">
        <v>33.036513976999998</v>
      </c>
      <c r="AF977" s="7" t="s">
        <v>445</v>
      </c>
      <c r="AG977" s="7">
        <v>51.349166257</v>
      </c>
    </row>
    <row r="978" spans="1:33" x14ac:dyDescent="0.25">
      <c r="A978" s="1">
        <v>35083</v>
      </c>
      <c r="B978" s="1">
        <v>2210208</v>
      </c>
      <c r="C978" s="1" t="s">
        <v>443</v>
      </c>
      <c r="D978" s="1">
        <v>102210208</v>
      </c>
      <c r="E978" s="1" t="s">
        <v>607</v>
      </c>
      <c r="F978" s="1">
        <v>34203085</v>
      </c>
      <c r="G978" s="1">
        <v>1.83</v>
      </c>
      <c r="H978" s="1">
        <v>0.68584045651084091</v>
      </c>
      <c r="I978" s="1">
        <v>1.0273074939527107</v>
      </c>
      <c r="J978" s="1">
        <v>-1.8573501862458155</v>
      </c>
      <c r="K978" s="1">
        <v>-2.2198704824037905</v>
      </c>
      <c r="L978" s="1">
        <v>2.9000964699418428</v>
      </c>
      <c r="M978" s="1">
        <v>-27.719999313354492</v>
      </c>
      <c r="N978" s="1">
        <v>1</v>
      </c>
      <c r="O978" s="1">
        <v>0.96533690096206171</v>
      </c>
      <c r="P978" s="1">
        <v>0.96533690096206171</v>
      </c>
      <c r="Q978" s="1">
        <v>1</v>
      </c>
      <c r="R978" s="1">
        <v>0.9329846751933194</v>
      </c>
      <c r="S978" s="1">
        <v>0.9329846751933194</v>
      </c>
      <c r="T978" s="1">
        <v>0.9329846751933194</v>
      </c>
      <c r="U978" s="1">
        <v>0.96533690096206171</v>
      </c>
      <c r="V978" s="1">
        <v>406.790663</v>
      </c>
      <c r="W978" s="1">
        <v>379.211635</v>
      </c>
      <c r="X978" s="1">
        <v>262.000766</v>
      </c>
      <c r="Y978" s="1">
        <v>389.46</v>
      </c>
      <c r="Z978" s="7">
        <v>74463.375599999999</v>
      </c>
      <c r="AA978" s="7">
        <v>125.22579570000001</v>
      </c>
      <c r="AB978" s="7">
        <v>532.74947638000003</v>
      </c>
      <c r="AC978" s="7">
        <v>355.33633229999998</v>
      </c>
      <c r="AD978" s="7">
        <v>130.60829949000001</v>
      </c>
      <c r="AE978" s="7">
        <v>109.11574842</v>
      </c>
      <c r="AF978" s="7">
        <v>201.41746130000001</v>
      </c>
      <c r="AG978" s="7">
        <v>168.3612814</v>
      </c>
    </row>
    <row r="979" spans="1:33" x14ac:dyDescent="0.25">
      <c r="A979" s="1">
        <v>39709</v>
      </c>
      <c r="B979" s="1">
        <v>2210209</v>
      </c>
      <c r="C979" s="1" t="s">
        <v>443</v>
      </c>
      <c r="D979" s="1">
        <v>102210209</v>
      </c>
      <c r="E979" s="1" t="s">
        <v>607</v>
      </c>
      <c r="F979" s="1">
        <v>34203085</v>
      </c>
      <c r="G979" s="1">
        <v>1.83</v>
      </c>
      <c r="H979" s="1">
        <v>8.8346931034069947</v>
      </c>
      <c r="I979" s="1">
        <v>-4.3142327415285013</v>
      </c>
      <c r="J979" s="1">
        <v>2.6762105047780773</v>
      </c>
      <c r="K979" s="1">
        <v>-9.1946657892529373</v>
      </c>
      <c r="L979" s="1">
        <v>7.9734839742061618</v>
      </c>
      <c r="M979" s="1">
        <v>-27.719999313354492</v>
      </c>
      <c r="N979" s="1">
        <v>1</v>
      </c>
      <c r="O979" s="1">
        <v>0.96533690096206171</v>
      </c>
      <c r="P979" s="1">
        <v>0.96533690096206171</v>
      </c>
      <c r="Q979" s="1">
        <v>1</v>
      </c>
      <c r="R979" s="1">
        <v>0.9329846751933194</v>
      </c>
      <c r="S979" s="1">
        <v>0.9329846751933194</v>
      </c>
      <c r="T979" s="1">
        <v>0.9329846751933194</v>
      </c>
      <c r="U979" s="1">
        <v>0.96533690096206171</v>
      </c>
      <c r="V979" s="1">
        <v>406.790663</v>
      </c>
      <c r="W979" s="1">
        <v>379.211635</v>
      </c>
      <c r="X979" s="1">
        <v>262.000766</v>
      </c>
      <c r="Y979" s="1">
        <v>389.46</v>
      </c>
      <c r="Z979" s="7">
        <v>74463.375599999999</v>
      </c>
      <c r="AA979" s="7">
        <v>44.910543713000003</v>
      </c>
      <c r="AB979" s="7">
        <v>40.435167045999997</v>
      </c>
      <c r="AC979" s="7" t="s">
        <v>444</v>
      </c>
      <c r="AD979" s="7" t="s">
        <v>445</v>
      </c>
      <c r="AE979" s="7">
        <v>25.585272935999999</v>
      </c>
      <c r="AF979" s="7" t="s">
        <v>445</v>
      </c>
      <c r="AG979" s="7">
        <v>39.888936919000002</v>
      </c>
    </row>
    <row r="980" spans="1:33" x14ac:dyDescent="0.25">
      <c r="A980" s="1">
        <v>44335</v>
      </c>
      <c r="B980" s="1">
        <v>2210210</v>
      </c>
      <c r="C980" s="1" t="s">
        <v>443</v>
      </c>
      <c r="D980" s="1">
        <v>102210210</v>
      </c>
      <c r="E980" s="1" t="s">
        <v>607</v>
      </c>
      <c r="F980" s="1">
        <v>34203085</v>
      </c>
      <c r="G980" s="1">
        <v>1.83</v>
      </c>
      <c r="H980" s="1">
        <v>-2.0716059398836029</v>
      </c>
      <c r="I980" s="1">
        <v>4.9821760309906455</v>
      </c>
      <c r="J980" s="1">
        <v>-7.3688956741172049</v>
      </c>
      <c r="K980" s="1">
        <v>1.6911950619346439</v>
      </c>
      <c r="L980" s="1">
        <v>6.5844536671916689</v>
      </c>
      <c r="M980" s="1">
        <v>-27.719999313354492</v>
      </c>
      <c r="N980" s="1">
        <v>1</v>
      </c>
      <c r="O980" s="1">
        <v>0.96533690096206171</v>
      </c>
      <c r="P980" s="1">
        <v>0.96533690096206171</v>
      </c>
      <c r="Q980" s="1">
        <v>1</v>
      </c>
      <c r="R980" s="1">
        <v>0.9329846751933194</v>
      </c>
      <c r="S980" s="1">
        <v>0.9329846751933194</v>
      </c>
      <c r="T980" s="1">
        <v>0.9329846751933194</v>
      </c>
      <c r="U980" s="1">
        <v>0.96533690096206171</v>
      </c>
      <c r="V980" s="1">
        <v>406.790663</v>
      </c>
      <c r="W980" s="1">
        <v>379.211635</v>
      </c>
      <c r="X980" s="1">
        <v>262.000766</v>
      </c>
      <c r="Y980" s="1">
        <v>389.46</v>
      </c>
      <c r="Z980" s="7">
        <v>74463.375599999999</v>
      </c>
      <c r="AA980" s="7">
        <v>54.595650458000001</v>
      </c>
      <c r="AB980" s="7" t="s">
        <v>444</v>
      </c>
      <c r="AC980" s="7">
        <v>72.475321277999996</v>
      </c>
      <c r="AD980" s="7">
        <v>32.172229649999998</v>
      </c>
      <c r="AE980" s="7" t="s">
        <v>445</v>
      </c>
      <c r="AF980" s="7">
        <v>50.019871371999997</v>
      </c>
      <c r="AG980" s="7" t="s">
        <v>445</v>
      </c>
    </row>
    <row r="981" spans="1:33" x14ac:dyDescent="0.25">
      <c r="A981" s="1">
        <v>48961</v>
      </c>
      <c r="B981" s="1">
        <v>2210211</v>
      </c>
      <c r="C981" s="1" t="s">
        <v>443</v>
      </c>
      <c r="D981" s="1">
        <v>102210211</v>
      </c>
      <c r="E981" s="1" t="s">
        <v>607</v>
      </c>
      <c r="F981" s="1">
        <v>34203085</v>
      </c>
      <c r="G981" s="1">
        <v>1.83</v>
      </c>
      <c r="H981" s="1">
        <v>14.365223404896492</v>
      </c>
      <c r="I981" s="1">
        <v>-11.3686111032999</v>
      </c>
      <c r="J981" s="1">
        <v>0.19588810575995075</v>
      </c>
      <c r="K981" s="1">
        <v>-14.401875690112178</v>
      </c>
      <c r="L981" s="1">
        <v>14.290706488964206</v>
      </c>
      <c r="M981" s="1">
        <v>-27.719999313354492</v>
      </c>
      <c r="N981" s="1">
        <v>1</v>
      </c>
      <c r="O981" s="1">
        <v>0.96533690096206171</v>
      </c>
      <c r="P981" s="1">
        <v>0.96533690096206171</v>
      </c>
      <c r="Q981" s="1">
        <v>1</v>
      </c>
      <c r="R981" s="1">
        <v>0.9329846751933194</v>
      </c>
      <c r="S981" s="1">
        <v>0.9329846751933194</v>
      </c>
      <c r="T981" s="1">
        <v>0.9329846751933194</v>
      </c>
      <c r="U981" s="1">
        <v>0.96533690096206171</v>
      </c>
      <c r="V981" s="1">
        <v>406.790663</v>
      </c>
      <c r="W981" s="1">
        <v>379.211635</v>
      </c>
      <c r="X981" s="1">
        <v>262.000766</v>
      </c>
      <c r="Y981" s="1">
        <v>389.46</v>
      </c>
      <c r="Z981" s="7">
        <v>74463.375599999999</v>
      </c>
      <c r="AA981" s="7">
        <v>24.61573739</v>
      </c>
      <c r="AB981" s="7">
        <v>24.482860532</v>
      </c>
      <c r="AC981" s="7" t="s">
        <v>444</v>
      </c>
      <c r="AD981" s="7" t="s">
        <v>445</v>
      </c>
      <c r="AE981" s="7">
        <v>15.972976634</v>
      </c>
      <c r="AF981" s="7" t="s">
        <v>445</v>
      </c>
      <c r="AG981" s="7">
        <v>25.104940601999999</v>
      </c>
    </row>
    <row r="982" spans="1:33" x14ac:dyDescent="0.25">
      <c r="A982" s="1">
        <v>53587</v>
      </c>
      <c r="B982" s="1">
        <v>2210212</v>
      </c>
      <c r="C982" s="1" t="s">
        <v>443</v>
      </c>
      <c r="D982" s="1">
        <v>102210212</v>
      </c>
      <c r="E982" s="1" t="s">
        <v>607</v>
      </c>
      <c r="F982" s="1">
        <v>34203085</v>
      </c>
      <c r="G982" s="1">
        <v>1.83</v>
      </c>
      <c r="H982" s="1">
        <v>11.35296347185794</v>
      </c>
      <c r="I982" s="1">
        <v>-4.1389039339123217</v>
      </c>
      <c r="J982" s="1">
        <v>4.7050843600773318</v>
      </c>
      <c r="K982" s="1">
        <v>-11.703251857210121</v>
      </c>
      <c r="L982" s="1">
        <v>10.284583114761233</v>
      </c>
      <c r="M982" s="1">
        <v>-27.719999313354492</v>
      </c>
      <c r="N982" s="1">
        <v>1</v>
      </c>
      <c r="O982" s="1">
        <v>0.96533690096206171</v>
      </c>
      <c r="P982" s="1">
        <v>0.96533690096206171</v>
      </c>
      <c r="Q982" s="1">
        <v>1</v>
      </c>
      <c r="R982" s="1">
        <v>0.9329846751933194</v>
      </c>
      <c r="S982" s="1">
        <v>0.9329846751933194</v>
      </c>
      <c r="T982" s="1">
        <v>0.9329846751933194</v>
      </c>
      <c r="U982" s="1">
        <v>0.96533690096206171</v>
      </c>
      <c r="V982" s="1">
        <v>406.790663</v>
      </c>
      <c r="W982" s="1">
        <v>379.211635</v>
      </c>
      <c r="X982" s="1">
        <v>262.000766</v>
      </c>
      <c r="Y982" s="1">
        <v>389.46</v>
      </c>
      <c r="Z982" s="7">
        <v>74463.375599999999</v>
      </c>
      <c r="AA982" s="7">
        <v>34.593760140999997</v>
      </c>
      <c r="AB982" s="7">
        <v>31.244178839</v>
      </c>
      <c r="AC982" s="7" t="s">
        <v>444</v>
      </c>
      <c r="AD982" s="7" t="s">
        <v>445</v>
      </c>
      <c r="AE982" s="7">
        <v>19.886733239000002</v>
      </c>
      <c r="AF982" s="7" t="s">
        <v>445</v>
      </c>
      <c r="AG982" s="7">
        <v>31.124414139999999</v>
      </c>
    </row>
    <row r="983" spans="1:33" x14ac:dyDescent="0.25">
      <c r="A983" s="1">
        <v>58213</v>
      </c>
      <c r="B983" s="1">
        <v>2210213</v>
      </c>
      <c r="C983" s="1" t="s">
        <v>443</v>
      </c>
      <c r="D983" s="1">
        <v>102210213</v>
      </c>
      <c r="E983" s="1" t="s">
        <v>607</v>
      </c>
      <c r="F983" s="1">
        <v>34203085</v>
      </c>
      <c r="G983" s="1">
        <v>1.83</v>
      </c>
      <c r="H983" s="1">
        <v>2.3641192733650502</v>
      </c>
      <c r="I983" s="1">
        <v>5.7611207137659095</v>
      </c>
      <c r="J983" s="1">
        <v>-7.0253639576131608</v>
      </c>
      <c r="K983" s="1">
        <v>3.8382812541728795</v>
      </c>
      <c r="L983" s="1">
        <v>8.4637027559027125</v>
      </c>
      <c r="M983" s="1">
        <v>-27.719999313354492</v>
      </c>
      <c r="N983" s="1">
        <v>1</v>
      </c>
      <c r="O983" s="1">
        <v>0.96533690096206171</v>
      </c>
      <c r="P983" s="1">
        <v>0.96533690096206171</v>
      </c>
      <c r="Q983" s="1">
        <v>1</v>
      </c>
      <c r="R983" s="1">
        <v>0.9329846751933194</v>
      </c>
      <c r="S983" s="1">
        <v>0.9329846751933194</v>
      </c>
      <c r="T983" s="1">
        <v>0.9329846751933194</v>
      </c>
      <c r="U983" s="1">
        <v>0.96533690096206171</v>
      </c>
      <c r="V983" s="1">
        <v>406.790663</v>
      </c>
      <c r="W983" s="1">
        <v>379.211635</v>
      </c>
      <c r="X983" s="1">
        <v>262.000766</v>
      </c>
      <c r="Y983" s="1">
        <v>389.46</v>
      </c>
      <c r="Z983" s="7">
        <v>74463.375599999999</v>
      </c>
      <c r="AA983" s="7">
        <v>42.251398956000003</v>
      </c>
      <c r="AB983" s="7">
        <v>153.84285783000001</v>
      </c>
      <c r="AC983" s="7">
        <v>62.540932871999999</v>
      </c>
      <c r="AD983" s="7">
        <v>33.794311162</v>
      </c>
      <c r="AE983" s="7" t="s">
        <v>445</v>
      </c>
      <c r="AF983" s="7">
        <v>52.514680765000001</v>
      </c>
      <c r="AG983" s="7" t="s">
        <v>445</v>
      </c>
    </row>
    <row r="984" spans="1:33" x14ac:dyDescent="0.25">
      <c r="A984" s="1">
        <v>62839</v>
      </c>
      <c r="B984" s="1">
        <v>2210214</v>
      </c>
      <c r="C984" s="1" t="s">
        <v>443</v>
      </c>
      <c r="D984" s="1">
        <v>102210214</v>
      </c>
      <c r="E984" s="1" t="s">
        <v>607</v>
      </c>
      <c r="F984" s="1">
        <v>34203085</v>
      </c>
      <c r="G984" s="1">
        <v>1.83</v>
      </c>
      <c r="H984" s="1">
        <v>11.182013812565124</v>
      </c>
      <c r="I984" s="1">
        <v>-4.3992991471875484</v>
      </c>
      <c r="J984" s="1">
        <v>4.0155997435400099</v>
      </c>
      <c r="K984" s="1">
        <v>-11.216426036265705</v>
      </c>
      <c r="L984" s="1">
        <v>9.8153477830931859</v>
      </c>
      <c r="M984" s="1">
        <v>-27.719999313354492</v>
      </c>
      <c r="N984" s="1">
        <v>1</v>
      </c>
      <c r="O984" s="1">
        <v>0.96533690096206171</v>
      </c>
      <c r="P984" s="1">
        <v>0.96533690096206171</v>
      </c>
      <c r="Q984" s="1">
        <v>1</v>
      </c>
      <c r="R984" s="1">
        <v>0.9329846751933194</v>
      </c>
      <c r="S984" s="1">
        <v>0.9329846751933194</v>
      </c>
      <c r="T984" s="1">
        <v>0.9329846751933194</v>
      </c>
      <c r="U984" s="1">
        <v>0.96533690096206171</v>
      </c>
      <c r="V984" s="1">
        <v>406.790663</v>
      </c>
      <c r="W984" s="1">
        <v>379.211635</v>
      </c>
      <c r="X984" s="1">
        <v>262.000766</v>
      </c>
      <c r="Y984" s="1">
        <v>389.46</v>
      </c>
      <c r="Z984" s="7">
        <v>74463.375599999999</v>
      </c>
      <c r="AA984" s="7">
        <v>36.295365648999997</v>
      </c>
      <c r="AB984" s="7">
        <v>31.737125054</v>
      </c>
      <c r="AC984" s="7" t="s">
        <v>444</v>
      </c>
      <c r="AD984" s="7" t="s">
        <v>445</v>
      </c>
      <c r="AE984" s="7">
        <v>20.793278784000002</v>
      </c>
      <c r="AF984" s="7" t="s">
        <v>445</v>
      </c>
      <c r="AG984" s="7">
        <v>32.518708029999999</v>
      </c>
    </row>
    <row r="985" spans="1:33" x14ac:dyDescent="0.25">
      <c r="A985" s="1">
        <v>67465</v>
      </c>
      <c r="B985" s="1">
        <v>2210215</v>
      </c>
      <c r="C985" s="1" t="s">
        <v>443</v>
      </c>
      <c r="D985" s="1">
        <v>102210215</v>
      </c>
      <c r="E985" s="1" t="s">
        <v>607</v>
      </c>
      <c r="F985" s="1">
        <v>34203085</v>
      </c>
      <c r="G985" s="1">
        <v>1.83</v>
      </c>
      <c r="H985" s="1">
        <v>-0.97798521301247832</v>
      </c>
      <c r="I985" s="1">
        <v>8.5153989538283312</v>
      </c>
      <c r="J985" s="1">
        <v>-11.92299446192516</v>
      </c>
      <c r="K985" s="1">
        <v>5.6117322681624833</v>
      </c>
      <c r="L985" s="1">
        <v>11.467872236656477</v>
      </c>
      <c r="M985" s="1">
        <v>-27.719999313354492</v>
      </c>
      <c r="N985" s="1">
        <v>1</v>
      </c>
      <c r="O985" s="1">
        <v>0.96533690096206171</v>
      </c>
      <c r="P985" s="1">
        <v>0.96533690096206171</v>
      </c>
      <c r="Q985" s="1">
        <v>1</v>
      </c>
      <c r="R985" s="1">
        <v>0.9329846751933194</v>
      </c>
      <c r="S985" s="1">
        <v>0.9329846751933194</v>
      </c>
      <c r="T985" s="1">
        <v>0.9329846751933194</v>
      </c>
      <c r="U985" s="1">
        <v>0.96533690096206171</v>
      </c>
      <c r="V985" s="1">
        <v>406.790663</v>
      </c>
      <c r="W985" s="1">
        <v>379.211635</v>
      </c>
      <c r="X985" s="1">
        <v>262.000766</v>
      </c>
      <c r="Y985" s="1">
        <v>389.46</v>
      </c>
      <c r="Z985" s="7">
        <v>74463.375599999999</v>
      </c>
      <c r="AA985" s="7">
        <v>30.921090241000002</v>
      </c>
      <c r="AB985" s="7" t="s">
        <v>444</v>
      </c>
      <c r="AC985" s="7">
        <v>41.988823721000003</v>
      </c>
      <c r="AD985" s="7">
        <v>19.501787562000001</v>
      </c>
      <c r="AE985" s="7" t="s">
        <v>445</v>
      </c>
      <c r="AF985" s="7">
        <v>30.532356292999999</v>
      </c>
      <c r="AG985" s="7" t="s">
        <v>445</v>
      </c>
    </row>
    <row r="986" spans="1:33" x14ac:dyDescent="0.25">
      <c r="A986" s="1">
        <v>72091</v>
      </c>
      <c r="B986" s="1">
        <v>2210216</v>
      </c>
      <c r="C986" s="1" t="s">
        <v>443</v>
      </c>
      <c r="D986" s="1">
        <v>102210216</v>
      </c>
      <c r="E986" s="1" t="s">
        <v>607</v>
      </c>
      <c r="F986" s="1">
        <v>34203085</v>
      </c>
      <c r="G986" s="1">
        <v>1.83</v>
      </c>
      <c r="H986" s="1">
        <v>2.762059362605084</v>
      </c>
      <c r="I986" s="1">
        <v>0.74419461180169444</v>
      </c>
      <c r="J986" s="1">
        <v>1.3940081564195115</v>
      </c>
      <c r="K986" s="1">
        <v>-2.9510144098244866</v>
      </c>
      <c r="L986" s="1">
        <v>3.3957344188369345</v>
      </c>
      <c r="M986" s="1">
        <v>-27.719999313354492</v>
      </c>
      <c r="N986" s="1">
        <v>1</v>
      </c>
      <c r="O986" s="1">
        <v>0.96533690096206171</v>
      </c>
      <c r="P986" s="1">
        <v>0.96533690096206171</v>
      </c>
      <c r="Q986" s="1">
        <v>1</v>
      </c>
      <c r="R986" s="1">
        <v>0.9329846751933194</v>
      </c>
      <c r="S986" s="1">
        <v>0.9329846751933194</v>
      </c>
      <c r="T986" s="1">
        <v>0.9329846751933194</v>
      </c>
      <c r="U986" s="1">
        <v>0.96533690096206171</v>
      </c>
      <c r="V986" s="1">
        <v>406.790663</v>
      </c>
      <c r="W986" s="1">
        <v>379.211635</v>
      </c>
      <c r="X986" s="1">
        <v>262.000766</v>
      </c>
      <c r="Y986" s="1">
        <v>389.46</v>
      </c>
      <c r="Z986" s="7">
        <v>74463.375599999999</v>
      </c>
      <c r="AA986" s="7">
        <v>106.80200669</v>
      </c>
      <c r="AB986" s="7">
        <v>131.53407566000001</v>
      </c>
      <c r="AC986" s="7">
        <v>490.89684892999998</v>
      </c>
      <c r="AD986" s="7" t="s">
        <v>445</v>
      </c>
      <c r="AE986" s="7">
        <v>81.833448305999994</v>
      </c>
      <c r="AF986" s="7" t="s">
        <v>445</v>
      </c>
      <c r="AG986" s="7">
        <v>126.40029604999999</v>
      </c>
    </row>
    <row r="987" spans="1:33" x14ac:dyDescent="0.25">
      <c r="A987" s="1">
        <v>76717</v>
      </c>
      <c r="B987" s="1">
        <v>2210217</v>
      </c>
      <c r="C987" s="1" t="s">
        <v>443</v>
      </c>
      <c r="D987" s="1">
        <v>102210217</v>
      </c>
      <c r="E987" s="1" t="s">
        <v>607</v>
      </c>
      <c r="F987" s="1">
        <v>34203085</v>
      </c>
      <c r="G987" s="1">
        <v>1.83</v>
      </c>
      <c r="H987" s="1">
        <v>1.8828049295703471</v>
      </c>
      <c r="I987" s="1">
        <v>0.1025193151249166</v>
      </c>
      <c r="J987" s="1">
        <v>0.95866691116770197</v>
      </c>
      <c r="K987" s="1">
        <v>-2.5147771417755549</v>
      </c>
      <c r="L987" s="1">
        <v>2.5835042231579113</v>
      </c>
      <c r="M987" s="1">
        <v>-27.719999313354492</v>
      </c>
      <c r="N987" s="1">
        <v>1</v>
      </c>
      <c r="O987" s="1">
        <v>0.96533690096206171</v>
      </c>
      <c r="P987" s="1">
        <v>0.96533690096206171</v>
      </c>
      <c r="Q987" s="1">
        <v>1</v>
      </c>
      <c r="R987" s="1">
        <v>0.9329846751933194</v>
      </c>
      <c r="S987" s="1">
        <v>0.9329846751933194</v>
      </c>
      <c r="T987" s="1">
        <v>0.9329846751933194</v>
      </c>
      <c r="U987" s="1">
        <v>0.96533690096206171</v>
      </c>
      <c r="V987" s="1">
        <v>406.790663</v>
      </c>
      <c r="W987" s="1">
        <v>379.211635</v>
      </c>
      <c r="X987" s="1">
        <v>262.000766</v>
      </c>
      <c r="Y987" s="1">
        <v>389.46</v>
      </c>
      <c r="Z987" s="7">
        <v>74463.375599999999</v>
      </c>
      <c r="AA987" s="7">
        <v>140.69397566999999</v>
      </c>
      <c r="AB987" s="7">
        <v>193.4264001</v>
      </c>
      <c r="AC987" s="7">
        <v>3569.7123491000002</v>
      </c>
      <c r="AD987" s="7" t="s">
        <v>445</v>
      </c>
      <c r="AE987" s="7">
        <v>96.202529601999998</v>
      </c>
      <c r="AF987" s="7" t="s">
        <v>445</v>
      </c>
      <c r="AG987" s="7">
        <v>148.50036851999999</v>
      </c>
    </row>
    <row r="988" spans="1:33" x14ac:dyDescent="0.25">
      <c r="A988" s="1">
        <v>81343</v>
      </c>
      <c r="B988" s="1">
        <v>2210218</v>
      </c>
      <c r="C988" s="1" t="s">
        <v>443</v>
      </c>
      <c r="D988" s="1">
        <v>102210218</v>
      </c>
      <c r="E988" s="1" t="s">
        <v>607</v>
      </c>
      <c r="F988" s="1">
        <v>34203085</v>
      </c>
      <c r="G988" s="1">
        <v>1.83</v>
      </c>
      <c r="H988" s="1">
        <v>2.0944736323313498</v>
      </c>
      <c r="I988" s="1">
        <v>0.31147803432582427</v>
      </c>
      <c r="J988" s="1">
        <v>0.99466289689634013</v>
      </c>
      <c r="K988" s="1">
        <v>-2.5609700104701076</v>
      </c>
      <c r="L988" s="1">
        <v>2.7444693143854209</v>
      </c>
      <c r="M988" s="1">
        <v>-27.719999313354492</v>
      </c>
      <c r="N988" s="1">
        <v>1</v>
      </c>
      <c r="O988" s="1">
        <v>0.96533690096206171</v>
      </c>
      <c r="P988" s="1">
        <v>0.96533690096206171</v>
      </c>
      <c r="Q988" s="1">
        <v>1</v>
      </c>
      <c r="R988" s="1">
        <v>0.9329846751933194</v>
      </c>
      <c r="S988" s="1">
        <v>0.9329846751933194</v>
      </c>
      <c r="T988" s="1">
        <v>0.9329846751933194</v>
      </c>
      <c r="U988" s="1">
        <v>0.96533690096206171</v>
      </c>
      <c r="V988" s="1">
        <v>406.790663</v>
      </c>
      <c r="W988" s="1">
        <v>379.211635</v>
      </c>
      <c r="X988" s="1">
        <v>262.000766</v>
      </c>
      <c r="Y988" s="1">
        <v>389.46</v>
      </c>
      <c r="Z988" s="7">
        <v>74463.375599999999</v>
      </c>
      <c r="AA988" s="7">
        <v>132.3835225</v>
      </c>
      <c r="AB988" s="7">
        <v>173.77755694000001</v>
      </c>
      <c r="AC988" s="7">
        <v>1174.2577845000001</v>
      </c>
      <c r="AD988" s="7" t="s">
        <v>445</v>
      </c>
      <c r="AE988" s="7">
        <v>94.449262805999993</v>
      </c>
      <c r="AF988" s="7" t="s">
        <v>445</v>
      </c>
      <c r="AG988" s="7">
        <v>145.80379228000001</v>
      </c>
    </row>
    <row r="989" spans="1:33" x14ac:dyDescent="0.25">
      <c r="A989" s="1">
        <v>85969</v>
      </c>
      <c r="B989" s="1">
        <v>2210219</v>
      </c>
      <c r="C989" s="1" t="s">
        <v>443</v>
      </c>
      <c r="D989" s="1">
        <v>102210219</v>
      </c>
      <c r="E989" s="1" t="s">
        <v>607</v>
      </c>
      <c r="F989" s="1">
        <v>34203085</v>
      </c>
      <c r="G989" s="1">
        <v>1.83</v>
      </c>
      <c r="H989" s="1">
        <v>2.6004551246594789</v>
      </c>
      <c r="I989" s="1">
        <v>0.72932773874747503</v>
      </c>
      <c r="J989" s="1">
        <v>1.1695410679127032</v>
      </c>
      <c r="K989" s="1">
        <v>-2.7829038031377547</v>
      </c>
      <c r="L989" s="1">
        <v>3.2219700986208459</v>
      </c>
      <c r="M989" s="1">
        <v>-27.719999313354492</v>
      </c>
      <c r="N989" s="1">
        <v>1</v>
      </c>
      <c r="O989" s="1">
        <v>0.96533690096206171</v>
      </c>
      <c r="P989" s="1">
        <v>0.96533690096206171</v>
      </c>
      <c r="Q989" s="1">
        <v>1</v>
      </c>
      <c r="R989" s="1">
        <v>0.9329846751933194</v>
      </c>
      <c r="S989" s="1">
        <v>0.9329846751933194</v>
      </c>
      <c r="T989" s="1">
        <v>0.9329846751933194</v>
      </c>
      <c r="U989" s="1">
        <v>0.96533690096206171</v>
      </c>
      <c r="V989" s="1">
        <v>406.790663</v>
      </c>
      <c r="W989" s="1">
        <v>379.211635</v>
      </c>
      <c r="X989" s="1">
        <v>262.000766</v>
      </c>
      <c r="Y989" s="1">
        <v>389.46</v>
      </c>
      <c r="Z989" s="7">
        <v>74463.375599999999</v>
      </c>
      <c r="AA989" s="7">
        <v>112.61588510999999</v>
      </c>
      <c r="AB989" s="7">
        <v>139.77035248999999</v>
      </c>
      <c r="AC989" s="7">
        <v>500.92384724999999</v>
      </c>
      <c r="AD989" s="7" t="s">
        <v>445</v>
      </c>
      <c r="AE989" s="7">
        <v>86.837279640000006</v>
      </c>
      <c r="AF989" s="7" t="s">
        <v>445</v>
      </c>
      <c r="AG989" s="7">
        <v>134.09633679000001</v>
      </c>
    </row>
    <row r="990" spans="1:33" x14ac:dyDescent="0.25">
      <c r="A990" s="1">
        <v>90595</v>
      </c>
      <c r="B990" s="1">
        <v>2210220</v>
      </c>
      <c r="C990" s="1" t="s">
        <v>443</v>
      </c>
      <c r="D990" s="1">
        <v>102210220</v>
      </c>
      <c r="E990" s="1" t="s">
        <v>607</v>
      </c>
      <c r="F990" s="1">
        <v>34203085</v>
      </c>
      <c r="G990" s="1">
        <v>1.83</v>
      </c>
      <c r="H990" s="1">
        <v>1.4475373682263406</v>
      </c>
      <c r="I990" s="1">
        <v>-1.1991601618833445</v>
      </c>
      <c r="J990" s="1">
        <v>-1.0174717858003617</v>
      </c>
      <c r="K990" s="1">
        <v>-3.6615597173241206</v>
      </c>
      <c r="L990" s="1">
        <v>3.2354983760106291</v>
      </c>
      <c r="M990" s="1">
        <v>-27.719999313354492</v>
      </c>
      <c r="N990" s="1">
        <v>1</v>
      </c>
      <c r="O990" s="1">
        <v>0.96533690096206171</v>
      </c>
      <c r="P990" s="1">
        <v>0.96533690096206171</v>
      </c>
      <c r="Q990" s="1">
        <v>1</v>
      </c>
      <c r="R990" s="1">
        <v>0.9329846751933194</v>
      </c>
      <c r="S990" s="1">
        <v>0.9329846751933194</v>
      </c>
      <c r="T990" s="1">
        <v>0.9329846751933194</v>
      </c>
      <c r="U990" s="1">
        <v>0.96533690096206171</v>
      </c>
      <c r="V990" s="1">
        <v>406.790663</v>
      </c>
      <c r="W990" s="1">
        <v>379.211635</v>
      </c>
      <c r="X990" s="1">
        <v>262.000766</v>
      </c>
      <c r="Y990" s="1">
        <v>389.46</v>
      </c>
      <c r="Z990" s="7">
        <v>74463.375599999999</v>
      </c>
      <c r="AA990" s="7">
        <v>112.14083395999999</v>
      </c>
      <c r="AB990" s="7">
        <v>251.88948843</v>
      </c>
      <c r="AC990" s="7" t="s">
        <v>444</v>
      </c>
      <c r="AD990" s="7">
        <v>239.24518712</v>
      </c>
      <c r="AE990" s="7">
        <v>65.759173258999994</v>
      </c>
      <c r="AF990" s="7">
        <v>368.50421102000001</v>
      </c>
      <c r="AG990" s="7">
        <v>101.67758508999999</v>
      </c>
    </row>
    <row r="991" spans="1:33" x14ac:dyDescent="0.25">
      <c r="A991" s="1">
        <v>95221</v>
      </c>
      <c r="B991" s="1">
        <v>2210221</v>
      </c>
      <c r="C991" s="1" t="s">
        <v>443</v>
      </c>
      <c r="D991" s="1">
        <v>102210221</v>
      </c>
      <c r="E991" s="1" t="s">
        <v>607</v>
      </c>
      <c r="F991" s="1">
        <v>34203085</v>
      </c>
      <c r="G991" s="1">
        <v>1.83</v>
      </c>
      <c r="H991" s="1">
        <v>5.6350635818435117</v>
      </c>
      <c r="I991" s="1">
        <v>-4.795620913431808</v>
      </c>
      <c r="J991" s="1">
        <v>-5.6818006316003578</v>
      </c>
      <c r="K991" s="1">
        <v>-9.3400723728258459</v>
      </c>
      <c r="L991" s="1">
        <v>9.8007593215722384</v>
      </c>
      <c r="M991" s="1">
        <v>-27.719999313354492</v>
      </c>
      <c r="N991" s="1">
        <v>1</v>
      </c>
      <c r="O991" s="1">
        <v>0.96533690096206171</v>
      </c>
      <c r="P991" s="1">
        <v>0.96533690096206171</v>
      </c>
      <c r="Q991" s="1">
        <v>1</v>
      </c>
      <c r="R991" s="1">
        <v>0.9329846751933194</v>
      </c>
      <c r="S991" s="1">
        <v>0.9329846751933194</v>
      </c>
      <c r="T991" s="1">
        <v>0.9329846751933194</v>
      </c>
      <c r="U991" s="1">
        <v>0.96533690096206171</v>
      </c>
      <c r="V991" s="1">
        <v>406.790663</v>
      </c>
      <c r="W991" s="1">
        <v>379.211635</v>
      </c>
      <c r="X991" s="1">
        <v>262.000766</v>
      </c>
      <c r="Y991" s="1">
        <v>389.46</v>
      </c>
      <c r="Z991" s="7">
        <v>74463.375599999999</v>
      </c>
      <c r="AA991" s="7">
        <v>36.350879919</v>
      </c>
      <c r="AB991" s="7">
        <v>63.962352105000001</v>
      </c>
      <c r="AC991" s="7" t="s">
        <v>444</v>
      </c>
      <c r="AD991" s="7">
        <v>42.022048011999999</v>
      </c>
      <c r="AE991" s="7">
        <v>25.171392448999999</v>
      </c>
      <c r="AF991" s="7">
        <v>65.169183649000004</v>
      </c>
      <c r="AG991" s="7">
        <v>39.252376474000002</v>
      </c>
    </row>
    <row r="992" spans="1:33" x14ac:dyDescent="0.25">
      <c r="A992" s="1">
        <v>99847</v>
      </c>
      <c r="B992" s="1">
        <v>2210222</v>
      </c>
      <c r="C992" s="1" t="s">
        <v>443</v>
      </c>
      <c r="D992" s="1">
        <v>102210222</v>
      </c>
      <c r="E992" s="1" t="s">
        <v>607</v>
      </c>
      <c r="F992" s="1">
        <v>34203085</v>
      </c>
      <c r="G992" s="1">
        <v>1.83</v>
      </c>
      <c r="H992" s="1">
        <v>6.6957548216921401</v>
      </c>
      <c r="I992" s="1">
        <v>3.3968139918898581</v>
      </c>
      <c r="J992" s="1">
        <v>3.941768526373048</v>
      </c>
      <c r="K992" s="1">
        <v>-4.8821975625715508</v>
      </c>
      <c r="L992" s="1">
        <v>7.2102906651749636</v>
      </c>
      <c r="M992" s="1">
        <v>-27.719999313354492</v>
      </c>
      <c r="N992" s="1">
        <v>1</v>
      </c>
      <c r="O992" s="1">
        <v>0.96533690096206171</v>
      </c>
      <c r="P992" s="1">
        <v>0.96533690096206171</v>
      </c>
      <c r="Q992" s="1">
        <v>1</v>
      </c>
      <c r="R992" s="1">
        <v>0.9329846751933194</v>
      </c>
      <c r="S992" s="1">
        <v>0.9329846751933194</v>
      </c>
      <c r="T992" s="1">
        <v>0.9329846751933194</v>
      </c>
      <c r="U992" s="1">
        <v>0.96533690096206171</v>
      </c>
      <c r="V992" s="1">
        <v>406.790663</v>
      </c>
      <c r="W992" s="1">
        <v>379.211635</v>
      </c>
      <c r="X992" s="1">
        <v>262.000766</v>
      </c>
      <c r="Y992" s="1">
        <v>389.46</v>
      </c>
      <c r="Z992" s="7">
        <v>74463.375599999999</v>
      </c>
      <c r="AA992" s="7">
        <v>49.770073154999999</v>
      </c>
      <c r="AB992" s="7">
        <v>53.671503704999999</v>
      </c>
      <c r="AC992" s="7">
        <v>106.76774512999999</v>
      </c>
      <c r="AD992" s="7" t="s">
        <v>445</v>
      </c>
      <c r="AE992" s="7">
        <v>49.068170416000001</v>
      </c>
      <c r="AF992" s="7" t="s">
        <v>445</v>
      </c>
      <c r="AG992" s="7">
        <v>76.006328529000001</v>
      </c>
    </row>
    <row r="993" spans="1:33" x14ac:dyDescent="0.25">
      <c r="A993" s="1">
        <v>104473</v>
      </c>
      <c r="B993" s="1">
        <v>2210223</v>
      </c>
      <c r="C993" s="1" t="s">
        <v>443</v>
      </c>
      <c r="D993" s="1">
        <v>102210223</v>
      </c>
      <c r="E993" s="1" t="s">
        <v>607</v>
      </c>
      <c r="F993" s="1">
        <v>34203085</v>
      </c>
      <c r="G993" s="1">
        <v>1.83</v>
      </c>
      <c r="H993" s="1">
        <v>5.9750232363807445</v>
      </c>
      <c r="I993" s="1">
        <v>0.98397934757195515</v>
      </c>
      <c r="J993" s="1">
        <v>4.8510381873105883</v>
      </c>
      <c r="K993" s="1">
        <v>-5.9296395890198434</v>
      </c>
      <c r="L993" s="1">
        <v>6.4780197428439896</v>
      </c>
      <c r="M993" s="1">
        <v>-27.719999313354492</v>
      </c>
      <c r="N993" s="1">
        <v>1</v>
      </c>
      <c r="O993" s="1">
        <v>0.96533690096206171</v>
      </c>
      <c r="P993" s="1">
        <v>0.96533690096206171</v>
      </c>
      <c r="Q993" s="1">
        <v>1</v>
      </c>
      <c r="R993" s="1">
        <v>0.9329846751933194</v>
      </c>
      <c r="S993" s="1">
        <v>0.9329846751933194</v>
      </c>
      <c r="T993" s="1">
        <v>0.9329846751933194</v>
      </c>
      <c r="U993" s="1">
        <v>0.96533690096206171</v>
      </c>
      <c r="V993" s="1">
        <v>406.790663</v>
      </c>
      <c r="W993" s="1">
        <v>379.211635</v>
      </c>
      <c r="X993" s="1">
        <v>262.000766</v>
      </c>
      <c r="Y993" s="1">
        <v>389.46</v>
      </c>
      <c r="Z993" s="7">
        <v>74463.375599999999</v>
      </c>
      <c r="AA993" s="7">
        <v>55.509087510000001</v>
      </c>
      <c r="AB993" s="7">
        <v>60.266202667000002</v>
      </c>
      <c r="AC993" s="7">
        <v>371.02710143000002</v>
      </c>
      <c r="AD993" s="7" t="s">
        <v>445</v>
      </c>
      <c r="AE993" s="7">
        <v>40.223871350000003</v>
      </c>
      <c r="AF993" s="7" t="s">
        <v>445</v>
      </c>
      <c r="AG993" s="7">
        <v>62.403534700999998</v>
      </c>
    </row>
    <row r="994" spans="1:33" x14ac:dyDescent="0.25">
      <c r="A994" s="1">
        <v>109099</v>
      </c>
      <c r="B994" s="1">
        <v>2210224</v>
      </c>
      <c r="C994" s="1" t="s">
        <v>443</v>
      </c>
      <c r="D994" s="1">
        <v>102210224</v>
      </c>
      <c r="E994" s="1" t="s">
        <v>607</v>
      </c>
      <c r="F994" s="1">
        <v>34203085</v>
      </c>
      <c r="G994" s="1">
        <v>1.83</v>
      </c>
      <c r="H994" s="1">
        <v>3.6662934102836284</v>
      </c>
      <c r="I994" s="1">
        <v>-3.3044960176038156</v>
      </c>
      <c r="J994" s="1">
        <v>-1.4393215121596232</v>
      </c>
      <c r="K994" s="1">
        <v>-5.0857519549622854</v>
      </c>
      <c r="L994" s="1">
        <v>4.5702287161871036</v>
      </c>
      <c r="M994" s="1">
        <v>-27.719999313354492</v>
      </c>
      <c r="N994" s="1">
        <v>1</v>
      </c>
      <c r="O994" s="1">
        <v>0.96533690096206171</v>
      </c>
      <c r="P994" s="1">
        <v>0.96533690096206171</v>
      </c>
      <c r="Q994" s="1">
        <v>1</v>
      </c>
      <c r="R994" s="1">
        <v>0.9329846751933194</v>
      </c>
      <c r="S994" s="1">
        <v>0.9329846751933194</v>
      </c>
      <c r="T994" s="1">
        <v>0.9329846751933194</v>
      </c>
      <c r="U994" s="1">
        <v>0.96533690096206171</v>
      </c>
      <c r="V994" s="1">
        <v>406.790663</v>
      </c>
      <c r="W994" s="1">
        <v>379.211635</v>
      </c>
      <c r="X994" s="1">
        <v>262.000766</v>
      </c>
      <c r="Y994" s="1">
        <v>389.46</v>
      </c>
      <c r="Z994" s="7">
        <v>74463.375599999999</v>
      </c>
      <c r="AA994" s="7">
        <v>79.098176103</v>
      </c>
      <c r="AB994" s="7">
        <v>98.846614434000003</v>
      </c>
      <c r="AC994" s="7" t="s">
        <v>444</v>
      </c>
      <c r="AD994" s="7">
        <v>168.83189475</v>
      </c>
      <c r="AE994" s="7">
        <v>47.064219752</v>
      </c>
      <c r="AF994" s="7">
        <v>260.20648254999998</v>
      </c>
      <c r="AG994" s="7">
        <v>72.924193075000005</v>
      </c>
    </row>
    <row r="995" spans="1:33" x14ac:dyDescent="0.25">
      <c r="A995" s="1">
        <v>113725</v>
      </c>
      <c r="B995" s="1">
        <v>2211201</v>
      </c>
      <c r="C995" s="1" t="s">
        <v>443</v>
      </c>
      <c r="D995" s="1">
        <v>102211201</v>
      </c>
      <c r="E995" s="1" t="s">
        <v>607</v>
      </c>
      <c r="F995" s="1">
        <v>34203085</v>
      </c>
      <c r="G995" s="1">
        <v>1.83</v>
      </c>
      <c r="H995" s="1">
        <v>11.948283556125707</v>
      </c>
      <c r="I995" s="1">
        <v>-4.8759250579091695</v>
      </c>
      <c r="J995" s="1">
        <v>3.8224641307858769</v>
      </c>
      <c r="K995" s="1">
        <v>-11.922841403878806</v>
      </c>
      <c r="L995" s="1">
        <v>10.572045211203546</v>
      </c>
      <c r="M995" s="1">
        <v>-27.719999313354492</v>
      </c>
      <c r="N995" s="1">
        <v>1</v>
      </c>
      <c r="O995" s="1">
        <v>0.96533690096206171</v>
      </c>
      <c r="P995" s="1">
        <v>0.96533690096206171</v>
      </c>
      <c r="Q995" s="1">
        <v>1</v>
      </c>
      <c r="R995" s="1">
        <v>0.9329846751933194</v>
      </c>
      <c r="S995" s="1">
        <v>0.9329846751933194</v>
      </c>
      <c r="T995" s="1">
        <v>0.9329846751933194</v>
      </c>
      <c r="U995" s="1">
        <v>0.96533690096206171</v>
      </c>
      <c r="V995" s="1">
        <v>406.790663</v>
      </c>
      <c r="W995" s="1">
        <v>379.211635</v>
      </c>
      <c r="X995" s="1">
        <v>262.000766</v>
      </c>
      <c r="Y995" s="1">
        <v>389.46</v>
      </c>
      <c r="Z995" s="7">
        <v>74463.375599999999</v>
      </c>
      <c r="AA995" s="7">
        <v>33.625938239</v>
      </c>
      <c r="AB995" s="7">
        <v>29.637621113000002</v>
      </c>
      <c r="AC995" s="7" t="s">
        <v>444</v>
      </c>
      <c r="AD995" s="7" t="s">
        <v>445</v>
      </c>
      <c r="AE995" s="7">
        <v>19.502050751999999</v>
      </c>
      <c r="AF995" s="7" t="s">
        <v>445</v>
      </c>
      <c r="AG995" s="7">
        <v>30.532761085000001</v>
      </c>
    </row>
    <row r="996" spans="1:33" x14ac:dyDescent="0.25">
      <c r="A996" s="1">
        <v>118351</v>
      </c>
      <c r="B996" s="1">
        <v>2211202</v>
      </c>
      <c r="C996" s="1" t="s">
        <v>443</v>
      </c>
      <c r="D996" s="1">
        <v>102211202</v>
      </c>
      <c r="E996" s="1" t="s">
        <v>607</v>
      </c>
      <c r="F996" s="1">
        <v>34203085</v>
      </c>
      <c r="G996" s="1">
        <v>1.83</v>
      </c>
      <c r="H996" s="1">
        <v>-2.3325416312868592</v>
      </c>
      <c r="I996" s="1">
        <v>5.1552305311098712</v>
      </c>
      <c r="J996" s="1">
        <v>-7.5302103170822017</v>
      </c>
      <c r="K996" s="1">
        <v>1.3947534447166714</v>
      </c>
      <c r="L996" s="1">
        <v>6.6789375029523894</v>
      </c>
      <c r="M996" s="1">
        <v>-27.719999313354492</v>
      </c>
      <c r="N996" s="1">
        <v>1</v>
      </c>
      <c r="O996" s="1">
        <v>0.96533690096206171</v>
      </c>
      <c r="P996" s="1">
        <v>0.96533690096206171</v>
      </c>
      <c r="Q996" s="1">
        <v>1</v>
      </c>
      <c r="R996" s="1">
        <v>0.9329846751933194</v>
      </c>
      <c r="S996" s="1">
        <v>0.9329846751933194</v>
      </c>
      <c r="T996" s="1">
        <v>0.9329846751933194</v>
      </c>
      <c r="U996" s="1">
        <v>0.96533690096206171</v>
      </c>
      <c r="V996" s="1">
        <v>406.790663</v>
      </c>
      <c r="W996" s="1">
        <v>379.211635</v>
      </c>
      <c r="X996" s="1">
        <v>262.000766</v>
      </c>
      <c r="Y996" s="1">
        <v>389.46</v>
      </c>
      <c r="Z996" s="7">
        <v>74463.375599999999</v>
      </c>
      <c r="AA996" s="7">
        <v>53.809164537999997</v>
      </c>
      <c r="AB996" s="7" t="s">
        <v>444</v>
      </c>
      <c r="AC996" s="7">
        <v>70.008848650000004</v>
      </c>
      <c r="AD996" s="7">
        <v>31.461603232000002</v>
      </c>
      <c r="AE996" s="7" t="s">
        <v>445</v>
      </c>
      <c r="AF996" s="7">
        <v>48.926906901000002</v>
      </c>
      <c r="AG996" s="7" t="s">
        <v>445</v>
      </c>
    </row>
    <row r="997" spans="1:33" x14ac:dyDescent="0.25">
      <c r="A997" s="1">
        <v>122977</v>
      </c>
      <c r="B997" s="1">
        <v>2211203</v>
      </c>
      <c r="C997" s="1" t="s">
        <v>443</v>
      </c>
      <c r="D997" s="1">
        <v>102211203</v>
      </c>
      <c r="E997" s="1" t="s">
        <v>607</v>
      </c>
      <c r="F997" s="1">
        <v>34203085</v>
      </c>
      <c r="G997" s="1">
        <v>1.83</v>
      </c>
      <c r="H997" s="1">
        <v>6.8170739724220493</v>
      </c>
      <c r="I997" s="1">
        <v>-3.5526855991910589</v>
      </c>
      <c r="J997" s="1">
        <v>1.950992199346947</v>
      </c>
      <c r="K997" s="1">
        <v>-7.5941878191736807</v>
      </c>
      <c r="L997" s="1">
        <v>6.5884390691031713</v>
      </c>
      <c r="M997" s="1">
        <v>-27.719999313354492</v>
      </c>
      <c r="N997" s="1">
        <v>1</v>
      </c>
      <c r="O997" s="1">
        <v>0.96533690096206171</v>
      </c>
      <c r="P997" s="1">
        <v>0.96533690096206171</v>
      </c>
      <c r="Q997" s="1">
        <v>1</v>
      </c>
      <c r="R997" s="1">
        <v>0.9329846751933194</v>
      </c>
      <c r="S997" s="1">
        <v>0.9329846751933194</v>
      </c>
      <c r="T997" s="1">
        <v>0.9329846751933194</v>
      </c>
      <c r="U997" s="1">
        <v>0.96533690096206171</v>
      </c>
      <c r="V997" s="1">
        <v>406.790663</v>
      </c>
      <c r="W997" s="1">
        <v>379.211635</v>
      </c>
      <c r="X997" s="1">
        <v>262.000766</v>
      </c>
      <c r="Y997" s="1">
        <v>389.46</v>
      </c>
      <c r="Z997" s="7">
        <v>74463.375599999999</v>
      </c>
      <c r="AA997" s="7">
        <v>54.562020183999998</v>
      </c>
      <c r="AB997" s="7">
        <v>52.698549557</v>
      </c>
      <c r="AC997" s="7" t="s">
        <v>444</v>
      </c>
      <c r="AD997" s="7" t="s">
        <v>445</v>
      </c>
      <c r="AE997" s="7">
        <v>31.188129315000001</v>
      </c>
      <c r="AF997" s="7" t="s">
        <v>445</v>
      </c>
      <c r="AG997" s="7">
        <v>48.506295919999999</v>
      </c>
    </row>
    <row r="998" spans="1:33" x14ac:dyDescent="0.25">
      <c r="A998" s="1">
        <v>127603</v>
      </c>
      <c r="B998" s="1">
        <v>2211204</v>
      </c>
      <c r="C998" s="1" t="s">
        <v>443</v>
      </c>
      <c r="D998" s="1">
        <v>102211204</v>
      </c>
      <c r="E998" s="1" t="s">
        <v>607</v>
      </c>
      <c r="F998" s="1">
        <v>34203085</v>
      </c>
      <c r="G998" s="1">
        <v>1.83</v>
      </c>
      <c r="H998" s="1">
        <v>0.31688609977935295</v>
      </c>
      <c r="I998" s="1">
        <v>4.7883695071211152</v>
      </c>
      <c r="J998" s="1">
        <v>-6.3821970004772322</v>
      </c>
      <c r="K998" s="1">
        <v>2.1353868797236348</v>
      </c>
      <c r="L998" s="1">
        <v>6.5518485343208921</v>
      </c>
      <c r="M998" s="1">
        <v>-27.719999313354492</v>
      </c>
      <c r="N998" s="1">
        <v>1</v>
      </c>
      <c r="O998" s="1">
        <v>0.96533690096206171</v>
      </c>
      <c r="P998" s="1">
        <v>0.96533690096206171</v>
      </c>
      <c r="Q998" s="1">
        <v>1</v>
      </c>
      <c r="R998" s="1">
        <v>0.9329846751933194</v>
      </c>
      <c r="S998" s="1">
        <v>0.9329846751933194</v>
      </c>
      <c r="T998" s="1">
        <v>0.9329846751933194</v>
      </c>
      <c r="U998" s="1">
        <v>0.96533690096206171</v>
      </c>
      <c r="V998" s="1">
        <v>406.790663</v>
      </c>
      <c r="W998" s="1">
        <v>379.211635</v>
      </c>
      <c r="X998" s="1">
        <v>262.000766</v>
      </c>
      <c r="Y998" s="1">
        <v>389.46</v>
      </c>
      <c r="Z998" s="7">
        <v>74463.375599999999</v>
      </c>
      <c r="AA998" s="7">
        <v>54.872321012999997</v>
      </c>
      <c r="AB998" s="7">
        <v>1154.2005114999999</v>
      </c>
      <c r="AC998" s="7">
        <v>75.449192986</v>
      </c>
      <c r="AD998" s="7">
        <v>37.300713618000003</v>
      </c>
      <c r="AE998" s="7" t="s">
        <v>445</v>
      </c>
      <c r="AF998" s="7">
        <v>57.907631559999999</v>
      </c>
      <c r="AG998" s="7" t="s">
        <v>445</v>
      </c>
    </row>
    <row r="999" spans="1:33" x14ac:dyDescent="0.25">
      <c r="A999" s="1">
        <v>132229</v>
      </c>
      <c r="B999" s="1">
        <v>2211205</v>
      </c>
      <c r="C999" s="1" t="s">
        <v>443</v>
      </c>
      <c r="D999" s="1">
        <v>102211205</v>
      </c>
      <c r="E999" s="1" t="s">
        <v>607</v>
      </c>
      <c r="F999" s="1">
        <v>34203085</v>
      </c>
      <c r="G999" s="1">
        <v>1.83</v>
      </c>
      <c r="H999" s="1">
        <v>12.603391241285012</v>
      </c>
      <c r="I999" s="1">
        <v>-4.5414403084553889</v>
      </c>
      <c r="J999" s="1">
        <v>4.9157912113702071</v>
      </c>
      <c r="K999" s="1">
        <v>-12.779708322245217</v>
      </c>
      <c r="L999" s="1">
        <v>11.225641017412395</v>
      </c>
      <c r="M999" s="1">
        <v>-27.719999313354492</v>
      </c>
      <c r="N999" s="1">
        <v>1</v>
      </c>
      <c r="O999" s="1">
        <v>0.96533690096206171</v>
      </c>
      <c r="P999" s="1">
        <v>0.96533690096206171</v>
      </c>
      <c r="Q999" s="1">
        <v>1</v>
      </c>
      <c r="R999" s="1">
        <v>0.9329846751933194</v>
      </c>
      <c r="S999" s="1">
        <v>0.9329846751933194</v>
      </c>
      <c r="T999" s="1">
        <v>0.9329846751933194</v>
      </c>
      <c r="U999" s="1">
        <v>0.96533690096206171</v>
      </c>
      <c r="V999" s="1">
        <v>406.790663</v>
      </c>
      <c r="W999" s="1">
        <v>379.211635</v>
      </c>
      <c r="X999" s="1">
        <v>262.000766</v>
      </c>
      <c r="Y999" s="1">
        <v>389.46</v>
      </c>
      <c r="Z999" s="7">
        <v>74463.375599999999</v>
      </c>
      <c r="AA999" s="7">
        <v>31.609895860000002</v>
      </c>
      <c r="AB999" s="7">
        <v>28.045117900000001</v>
      </c>
      <c r="AC999" s="7" t="s">
        <v>444</v>
      </c>
      <c r="AD999" s="7" t="s">
        <v>445</v>
      </c>
      <c r="AE999" s="7">
        <v>18.127408341999999</v>
      </c>
      <c r="AF999" s="7" t="s">
        <v>445</v>
      </c>
      <c r="AG999" s="7">
        <v>28.418520357999999</v>
      </c>
    </row>
    <row r="1000" spans="1:33" x14ac:dyDescent="0.25">
      <c r="A1000" s="1">
        <v>136855</v>
      </c>
      <c r="B1000" s="1">
        <v>2211206</v>
      </c>
      <c r="C1000" s="1" t="s">
        <v>443</v>
      </c>
      <c r="D1000" s="1">
        <v>102211206</v>
      </c>
      <c r="E1000" s="1" t="s">
        <v>607</v>
      </c>
      <c r="F1000" s="1">
        <v>34203085</v>
      </c>
      <c r="G1000" s="1">
        <v>1.83</v>
      </c>
      <c r="H1000" s="1">
        <v>1.2767983896565407</v>
      </c>
      <c r="I1000" s="1">
        <v>3.7216993037657726</v>
      </c>
      <c r="J1000" s="1">
        <v>-4.7694935278477466</v>
      </c>
      <c r="K1000" s="1">
        <v>1.6769996375273899</v>
      </c>
      <c r="L1000" s="1">
        <v>5.5244213858195961</v>
      </c>
      <c r="M1000" s="1">
        <v>-27.719999313354492</v>
      </c>
      <c r="N1000" s="1">
        <v>1</v>
      </c>
      <c r="O1000" s="1">
        <v>0.96533690096206171</v>
      </c>
      <c r="P1000" s="1">
        <v>0.96533690096206171</v>
      </c>
      <c r="Q1000" s="1">
        <v>1</v>
      </c>
      <c r="R1000" s="1">
        <v>0.9329846751933194</v>
      </c>
      <c r="S1000" s="1">
        <v>0.9329846751933194</v>
      </c>
      <c r="T1000" s="1">
        <v>0.9329846751933194</v>
      </c>
      <c r="U1000" s="1">
        <v>0.96533690096206171</v>
      </c>
      <c r="V1000" s="1">
        <v>406.790663</v>
      </c>
      <c r="W1000" s="1">
        <v>379.211635</v>
      </c>
      <c r="X1000" s="1">
        <v>262.000766</v>
      </c>
      <c r="Y1000" s="1">
        <v>389.46</v>
      </c>
      <c r="Z1000" s="7">
        <v>74463.375599999999</v>
      </c>
      <c r="AA1000" s="7">
        <v>65.263407328</v>
      </c>
      <c r="AB1000" s="7">
        <v>285.70695977000003</v>
      </c>
      <c r="AC1000" s="7">
        <v>97.360172238999994</v>
      </c>
      <c r="AD1000" s="7">
        <v>50.251290759</v>
      </c>
      <c r="AE1000" s="7" t="s">
        <v>445</v>
      </c>
      <c r="AF1000" s="7">
        <v>77.826002646999996</v>
      </c>
      <c r="AG1000" s="7" t="s">
        <v>445</v>
      </c>
    </row>
    <row r="1001" spans="1:33" x14ac:dyDescent="0.25">
      <c r="A1001" s="1">
        <v>141481</v>
      </c>
      <c r="B1001" s="1">
        <v>2211207</v>
      </c>
      <c r="C1001" s="1" t="s">
        <v>443</v>
      </c>
      <c r="D1001" s="1">
        <v>102211207</v>
      </c>
      <c r="E1001" s="1" t="s">
        <v>607</v>
      </c>
      <c r="F1001" s="1">
        <v>34203085</v>
      </c>
      <c r="G1001" s="1">
        <v>1.83</v>
      </c>
      <c r="H1001" s="1">
        <v>6.3409493028725477</v>
      </c>
      <c r="I1001" s="1">
        <v>-3.2059526604812016</v>
      </c>
      <c r="J1001" s="1">
        <v>2.2422409298893253</v>
      </c>
      <c r="K1001" s="1">
        <v>-7.2486325091951826</v>
      </c>
      <c r="L1001" s="1">
        <v>6.2999102385967678</v>
      </c>
      <c r="M1001" s="1">
        <v>-27.719999313354492</v>
      </c>
      <c r="N1001" s="1">
        <v>1</v>
      </c>
      <c r="O1001" s="1">
        <v>0.96533690096206171</v>
      </c>
      <c r="P1001" s="1">
        <v>0.96533690096206171</v>
      </c>
      <c r="Q1001" s="1">
        <v>1</v>
      </c>
      <c r="R1001" s="1">
        <v>0.9329846751933194</v>
      </c>
      <c r="S1001" s="1">
        <v>0.9329846751933194</v>
      </c>
      <c r="T1001" s="1">
        <v>0.9329846751933194</v>
      </c>
      <c r="U1001" s="1">
        <v>0.96533690096206171</v>
      </c>
      <c r="V1001" s="1">
        <v>406.790663</v>
      </c>
      <c r="W1001" s="1">
        <v>379.211635</v>
      </c>
      <c r="X1001" s="1">
        <v>262.000766</v>
      </c>
      <c r="Y1001" s="1">
        <v>389.46</v>
      </c>
      <c r="Z1001" s="7">
        <v>74463.375599999999</v>
      </c>
      <c r="AA1001" s="7">
        <v>57.106698457</v>
      </c>
      <c r="AB1001" s="7">
        <v>56.730627869000003</v>
      </c>
      <c r="AC1001" s="7" t="s">
        <v>444</v>
      </c>
      <c r="AD1001" s="7" t="s">
        <v>445</v>
      </c>
      <c r="AE1001" s="7">
        <v>32.722595159000001</v>
      </c>
      <c r="AF1001" s="7" t="s">
        <v>445</v>
      </c>
      <c r="AG1001" s="7">
        <v>50.866349821</v>
      </c>
    </row>
    <row r="1002" spans="1:33" x14ac:dyDescent="0.25">
      <c r="A1002" s="1">
        <v>146107</v>
      </c>
      <c r="B1002" s="1">
        <v>2211208</v>
      </c>
      <c r="C1002" s="1" t="s">
        <v>443</v>
      </c>
      <c r="D1002" s="1">
        <v>102211208</v>
      </c>
      <c r="E1002" s="1" t="s">
        <v>607</v>
      </c>
      <c r="F1002" s="1">
        <v>34203085</v>
      </c>
      <c r="G1002" s="1">
        <v>1.83</v>
      </c>
      <c r="H1002" s="1">
        <v>0.80152257521217352</v>
      </c>
      <c r="I1002" s="1">
        <v>1.2203023071793504</v>
      </c>
      <c r="J1002" s="1">
        <v>-2.0091720348535747</v>
      </c>
      <c r="K1002" s="1">
        <v>-2.4411276337641041</v>
      </c>
      <c r="L1002" s="1">
        <v>3.2519999161968789</v>
      </c>
      <c r="M1002" s="1">
        <v>-27.719999313354492</v>
      </c>
      <c r="N1002" s="1">
        <v>1</v>
      </c>
      <c r="O1002" s="1">
        <v>0.96533690096206171</v>
      </c>
      <c r="P1002" s="1">
        <v>0.96533690096206171</v>
      </c>
      <c r="Q1002" s="1">
        <v>1</v>
      </c>
      <c r="R1002" s="1">
        <v>0.9329846751933194</v>
      </c>
      <c r="S1002" s="1">
        <v>0.9329846751933194</v>
      </c>
      <c r="T1002" s="1">
        <v>0.9329846751933194</v>
      </c>
      <c r="U1002" s="1">
        <v>0.96533690096206171</v>
      </c>
      <c r="V1002" s="1">
        <v>406.790663</v>
      </c>
      <c r="W1002" s="1">
        <v>379.211635</v>
      </c>
      <c r="X1002" s="1">
        <v>262.000766</v>
      </c>
      <c r="Y1002" s="1">
        <v>389.46</v>
      </c>
      <c r="Z1002" s="7">
        <v>74463.375599999999</v>
      </c>
      <c r="AA1002" s="7">
        <v>111.56672631000001</v>
      </c>
      <c r="AB1002" s="7">
        <v>455.71450295</v>
      </c>
      <c r="AC1002" s="7">
        <v>298.98057233999998</v>
      </c>
      <c r="AD1002" s="7">
        <v>120.66339931</v>
      </c>
      <c r="AE1002" s="7">
        <v>99.135157288000002</v>
      </c>
      <c r="AF1002" s="7">
        <v>186.12191038</v>
      </c>
      <c r="AG1002" s="7">
        <v>153.01083672999999</v>
      </c>
    </row>
    <row r="1003" spans="1:33" x14ac:dyDescent="0.25">
      <c r="A1003" s="1">
        <v>150733</v>
      </c>
      <c r="B1003" s="1">
        <v>2211209</v>
      </c>
      <c r="C1003" s="1" t="s">
        <v>443</v>
      </c>
      <c r="D1003" s="1">
        <v>102211209</v>
      </c>
      <c r="E1003" s="1" t="s">
        <v>607</v>
      </c>
      <c r="F1003" s="1">
        <v>34203085</v>
      </c>
      <c r="G1003" s="1">
        <v>1.83</v>
      </c>
      <c r="H1003" s="1">
        <v>8.8267545480539553</v>
      </c>
      <c r="I1003" s="1">
        <v>-4.2778625830766419</v>
      </c>
      <c r="J1003" s="1">
        <v>2.6480087695790369</v>
      </c>
      <c r="K1003" s="1">
        <v>-9.2592977251928197</v>
      </c>
      <c r="L1003" s="1">
        <v>8.0321688898071333</v>
      </c>
      <c r="M1003" s="1">
        <v>-27.719999313354492</v>
      </c>
      <c r="N1003" s="1">
        <v>1</v>
      </c>
      <c r="O1003" s="1">
        <v>0.96533690096206171</v>
      </c>
      <c r="P1003" s="1">
        <v>0.96533690096206171</v>
      </c>
      <c r="Q1003" s="1">
        <v>1</v>
      </c>
      <c r="R1003" s="1">
        <v>0.9329846751933194</v>
      </c>
      <c r="S1003" s="1">
        <v>0.9329846751933194</v>
      </c>
      <c r="T1003" s="1">
        <v>0.9329846751933194</v>
      </c>
      <c r="U1003" s="1">
        <v>0.96533690096206171</v>
      </c>
      <c r="V1003" s="1">
        <v>406.790663</v>
      </c>
      <c r="W1003" s="1">
        <v>379.211635</v>
      </c>
      <c r="X1003" s="1">
        <v>262.000766</v>
      </c>
      <c r="Y1003" s="1">
        <v>389.46</v>
      </c>
      <c r="Z1003" s="7">
        <v>74463.375599999999</v>
      </c>
      <c r="AA1003" s="7">
        <v>44.575110479000003</v>
      </c>
      <c r="AB1003" s="7">
        <v>40.472432765999997</v>
      </c>
      <c r="AC1003" s="7" t="s">
        <v>444</v>
      </c>
      <c r="AD1003" s="7" t="s">
        <v>445</v>
      </c>
      <c r="AE1003" s="7">
        <v>25.399701879999999</v>
      </c>
      <c r="AF1003" s="7" t="s">
        <v>445</v>
      </c>
      <c r="AG1003" s="7">
        <v>39.60352314</v>
      </c>
    </row>
    <row r="1004" spans="1:33" x14ac:dyDescent="0.25">
      <c r="A1004" s="1">
        <v>155359</v>
      </c>
      <c r="B1004" s="1">
        <v>2211210</v>
      </c>
      <c r="C1004" s="1" t="s">
        <v>443</v>
      </c>
      <c r="D1004" s="1">
        <v>102211210</v>
      </c>
      <c r="E1004" s="1" t="s">
        <v>607</v>
      </c>
      <c r="F1004" s="1">
        <v>34203085</v>
      </c>
      <c r="G1004" s="1">
        <v>1.83</v>
      </c>
      <c r="H1004" s="1">
        <v>-2.0539450605035672</v>
      </c>
      <c r="I1004" s="1">
        <v>5.0752986529775592</v>
      </c>
      <c r="J1004" s="1">
        <v>-7.4226963517490399</v>
      </c>
      <c r="K1004" s="1">
        <v>1.569810300442803</v>
      </c>
      <c r="L1004" s="1">
        <v>6.640651237999653</v>
      </c>
      <c r="M1004" s="1">
        <v>-27.719999313354492</v>
      </c>
      <c r="N1004" s="1">
        <v>1</v>
      </c>
      <c r="O1004" s="1">
        <v>0.96533690096206171</v>
      </c>
      <c r="P1004" s="1">
        <v>0.96533690096206171</v>
      </c>
      <c r="Q1004" s="1">
        <v>1</v>
      </c>
      <c r="R1004" s="1">
        <v>0.9329846751933194</v>
      </c>
      <c r="S1004" s="1">
        <v>0.9329846751933194</v>
      </c>
      <c r="T1004" s="1">
        <v>0.9329846751933194</v>
      </c>
      <c r="U1004" s="1">
        <v>0.96533690096206171</v>
      </c>
      <c r="V1004" s="1">
        <v>406.790663</v>
      </c>
      <c r="W1004" s="1">
        <v>379.211635</v>
      </c>
      <c r="X1004" s="1">
        <v>262.000766</v>
      </c>
      <c r="Y1004" s="1">
        <v>389.46</v>
      </c>
      <c r="Z1004" s="7">
        <v>74463.375599999999</v>
      </c>
      <c r="AA1004" s="7">
        <v>54.125163393999998</v>
      </c>
      <c r="AB1004" s="7" t="s">
        <v>444</v>
      </c>
      <c r="AC1004" s="7">
        <v>71.127180994</v>
      </c>
      <c r="AD1004" s="7">
        <v>31.931792974</v>
      </c>
      <c r="AE1004" s="7" t="s">
        <v>445</v>
      </c>
      <c r="AF1004" s="7">
        <v>49.650072645999998</v>
      </c>
      <c r="AG1004" s="7" t="s">
        <v>445</v>
      </c>
    </row>
    <row r="1005" spans="1:33" x14ac:dyDescent="0.25">
      <c r="A1005" s="1">
        <v>159985</v>
      </c>
      <c r="B1005" s="1">
        <v>2211211</v>
      </c>
      <c r="C1005" s="1" t="s">
        <v>443</v>
      </c>
      <c r="D1005" s="1">
        <v>102211211</v>
      </c>
      <c r="E1005" s="1" t="s">
        <v>607</v>
      </c>
      <c r="F1005" s="1">
        <v>34203085</v>
      </c>
      <c r="G1005" s="1">
        <v>1.83</v>
      </c>
      <c r="H1005" s="1">
        <v>14.380375866090558</v>
      </c>
      <c r="I1005" s="1">
        <v>-11.205538198491789</v>
      </c>
      <c r="J1005" s="1">
        <v>0.14459515858874633</v>
      </c>
      <c r="K1005" s="1">
        <v>-14.593210567833372</v>
      </c>
      <c r="L1005" s="1">
        <v>14.331088235855614</v>
      </c>
      <c r="M1005" s="1">
        <v>-27.719999313354492</v>
      </c>
      <c r="N1005" s="1">
        <v>1</v>
      </c>
      <c r="O1005" s="1">
        <v>0.96533690096206171</v>
      </c>
      <c r="P1005" s="1">
        <v>0.96533690096206171</v>
      </c>
      <c r="Q1005" s="1">
        <v>1</v>
      </c>
      <c r="R1005" s="1">
        <v>0.9329846751933194</v>
      </c>
      <c r="S1005" s="1">
        <v>0.9329846751933194</v>
      </c>
      <c r="T1005" s="1">
        <v>0.9329846751933194</v>
      </c>
      <c r="U1005" s="1">
        <v>0.96533690096206171</v>
      </c>
      <c r="V1005" s="1">
        <v>406.790663</v>
      </c>
      <c r="W1005" s="1">
        <v>379.211635</v>
      </c>
      <c r="X1005" s="1">
        <v>262.000766</v>
      </c>
      <c r="Y1005" s="1">
        <v>389.46</v>
      </c>
      <c r="Z1005" s="7">
        <v>74463.375599999999</v>
      </c>
      <c r="AA1005" s="7">
        <v>24.543558068999999</v>
      </c>
      <c r="AB1005" s="7">
        <v>24.456009492</v>
      </c>
      <c r="AC1005" s="7" t="s">
        <v>444</v>
      </c>
      <c r="AD1005" s="7" t="s">
        <v>445</v>
      </c>
      <c r="AE1005" s="7">
        <v>15.750440105999999</v>
      </c>
      <c r="AF1005" s="7" t="s">
        <v>445</v>
      </c>
      <c r="AG1005" s="7">
        <v>24.762672833</v>
      </c>
    </row>
    <row r="1006" spans="1:33" x14ac:dyDescent="0.25">
      <c r="A1006" s="1">
        <v>164611</v>
      </c>
      <c r="B1006" s="1">
        <v>2211212</v>
      </c>
      <c r="C1006" s="1" t="s">
        <v>443</v>
      </c>
      <c r="D1006" s="1">
        <v>102211212</v>
      </c>
      <c r="E1006" s="1" t="s">
        <v>607</v>
      </c>
      <c r="F1006" s="1">
        <v>34203085</v>
      </c>
      <c r="G1006" s="1">
        <v>1.83</v>
      </c>
      <c r="H1006" s="1">
        <v>11.344203341049649</v>
      </c>
      <c r="I1006" s="1">
        <v>-4.125014043246491</v>
      </c>
      <c r="J1006" s="1">
        <v>4.6777042654752305</v>
      </c>
      <c r="K1006" s="1">
        <v>-11.745403460222288</v>
      </c>
      <c r="L1006" s="1">
        <v>10.326482364425248</v>
      </c>
      <c r="M1006" s="1">
        <v>-27.719999313354492</v>
      </c>
      <c r="N1006" s="1">
        <v>1</v>
      </c>
      <c r="O1006" s="1">
        <v>0.96533690096206171</v>
      </c>
      <c r="P1006" s="1">
        <v>0.96533690096206171</v>
      </c>
      <c r="Q1006" s="1">
        <v>1</v>
      </c>
      <c r="R1006" s="1">
        <v>0.9329846751933194</v>
      </c>
      <c r="S1006" s="1">
        <v>0.9329846751933194</v>
      </c>
      <c r="T1006" s="1">
        <v>0.9329846751933194</v>
      </c>
      <c r="U1006" s="1">
        <v>0.96533690096206171</v>
      </c>
      <c r="V1006" s="1">
        <v>406.790663</v>
      </c>
      <c r="W1006" s="1">
        <v>379.211635</v>
      </c>
      <c r="X1006" s="1">
        <v>262.000766</v>
      </c>
      <c r="Y1006" s="1">
        <v>389.46</v>
      </c>
      <c r="Z1006" s="7">
        <v>74463.375599999999</v>
      </c>
      <c r="AA1006" s="7">
        <v>34.449340018999997</v>
      </c>
      <c r="AB1006" s="7">
        <v>31.269078183000001</v>
      </c>
      <c r="AC1006" s="7" t="s">
        <v>444</v>
      </c>
      <c r="AD1006" s="7" t="s">
        <v>445</v>
      </c>
      <c r="AE1006" s="7">
        <v>19.811775466</v>
      </c>
      <c r="AF1006" s="7" t="s">
        <v>445</v>
      </c>
      <c r="AG1006" s="7">
        <v>31.009126865999999</v>
      </c>
    </row>
    <row r="1007" spans="1:33" x14ac:dyDescent="0.25">
      <c r="A1007" s="1">
        <v>169237</v>
      </c>
      <c r="B1007" s="1">
        <v>2211213</v>
      </c>
      <c r="C1007" s="1" t="s">
        <v>443</v>
      </c>
      <c r="D1007" s="1">
        <v>102211213</v>
      </c>
      <c r="E1007" s="1" t="s">
        <v>607</v>
      </c>
      <c r="F1007" s="1">
        <v>34203085</v>
      </c>
      <c r="G1007" s="1">
        <v>1.83</v>
      </c>
      <c r="H1007" s="1">
        <v>2.3542752464440877</v>
      </c>
      <c r="I1007" s="1">
        <v>5.8686003638497999</v>
      </c>
      <c r="J1007" s="1">
        <v>-7.0516598827210988</v>
      </c>
      <c r="K1007" s="1">
        <v>3.7025390972276666</v>
      </c>
      <c r="L1007" s="1">
        <v>8.482441865661956</v>
      </c>
      <c r="M1007" s="1">
        <v>-27.719999313354492</v>
      </c>
      <c r="N1007" s="1">
        <v>1</v>
      </c>
      <c r="O1007" s="1">
        <v>0.96533690096206171</v>
      </c>
      <c r="P1007" s="1">
        <v>0.96533690096206171</v>
      </c>
      <c r="Q1007" s="1">
        <v>1</v>
      </c>
      <c r="R1007" s="1">
        <v>0.9329846751933194</v>
      </c>
      <c r="S1007" s="1">
        <v>0.9329846751933194</v>
      </c>
      <c r="T1007" s="1">
        <v>0.9329846751933194</v>
      </c>
      <c r="U1007" s="1">
        <v>0.96533690096206171</v>
      </c>
      <c r="V1007" s="1">
        <v>406.790663</v>
      </c>
      <c r="W1007" s="1">
        <v>379.211635</v>
      </c>
      <c r="X1007" s="1">
        <v>262.000766</v>
      </c>
      <c r="Y1007" s="1">
        <v>389.46</v>
      </c>
      <c r="Z1007" s="7">
        <v>74463.375599999999</v>
      </c>
      <c r="AA1007" s="7">
        <v>42.155849498999999</v>
      </c>
      <c r="AB1007" s="7">
        <v>154.49030857</v>
      </c>
      <c r="AC1007" s="7">
        <v>61.377221456999997</v>
      </c>
      <c r="AD1007" s="7">
        <v>33.664561767000002</v>
      </c>
      <c r="AE1007" s="7" t="s">
        <v>445</v>
      </c>
      <c r="AF1007" s="7">
        <v>52.315122354000003</v>
      </c>
      <c r="AG1007" s="7" t="s">
        <v>445</v>
      </c>
    </row>
    <row r="1008" spans="1:33" x14ac:dyDescent="0.25">
      <c r="A1008" s="1">
        <v>173863</v>
      </c>
      <c r="B1008" s="1">
        <v>2211214</v>
      </c>
      <c r="C1008" s="1" t="s">
        <v>443</v>
      </c>
      <c r="D1008" s="1">
        <v>102211214</v>
      </c>
      <c r="E1008" s="1" t="s">
        <v>607</v>
      </c>
      <c r="F1008" s="1">
        <v>34203085</v>
      </c>
      <c r="G1008" s="1">
        <v>1.83</v>
      </c>
      <c r="H1008" s="1">
        <v>11.173767096382171</v>
      </c>
      <c r="I1008" s="1">
        <v>-4.3778792701856908</v>
      </c>
      <c r="J1008" s="1">
        <v>3.9877062200628264</v>
      </c>
      <c r="K1008" s="1">
        <v>-11.266107639863645</v>
      </c>
      <c r="L1008" s="1">
        <v>9.8413163434085043</v>
      </c>
      <c r="M1008" s="1">
        <v>-27.719999313354492</v>
      </c>
      <c r="N1008" s="1">
        <v>1</v>
      </c>
      <c r="O1008" s="1">
        <v>0.96533690096206171</v>
      </c>
      <c r="P1008" s="1">
        <v>0.96533690096206171</v>
      </c>
      <c r="Q1008" s="1">
        <v>1</v>
      </c>
      <c r="R1008" s="1">
        <v>0.9329846751933194</v>
      </c>
      <c r="S1008" s="1">
        <v>0.9329846751933194</v>
      </c>
      <c r="T1008" s="1">
        <v>0.9329846751933194</v>
      </c>
      <c r="U1008" s="1">
        <v>0.96533690096206171</v>
      </c>
      <c r="V1008" s="1">
        <v>406.790663</v>
      </c>
      <c r="W1008" s="1">
        <v>379.211635</v>
      </c>
      <c r="X1008" s="1">
        <v>262.000766</v>
      </c>
      <c r="Y1008" s="1">
        <v>389.46</v>
      </c>
      <c r="Z1008" s="7">
        <v>74463.375599999999</v>
      </c>
      <c r="AA1008" s="7">
        <v>36.196953311000001</v>
      </c>
      <c r="AB1008" s="7">
        <v>31.761286447</v>
      </c>
      <c r="AC1008" s="7" t="s">
        <v>444</v>
      </c>
      <c r="AD1008" s="7" t="s">
        <v>445</v>
      </c>
      <c r="AE1008" s="7">
        <v>20.697174159999999</v>
      </c>
      <c r="AF1008" s="7" t="s">
        <v>445</v>
      </c>
      <c r="AG1008" s="7">
        <v>32.370896273</v>
      </c>
    </row>
    <row r="1009" spans="1:33" x14ac:dyDescent="0.25">
      <c r="A1009" s="1">
        <v>178489</v>
      </c>
      <c r="B1009" s="1">
        <v>2211215</v>
      </c>
      <c r="C1009" s="1" t="s">
        <v>443</v>
      </c>
      <c r="D1009" s="1">
        <v>102211215</v>
      </c>
      <c r="E1009" s="1" t="s">
        <v>607</v>
      </c>
      <c r="F1009" s="1">
        <v>34203085</v>
      </c>
      <c r="G1009" s="1">
        <v>1.83</v>
      </c>
      <c r="H1009" s="1">
        <v>-0.99091948090119852</v>
      </c>
      <c r="I1009" s="1">
        <v>8.5692556104167004</v>
      </c>
      <c r="J1009" s="1">
        <v>-11.94620041944683</v>
      </c>
      <c r="K1009" s="1">
        <v>5.5296138992277788</v>
      </c>
      <c r="L1009" s="1">
        <v>11.485433411954224</v>
      </c>
      <c r="M1009" s="1">
        <v>-27.719999313354492</v>
      </c>
      <c r="N1009" s="1">
        <v>1</v>
      </c>
      <c r="O1009" s="1">
        <v>0.96533690096206171</v>
      </c>
      <c r="P1009" s="1">
        <v>0.96533690096206171</v>
      </c>
      <c r="Q1009" s="1">
        <v>1</v>
      </c>
      <c r="R1009" s="1">
        <v>0.9329846751933194</v>
      </c>
      <c r="S1009" s="1">
        <v>0.9329846751933194</v>
      </c>
      <c r="T1009" s="1">
        <v>0.9329846751933194</v>
      </c>
      <c r="U1009" s="1">
        <v>0.96533690096206171</v>
      </c>
      <c r="V1009" s="1">
        <v>406.790663</v>
      </c>
      <c r="W1009" s="1">
        <v>379.211635</v>
      </c>
      <c r="X1009" s="1">
        <v>262.000766</v>
      </c>
      <c r="Y1009" s="1">
        <v>389.46</v>
      </c>
      <c r="Z1009" s="7">
        <v>74463.375599999999</v>
      </c>
      <c r="AA1009" s="7">
        <v>30.872283039999999</v>
      </c>
      <c r="AB1009" s="7" t="s">
        <v>444</v>
      </c>
      <c r="AC1009" s="7">
        <v>41.718644556999998</v>
      </c>
      <c r="AD1009" s="7">
        <v>19.461962045</v>
      </c>
      <c r="AE1009" s="7" t="s">
        <v>445</v>
      </c>
      <c r="AF1009" s="7">
        <v>30.471103467999999</v>
      </c>
      <c r="AG1009" s="7" t="s">
        <v>445</v>
      </c>
    </row>
    <row r="1010" spans="1:33" x14ac:dyDescent="0.25">
      <c r="A1010" s="1">
        <v>183115</v>
      </c>
      <c r="B1010" s="1">
        <v>2211216</v>
      </c>
      <c r="C1010" s="1" t="s">
        <v>443</v>
      </c>
      <c r="D1010" s="1">
        <v>102211216</v>
      </c>
      <c r="E1010" s="1" t="s">
        <v>607</v>
      </c>
      <c r="F1010" s="1">
        <v>34203085</v>
      </c>
      <c r="G1010" s="1">
        <v>1.83</v>
      </c>
      <c r="H1010" s="1">
        <v>2.8128166139308326</v>
      </c>
      <c r="I1010" s="1">
        <v>0.81187389914630348</v>
      </c>
      <c r="J1010" s="1">
        <v>1.3071111484899243</v>
      </c>
      <c r="K1010" s="1">
        <v>-3.0469560086053575</v>
      </c>
      <c r="L1010" s="1">
        <v>3.5341796267193297</v>
      </c>
      <c r="M1010" s="1">
        <v>-27.719999313354492</v>
      </c>
      <c r="N1010" s="1">
        <v>1</v>
      </c>
      <c r="O1010" s="1">
        <v>0.96533690096206171</v>
      </c>
      <c r="P1010" s="1">
        <v>0.96533690096206171</v>
      </c>
      <c r="Q1010" s="1">
        <v>1</v>
      </c>
      <c r="R1010" s="1">
        <v>0.9329846751933194</v>
      </c>
      <c r="S1010" s="1">
        <v>0.9329846751933194</v>
      </c>
      <c r="T1010" s="1">
        <v>0.9329846751933194</v>
      </c>
      <c r="U1010" s="1">
        <v>0.96533690096206171</v>
      </c>
      <c r="V1010" s="1">
        <v>406.790663</v>
      </c>
      <c r="W1010" s="1">
        <v>379.211635</v>
      </c>
      <c r="X1010" s="1">
        <v>262.000766</v>
      </c>
      <c r="Y1010" s="1">
        <v>389.46</v>
      </c>
      <c r="Z1010" s="7">
        <v>74463.375599999999</v>
      </c>
      <c r="AA1010" s="7">
        <v>102.57905460000001</v>
      </c>
      <c r="AB1010" s="7">
        <v>129.14249942000001</v>
      </c>
      <c r="AC1010" s="7">
        <v>449.89143145000003</v>
      </c>
      <c r="AD1010" s="7" t="s">
        <v>445</v>
      </c>
      <c r="AE1010" s="7">
        <v>79.225214566999995</v>
      </c>
      <c r="AF1010" s="7" t="s">
        <v>445</v>
      </c>
      <c r="AG1010" s="7">
        <v>122.38875533</v>
      </c>
    </row>
    <row r="1011" spans="1:33" x14ac:dyDescent="0.25">
      <c r="A1011" s="1">
        <v>187741</v>
      </c>
      <c r="B1011" s="1">
        <v>2211217</v>
      </c>
      <c r="C1011" s="1" t="s">
        <v>443</v>
      </c>
      <c r="D1011" s="1">
        <v>102211217</v>
      </c>
      <c r="E1011" s="1" t="s">
        <v>607</v>
      </c>
      <c r="F1011" s="1">
        <v>34203085</v>
      </c>
      <c r="G1011" s="1">
        <v>1.83</v>
      </c>
      <c r="H1011" s="1">
        <v>1.9347913465403521</v>
      </c>
      <c r="I1011" s="1">
        <v>0.18868978828551272</v>
      </c>
      <c r="J1011" s="1">
        <v>0.87054073759385808</v>
      </c>
      <c r="K1011" s="1">
        <v>-2.6292099263724134</v>
      </c>
      <c r="L1011" s="1">
        <v>2.743649987968467</v>
      </c>
      <c r="M1011" s="1">
        <v>-27.719999313354492</v>
      </c>
      <c r="N1011" s="1">
        <v>1</v>
      </c>
      <c r="O1011" s="1">
        <v>0.96533690096206171</v>
      </c>
      <c r="P1011" s="1">
        <v>0.96533690096206171</v>
      </c>
      <c r="Q1011" s="1">
        <v>1</v>
      </c>
      <c r="R1011" s="1">
        <v>0.9329846751933194</v>
      </c>
      <c r="S1011" s="1">
        <v>0.9329846751933194</v>
      </c>
      <c r="T1011" s="1">
        <v>0.9329846751933194</v>
      </c>
      <c r="U1011" s="1">
        <v>0.96533690096206171</v>
      </c>
      <c r="V1011" s="1">
        <v>406.790663</v>
      </c>
      <c r="W1011" s="1">
        <v>379.211635</v>
      </c>
      <c r="X1011" s="1">
        <v>262.000766</v>
      </c>
      <c r="Y1011" s="1">
        <v>389.46</v>
      </c>
      <c r="Z1011" s="7">
        <v>74463.375599999999</v>
      </c>
      <c r="AA1011" s="7">
        <v>132.42335434</v>
      </c>
      <c r="AB1011" s="7">
        <v>188.20230608</v>
      </c>
      <c r="AC1011" s="7">
        <v>1939.0466123000001</v>
      </c>
      <c r="AD1011" s="7" t="s">
        <v>445</v>
      </c>
      <c r="AE1011" s="7">
        <v>91.971921761000004</v>
      </c>
      <c r="AF1011" s="7" t="s">
        <v>445</v>
      </c>
      <c r="AG1011" s="7">
        <v>141.99356839999999</v>
      </c>
    </row>
    <row r="1012" spans="1:33" x14ac:dyDescent="0.25">
      <c r="A1012" s="1">
        <v>192367</v>
      </c>
      <c r="B1012" s="1">
        <v>2211218</v>
      </c>
      <c r="C1012" s="1" t="s">
        <v>443</v>
      </c>
      <c r="D1012" s="1">
        <v>102211218</v>
      </c>
      <c r="E1012" s="1" t="s">
        <v>607</v>
      </c>
      <c r="F1012" s="1">
        <v>34203085</v>
      </c>
      <c r="G1012" s="1">
        <v>1.83</v>
      </c>
      <c r="H1012" s="1">
        <v>2.1449846008828493</v>
      </c>
      <c r="I1012" s="1">
        <v>0.39384236537526535</v>
      </c>
      <c r="J1012" s="1">
        <v>0.90801217174100179</v>
      </c>
      <c r="K1012" s="1">
        <v>-2.6715966529558104</v>
      </c>
      <c r="L1012" s="1">
        <v>2.9025233273739688</v>
      </c>
      <c r="M1012" s="1">
        <v>-27.719999313354492</v>
      </c>
      <c r="N1012" s="1">
        <v>1</v>
      </c>
      <c r="O1012" s="1">
        <v>0.96533690096206171</v>
      </c>
      <c r="P1012" s="1">
        <v>0.96533690096206171</v>
      </c>
      <c r="Q1012" s="1">
        <v>1</v>
      </c>
      <c r="R1012" s="1">
        <v>0.9329846751933194</v>
      </c>
      <c r="S1012" s="1">
        <v>0.9329846751933194</v>
      </c>
      <c r="T1012" s="1">
        <v>0.9329846751933194</v>
      </c>
      <c r="U1012" s="1">
        <v>0.96533690096206171</v>
      </c>
      <c r="V1012" s="1">
        <v>406.790663</v>
      </c>
      <c r="W1012" s="1">
        <v>379.211635</v>
      </c>
      <c r="X1012" s="1">
        <v>262.000766</v>
      </c>
      <c r="Y1012" s="1">
        <v>389.46</v>
      </c>
      <c r="Z1012" s="7">
        <v>74463.375599999999</v>
      </c>
      <c r="AA1012" s="7">
        <v>125.12025581</v>
      </c>
      <c r="AB1012" s="7">
        <v>169.66182405000001</v>
      </c>
      <c r="AC1012" s="7">
        <v>928.47589371000004</v>
      </c>
      <c r="AD1012" s="7" t="s">
        <v>445</v>
      </c>
      <c r="AE1012" s="7">
        <v>90.496857992000002</v>
      </c>
      <c r="AF1012" s="7" t="s">
        <v>445</v>
      </c>
      <c r="AG1012" s="7">
        <v>139.72487665</v>
      </c>
    </row>
    <row r="1013" spans="1:33" x14ac:dyDescent="0.25">
      <c r="A1013" s="1">
        <v>196993</v>
      </c>
      <c r="B1013" s="1">
        <v>2211219</v>
      </c>
      <c r="C1013" s="1" t="s">
        <v>443</v>
      </c>
      <c r="D1013" s="1">
        <v>102211219</v>
      </c>
      <c r="E1013" s="1" t="s">
        <v>607</v>
      </c>
      <c r="F1013" s="1">
        <v>34203085</v>
      </c>
      <c r="G1013" s="1">
        <v>1.83</v>
      </c>
      <c r="H1013" s="1">
        <v>2.6543733520082045</v>
      </c>
      <c r="I1013" s="1">
        <v>0.8074905496171918</v>
      </c>
      <c r="J1013" s="1">
        <v>1.079483083960139</v>
      </c>
      <c r="K1013" s="1">
        <v>-2.8893289254437335</v>
      </c>
      <c r="L1013" s="1">
        <v>3.3777781074727824</v>
      </c>
      <c r="M1013" s="1">
        <v>-27.719999313354492</v>
      </c>
      <c r="N1013" s="1">
        <v>1</v>
      </c>
      <c r="O1013" s="1">
        <v>0.96533690096206171</v>
      </c>
      <c r="P1013" s="1">
        <v>0.96533690096206171</v>
      </c>
      <c r="Q1013" s="1">
        <v>1</v>
      </c>
      <c r="R1013" s="1">
        <v>0.9329846751933194</v>
      </c>
      <c r="S1013" s="1">
        <v>0.9329846751933194</v>
      </c>
      <c r="T1013" s="1">
        <v>0.9329846751933194</v>
      </c>
      <c r="U1013" s="1">
        <v>0.96533690096206171</v>
      </c>
      <c r="V1013" s="1">
        <v>406.790663</v>
      </c>
      <c r="W1013" s="1">
        <v>379.211635</v>
      </c>
      <c r="X1013" s="1">
        <v>262.000766</v>
      </c>
      <c r="Y1013" s="1">
        <v>389.46</v>
      </c>
      <c r="Z1013" s="7">
        <v>74463.375599999999</v>
      </c>
      <c r="AA1013" s="7">
        <v>107.37508353</v>
      </c>
      <c r="AB1013" s="7">
        <v>136.91088743</v>
      </c>
      <c r="AC1013" s="7">
        <v>452.33903253</v>
      </c>
      <c r="AD1013" s="7" t="s">
        <v>445</v>
      </c>
      <c r="AE1013" s="7">
        <v>83.601894029999997</v>
      </c>
      <c r="AF1013" s="7" t="s">
        <v>445</v>
      </c>
      <c r="AG1013" s="7">
        <v>129.12021793</v>
      </c>
    </row>
    <row r="1014" spans="1:33" x14ac:dyDescent="0.25">
      <c r="A1014" s="1">
        <v>201619</v>
      </c>
      <c r="B1014" s="1">
        <v>2211220</v>
      </c>
      <c r="C1014" s="1" t="s">
        <v>443</v>
      </c>
      <c r="D1014" s="1">
        <v>102211220</v>
      </c>
      <c r="E1014" s="1" t="s">
        <v>607</v>
      </c>
      <c r="F1014" s="1">
        <v>34203085</v>
      </c>
      <c r="G1014" s="1">
        <v>1.83</v>
      </c>
      <c r="H1014" s="1">
        <v>1.5266924426404125</v>
      </c>
      <c r="I1014" s="1">
        <v>-1.0086994763148305</v>
      </c>
      <c r="J1014" s="1">
        <v>-1.1327666702130963</v>
      </c>
      <c r="K1014" s="1">
        <v>-3.880282660934073</v>
      </c>
      <c r="L1014" s="1">
        <v>3.489230399448791</v>
      </c>
      <c r="M1014" s="1">
        <v>-27.719999313354492</v>
      </c>
      <c r="N1014" s="1">
        <v>1</v>
      </c>
      <c r="O1014" s="1">
        <v>0.96533690096206171</v>
      </c>
      <c r="P1014" s="1">
        <v>0.96533690096206171</v>
      </c>
      <c r="Q1014" s="1">
        <v>1</v>
      </c>
      <c r="R1014" s="1">
        <v>0.9329846751933194</v>
      </c>
      <c r="S1014" s="1">
        <v>0.9329846751933194</v>
      </c>
      <c r="T1014" s="1">
        <v>0.9329846751933194</v>
      </c>
      <c r="U1014" s="1">
        <v>0.96533690096206171</v>
      </c>
      <c r="V1014" s="1">
        <v>406.790663</v>
      </c>
      <c r="W1014" s="1">
        <v>379.211635</v>
      </c>
      <c r="X1014" s="1">
        <v>262.000766</v>
      </c>
      <c r="Y1014" s="1">
        <v>389.46</v>
      </c>
      <c r="Z1014" s="7">
        <v>74463.375599999999</v>
      </c>
      <c r="AA1014" s="7">
        <v>103.91338852</v>
      </c>
      <c r="AB1014" s="7">
        <v>238.77781924000001</v>
      </c>
      <c r="AC1014" s="7" t="s">
        <v>444</v>
      </c>
      <c r="AD1014" s="7">
        <v>214.79263055000001</v>
      </c>
      <c r="AE1014" s="7">
        <v>61.996106451000003</v>
      </c>
      <c r="AF1014" s="7">
        <v>330.89545502999999</v>
      </c>
      <c r="AG1014" s="7">
        <v>95.889876924000006</v>
      </c>
    </row>
    <row r="1015" spans="1:33" x14ac:dyDescent="0.25">
      <c r="A1015" s="1">
        <v>206245</v>
      </c>
      <c r="B1015" s="1">
        <v>2211221</v>
      </c>
      <c r="C1015" s="1" t="s">
        <v>443</v>
      </c>
      <c r="D1015" s="1">
        <v>102211221</v>
      </c>
      <c r="E1015" s="1" t="s">
        <v>607</v>
      </c>
      <c r="F1015" s="1">
        <v>34203085</v>
      </c>
      <c r="G1015" s="1">
        <v>1.83</v>
      </c>
      <c r="H1015" s="1">
        <v>5.637185943596263</v>
      </c>
      <c r="I1015" s="1">
        <v>-4.6911019434687429</v>
      </c>
      <c r="J1015" s="1">
        <v>-5.7200629453820078</v>
      </c>
      <c r="K1015" s="1">
        <v>-9.4728538496502335</v>
      </c>
      <c r="L1015" s="1">
        <v>9.8357875581999608</v>
      </c>
      <c r="M1015" s="1">
        <v>-27.719999313354492</v>
      </c>
      <c r="N1015" s="1">
        <v>1</v>
      </c>
      <c r="O1015" s="1">
        <v>0.96533690096206171</v>
      </c>
      <c r="P1015" s="1">
        <v>0.96533690096206171</v>
      </c>
      <c r="Q1015" s="1">
        <v>1</v>
      </c>
      <c r="R1015" s="1">
        <v>0.9329846751933194</v>
      </c>
      <c r="S1015" s="1">
        <v>0.9329846751933194</v>
      </c>
      <c r="T1015" s="1">
        <v>0.9329846751933194</v>
      </c>
      <c r="U1015" s="1">
        <v>0.96533690096206171</v>
      </c>
      <c r="V1015" s="1">
        <v>406.790663</v>
      </c>
      <c r="W1015" s="1">
        <v>379.211635</v>
      </c>
      <c r="X1015" s="1">
        <v>262.000766</v>
      </c>
      <c r="Y1015" s="1">
        <v>389.46</v>
      </c>
      <c r="Z1015" s="7">
        <v>74463.375599999999</v>
      </c>
      <c r="AA1015" s="7">
        <v>36.217862054999998</v>
      </c>
      <c r="AB1015" s="7">
        <v>63.937894225999997</v>
      </c>
      <c r="AC1015" s="7" t="s">
        <v>444</v>
      </c>
      <c r="AD1015" s="7">
        <v>41.734267420000002</v>
      </c>
      <c r="AE1015" s="7">
        <v>24.804546702</v>
      </c>
      <c r="AF1015" s="7">
        <v>64.726568577999998</v>
      </c>
      <c r="AG1015" s="7">
        <v>38.688156855000003</v>
      </c>
    </row>
    <row r="1016" spans="1:33" x14ac:dyDescent="0.25">
      <c r="A1016" s="1">
        <v>210871</v>
      </c>
      <c r="B1016" s="1">
        <v>2211222</v>
      </c>
      <c r="C1016" s="1" t="s">
        <v>443</v>
      </c>
      <c r="D1016" s="1">
        <v>102211222</v>
      </c>
      <c r="E1016" s="1" t="s">
        <v>607</v>
      </c>
      <c r="F1016" s="1">
        <v>34203085</v>
      </c>
      <c r="G1016" s="1">
        <v>1.83</v>
      </c>
      <c r="H1016" s="1">
        <v>6.6977182240800959</v>
      </c>
      <c r="I1016" s="1">
        <v>3.4001424322128933</v>
      </c>
      <c r="J1016" s="1">
        <v>3.9036651719561934</v>
      </c>
      <c r="K1016" s="1">
        <v>-4.9137885097559071</v>
      </c>
      <c r="L1016" s="1">
        <v>7.2418718856846525</v>
      </c>
      <c r="M1016" s="1">
        <v>-27.719999313354492</v>
      </c>
      <c r="N1016" s="1">
        <v>1</v>
      </c>
      <c r="O1016" s="1">
        <v>0.96533690096206171</v>
      </c>
      <c r="P1016" s="1">
        <v>0.96533690096206171</v>
      </c>
      <c r="Q1016" s="1">
        <v>1</v>
      </c>
      <c r="R1016" s="1">
        <v>0.9329846751933194</v>
      </c>
      <c r="S1016" s="1">
        <v>0.9329846751933194</v>
      </c>
      <c r="T1016" s="1">
        <v>0.9329846751933194</v>
      </c>
      <c r="U1016" s="1">
        <v>0.96533690096206171</v>
      </c>
      <c r="V1016" s="1">
        <v>406.790663</v>
      </c>
      <c r="W1016" s="1">
        <v>379.211635</v>
      </c>
      <c r="X1016" s="1">
        <v>262.000766</v>
      </c>
      <c r="Y1016" s="1">
        <v>389.46</v>
      </c>
      <c r="Z1016" s="7">
        <v>74463.375599999999</v>
      </c>
      <c r="AA1016" s="7">
        <v>49.548668952</v>
      </c>
      <c r="AB1016" s="7">
        <v>53.655477028999996</v>
      </c>
      <c r="AC1016" s="7">
        <v>106.66224999000001</v>
      </c>
      <c r="AD1016" s="7" t="s">
        <v>445</v>
      </c>
      <c r="AE1016" s="7">
        <v>48.746280102</v>
      </c>
      <c r="AF1016" s="7" t="s">
        <v>445</v>
      </c>
      <c r="AG1016" s="7">
        <v>75.511251696000002</v>
      </c>
    </row>
    <row r="1017" spans="1:33" x14ac:dyDescent="0.25">
      <c r="A1017" s="1">
        <v>215497</v>
      </c>
      <c r="B1017" s="1">
        <v>2211223</v>
      </c>
      <c r="C1017" s="1" t="s">
        <v>443</v>
      </c>
      <c r="D1017" s="1">
        <v>102211223</v>
      </c>
      <c r="E1017" s="1" t="s">
        <v>607</v>
      </c>
      <c r="F1017" s="1">
        <v>34203085</v>
      </c>
      <c r="G1017" s="1">
        <v>1.83</v>
      </c>
      <c r="H1017" s="1">
        <v>6.037076225090666</v>
      </c>
      <c r="I1017" s="1">
        <v>1.0033033254982977</v>
      </c>
      <c r="J1017" s="1">
        <v>4.7528453881348005</v>
      </c>
      <c r="K1017" s="1">
        <v>-5.9772257186651796</v>
      </c>
      <c r="L1017" s="1">
        <v>6.5369878272313215</v>
      </c>
      <c r="M1017" s="1">
        <v>-27.719999313354492</v>
      </c>
      <c r="N1017" s="1">
        <v>1</v>
      </c>
      <c r="O1017" s="1">
        <v>0.96533690096206171</v>
      </c>
      <c r="P1017" s="1">
        <v>0.96533690096206171</v>
      </c>
      <c r="Q1017" s="1">
        <v>1</v>
      </c>
      <c r="R1017" s="1">
        <v>0.9329846751933194</v>
      </c>
      <c r="S1017" s="1">
        <v>0.9329846751933194</v>
      </c>
      <c r="T1017" s="1">
        <v>0.9329846751933194</v>
      </c>
      <c r="U1017" s="1">
        <v>0.96533690096206171</v>
      </c>
      <c r="V1017" s="1">
        <v>406.790663</v>
      </c>
      <c r="W1017" s="1">
        <v>379.211635</v>
      </c>
      <c r="X1017" s="1">
        <v>262.000766</v>
      </c>
      <c r="Y1017" s="1">
        <v>389.46</v>
      </c>
      <c r="Z1017" s="7">
        <v>74463.375599999999</v>
      </c>
      <c r="AA1017" s="7">
        <v>54.999337036</v>
      </c>
      <c r="AB1017" s="7">
        <v>59.636468862000001</v>
      </c>
      <c r="AC1017" s="7">
        <v>363.86172749000002</v>
      </c>
      <c r="AD1017" s="7" t="s">
        <v>445</v>
      </c>
      <c r="AE1017" s="7">
        <v>39.895678208</v>
      </c>
      <c r="AF1017" s="7" t="s">
        <v>445</v>
      </c>
      <c r="AG1017" s="7">
        <v>61.898763932000001</v>
      </c>
    </row>
    <row r="1018" spans="1:33" x14ac:dyDescent="0.25">
      <c r="A1018" s="1">
        <v>220123</v>
      </c>
      <c r="B1018" s="1">
        <v>2211224</v>
      </c>
      <c r="C1018" s="1" t="s">
        <v>443</v>
      </c>
      <c r="D1018" s="1">
        <v>102211224</v>
      </c>
      <c r="E1018" s="1" t="s">
        <v>607</v>
      </c>
      <c r="F1018" s="1">
        <v>34203085</v>
      </c>
      <c r="G1018" s="1">
        <v>1.83</v>
      </c>
      <c r="H1018" s="1">
        <v>3.6707531958271749</v>
      </c>
      <c r="I1018" s="1">
        <v>-3.1735318994473958</v>
      </c>
      <c r="J1018" s="1">
        <v>-1.4799210054507435</v>
      </c>
      <c r="K1018" s="1">
        <v>-5.2449783356987023</v>
      </c>
      <c r="L1018" s="1">
        <v>4.6037886538217769</v>
      </c>
      <c r="M1018" s="1">
        <v>-27.719999313354492</v>
      </c>
      <c r="N1018" s="1">
        <v>1</v>
      </c>
      <c r="O1018" s="1">
        <v>0.96533690096206171</v>
      </c>
      <c r="P1018" s="1">
        <v>0.96533690096206171</v>
      </c>
      <c r="Q1018" s="1">
        <v>1</v>
      </c>
      <c r="R1018" s="1">
        <v>0.9329846751933194</v>
      </c>
      <c r="S1018" s="1">
        <v>0.9329846751933194</v>
      </c>
      <c r="T1018" s="1">
        <v>0.9329846751933194</v>
      </c>
      <c r="U1018" s="1">
        <v>0.96533690096206171</v>
      </c>
      <c r="V1018" s="1">
        <v>406.790663</v>
      </c>
      <c r="W1018" s="1">
        <v>379.211635</v>
      </c>
      <c r="X1018" s="1">
        <v>262.000766</v>
      </c>
      <c r="Y1018" s="1">
        <v>389.46</v>
      </c>
      <c r="Z1018" s="7">
        <v>74463.375599999999</v>
      </c>
      <c r="AA1018" s="7">
        <v>78.514289657000006</v>
      </c>
      <c r="AB1018" s="7">
        <v>98.725305683000002</v>
      </c>
      <c r="AC1018" s="7" t="s">
        <v>444</v>
      </c>
      <c r="AD1018" s="7">
        <v>164.17280224000001</v>
      </c>
      <c r="AE1018" s="7">
        <v>45.605092323000001</v>
      </c>
      <c r="AF1018" s="7">
        <v>253.04066032</v>
      </c>
      <c r="AG1018" s="7">
        <v>70.680011887000006</v>
      </c>
    </row>
    <row r="1019" spans="1:33" x14ac:dyDescent="0.25">
      <c r="A1019" s="1">
        <v>224749</v>
      </c>
      <c r="B1019" s="1">
        <v>2220201</v>
      </c>
      <c r="C1019" s="1" t="s">
        <v>443</v>
      </c>
      <c r="D1019" s="1">
        <v>102220201</v>
      </c>
      <c r="E1019" s="1" t="s">
        <v>607</v>
      </c>
      <c r="F1019" s="1">
        <v>34203085</v>
      </c>
      <c r="G1019" s="1">
        <v>1.83</v>
      </c>
      <c r="H1019" s="1">
        <v>11.912116822149619</v>
      </c>
      <c r="I1019" s="1">
        <v>-4.8116295116340293</v>
      </c>
      <c r="J1019" s="1">
        <v>3.9085800763542009</v>
      </c>
      <c r="K1019" s="1">
        <v>-11.814028519105266</v>
      </c>
      <c r="L1019" s="1">
        <v>10.520492390269817</v>
      </c>
      <c r="M1019" s="1">
        <v>-27.719999313354492</v>
      </c>
      <c r="N1019" s="1">
        <v>1</v>
      </c>
      <c r="O1019" s="1">
        <v>0.96533690096206171</v>
      </c>
      <c r="P1019" s="1">
        <v>0.96533690096206171</v>
      </c>
      <c r="Q1019" s="1">
        <v>1</v>
      </c>
      <c r="R1019" s="1">
        <v>0.9329846751933194</v>
      </c>
      <c r="S1019" s="1">
        <v>0.9329846751933194</v>
      </c>
      <c r="T1019" s="1">
        <v>0.9329846751933194</v>
      </c>
      <c r="U1019" s="1">
        <v>0.96533690096206171</v>
      </c>
      <c r="V1019" s="1">
        <v>406.790663</v>
      </c>
      <c r="W1019" s="1">
        <v>379.211635</v>
      </c>
      <c r="X1019" s="1">
        <v>262.000766</v>
      </c>
      <c r="Y1019" s="1">
        <v>389.46</v>
      </c>
      <c r="Z1019" s="7">
        <v>74463.375599999999</v>
      </c>
      <c r="AA1019" s="7">
        <v>33.795613262000003</v>
      </c>
      <c r="AB1019" s="7">
        <v>29.730640910000002</v>
      </c>
      <c r="AC1019" s="7" t="s">
        <v>444</v>
      </c>
      <c r="AD1019" s="7" t="s">
        <v>445</v>
      </c>
      <c r="AE1019" s="7">
        <v>19.690884499999999</v>
      </c>
      <c r="AF1019" s="7" t="s">
        <v>445</v>
      </c>
      <c r="AG1019" s="7">
        <v>30.823192980999998</v>
      </c>
    </row>
    <row r="1020" spans="1:33" x14ac:dyDescent="0.25">
      <c r="A1020" s="1">
        <v>229375</v>
      </c>
      <c r="B1020" s="1">
        <v>2220202</v>
      </c>
      <c r="C1020" s="1" t="s">
        <v>443</v>
      </c>
      <c r="D1020" s="1">
        <v>102220202</v>
      </c>
      <c r="E1020" s="1" t="s">
        <v>607</v>
      </c>
      <c r="F1020" s="1">
        <v>34203085</v>
      </c>
      <c r="G1020" s="1">
        <v>1.83</v>
      </c>
      <c r="H1020" s="1">
        <v>-2.3040069166017765</v>
      </c>
      <c r="I1020" s="1">
        <v>5.0966032463101936</v>
      </c>
      <c r="J1020" s="1">
        <v>-7.5087956898916772</v>
      </c>
      <c r="K1020" s="1">
        <v>1.6264892908484017</v>
      </c>
      <c r="L1020" s="1">
        <v>6.6645619192972836</v>
      </c>
      <c r="M1020" s="1">
        <v>-27.719999313354492</v>
      </c>
      <c r="N1020" s="1">
        <v>1</v>
      </c>
      <c r="O1020" s="1">
        <v>0.96533690096206171</v>
      </c>
      <c r="P1020" s="1">
        <v>0.96533690096206171</v>
      </c>
      <c r="Q1020" s="1">
        <v>1</v>
      </c>
      <c r="R1020" s="1">
        <v>0.9329846751933194</v>
      </c>
      <c r="S1020" s="1">
        <v>0.9329846751933194</v>
      </c>
      <c r="T1020" s="1">
        <v>0.9329846751933194</v>
      </c>
      <c r="U1020" s="1">
        <v>0.96533690096206171</v>
      </c>
      <c r="V1020" s="1">
        <v>406.790663</v>
      </c>
      <c r="W1020" s="1">
        <v>379.211635</v>
      </c>
      <c r="X1020" s="1">
        <v>262.000766</v>
      </c>
      <c r="Y1020" s="1">
        <v>389.46</v>
      </c>
      <c r="Z1020" s="7">
        <v>74463.375599999999</v>
      </c>
      <c r="AA1020" s="7">
        <v>53.927388923000002</v>
      </c>
      <c r="AB1020" s="7" t="s">
        <v>444</v>
      </c>
      <c r="AC1020" s="7">
        <v>70.825678171999996</v>
      </c>
      <c r="AD1020" s="7">
        <v>31.554181744000001</v>
      </c>
      <c r="AE1020" s="7" t="s">
        <v>445</v>
      </c>
      <c r="AF1020" s="7">
        <v>49.069295394000001</v>
      </c>
      <c r="AG1020" s="7" t="s">
        <v>445</v>
      </c>
    </row>
    <row r="1021" spans="1:33" x14ac:dyDescent="0.25">
      <c r="A1021" s="1">
        <v>234001</v>
      </c>
      <c r="B1021" s="1">
        <v>2220203</v>
      </c>
      <c r="C1021" s="1" t="s">
        <v>443</v>
      </c>
      <c r="D1021" s="1">
        <v>102220203</v>
      </c>
      <c r="E1021" s="1" t="s">
        <v>607</v>
      </c>
      <c r="F1021" s="1">
        <v>34203085</v>
      </c>
      <c r="G1021" s="1">
        <v>1.83</v>
      </c>
      <c r="H1021" s="1">
        <v>6.7671955836378324</v>
      </c>
      <c r="I1021" s="1">
        <v>-3.5424447427516128</v>
      </c>
      <c r="J1021" s="1">
        <v>2.0508197997233979</v>
      </c>
      <c r="K1021" s="1">
        <v>-7.4313202445644491</v>
      </c>
      <c r="L1021" s="1">
        <v>6.4451008528327574</v>
      </c>
      <c r="M1021" s="1">
        <v>-27.719999313354492</v>
      </c>
      <c r="N1021" s="1">
        <v>1</v>
      </c>
      <c r="O1021" s="1">
        <v>0.96533690096206171</v>
      </c>
      <c r="P1021" s="1">
        <v>0.96533690096206171</v>
      </c>
      <c r="Q1021" s="1">
        <v>1</v>
      </c>
      <c r="R1021" s="1">
        <v>0.9329846751933194</v>
      </c>
      <c r="S1021" s="1">
        <v>0.9329846751933194</v>
      </c>
      <c r="T1021" s="1">
        <v>0.9329846751933194</v>
      </c>
      <c r="U1021" s="1">
        <v>0.96533690096206171</v>
      </c>
      <c r="V1021" s="1">
        <v>406.790663</v>
      </c>
      <c r="W1021" s="1">
        <v>379.211635</v>
      </c>
      <c r="X1021" s="1">
        <v>262.000766</v>
      </c>
      <c r="Y1021" s="1">
        <v>389.46</v>
      </c>
      <c r="Z1021" s="7">
        <v>74463.375599999999</v>
      </c>
      <c r="AA1021" s="7">
        <v>55.797712386000001</v>
      </c>
      <c r="AB1021" s="7">
        <v>53.094340856000002</v>
      </c>
      <c r="AC1021" s="7" t="s">
        <v>444</v>
      </c>
      <c r="AD1021" s="7" t="s">
        <v>445</v>
      </c>
      <c r="AE1021" s="7">
        <v>31.893576312</v>
      </c>
      <c r="AF1021" s="7" t="s">
        <v>445</v>
      </c>
      <c r="AG1021" s="7">
        <v>49.591294288999997</v>
      </c>
    </row>
    <row r="1022" spans="1:33" x14ac:dyDescent="0.25">
      <c r="A1022" s="1">
        <v>238627</v>
      </c>
      <c r="B1022" s="1">
        <v>2220204</v>
      </c>
      <c r="C1022" s="1" t="s">
        <v>443</v>
      </c>
      <c r="D1022" s="1">
        <v>102220204</v>
      </c>
      <c r="E1022" s="1" t="s">
        <v>607</v>
      </c>
      <c r="F1022" s="1">
        <v>34203085</v>
      </c>
      <c r="G1022" s="1">
        <v>1.83</v>
      </c>
      <c r="H1022" s="1">
        <v>0.34944002649569245</v>
      </c>
      <c r="I1022" s="1">
        <v>4.6108115160926815</v>
      </c>
      <c r="J1022" s="1">
        <v>-6.3648017156013363</v>
      </c>
      <c r="K1022" s="1">
        <v>2.4860533018007485</v>
      </c>
      <c r="L1022" s="1">
        <v>6.5517680701057355</v>
      </c>
      <c r="M1022" s="1">
        <v>-27.719999313354492</v>
      </c>
      <c r="N1022" s="1">
        <v>1</v>
      </c>
      <c r="O1022" s="1">
        <v>0.96533690096206171</v>
      </c>
      <c r="P1022" s="1">
        <v>0.96533690096206171</v>
      </c>
      <c r="Q1022" s="1">
        <v>1</v>
      </c>
      <c r="R1022" s="1">
        <v>0.9329846751933194</v>
      </c>
      <c r="S1022" s="1">
        <v>0.9329846751933194</v>
      </c>
      <c r="T1022" s="1">
        <v>0.9329846751933194</v>
      </c>
      <c r="U1022" s="1">
        <v>0.96533690096206171</v>
      </c>
      <c r="V1022" s="1">
        <v>406.790663</v>
      </c>
      <c r="W1022" s="1">
        <v>379.211635</v>
      </c>
      <c r="X1022" s="1">
        <v>262.000766</v>
      </c>
      <c r="Y1022" s="1">
        <v>389.46</v>
      </c>
      <c r="Z1022" s="7">
        <v>74463.375599999999</v>
      </c>
      <c r="AA1022" s="7">
        <v>54.873007198000003</v>
      </c>
      <c r="AB1022" s="7">
        <v>1046.5817216</v>
      </c>
      <c r="AC1022" s="7">
        <v>78.393179110000005</v>
      </c>
      <c r="AD1022" s="7">
        <v>37.405391164000001</v>
      </c>
      <c r="AE1022" s="7" t="s">
        <v>445</v>
      </c>
      <c r="AF1022" s="7">
        <v>58.068628725000003</v>
      </c>
      <c r="AG1022" s="7" t="s">
        <v>445</v>
      </c>
    </row>
    <row r="1023" spans="1:33" x14ac:dyDescent="0.25">
      <c r="A1023" s="1">
        <v>243253</v>
      </c>
      <c r="B1023" s="1">
        <v>2220205</v>
      </c>
      <c r="C1023" s="1" t="s">
        <v>443</v>
      </c>
      <c r="D1023" s="1">
        <v>102220205</v>
      </c>
      <c r="E1023" s="1" t="s">
        <v>607</v>
      </c>
      <c r="F1023" s="1">
        <v>34203085</v>
      </c>
      <c r="G1023" s="1">
        <v>1.83</v>
      </c>
      <c r="H1023" s="1">
        <v>12.566195158182801</v>
      </c>
      <c r="I1023" s="1">
        <v>-4.4685285828060275</v>
      </c>
      <c r="J1023" s="1">
        <v>5.0029365732420157</v>
      </c>
      <c r="K1023" s="1">
        <v>-12.679511549668536</v>
      </c>
      <c r="L1023" s="1">
        <v>11.143758765999046</v>
      </c>
      <c r="M1023" s="1">
        <v>-27.719999313354492</v>
      </c>
      <c r="N1023" s="1">
        <v>1</v>
      </c>
      <c r="O1023" s="1">
        <v>0.96533690096206171</v>
      </c>
      <c r="P1023" s="1">
        <v>0.96533690096206171</v>
      </c>
      <c r="Q1023" s="1">
        <v>1</v>
      </c>
      <c r="R1023" s="1">
        <v>0.9329846751933194</v>
      </c>
      <c r="S1023" s="1">
        <v>0.9329846751933194</v>
      </c>
      <c r="T1023" s="1">
        <v>0.9329846751933194</v>
      </c>
      <c r="U1023" s="1">
        <v>0.96533690096206171</v>
      </c>
      <c r="V1023" s="1">
        <v>406.790663</v>
      </c>
      <c r="W1023" s="1">
        <v>379.211635</v>
      </c>
      <c r="X1023" s="1">
        <v>262.000766</v>
      </c>
      <c r="Y1023" s="1">
        <v>389.46</v>
      </c>
      <c r="Z1023" s="7">
        <v>74463.375599999999</v>
      </c>
      <c r="AA1023" s="7">
        <v>31.849507265</v>
      </c>
      <c r="AB1023" s="7">
        <v>28.131091784999999</v>
      </c>
      <c r="AC1023" s="7" t="s">
        <v>444</v>
      </c>
      <c r="AD1023" s="7" t="s">
        <v>445</v>
      </c>
      <c r="AE1023" s="7">
        <v>18.278558059000002</v>
      </c>
      <c r="AF1023" s="7" t="s">
        <v>445</v>
      </c>
      <c r="AG1023" s="7">
        <v>28.650993098000001</v>
      </c>
    </row>
    <row r="1024" spans="1:33" x14ac:dyDescent="0.25">
      <c r="A1024" s="1">
        <v>247879</v>
      </c>
      <c r="B1024" s="1">
        <v>2220206</v>
      </c>
      <c r="C1024" s="1" t="s">
        <v>443</v>
      </c>
      <c r="D1024" s="1">
        <v>102220206</v>
      </c>
      <c r="E1024" s="1" t="s">
        <v>607</v>
      </c>
      <c r="F1024" s="1">
        <v>34203085</v>
      </c>
      <c r="G1024" s="1">
        <v>1.83</v>
      </c>
      <c r="H1024" s="1">
        <v>1.3233222787014305</v>
      </c>
      <c r="I1024" s="1">
        <v>3.6178593353914614</v>
      </c>
      <c r="J1024" s="1">
        <v>-4.7660682053004022</v>
      </c>
      <c r="K1024" s="1">
        <v>1.9539480369503806</v>
      </c>
      <c r="L1024" s="1">
        <v>5.551812347070058</v>
      </c>
      <c r="M1024" s="1">
        <v>-27.719999313354492</v>
      </c>
      <c r="N1024" s="1">
        <v>1</v>
      </c>
      <c r="O1024" s="1">
        <v>0.96533690096206171</v>
      </c>
      <c r="P1024" s="1">
        <v>0.96533690096206171</v>
      </c>
      <c r="Q1024" s="1">
        <v>1</v>
      </c>
      <c r="R1024" s="1">
        <v>0.9329846751933194</v>
      </c>
      <c r="S1024" s="1">
        <v>0.9329846751933194</v>
      </c>
      <c r="T1024" s="1">
        <v>0.9329846751933194</v>
      </c>
      <c r="U1024" s="1">
        <v>0.96533690096206171</v>
      </c>
      <c r="V1024" s="1">
        <v>406.790663</v>
      </c>
      <c r="W1024" s="1">
        <v>379.211635</v>
      </c>
      <c r="X1024" s="1">
        <v>262.000766</v>
      </c>
      <c r="Y1024" s="1">
        <v>389.46</v>
      </c>
      <c r="Z1024" s="7">
        <v>74463.375599999999</v>
      </c>
      <c r="AA1024" s="7">
        <v>64.936483738000007</v>
      </c>
      <c r="AB1024" s="7">
        <v>275.62723619000002</v>
      </c>
      <c r="AC1024" s="7">
        <v>100.18331052000001</v>
      </c>
      <c r="AD1024" s="7">
        <v>50.288124516000003</v>
      </c>
      <c r="AE1024" s="7" t="s">
        <v>445</v>
      </c>
      <c r="AF1024" s="7">
        <v>77.882654056999996</v>
      </c>
      <c r="AG1024" s="7" t="s">
        <v>445</v>
      </c>
    </row>
    <row r="1025" spans="1:33" x14ac:dyDescent="0.25">
      <c r="A1025" s="1">
        <v>252505</v>
      </c>
      <c r="B1025" s="1">
        <v>2220207</v>
      </c>
      <c r="C1025" s="1" t="s">
        <v>443</v>
      </c>
      <c r="D1025" s="1">
        <v>102220207</v>
      </c>
      <c r="E1025" s="1" t="s">
        <v>607</v>
      </c>
      <c r="F1025" s="1">
        <v>34203085</v>
      </c>
      <c r="G1025" s="1">
        <v>1.83</v>
      </c>
      <c r="H1025" s="1">
        <v>6.3076796286616563</v>
      </c>
      <c r="I1025" s="1">
        <v>-3.1588009525361915</v>
      </c>
      <c r="J1025" s="1">
        <v>2.3254598156924513</v>
      </c>
      <c r="K1025" s="1">
        <v>-7.1226757860915129</v>
      </c>
      <c r="L1025" s="1">
        <v>6.189907307957129</v>
      </c>
      <c r="M1025" s="1">
        <v>-27.719999313354492</v>
      </c>
      <c r="N1025" s="1">
        <v>1</v>
      </c>
      <c r="O1025" s="1">
        <v>0.96533690096206171</v>
      </c>
      <c r="P1025" s="1">
        <v>0.96533690096206171</v>
      </c>
      <c r="Q1025" s="1">
        <v>1</v>
      </c>
      <c r="R1025" s="1">
        <v>0.9329846751933194</v>
      </c>
      <c r="S1025" s="1">
        <v>0.9329846751933194</v>
      </c>
      <c r="T1025" s="1">
        <v>0.9329846751933194</v>
      </c>
      <c r="U1025" s="1">
        <v>0.96533690096206171</v>
      </c>
      <c r="V1025" s="1">
        <v>406.790663</v>
      </c>
      <c r="W1025" s="1">
        <v>379.211635</v>
      </c>
      <c r="X1025" s="1">
        <v>262.000766</v>
      </c>
      <c r="Y1025" s="1">
        <v>389.46</v>
      </c>
      <c r="Z1025" s="7">
        <v>74463.375599999999</v>
      </c>
      <c r="AA1025" s="7">
        <v>58.139332195000001</v>
      </c>
      <c r="AB1025" s="7">
        <v>57.035126400000003</v>
      </c>
      <c r="AC1025" s="7" t="s">
        <v>444</v>
      </c>
      <c r="AD1025" s="7" t="s">
        <v>445</v>
      </c>
      <c r="AE1025" s="7">
        <v>33.318942333999999</v>
      </c>
      <c r="AF1025" s="7" t="s">
        <v>445</v>
      </c>
      <c r="AG1025" s="7">
        <v>51.783549432999997</v>
      </c>
    </row>
    <row r="1026" spans="1:33" x14ac:dyDescent="0.25">
      <c r="A1026" s="1">
        <v>257131</v>
      </c>
      <c r="B1026" s="1">
        <v>2220208</v>
      </c>
      <c r="C1026" s="1" t="s">
        <v>443</v>
      </c>
      <c r="D1026" s="1">
        <v>102220208</v>
      </c>
      <c r="E1026" s="1" t="s">
        <v>607</v>
      </c>
      <c r="F1026" s="1">
        <v>34203085</v>
      </c>
      <c r="G1026" s="1">
        <v>1.83</v>
      </c>
      <c r="H1026" s="1">
        <v>0.69414269230191683</v>
      </c>
      <c r="I1026" s="1">
        <v>1.0448177151820928</v>
      </c>
      <c r="J1026" s="1">
        <v>-1.851842955301632</v>
      </c>
      <c r="K1026" s="1">
        <v>-2.0925344654842446</v>
      </c>
      <c r="L1026" s="1">
        <v>2.7930474159363965</v>
      </c>
      <c r="M1026" s="1">
        <v>-27.719999313354492</v>
      </c>
      <c r="N1026" s="1">
        <v>1</v>
      </c>
      <c r="O1026" s="1">
        <v>0.96533690096206171</v>
      </c>
      <c r="P1026" s="1">
        <v>0.96533690096206171</v>
      </c>
      <c r="Q1026" s="1">
        <v>1</v>
      </c>
      <c r="R1026" s="1">
        <v>0.9329846751933194</v>
      </c>
      <c r="S1026" s="1">
        <v>0.9329846751933194</v>
      </c>
      <c r="T1026" s="1">
        <v>0.9329846751933194</v>
      </c>
      <c r="U1026" s="1">
        <v>0.96533690096206171</v>
      </c>
      <c r="V1026" s="1">
        <v>406.790663</v>
      </c>
      <c r="W1026" s="1">
        <v>379.211635</v>
      </c>
      <c r="X1026" s="1">
        <v>262.000766</v>
      </c>
      <c r="Y1026" s="1">
        <v>389.46</v>
      </c>
      <c r="Z1026" s="7">
        <v>74463.375599999999</v>
      </c>
      <c r="AA1026" s="7">
        <v>130.06364841999999</v>
      </c>
      <c r="AB1026" s="7">
        <v>526.36561027000005</v>
      </c>
      <c r="AC1026" s="7">
        <v>349.36445039</v>
      </c>
      <c r="AD1026" s="7">
        <v>130.99969191</v>
      </c>
      <c r="AE1026" s="7">
        <v>115.81657034</v>
      </c>
      <c r="AF1026" s="7">
        <v>202.01943444</v>
      </c>
      <c r="AG1026" s="7">
        <v>178.66734391</v>
      </c>
    </row>
    <row r="1027" spans="1:33" x14ac:dyDescent="0.25">
      <c r="A1027" s="1">
        <v>261757</v>
      </c>
      <c r="B1027" s="1">
        <v>2220209</v>
      </c>
      <c r="C1027" s="1" t="s">
        <v>443</v>
      </c>
      <c r="D1027" s="1">
        <v>102220209</v>
      </c>
      <c r="E1027" s="1" t="s">
        <v>607</v>
      </c>
      <c r="F1027" s="1">
        <v>34203085</v>
      </c>
      <c r="G1027" s="1">
        <v>1.83</v>
      </c>
      <c r="H1027" s="1">
        <v>8.7909961003890498</v>
      </c>
      <c r="I1027" s="1">
        <v>-4.2285902609295976</v>
      </c>
      <c r="J1027" s="1">
        <v>2.7337164288361793</v>
      </c>
      <c r="K1027" s="1">
        <v>-9.1354616162911846</v>
      </c>
      <c r="L1027" s="1">
        <v>7.9243612844547249</v>
      </c>
      <c r="M1027" s="1">
        <v>-27.719999313354492</v>
      </c>
      <c r="N1027" s="1">
        <v>1</v>
      </c>
      <c r="O1027" s="1">
        <v>0.96533690096206171</v>
      </c>
      <c r="P1027" s="1">
        <v>0.96533690096206171</v>
      </c>
      <c r="Q1027" s="1">
        <v>1</v>
      </c>
      <c r="R1027" s="1">
        <v>0.9329846751933194</v>
      </c>
      <c r="S1027" s="1">
        <v>0.9329846751933194</v>
      </c>
      <c r="T1027" s="1">
        <v>0.9329846751933194</v>
      </c>
      <c r="U1027" s="1">
        <v>0.96533690096206171</v>
      </c>
      <c r="V1027" s="1">
        <v>406.790663</v>
      </c>
      <c r="W1027" s="1">
        <v>379.211635</v>
      </c>
      <c r="X1027" s="1">
        <v>262.000766</v>
      </c>
      <c r="Y1027" s="1">
        <v>389.46</v>
      </c>
      <c r="Z1027" s="7">
        <v>74463.375599999999</v>
      </c>
      <c r="AA1027" s="7">
        <v>45.195140705999997</v>
      </c>
      <c r="AB1027" s="7">
        <v>40.641126939000003</v>
      </c>
      <c r="AC1027" s="7" t="s">
        <v>444</v>
      </c>
      <c r="AD1027" s="7" t="s">
        <v>445</v>
      </c>
      <c r="AE1027" s="7">
        <v>25.757564077000001</v>
      </c>
      <c r="AF1027" s="7" t="s">
        <v>445</v>
      </c>
      <c r="AG1027" s="7">
        <v>40.153925794000003</v>
      </c>
    </row>
    <row r="1028" spans="1:33" x14ac:dyDescent="0.25">
      <c r="A1028" s="1">
        <v>266383</v>
      </c>
      <c r="B1028" s="1">
        <v>2220210</v>
      </c>
      <c r="C1028" s="1" t="s">
        <v>443</v>
      </c>
      <c r="D1028" s="1">
        <v>102220210</v>
      </c>
      <c r="E1028" s="1" t="s">
        <v>607</v>
      </c>
      <c r="F1028" s="1">
        <v>34203085</v>
      </c>
      <c r="G1028" s="1">
        <v>1.83</v>
      </c>
      <c r="H1028" s="1">
        <v>-2.0233237853551045</v>
      </c>
      <c r="I1028" s="1">
        <v>5.0060482392376651</v>
      </c>
      <c r="J1028" s="1">
        <v>-7.4033682850218945</v>
      </c>
      <c r="K1028" s="1">
        <v>1.81216927551475</v>
      </c>
      <c r="L1028" s="1">
        <v>6.6295951344962454</v>
      </c>
      <c r="M1028" s="1">
        <v>-27.719999313354492</v>
      </c>
      <c r="N1028" s="1">
        <v>1</v>
      </c>
      <c r="O1028" s="1">
        <v>0.96533690096206171</v>
      </c>
      <c r="P1028" s="1">
        <v>0.96533690096206171</v>
      </c>
      <c r="Q1028" s="1">
        <v>1</v>
      </c>
      <c r="R1028" s="1">
        <v>0.9329846751933194</v>
      </c>
      <c r="S1028" s="1">
        <v>0.9329846751933194</v>
      </c>
      <c r="T1028" s="1">
        <v>0.9329846751933194</v>
      </c>
      <c r="U1028" s="1">
        <v>0.96533690096206171</v>
      </c>
      <c r="V1028" s="1">
        <v>406.790663</v>
      </c>
      <c r="W1028" s="1">
        <v>379.211635</v>
      </c>
      <c r="X1028" s="1">
        <v>262.000766</v>
      </c>
      <c r="Y1028" s="1">
        <v>389.46</v>
      </c>
      <c r="Z1028" s="7">
        <v>74463.375599999999</v>
      </c>
      <c r="AA1028" s="7">
        <v>54.217095028000003</v>
      </c>
      <c r="AB1028" s="7" t="s">
        <v>444</v>
      </c>
      <c r="AC1028" s="7">
        <v>72.124941480000004</v>
      </c>
      <c r="AD1028" s="7">
        <v>32.017768421</v>
      </c>
      <c r="AE1028" s="7" t="s">
        <v>445</v>
      </c>
      <c r="AF1028" s="7">
        <v>49.782305428000001</v>
      </c>
      <c r="AG1028" s="7" t="s">
        <v>445</v>
      </c>
    </row>
    <row r="1029" spans="1:33" x14ac:dyDescent="0.25">
      <c r="A1029" s="1">
        <v>271009</v>
      </c>
      <c r="B1029" s="1">
        <v>2220211</v>
      </c>
      <c r="C1029" s="1" t="s">
        <v>443</v>
      </c>
      <c r="D1029" s="1">
        <v>102220211</v>
      </c>
      <c r="E1029" s="1" t="s">
        <v>607</v>
      </c>
      <c r="F1029" s="1">
        <v>34203085</v>
      </c>
      <c r="G1029" s="1">
        <v>1.83</v>
      </c>
      <c r="H1029" s="1">
        <v>14.315059822270099</v>
      </c>
      <c r="I1029" s="1">
        <v>-11.329901221523089</v>
      </c>
      <c r="J1029" s="1">
        <v>0.25986034885975395</v>
      </c>
      <c r="K1029" s="1">
        <v>-14.295739178895079</v>
      </c>
      <c r="L1029" s="1">
        <v>14.209282612814969</v>
      </c>
      <c r="M1029" s="1">
        <v>-27.719999313354492</v>
      </c>
      <c r="N1029" s="1">
        <v>1</v>
      </c>
      <c r="O1029" s="1">
        <v>0.96533690096206171</v>
      </c>
      <c r="P1029" s="1">
        <v>0.96533690096206171</v>
      </c>
      <c r="Q1029" s="1">
        <v>1</v>
      </c>
      <c r="R1029" s="1">
        <v>0.9329846751933194</v>
      </c>
      <c r="S1029" s="1">
        <v>0.9329846751933194</v>
      </c>
      <c r="T1029" s="1">
        <v>0.9329846751933194</v>
      </c>
      <c r="U1029" s="1">
        <v>0.96533690096206171</v>
      </c>
      <c r="V1029" s="1">
        <v>406.790663</v>
      </c>
      <c r="W1029" s="1">
        <v>379.211635</v>
      </c>
      <c r="X1029" s="1">
        <v>262.000766</v>
      </c>
      <c r="Y1029" s="1">
        <v>389.46</v>
      </c>
      <c r="Z1029" s="7">
        <v>74463.375599999999</v>
      </c>
      <c r="AA1029" s="7">
        <v>24.762524014</v>
      </c>
      <c r="AB1029" s="7">
        <v>24.572158906999999</v>
      </c>
      <c r="AC1029" s="7" t="s">
        <v>444</v>
      </c>
      <c r="AD1029" s="7" t="s">
        <v>445</v>
      </c>
      <c r="AE1029" s="7">
        <v>16.098989881000001</v>
      </c>
      <c r="AF1029" s="7" t="s">
        <v>445</v>
      </c>
      <c r="AG1029" s="7">
        <v>25.298752707999999</v>
      </c>
    </row>
    <row r="1030" spans="1:33" x14ac:dyDescent="0.25">
      <c r="A1030" s="1">
        <v>275635</v>
      </c>
      <c r="B1030" s="1">
        <v>2220212</v>
      </c>
      <c r="C1030" s="1" t="s">
        <v>443</v>
      </c>
      <c r="D1030" s="1">
        <v>102220212</v>
      </c>
      <c r="E1030" s="1" t="s">
        <v>607</v>
      </c>
      <c r="F1030" s="1">
        <v>34203085</v>
      </c>
      <c r="G1030" s="1">
        <v>1.83</v>
      </c>
      <c r="H1030" s="1">
        <v>11.309360137031842</v>
      </c>
      <c r="I1030" s="1">
        <v>-4.0476838717132502</v>
      </c>
      <c r="J1030" s="1">
        <v>4.762496754369673</v>
      </c>
      <c r="K1030" s="1">
        <v>-11.649625127422452</v>
      </c>
      <c r="L1030" s="1">
        <v>10.249683803176216</v>
      </c>
      <c r="M1030" s="1">
        <v>-27.719999313354492</v>
      </c>
      <c r="N1030" s="1">
        <v>1</v>
      </c>
      <c r="O1030" s="1">
        <v>0.96533690096206171</v>
      </c>
      <c r="P1030" s="1">
        <v>0.96533690096206171</v>
      </c>
      <c r="Q1030" s="1">
        <v>1</v>
      </c>
      <c r="R1030" s="1">
        <v>0.9329846751933194</v>
      </c>
      <c r="S1030" s="1">
        <v>0.9329846751933194</v>
      </c>
      <c r="T1030" s="1">
        <v>0.9329846751933194</v>
      </c>
      <c r="U1030" s="1">
        <v>0.96533690096206171</v>
      </c>
      <c r="V1030" s="1">
        <v>406.790663</v>
      </c>
      <c r="W1030" s="1">
        <v>379.211635</v>
      </c>
      <c r="X1030" s="1">
        <v>262.000766</v>
      </c>
      <c r="Y1030" s="1">
        <v>389.46</v>
      </c>
      <c r="Z1030" s="7">
        <v>74463.375599999999</v>
      </c>
      <c r="AA1030" s="7">
        <v>34.714953901999998</v>
      </c>
      <c r="AB1030" s="7">
        <v>31.368496546999999</v>
      </c>
      <c r="AC1030" s="7" t="s">
        <v>444</v>
      </c>
      <c r="AD1030" s="7" t="s">
        <v>445</v>
      </c>
      <c r="AE1030" s="7">
        <v>19.982881157000001</v>
      </c>
      <c r="AF1030" s="7" t="s">
        <v>445</v>
      </c>
      <c r="AG1030" s="7">
        <v>31.272292485000001</v>
      </c>
    </row>
    <row r="1031" spans="1:33" x14ac:dyDescent="0.25">
      <c r="A1031" s="1">
        <v>280261</v>
      </c>
      <c r="B1031" s="1">
        <v>2220213</v>
      </c>
      <c r="C1031" s="1" t="s">
        <v>443</v>
      </c>
      <c r="D1031" s="1">
        <v>102220213</v>
      </c>
      <c r="E1031" s="1" t="s">
        <v>607</v>
      </c>
      <c r="F1031" s="1">
        <v>34203085</v>
      </c>
      <c r="G1031" s="1">
        <v>1.83</v>
      </c>
      <c r="H1031" s="1">
        <v>2.419543202489042</v>
      </c>
      <c r="I1031" s="1">
        <v>5.827014495202067</v>
      </c>
      <c r="J1031" s="1">
        <v>-7.0669786271738175</v>
      </c>
      <c r="K1031" s="1">
        <v>3.9172333969240793</v>
      </c>
      <c r="L1031" s="1">
        <v>8.5424881689370604</v>
      </c>
      <c r="M1031" s="1">
        <v>-27.719999313354492</v>
      </c>
      <c r="N1031" s="1">
        <v>1</v>
      </c>
      <c r="O1031" s="1">
        <v>0.96533690096206171</v>
      </c>
      <c r="P1031" s="1">
        <v>0.96533690096206171</v>
      </c>
      <c r="Q1031" s="1">
        <v>1</v>
      </c>
      <c r="R1031" s="1">
        <v>0.9329846751933194</v>
      </c>
      <c r="S1031" s="1">
        <v>0.9329846751933194</v>
      </c>
      <c r="T1031" s="1">
        <v>0.9329846751933194</v>
      </c>
      <c r="U1031" s="1">
        <v>0.96533690096206171</v>
      </c>
      <c r="V1031" s="1">
        <v>406.790663</v>
      </c>
      <c r="W1031" s="1">
        <v>379.211635</v>
      </c>
      <c r="X1031" s="1">
        <v>262.000766</v>
      </c>
      <c r="Y1031" s="1">
        <v>389.46</v>
      </c>
      <c r="Z1031" s="7">
        <v>74463.375599999999</v>
      </c>
      <c r="AA1031" s="7">
        <v>41.852501203000003</v>
      </c>
      <c r="AB1031" s="7">
        <v>150.29590748999999</v>
      </c>
      <c r="AC1031" s="7">
        <v>61.822391267999997</v>
      </c>
      <c r="AD1031" s="7">
        <v>33.589421090000002</v>
      </c>
      <c r="AE1031" s="7" t="s">
        <v>445</v>
      </c>
      <c r="AF1031" s="7">
        <v>52.199553766999998</v>
      </c>
      <c r="AG1031" s="7" t="s">
        <v>445</v>
      </c>
    </row>
    <row r="1032" spans="1:33" x14ac:dyDescent="0.25">
      <c r="A1032" s="1">
        <v>284887</v>
      </c>
      <c r="B1032" s="1">
        <v>2220214</v>
      </c>
      <c r="C1032" s="1" t="s">
        <v>443</v>
      </c>
      <c r="D1032" s="1">
        <v>102220214</v>
      </c>
      <c r="E1032" s="1" t="s">
        <v>607</v>
      </c>
      <c r="F1032" s="1">
        <v>34203085</v>
      </c>
      <c r="G1032" s="1">
        <v>1.83</v>
      </c>
      <c r="H1032" s="1">
        <v>11.13816161211909</v>
      </c>
      <c r="I1032" s="1">
        <v>-4.3100682088842834</v>
      </c>
      <c r="J1032" s="1">
        <v>4.0732609830955067</v>
      </c>
      <c r="K1032" s="1">
        <v>-11.160810202939007</v>
      </c>
      <c r="L1032" s="1">
        <v>9.7652816326594856</v>
      </c>
      <c r="M1032" s="1">
        <v>-27.719999313354492</v>
      </c>
      <c r="N1032" s="1">
        <v>1</v>
      </c>
      <c r="O1032" s="1">
        <v>0.96533690096206171</v>
      </c>
      <c r="P1032" s="1">
        <v>0.96533690096206171</v>
      </c>
      <c r="Q1032" s="1">
        <v>1</v>
      </c>
      <c r="R1032" s="1">
        <v>0.9329846751933194</v>
      </c>
      <c r="S1032" s="1">
        <v>0.9329846751933194</v>
      </c>
      <c r="T1032" s="1">
        <v>0.9329846751933194</v>
      </c>
      <c r="U1032" s="1">
        <v>0.96533690096206171</v>
      </c>
      <c r="V1032" s="1">
        <v>406.790663</v>
      </c>
      <c r="W1032" s="1">
        <v>379.211635</v>
      </c>
      <c r="X1032" s="1">
        <v>262.000766</v>
      </c>
      <c r="Y1032" s="1">
        <v>389.46</v>
      </c>
      <c r="Z1032" s="7">
        <v>74463.375599999999</v>
      </c>
      <c r="AA1032" s="7">
        <v>36.486577275000002</v>
      </c>
      <c r="AB1032" s="7">
        <v>31.866014814</v>
      </c>
      <c r="AC1032" s="7" t="s">
        <v>444</v>
      </c>
      <c r="AD1032" s="7" t="s">
        <v>445</v>
      </c>
      <c r="AE1032" s="7">
        <v>20.901877652</v>
      </c>
      <c r="AF1032" s="7" t="s">
        <v>445</v>
      </c>
      <c r="AG1032" s="7">
        <v>32.685736304999999</v>
      </c>
    </row>
    <row r="1033" spans="1:33" x14ac:dyDescent="0.25">
      <c r="A1033" s="1">
        <v>289513</v>
      </c>
      <c r="B1033" s="1">
        <v>2220215</v>
      </c>
      <c r="C1033" s="1" t="s">
        <v>443</v>
      </c>
      <c r="D1033" s="1">
        <v>102220215</v>
      </c>
      <c r="E1033" s="1" t="s">
        <v>607</v>
      </c>
      <c r="F1033" s="1">
        <v>34203085</v>
      </c>
      <c r="G1033" s="1">
        <v>1.83</v>
      </c>
      <c r="H1033" s="1">
        <v>-0.92188425745127489</v>
      </c>
      <c r="I1033" s="1">
        <v>8.549601054355243</v>
      </c>
      <c r="J1033" s="1">
        <v>-11.96528643130452</v>
      </c>
      <c r="K1033" s="1">
        <v>5.7223768863379139</v>
      </c>
      <c r="L1033" s="1">
        <v>11.534477260449469</v>
      </c>
      <c r="M1033" s="1">
        <v>-27.719999313354492</v>
      </c>
      <c r="N1033" s="1">
        <v>1</v>
      </c>
      <c r="O1033" s="1">
        <v>0.96533690096206171</v>
      </c>
      <c r="P1033" s="1">
        <v>0.96533690096206171</v>
      </c>
      <c r="Q1033" s="1">
        <v>1</v>
      </c>
      <c r="R1033" s="1">
        <v>0.9329846751933194</v>
      </c>
      <c r="S1033" s="1">
        <v>0.9329846751933194</v>
      </c>
      <c r="T1033" s="1">
        <v>0.9329846751933194</v>
      </c>
      <c r="U1033" s="1">
        <v>0.96533690096206171</v>
      </c>
      <c r="V1033" s="1">
        <v>406.790663</v>
      </c>
      <c r="W1033" s="1">
        <v>379.211635</v>
      </c>
      <c r="X1033" s="1">
        <v>262.000766</v>
      </c>
      <c r="Y1033" s="1">
        <v>389.46</v>
      </c>
      <c r="Z1033" s="7">
        <v>74463.375599999999</v>
      </c>
      <c r="AA1033" s="7">
        <v>30.736764161</v>
      </c>
      <c r="AB1033" s="7" t="s">
        <v>444</v>
      </c>
      <c r="AC1033" s="7">
        <v>41.816849840000003</v>
      </c>
      <c r="AD1033" s="7">
        <v>19.429322855999999</v>
      </c>
      <c r="AE1033" s="7" t="s">
        <v>445</v>
      </c>
      <c r="AF1033" s="7">
        <v>30.420903427999999</v>
      </c>
      <c r="AG1033" s="7" t="s">
        <v>445</v>
      </c>
    </row>
    <row r="1034" spans="1:33" x14ac:dyDescent="0.25">
      <c r="A1034" s="1">
        <v>294139</v>
      </c>
      <c r="B1034" s="1">
        <v>2220216</v>
      </c>
      <c r="C1034" s="1" t="s">
        <v>443</v>
      </c>
      <c r="D1034" s="1">
        <v>102220216</v>
      </c>
      <c r="E1034" s="1" t="s">
        <v>607</v>
      </c>
      <c r="F1034" s="1">
        <v>34203085</v>
      </c>
      <c r="G1034" s="1">
        <v>1.83</v>
      </c>
      <c r="H1034" s="1">
        <v>2.8057553341522001</v>
      </c>
      <c r="I1034" s="1">
        <v>0.82082126735076566</v>
      </c>
      <c r="J1034" s="1">
        <v>1.3641215747191051</v>
      </c>
      <c r="K1034" s="1">
        <v>-2.8827950109028273</v>
      </c>
      <c r="L1034" s="1">
        <v>3.3795530959076507</v>
      </c>
      <c r="M1034" s="1">
        <v>-27.719999313354492</v>
      </c>
      <c r="N1034" s="1">
        <v>1</v>
      </c>
      <c r="O1034" s="1">
        <v>0.96533690096206171</v>
      </c>
      <c r="P1034" s="1">
        <v>0.96533690096206171</v>
      </c>
      <c r="Q1034" s="1">
        <v>1</v>
      </c>
      <c r="R1034" s="1">
        <v>0.9329846751933194</v>
      </c>
      <c r="S1034" s="1">
        <v>0.9329846751933194</v>
      </c>
      <c r="T1034" s="1">
        <v>0.9329846751933194</v>
      </c>
      <c r="U1034" s="1">
        <v>0.96533690096206171</v>
      </c>
      <c r="V1034" s="1">
        <v>406.790663</v>
      </c>
      <c r="W1034" s="1">
        <v>379.211635</v>
      </c>
      <c r="X1034" s="1">
        <v>262.000766</v>
      </c>
      <c r="Y1034" s="1">
        <v>389.46</v>
      </c>
      <c r="Z1034" s="7">
        <v>74463.375599999999</v>
      </c>
      <c r="AA1034" s="7">
        <v>107.31816342</v>
      </c>
      <c r="AB1034" s="7">
        <v>129.47003068000001</v>
      </c>
      <c r="AC1034" s="7">
        <v>444.97648611</v>
      </c>
      <c r="AD1034" s="7" t="s">
        <v>445</v>
      </c>
      <c r="AE1034" s="7">
        <v>83.793645972999997</v>
      </c>
      <c r="AF1034" s="7" t="s">
        <v>445</v>
      </c>
      <c r="AG1034" s="7">
        <v>129.41513810000001</v>
      </c>
    </row>
    <row r="1035" spans="1:33" x14ac:dyDescent="0.25">
      <c r="A1035" s="1">
        <v>298765</v>
      </c>
      <c r="B1035" s="1">
        <v>2220217</v>
      </c>
      <c r="C1035" s="1" t="s">
        <v>443</v>
      </c>
      <c r="D1035" s="1">
        <v>102220217</v>
      </c>
      <c r="E1035" s="1" t="s">
        <v>607</v>
      </c>
      <c r="F1035" s="1">
        <v>34203085</v>
      </c>
      <c r="G1035" s="1">
        <v>1.83</v>
      </c>
      <c r="H1035" s="1">
        <v>1.9300790593650132</v>
      </c>
      <c r="I1035" s="1">
        <v>0.17444161336306827</v>
      </c>
      <c r="J1035" s="1">
        <v>0.92520217121974557</v>
      </c>
      <c r="K1035" s="1">
        <v>-2.4418533855429763</v>
      </c>
      <c r="L1035" s="1">
        <v>2.5493704854286574</v>
      </c>
      <c r="M1035" s="1">
        <v>-27.719999313354492</v>
      </c>
      <c r="N1035" s="1">
        <v>1</v>
      </c>
      <c r="O1035" s="1">
        <v>0.96533690096206171</v>
      </c>
      <c r="P1035" s="1">
        <v>0.96533690096206171</v>
      </c>
      <c r="Q1035" s="1">
        <v>1</v>
      </c>
      <c r="R1035" s="1">
        <v>0.9329846751933194</v>
      </c>
      <c r="S1035" s="1">
        <v>0.9329846751933194</v>
      </c>
      <c r="T1035" s="1">
        <v>0.9329846751933194</v>
      </c>
      <c r="U1035" s="1">
        <v>0.96533690096206171</v>
      </c>
      <c r="V1035" s="1">
        <v>406.790663</v>
      </c>
      <c r="W1035" s="1">
        <v>379.211635</v>
      </c>
      <c r="X1035" s="1">
        <v>262.000766</v>
      </c>
      <c r="Y1035" s="1">
        <v>389.46</v>
      </c>
      <c r="Z1035" s="7">
        <v>74463.375599999999</v>
      </c>
      <c r="AA1035" s="7">
        <v>142.59112833</v>
      </c>
      <c r="AB1035" s="7">
        <v>188.66424341999999</v>
      </c>
      <c r="AC1035" s="7">
        <v>2097.5072166999998</v>
      </c>
      <c r="AD1035" s="7" t="s">
        <v>445</v>
      </c>
      <c r="AE1035" s="7">
        <v>99.105395767999994</v>
      </c>
      <c r="AF1035" s="7" t="s">
        <v>445</v>
      </c>
      <c r="AG1035" s="7">
        <v>152.96506263000001</v>
      </c>
    </row>
    <row r="1036" spans="1:33" x14ac:dyDescent="0.25">
      <c r="A1036" s="1">
        <v>303391</v>
      </c>
      <c r="B1036" s="1">
        <v>2220218</v>
      </c>
      <c r="C1036" s="1" t="s">
        <v>443</v>
      </c>
      <c r="D1036" s="1">
        <v>102220218</v>
      </c>
      <c r="E1036" s="1" t="s">
        <v>607</v>
      </c>
      <c r="F1036" s="1">
        <v>34203085</v>
      </c>
      <c r="G1036" s="1">
        <v>1.83</v>
      </c>
      <c r="H1036" s="1">
        <v>2.1403425569308312</v>
      </c>
      <c r="I1036" s="1">
        <v>0.38424367350144856</v>
      </c>
      <c r="J1036" s="1">
        <v>0.96260336214356845</v>
      </c>
      <c r="K1036" s="1">
        <v>-2.4888895951750016</v>
      </c>
      <c r="L1036" s="1">
        <v>2.7158084457164819</v>
      </c>
      <c r="M1036" s="1">
        <v>-27.719999313354492</v>
      </c>
      <c r="N1036" s="1">
        <v>1</v>
      </c>
      <c r="O1036" s="1">
        <v>0.96533690096206171</v>
      </c>
      <c r="P1036" s="1">
        <v>0.96533690096206171</v>
      </c>
      <c r="Q1036" s="1">
        <v>1</v>
      </c>
      <c r="R1036" s="1">
        <v>0.9329846751933194</v>
      </c>
      <c r="S1036" s="1">
        <v>0.9329846751933194</v>
      </c>
      <c r="T1036" s="1">
        <v>0.9329846751933194</v>
      </c>
      <c r="U1036" s="1">
        <v>0.96533690096206171</v>
      </c>
      <c r="V1036" s="1">
        <v>406.790663</v>
      </c>
      <c r="W1036" s="1">
        <v>379.211635</v>
      </c>
      <c r="X1036" s="1">
        <v>262.000766</v>
      </c>
      <c r="Y1036" s="1">
        <v>389.46</v>
      </c>
      <c r="Z1036" s="7">
        <v>74463.375599999999</v>
      </c>
      <c r="AA1036" s="7">
        <v>133.79116508000001</v>
      </c>
      <c r="AB1036" s="7">
        <v>170.03196091000001</v>
      </c>
      <c r="AC1036" s="7">
        <v>951.69489073</v>
      </c>
      <c r="AD1036" s="7" t="s">
        <v>445</v>
      </c>
      <c r="AE1036" s="7">
        <v>97.213556776999994</v>
      </c>
      <c r="AF1036" s="7" t="s">
        <v>445</v>
      </c>
      <c r="AG1036" s="7">
        <v>150.05535825000001</v>
      </c>
    </row>
    <row r="1037" spans="1:33" x14ac:dyDescent="0.25">
      <c r="A1037" s="1">
        <v>308017</v>
      </c>
      <c r="B1037" s="1">
        <v>2220219</v>
      </c>
      <c r="C1037" s="1" t="s">
        <v>443</v>
      </c>
      <c r="D1037" s="1">
        <v>102220219</v>
      </c>
      <c r="E1037" s="1" t="s">
        <v>607</v>
      </c>
      <c r="F1037" s="1">
        <v>34203085</v>
      </c>
      <c r="G1037" s="1">
        <v>1.83</v>
      </c>
      <c r="H1037" s="1">
        <v>2.6425918776871145</v>
      </c>
      <c r="I1037" s="1">
        <v>0.80259271894800399</v>
      </c>
      <c r="J1037" s="1">
        <v>1.1412137047317776</v>
      </c>
      <c r="K1037" s="1">
        <v>-2.7113227288675534</v>
      </c>
      <c r="L1037" s="1">
        <v>3.2007419649500295</v>
      </c>
      <c r="M1037" s="1">
        <v>-27.719999313354492</v>
      </c>
      <c r="N1037" s="1">
        <v>1</v>
      </c>
      <c r="O1037" s="1">
        <v>0.96533690096206171</v>
      </c>
      <c r="P1037" s="1">
        <v>0.96533690096206171</v>
      </c>
      <c r="Q1037" s="1">
        <v>1</v>
      </c>
      <c r="R1037" s="1">
        <v>0.9329846751933194</v>
      </c>
      <c r="S1037" s="1">
        <v>0.9329846751933194</v>
      </c>
      <c r="T1037" s="1">
        <v>0.9329846751933194</v>
      </c>
      <c r="U1037" s="1">
        <v>0.96533690096206171</v>
      </c>
      <c r="V1037" s="1">
        <v>406.790663</v>
      </c>
      <c r="W1037" s="1">
        <v>379.211635</v>
      </c>
      <c r="X1037" s="1">
        <v>262.000766</v>
      </c>
      <c r="Y1037" s="1">
        <v>389.46</v>
      </c>
      <c r="Z1037" s="7">
        <v>74463.375599999999</v>
      </c>
      <c r="AA1037" s="7">
        <v>113.36941451</v>
      </c>
      <c r="AB1037" s="7">
        <v>137.5257359</v>
      </c>
      <c r="AC1037" s="7">
        <v>455.10553883</v>
      </c>
      <c r="AD1037" s="7" t="s">
        <v>445</v>
      </c>
      <c r="AE1037" s="7">
        <v>89.156253612</v>
      </c>
      <c r="AF1037" s="7" t="s">
        <v>445</v>
      </c>
      <c r="AG1037" s="7">
        <v>137.66298742000001</v>
      </c>
    </row>
    <row r="1038" spans="1:33" x14ac:dyDescent="0.25">
      <c r="A1038" s="1">
        <v>312643</v>
      </c>
      <c r="B1038" s="1">
        <v>2220220</v>
      </c>
      <c r="C1038" s="1" t="s">
        <v>443</v>
      </c>
      <c r="D1038" s="1">
        <v>102220220</v>
      </c>
      <c r="E1038" s="1" t="s">
        <v>607</v>
      </c>
      <c r="F1038" s="1">
        <v>34203085</v>
      </c>
      <c r="G1038" s="1">
        <v>1.83</v>
      </c>
      <c r="H1038" s="1">
        <v>1.3879067615714202</v>
      </c>
      <c r="I1038" s="1">
        <v>-1.1782251449716281</v>
      </c>
      <c r="J1038" s="1">
        <v>-0.94403171241018191</v>
      </c>
      <c r="K1038" s="1">
        <v>-3.5376484960869092</v>
      </c>
      <c r="L1038" s="1">
        <v>3.1222614255681589</v>
      </c>
      <c r="M1038" s="1">
        <v>-27.719999313354492</v>
      </c>
      <c r="N1038" s="1">
        <v>1</v>
      </c>
      <c r="O1038" s="1">
        <v>0.96533690096206171</v>
      </c>
      <c r="P1038" s="1">
        <v>0.96533690096206171</v>
      </c>
      <c r="Q1038" s="1">
        <v>1</v>
      </c>
      <c r="R1038" s="1">
        <v>0.9329846751933194</v>
      </c>
      <c r="S1038" s="1">
        <v>0.9329846751933194</v>
      </c>
      <c r="T1038" s="1">
        <v>0.9329846751933194</v>
      </c>
      <c r="U1038" s="1">
        <v>0.96533690096206171</v>
      </c>
      <c r="V1038" s="1">
        <v>406.790663</v>
      </c>
      <c r="W1038" s="1">
        <v>379.211635</v>
      </c>
      <c r="X1038" s="1">
        <v>262.000766</v>
      </c>
      <c r="Y1038" s="1">
        <v>389.46</v>
      </c>
      <c r="Z1038" s="7">
        <v>74463.375599999999</v>
      </c>
      <c r="AA1038" s="7">
        <v>116.24418127</v>
      </c>
      <c r="AB1038" s="7">
        <v>262.75473820000002</v>
      </c>
      <c r="AC1038" s="7" t="s">
        <v>444</v>
      </c>
      <c r="AD1038" s="7">
        <v>257.93483910999998</v>
      </c>
      <c r="AE1038" s="7">
        <v>68.097509217999999</v>
      </c>
      <c r="AF1038" s="7">
        <v>397.24944914999998</v>
      </c>
      <c r="AG1038" s="7">
        <v>105.27401503</v>
      </c>
    </row>
    <row r="1039" spans="1:33" x14ac:dyDescent="0.25">
      <c r="A1039" s="1">
        <v>317269</v>
      </c>
      <c r="B1039" s="1">
        <v>2220221</v>
      </c>
      <c r="C1039" s="1" t="s">
        <v>443</v>
      </c>
      <c r="D1039" s="1">
        <v>102220221</v>
      </c>
      <c r="E1039" s="1" t="s">
        <v>607</v>
      </c>
      <c r="F1039" s="1">
        <v>34203085</v>
      </c>
      <c r="G1039" s="1">
        <v>1.83</v>
      </c>
      <c r="H1039" s="1">
        <v>5.5880793395216841</v>
      </c>
      <c r="I1039" s="1">
        <v>-4.7750222157125108</v>
      </c>
      <c r="J1039" s="1">
        <v>-5.6210071948568814</v>
      </c>
      <c r="K1039" s="1">
        <v>-9.2158252114994728</v>
      </c>
      <c r="L1039" s="1">
        <v>9.707417252536592</v>
      </c>
      <c r="M1039" s="1">
        <v>-27.719999313354492</v>
      </c>
      <c r="N1039" s="1">
        <v>1</v>
      </c>
      <c r="O1039" s="1">
        <v>0.96533690096206171</v>
      </c>
      <c r="P1039" s="1">
        <v>0.96533690096206171</v>
      </c>
      <c r="Q1039" s="1">
        <v>1</v>
      </c>
      <c r="R1039" s="1">
        <v>0.9329846751933194</v>
      </c>
      <c r="S1039" s="1">
        <v>0.9329846751933194</v>
      </c>
      <c r="T1039" s="1">
        <v>0.9329846751933194</v>
      </c>
      <c r="U1039" s="1">
        <v>0.96533690096206171</v>
      </c>
      <c r="V1039" s="1">
        <v>406.790663</v>
      </c>
      <c r="W1039" s="1">
        <v>379.211635</v>
      </c>
      <c r="X1039" s="1">
        <v>262.000766</v>
      </c>
      <c r="Y1039" s="1">
        <v>389.46</v>
      </c>
      <c r="Z1039" s="7">
        <v>74463.375599999999</v>
      </c>
      <c r="AA1039" s="7">
        <v>36.710028837999999</v>
      </c>
      <c r="AB1039" s="7">
        <v>64.508551740000001</v>
      </c>
      <c r="AC1039" s="7" t="s">
        <v>444</v>
      </c>
      <c r="AD1039" s="7">
        <v>42.487348636</v>
      </c>
      <c r="AE1039" s="7">
        <v>25.524233473999999</v>
      </c>
      <c r="AF1039" s="7">
        <v>65.884829784999994</v>
      </c>
      <c r="AG1039" s="7">
        <v>39.795056418999998</v>
      </c>
    </row>
    <row r="1040" spans="1:33" x14ac:dyDescent="0.25">
      <c r="A1040" s="1">
        <v>321895</v>
      </c>
      <c r="B1040" s="1">
        <v>2220222</v>
      </c>
      <c r="C1040" s="1" t="s">
        <v>443</v>
      </c>
      <c r="D1040" s="1">
        <v>102220222</v>
      </c>
      <c r="E1040" s="1" t="s">
        <v>607</v>
      </c>
      <c r="F1040" s="1">
        <v>34203085</v>
      </c>
      <c r="G1040" s="1">
        <v>1.83</v>
      </c>
      <c r="H1040" s="1">
        <v>6.7506969844299185</v>
      </c>
      <c r="I1040" s="1">
        <v>3.4909053616384176</v>
      </c>
      <c r="J1040" s="1">
        <v>3.9006355580569192</v>
      </c>
      <c r="K1040" s="1">
        <v>-4.83144307327444</v>
      </c>
      <c r="L1040" s="1">
        <v>7.2404732085455272</v>
      </c>
      <c r="M1040" s="1">
        <v>-27.719999313354492</v>
      </c>
      <c r="N1040" s="1">
        <v>1</v>
      </c>
      <c r="O1040" s="1">
        <v>0.96533690096206171</v>
      </c>
      <c r="P1040" s="1">
        <v>0.96533690096206171</v>
      </c>
      <c r="Q1040" s="1">
        <v>1</v>
      </c>
      <c r="R1040" s="1">
        <v>0.9329846751933194</v>
      </c>
      <c r="S1040" s="1">
        <v>0.9329846751933194</v>
      </c>
      <c r="T1040" s="1">
        <v>0.9329846751933194</v>
      </c>
      <c r="U1040" s="1">
        <v>0.96533690096206171</v>
      </c>
      <c r="V1040" s="1">
        <v>406.790663</v>
      </c>
      <c r="W1040" s="1">
        <v>379.211635</v>
      </c>
      <c r="X1040" s="1">
        <v>262.000766</v>
      </c>
      <c r="Y1040" s="1">
        <v>389.46</v>
      </c>
      <c r="Z1040" s="7">
        <v>74463.375599999999</v>
      </c>
      <c r="AA1040" s="7">
        <v>49.558433682</v>
      </c>
      <c r="AB1040" s="7">
        <v>53.226546589999998</v>
      </c>
      <c r="AC1040" s="7">
        <v>103.8630503</v>
      </c>
      <c r="AD1040" s="7" t="s">
        <v>445</v>
      </c>
      <c r="AE1040" s="7">
        <v>49.594138409999999</v>
      </c>
      <c r="AF1040" s="7" t="s">
        <v>445</v>
      </c>
      <c r="AG1040" s="7">
        <v>76.815282877000001</v>
      </c>
    </row>
    <row r="1041" spans="1:33" x14ac:dyDescent="0.25">
      <c r="A1041" s="1">
        <v>326521</v>
      </c>
      <c r="B1041" s="1">
        <v>2220223</v>
      </c>
      <c r="C1041" s="1" t="s">
        <v>443</v>
      </c>
      <c r="D1041" s="1">
        <v>102220223</v>
      </c>
      <c r="E1041" s="1" t="s">
        <v>607</v>
      </c>
      <c r="F1041" s="1">
        <v>34203085</v>
      </c>
      <c r="G1041" s="1">
        <v>1.83</v>
      </c>
      <c r="H1041" s="1">
        <v>5.9203115674776985</v>
      </c>
      <c r="I1041" s="1">
        <v>1.0737992852987972</v>
      </c>
      <c r="J1041" s="1">
        <v>4.9195591962696721</v>
      </c>
      <c r="K1041" s="1">
        <v>-5.8746133084873318</v>
      </c>
      <c r="L1041" s="1">
        <v>6.4786821339341225</v>
      </c>
      <c r="M1041" s="1">
        <v>-27.719999313354492</v>
      </c>
      <c r="N1041" s="1">
        <v>1</v>
      </c>
      <c r="O1041" s="1">
        <v>0.96533690096206171</v>
      </c>
      <c r="P1041" s="1">
        <v>0.96533690096206171</v>
      </c>
      <c r="Q1041" s="1">
        <v>1</v>
      </c>
      <c r="R1041" s="1">
        <v>0.9329846751933194</v>
      </c>
      <c r="S1041" s="1">
        <v>0.9329846751933194</v>
      </c>
      <c r="T1041" s="1">
        <v>0.9329846751933194</v>
      </c>
      <c r="U1041" s="1">
        <v>0.96533690096206171</v>
      </c>
      <c r="V1041" s="1">
        <v>406.790663</v>
      </c>
      <c r="W1041" s="1">
        <v>379.211635</v>
      </c>
      <c r="X1041" s="1">
        <v>262.000766</v>
      </c>
      <c r="Y1041" s="1">
        <v>389.46</v>
      </c>
      <c r="Z1041" s="7">
        <v>74463.375599999999</v>
      </c>
      <c r="AA1041" s="7">
        <v>55.503309928</v>
      </c>
      <c r="AB1041" s="7">
        <v>60.832385064</v>
      </c>
      <c r="AC1041" s="7">
        <v>339.90820281999999</v>
      </c>
      <c r="AD1041" s="7" t="s">
        <v>445</v>
      </c>
      <c r="AE1041" s="7">
        <v>40.610006775000002</v>
      </c>
      <c r="AF1041" s="7" t="s">
        <v>445</v>
      </c>
      <c r="AG1041" s="7">
        <v>62.997422419000003</v>
      </c>
    </row>
    <row r="1042" spans="1:33" x14ac:dyDescent="0.25">
      <c r="A1042" s="1">
        <v>331147</v>
      </c>
      <c r="B1042" s="1">
        <v>2220224</v>
      </c>
      <c r="C1042" s="1" t="s">
        <v>443</v>
      </c>
      <c r="D1042" s="1">
        <v>102220224</v>
      </c>
      <c r="E1042" s="1" t="s">
        <v>607</v>
      </c>
      <c r="F1042" s="1">
        <v>34203085</v>
      </c>
      <c r="G1042" s="1">
        <v>1.83</v>
      </c>
      <c r="H1042" s="1">
        <v>3.6197406619978643</v>
      </c>
      <c r="I1042" s="1">
        <v>-3.2875989238082819</v>
      </c>
      <c r="J1042" s="1">
        <v>-1.3789593251708845</v>
      </c>
      <c r="K1042" s="1">
        <v>-4.9578029454308243</v>
      </c>
      <c r="L1042" s="1">
        <v>4.4822111717435122</v>
      </c>
      <c r="M1042" s="1">
        <v>-27.719999313354492</v>
      </c>
      <c r="N1042" s="1">
        <v>1</v>
      </c>
      <c r="O1042" s="1">
        <v>0.96533690096206171</v>
      </c>
      <c r="P1042" s="1">
        <v>0.96533690096206171</v>
      </c>
      <c r="Q1042" s="1">
        <v>1</v>
      </c>
      <c r="R1042" s="1">
        <v>0.9329846751933194</v>
      </c>
      <c r="S1042" s="1">
        <v>0.9329846751933194</v>
      </c>
      <c r="T1042" s="1">
        <v>0.9329846751933194</v>
      </c>
      <c r="U1042" s="1">
        <v>0.96533690096206171</v>
      </c>
      <c r="V1042" s="1">
        <v>406.790663</v>
      </c>
      <c r="W1042" s="1">
        <v>379.211635</v>
      </c>
      <c r="X1042" s="1">
        <v>262.000766</v>
      </c>
      <c r="Y1042" s="1">
        <v>389.46</v>
      </c>
      <c r="Z1042" s="7">
        <v>74463.375599999999</v>
      </c>
      <c r="AA1042" s="7">
        <v>80.671070486000005</v>
      </c>
      <c r="AB1042" s="7">
        <v>100.13072142999999</v>
      </c>
      <c r="AC1042" s="7" t="s">
        <v>444</v>
      </c>
      <c r="AD1042" s="7">
        <v>176.26606949999999</v>
      </c>
      <c r="AE1042" s="7">
        <v>48.304642047999998</v>
      </c>
      <c r="AF1042" s="7">
        <v>271.64046342</v>
      </c>
      <c r="AG1042" s="7">
        <v>74.831999292000006</v>
      </c>
    </row>
    <row r="1043" spans="1:33" x14ac:dyDescent="0.25">
      <c r="A1043" s="1">
        <v>2718</v>
      </c>
      <c r="B1043" s="1">
        <v>2221201</v>
      </c>
      <c r="C1043" s="1" t="s">
        <v>443</v>
      </c>
      <c r="D1043" s="1">
        <v>102221201</v>
      </c>
      <c r="E1043" s="1" t="s">
        <v>607</v>
      </c>
      <c r="F1043" s="1">
        <v>34203085</v>
      </c>
      <c r="G1043" s="1">
        <v>1.83</v>
      </c>
      <c r="H1043" s="1">
        <v>11.994801756291379</v>
      </c>
      <c r="I1043" s="1">
        <v>-4.959633170706061</v>
      </c>
      <c r="J1043" s="1">
        <v>3.7621370859346195</v>
      </c>
      <c r="K1043" s="1">
        <v>-11.98398243123955</v>
      </c>
      <c r="L1043" s="1">
        <v>10.628820865618824</v>
      </c>
      <c r="M1043" s="1">
        <v>-27.719999313354492</v>
      </c>
      <c r="N1043" s="1">
        <v>1</v>
      </c>
      <c r="O1043" s="1">
        <v>0.96533690096206171</v>
      </c>
      <c r="P1043" s="1">
        <v>0.96533690096206171</v>
      </c>
      <c r="Q1043" s="1">
        <v>1</v>
      </c>
      <c r="R1043" s="1">
        <v>0.9329846751933194</v>
      </c>
      <c r="S1043" s="1">
        <v>0.9329846751933194</v>
      </c>
      <c r="T1043" s="1">
        <v>0.9329846751933194</v>
      </c>
      <c r="U1043" s="1">
        <v>0.96533690096206171</v>
      </c>
      <c r="V1043" s="1">
        <v>406.790663</v>
      </c>
      <c r="W1043" s="1">
        <v>379.211635</v>
      </c>
      <c r="X1043" s="1">
        <v>262.000766</v>
      </c>
      <c r="Y1043" s="1">
        <v>389.46</v>
      </c>
      <c r="Z1043" s="7">
        <v>74463.375599999999</v>
      </c>
      <c r="AA1043" s="7">
        <v>33.4409779</v>
      </c>
      <c r="AB1043" s="7">
        <v>29.518802393000001</v>
      </c>
      <c r="AC1043" s="7" t="s">
        <v>444</v>
      </c>
      <c r="AD1043" s="7" t="s">
        <v>445</v>
      </c>
      <c r="AE1043" s="7">
        <v>19.397451429</v>
      </c>
      <c r="AF1043" s="7" t="s">
        <v>445</v>
      </c>
      <c r="AG1043" s="7">
        <v>30.371884229999999</v>
      </c>
    </row>
    <row r="1044" spans="1:33" x14ac:dyDescent="0.25">
      <c r="A1044" s="1">
        <v>7344</v>
      </c>
      <c r="B1044" s="1">
        <v>2221202</v>
      </c>
      <c r="C1044" s="1" t="s">
        <v>443</v>
      </c>
      <c r="D1044" s="1">
        <v>102221202</v>
      </c>
      <c r="E1044" s="1" t="s">
        <v>607</v>
      </c>
      <c r="F1044" s="1">
        <v>34203085</v>
      </c>
      <c r="G1044" s="1">
        <v>1.83</v>
      </c>
      <c r="H1044" s="1">
        <v>-2.3753370375130354</v>
      </c>
      <c r="I1044" s="1">
        <v>5.1342901006704871</v>
      </c>
      <c r="J1044" s="1">
        <v>-7.5012247908672487</v>
      </c>
      <c r="K1044" s="1">
        <v>1.2708458354657417</v>
      </c>
      <c r="L1044" s="1">
        <v>6.6424133040242017</v>
      </c>
      <c r="M1044" s="1">
        <v>-27.719999313354492</v>
      </c>
      <c r="N1044" s="1">
        <v>1</v>
      </c>
      <c r="O1044" s="1">
        <v>0.96533690096206171</v>
      </c>
      <c r="P1044" s="1">
        <v>0.96533690096206171</v>
      </c>
      <c r="Q1044" s="1">
        <v>1</v>
      </c>
      <c r="R1044" s="1">
        <v>0.9329846751933194</v>
      </c>
      <c r="S1044" s="1">
        <v>0.9329846751933194</v>
      </c>
      <c r="T1044" s="1">
        <v>0.9329846751933194</v>
      </c>
      <c r="U1044" s="1">
        <v>0.96533690096206171</v>
      </c>
      <c r="V1044" s="1">
        <v>406.790663</v>
      </c>
      <c r="W1044" s="1">
        <v>379.211635</v>
      </c>
      <c r="X1044" s="1">
        <v>262.000766</v>
      </c>
      <c r="Y1044" s="1">
        <v>389.46</v>
      </c>
      <c r="Z1044" s="7">
        <v>74463.375599999999</v>
      </c>
      <c r="AA1044" s="7">
        <v>54.110540067999999</v>
      </c>
      <c r="AB1044" s="7" t="s">
        <v>444</v>
      </c>
      <c r="AC1044" s="7">
        <v>70.298461395999993</v>
      </c>
      <c r="AD1044" s="7">
        <v>31.587038301</v>
      </c>
      <c r="AE1044" s="7" t="s">
        <v>445</v>
      </c>
      <c r="AF1044" s="7">
        <v>49.119829752000001</v>
      </c>
      <c r="AG1044" s="7" t="s">
        <v>445</v>
      </c>
    </row>
    <row r="1045" spans="1:33" x14ac:dyDescent="0.25">
      <c r="A1045" s="1">
        <v>11970</v>
      </c>
      <c r="B1045" s="1">
        <v>2221203</v>
      </c>
      <c r="C1045" s="1" t="s">
        <v>443</v>
      </c>
      <c r="D1045" s="1">
        <v>102221203</v>
      </c>
      <c r="E1045" s="1" t="s">
        <v>607</v>
      </c>
      <c r="F1045" s="1">
        <v>34203085</v>
      </c>
      <c r="G1045" s="1">
        <v>1.83</v>
      </c>
      <c r="H1045" s="1">
        <v>6.866965002351745</v>
      </c>
      <c r="I1045" s="1">
        <v>-3.6213735124257322</v>
      </c>
      <c r="J1045" s="1">
        <v>1.8872920460106817</v>
      </c>
      <c r="K1045" s="1">
        <v>-7.6703488976590348</v>
      </c>
      <c r="L1045" s="1">
        <v>6.6533744630125398</v>
      </c>
      <c r="M1045" s="1">
        <v>-27.719999313354492</v>
      </c>
      <c r="N1045" s="1">
        <v>1</v>
      </c>
      <c r="O1045" s="1">
        <v>0.96533690096206171</v>
      </c>
      <c r="P1045" s="1">
        <v>0.96533690096206171</v>
      </c>
      <c r="Q1045" s="1">
        <v>1</v>
      </c>
      <c r="R1045" s="1">
        <v>0.9329846751933194</v>
      </c>
      <c r="S1045" s="1">
        <v>0.9329846751933194</v>
      </c>
      <c r="T1045" s="1">
        <v>0.9329846751933194</v>
      </c>
      <c r="U1045" s="1">
        <v>0.96533690096206171</v>
      </c>
      <c r="V1045" s="1">
        <v>406.790663</v>
      </c>
      <c r="W1045" s="1">
        <v>379.211635</v>
      </c>
      <c r="X1045" s="1">
        <v>262.000766</v>
      </c>
      <c r="Y1045" s="1">
        <v>389.46</v>
      </c>
      <c r="Z1045" s="7">
        <v>74463.375599999999</v>
      </c>
      <c r="AA1045" s="7">
        <v>54.019747735000003</v>
      </c>
      <c r="AB1045" s="7">
        <v>52.308409816000001</v>
      </c>
      <c r="AC1045" s="7" t="s">
        <v>444</v>
      </c>
      <c r="AD1045" s="7" t="s">
        <v>445</v>
      </c>
      <c r="AE1045" s="7">
        <v>30.868524213000001</v>
      </c>
      <c r="AF1045" s="7" t="s">
        <v>445</v>
      </c>
      <c r="AG1045" s="7">
        <v>48.014733810000003</v>
      </c>
    </row>
    <row r="1046" spans="1:33" x14ac:dyDescent="0.25">
      <c r="A1046" s="1">
        <v>16596</v>
      </c>
      <c r="B1046" s="1">
        <v>2221204</v>
      </c>
      <c r="C1046" s="1" t="s">
        <v>443</v>
      </c>
      <c r="D1046" s="1">
        <v>102221204</v>
      </c>
      <c r="E1046" s="1" t="s">
        <v>607</v>
      </c>
      <c r="F1046" s="1">
        <v>34203085</v>
      </c>
      <c r="G1046" s="1">
        <v>1.83</v>
      </c>
      <c r="H1046" s="1">
        <v>0.27234568372565032</v>
      </c>
      <c r="I1046" s="1">
        <v>4.7781397609276723</v>
      </c>
      <c r="J1046" s="1">
        <v>-6.351466529576439</v>
      </c>
      <c r="K1046" s="1">
        <v>2.0007685210850772</v>
      </c>
      <c r="L1046" s="1">
        <v>6.4975565670928566</v>
      </c>
      <c r="M1046" s="1">
        <v>-27.719999313354492</v>
      </c>
      <c r="N1046" s="1">
        <v>1</v>
      </c>
      <c r="O1046" s="1">
        <v>0.96533690096206171</v>
      </c>
      <c r="P1046" s="1">
        <v>0.96533690096206171</v>
      </c>
      <c r="Q1046" s="1">
        <v>1</v>
      </c>
      <c r="R1046" s="1">
        <v>0.9329846751933194</v>
      </c>
      <c r="S1046" s="1">
        <v>0.9329846751933194</v>
      </c>
      <c r="T1046" s="1">
        <v>0.9329846751933194</v>
      </c>
      <c r="U1046" s="1">
        <v>0.96533690096206171</v>
      </c>
      <c r="V1046" s="1">
        <v>406.790663</v>
      </c>
      <c r="W1046" s="1">
        <v>379.211635</v>
      </c>
      <c r="X1046" s="1">
        <v>262.000766</v>
      </c>
      <c r="Y1046" s="1">
        <v>389.46</v>
      </c>
      <c r="Z1046" s="7">
        <v>74463.375599999999</v>
      </c>
      <c r="AA1046" s="7">
        <v>55.339176236</v>
      </c>
      <c r="AB1046" s="7">
        <v>1343.1262572000001</v>
      </c>
      <c r="AC1046" s="7">
        <v>75.612866691999997</v>
      </c>
      <c r="AD1046" s="7">
        <v>37.486024987999997</v>
      </c>
      <c r="AE1046" s="7" t="s">
        <v>445</v>
      </c>
      <c r="AF1046" s="7">
        <v>58.192645933999998</v>
      </c>
      <c r="AG1046" s="7" t="s">
        <v>445</v>
      </c>
    </row>
    <row r="1047" spans="1:33" x14ac:dyDescent="0.25">
      <c r="A1047" s="1">
        <v>21222</v>
      </c>
      <c r="B1047" s="1">
        <v>2221205</v>
      </c>
      <c r="C1047" s="1" t="s">
        <v>443</v>
      </c>
      <c r="D1047" s="1">
        <v>102221205</v>
      </c>
      <c r="E1047" s="1" t="s">
        <v>607</v>
      </c>
      <c r="F1047" s="1">
        <v>34203085</v>
      </c>
      <c r="G1047" s="1">
        <v>1.83</v>
      </c>
      <c r="H1047" s="1">
        <v>12.65018532911588</v>
      </c>
      <c r="I1047" s="1">
        <v>-4.6275644209069835</v>
      </c>
      <c r="J1047" s="1">
        <v>4.855188348066795</v>
      </c>
      <c r="K1047" s="1">
        <v>-12.838433280738217</v>
      </c>
      <c r="L1047" s="1">
        <v>11.266712905629547</v>
      </c>
      <c r="M1047" s="1">
        <v>-27.719999313354492</v>
      </c>
      <c r="N1047" s="1">
        <v>1</v>
      </c>
      <c r="O1047" s="1">
        <v>0.96533690096206171</v>
      </c>
      <c r="P1047" s="1">
        <v>0.96533690096206171</v>
      </c>
      <c r="Q1047" s="1">
        <v>1</v>
      </c>
      <c r="R1047" s="1">
        <v>0.9329846751933194</v>
      </c>
      <c r="S1047" s="1">
        <v>0.9329846751933194</v>
      </c>
      <c r="T1047" s="1">
        <v>0.9329846751933194</v>
      </c>
      <c r="U1047" s="1">
        <v>0.96533690096206171</v>
      </c>
      <c r="V1047" s="1">
        <v>406.790663</v>
      </c>
      <c r="W1047" s="1">
        <v>379.211635</v>
      </c>
      <c r="X1047" s="1">
        <v>262.000766</v>
      </c>
      <c r="Y1047" s="1">
        <v>389.46</v>
      </c>
      <c r="Z1047" s="7">
        <v>74463.375599999999</v>
      </c>
      <c r="AA1047" s="7">
        <v>31.491019129000001</v>
      </c>
      <c r="AB1047" s="7">
        <v>27.937677593</v>
      </c>
      <c r="AC1047" s="7" t="s">
        <v>444</v>
      </c>
      <c r="AD1047" s="7" t="s">
        <v>445</v>
      </c>
      <c r="AE1047" s="7">
        <v>18.039916648999998</v>
      </c>
      <c r="AF1047" s="7" t="s">
        <v>445</v>
      </c>
      <c r="AG1047" s="7">
        <v>28.283955544000001</v>
      </c>
    </row>
    <row r="1048" spans="1:33" x14ac:dyDescent="0.25">
      <c r="A1048" s="1">
        <v>25848</v>
      </c>
      <c r="B1048" s="1">
        <v>2221206</v>
      </c>
      <c r="C1048" s="1" t="s">
        <v>443</v>
      </c>
      <c r="D1048" s="1">
        <v>102221206</v>
      </c>
      <c r="E1048" s="1" t="s">
        <v>607</v>
      </c>
      <c r="F1048" s="1">
        <v>34203085</v>
      </c>
      <c r="G1048" s="1">
        <v>1.83</v>
      </c>
      <c r="H1048" s="1">
        <v>1.2290543247151628</v>
      </c>
      <c r="I1048" s="1">
        <v>3.6851401906020849</v>
      </c>
      <c r="J1048" s="1">
        <v>-4.7355591944799826</v>
      </c>
      <c r="K1048" s="1">
        <v>1.5687104322797809</v>
      </c>
      <c r="L1048" s="1">
        <v>5.4597687868156477</v>
      </c>
      <c r="M1048" s="1">
        <v>-27.719999313354492</v>
      </c>
      <c r="N1048" s="1">
        <v>1</v>
      </c>
      <c r="O1048" s="1">
        <v>0.96533690096206171</v>
      </c>
      <c r="P1048" s="1">
        <v>0.96533690096206171</v>
      </c>
      <c r="Q1048" s="1">
        <v>1</v>
      </c>
      <c r="R1048" s="1">
        <v>0.9329846751933194</v>
      </c>
      <c r="S1048" s="1">
        <v>0.9329846751933194</v>
      </c>
      <c r="T1048" s="1">
        <v>0.9329846751933194</v>
      </c>
      <c r="U1048" s="1">
        <v>0.96533690096206171</v>
      </c>
      <c r="V1048" s="1">
        <v>406.790663</v>
      </c>
      <c r="W1048" s="1">
        <v>379.211635</v>
      </c>
      <c r="X1048" s="1">
        <v>262.000766</v>
      </c>
      <c r="Y1048" s="1">
        <v>389.46</v>
      </c>
      <c r="Z1048" s="7">
        <v>74463.375599999999</v>
      </c>
      <c r="AA1048" s="7">
        <v>66.048074530999997</v>
      </c>
      <c r="AB1048" s="7">
        <v>296.8444298</v>
      </c>
      <c r="AC1048" s="7">
        <v>98.335972475000005</v>
      </c>
      <c r="AD1048" s="7">
        <v>50.618550106999997</v>
      </c>
      <c r="AE1048" s="7" t="s">
        <v>445</v>
      </c>
      <c r="AF1048" s="7">
        <v>78.390858398999995</v>
      </c>
      <c r="AG1048" s="7" t="s">
        <v>445</v>
      </c>
    </row>
    <row r="1049" spans="1:33" x14ac:dyDescent="0.25">
      <c r="A1049" s="1">
        <v>30474</v>
      </c>
      <c r="B1049" s="1">
        <v>2221207</v>
      </c>
      <c r="C1049" s="1" t="s">
        <v>443</v>
      </c>
      <c r="D1049" s="1">
        <v>102221207</v>
      </c>
      <c r="E1049" s="1" t="s">
        <v>607</v>
      </c>
      <c r="F1049" s="1">
        <v>34203085</v>
      </c>
      <c r="G1049" s="1">
        <v>1.83</v>
      </c>
      <c r="H1049" s="1">
        <v>6.3882758076504054</v>
      </c>
      <c r="I1049" s="1">
        <v>-3.2834563147822804</v>
      </c>
      <c r="J1049" s="1">
        <v>2.1811045125294015</v>
      </c>
      <c r="K1049" s="1">
        <v>-7.315976927155261</v>
      </c>
      <c r="L1049" s="1">
        <v>6.3554576740387141</v>
      </c>
      <c r="M1049" s="1">
        <v>-27.719999313354492</v>
      </c>
      <c r="N1049" s="1">
        <v>1</v>
      </c>
      <c r="O1049" s="1">
        <v>0.96533690096206171</v>
      </c>
      <c r="P1049" s="1">
        <v>0.96533690096206171</v>
      </c>
      <c r="Q1049" s="1">
        <v>1</v>
      </c>
      <c r="R1049" s="1">
        <v>0.9329846751933194</v>
      </c>
      <c r="S1049" s="1">
        <v>0.9329846751933194</v>
      </c>
      <c r="T1049" s="1">
        <v>0.9329846751933194</v>
      </c>
      <c r="U1049" s="1">
        <v>0.96533690096206171</v>
      </c>
      <c r="V1049" s="1">
        <v>406.790663</v>
      </c>
      <c r="W1049" s="1">
        <v>379.211635</v>
      </c>
      <c r="X1049" s="1">
        <v>262.000766</v>
      </c>
      <c r="Y1049" s="1">
        <v>389.46</v>
      </c>
      <c r="Z1049" s="7">
        <v>74463.375599999999</v>
      </c>
      <c r="AA1049" s="7">
        <v>56.598839189000003</v>
      </c>
      <c r="AB1049" s="7">
        <v>56.302939879999997</v>
      </c>
      <c r="AC1049" s="7" t="s">
        <v>444</v>
      </c>
      <c r="AD1049" s="7" t="s">
        <v>445</v>
      </c>
      <c r="AE1049" s="7">
        <v>32.412174751000002</v>
      </c>
      <c r="AF1049" s="7" t="s">
        <v>445</v>
      </c>
      <c r="AG1049" s="7">
        <v>50.388914043</v>
      </c>
    </row>
    <row r="1050" spans="1:33" x14ac:dyDescent="0.25">
      <c r="A1050" s="1">
        <v>35100</v>
      </c>
      <c r="B1050" s="1">
        <v>2221208</v>
      </c>
      <c r="C1050" s="1" t="s">
        <v>443</v>
      </c>
      <c r="D1050" s="1">
        <v>102221208</v>
      </c>
      <c r="E1050" s="1" t="s">
        <v>607</v>
      </c>
      <c r="F1050" s="1">
        <v>34203085</v>
      </c>
      <c r="G1050" s="1">
        <v>1.83</v>
      </c>
      <c r="H1050" s="1">
        <v>0.80262439375436523</v>
      </c>
      <c r="I1050" s="1">
        <v>1.2036758853574079</v>
      </c>
      <c r="J1050" s="1">
        <v>-2.0240835347782422</v>
      </c>
      <c r="K1050" s="1">
        <v>-2.569349319977849</v>
      </c>
      <c r="L1050" s="1">
        <v>3.3606350456849174</v>
      </c>
      <c r="M1050" s="1">
        <v>-27.719999313354492</v>
      </c>
      <c r="N1050" s="1">
        <v>1</v>
      </c>
      <c r="O1050" s="1">
        <v>0.96533690096206171</v>
      </c>
      <c r="P1050" s="1">
        <v>0.96533690096206171</v>
      </c>
      <c r="Q1050" s="1">
        <v>1</v>
      </c>
      <c r="R1050" s="1">
        <v>0.9329846751933194</v>
      </c>
      <c r="S1050" s="1">
        <v>0.9329846751933194</v>
      </c>
      <c r="T1050" s="1">
        <v>0.9329846751933194</v>
      </c>
      <c r="U1050" s="1">
        <v>0.96533690096206171</v>
      </c>
      <c r="V1050" s="1">
        <v>406.790663</v>
      </c>
      <c r="W1050" s="1">
        <v>379.211635</v>
      </c>
      <c r="X1050" s="1">
        <v>262.000766</v>
      </c>
      <c r="Y1050" s="1">
        <v>389.46</v>
      </c>
      <c r="Z1050" s="7">
        <v>74463.375599999999</v>
      </c>
      <c r="AA1050" s="7">
        <v>107.92791973999999</v>
      </c>
      <c r="AB1050" s="7">
        <v>455.08753905999998</v>
      </c>
      <c r="AC1050" s="7">
        <v>303.12421566</v>
      </c>
      <c r="AD1050" s="7">
        <v>119.76710045</v>
      </c>
      <c r="AE1050" s="7">
        <v>94.137978189999998</v>
      </c>
      <c r="AF1050" s="7">
        <v>184.74337618999999</v>
      </c>
      <c r="AG1050" s="7">
        <v>145.32502732</v>
      </c>
    </row>
    <row r="1051" spans="1:33" x14ac:dyDescent="0.25">
      <c r="A1051" s="1">
        <v>39726</v>
      </c>
      <c r="B1051" s="1">
        <v>2221209</v>
      </c>
      <c r="C1051" s="1" t="s">
        <v>443</v>
      </c>
      <c r="D1051" s="1">
        <v>102221209</v>
      </c>
      <c r="E1051" s="1" t="s">
        <v>607</v>
      </c>
      <c r="F1051" s="1">
        <v>34203085</v>
      </c>
      <c r="G1051" s="1">
        <v>1.83</v>
      </c>
      <c r="H1051" s="1">
        <v>8.8736322322046668</v>
      </c>
      <c r="I1051" s="1">
        <v>-4.3568350183990923</v>
      </c>
      <c r="J1051" s="1">
        <v>2.5873220190207333</v>
      </c>
      <c r="K1051" s="1">
        <v>-9.3251742245914198</v>
      </c>
      <c r="L1051" s="1">
        <v>8.0873735419509245</v>
      </c>
      <c r="M1051" s="1">
        <v>-27.719999313354492</v>
      </c>
      <c r="N1051" s="1">
        <v>1</v>
      </c>
      <c r="O1051" s="1">
        <v>0.96533690096206171</v>
      </c>
      <c r="P1051" s="1">
        <v>0.96533690096206171</v>
      </c>
      <c r="Q1051" s="1">
        <v>1</v>
      </c>
      <c r="R1051" s="1">
        <v>0.9329846751933194</v>
      </c>
      <c r="S1051" s="1">
        <v>0.9329846751933194</v>
      </c>
      <c r="T1051" s="1">
        <v>0.9329846751933194</v>
      </c>
      <c r="U1051" s="1">
        <v>0.96533690096206171</v>
      </c>
      <c r="V1051" s="1">
        <v>406.790663</v>
      </c>
      <c r="W1051" s="1">
        <v>379.211635</v>
      </c>
      <c r="X1051" s="1">
        <v>262.000766</v>
      </c>
      <c r="Y1051" s="1">
        <v>389.46</v>
      </c>
      <c r="Z1051" s="7">
        <v>74463.375599999999</v>
      </c>
      <c r="AA1051" s="7">
        <v>44.264013421000001</v>
      </c>
      <c r="AB1051" s="7">
        <v>40.253341919</v>
      </c>
      <c r="AC1051" s="7" t="s">
        <v>444</v>
      </c>
      <c r="AD1051" s="7" t="s">
        <v>445</v>
      </c>
      <c r="AE1051" s="7">
        <v>25.213204566000002</v>
      </c>
      <c r="AF1051" s="7" t="s">
        <v>445</v>
      </c>
      <c r="AG1051" s="7">
        <v>39.31668475</v>
      </c>
    </row>
    <row r="1052" spans="1:33" x14ac:dyDescent="0.25">
      <c r="A1052" s="1">
        <v>44352</v>
      </c>
      <c r="B1052" s="1">
        <v>2221210</v>
      </c>
      <c r="C1052" s="1" t="s">
        <v>443</v>
      </c>
      <c r="D1052" s="1">
        <v>102221210</v>
      </c>
      <c r="E1052" s="1" t="s">
        <v>607</v>
      </c>
      <c r="F1052" s="1">
        <v>34203085</v>
      </c>
      <c r="G1052" s="1">
        <v>1.83</v>
      </c>
      <c r="H1052" s="1">
        <v>-2.0973784962779884</v>
      </c>
      <c r="I1052" s="1">
        <v>5.0561351256897575</v>
      </c>
      <c r="J1052" s="1">
        <v>-7.3930727308441542</v>
      </c>
      <c r="K1052" s="1">
        <v>1.4441258531819772</v>
      </c>
      <c r="L1052" s="1">
        <v>6.6015521973341569</v>
      </c>
      <c r="M1052" s="1">
        <v>-27.719999313354492</v>
      </c>
      <c r="N1052" s="1">
        <v>1</v>
      </c>
      <c r="O1052" s="1">
        <v>0.96533690096206171</v>
      </c>
      <c r="P1052" s="1">
        <v>0.96533690096206171</v>
      </c>
      <c r="Q1052" s="1">
        <v>1</v>
      </c>
      <c r="R1052" s="1">
        <v>0.9329846751933194</v>
      </c>
      <c r="S1052" s="1">
        <v>0.9329846751933194</v>
      </c>
      <c r="T1052" s="1">
        <v>0.9329846751933194</v>
      </c>
      <c r="U1052" s="1">
        <v>0.96533690096206171</v>
      </c>
      <c r="V1052" s="1">
        <v>406.790663</v>
      </c>
      <c r="W1052" s="1">
        <v>379.211635</v>
      </c>
      <c r="X1052" s="1">
        <v>262.000766</v>
      </c>
      <c r="Y1052" s="1">
        <v>389.46</v>
      </c>
      <c r="Z1052" s="7">
        <v>74463.375599999999</v>
      </c>
      <c r="AA1052" s="7">
        <v>54.451653428999997</v>
      </c>
      <c r="AB1052" s="7" t="s">
        <v>444</v>
      </c>
      <c r="AC1052" s="7">
        <v>71.400554067000002</v>
      </c>
      <c r="AD1052" s="7">
        <v>32.063748791000002</v>
      </c>
      <c r="AE1052" s="7" t="s">
        <v>445</v>
      </c>
      <c r="AF1052" s="7">
        <v>49.853024599999998</v>
      </c>
      <c r="AG1052" s="7" t="s">
        <v>445</v>
      </c>
    </row>
    <row r="1053" spans="1:33" x14ac:dyDescent="0.25">
      <c r="A1053" s="1">
        <v>48978</v>
      </c>
      <c r="B1053" s="1">
        <v>2221211</v>
      </c>
      <c r="C1053" s="1" t="s">
        <v>443</v>
      </c>
      <c r="D1053" s="1">
        <v>102221211</v>
      </c>
      <c r="E1053" s="1" t="s">
        <v>607</v>
      </c>
      <c r="F1053" s="1">
        <v>34203085</v>
      </c>
      <c r="G1053" s="1">
        <v>1.83</v>
      </c>
      <c r="H1053" s="1">
        <v>14.431642696533865</v>
      </c>
      <c r="I1053" s="1">
        <v>-11.239077965455264</v>
      </c>
      <c r="J1053" s="1">
        <v>7.9519939451660596E-2</v>
      </c>
      <c r="K1053" s="1">
        <v>-14.704519485035727</v>
      </c>
      <c r="L1053" s="1">
        <v>14.414557135704168</v>
      </c>
      <c r="M1053" s="1">
        <v>-27.719999313354492</v>
      </c>
      <c r="N1053" s="1">
        <v>1</v>
      </c>
      <c r="O1053" s="1">
        <v>0.96533690096206171</v>
      </c>
      <c r="P1053" s="1">
        <v>0.96533690096206171</v>
      </c>
      <c r="Q1053" s="1">
        <v>1</v>
      </c>
      <c r="R1053" s="1">
        <v>0.9329846751933194</v>
      </c>
      <c r="S1053" s="1">
        <v>0.9329846751933194</v>
      </c>
      <c r="T1053" s="1">
        <v>0.9329846751933194</v>
      </c>
      <c r="U1053" s="1">
        <v>0.96533690096206171</v>
      </c>
      <c r="V1053" s="1">
        <v>406.790663</v>
      </c>
      <c r="W1053" s="1">
        <v>379.211635</v>
      </c>
      <c r="X1053" s="1">
        <v>262.000766</v>
      </c>
      <c r="Y1053" s="1">
        <v>389.46</v>
      </c>
      <c r="Z1053" s="7">
        <v>74463.375599999999</v>
      </c>
      <c r="AA1053" s="7">
        <v>24.395645602999998</v>
      </c>
      <c r="AB1053" s="7">
        <v>24.365579804999999</v>
      </c>
      <c r="AC1053" s="7" t="s">
        <v>444</v>
      </c>
      <c r="AD1053" s="7" t="s">
        <v>445</v>
      </c>
      <c r="AE1053" s="7">
        <v>15.623644167</v>
      </c>
      <c r="AF1053" s="7" t="s">
        <v>445</v>
      </c>
      <c r="AG1053" s="7">
        <v>24.567656926000002</v>
      </c>
    </row>
    <row r="1054" spans="1:33" x14ac:dyDescent="0.25">
      <c r="A1054" s="1">
        <v>53604</v>
      </c>
      <c r="B1054" s="1">
        <v>2221212</v>
      </c>
      <c r="C1054" s="1" t="s">
        <v>443</v>
      </c>
      <c r="D1054" s="1">
        <v>102221212</v>
      </c>
      <c r="E1054" s="1" t="s">
        <v>607</v>
      </c>
      <c r="F1054" s="1">
        <v>34203085</v>
      </c>
      <c r="G1054" s="1">
        <v>1.83</v>
      </c>
      <c r="H1054" s="1">
        <v>11.390773818790858</v>
      </c>
      <c r="I1054" s="1">
        <v>-4.2119568644226124</v>
      </c>
      <c r="J1054" s="1">
        <v>4.6173250081901234</v>
      </c>
      <c r="K1054" s="1">
        <v>-11.803309714062115</v>
      </c>
      <c r="L1054" s="1">
        <v>10.366378276316686</v>
      </c>
      <c r="M1054" s="1">
        <v>-27.719999313354492</v>
      </c>
      <c r="N1054" s="1">
        <v>1</v>
      </c>
      <c r="O1054" s="1">
        <v>0.96533690096206171</v>
      </c>
      <c r="P1054" s="1">
        <v>0.96533690096206171</v>
      </c>
      <c r="Q1054" s="1">
        <v>1</v>
      </c>
      <c r="R1054" s="1">
        <v>0.9329846751933194</v>
      </c>
      <c r="S1054" s="1">
        <v>0.9329846751933194</v>
      </c>
      <c r="T1054" s="1">
        <v>0.9329846751933194</v>
      </c>
      <c r="U1054" s="1">
        <v>0.96533690096206171</v>
      </c>
      <c r="V1054" s="1">
        <v>406.790663</v>
      </c>
      <c r="W1054" s="1">
        <v>379.211635</v>
      </c>
      <c r="X1054" s="1">
        <v>262.000766</v>
      </c>
      <c r="Y1054" s="1">
        <v>389.46</v>
      </c>
      <c r="Z1054" s="7">
        <v>74463.375599999999</v>
      </c>
      <c r="AA1054" s="7">
        <v>34.312910139000003</v>
      </c>
      <c r="AB1054" s="7">
        <v>31.137148043</v>
      </c>
      <c r="AC1054" s="7" t="s">
        <v>444</v>
      </c>
      <c r="AD1054" s="7" t="s">
        <v>445</v>
      </c>
      <c r="AE1054" s="7">
        <v>19.709674277000001</v>
      </c>
      <c r="AF1054" s="7" t="s">
        <v>445</v>
      </c>
      <c r="AG1054" s="7">
        <v>30.852092214999999</v>
      </c>
    </row>
    <row r="1055" spans="1:33" x14ac:dyDescent="0.25">
      <c r="A1055" s="1">
        <v>58230</v>
      </c>
      <c r="B1055" s="1">
        <v>2221213</v>
      </c>
      <c r="C1055" s="1" t="s">
        <v>443</v>
      </c>
      <c r="D1055" s="1">
        <v>102221213</v>
      </c>
      <c r="E1055" s="1" t="s">
        <v>607</v>
      </c>
      <c r="F1055" s="1">
        <v>34203085</v>
      </c>
      <c r="G1055" s="1">
        <v>1.83</v>
      </c>
      <c r="H1055" s="1">
        <v>2.3012359437514638</v>
      </c>
      <c r="I1055" s="1">
        <v>5.8165866846657055</v>
      </c>
      <c r="J1055" s="1">
        <v>-7.0124305251813839</v>
      </c>
      <c r="K1055" s="1">
        <v>3.6097046715797605</v>
      </c>
      <c r="L1055" s="1">
        <v>8.4077767917388613</v>
      </c>
      <c r="M1055" s="1">
        <v>-27.719999313354492</v>
      </c>
      <c r="N1055" s="1">
        <v>1</v>
      </c>
      <c r="O1055" s="1">
        <v>0.96533690096206171</v>
      </c>
      <c r="P1055" s="1">
        <v>0.96533690096206171</v>
      </c>
      <c r="Q1055" s="1">
        <v>1</v>
      </c>
      <c r="R1055" s="1">
        <v>0.9329846751933194</v>
      </c>
      <c r="S1055" s="1">
        <v>0.9329846751933194</v>
      </c>
      <c r="T1055" s="1">
        <v>0.9329846751933194</v>
      </c>
      <c r="U1055" s="1">
        <v>0.96533690096206171</v>
      </c>
      <c r="V1055" s="1">
        <v>406.790663</v>
      </c>
      <c r="W1055" s="1">
        <v>379.211635</v>
      </c>
      <c r="X1055" s="1">
        <v>262.000766</v>
      </c>
      <c r="Y1055" s="1">
        <v>389.46</v>
      </c>
      <c r="Z1055" s="7">
        <v>74463.375599999999</v>
      </c>
      <c r="AA1055" s="7">
        <v>42.539094056000003</v>
      </c>
      <c r="AB1055" s="7">
        <v>158.07407735999999</v>
      </c>
      <c r="AC1055" s="7">
        <v>61.935017457000001</v>
      </c>
      <c r="AD1055" s="7">
        <v>33.858484328999999</v>
      </c>
      <c r="AE1055" s="7" t="s">
        <v>445</v>
      </c>
      <c r="AF1055" s="7">
        <v>52.613380995</v>
      </c>
      <c r="AG1055" s="7" t="s">
        <v>445</v>
      </c>
    </row>
    <row r="1056" spans="1:33" x14ac:dyDescent="0.25">
      <c r="A1056" s="1">
        <v>62856</v>
      </c>
      <c r="B1056" s="1">
        <v>2221214</v>
      </c>
      <c r="C1056" s="1" t="s">
        <v>443</v>
      </c>
      <c r="D1056" s="1">
        <v>102221214</v>
      </c>
      <c r="E1056" s="1" t="s">
        <v>607</v>
      </c>
      <c r="F1056" s="1">
        <v>34203085</v>
      </c>
      <c r="G1056" s="1">
        <v>1.83</v>
      </c>
      <c r="H1056" s="1">
        <v>11.220360218304279</v>
      </c>
      <c r="I1056" s="1">
        <v>-4.4623378153864897</v>
      </c>
      <c r="J1056" s="1">
        <v>3.9273042575264858</v>
      </c>
      <c r="K1056" s="1">
        <v>-11.326498230749126</v>
      </c>
      <c r="L1056" s="1">
        <v>9.8865238884691422</v>
      </c>
      <c r="M1056" s="1">
        <v>-27.719999313354492</v>
      </c>
      <c r="N1056" s="1">
        <v>1</v>
      </c>
      <c r="O1056" s="1">
        <v>0.96533690096206171</v>
      </c>
      <c r="P1056" s="1">
        <v>0.96533690096206171</v>
      </c>
      <c r="Q1056" s="1">
        <v>1</v>
      </c>
      <c r="R1056" s="1">
        <v>0.9329846751933194</v>
      </c>
      <c r="S1056" s="1">
        <v>0.9329846751933194</v>
      </c>
      <c r="T1056" s="1">
        <v>0.9329846751933194</v>
      </c>
      <c r="U1056" s="1">
        <v>0.96533690096206171</v>
      </c>
      <c r="V1056" s="1">
        <v>406.790663</v>
      </c>
      <c r="W1056" s="1">
        <v>379.211635</v>
      </c>
      <c r="X1056" s="1">
        <v>262.000766</v>
      </c>
      <c r="Y1056" s="1">
        <v>389.46</v>
      </c>
      <c r="Z1056" s="7">
        <v>74463.375599999999</v>
      </c>
      <c r="AA1056" s="7">
        <v>36.026864918999998</v>
      </c>
      <c r="AB1056" s="7">
        <v>31.625243523000002</v>
      </c>
      <c r="AC1056" s="7" t="s">
        <v>444</v>
      </c>
      <c r="AD1056" s="7" t="s">
        <v>445</v>
      </c>
      <c r="AE1056" s="7">
        <v>20.581489228999999</v>
      </c>
      <c r="AF1056" s="7" t="s">
        <v>445</v>
      </c>
      <c r="AG1056" s="7">
        <v>32.192969423999998</v>
      </c>
    </row>
    <row r="1057" spans="1:33" x14ac:dyDescent="0.25">
      <c r="A1057" s="1">
        <v>67482</v>
      </c>
      <c r="B1057" s="1">
        <v>2221215</v>
      </c>
      <c r="C1057" s="1" t="s">
        <v>443</v>
      </c>
      <c r="D1057" s="1">
        <v>102221215</v>
      </c>
      <c r="E1057" s="1" t="s">
        <v>607</v>
      </c>
      <c r="F1057" s="1">
        <v>34203085</v>
      </c>
      <c r="G1057" s="1">
        <v>1.83</v>
      </c>
      <c r="H1057" s="1">
        <v>-1.0450148514920501</v>
      </c>
      <c r="I1057" s="1">
        <v>8.5427348543583932</v>
      </c>
      <c r="J1057" s="1">
        <v>-11.905914139691706</v>
      </c>
      <c r="K1057" s="1">
        <v>5.4112856961369031</v>
      </c>
      <c r="L1057" s="1">
        <v>11.421988855061132</v>
      </c>
      <c r="M1057" s="1">
        <v>-27.719999313354492</v>
      </c>
      <c r="N1057" s="1">
        <v>1</v>
      </c>
      <c r="O1057" s="1">
        <v>0.96533690096206171</v>
      </c>
      <c r="P1057" s="1">
        <v>0.96533690096206171</v>
      </c>
      <c r="Q1057" s="1">
        <v>1</v>
      </c>
      <c r="R1057" s="1">
        <v>0.9329846751933194</v>
      </c>
      <c r="S1057" s="1">
        <v>0.9329846751933194</v>
      </c>
      <c r="T1057" s="1">
        <v>0.9329846751933194</v>
      </c>
      <c r="U1057" s="1">
        <v>0.96533690096206171</v>
      </c>
      <c r="V1057" s="1">
        <v>406.790663</v>
      </c>
      <c r="W1057" s="1">
        <v>379.211635</v>
      </c>
      <c r="X1057" s="1">
        <v>262.000766</v>
      </c>
      <c r="Y1057" s="1">
        <v>389.46</v>
      </c>
      <c r="Z1057" s="7">
        <v>74463.375599999999</v>
      </c>
      <c r="AA1057" s="7">
        <v>31.049320761000001</v>
      </c>
      <c r="AB1057" s="7" t="s">
        <v>444</v>
      </c>
      <c r="AC1057" s="7">
        <v>41.851263766999999</v>
      </c>
      <c r="AD1057" s="7">
        <v>19.531199595</v>
      </c>
      <c r="AE1057" s="7" t="s">
        <v>445</v>
      </c>
      <c r="AF1057" s="7">
        <v>30.57759287</v>
      </c>
      <c r="AG1057" s="7" t="s">
        <v>445</v>
      </c>
    </row>
    <row r="1058" spans="1:33" x14ac:dyDescent="0.25">
      <c r="A1058" s="1">
        <v>72108</v>
      </c>
      <c r="B1058" s="1">
        <v>2221216</v>
      </c>
      <c r="C1058" s="1" t="s">
        <v>443</v>
      </c>
      <c r="D1058" s="1">
        <v>102221216</v>
      </c>
      <c r="E1058" s="1" t="s">
        <v>607</v>
      </c>
      <c r="F1058" s="1">
        <v>34203085</v>
      </c>
      <c r="G1058" s="1">
        <v>1.83</v>
      </c>
      <c r="H1058" s="1">
        <v>2.7887395051462676</v>
      </c>
      <c r="I1058" s="1">
        <v>0.743737323804051</v>
      </c>
      <c r="J1058" s="1">
        <v>1.3173785257008759</v>
      </c>
      <c r="K1058" s="1">
        <v>-3.1236677516744016</v>
      </c>
      <c r="L1058" s="1">
        <v>3.5649648164966048</v>
      </c>
      <c r="M1058" s="1">
        <v>-27.719999313354492</v>
      </c>
      <c r="N1058" s="1">
        <v>1</v>
      </c>
      <c r="O1058" s="1">
        <v>0.96533690096206171</v>
      </c>
      <c r="P1058" s="1">
        <v>0.96533690096206171</v>
      </c>
      <c r="Q1058" s="1">
        <v>1</v>
      </c>
      <c r="R1058" s="1">
        <v>0.9329846751933194</v>
      </c>
      <c r="S1058" s="1">
        <v>0.9329846751933194</v>
      </c>
      <c r="T1058" s="1">
        <v>0.9329846751933194</v>
      </c>
      <c r="U1058" s="1">
        <v>0.96533690096206171</v>
      </c>
      <c r="V1058" s="1">
        <v>406.790663</v>
      </c>
      <c r="W1058" s="1">
        <v>379.211635</v>
      </c>
      <c r="X1058" s="1">
        <v>262.000766</v>
      </c>
      <c r="Y1058" s="1">
        <v>389.46</v>
      </c>
      <c r="Z1058" s="7">
        <v>74463.375599999999</v>
      </c>
      <c r="AA1058" s="7">
        <v>101.68459953999999</v>
      </c>
      <c r="AB1058" s="7">
        <v>130.26610925</v>
      </c>
      <c r="AC1058" s="7">
        <v>491.19929244000002</v>
      </c>
      <c r="AD1058" s="7" t="s">
        <v>445</v>
      </c>
      <c r="AE1058" s="7">
        <v>77.255025501999995</v>
      </c>
      <c r="AF1058" s="7" t="s">
        <v>445</v>
      </c>
      <c r="AG1058" s="7">
        <v>119.35854621</v>
      </c>
    </row>
    <row r="1059" spans="1:33" x14ac:dyDescent="0.25">
      <c r="A1059" s="1">
        <v>76734</v>
      </c>
      <c r="B1059" s="1">
        <v>2221217</v>
      </c>
      <c r="C1059" s="1" t="s">
        <v>443</v>
      </c>
      <c r="D1059" s="1">
        <v>102221217</v>
      </c>
      <c r="E1059" s="1" t="s">
        <v>607</v>
      </c>
      <c r="F1059" s="1">
        <v>34203085</v>
      </c>
      <c r="G1059" s="1">
        <v>1.83</v>
      </c>
      <c r="H1059" s="1">
        <v>1.9157088147918808</v>
      </c>
      <c r="I1059" s="1">
        <v>0.1280778641060582</v>
      </c>
      <c r="J1059" s="1">
        <v>0.87581353776871596</v>
      </c>
      <c r="K1059" s="1">
        <v>-2.7134463206042554</v>
      </c>
      <c r="L1059" s="1">
        <v>2.7949484128896782</v>
      </c>
      <c r="M1059" s="1">
        <v>-27.719999313354492</v>
      </c>
      <c r="N1059" s="1">
        <v>1</v>
      </c>
      <c r="O1059" s="1">
        <v>0.96533690096206171</v>
      </c>
      <c r="P1059" s="1">
        <v>0.96533690096206171</v>
      </c>
      <c r="Q1059" s="1">
        <v>1</v>
      </c>
      <c r="R1059" s="1">
        <v>0.9329846751933194</v>
      </c>
      <c r="S1059" s="1">
        <v>0.9329846751933194</v>
      </c>
      <c r="T1059" s="1">
        <v>0.9329846751933194</v>
      </c>
      <c r="U1059" s="1">
        <v>0.96533690096206171</v>
      </c>
      <c r="V1059" s="1">
        <v>406.790663</v>
      </c>
      <c r="W1059" s="1">
        <v>379.211635</v>
      </c>
      <c r="X1059" s="1">
        <v>262.000766</v>
      </c>
      <c r="Y1059" s="1">
        <v>389.46</v>
      </c>
      <c r="Z1059" s="7">
        <v>74463.375599999999</v>
      </c>
      <c r="AA1059" s="7">
        <v>129.97450488000001</v>
      </c>
      <c r="AB1059" s="7">
        <v>190.08696567999999</v>
      </c>
      <c r="AC1059" s="7">
        <v>2857.1596601000001</v>
      </c>
      <c r="AD1059" s="7" t="s">
        <v>445</v>
      </c>
      <c r="AE1059" s="7">
        <v>89.085695711</v>
      </c>
      <c r="AF1059" s="7" t="s">
        <v>445</v>
      </c>
      <c r="AG1059" s="7">
        <v>137.55446728000001</v>
      </c>
    </row>
    <row r="1060" spans="1:33" x14ac:dyDescent="0.25">
      <c r="A1060" s="1">
        <v>81360</v>
      </c>
      <c r="B1060" s="1">
        <v>2221218</v>
      </c>
      <c r="C1060" s="1" t="s">
        <v>443</v>
      </c>
      <c r="D1060" s="1">
        <v>102221218</v>
      </c>
      <c r="E1060" s="1" t="s">
        <v>607</v>
      </c>
      <c r="F1060" s="1">
        <v>34203085</v>
      </c>
      <c r="G1060" s="1">
        <v>1.83</v>
      </c>
      <c r="H1060" s="1">
        <v>2.1231483286027735</v>
      </c>
      <c r="I1060" s="1">
        <v>0.33154011656764809</v>
      </c>
      <c r="J1060" s="1">
        <v>0.91603871244746427</v>
      </c>
      <c r="K1060" s="1">
        <v>-2.7541427225594899</v>
      </c>
      <c r="L1060" s="1">
        <v>2.9478898620826386</v>
      </c>
      <c r="M1060" s="1">
        <v>-27.719999313354492</v>
      </c>
      <c r="N1060" s="1">
        <v>1</v>
      </c>
      <c r="O1060" s="1">
        <v>0.96533690096206171</v>
      </c>
      <c r="P1060" s="1">
        <v>0.96533690096206171</v>
      </c>
      <c r="Q1060" s="1">
        <v>1</v>
      </c>
      <c r="R1060" s="1">
        <v>0.9329846751933194</v>
      </c>
      <c r="S1060" s="1">
        <v>0.9329846751933194</v>
      </c>
      <c r="T1060" s="1">
        <v>0.9329846751933194</v>
      </c>
      <c r="U1060" s="1">
        <v>0.96533690096206171</v>
      </c>
      <c r="V1060" s="1">
        <v>406.790663</v>
      </c>
      <c r="W1060" s="1">
        <v>379.211635</v>
      </c>
      <c r="X1060" s="1">
        <v>262.000766</v>
      </c>
      <c r="Y1060" s="1">
        <v>389.46</v>
      </c>
      <c r="Z1060" s="7">
        <v>74463.375599999999</v>
      </c>
      <c r="AA1060" s="7">
        <v>123.17932883</v>
      </c>
      <c r="AB1060" s="7">
        <v>171.41705612999999</v>
      </c>
      <c r="AC1060" s="7">
        <v>1103.1408452000001</v>
      </c>
      <c r="AD1060" s="7" t="s">
        <v>445</v>
      </c>
      <c r="AE1060" s="7">
        <v>87.754550577000003</v>
      </c>
      <c r="AF1060" s="7" t="s">
        <v>445</v>
      </c>
      <c r="AG1060" s="7">
        <v>135.50712665</v>
      </c>
    </row>
    <row r="1061" spans="1:33" x14ac:dyDescent="0.25">
      <c r="A1061" s="1">
        <v>85986</v>
      </c>
      <c r="B1061" s="1">
        <v>2221219</v>
      </c>
      <c r="C1061" s="1" t="s">
        <v>443</v>
      </c>
      <c r="D1061" s="1">
        <v>102221219</v>
      </c>
      <c r="E1061" s="1" t="s">
        <v>607</v>
      </c>
      <c r="F1061" s="1">
        <v>34203085</v>
      </c>
      <c r="G1061" s="1">
        <v>1.83</v>
      </c>
      <c r="H1061" s="1">
        <v>2.6310868822154072</v>
      </c>
      <c r="I1061" s="1">
        <v>0.74293661392386756</v>
      </c>
      <c r="J1061" s="1">
        <v>1.0889598221793229</v>
      </c>
      <c r="K1061" s="1">
        <v>-2.9696233081617058</v>
      </c>
      <c r="L1061" s="1">
        <v>3.413889700396965</v>
      </c>
      <c r="M1061" s="1">
        <v>-27.719999313354492</v>
      </c>
      <c r="N1061" s="1">
        <v>1</v>
      </c>
      <c r="O1061" s="1">
        <v>0.96533690096206171</v>
      </c>
      <c r="P1061" s="1">
        <v>0.96533690096206171</v>
      </c>
      <c r="Q1061" s="1">
        <v>1</v>
      </c>
      <c r="R1061" s="1">
        <v>0.9329846751933194</v>
      </c>
      <c r="S1061" s="1">
        <v>0.9329846751933194</v>
      </c>
      <c r="T1061" s="1">
        <v>0.9329846751933194</v>
      </c>
      <c r="U1061" s="1">
        <v>0.96533690096206171</v>
      </c>
      <c r="V1061" s="1">
        <v>406.790663</v>
      </c>
      <c r="W1061" s="1">
        <v>379.211635</v>
      </c>
      <c r="X1061" s="1">
        <v>262.000766</v>
      </c>
      <c r="Y1061" s="1">
        <v>389.46</v>
      </c>
      <c r="Z1061" s="7">
        <v>74463.375599999999</v>
      </c>
      <c r="AA1061" s="7">
        <v>106.22870879</v>
      </c>
      <c r="AB1061" s="7">
        <v>138.13146958999999</v>
      </c>
      <c r="AC1061" s="7">
        <v>491.72976682000001</v>
      </c>
      <c r="AD1061" s="7" t="s">
        <v>445</v>
      </c>
      <c r="AE1061" s="7">
        <v>81.314379368000004</v>
      </c>
      <c r="AF1061" s="7" t="s">
        <v>445</v>
      </c>
      <c r="AG1061" s="7">
        <v>125.60195265</v>
      </c>
    </row>
    <row r="1062" spans="1:33" x14ac:dyDescent="0.25">
      <c r="A1062" s="1">
        <v>90612</v>
      </c>
      <c r="B1062" s="1">
        <v>2221220</v>
      </c>
      <c r="C1062" s="1" t="s">
        <v>443</v>
      </c>
      <c r="D1062" s="1">
        <v>102221220</v>
      </c>
      <c r="E1062" s="1" t="s">
        <v>607</v>
      </c>
      <c r="F1062" s="1">
        <v>34203085</v>
      </c>
      <c r="G1062" s="1">
        <v>1.83</v>
      </c>
      <c r="H1062" s="1">
        <v>1.5878746178199648</v>
      </c>
      <c r="I1062" s="1">
        <v>-1.0277050637482259</v>
      </c>
      <c r="J1062" s="1">
        <v>-1.2077584466828881</v>
      </c>
      <c r="K1062" s="1">
        <v>-4.0061252616286005</v>
      </c>
      <c r="L1062" s="1">
        <v>3.6060483128118266</v>
      </c>
      <c r="M1062" s="1">
        <v>-27.719999313354492</v>
      </c>
      <c r="N1062" s="1">
        <v>1</v>
      </c>
      <c r="O1062" s="1">
        <v>0.96533690096206171</v>
      </c>
      <c r="P1062" s="1">
        <v>0.96533690096206171</v>
      </c>
      <c r="Q1062" s="1">
        <v>1</v>
      </c>
      <c r="R1062" s="1">
        <v>0.9329846751933194</v>
      </c>
      <c r="S1062" s="1">
        <v>0.9329846751933194</v>
      </c>
      <c r="T1062" s="1">
        <v>0.9329846751933194</v>
      </c>
      <c r="U1062" s="1">
        <v>0.96533690096206171</v>
      </c>
      <c r="V1062" s="1">
        <v>406.790663</v>
      </c>
      <c r="W1062" s="1">
        <v>379.211635</v>
      </c>
      <c r="X1062" s="1">
        <v>262.000766</v>
      </c>
      <c r="Y1062" s="1">
        <v>389.46</v>
      </c>
      <c r="Z1062" s="7">
        <v>74463.375599999999</v>
      </c>
      <c r="AA1062" s="7">
        <v>100.51471993</v>
      </c>
      <c r="AB1062" s="7">
        <v>229.53897355999999</v>
      </c>
      <c r="AC1062" s="7" t="s">
        <v>444</v>
      </c>
      <c r="AD1062" s="7">
        <v>201.39369904</v>
      </c>
      <c r="AE1062" s="7">
        <v>60.017238255000002</v>
      </c>
      <c r="AF1062" s="7">
        <v>310.28750164000002</v>
      </c>
      <c r="AG1062" s="7">
        <v>92.846319047999998</v>
      </c>
    </row>
    <row r="1063" spans="1:33" x14ac:dyDescent="0.25">
      <c r="A1063" s="1">
        <v>95238</v>
      </c>
      <c r="B1063" s="1">
        <v>2221221</v>
      </c>
      <c r="C1063" s="1" t="s">
        <v>443</v>
      </c>
      <c r="D1063" s="1">
        <v>102221221</v>
      </c>
      <c r="E1063" s="1" t="s">
        <v>607</v>
      </c>
      <c r="F1063" s="1">
        <v>34203085</v>
      </c>
      <c r="G1063" s="1">
        <v>1.83</v>
      </c>
      <c r="H1063" s="1">
        <v>5.6857527257760481</v>
      </c>
      <c r="I1063" s="1">
        <v>-4.7087458857176872</v>
      </c>
      <c r="J1063" s="1">
        <v>-5.7824402264190411</v>
      </c>
      <c r="K1063" s="1">
        <v>-9.6000585659376281</v>
      </c>
      <c r="L1063" s="1">
        <v>9.9318901661972721</v>
      </c>
      <c r="M1063" s="1">
        <v>-27.719999313354492</v>
      </c>
      <c r="N1063" s="1">
        <v>1</v>
      </c>
      <c r="O1063" s="1">
        <v>0.96533690096206171</v>
      </c>
      <c r="P1063" s="1">
        <v>0.96533690096206171</v>
      </c>
      <c r="Q1063" s="1">
        <v>1</v>
      </c>
      <c r="R1063" s="1">
        <v>0.9329846751933194</v>
      </c>
      <c r="S1063" s="1">
        <v>0.9329846751933194</v>
      </c>
      <c r="T1063" s="1">
        <v>0.9329846751933194</v>
      </c>
      <c r="U1063" s="1">
        <v>0.96533690096206171</v>
      </c>
      <c r="V1063" s="1">
        <v>406.790663</v>
      </c>
      <c r="W1063" s="1">
        <v>379.211635</v>
      </c>
      <c r="X1063" s="1">
        <v>262.000766</v>
      </c>
      <c r="Y1063" s="1">
        <v>389.46</v>
      </c>
      <c r="Z1063" s="7">
        <v>74463.375599999999</v>
      </c>
      <c r="AA1063" s="7">
        <v>35.85773588</v>
      </c>
      <c r="AB1063" s="7">
        <v>63.383205214</v>
      </c>
      <c r="AC1063" s="7" t="s">
        <v>444</v>
      </c>
      <c r="AD1063" s="7">
        <v>41.273277370000002</v>
      </c>
      <c r="AE1063" s="7">
        <v>24.462625867</v>
      </c>
      <c r="AF1063" s="7">
        <v>64.017552232</v>
      </c>
      <c r="AG1063" s="7">
        <v>38.162272487000003</v>
      </c>
    </row>
    <row r="1064" spans="1:33" x14ac:dyDescent="0.25">
      <c r="A1064" s="1">
        <v>99864</v>
      </c>
      <c r="B1064" s="1">
        <v>2221222</v>
      </c>
      <c r="C1064" s="1" t="s">
        <v>443</v>
      </c>
      <c r="D1064" s="1">
        <v>102221222</v>
      </c>
      <c r="E1064" s="1" t="s">
        <v>607</v>
      </c>
      <c r="F1064" s="1">
        <v>34203085</v>
      </c>
      <c r="G1064" s="1">
        <v>1.83</v>
      </c>
      <c r="H1064" s="1">
        <v>6.6514336856041236</v>
      </c>
      <c r="I1064" s="1">
        <v>3.3099090015317953</v>
      </c>
      <c r="J1064" s="1">
        <v>3.9361402538419079</v>
      </c>
      <c r="K1064" s="1">
        <v>-4.9684026953441593</v>
      </c>
      <c r="L1064" s="1">
        <v>7.2192419636521299</v>
      </c>
      <c r="M1064" s="1">
        <v>-27.719999313354492</v>
      </c>
      <c r="N1064" s="1">
        <v>1</v>
      </c>
      <c r="O1064" s="1">
        <v>0.96533690096206171</v>
      </c>
      <c r="P1064" s="1">
        <v>0.96533690096206171</v>
      </c>
      <c r="Q1064" s="1">
        <v>1</v>
      </c>
      <c r="R1064" s="1">
        <v>0.9329846751933194</v>
      </c>
      <c r="S1064" s="1">
        <v>0.9329846751933194</v>
      </c>
      <c r="T1064" s="1">
        <v>0.9329846751933194</v>
      </c>
      <c r="U1064" s="1">
        <v>0.96533690096206171</v>
      </c>
      <c r="V1064" s="1">
        <v>406.790663</v>
      </c>
      <c r="W1064" s="1">
        <v>379.211635</v>
      </c>
      <c r="X1064" s="1">
        <v>262.000766</v>
      </c>
      <c r="Y1064" s="1">
        <v>389.46</v>
      </c>
      <c r="Z1064" s="7">
        <v>74463.375599999999</v>
      </c>
      <c r="AA1064" s="7">
        <v>49.707122212999998</v>
      </c>
      <c r="AB1064" s="7">
        <v>54.035801579000001</v>
      </c>
      <c r="AC1064" s="7">
        <v>109.59729569</v>
      </c>
      <c r="AD1064" s="7" t="s">
        <v>445</v>
      </c>
      <c r="AE1064" s="7">
        <v>48.199453939999998</v>
      </c>
      <c r="AF1064" s="7" t="s">
        <v>445</v>
      </c>
      <c r="AG1064" s="7">
        <v>74.670216869000001</v>
      </c>
    </row>
    <row r="1065" spans="1:33" x14ac:dyDescent="0.25">
      <c r="A1065" s="1">
        <v>104490</v>
      </c>
      <c r="B1065" s="1">
        <v>2221223</v>
      </c>
      <c r="C1065" s="1" t="s">
        <v>443</v>
      </c>
      <c r="D1065" s="1">
        <v>102221223</v>
      </c>
      <c r="E1065" s="1" t="s">
        <v>607</v>
      </c>
      <c r="F1065" s="1">
        <v>34203085</v>
      </c>
      <c r="G1065" s="1">
        <v>1.83</v>
      </c>
      <c r="H1065" s="1">
        <v>6.0979134547198761</v>
      </c>
      <c r="I1065" s="1">
        <v>0.91818299072677623</v>
      </c>
      <c r="J1065" s="1">
        <v>4.6781981848531933</v>
      </c>
      <c r="K1065" s="1">
        <v>-6.0369535172251476</v>
      </c>
      <c r="L1065" s="1">
        <v>6.5446572492280142</v>
      </c>
      <c r="M1065" s="1">
        <v>-27.719999313354492</v>
      </c>
      <c r="N1065" s="1">
        <v>1</v>
      </c>
      <c r="O1065" s="1">
        <v>0.96533690096206171</v>
      </c>
      <c r="P1065" s="1">
        <v>0.96533690096206171</v>
      </c>
      <c r="Q1065" s="1">
        <v>1</v>
      </c>
      <c r="R1065" s="1">
        <v>0.9329846751933194</v>
      </c>
      <c r="S1065" s="1">
        <v>0.9329846751933194</v>
      </c>
      <c r="T1065" s="1">
        <v>0.9329846751933194</v>
      </c>
      <c r="U1065" s="1">
        <v>0.96533690096206171</v>
      </c>
      <c r="V1065" s="1">
        <v>406.790663</v>
      </c>
      <c r="W1065" s="1">
        <v>379.211635</v>
      </c>
      <c r="X1065" s="1">
        <v>262.000766</v>
      </c>
      <c r="Y1065" s="1">
        <v>389.46</v>
      </c>
      <c r="Z1065" s="7">
        <v>74463.375599999999</v>
      </c>
      <c r="AA1065" s="7">
        <v>54.933713654000002</v>
      </c>
      <c r="AB1065" s="7">
        <v>59.031515247999998</v>
      </c>
      <c r="AC1065" s="7">
        <v>397.68630571</v>
      </c>
      <c r="AD1065" s="7" t="s">
        <v>445</v>
      </c>
      <c r="AE1065" s="7">
        <v>39.491068693999999</v>
      </c>
      <c r="AF1065" s="7" t="s">
        <v>445</v>
      </c>
      <c r="AG1065" s="7">
        <v>61.276462520000003</v>
      </c>
    </row>
    <row r="1066" spans="1:33" x14ac:dyDescent="0.25">
      <c r="A1066" s="1">
        <v>109116</v>
      </c>
      <c r="B1066" s="1">
        <v>2221224</v>
      </c>
      <c r="C1066" s="1" t="s">
        <v>443</v>
      </c>
      <c r="D1066" s="1">
        <v>102221224</v>
      </c>
      <c r="E1066" s="1" t="s">
        <v>607</v>
      </c>
      <c r="F1066" s="1">
        <v>34203085</v>
      </c>
      <c r="G1066" s="1">
        <v>1.83</v>
      </c>
      <c r="H1066" s="1">
        <v>3.7207282384862026</v>
      </c>
      <c r="I1066" s="1">
        <v>-3.1859320117555354</v>
      </c>
      <c r="J1066" s="1">
        <v>-1.5437058122542282</v>
      </c>
      <c r="K1066" s="1">
        <v>-5.3774265743727021</v>
      </c>
      <c r="L1066" s="1">
        <v>4.6979154641456136</v>
      </c>
      <c r="M1066" s="1">
        <v>-27.719999313354492</v>
      </c>
      <c r="N1066" s="1">
        <v>1</v>
      </c>
      <c r="O1066" s="1">
        <v>0.96533690096206171</v>
      </c>
      <c r="P1066" s="1">
        <v>0.96533690096206171</v>
      </c>
      <c r="Q1066" s="1">
        <v>1</v>
      </c>
      <c r="R1066" s="1">
        <v>0.9329846751933194</v>
      </c>
      <c r="S1066" s="1">
        <v>0.9329846751933194</v>
      </c>
      <c r="T1066" s="1">
        <v>0.9329846751933194</v>
      </c>
      <c r="U1066" s="1">
        <v>0.96533690096206171</v>
      </c>
      <c r="V1066" s="1">
        <v>406.790663</v>
      </c>
      <c r="W1066" s="1">
        <v>379.211635</v>
      </c>
      <c r="X1066" s="1">
        <v>262.000766</v>
      </c>
      <c r="Y1066" s="1">
        <v>389.46</v>
      </c>
      <c r="Z1066" s="7">
        <v>74463.375599999999</v>
      </c>
      <c r="AA1066" s="7">
        <v>76.921151909000002</v>
      </c>
      <c r="AB1066" s="7">
        <v>97.385843059999999</v>
      </c>
      <c r="AC1066" s="7" t="s">
        <v>444</v>
      </c>
      <c r="AD1066" s="7">
        <v>157.34798161000001</v>
      </c>
      <c r="AE1066" s="7">
        <v>44.457189640000003</v>
      </c>
      <c r="AF1066" s="7">
        <v>242.54388412</v>
      </c>
      <c r="AG1066" s="7">
        <v>68.914503573000005</v>
      </c>
    </row>
    <row r="1067" spans="1:33" x14ac:dyDescent="0.25">
      <c r="A1067" s="1">
        <v>113728</v>
      </c>
      <c r="B1067" s="1">
        <v>2230201</v>
      </c>
      <c r="C1067" s="1" t="s">
        <v>443</v>
      </c>
      <c r="D1067" s="1">
        <v>102230201</v>
      </c>
      <c r="E1067" s="1" t="s">
        <v>607</v>
      </c>
      <c r="F1067" s="1">
        <v>34203085</v>
      </c>
      <c r="G1067" s="1">
        <v>1.83</v>
      </c>
      <c r="H1067" s="1">
        <v>11.885756318839135</v>
      </c>
      <c r="I1067" s="1">
        <v>-4.786350648215862</v>
      </c>
      <c r="J1067" s="1">
        <v>3.9130488984408416</v>
      </c>
      <c r="K1067" s="1">
        <v>-11.785749187390179</v>
      </c>
      <c r="L1067" s="1">
        <v>10.49464661015527</v>
      </c>
      <c r="M1067" s="1">
        <v>-27.719999313354492</v>
      </c>
      <c r="N1067" s="1">
        <v>1</v>
      </c>
      <c r="O1067" s="1">
        <v>0.96533690096206171</v>
      </c>
      <c r="P1067" s="1">
        <v>0.96533690096206171</v>
      </c>
      <c r="Q1067" s="1">
        <v>1</v>
      </c>
      <c r="R1067" s="1">
        <v>0.9329846751933194</v>
      </c>
      <c r="S1067" s="1">
        <v>0.9329846751933194</v>
      </c>
      <c r="T1067" s="1">
        <v>0.9329846751933194</v>
      </c>
      <c r="U1067" s="1">
        <v>0.96533690096206171</v>
      </c>
      <c r="V1067" s="1">
        <v>406.790663</v>
      </c>
      <c r="W1067" s="1">
        <v>379.211635</v>
      </c>
      <c r="X1067" s="1">
        <v>262.000766</v>
      </c>
      <c r="Y1067" s="1">
        <v>389.46</v>
      </c>
      <c r="Z1067" s="7">
        <v>74463.375599999999</v>
      </c>
      <c r="AA1067" s="7">
        <v>33.881306453999997</v>
      </c>
      <c r="AB1067" s="7">
        <v>29.798796030999998</v>
      </c>
      <c r="AC1067" s="7" t="s">
        <v>444</v>
      </c>
      <c r="AD1067" s="7" t="s">
        <v>445</v>
      </c>
      <c r="AE1067" s="7">
        <v>19.740531270000002</v>
      </c>
      <c r="AF1067" s="7" t="s">
        <v>445</v>
      </c>
      <c r="AG1067" s="7">
        <v>30.899551184</v>
      </c>
    </row>
    <row r="1068" spans="1:33" x14ac:dyDescent="0.25">
      <c r="A1068" s="1">
        <v>118354</v>
      </c>
      <c r="B1068" s="1">
        <v>2230202</v>
      </c>
      <c r="C1068" s="1" t="s">
        <v>443</v>
      </c>
      <c r="D1068" s="1">
        <v>102230202</v>
      </c>
      <c r="E1068" s="1" t="s">
        <v>607</v>
      </c>
      <c r="F1068" s="1">
        <v>34203085</v>
      </c>
      <c r="G1068" s="1">
        <v>1.83</v>
      </c>
      <c r="H1068" s="1">
        <v>-2.301370933445483</v>
      </c>
      <c r="I1068" s="1">
        <v>5.1180195639845625</v>
      </c>
      <c r="J1068" s="1">
        <v>-7.533323830286669</v>
      </c>
      <c r="K1068" s="1">
        <v>1.6586315466096138</v>
      </c>
      <c r="L1068" s="1">
        <v>6.688505166085478</v>
      </c>
      <c r="M1068" s="1">
        <v>-27.719999313354492</v>
      </c>
      <c r="N1068" s="1">
        <v>1</v>
      </c>
      <c r="O1068" s="1">
        <v>0.96533690096206171</v>
      </c>
      <c r="P1068" s="1">
        <v>0.96533690096206171</v>
      </c>
      <c r="Q1068" s="1">
        <v>1</v>
      </c>
      <c r="R1068" s="1">
        <v>0.9329846751933194</v>
      </c>
      <c r="S1068" s="1">
        <v>0.9329846751933194</v>
      </c>
      <c r="T1068" s="1">
        <v>0.9329846751933194</v>
      </c>
      <c r="U1068" s="1">
        <v>0.96533690096206171</v>
      </c>
      <c r="V1068" s="1">
        <v>406.790663</v>
      </c>
      <c r="W1068" s="1">
        <v>379.211635</v>
      </c>
      <c r="X1068" s="1">
        <v>262.000766</v>
      </c>
      <c r="Y1068" s="1">
        <v>389.46</v>
      </c>
      <c r="Z1068" s="7">
        <v>74463.375599999999</v>
      </c>
      <c r="AA1068" s="7">
        <v>53.730762024000001</v>
      </c>
      <c r="AB1068" s="7" t="s">
        <v>444</v>
      </c>
      <c r="AC1068" s="7">
        <v>70.525124116000001</v>
      </c>
      <c r="AD1068" s="7">
        <v>31.448186892999999</v>
      </c>
      <c r="AE1068" s="7" t="s">
        <v>445</v>
      </c>
      <c r="AF1068" s="7">
        <v>48.906272174000001</v>
      </c>
      <c r="AG1068" s="7" t="s">
        <v>445</v>
      </c>
    </row>
    <row r="1069" spans="1:33" x14ac:dyDescent="0.25">
      <c r="A1069" s="1">
        <v>122980</v>
      </c>
      <c r="B1069" s="1">
        <v>2230203</v>
      </c>
      <c r="C1069" s="1" t="s">
        <v>443</v>
      </c>
      <c r="D1069" s="1">
        <v>102230203</v>
      </c>
      <c r="E1069" s="1" t="s">
        <v>607</v>
      </c>
      <c r="F1069" s="1">
        <v>34203085</v>
      </c>
      <c r="G1069" s="1">
        <v>1.83</v>
      </c>
      <c r="H1069" s="1">
        <v>6.7404602231149955</v>
      </c>
      <c r="I1069" s="1">
        <v>-3.5193826369700805</v>
      </c>
      <c r="J1069" s="1">
        <v>2.0556634301661281</v>
      </c>
      <c r="K1069" s="1">
        <v>-7.4008242040689911</v>
      </c>
      <c r="L1069" s="1">
        <v>6.4188801807788742</v>
      </c>
      <c r="M1069" s="1">
        <v>-27.719999313354492</v>
      </c>
      <c r="N1069" s="1">
        <v>1</v>
      </c>
      <c r="O1069" s="1">
        <v>0.96533690096206171</v>
      </c>
      <c r="P1069" s="1">
        <v>0.96533690096206171</v>
      </c>
      <c r="Q1069" s="1">
        <v>1</v>
      </c>
      <c r="R1069" s="1">
        <v>0.9329846751933194</v>
      </c>
      <c r="S1069" s="1">
        <v>0.9329846751933194</v>
      </c>
      <c r="T1069" s="1">
        <v>0.9329846751933194</v>
      </c>
      <c r="U1069" s="1">
        <v>0.96533690096206171</v>
      </c>
      <c r="V1069" s="1">
        <v>406.790663</v>
      </c>
      <c r="W1069" s="1">
        <v>379.211635</v>
      </c>
      <c r="X1069" s="1">
        <v>262.000766</v>
      </c>
      <c r="Y1069" s="1">
        <v>389.46</v>
      </c>
      <c r="Z1069" s="7">
        <v>74463.375599999999</v>
      </c>
      <c r="AA1069" s="7">
        <v>56.029727029</v>
      </c>
      <c r="AB1069" s="7">
        <v>53.308900641999998</v>
      </c>
      <c r="AC1069" s="7" t="s">
        <v>444</v>
      </c>
      <c r="AD1069" s="7" t="s">
        <v>445</v>
      </c>
      <c r="AE1069" s="7">
        <v>32.029118490999998</v>
      </c>
      <c r="AF1069" s="7" t="s">
        <v>445</v>
      </c>
      <c r="AG1069" s="7">
        <v>49.799762172999998</v>
      </c>
    </row>
    <row r="1070" spans="1:33" x14ac:dyDescent="0.25">
      <c r="A1070" s="1">
        <v>127606</v>
      </c>
      <c r="B1070" s="1">
        <v>2230204</v>
      </c>
      <c r="C1070" s="1" t="s">
        <v>443</v>
      </c>
      <c r="D1070" s="1">
        <v>102230204</v>
      </c>
      <c r="E1070" s="1" t="s">
        <v>607</v>
      </c>
      <c r="F1070" s="1">
        <v>34203085</v>
      </c>
      <c r="G1070" s="1">
        <v>1.83</v>
      </c>
      <c r="H1070" s="1">
        <v>0.35215699173762682</v>
      </c>
      <c r="I1070" s="1">
        <v>4.6252085596539123</v>
      </c>
      <c r="J1070" s="1">
        <v>-6.3894110751549915</v>
      </c>
      <c r="K1070" s="1">
        <v>2.5252148081813717</v>
      </c>
      <c r="L1070" s="1">
        <v>6.57774147103137</v>
      </c>
      <c r="M1070" s="1">
        <v>-27.719999313354492</v>
      </c>
      <c r="N1070" s="1">
        <v>1</v>
      </c>
      <c r="O1070" s="1">
        <v>0.96533690096206171</v>
      </c>
      <c r="P1070" s="1">
        <v>0.96533690096206171</v>
      </c>
      <c r="Q1070" s="1">
        <v>1</v>
      </c>
      <c r="R1070" s="1">
        <v>0.9329846751933194</v>
      </c>
      <c r="S1070" s="1">
        <v>0.9329846751933194</v>
      </c>
      <c r="T1070" s="1">
        <v>0.9329846751933194</v>
      </c>
      <c r="U1070" s="1">
        <v>0.96533690096206171</v>
      </c>
      <c r="V1070" s="1">
        <v>406.790663</v>
      </c>
      <c r="W1070" s="1">
        <v>379.211635</v>
      </c>
      <c r="X1070" s="1">
        <v>262.000766</v>
      </c>
      <c r="Y1070" s="1">
        <v>389.46</v>
      </c>
      <c r="Z1070" s="7">
        <v>74463.375599999999</v>
      </c>
      <c r="AA1070" s="7">
        <v>54.652382531999997</v>
      </c>
      <c r="AB1070" s="7">
        <v>1038.4994082999999</v>
      </c>
      <c r="AC1070" s="7">
        <v>78.146049269000002</v>
      </c>
      <c r="AD1070" s="7">
        <v>37.257469536999999</v>
      </c>
      <c r="AE1070" s="7" t="s">
        <v>445</v>
      </c>
      <c r="AF1070" s="7">
        <v>57.841120883999999</v>
      </c>
      <c r="AG1070" s="7" t="s">
        <v>445</v>
      </c>
    </row>
    <row r="1071" spans="1:33" x14ac:dyDescent="0.25">
      <c r="A1071" s="1">
        <v>132232</v>
      </c>
      <c r="B1071" s="1">
        <v>2230205</v>
      </c>
      <c r="C1071" s="1" t="s">
        <v>443</v>
      </c>
      <c r="D1071" s="1">
        <v>102230205</v>
      </c>
      <c r="E1071" s="1" t="s">
        <v>607</v>
      </c>
      <c r="F1071" s="1">
        <v>34203085</v>
      </c>
      <c r="G1071" s="1">
        <v>1.83</v>
      </c>
      <c r="H1071" s="1">
        <v>12.539807673038027</v>
      </c>
      <c r="I1071" s="1">
        <v>-4.4429125083975256</v>
      </c>
      <c r="J1071" s="1">
        <v>5.0074323140569392</v>
      </c>
      <c r="K1071" s="1">
        <v>-12.651569492049791</v>
      </c>
      <c r="L1071" s="1">
        <v>11.121840489608262</v>
      </c>
      <c r="M1071" s="1">
        <v>-27.719999313354492</v>
      </c>
      <c r="N1071" s="1">
        <v>1</v>
      </c>
      <c r="O1071" s="1">
        <v>0.96533690096206171</v>
      </c>
      <c r="P1071" s="1">
        <v>0.96533690096206171</v>
      </c>
      <c r="Q1071" s="1">
        <v>1</v>
      </c>
      <c r="R1071" s="1">
        <v>0.9329846751933194</v>
      </c>
      <c r="S1071" s="1">
        <v>0.9329846751933194</v>
      </c>
      <c r="T1071" s="1">
        <v>0.9329846751933194</v>
      </c>
      <c r="U1071" s="1">
        <v>0.96533690096206171</v>
      </c>
      <c r="V1071" s="1">
        <v>406.790663</v>
      </c>
      <c r="W1071" s="1">
        <v>379.211635</v>
      </c>
      <c r="X1071" s="1">
        <v>262.000766</v>
      </c>
      <c r="Y1071" s="1">
        <v>389.46</v>
      </c>
      <c r="Z1071" s="7">
        <v>74463.375599999999</v>
      </c>
      <c r="AA1071" s="7">
        <v>31.914245163</v>
      </c>
      <c r="AB1071" s="7">
        <v>28.192392266999999</v>
      </c>
      <c r="AC1071" s="7" t="s">
        <v>444</v>
      </c>
      <c r="AD1071" s="7" t="s">
        <v>445</v>
      </c>
      <c r="AE1071" s="7">
        <v>18.321136378999999</v>
      </c>
      <c r="AF1071" s="7" t="s">
        <v>445</v>
      </c>
      <c r="AG1071" s="7">
        <v>28.716479816</v>
      </c>
    </row>
    <row r="1072" spans="1:33" x14ac:dyDescent="0.25">
      <c r="A1072" s="1">
        <v>136858</v>
      </c>
      <c r="B1072" s="1">
        <v>2230206</v>
      </c>
      <c r="C1072" s="1" t="s">
        <v>443</v>
      </c>
      <c r="D1072" s="1">
        <v>102230206</v>
      </c>
      <c r="E1072" s="1" t="s">
        <v>607</v>
      </c>
      <c r="F1072" s="1">
        <v>34203085</v>
      </c>
      <c r="G1072" s="1">
        <v>1.83</v>
      </c>
      <c r="H1072" s="1">
        <v>1.3267451034134528</v>
      </c>
      <c r="I1072" s="1">
        <v>3.6358922740965727</v>
      </c>
      <c r="J1072" s="1">
        <v>-4.7913834243241444</v>
      </c>
      <c r="K1072" s="1">
        <v>1.9894736481871238</v>
      </c>
      <c r="L1072" s="1">
        <v>5.5787930906853989</v>
      </c>
      <c r="M1072" s="1">
        <v>-27.719999313354492</v>
      </c>
      <c r="N1072" s="1">
        <v>1</v>
      </c>
      <c r="O1072" s="1">
        <v>0.96533690096206171</v>
      </c>
      <c r="P1072" s="1">
        <v>0.96533690096206171</v>
      </c>
      <c r="Q1072" s="1">
        <v>1</v>
      </c>
      <c r="R1072" s="1">
        <v>0.9329846751933194</v>
      </c>
      <c r="S1072" s="1">
        <v>0.9329846751933194</v>
      </c>
      <c r="T1072" s="1">
        <v>0.9329846751933194</v>
      </c>
      <c r="U1072" s="1">
        <v>0.96533690096206171</v>
      </c>
      <c r="V1072" s="1">
        <v>406.790663</v>
      </c>
      <c r="W1072" s="1">
        <v>379.211635</v>
      </c>
      <c r="X1072" s="1">
        <v>262.000766</v>
      </c>
      <c r="Y1072" s="1">
        <v>389.46</v>
      </c>
      <c r="Z1072" s="7">
        <v>74463.375599999999</v>
      </c>
      <c r="AA1072" s="7">
        <v>64.617594808000007</v>
      </c>
      <c r="AB1072" s="7">
        <v>274.91357496000001</v>
      </c>
      <c r="AC1072" s="7">
        <v>99.681471545999997</v>
      </c>
      <c r="AD1072" s="7">
        <v>50.017144301999998</v>
      </c>
      <c r="AE1072" s="7" t="s">
        <v>445</v>
      </c>
      <c r="AF1072" s="7">
        <v>77.465878463999999</v>
      </c>
      <c r="AG1072" s="7" t="s">
        <v>445</v>
      </c>
    </row>
    <row r="1073" spans="1:33" x14ac:dyDescent="0.25">
      <c r="A1073" s="1">
        <v>141484</v>
      </c>
      <c r="B1073" s="1">
        <v>2230207</v>
      </c>
      <c r="C1073" s="1" t="s">
        <v>443</v>
      </c>
      <c r="D1073" s="1">
        <v>102230207</v>
      </c>
      <c r="E1073" s="1" t="s">
        <v>607</v>
      </c>
      <c r="F1073" s="1">
        <v>34203085</v>
      </c>
      <c r="G1073" s="1">
        <v>1.83</v>
      </c>
      <c r="H1073" s="1">
        <v>6.2817070460784894</v>
      </c>
      <c r="I1073" s="1">
        <v>-3.1339622937608289</v>
      </c>
      <c r="J1073" s="1">
        <v>2.3295402736077637</v>
      </c>
      <c r="K1073" s="1">
        <v>-7.0939558388604524</v>
      </c>
      <c r="L1073" s="1">
        <v>6.1657430970412754</v>
      </c>
      <c r="M1073" s="1">
        <v>-27.719999313354492</v>
      </c>
      <c r="N1073" s="1">
        <v>1</v>
      </c>
      <c r="O1073" s="1">
        <v>0.96533690096206171</v>
      </c>
      <c r="P1073" s="1">
        <v>0.96533690096206171</v>
      </c>
      <c r="Q1073" s="1">
        <v>1</v>
      </c>
      <c r="R1073" s="1">
        <v>0.9329846751933194</v>
      </c>
      <c r="S1073" s="1">
        <v>0.9329846751933194</v>
      </c>
      <c r="T1073" s="1">
        <v>0.9329846751933194</v>
      </c>
      <c r="U1073" s="1">
        <v>0.96533690096206171</v>
      </c>
      <c r="V1073" s="1">
        <v>406.790663</v>
      </c>
      <c r="W1073" s="1">
        <v>379.211635</v>
      </c>
      <c r="X1073" s="1">
        <v>262.000766</v>
      </c>
      <c r="Y1073" s="1">
        <v>389.46</v>
      </c>
      <c r="Z1073" s="7">
        <v>74463.375599999999</v>
      </c>
      <c r="AA1073" s="7">
        <v>58.371105604</v>
      </c>
      <c r="AB1073" s="7">
        <v>57.275080619999997</v>
      </c>
      <c r="AC1073" s="7" t="s">
        <v>444</v>
      </c>
      <c r="AD1073" s="7" t="s">
        <v>445</v>
      </c>
      <c r="AE1073" s="7">
        <v>33.457882896000001</v>
      </c>
      <c r="AF1073" s="7" t="s">
        <v>445</v>
      </c>
      <c r="AG1073" s="7">
        <v>51.997244131000002</v>
      </c>
    </row>
    <row r="1074" spans="1:33" x14ac:dyDescent="0.25">
      <c r="A1074" s="1">
        <v>146110</v>
      </c>
      <c r="B1074" s="1">
        <v>2230208</v>
      </c>
      <c r="C1074" s="1" t="s">
        <v>443</v>
      </c>
      <c r="D1074" s="1">
        <v>102230208</v>
      </c>
      <c r="E1074" s="1" t="s">
        <v>607</v>
      </c>
      <c r="F1074" s="1">
        <v>34203085</v>
      </c>
      <c r="G1074" s="1">
        <v>1.83</v>
      </c>
      <c r="H1074" s="1">
        <v>0.68794376874274077</v>
      </c>
      <c r="I1074" s="1">
        <v>1.0589503821090624</v>
      </c>
      <c r="J1074" s="1">
        <v>-1.8675362423759791</v>
      </c>
      <c r="K1074" s="1">
        <v>-2.0531085055808105</v>
      </c>
      <c r="L1074" s="1">
        <v>2.7666183901133121</v>
      </c>
      <c r="M1074" s="1">
        <v>-27.719999313354492</v>
      </c>
      <c r="N1074" s="1">
        <v>1</v>
      </c>
      <c r="O1074" s="1">
        <v>0.96533690096206171</v>
      </c>
      <c r="P1074" s="1">
        <v>0.96533690096206171</v>
      </c>
      <c r="Q1074" s="1">
        <v>1</v>
      </c>
      <c r="R1074" s="1">
        <v>0.9329846751933194</v>
      </c>
      <c r="S1074" s="1">
        <v>0.9329846751933194</v>
      </c>
      <c r="T1074" s="1">
        <v>0.9329846751933194</v>
      </c>
      <c r="U1074" s="1">
        <v>0.96533690096206171</v>
      </c>
      <c r="V1074" s="1">
        <v>406.790663</v>
      </c>
      <c r="W1074" s="1">
        <v>379.211635</v>
      </c>
      <c r="X1074" s="1">
        <v>262.000766</v>
      </c>
      <c r="Y1074" s="1">
        <v>389.46</v>
      </c>
      <c r="Z1074" s="7">
        <v>74463.375599999999</v>
      </c>
      <c r="AA1074" s="7">
        <v>131.31567673000001</v>
      </c>
      <c r="AB1074" s="7">
        <v>531.11759618999997</v>
      </c>
      <c r="AC1074" s="7">
        <v>344.68851452000001</v>
      </c>
      <c r="AD1074" s="7">
        <v>129.89047163999999</v>
      </c>
      <c r="AE1074" s="7">
        <v>118.05980561</v>
      </c>
      <c r="AF1074" s="7">
        <v>200.31342081</v>
      </c>
      <c r="AG1074" s="7">
        <v>182.11750617999999</v>
      </c>
    </row>
    <row r="1075" spans="1:33" x14ac:dyDescent="0.25">
      <c r="A1075" s="1">
        <v>150736</v>
      </c>
      <c r="B1075" s="1">
        <v>2230209</v>
      </c>
      <c r="C1075" s="1" t="s">
        <v>443</v>
      </c>
      <c r="D1075" s="1">
        <v>102230209</v>
      </c>
      <c r="E1075" s="1" t="s">
        <v>607</v>
      </c>
      <c r="F1075" s="1">
        <v>34203085</v>
      </c>
      <c r="G1075" s="1">
        <v>1.83</v>
      </c>
      <c r="H1075" s="1">
        <v>8.7647347316040047</v>
      </c>
      <c r="I1075" s="1">
        <v>-4.2038178625745815</v>
      </c>
      <c r="J1075" s="1">
        <v>2.7380861163973806</v>
      </c>
      <c r="K1075" s="1">
        <v>-9.1066758195129474</v>
      </c>
      <c r="L1075" s="1">
        <v>7.8998733127418799</v>
      </c>
      <c r="M1075" s="1">
        <v>-27.719999313354492</v>
      </c>
      <c r="N1075" s="1">
        <v>1</v>
      </c>
      <c r="O1075" s="1">
        <v>0.96533690096206171</v>
      </c>
      <c r="P1075" s="1">
        <v>0.96533690096206171</v>
      </c>
      <c r="Q1075" s="1">
        <v>1</v>
      </c>
      <c r="R1075" s="1">
        <v>0.9329846751933194</v>
      </c>
      <c r="S1075" s="1">
        <v>0.9329846751933194</v>
      </c>
      <c r="T1075" s="1">
        <v>0.9329846751933194</v>
      </c>
      <c r="U1075" s="1">
        <v>0.96533690096206171</v>
      </c>
      <c r="V1075" s="1">
        <v>406.790663</v>
      </c>
      <c r="W1075" s="1">
        <v>379.211635</v>
      </c>
      <c r="X1075" s="1">
        <v>262.000766</v>
      </c>
      <c r="Y1075" s="1">
        <v>389.46</v>
      </c>
      <c r="Z1075" s="7">
        <v>74463.375599999999</v>
      </c>
      <c r="AA1075" s="7">
        <v>45.338336077999998</v>
      </c>
      <c r="AB1075" s="7">
        <v>40.765894320000001</v>
      </c>
      <c r="AC1075" s="7" t="s">
        <v>444</v>
      </c>
      <c r="AD1075" s="7" t="s">
        <v>445</v>
      </c>
      <c r="AE1075" s="7">
        <v>25.842143544999999</v>
      </c>
      <c r="AF1075" s="7" t="s">
        <v>445</v>
      </c>
      <c r="AG1075" s="7">
        <v>40.284011520999996</v>
      </c>
    </row>
    <row r="1076" spans="1:33" x14ac:dyDescent="0.25">
      <c r="A1076" s="1">
        <v>155362</v>
      </c>
      <c r="B1076" s="1">
        <v>2230210</v>
      </c>
      <c r="C1076" s="1" t="s">
        <v>443</v>
      </c>
      <c r="D1076" s="1">
        <v>102230210</v>
      </c>
      <c r="E1076" s="1" t="s">
        <v>607</v>
      </c>
      <c r="F1076" s="1">
        <v>34203085</v>
      </c>
      <c r="G1076" s="1">
        <v>1.83</v>
      </c>
      <c r="H1076" s="1">
        <v>-2.0206011893977225</v>
      </c>
      <c r="I1076" s="1">
        <v>5.026950234278333</v>
      </c>
      <c r="J1076" s="1">
        <v>-7.4279830382179748</v>
      </c>
      <c r="K1076" s="1">
        <v>1.8448258539096614</v>
      </c>
      <c r="L1076" s="1">
        <v>6.6539881754676387</v>
      </c>
      <c r="M1076" s="1">
        <v>-27.719999313354492</v>
      </c>
      <c r="N1076" s="1">
        <v>1</v>
      </c>
      <c r="O1076" s="1">
        <v>0.96533690096206171</v>
      </c>
      <c r="P1076" s="1">
        <v>0.96533690096206171</v>
      </c>
      <c r="Q1076" s="1">
        <v>1</v>
      </c>
      <c r="R1076" s="1">
        <v>0.9329846751933194</v>
      </c>
      <c r="S1076" s="1">
        <v>0.9329846751933194</v>
      </c>
      <c r="T1076" s="1">
        <v>0.9329846751933194</v>
      </c>
      <c r="U1076" s="1">
        <v>0.96533690096206171</v>
      </c>
      <c r="V1076" s="1">
        <v>406.790663</v>
      </c>
      <c r="W1076" s="1">
        <v>379.211635</v>
      </c>
      <c r="X1076" s="1">
        <v>262.000766</v>
      </c>
      <c r="Y1076" s="1">
        <v>389.46</v>
      </c>
      <c r="Z1076" s="7">
        <v>74463.375599999999</v>
      </c>
      <c r="AA1076" s="7">
        <v>54.014673137999999</v>
      </c>
      <c r="AB1076" s="7" t="s">
        <v>444</v>
      </c>
      <c r="AC1076" s="7">
        <v>71.820888905000004</v>
      </c>
      <c r="AD1076" s="7">
        <v>31.908354571</v>
      </c>
      <c r="AE1076" s="7" t="s">
        <v>445</v>
      </c>
      <c r="AF1076" s="7">
        <v>49.614023688000003</v>
      </c>
      <c r="AG1076" s="7" t="s">
        <v>445</v>
      </c>
    </row>
    <row r="1077" spans="1:33" x14ac:dyDescent="0.25">
      <c r="A1077" s="1">
        <v>159988</v>
      </c>
      <c r="B1077" s="1">
        <v>2230211</v>
      </c>
      <c r="C1077" s="1" t="s">
        <v>443</v>
      </c>
      <c r="D1077" s="1">
        <v>102230211</v>
      </c>
      <c r="E1077" s="1" t="s">
        <v>607</v>
      </c>
      <c r="F1077" s="1">
        <v>34203085</v>
      </c>
      <c r="G1077" s="1">
        <v>1.83</v>
      </c>
      <c r="H1077" s="1">
        <v>14.287557735142382</v>
      </c>
      <c r="I1077" s="1">
        <v>-11.313340773239132</v>
      </c>
      <c r="J1077" s="1">
        <v>0.26547158532013432</v>
      </c>
      <c r="K1077" s="1">
        <v>-14.258740601489277</v>
      </c>
      <c r="L1077" s="1">
        <v>14.179027116981617</v>
      </c>
      <c r="M1077" s="1">
        <v>-27.719999313354492</v>
      </c>
      <c r="N1077" s="1">
        <v>1</v>
      </c>
      <c r="O1077" s="1">
        <v>0.96533690096206171</v>
      </c>
      <c r="P1077" s="1">
        <v>0.96533690096206171</v>
      </c>
      <c r="Q1077" s="1">
        <v>1</v>
      </c>
      <c r="R1077" s="1">
        <v>0.9329846751933194</v>
      </c>
      <c r="S1077" s="1">
        <v>0.9329846751933194</v>
      </c>
      <c r="T1077" s="1">
        <v>0.9329846751933194</v>
      </c>
      <c r="U1077" s="1">
        <v>0.96533690096206171</v>
      </c>
      <c r="V1077" s="1">
        <v>406.790663</v>
      </c>
      <c r="W1077" s="1">
        <v>379.211635</v>
      </c>
      <c r="X1077" s="1">
        <v>262.000766</v>
      </c>
      <c r="Y1077" s="1">
        <v>389.46</v>
      </c>
      <c r="Z1077" s="7">
        <v>74463.375599999999</v>
      </c>
      <c r="AA1077" s="7">
        <v>24.817496610999999</v>
      </c>
      <c r="AB1077" s="7">
        <v>24.621382697000001</v>
      </c>
      <c r="AC1077" s="7" t="s">
        <v>444</v>
      </c>
      <c r="AD1077" s="7" t="s">
        <v>445</v>
      </c>
      <c r="AE1077" s="7">
        <v>16.143358336999999</v>
      </c>
      <c r="AF1077" s="7" t="s">
        <v>445</v>
      </c>
      <c r="AG1077" s="7">
        <v>25.366992707000001</v>
      </c>
    </row>
    <row r="1078" spans="1:33" x14ac:dyDescent="0.25">
      <c r="A1078" s="1">
        <v>164614</v>
      </c>
      <c r="B1078" s="1">
        <v>2230212</v>
      </c>
      <c r="C1078" s="1" t="s">
        <v>443</v>
      </c>
      <c r="D1078" s="1">
        <v>102230212</v>
      </c>
      <c r="E1078" s="1" t="s">
        <v>607</v>
      </c>
      <c r="F1078" s="1">
        <v>34203085</v>
      </c>
      <c r="G1078" s="1">
        <v>1.83</v>
      </c>
      <c r="H1078" s="1">
        <v>11.283111094087182</v>
      </c>
      <c r="I1078" s="1">
        <v>-4.0218219796944732</v>
      </c>
      <c r="J1078" s="1">
        <v>4.7668540346633801</v>
      </c>
      <c r="K1078" s="1">
        <v>-11.621928905735082</v>
      </c>
      <c r="L1078" s="1">
        <v>10.228124923679943</v>
      </c>
      <c r="M1078" s="1">
        <v>-27.719999313354492</v>
      </c>
      <c r="N1078" s="1">
        <v>1</v>
      </c>
      <c r="O1078" s="1">
        <v>0.96533690096206171</v>
      </c>
      <c r="P1078" s="1">
        <v>0.96533690096206171</v>
      </c>
      <c r="Q1078" s="1">
        <v>1</v>
      </c>
      <c r="R1078" s="1">
        <v>0.9329846751933194</v>
      </c>
      <c r="S1078" s="1">
        <v>0.9329846751933194</v>
      </c>
      <c r="T1078" s="1">
        <v>0.9329846751933194</v>
      </c>
      <c r="U1078" s="1">
        <v>0.96533690096206171</v>
      </c>
      <c r="V1078" s="1">
        <v>406.790663</v>
      </c>
      <c r="W1078" s="1">
        <v>379.211635</v>
      </c>
      <c r="X1078" s="1">
        <v>262.000766</v>
      </c>
      <c r="Y1078" s="1">
        <v>389.46</v>
      </c>
      <c r="Z1078" s="7">
        <v>74463.375599999999</v>
      </c>
      <c r="AA1078" s="7">
        <v>34.790234013999999</v>
      </c>
      <c r="AB1078" s="7">
        <v>31.443798654999998</v>
      </c>
      <c r="AC1078" s="7" t="s">
        <v>444</v>
      </c>
      <c r="AD1078" s="7" t="s">
        <v>445</v>
      </c>
      <c r="AE1078" s="7">
        <v>20.032885466</v>
      </c>
      <c r="AF1078" s="7" t="s">
        <v>445</v>
      </c>
      <c r="AG1078" s="7">
        <v>31.349200592999999</v>
      </c>
    </row>
    <row r="1079" spans="1:33" x14ac:dyDescent="0.25">
      <c r="A1079" s="1">
        <v>169240</v>
      </c>
      <c r="B1079" s="1">
        <v>2230213</v>
      </c>
      <c r="C1079" s="1" t="s">
        <v>443</v>
      </c>
      <c r="D1079" s="1">
        <v>102230213</v>
      </c>
      <c r="E1079" s="1" t="s">
        <v>607</v>
      </c>
      <c r="F1079" s="1">
        <v>34203085</v>
      </c>
      <c r="G1079" s="1">
        <v>1.83</v>
      </c>
      <c r="H1079" s="1">
        <v>2.4236468477447586</v>
      </c>
      <c r="I1079" s="1">
        <v>5.8482510245024244</v>
      </c>
      <c r="J1079" s="1">
        <v>-7.0929741456077595</v>
      </c>
      <c r="K1079" s="1">
        <v>3.9495559386990711</v>
      </c>
      <c r="L1079" s="1">
        <v>8.5704904543550153</v>
      </c>
      <c r="M1079" s="1">
        <v>-27.719999313354492</v>
      </c>
      <c r="N1079" s="1">
        <v>1</v>
      </c>
      <c r="O1079" s="1">
        <v>0.96533690096206171</v>
      </c>
      <c r="P1079" s="1">
        <v>0.96533690096206171</v>
      </c>
      <c r="Q1079" s="1">
        <v>1</v>
      </c>
      <c r="R1079" s="1">
        <v>0.9329846751933194</v>
      </c>
      <c r="S1079" s="1">
        <v>0.9329846751933194</v>
      </c>
      <c r="T1079" s="1">
        <v>0.9329846751933194</v>
      </c>
      <c r="U1079" s="1">
        <v>0.96533690096206171</v>
      </c>
      <c r="V1079" s="1">
        <v>406.790663</v>
      </c>
      <c r="W1079" s="1">
        <v>379.211635</v>
      </c>
      <c r="X1079" s="1">
        <v>262.000766</v>
      </c>
      <c r="Y1079" s="1">
        <v>389.46</v>
      </c>
      <c r="Z1079" s="7">
        <v>74463.375599999999</v>
      </c>
      <c r="AA1079" s="7">
        <v>41.712489615999999</v>
      </c>
      <c r="AB1079" s="7">
        <v>150.03973786</v>
      </c>
      <c r="AC1079" s="7">
        <v>61.594266730999998</v>
      </c>
      <c r="AD1079" s="7">
        <v>33.462651991999998</v>
      </c>
      <c r="AE1079" s="7" t="s">
        <v>445</v>
      </c>
      <c r="AF1079" s="7">
        <v>52.004579141000001</v>
      </c>
      <c r="AG1079" s="7" t="s">
        <v>445</v>
      </c>
    </row>
    <row r="1080" spans="1:33" x14ac:dyDescent="0.25">
      <c r="A1080" s="1">
        <v>173866</v>
      </c>
      <c r="B1080" s="1">
        <v>2230214</v>
      </c>
      <c r="C1080" s="1" t="s">
        <v>443</v>
      </c>
      <c r="D1080" s="1">
        <v>102230214</v>
      </c>
      <c r="E1080" s="1" t="s">
        <v>607</v>
      </c>
      <c r="F1080" s="1">
        <v>34203085</v>
      </c>
      <c r="G1080" s="1">
        <v>1.83</v>
      </c>
      <c r="H1080" s="1">
        <v>11.111857962829472</v>
      </c>
      <c r="I1080" s="1">
        <v>-4.2846100994845902</v>
      </c>
      <c r="J1080" s="1">
        <v>4.0776728880552735</v>
      </c>
      <c r="K1080" s="1">
        <v>-11.132710180311456</v>
      </c>
      <c r="L1080" s="1">
        <v>9.7400602163505283</v>
      </c>
      <c r="M1080" s="1">
        <v>-27.719999313354492</v>
      </c>
      <c r="N1080" s="1">
        <v>1</v>
      </c>
      <c r="O1080" s="1">
        <v>0.96533690096206171</v>
      </c>
      <c r="P1080" s="1">
        <v>0.96533690096206171</v>
      </c>
      <c r="Q1080" s="1">
        <v>1</v>
      </c>
      <c r="R1080" s="1">
        <v>0.9329846751933194</v>
      </c>
      <c r="S1080" s="1">
        <v>0.9329846751933194</v>
      </c>
      <c r="T1080" s="1">
        <v>0.9329846751933194</v>
      </c>
      <c r="U1080" s="1">
        <v>0.96533690096206171</v>
      </c>
      <c r="V1080" s="1">
        <v>406.790663</v>
      </c>
      <c r="W1080" s="1">
        <v>379.211635</v>
      </c>
      <c r="X1080" s="1">
        <v>262.000766</v>
      </c>
      <c r="Y1080" s="1">
        <v>389.46</v>
      </c>
      <c r="Z1080" s="7">
        <v>74463.375599999999</v>
      </c>
      <c r="AA1080" s="7">
        <v>36.583646960000003</v>
      </c>
      <c r="AB1080" s="7">
        <v>31.943814236000001</v>
      </c>
      <c r="AC1080" s="7" t="s">
        <v>444</v>
      </c>
      <c r="AD1080" s="7" t="s">
        <v>445</v>
      </c>
      <c r="AE1080" s="7">
        <v>20.957160081000001</v>
      </c>
      <c r="AF1080" s="7" t="s">
        <v>445</v>
      </c>
      <c r="AG1080" s="7">
        <v>32.770762316999999</v>
      </c>
    </row>
    <row r="1081" spans="1:33" x14ac:dyDescent="0.25">
      <c r="A1081" s="1">
        <v>178492</v>
      </c>
      <c r="B1081" s="1">
        <v>2230215</v>
      </c>
      <c r="C1081" s="1" t="s">
        <v>443</v>
      </c>
      <c r="D1081" s="1">
        <v>102230215</v>
      </c>
      <c r="E1081" s="1" t="s">
        <v>607</v>
      </c>
      <c r="F1081" s="1">
        <v>34203085</v>
      </c>
      <c r="G1081" s="1">
        <v>1.83</v>
      </c>
      <c r="H1081" s="1">
        <v>-0.91765778601159287</v>
      </c>
      <c r="I1081" s="1">
        <v>8.5732840665683074</v>
      </c>
      <c r="J1081" s="1">
        <v>-11.991404763107685</v>
      </c>
      <c r="K1081" s="1">
        <v>5.7522518901184654</v>
      </c>
      <c r="L1081" s="1">
        <v>11.562354780969606</v>
      </c>
      <c r="M1081" s="1">
        <v>-27.719999313354492</v>
      </c>
      <c r="N1081" s="1">
        <v>1</v>
      </c>
      <c r="O1081" s="1">
        <v>0.96533690096206171</v>
      </c>
      <c r="P1081" s="1">
        <v>0.96533690096206171</v>
      </c>
      <c r="Q1081" s="1">
        <v>1</v>
      </c>
      <c r="R1081" s="1">
        <v>0.9329846751933194</v>
      </c>
      <c r="S1081" s="1">
        <v>0.9329846751933194</v>
      </c>
      <c r="T1081" s="1">
        <v>0.9329846751933194</v>
      </c>
      <c r="U1081" s="1">
        <v>0.96533690096206171</v>
      </c>
      <c r="V1081" s="1">
        <v>406.790663</v>
      </c>
      <c r="W1081" s="1">
        <v>379.211635</v>
      </c>
      <c r="X1081" s="1">
        <v>262.000766</v>
      </c>
      <c r="Y1081" s="1">
        <v>389.46</v>
      </c>
      <c r="Z1081" s="7">
        <v>74463.375599999999</v>
      </c>
      <c r="AA1081" s="7">
        <v>30.660244947999999</v>
      </c>
      <c r="AB1081" s="7" t="s">
        <v>444</v>
      </c>
      <c r="AC1081" s="7">
        <v>41.698571714000003</v>
      </c>
      <c r="AD1081" s="7">
        <v>19.384825998</v>
      </c>
      <c r="AE1081" s="7" t="s">
        <v>445</v>
      </c>
      <c r="AF1081" s="7">
        <v>30.352465942999999</v>
      </c>
      <c r="AG1081" s="7" t="s">
        <v>445</v>
      </c>
    </row>
    <row r="1082" spans="1:33" x14ac:dyDescent="0.25">
      <c r="A1082" s="1">
        <v>183118</v>
      </c>
      <c r="B1082" s="1">
        <v>2230216</v>
      </c>
      <c r="C1082" s="1" t="s">
        <v>443</v>
      </c>
      <c r="D1082" s="1">
        <v>102230216</v>
      </c>
      <c r="E1082" s="1" t="s">
        <v>607</v>
      </c>
      <c r="F1082" s="1">
        <v>34203085</v>
      </c>
      <c r="G1082" s="1">
        <v>1.83</v>
      </c>
      <c r="H1082" s="1">
        <v>2.8079538419811603</v>
      </c>
      <c r="I1082" s="1">
        <v>0.84386167263304945</v>
      </c>
      <c r="J1082" s="1">
        <v>1.3400306725784246</v>
      </c>
      <c r="K1082" s="1">
        <v>-2.8522768662432565</v>
      </c>
      <c r="L1082" s="1">
        <v>3.3652111944590013</v>
      </c>
      <c r="M1082" s="1">
        <v>-27.719999313354492</v>
      </c>
      <c r="N1082" s="1">
        <v>1</v>
      </c>
      <c r="O1082" s="1">
        <v>0.96533690096206171</v>
      </c>
      <c r="P1082" s="1">
        <v>0.96533690096206171</v>
      </c>
      <c r="Q1082" s="1">
        <v>1</v>
      </c>
      <c r="R1082" s="1">
        <v>0.9329846751933194</v>
      </c>
      <c r="S1082" s="1">
        <v>0.9329846751933194</v>
      </c>
      <c r="T1082" s="1">
        <v>0.9329846751933194</v>
      </c>
      <c r="U1082" s="1">
        <v>0.96533690096206171</v>
      </c>
      <c r="V1082" s="1">
        <v>406.790663</v>
      </c>
      <c r="W1082" s="1">
        <v>379.211635</v>
      </c>
      <c r="X1082" s="1">
        <v>262.000766</v>
      </c>
      <c r="Y1082" s="1">
        <v>389.46</v>
      </c>
      <c r="Z1082" s="7">
        <v>74463.375599999999</v>
      </c>
      <c r="AA1082" s="7">
        <v>107.7797952</v>
      </c>
      <c r="AB1082" s="7">
        <v>129.36787823</v>
      </c>
      <c r="AC1082" s="7">
        <v>432.79975227</v>
      </c>
      <c r="AD1082" s="7" t="s">
        <v>445</v>
      </c>
      <c r="AE1082" s="7">
        <v>84.700901780999999</v>
      </c>
      <c r="AF1082" s="7" t="s">
        <v>445</v>
      </c>
      <c r="AG1082" s="7">
        <v>130.81052439000001</v>
      </c>
    </row>
    <row r="1083" spans="1:33" x14ac:dyDescent="0.25">
      <c r="A1083" s="1">
        <v>187744</v>
      </c>
      <c r="B1083" s="1">
        <v>2230217</v>
      </c>
      <c r="C1083" s="1" t="s">
        <v>443</v>
      </c>
      <c r="D1083" s="1">
        <v>102230217</v>
      </c>
      <c r="E1083" s="1" t="s">
        <v>607</v>
      </c>
      <c r="F1083" s="1">
        <v>34203085</v>
      </c>
      <c r="G1083" s="1">
        <v>1.83</v>
      </c>
      <c r="H1083" s="1">
        <v>1.9332077217334063</v>
      </c>
      <c r="I1083" s="1">
        <v>0.19668164516048267</v>
      </c>
      <c r="J1083" s="1">
        <v>0.9001811145396319</v>
      </c>
      <c r="K1083" s="1">
        <v>-2.4105348673985358</v>
      </c>
      <c r="L1083" s="1">
        <v>2.53040361484469</v>
      </c>
      <c r="M1083" s="1">
        <v>-27.719999313354492</v>
      </c>
      <c r="N1083" s="1">
        <v>1</v>
      </c>
      <c r="O1083" s="1">
        <v>0.96533690096206171</v>
      </c>
      <c r="P1083" s="1">
        <v>0.96533690096206171</v>
      </c>
      <c r="Q1083" s="1">
        <v>1</v>
      </c>
      <c r="R1083" s="1">
        <v>0.9329846751933194</v>
      </c>
      <c r="S1083" s="1">
        <v>0.9329846751933194</v>
      </c>
      <c r="T1083" s="1">
        <v>0.9329846751933194</v>
      </c>
      <c r="U1083" s="1">
        <v>0.96533690096206171</v>
      </c>
      <c r="V1083" s="1">
        <v>406.790663</v>
      </c>
      <c r="W1083" s="1">
        <v>379.211635</v>
      </c>
      <c r="X1083" s="1">
        <v>262.000766</v>
      </c>
      <c r="Y1083" s="1">
        <v>389.46</v>
      </c>
      <c r="Z1083" s="7">
        <v>74463.375599999999</v>
      </c>
      <c r="AA1083" s="7">
        <v>143.66742869999999</v>
      </c>
      <c r="AB1083" s="7">
        <v>188.35729483</v>
      </c>
      <c r="AC1083" s="7">
        <v>1860.2157949</v>
      </c>
      <c r="AD1083" s="7" t="s">
        <v>445</v>
      </c>
      <c r="AE1083" s="7">
        <v>100.40600033</v>
      </c>
      <c r="AF1083" s="7" t="s">
        <v>445</v>
      </c>
      <c r="AG1083" s="7">
        <v>154.96543095999999</v>
      </c>
    </row>
    <row r="1084" spans="1:33" x14ac:dyDescent="0.25">
      <c r="A1084" s="1">
        <v>192370</v>
      </c>
      <c r="B1084" s="1">
        <v>2230218</v>
      </c>
      <c r="C1084" s="1" t="s">
        <v>443</v>
      </c>
      <c r="D1084" s="1">
        <v>102230218</v>
      </c>
      <c r="E1084" s="1" t="s">
        <v>607</v>
      </c>
      <c r="F1084" s="1">
        <v>34203085</v>
      </c>
      <c r="G1084" s="1">
        <v>1.83</v>
      </c>
      <c r="H1084" s="1">
        <v>2.1430943878087456</v>
      </c>
      <c r="I1084" s="1">
        <v>0.40661322735335775</v>
      </c>
      <c r="J1084" s="1">
        <v>0.9379591369539334</v>
      </c>
      <c r="K1084" s="1">
        <v>-2.4577005990850562</v>
      </c>
      <c r="L1084" s="1">
        <v>2.6983806109873592</v>
      </c>
      <c r="M1084" s="1">
        <v>-27.719999313354492</v>
      </c>
      <c r="N1084" s="1">
        <v>1</v>
      </c>
      <c r="O1084" s="1">
        <v>0.96533690096206171</v>
      </c>
      <c r="P1084" s="1">
        <v>0.96533690096206171</v>
      </c>
      <c r="Q1084" s="1">
        <v>1</v>
      </c>
      <c r="R1084" s="1">
        <v>0.9329846751933194</v>
      </c>
      <c r="S1084" s="1">
        <v>0.9329846751933194</v>
      </c>
      <c r="T1084" s="1">
        <v>0.9329846751933194</v>
      </c>
      <c r="U1084" s="1">
        <v>0.96533690096206171</v>
      </c>
      <c r="V1084" s="1">
        <v>406.790663</v>
      </c>
      <c r="W1084" s="1">
        <v>379.211635</v>
      </c>
      <c r="X1084" s="1">
        <v>262.000766</v>
      </c>
      <c r="Y1084" s="1">
        <v>389.46</v>
      </c>
      <c r="Z1084" s="7">
        <v>74463.375599999999</v>
      </c>
      <c r="AA1084" s="7">
        <v>134.66173097999999</v>
      </c>
      <c r="AB1084" s="7">
        <v>169.81234807999999</v>
      </c>
      <c r="AC1084" s="7">
        <v>899.28302060999999</v>
      </c>
      <c r="AD1084" s="7" t="s">
        <v>445</v>
      </c>
      <c r="AE1084" s="7">
        <v>98.459917802000007</v>
      </c>
      <c r="AF1084" s="7" t="s">
        <v>445</v>
      </c>
      <c r="AG1084" s="7">
        <v>151.97229841000001</v>
      </c>
    </row>
    <row r="1085" spans="1:33" x14ac:dyDescent="0.25">
      <c r="A1085" s="1">
        <v>196996</v>
      </c>
      <c r="B1085" s="1">
        <v>2230219</v>
      </c>
      <c r="C1085" s="1" t="s">
        <v>443</v>
      </c>
      <c r="D1085" s="1">
        <v>102230219</v>
      </c>
      <c r="E1085" s="1" t="s">
        <v>607</v>
      </c>
      <c r="F1085" s="1">
        <v>34203085</v>
      </c>
      <c r="G1085" s="1">
        <v>1.83</v>
      </c>
      <c r="H1085" s="1">
        <v>2.6444517804523846</v>
      </c>
      <c r="I1085" s="1">
        <v>0.82500008721969653</v>
      </c>
      <c r="J1085" s="1">
        <v>1.1174614076547871</v>
      </c>
      <c r="K1085" s="1">
        <v>-2.6801715471973915</v>
      </c>
      <c r="L1085" s="1">
        <v>3.1855263070806958</v>
      </c>
      <c r="M1085" s="1">
        <v>-27.719999313354492</v>
      </c>
      <c r="N1085" s="1">
        <v>1</v>
      </c>
      <c r="O1085" s="1">
        <v>0.96533690096206171</v>
      </c>
      <c r="P1085" s="1">
        <v>0.96533690096206171</v>
      </c>
      <c r="Q1085" s="1">
        <v>1</v>
      </c>
      <c r="R1085" s="1">
        <v>0.9329846751933194</v>
      </c>
      <c r="S1085" s="1">
        <v>0.9329846751933194</v>
      </c>
      <c r="T1085" s="1">
        <v>0.9329846751933194</v>
      </c>
      <c r="U1085" s="1">
        <v>0.96533690096206171</v>
      </c>
      <c r="V1085" s="1">
        <v>406.790663</v>
      </c>
      <c r="W1085" s="1">
        <v>379.211635</v>
      </c>
      <c r="X1085" s="1">
        <v>262.000766</v>
      </c>
      <c r="Y1085" s="1">
        <v>389.46</v>
      </c>
      <c r="Z1085" s="7">
        <v>74463.375599999999</v>
      </c>
      <c r="AA1085" s="7">
        <v>113.91569972000001</v>
      </c>
      <c r="AB1085" s="7">
        <v>137.42830762</v>
      </c>
      <c r="AC1085" s="7">
        <v>442.71751010999998</v>
      </c>
      <c r="AD1085" s="7" t="s">
        <v>445</v>
      </c>
      <c r="AE1085" s="7">
        <v>90.204124535000005</v>
      </c>
      <c r="AF1085" s="7" t="s">
        <v>445</v>
      </c>
      <c r="AG1085" s="7">
        <v>139.27464393</v>
      </c>
    </row>
    <row r="1086" spans="1:33" x14ac:dyDescent="0.25">
      <c r="A1086" s="1">
        <v>201622</v>
      </c>
      <c r="B1086" s="1">
        <v>2230220</v>
      </c>
      <c r="C1086" s="1" t="s">
        <v>443</v>
      </c>
      <c r="D1086" s="1">
        <v>102230220</v>
      </c>
      <c r="E1086" s="1" t="s">
        <v>607</v>
      </c>
      <c r="F1086" s="1">
        <v>34203085</v>
      </c>
      <c r="G1086" s="1">
        <v>1.83</v>
      </c>
      <c r="H1086" s="1">
        <v>1.3591802155016111</v>
      </c>
      <c r="I1086" s="1">
        <v>-1.163826444974104</v>
      </c>
      <c r="J1086" s="1">
        <v>-0.93719737697389593</v>
      </c>
      <c r="K1086" s="1">
        <v>-3.4984885692540293</v>
      </c>
      <c r="L1086" s="1">
        <v>3.0879530578094814</v>
      </c>
      <c r="M1086" s="1">
        <v>-27.719999313354492</v>
      </c>
      <c r="N1086" s="1">
        <v>1</v>
      </c>
      <c r="O1086" s="1">
        <v>0.96533690096206171</v>
      </c>
      <c r="P1086" s="1">
        <v>0.96533690096206171</v>
      </c>
      <c r="Q1086" s="1">
        <v>1</v>
      </c>
      <c r="R1086" s="1">
        <v>0.9329846751933194</v>
      </c>
      <c r="S1086" s="1">
        <v>0.9329846751933194</v>
      </c>
      <c r="T1086" s="1">
        <v>0.9329846751933194</v>
      </c>
      <c r="U1086" s="1">
        <v>0.96533690096206171</v>
      </c>
      <c r="V1086" s="1">
        <v>406.790663</v>
      </c>
      <c r="W1086" s="1">
        <v>379.211635</v>
      </c>
      <c r="X1086" s="1">
        <v>262.000766</v>
      </c>
      <c r="Y1086" s="1">
        <v>389.46</v>
      </c>
      <c r="Z1086" s="7">
        <v>74463.375599999999</v>
      </c>
      <c r="AA1086" s="7">
        <v>117.54681003</v>
      </c>
      <c r="AB1086" s="7">
        <v>268.32924740999999</v>
      </c>
      <c r="AC1086" s="7" t="s">
        <v>444</v>
      </c>
      <c r="AD1086" s="7">
        <v>259.82307268</v>
      </c>
      <c r="AE1086" s="7">
        <v>68.870944188999999</v>
      </c>
      <c r="AF1086" s="7">
        <v>400.15360829000002</v>
      </c>
      <c r="AG1086" s="7">
        <v>106.46358092</v>
      </c>
    </row>
    <row r="1087" spans="1:33" x14ac:dyDescent="0.25">
      <c r="A1087" s="1">
        <v>206248</v>
      </c>
      <c r="B1087" s="1">
        <v>2230221</v>
      </c>
      <c r="C1087" s="1" t="s">
        <v>443</v>
      </c>
      <c r="D1087" s="1">
        <v>102230221</v>
      </c>
      <c r="E1087" s="1" t="s">
        <v>607</v>
      </c>
      <c r="F1087" s="1">
        <v>34203085</v>
      </c>
      <c r="G1087" s="1">
        <v>1.83</v>
      </c>
      <c r="H1087" s="1">
        <v>5.5611528164052153</v>
      </c>
      <c r="I1087" s="1">
        <v>-4.7551308828668164</v>
      </c>
      <c r="J1087" s="1">
        <v>-5.615973098622975</v>
      </c>
      <c r="K1087" s="1">
        <v>-9.1821580269741574</v>
      </c>
      <c r="L1087" s="1">
        <v>9.6797680452449857</v>
      </c>
      <c r="M1087" s="1">
        <v>-27.719999313354492</v>
      </c>
      <c r="N1087" s="1">
        <v>1</v>
      </c>
      <c r="O1087" s="1">
        <v>0.96533690096206171</v>
      </c>
      <c r="P1087" s="1">
        <v>0.96533690096206171</v>
      </c>
      <c r="Q1087" s="1">
        <v>1</v>
      </c>
      <c r="R1087" s="1">
        <v>0.9329846751933194</v>
      </c>
      <c r="S1087" s="1">
        <v>0.9329846751933194</v>
      </c>
      <c r="T1087" s="1">
        <v>0.9329846751933194</v>
      </c>
      <c r="U1087" s="1">
        <v>0.96533690096206171</v>
      </c>
      <c r="V1087" s="1">
        <v>406.790663</v>
      </c>
      <c r="W1087" s="1">
        <v>379.211635</v>
      </c>
      <c r="X1087" s="1">
        <v>262.000766</v>
      </c>
      <c r="Y1087" s="1">
        <v>389.46</v>
      </c>
      <c r="Z1087" s="7">
        <v>74463.375599999999</v>
      </c>
      <c r="AA1087" s="7">
        <v>36.817743444999998</v>
      </c>
      <c r="AB1087" s="7">
        <v>64.825737329000006</v>
      </c>
      <c r="AC1087" s="7" t="s">
        <v>444</v>
      </c>
      <c r="AD1087" s="7">
        <v>42.526330215000002</v>
      </c>
      <c r="AE1087" s="7">
        <v>25.621486893</v>
      </c>
      <c r="AF1087" s="7">
        <v>65.944784607000003</v>
      </c>
      <c r="AG1087" s="7">
        <v>39.944635056999999</v>
      </c>
    </row>
    <row r="1088" spans="1:33" x14ac:dyDescent="0.25">
      <c r="A1088" s="1">
        <v>210874</v>
      </c>
      <c r="B1088" s="1">
        <v>2230222</v>
      </c>
      <c r="C1088" s="1" t="s">
        <v>443</v>
      </c>
      <c r="D1088" s="1">
        <v>102230222</v>
      </c>
      <c r="E1088" s="1" t="s">
        <v>607</v>
      </c>
      <c r="F1088" s="1">
        <v>34203085</v>
      </c>
      <c r="G1088" s="1">
        <v>1.83</v>
      </c>
      <c r="H1088" s="1">
        <v>6.7548446640237927</v>
      </c>
      <c r="I1088" s="1">
        <v>3.5173694466483401</v>
      </c>
      <c r="J1088" s="1">
        <v>3.8745964938474691</v>
      </c>
      <c r="K1088" s="1">
        <v>-4.8043475986463626</v>
      </c>
      <c r="L1088" s="1">
        <v>7.2374664407877454</v>
      </c>
      <c r="M1088" s="1">
        <v>-27.719999313354492</v>
      </c>
      <c r="N1088" s="1">
        <v>1</v>
      </c>
      <c r="O1088" s="1">
        <v>0.96533690096206171</v>
      </c>
      <c r="P1088" s="1">
        <v>0.96533690096206171</v>
      </c>
      <c r="Q1088" s="1">
        <v>1</v>
      </c>
      <c r="R1088" s="1">
        <v>0.9329846751933194</v>
      </c>
      <c r="S1088" s="1">
        <v>0.9329846751933194</v>
      </c>
      <c r="T1088" s="1">
        <v>0.9329846751933194</v>
      </c>
      <c r="U1088" s="1">
        <v>0.96533690096206171</v>
      </c>
      <c r="V1088" s="1">
        <v>406.790663</v>
      </c>
      <c r="W1088" s="1">
        <v>379.211635</v>
      </c>
      <c r="X1088" s="1">
        <v>262.000766</v>
      </c>
      <c r="Y1088" s="1">
        <v>389.46</v>
      </c>
      <c r="Z1088" s="7">
        <v>74463.375599999999</v>
      </c>
      <c r="AA1088" s="7">
        <v>49.579437919999997</v>
      </c>
      <c r="AB1088" s="7">
        <v>53.193249844999997</v>
      </c>
      <c r="AC1088" s="7">
        <v>103.07407868</v>
      </c>
      <c r="AD1088" s="7" t="s">
        <v>445</v>
      </c>
      <c r="AE1088" s="7">
        <v>49.879478337000002</v>
      </c>
      <c r="AF1088" s="7" t="s">
        <v>445</v>
      </c>
      <c r="AG1088" s="7">
        <v>77.254144132999997</v>
      </c>
    </row>
    <row r="1089" spans="1:33" x14ac:dyDescent="0.25">
      <c r="A1089" s="1">
        <v>215500</v>
      </c>
      <c r="B1089" s="1">
        <v>2230223</v>
      </c>
      <c r="C1089" s="1" t="s">
        <v>443</v>
      </c>
      <c r="D1089" s="1">
        <v>102230223</v>
      </c>
      <c r="E1089" s="1" t="s">
        <v>607</v>
      </c>
      <c r="F1089" s="1">
        <v>34203085</v>
      </c>
      <c r="G1089" s="1">
        <v>1.83</v>
      </c>
      <c r="H1089" s="1">
        <v>5.8922295621876968</v>
      </c>
      <c r="I1089" s="1">
        <v>1.0993784016829973</v>
      </c>
      <c r="J1089" s="1">
        <v>4.9257488977521797</v>
      </c>
      <c r="K1089" s="1">
        <v>-5.846633998004747</v>
      </c>
      <c r="L1089" s="1">
        <v>6.4668677371884984</v>
      </c>
      <c r="M1089" s="1">
        <v>-27.719999313354492</v>
      </c>
      <c r="N1089" s="1">
        <v>1</v>
      </c>
      <c r="O1089" s="1">
        <v>0.96533690096206171</v>
      </c>
      <c r="P1089" s="1">
        <v>0.96533690096206171</v>
      </c>
      <c r="Q1089" s="1">
        <v>1</v>
      </c>
      <c r="R1089" s="1">
        <v>0.9329846751933194</v>
      </c>
      <c r="S1089" s="1">
        <v>0.9329846751933194</v>
      </c>
      <c r="T1089" s="1">
        <v>0.9329846751933194</v>
      </c>
      <c r="U1089" s="1">
        <v>0.96533690096206171</v>
      </c>
      <c r="V1089" s="1">
        <v>406.790663</v>
      </c>
      <c r="W1089" s="1">
        <v>379.211635</v>
      </c>
      <c r="X1089" s="1">
        <v>262.000766</v>
      </c>
      <c r="Y1089" s="1">
        <v>389.46</v>
      </c>
      <c r="Z1089" s="7">
        <v>74463.375599999999</v>
      </c>
      <c r="AA1089" s="7">
        <v>55.606536490000003</v>
      </c>
      <c r="AB1089" s="7">
        <v>61.127074425000004</v>
      </c>
      <c r="AC1089" s="7">
        <v>331.97632915000003</v>
      </c>
      <c r="AD1089" s="7" t="s">
        <v>445</v>
      </c>
      <c r="AE1089" s="7">
        <v>40.809133195000001</v>
      </c>
      <c r="AF1089" s="7" t="s">
        <v>445</v>
      </c>
      <c r="AG1089" s="7">
        <v>63.303684748999999</v>
      </c>
    </row>
    <row r="1090" spans="1:33" x14ac:dyDescent="0.25">
      <c r="A1090" s="1">
        <v>220126</v>
      </c>
      <c r="B1090" s="1">
        <v>2230224</v>
      </c>
      <c r="C1090" s="1" t="s">
        <v>443</v>
      </c>
      <c r="D1090" s="1">
        <v>102230224</v>
      </c>
      <c r="E1090" s="1" t="s">
        <v>607</v>
      </c>
      <c r="F1090" s="1">
        <v>34203085</v>
      </c>
      <c r="G1090" s="1">
        <v>1.83</v>
      </c>
      <c r="H1090" s="1">
        <v>3.5929397433865842</v>
      </c>
      <c r="I1090" s="1">
        <v>-3.2687373228571284</v>
      </c>
      <c r="J1090" s="1">
        <v>-1.3740505565899999</v>
      </c>
      <c r="K1090" s="1">
        <v>-4.9231057521587971</v>
      </c>
      <c r="L1090" s="1">
        <v>4.45285933602554</v>
      </c>
      <c r="M1090" s="1">
        <v>-27.719999313354492</v>
      </c>
      <c r="N1090" s="1">
        <v>1</v>
      </c>
      <c r="O1090" s="1">
        <v>0.96533690096206171</v>
      </c>
      <c r="P1090" s="1">
        <v>0.96533690096206171</v>
      </c>
      <c r="Q1090" s="1">
        <v>1</v>
      </c>
      <c r="R1090" s="1">
        <v>0.9329846751933194</v>
      </c>
      <c r="S1090" s="1">
        <v>0.9329846751933194</v>
      </c>
      <c r="T1090" s="1">
        <v>0.9329846751933194</v>
      </c>
      <c r="U1090" s="1">
        <v>0.96533690096206171</v>
      </c>
      <c r="V1090" s="1">
        <v>406.790663</v>
      </c>
      <c r="W1090" s="1">
        <v>379.211635</v>
      </c>
      <c r="X1090" s="1">
        <v>262.000766</v>
      </c>
      <c r="Y1090" s="1">
        <v>389.46</v>
      </c>
      <c r="Z1090" s="7">
        <v>74463.375599999999</v>
      </c>
      <c r="AA1090" s="7">
        <v>81.209420265999995</v>
      </c>
      <c r="AB1090" s="7">
        <v>100.88508873000001</v>
      </c>
      <c r="AC1090" s="7" t="s">
        <v>444</v>
      </c>
      <c r="AD1090" s="7">
        <v>176.89934904</v>
      </c>
      <c r="AE1090" s="7">
        <v>48.652132590999997</v>
      </c>
      <c r="AF1090" s="7">
        <v>272.61446611000002</v>
      </c>
      <c r="AG1090" s="7">
        <v>75.366450037000007</v>
      </c>
    </row>
    <row r="1091" spans="1:33" x14ac:dyDescent="0.25">
      <c r="A1091" s="1">
        <v>224752</v>
      </c>
      <c r="B1091" s="1">
        <v>2231201</v>
      </c>
      <c r="C1091" s="1" t="s">
        <v>443</v>
      </c>
      <c r="D1091" s="1">
        <v>102231201</v>
      </c>
      <c r="E1091" s="1" t="s">
        <v>607</v>
      </c>
      <c r="F1091" s="1">
        <v>34203085</v>
      </c>
      <c r="G1091" s="1">
        <v>1.83</v>
      </c>
      <c r="H1091" s="1">
        <v>12.02172564128964</v>
      </c>
      <c r="I1091" s="1">
        <v>-4.9836899975786348</v>
      </c>
      <c r="J1091" s="1">
        <v>3.7571045075955016</v>
      </c>
      <c r="K1091" s="1">
        <v>-12.013484174064928</v>
      </c>
      <c r="L1091" s="1">
        <v>10.655540559038187</v>
      </c>
      <c r="M1091" s="1">
        <v>-27.719999313354492</v>
      </c>
      <c r="N1091" s="1">
        <v>1</v>
      </c>
      <c r="O1091" s="1">
        <v>0.96533690096206171</v>
      </c>
      <c r="P1091" s="1">
        <v>0.96533690096206171</v>
      </c>
      <c r="Q1091" s="1">
        <v>1</v>
      </c>
      <c r="R1091" s="1">
        <v>0.9329846751933194</v>
      </c>
      <c r="S1091" s="1">
        <v>0.9329846751933194</v>
      </c>
      <c r="T1091" s="1">
        <v>0.9329846751933194</v>
      </c>
      <c r="U1091" s="1">
        <v>0.96533690096206171</v>
      </c>
      <c r="V1091" s="1">
        <v>406.790663</v>
      </c>
      <c r="W1091" s="1">
        <v>379.211635</v>
      </c>
      <c r="X1091" s="1">
        <v>262.000766</v>
      </c>
      <c r="Y1091" s="1">
        <v>389.46</v>
      </c>
      <c r="Z1091" s="7">
        <v>74463.375599999999</v>
      </c>
      <c r="AA1091" s="7">
        <v>33.354614157</v>
      </c>
      <c r="AB1091" s="7">
        <v>29.450452411000001</v>
      </c>
      <c r="AC1091" s="7" t="s">
        <v>444</v>
      </c>
      <c r="AD1091" s="7" t="s">
        <v>445</v>
      </c>
      <c r="AE1091" s="7">
        <v>19.347361017000001</v>
      </c>
      <c r="AF1091" s="7" t="s">
        <v>445</v>
      </c>
      <c r="AG1091" s="7">
        <v>30.294843694000001</v>
      </c>
    </row>
    <row r="1092" spans="1:33" x14ac:dyDescent="0.25">
      <c r="A1092" s="1">
        <v>229378</v>
      </c>
      <c r="B1092" s="1">
        <v>2231202</v>
      </c>
      <c r="C1092" s="1" t="s">
        <v>443</v>
      </c>
      <c r="D1092" s="1">
        <v>102231202</v>
      </c>
      <c r="E1092" s="1" t="s">
        <v>607</v>
      </c>
      <c r="F1092" s="1">
        <v>34203085</v>
      </c>
      <c r="G1092" s="1">
        <v>1.83</v>
      </c>
      <c r="H1092" s="1">
        <v>-2.3765571901926013</v>
      </c>
      <c r="I1092" s="1">
        <v>5.1145407458776893</v>
      </c>
      <c r="J1092" s="1">
        <v>-7.4781122962029034</v>
      </c>
      <c r="K1092" s="1">
        <v>1.237035520093265</v>
      </c>
      <c r="L1092" s="1">
        <v>6.6202333254732233</v>
      </c>
      <c r="M1092" s="1">
        <v>-27.719999313354492</v>
      </c>
      <c r="N1092" s="1">
        <v>1</v>
      </c>
      <c r="O1092" s="1">
        <v>0.96533690096206171</v>
      </c>
      <c r="P1092" s="1">
        <v>0.96533690096206171</v>
      </c>
      <c r="Q1092" s="1">
        <v>1</v>
      </c>
      <c r="R1092" s="1">
        <v>0.9329846751933194</v>
      </c>
      <c r="S1092" s="1">
        <v>0.9329846751933194</v>
      </c>
      <c r="T1092" s="1">
        <v>0.9329846751933194</v>
      </c>
      <c r="U1092" s="1">
        <v>0.96533690096206171</v>
      </c>
      <c r="V1092" s="1">
        <v>406.790663</v>
      </c>
      <c r="W1092" s="1">
        <v>379.211635</v>
      </c>
      <c r="X1092" s="1">
        <v>262.000766</v>
      </c>
      <c r="Y1092" s="1">
        <v>389.46</v>
      </c>
      <c r="Z1092" s="7">
        <v>74463.375599999999</v>
      </c>
      <c r="AA1092" s="7">
        <v>54.295178665999998</v>
      </c>
      <c r="AB1092" s="7" t="s">
        <v>444</v>
      </c>
      <c r="AC1092" s="7">
        <v>70.573774211</v>
      </c>
      <c r="AD1092" s="7">
        <v>31.687754594000001</v>
      </c>
      <c r="AE1092" s="7" t="s">
        <v>445</v>
      </c>
      <c r="AF1092" s="7">
        <v>49.274734391999999</v>
      </c>
      <c r="AG1092" s="7" t="s">
        <v>445</v>
      </c>
    </row>
    <row r="1093" spans="1:33" x14ac:dyDescent="0.25">
      <c r="A1093" s="1">
        <v>234004</v>
      </c>
      <c r="B1093" s="1">
        <v>2231203</v>
      </c>
      <c r="C1093" s="1" t="s">
        <v>443</v>
      </c>
      <c r="D1093" s="1">
        <v>102231203</v>
      </c>
      <c r="E1093" s="1" t="s">
        <v>607</v>
      </c>
      <c r="F1093" s="1">
        <v>34203085</v>
      </c>
      <c r="G1093" s="1">
        <v>1.83</v>
      </c>
      <c r="H1093" s="1">
        <v>6.894499828523915</v>
      </c>
      <c r="I1093" s="1">
        <v>-3.6424632697276964</v>
      </c>
      <c r="J1093" s="1">
        <v>1.8816488052186373</v>
      </c>
      <c r="K1093" s="1">
        <v>-7.7028178584926321</v>
      </c>
      <c r="L1093" s="1">
        <v>6.681358988542609</v>
      </c>
      <c r="M1093" s="1">
        <v>-27.719999313354492</v>
      </c>
      <c r="N1093" s="1">
        <v>1</v>
      </c>
      <c r="O1093" s="1">
        <v>0.96533690096206171</v>
      </c>
      <c r="P1093" s="1">
        <v>0.96533690096206171</v>
      </c>
      <c r="Q1093" s="1">
        <v>1</v>
      </c>
      <c r="R1093" s="1">
        <v>0.9329846751933194</v>
      </c>
      <c r="S1093" s="1">
        <v>0.9329846751933194</v>
      </c>
      <c r="T1093" s="1">
        <v>0.9329846751933194</v>
      </c>
      <c r="U1093" s="1">
        <v>0.96533690096206171</v>
      </c>
      <c r="V1093" s="1">
        <v>406.790663</v>
      </c>
      <c r="W1093" s="1">
        <v>379.211635</v>
      </c>
      <c r="X1093" s="1">
        <v>262.000766</v>
      </c>
      <c r="Y1093" s="1">
        <v>389.46</v>
      </c>
      <c r="Z1093" s="7">
        <v>74463.375599999999</v>
      </c>
      <c r="AA1093" s="7">
        <v>53.789300375000003</v>
      </c>
      <c r="AB1093" s="7">
        <v>52.095509993</v>
      </c>
      <c r="AC1093" s="7" t="s">
        <v>444</v>
      </c>
      <c r="AD1093" s="7" t="s">
        <v>445</v>
      </c>
      <c r="AE1093" s="7">
        <v>30.734191832</v>
      </c>
      <c r="AF1093" s="7" t="s">
        <v>445</v>
      </c>
      <c r="AG1093" s="7">
        <v>47.808126629999997</v>
      </c>
    </row>
    <row r="1094" spans="1:33" x14ac:dyDescent="0.25">
      <c r="A1094" s="1">
        <v>238630</v>
      </c>
      <c r="B1094" s="1">
        <v>2231204</v>
      </c>
      <c r="C1094" s="1" t="s">
        <v>443</v>
      </c>
      <c r="D1094" s="1">
        <v>102231204</v>
      </c>
      <c r="E1094" s="1" t="s">
        <v>607</v>
      </c>
      <c r="F1094" s="1">
        <v>34203085</v>
      </c>
      <c r="G1094" s="1">
        <v>1.83</v>
      </c>
      <c r="H1094" s="1">
        <v>0.27069742463544966</v>
      </c>
      <c r="I1094" s="1">
        <v>4.7638284515103964</v>
      </c>
      <c r="J1094" s="1">
        <v>-6.3279258633597717</v>
      </c>
      <c r="K1094" s="1">
        <v>1.9615202254787645</v>
      </c>
      <c r="L1094" s="1">
        <v>6.4732349549656867</v>
      </c>
      <c r="M1094" s="1">
        <v>-27.719999313354492</v>
      </c>
      <c r="N1094" s="1">
        <v>1</v>
      </c>
      <c r="O1094" s="1">
        <v>0.96533690096206171</v>
      </c>
      <c r="P1094" s="1">
        <v>0.96533690096206171</v>
      </c>
      <c r="Q1094" s="1">
        <v>1</v>
      </c>
      <c r="R1094" s="1">
        <v>0.9329846751933194</v>
      </c>
      <c r="S1094" s="1">
        <v>0.9329846751933194</v>
      </c>
      <c r="T1094" s="1">
        <v>0.9329846751933194</v>
      </c>
      <c r="U1094" s="1">
        <v>0.96533690096206171</v>
      </c>
      <c r="V1094" s="1">
        <v>406.790663</v>
      </c>
      <c r="W1094" s="1">
        <v>379.211635</v>
      </c>
      <c r="X1094" s="1">
        <v>262.000766</v>
      </c>
      <c r="Y1094" s="1">
        <v>389.46</v>
      </c>
      <c r="Z1094" s="7">
        <v>74463.375599999999</v>
      </c>
      <c r="AA1094" s="7">
        <v>55.550857041999997</v>
      </c>
      <c r="AB1094" s="7">
        <v>1351.310555</v>
      </c>
      <c r="AC1094" s="7">
        <v>75.843024107000005</v>
      </c>
      <c r="AD1094" s="7">
        <v>37.629197757</v>
      </c>
      <c r="AE1094" s="7" t="s">
        <v>445</v>
      </c>
      <c r="AF1094" s="7">
        <v>58.412849891999997</v>
      </c>
      <c r="AG1094" s="7" t="s">
        <v>445</v>
      </c>
    </row>
    <row r="1095" spans="1:33" x14ac:dyDescent="0.25">
      <c r="A1095" s="1">
        <v>243256</v>
      </c>
      <c r="B1095" s="1">
        <v>2231205</v>
      </c>
      <c r="C1095" s="1" t="s">
        <v>443</v>
      </c>
      <c r="D1095" s="1">
        <v>102231205</v>
      </c>
      <c r="E1095" s="1" t="s">
        <v>607</v>
      </c>
      <c r="F1095" s="1">
        <v>34203085</v>
      </c>
      <c r="G1095" s="1">
        <v>1.83</v>
      </c>
      <c r="H1095" s="1">
        <v>12.677161532512649</v>
      </c>
      <c r="I1095" s="1">
        <v>-4.6521307888679457</v>
      </c>
      <c r="J1095" s="1">
        <v>4.8501033780447695</v>
      </c>
      <c r="K1095" s="1">
        <v>-12.867425555759606</v>
      </c>
      <c r="L1095" s="1">
        <v>11.289938212190236</v>
      </c>
      <c r="M1095" s="1">
        <v>-27.719999313354492</v>
      </c>
      <c r="N1095" s="1">
        <v>1</v>
      </c>
      <c r="O1095" s="1">
        <v>0.96533690096206171</v>
      </c>
      <c r="P1095" s="1">
        <v>0.96533690096206171</v>
      </c>
      <c r="Q1095" s="1">
        <v>1</v>
      </c>
      <c r="R1095" s="1">
        <v>0.9329846751933194</v>
      </c>
      <c r="S1095" s="1">
        <v>0.9329846751933194</v>
      </c>
      <c r="T1095" s="1">
        <v>0.9329846751933194</v>
      </c>
      <c r="U1095" s="1">
        <v>0.96533690096206171</v>
      </c>
      <c r="V1095" s="1">
        <v>406.790663</v>
      </c>
      <c r="W1095" s="1">
        <v>379.211635</v>
      </c>
      <c r="X1095" s="1">
        <v>262.000766</v>
      </c>
      <c r="Y1095" s="1">
        <v>389.46</v>
      </c>
      <c r="Z1095" s="7">
        <v>74463.375599999999</v>
      </c>
      <c r="AA1095" s="7">
        <v>31.424179624000001</v>
      </c>
      <c r="AB1095" s="7">
        <v>27.876100032</v>
      </c>
      <c r="AC1095" s="7" t="s">
        <v>444</v>
      </c>
      <c r="AD1095" s="7" t="s">
        <v>445</v>
      </c>
      <c r="AE1095" s="7">
        <v>17.997016809000002</v>
      </c>
      <c r="AF1095" s="7" t="s">
        <v>445</v>
      </c>
      <c r="AG1095" s="7">
        <v>28.21797432</v>
      </c>
    </row>
    <row r="1096" spans="1:33" x14ac:dyDescent="0.25">
      <c r="A1096" s="1">
        <v>247882</v>
      </c>
      <c r="B1096" s="1">
        <v>2231206</v>
      </c>
      <c r="C1096" s="1" t="s">
        <v>443</v>
      </c>
      <c r="D1096" s="1">
        <v>102231206</v>
      </c>
      <c r="E1096" s="1" t="s">
        <v>607</v>
      </c>
      <c r="F1096" s="1">
        <v>34203085</v>
      </c>
      <c r="G1096" s="1">
        <v>1.83</v>
      </c>
      <c r="H1096" s="1">
        <v>1.2267186457895267</v>
      </c>
      <c r="I1096" s="1">
        <v>3.6692220635424535</v>
      </c>
      <c r="J1096" s="1">
        <v>-4.7113311084278813</v>
      </c>
      <c r="K1096" s="1">
        <v>1.5310689543158247</v>
      </c>
      <c r="L1096" s="1">
        <v>5.4345480038769871</v>
      </c>
      <c r="M1096" s="1">
        <v>-27.719999313354492</v>
      </c>
      <c r="N1096" s="1">
        <v>1</v>
      </c>
      <c r="O1096" s="1">
        <v>0.96533690096206171</v>
      </c>
      <c r="P1096" s="1">
        <v>0.96533690096206171</v>
      </c>
      <c r="Q1096" s="1">
        <v>1</v>
      </c>
      <c r="R1096" s="1">
        <v>0.9329846751933194</v>
      </c>
      <c r="S1096" s="1">
        <v>0.9329846751933194</v>
      </c>
      <c r="T1096" s="1">
        <v>0.9329846751933194</v>
      </c>
      <c r="U1096" s="1">
        <v>0.96533690096206171</v>
      </c>
      <c r="V1096" s="1">
        <v>406.790663</v>
      </c>
      <c r="W1096" s="1">
        <v>379.211635</v>
      </c>
      <c r="X1096" s="1">
        <v>262.000766</v>
      </c>
      <c r="Y1096" s="1">
        <v>389.46</v>
      </c>
      <c r="Z1096" s="7">
        <v>74463.375599999999</v>
      </c>
      <c r="AA1096" s="7">
        <v>66.359232871000003</v>
      </c>
      <c r="AB1096" s="7">
        <v>297.41152720000002</v>
      </c>
      <c r="AC1096" s="7">
        <v>98.766920126000002</v>
      </c>
      <c r="AD1096" s="7">
        <v>50.883999223000004</v>
      </c>
      <c r="AE1096" s="7" t="s">
        <v>445</v>
      </c>
      <c r="AF1096" s="7">
        <v>78.799126997000002</v>
      </c>
      <c r="AG1096" s="7" t="s">
        <v>445</v>
      </c>
    </row>
    <row r="1097" spans="1:33" x14ac:dyDescent="0.25">
      <c r="A1097" s="1">
        <v>252508</v>
      </c>
      <c r="B1097" s="1">
        <v>2231207</v>
      </c>
      <c r="C1097" s="1" t="s">
        <v>443</v>
      </c>
      <c r="D1097" s="1">
        <v>102231207</v>
      </c>
      <c r="E1097" s="1" t="s">
        <v>607</v>
      </c>
      <c r="F1097" s="1">
        <v>34203085</v>
      </c>
      <c r="G1097" s="1">
        <v>1.83</v>
      </c>
      <c r="H1097" s="1">
        <v>6.4153886582415973</v>
      </c>
      <c r="I1097" s="1">
        <v>-3.3061935450344331</v>
      </c>
      <c r="J1097" s="1">
        <v>2.1758841016355195</v>
      </c>
      <c r="K1097" s="1">
        <v>-7.3467992693558539</v>
      </c>
      <c r="L1097" s="1">
        <v>6.3817141463063001</v>
      </c>
      <c r="M1097" s="1">
        <v>-27.719999313354492</v>
      </c>
      <c r="N1097" s="1">
        <v>1</v>
      </c>
      <c r="O1097" s="1">
        <v>0.96533690096206171</v>
      </c>
      <c r="P1097" s="1">
        <v>0.96533690096206171</v>
      </c>
      <c r="Q1097" s="1">
        <v>1</v>
      </c>
      <c r="R1097" s="1">
        <v>0.9329846751933194</v>
      </c>
      <c r="S1097" s="1">
        <v>0.9329846751933194</v>
      </c>
      <c r="T1097" s="1">
        <v>0.9329846751933194</v>
      </c>
      <c r="U1097" s="1">
        <v>0.96533690096206171</v>
      </c>
      <c r="V1097" s="1">
        <v>406.790663</v>
      </c>
      <c r="W1097" s="1">
        <v>379.211635</v>
      </c>
      <c r="X1097" s="1">
        <v>262.000766</v>
      </c>
      <c r="Y1097" s="1">
        <v>389.46</v>
      </c>
      <c r="Z1097" s="7">
        <v>74463.375599999999</v>
      </c>
      <c r="AA1097" s="7">
        <v>56.361858607999999</v>
      </c>
      <c r="AB1097" s="7">
        <v>56.060764988999999</v>
      </c>
      <c r="AC1097" s="7" t="s">
        <v>444</v>
      </c>
      <c r="AD1097" s="7" t="s">
        <v>445</v>
      </c>
      <c r="AE1097" s="7">
        <v>32.271999221000002</v>
      </c>
      <c r="AF1097" s="7" t="s">
        <v>445</v>
      </c>
      <c r="AG1097" s="7">
        <v>50.173319927000001</v>
      </c>
    </row>
    <row r="1098" spans="1:33" x14ac:dyDescent="0.25">
      <c r="A1098" s="1">
        <v>257134</v>
      </c>
      <c r="B1098" s="1">
        <v>2231208</v>
      </c>
      <c r="C1098" s="1" t="s">
        <v>443</v>
      </c>
      <c r="D1098" s="1">
        <v>102231208</v>
      </c>
      <c r="E1098" s="1" t="s">
        <v>607</v>
      </c>
      <c r="F1098" s="1">
        <v>34203085</v>
      </c>
      <c r="G1098" s="1">
        <v>1.83</v>
      </c>
      <c r="H1098" s="1">
        <v>0.81235048631527695</v>
      </c>
      <c r="I1098" s="1">
        <v>1.1896138297332144</v>
      </c>
      <c r="J1098" s="1">
        <v>-2.0119175106805334</v>
      </c>
      <c r="K1098" s="1">
        <v>-2.6088468394761453</v>
      </c>
      <c r="L1098" s="1">
        <v>3.387723088064615</v>
      </c>
      <c r="M1098" s="1">
        <v>-27.719999313354492</v>
      </c>
      <c r="N1098" s="1">
        <v>1</v>
      </c>
      <c r="O1098" s="1">
        <v>0.96533690096206171</v>
      </c>
      <c r="P1098" s="1">
        <v>0.96533690096206171</v>
      </c>
      <c r="Q1098" s="1">
        <v>1</v>
      </c>
      <c r="R1098" s="1">
        <v>0.9329846751933194</v>
      </c>
      <c r="S1098" s="1">
        <v>0.9329846751933194</v>
      </c>
      <c r="T1098" s="1">
        <v>0.9329846751933194</v>
      </c>
      <c r="U1098" s="1">
        <v>0.96533690096206171</v>
      </c>
      <c r="V1098" s="1">
        <v>406.790663</v>
      </c>
      <c r="W1098" s="1">
        <v>379.211635</v>
      </c>
      <c r="X1098" s="1">
        <v>262.000766</v>
      </c>
      <c r="Y1098" s="1">
        <v>389.46</v>
      </c>
      <c r="Z1098" s="7">
        <v>74463.375599999999</v>
      </c>
      <c r="AA1098" s="7">
        <v>107.05693825</v>
      </c>
      <c r="AB1098" s="7">
        <v>449.62690391000001</v>
      </c>
      <c r="AC1098" s="7">
        <v>306.71917356</v>
      </c>
      <c r="AD1098" s="7">
        <v>120.49737664</v>
      </c>
      <c r="AE1098" s="7">
        <v>92.697604577000007</v>
      </c>
      <c r="AF1098" s="7">
        <v>185.86656260000001</v>
      </c>
      <c r="AG1098" s="7">
        <v>143.10969005999999</v>
      </c>
    </row>
    <row r="1099" spans="1:33" x14ac:dyDescent="0.25">
      <c r="A1099" s="1">
        <v>261760</v>
      </c>
      <c r="B1099" s="1">
        <v>2231209</v>
      </c>
      <c r="C1099" s="1" t="s">
        <v>443</v>
      </c>
      <c r="D1099" s="1">
        <v>102231209</v>
      </c>
      <c r="E1099" s="1" t="s">
        <v>607</v>
      </c>
      <c r="F1099" s="1">
        <v>34203085</v>
      </c>
      <c r="G1099" s="1">
        <v>1.83</v>
      </c>
      <c r="H1099" s="1">
        <v>8.9006353398325366</v>
      </c>
      <c r="I1099" s="1">
        <v>-4.3798995332037149</v>
      </c>
      <c r="J1099" s="1">
        <v>2.5822104316313021</v>
      </c>
      <c r="K1099" s="1">
        <v>-9.3556684930640461</v>
      </c>
      <c r="L1099" s="1">
        <v>8.1135058805959801</v>
      </c>
      <c r="M1099" s="1">
        <v>-27.719999313354492</v>
      </c>
      <c r="N1099" s="1">
        <v>1</v>
      </c>
      <c r="O1099" s="1">
        <v>0.96533690096206171</v>
      </c>
      <c r="P1099" s="1">
        <v>0.96533690096206171</v>
      </c>
      <c r="Q1099" s="1">
        <v>1</v>
      </c>
      <c r="R1099" s="1">
        <v>0.9329846751933194</v>
      </c>
      <c r="S1099" s="1">
        <v>0.9329846751933194</v>
      </c>
      <c r="T1099" s="1">
        <v>0.9329846751933194</v>
      </c>
      <c r="U1099" s="1">
        <v>0.96533690096206171</v>
      </c>
      <c r="V1099" s="1">
        <v>406.790663</v>
      </c>
      <c r="W1099" s="1">
        <v>379.211635</v>
      </c>
      <c r="X1099" s="1">
        <v>262.000766</v>
      </c>
      <c r="Y1099" s="1">
        <v>389.46</v>
      </c>
      <c r="Z1099" s="7">
        <v>74463.375599999999</v>
      </c>
      <c r="AA1099" s="7">
        <v>44.118225084000002</v>
      </c>
      <c r="AB1099" s="7">
        <v>40.128185860999999</v>
      </c>
      <c r="AC1099" s="7" t="s">
        <v>444</v>
      </c>
      <c r="AD1099" s="7" t="s">
        <v>445</v>
      </c>
      <c r="AE1099" s="7">
        <v>25.127764118999998</v>
      </c>
      <c r="AF1099" s="7" t="s">
        <v>445</v>
      </c>
      <c r="AG1099" s="7">
        <v>39.185274812999999</v>
      </c>
    </row>
    <row r="1100" spans="1:33" x14ac:dyDescent="0.25">
      <c r="A1100" s="1">
        <v>266386</v>
      </c>
      <c r="B1100" s="1">
        <v>2231210</v>
      </c>
      <c r="C1100" s="1" t="s">
        <v>443</v>
      </c>
      <c r="D1100" s="1">
        <v>102231210</v>
      </c>
      <c r="E1100" s="1" t="s">
        <v>607</v>
      </c>
      <c r="F1100" s="1">
        <v>34203085</v>
      </c>
      <c r="G1100" s="1">
        <v>1.83</v>
      </c>
      <c r="H1100" s="1">
        <v>-2.0987472134629046</v>
      </c>
      <c r="I1100" s="1">
        <v>5.0369160619980473</v>
      </c>
      <c r="J1100" s="1">
        <v>-7.3698117368161462</v>
      </c>
      <c r="K1100" s="1">
        <v>1.4097851815667259</v>
      </c>
      <c r="L1100" s="1">
        <v>6.578906806073328</v>
      </c>
      <c r="M1100" s="1">
        <v>-27.719999313354492</v>
      </c>
      <c r="N1100" s="1">
        <v>1</v>
      </c>
      <c r="O1100" s="1">
        <v>0.96533690096206171</v>
      </c>
      <c r="P1100" s="1">
        <v>0.96533690096206171</v>
      </c>
      <c r="Q1100" s="1">
        <v>1</v>
      </c>
      <c r="R1100" s="1">
        <v>0.9329846751933194</v>
      </c>
      <c r="S1100" s="1">
        <v>0.9329846751933194</v>
      </c>
      <c r="T1100" s="1">
        <v>0.9329846751933194</v>
      </c>
      <c r="U1100" s="1">
        <v>0.96533690096206171</v>
      </c>
      <c r="V1100" s="1">
        <v>406.790663</v>
      </c>
      <c r="W1100" s="1">
        <v>379.211635</v>
      </c>
      <c r="X1100" s="1">
        <v>262.000766</v>
      </c>
      <c r="Y1100" s="1">
        <v>389.46</v>
      </c>
      <c r="Z1100" s="7">
        <v>74463.375599999999</v>
      </c>
      <c r="AA1100" s="7">
        <v>54.642524713</v>
      </c>
      <c r="AB1100" s="7" t="s">
        <v>444</v>
      </c>
      <c r="AC1100" s="7">
        <v>71.676808593999993</v>
      </c>
      <c r="AD1100" s="7">
        <v>32.168106364000003</v>
      </c>
      <c r="AE1100" s="7" t="s">
        <v>445</v>
      </c>
      <c r="AF1100" s="7">
        <v>50.013529636000001</v>
      </c>
      <c r="AG1100" s="7" t="s">
        <v>445</v>
      </c>
    </row>
    <row r="1101" spans="1:33" x14ac:dyDescent="0.25">
      <c r="A1101" s="1">
        <v>271012</v>
      </c>
      <c r="B1101" s="1">
        <v>2231211</v>
      </c>
      <c r="C1101" s="1" t="s">
        <v>443</v>
      </c>
      <c r="D1101" s="1">
        <v>102231211</v>
      </c>
      <c r="E1101" s="1" t="s">
        <v>607</v>
      </c>
      <c r="F1101" s="1">
        <v>34203085</v>
      </c>
      <c r="G1101" s="1">
        <v>1.83</v>
      </c>
      <c r="H1101" s="1">
        <v>14.459367119813571</v>
      </c>
      <c r="I1101" s="1">
        <v>-11.254687631922108</v>
      </c>
      <c r="J1101" s="1">
        <v>7.3686366839290446E-2</v>
      </c>
      <c r="K1101" s="1">
        <v>-14.742468844258642</v>
      </c>
      <c r="L1101" s="1">
        <v>14.445203920393215</v>
      </c>
      <c r="M1101" s="1">
        <v>-27.719999313354492</v>
      </c>
      <c r="N1101" s="1">
        <v>1</v>
      </c>
      <c r="O1101" s="1">
        <v>0.96533690096206171</v>
      </c>
      <c r="P1101" s="1">
        <v>0.96533690096206171</v>
      </c>
      <c r="Q1101" s="1">
        <v>1</v>
      </c>
      <c r="R1101" s="1">
        <v>0.9329846751933194</v>
      </c>
      <c r="S1101" s="1">
        <v>0.9329846751933194</v>
      </c>
      <c r="T1101" s="1">
        <v>0.9329846751933194</v>
      </c>
      <c r="U1101" s="1">
        <v>0.96533690096206171</v>
      </c>
      <c r="V1101" s="1">
        <v>406.790663</v>
      </c>
      <c r="W1101" s="1">
        <v>379.211635</v>
      </c>
      <c r="X1101" s="1">
        <v>262.000766</v>
      </c>
      <c r="Y1101" s="1">
        <v>389.46</v>
      </c>
      <c r="Z1101" s="7">
        <v>74463.375599999999</v>
      </c>
      <c r="AA1101" s="7">
        <v>24.341766482000001</v>
      </c>
      <c r="AB1101" s="7">
        <v>24.316943784999999</v>
      </c>
      <c r="AC1101" s="7" t="s">
        <v>444</v>
      </c>
      <c r="AD1101" s="7" t="s">
        <v>445</v>
      </c>
      <c r="AE1101" s="7">
        <v>15.580852375999999</v>
      </c>
      <c r="AF1101" s="7" t="s">
        <v>445</v>
      </c>
      <c r="AG1101" s="7">
        <v>24.501841884000001</v>
      </c>
    </row>
    <row r="1102" spans="1:33" x14ac:dyDescent="0.25">
      <c r="A1102" s="1">
        <v>275638</v>
      </c>
      <c r="B1102" s="1">
        <v>2231212</v>
      </c>
      <c r="C1102" s="1" t="s">
        <v>443</v>
      </c>
      <c r="D1102" s="1">
        <v>102231212</v>
      </c>
      <c r="E1102" s="1" t="s">
        <v>607</v>
      </c>
      <c r="F1102" s="1">
        <v>34203085</v>
      </c>
      <c r="G1102" s="1">
        <v>1.83</v>
      </c>
      <c r="H1102" s="1">
        <v>11.417717504708349</v>
      </c>
      <c r="I1102" s="1">
        <v>-4.2366819252752963</v>
      </c>
      <c r="J1102" s="1">
        <v>4.6122725475046655</v>
      </c>
      <c r="K1102" s="1">
        <v>-11.832143304334494</v>
      </c>
      <c r="L1102" s="1">
        <v>10.389376274550495</v>
      </c>
      <c r="M1102" s="1">
        <v>-27.719999313354492</v>
      </c>
      <c r="N1102" s="1">
        <v>1</v>
      </c>
      <c r="O1102" s="1">
        <v>0.96533690096206171</v>
      </c>
      <c r="P1102" s="1">
        <v>0.96533690096206171</v>
      </c>
      <c r="Q1102" s="1">
        <v>1</v>
      </c>
      <c r="R1102" s="1">
        <v>0.9329846751933194</v>
      </c>
      <c r="S1102" s="1">
        <v>0.9329846751933194</v>
      </c>
      <c r="T1102" s="1">
        <v>0.9329846751933194</v>
      </c>
      <c r="U1102" s="1">
        <v>0.96533690096206171</v>
      </c>
      <c r="V1102" s="1">
        <v>406.790663</v>
      </c>
      <c r="W1102" s="1">
        <v>379.211635</v>
      </c>
      <c r="X1102" s="1">
        <v>262.000766</v>
      </c>
      <c r="Y1102" s="1">
        <v>389.46</v>
      </c>
      <c r="Z1102" s="7">
        <v>74463.375599999999</v>
      </c>
      <c r="AA1102" s="7">
        <v>34.234741227000001</v>
      </c>
      <c r="AB1102" s="7">
        <v>31.061310362</v>
      </c>
      <c r="AC1102" s="7" t="s">
        <v>444</v>
      </c>
      <c r="AD1102" s="7" t="s">
        <v>445</v>
      </c>
      <c r="AE1102" s="7">
        <v>19.659207151</v>
      </c>
      <c r="AF1102" s="7" t="s">
        <v>445</v>
      </c>
      <c r="AG1102" s="7">
        <v>30.774472281000001</v>
      </c>
    </row>
    <row r="1103" spans="1:33" x14ac:dyDescent="0.25">
      <c r="A1103" s="1">
        <v>280264</v>
      </c>
      <c r="B1103" s="1">
        <v>2231213</v>
      </c>
      <c r="C1103" s="1" t="s">
        <v>443</v>
      </c>
      <c r="D1103" s="1">
        <v>102231213</v>
      </c>
      <c r="E1103" s="1" t="s">
        <v>607</v>
      </c>
      <c r="F1103" s="1">
        <v>34203085</v>
      </c>
      <c r="G1103" s="1">
        <v>1.83</v>
      </c>
      <c r="H1103" s="1">
        <v>2.2977364756786445</v>
      </c>
      <c r="I1103" s="1">
        <v>5.7984661461707461</v>
      </c>
      <c r="J1103" s="1">
        <v>-6.9870386499820976</v>
      </c>
      <c r="K1103" s="1">
        <v>3.5742656050511319</v>
      </c>
      <c r="L1103" s="1">
        <v>8.3807552587862926</v>
      </c>
      <c r="M1103" s="1">
        <v>-27.719999313354492</v>
      </c>
      <c r="N1103" s="1">
        <v>1</v>
      </c>
      <c r="O1103" s="1">
        <v>0.96533690096206171</v>
      </c>
      <c r="P1103" s="1">
        <v>0.96533690096206171</v>
      </c>
      <c r="Q1103" s="1">
        <v>1</v>
      </c>
      <c r="R1103" s="1">
        <v>0.9329846751933194</v>
      </c>
      <c r="S1103" s="1">
        <v>0.9329846751933194</v>
      </c>
      <c r="T1103" s="1">
        <v>0.9329846751933194</v>
      </c>
      <c r="U1103" s="1">
        <v>0.96533690096206171</v>
      </c>
      <c r="V1103" s="1">
        <v>406.790663</v>
      </c>
      <c r="W1103" s="1">
        <v>379.211635</v>
      </c>
      <c r="X1103" s="1">
        <v>262.000766</v>
      </c>
      <c r="Y1103" s="1">
        <v>389.46</v>
      </c>
      <c r="Z1103" s="7">
        <v>74463.375599999999</v>
      </c>
      <c r="AA1103" s="7">
        <v>42.679474370999998</v>
      </c>
      <c r="AB1103" s="7">
        <v>158.31634825</v>
      </c>
      <c r="AC1103" s="7">
        <v>62.131692987999998</v>
      </c>
      <c r="AD1103" s="7">
        <v>33.985164933999997</v>
      </c>
      <c r="AE1103" s="7" t="s">
        <v>445</v>
      </c>
      <c r="AF1103" s="7">
        <v>52.808219516999998</v>
      </c>
      <c r="AG1103" s="7" t="s">
        <v>445</v>
      </c>
    </row>
    <row r="1104" spans="1:33" x14ac:dyDescent="0.25">
      <c r="A1104" s="1">
        <v>284890</v>
      </c>
      <c r="B1104" s="1">
        <v>2231214</v>
      </c>
      <c r="C1104" s="1" t="s">
        <v>443</v>
      </c>
      <c r="D1104" s="1">
        <v>102231214</v>
      </c>
      <c r="E1104" s="1" t="s">
        <v>607</v>
      </c>
      <c r="F1104" s="1">
        <v>34203085</v>
      </c>
      <c r="G1104" s="1">
        <v>1.83</v>
      </c>
      <c r="H1104" s="1">
        <v>11.247303811762837</v>
      </c>
      <c r="I1104" s="1">
        <v>-4.4865429894367281</v>
      </c>
      <c r="J1104" s="1">
        <v>3.9222519625843613</v>
      </c>
      <c r="K1104" s="1">
        <v>-11.355851634539551</v>
      </c>
      <c r="L1104" s="1">
        <v>9.9106363760155158</v>
      </c>
      <c r="M1104" s="1">
        <v>-27.719999313354492</v>
      </c>
      <c r="N1104" s="1">
        <v>1</v>
      </c>
      <c r="O1104" s="1">
        <v>0.96533690096206171</v>
      </c>
      <c r="P1104" s="1">
        <v>0.96533690096206171</v>
      </c>
      <c r="Q1104" s="1">
        <v>1</v>
      </c>
      <c r="R1104" s="1">
        <v>0.9329846751933194</v>
      </c>
      <c r="S1104" s="1">
        <v>0.9329846751933194</v>
      </c>
      <c r="T1104" s="1">
        <v>0.9329846751933194</v>
      </c>
      <c r="U1104" s="1">
        <v>0.96533690096206171</v>
      </c>
      <c r="V1104" s="1">
        <v>406.790663</v>
      </c>
      <c r="W1104" s="1">
        <v>379.211635</v>
      </c>
      <c r="X1104" s="1">
        <v>262.000766</v>
      </c>
      <c r="Y1104" s="1">
        <v>389.46</v>
      </c>
      <c r="Z1104" s="7">
        <v>74463.375599999999</v>
      </c>
      <c r="AA1104" s="7">
        <v>35.936778896</v>
      </c>
      <c r="AB1104" s="7">
        <v>31.547087787999999</v>
      </c>
      <c r="AC1104" s="7" t="s">
        <v>444</v>
      </c>
      <c r="AD1104" s="7" t="s">
        <v>445</v>
      </c>
      <c r="AE1104" s="7">
        <v>20.525703878000002</v>
      </c>
      <c r="AF1104" s="7" t="s">
        <v>445</v>
      </c>
      <c r="AG1104" s="7">
        <v>32.107169902000003</v>
      </c>
    </row>
    <row r="1105" spans="1:33" x14ac:dyDescent="0.25">
      <c r="A1105" s="1">
        <v>289516</v>
      </c>
      <c r="B1105" s="1">
        <v>2231215</v>
      </c>
      <c r="C1105" s="1" t="s">
        <v>443</v>
      </c>
      <c r="D1105" s="1">
        <v>102231215</v>
      </c>
      <c r="E1105" s="1" t="s">
        <v>607</v>
      </c>
      <c r="F1105" s="1">
        <v>34203085</v>
      </c>
      <c r="G1105" s="1">
        <v>1.83</v>
      </c>
      <c r="H1105" s="1">
        <v>-1.0487399909266637</v>
      </c>
      <c r="I1105" s="1">
        <v>8.5214940009532469</v>
      </c>
      <c r="J1105" s="1">
        <v>-11.880297447447811</v>
      </c>
      <c r="K1105" s="1">
        <v>5.3789677988356424</v>
      </c>
      <c r="L1105" s="1">
        <v>11.394889223654436</v>
      </c>
      <c r="M1105" s="1">
        <v>-27.719999313354492</v>
      </c>
      <c r="N1105" s="1">
        <v>1</v>
      </c>
      <c r="O1105" s="1">
        <v>0.96533690096206171</v>
      </c>
      <c r="P1105" s="1">
        <v>0.96533690096206171</v>
      </c>
      <c r="Q1105" s="1">
        <v>1</v>
      </c>
      <c r="R1105" s="1">
        <v>0.9329846751933194</v>
      </c>
      <c r="S1105" s="1">
        <v>0.9329846751933194</v>
      </c>
      <c r="T1105" s="1">
        <v>0.9329846751933194</v>
      </c>
      <c r="U1105" s="1">
        <v>0.96533690096206171</v>
      </c>
      <c r="V1105" s="1">
        <v>406.790663</v>
      </c>
      <c r="W1105" s="1">
        <v>379.211635</v>
      </c>
      <c r="X1105" s="1">
        <v>262.000766</v>
      </c>
      <c r="Y1105" s="1">
        <v>389.46</v>
      </c>
      <c r="Z1105" s="7">
        <v>74463.375599999999</v>
      </c>
      <c r="AA1105" s="7">
        <v>31.125541315</v>
      </c>
      <c r="AB1105" s="7" t="s">
        <v>444</v>
      </c>
      <c r="AC1105" s="7">
        <v>41.958075719999997</v>
      </c>
      <c r="AD1105" s="7">
        <v>19.575469649999999</v>
      </c>
      <c r="AE1105" s="7" t="s">
        <v>445</v>
      </c>
      <c r="AF1105" s="7">
        <v>30.645681525000001</v>
      </c>
      <c r="AG1105" s="7" t="s">
        <v>445</v>
      </c>
    </row>
    <row r="1106" spans="1:33" x14ac:dyDescent="0.25">
      <c r="A1106" s="1">
        <v>294142</v>
      </c>
      <c r="B1106" s="1">
        <v>2231216</v>
      </c>
      <c r="C1106" s="1" t="s">
        <v>443</v>
      </c>
      <c r="D1106" s="1">
        <v>102231216</v>
      </c>
      <c r="E1106" s="1" t="s">
        <v>607</v>
      </c>
      <c r="F1106" s="1">
        <v>34203085</v>
      </c>
      <c r="G1106" s="1">
        <v>1.83</v>
      </c>
      <c r="H1106" s="1">
        <v>2.7925417312621481</v>
      </c>
      <c r="I1106" s="1">
        <v>0.72275700601990189</v>
      </c>
      <c r="J1106" s="1">
        <v>1.335468706711461</v>
      </c>
      <c r="K1106" s="1">
        <v>-3.1562470389138406</v>
      </c>
      <c r="L1106" s="1">
        <v>3.5835138339228063</v>
      </c>
      <c r="M1106" s="1">
        <v>-27.719999313354492</v>
      </c>
      <c r="N1106" s="1">
        <v>1</v>
      </c>
      <c r="O1106" s="1">
        <v>0.96533690096206171</v>
      </c>
      <c r="P1106" s="1">
        <v>0.96533690096206171</v>
      </c>
      <c r="Q1106" s="1">
        <v>1</v>
      </c>
      <c r="R1106" s="1">
        <v>0.9329846751933194</v>
      </c>
      <c r="S1106" s="1">
        <v>0.9329846751933194</v>
      </c>
      <c r="T1106" s="1">
        <v>0.9329846751933194</v>
      </c>
      <c r="U1106" s="1">
        <v>0.96533690096206171</v>
      </c>
      <c r="V1106" s="1">
        <v>406.790663</v>
      </c>
      <c r="W1106" s="1">
        <v>379.211635</v>
      </c>
      <c r="X1106" s="1">
        <v>262.000766</v>
      </c>
      <c r="Y1106" s="1">
        <v>389.46</v>
      </c>
      <c r="Z1106" s="7">
        <v>74463.375599999999</v>
      </c>
      <c r="AA1106" s="7">
        <v>101.15308256</v>
      </c>
      <c r="AB1106" s="7">
        <v>130.08738195000001</v>
      </c>
      <c r="AC1106" s="7">
        <v>505.48694026999999</v>
      </c>
      <c r="AD1106" s="7" t="s">
        <v>445</v>
      </c>
      <c r="AE1106" s="7">
        <v>76.447264599999997</v>
      </c>
      <c r="AF1106" s="7" t="s">
        <v>445</v>
      </c>
      <c r="AG1106" s="7">
        <v>118.11618602999999</v>
      </c>
    </row>
    <row r="1107" spans="1:33" x14ac:dyDescent="0.25">
      <c r="A1107" s="1">
        <v>298768</v>
      </c>
      <c r="B1107" s="1">
        <v>2231217</v>
      </c>
      <c r="C1107" s="1" t="s">
        <v>443</v>
      </c>
      <c r="D1107" s="1">
        <v>102231217</v>
      </c>
      <c r="E1107" s="1" t="s">
        <v>607</v>
      </c>
      <c r="F1107" s="1">
        <v>34203085</v>
      </c>
      <c r="G1107" s="1">
        <v>1.83</v>
      </c>
      <c r="H1107" s="1">
        <v>1.9211647434411034</v>
      </c>
      <c r="I1107" s="1">
        <v>0.10848888246352445</v>
      </c>
      <c r="J1107" s="1">
        <v>0.89225001624595934</v>
      </c>
      <c r="K1107" s="1">
        <v>-2.7474169439853093</v>
      </c>
      <c r="L1107" s="1">
        <v>2.8185011217357694</v>
      </c>
      <c r="M1107" s="1">
        <v>-27.719999313354492</v>
      </c>
      <c r="N1107" s="1">
        <v>1</v>
      </c>
      <c r="O1107" s="1">
        <v>0.96533690096206171</v>
      </c>
      <c r="P1107" s="1">
        <v>0.96533690096206171</v>
      </c>
      <c r="Q1107" s="1">
        <v>1</v>
      </c>
      <c r="R1107" s="1">
        <v>0.9329846751933194</v>
      </c>
      <c r="S1107" s="1">
        <v>0.9329846751933194</v>
      </c>
      <c r="T1107" s="1">
        <v>0.9329846751933194</v>
      </c>
      <c r="U1107" s="1">
        <v>0.96533690096206171</v>
      </c>
      <c r="V1107" s="1">
        <v>406.790663</v>
      </c>
      <c r="W1107" s="1">
        <v>379.211635</v>
      </c>
      <c r="X1107" s="1">
        <v>262.000766</v>
      </c>
      <c r="Y1107" s="1">
        <v>389.46</v>
      </c>
      <c r="Z1107" s="7">
        <v>74463.375599999999</v>
      </c>
      <c r="AA1107" s="7">
        <v>128.88002087999999</v>
      </c>
      <c r="AB1107" s="7">
        <v>189.54429651999999</v>
      </c>
      <c r="AC1107" s="7">
        <v>3373.2350019999999</v>
      </c>
      <c r="AD1107" s="7" t="s">
        <v>445</v>
      </c>
      <c r="AE1107" s="7">
        <v>87.971825009</v>
      </c>
      <c r="AF1107" s="7" t="s">
        <v>445</v>
      </c>
      <c r="AG1107" s="7">
        <v>135.84130116</v>
      </c>
    </row>
    <row r="1108" spans="1:33" x14ac:dyDescent="0.25">
      <c r="A1108" s="1">
        <v>303394</v>
      </c>
      <c r="B1108" s="1">
        <v>2231218</v>
      </c>
      <c r="C1108" s="1" t="s">
        <v>443</v>
      </c>
      <c r="D1108" s="1">
        <v>102231218</v>
      </c>
      <c r="E1108" s="1" t="s">
        <v>607</v>
      </c>
      <c r="F1108" s="1">
        <v>34203085</v>
      </c>
      <c r="G1108" s="1">
        <v>1.83</v>
      </c>
      <c r="H1108" s="1">
        <v>2.1277167729617084</v>
      </c>
      <c r="I1108" s="1">
        <v>0.31164116716520335</v>
      </c>
      <c r="J1108" s="1">
        <v>0.9333626752149955</v>
      </c>
      <c r="K1108" s="1">
        <v>-2.7878033781806333</v>
      </c>
      <c r="L1108" s="1">
        <v>2.9698950633683734</v>
      </c>
      <c r="M1108" s="1">
        <v>-27.719999313354492</v>
      </c>
      <c r="N1108" s="1">
        <v>1</v>
      </c>
      <c r="O1108" s="1">
        <v>0.96533690096206171</v>
      </c>
      <c r="P1108" s="1">
        <v>0.96533690096206171</v>
      </c>
      <c r="Q1108" s="1">
        <v>1</v>
      </c>
      <c r="R1108" s="1">
        <v>0.9329846751933194</v>
      </c>
      <c r="S1108" s="1">
        <v>0.9329846751933194</v>
      </c>
      <c r="T1108" s="1">
        <v>0.9329846751933194</v>
      </c>
      <c r="U1108" s="1">
        <v>0.96533690096206171</v>
      </c>
      <c r="V1108" s="1">
        <v>406.790663</v>
      </c>
      <c r="W1108" s="1">
        <v>379.211635</v>
      </c>
      <c r="X1108" s="1">
        <v>262.000766</v>
      </c>
      <c r="Y1108" s="1">
        <v>389.46</v>
      </c>
      <c r="Z1108" s="7">
        <v>74463.375599999999</v>
      </c>
      <c r="AA1108" s="7">
        <v>122.25923197</v>
      </c>
      <c r="AB1108" s="7">
        <v>171.04685755</v>
      </c>
      <c r="AC1108" s="7">
        <v>1173.6425796999999</v>
      </c>
      <c r="AD1108" s="7" t="s">
        <v>445</v>
      </c>
      <c r="AE1108" s="7">
        <v>86.682905286999997</v>
      </c>
      <c r="AF1108" s="7" t="s">
        <v>445</v>
      </c>
      <c r="AG1108" s="7">
        <v>133.85890447</v>
      </c>
    </row>
    <row r="1109" spans="1:33" x14ac:dyDescent="0.25">
      <c r="A1109" s="1">
        <v>308020</v>
      </c>
      <c r="B1109" s="1">
        <v>2231219</v>
      </c>
      <c r="C1109" s="1" t="s">
        <v>443</v>
      </c>
      <c r="D1109" s="1">
        <v>102231219</v>
      </c>
      <c r="E1109" s="1" t="s">
        <v>607</v>
      </c>
      <c r="F1109" s="1">
        <v>34203085</v>
      </c>
      <c r="G1109" s="1">
        <v>1.83</v>
      </c>
      <c r="H1109" s="1">
        <v>2.6350444526713055</v>
      </c>
      <c r="I1109" s="1">
        <v>0.7226027933627317</v>
      </c>
      <c r="J1109" s="1">
        <v>1.1068946588498909</v>
      </c>
      <c r="K1109" s="1">
        <v>-3.0028490926241584</v>
      </c>
      <c r="L1109" s="1">
        <v>3.4333188934991759</v>
      </c>
      <c r="M1109" s="1">
        <v>-27.719999313354492</v>
      </c>
      <c r="N1109" s="1">
        <v>1</v>
      </c>
      <c r="O1109" s="1">
        <v>0.96533690096206171</v>
      </c>
      <c r="P1109" s="1">
        <v>0.96533690096206171</v>
      </c>
      <c r="Q1109" s="1">
        <v>1</v>
      </c>
      <c r="R1109" s="1">
        <v>0.9329846751933194</v>
      </c>
      <c r="S1109" s="1">
        <v>0.9329846751933194</v>
      </c>
      <c r="T1109" s="1">
        <v>0.9329846751933194</v>
      </c>
      <c r="U1109" s="1">
        <v>0.96533690096206171</v>
      </c>
      <c r="V1109" s="1">
        <v>406.790663</v>
      </c>
      <c r="W1109" s="1">
        <v>379.211635</v>
      </c>
      <c r="X1109" s="1">
        <v>262.000766</v>
      </c>
      <c r="Y1109" s="1">
        <v>389.46</v>
      </c>
      <c r="Z1109" s="7">
        <v>74463.375599999999</v>
      </c>
      <c r="AA1109" s="7">
        <v>105.62190024</v>
      </c>
      <c r="AB1109" s="7">
        <v>137.92250817999999</v>
      </c>
      <c r="AC1109" s="7">
        <v>505.59503104999999</v>
      </c>
      <c r="AD1109" s="7" t="s">
        <v>445</v>
      </c>
      <c r="AE1109" s="7">
        <v>80.403591065000001</v>
      </c>
      <c r="AF1109" s="7" t="s">
        <v>445</v>
      </c>
      <c r="AG1109" s="7">
        <v>124.20113327</v>
      </c>
    </row>
    <row r="1110" spans="1:33" x14ac:dyDescent="0.25">
      <c r="A1110" s="1">
        <v>312646</v>
      </c>
      <c r="B1110" s="1">
        <v>2231220</v>
      </c>
      <c r="C1110" s="1" t="s">
        <v>443</v>
      </c>
      <c r="D1110" s="1">
        <v>102231220</v>
      </c>
      <c r="E1110" s="1" t="s">
        <v>607</v>
      </c>
      <c r="F1110" s="1">
        <v>34203085</v>
      </c>
      <c r="G1110" s="1">
        <v>1.83</v>
      </c>
      <c r="H1110" s="1">
        <v>1.6165258595525525</v>
      </c>
      <c r="I1110" s="1">
        <v>-1.0418847354856553</v>
      </c>
      <c r="J1110" s="1">
        <v>-1.2145173346838343</v>
      </c>
      <c r="K1110" s="1">
        <v>-4.0455051415199348</v>
      </c>
      <c r="L1110" s="1">
        <v>3.6404000683943862</v>
      </c>
      <c r="M1110" s="1">
        <v>-27.719999313354492</v>
      </c>
      <c r="N1110" s="1">
        <v>1</v>
      </c>
      <c r="O1110" s="1">
        <v>0.96533690096206171</v>
      </c>
      <c r="P1110" s="1">
        <v>0.96533690096206171</v>
      </c>
      <c r="Q1110" s="1">
        <v>1</v>
      </c>
      <c r="R1110" s="1">
        <v>0.9329846751933194</v>
      </c>
      <c r="S1110" s="1">
        <v>0.9329846751933194</v>
      </c>
      <c r="T1110" s="1">
        <v>0.9329846751933194</v>
      </c>
      <c r="U1110" s="1">
        <v>0.96533690096206171</v>
      </c>
      <c r="V1110" s="1">
        <v>406.790663</v>
      </c>
      <c r="W1110" s="1">
        <v>379.211635</v>
      </c>
      <c r="X1110" s="1">
        <v>262.000766</v>
      </c>
      <c r="Y1110" s="1">
        <v>389.46</v>
      </c>
      <c r="Z1110" s="7">
        <v>74463.375599999999</v>
      </c>
      <c r="AA1110" s="7">
        <v>99.556800808000006</v>
      </c>
      <c r="AB1110" s="7">
        <v>225.45290972000001</v>
      </c>
      <c r="AC1110" s="7" t="s">
        <v>444</v>
      </c>
      <c r="AD1110" s="7">
        <v>200.26736159999999</v>
      </c>
      <c r="AE1110" s="7">
        <v>59.423282387999997</v>
      </c>
      <c r="AF1110" s="7">
        <v>308.55516131000002</v>
      </c>
      <c r="AG1110" s="7">
        <v>91.932797338</v>
      </c>
    </row>
    <row r="1111" spans="1:33" x14ac:dyDescent="0.25">
      <c r="A1111" s="1">
        <v>317272</v>
      </c>
      <c r="B1111" s="1">
        <v>2231221</v>
      </c>
      <c r="C1111" s="1" t="s">
        <v>443</v>
      </c>
      <c r="D1111" s="1">
        <v>102231221</v>
      </c>
      <c r="E1111" s="1" t="s">
        <v>607</v>
      </c>
      <c r="F1111" s="1">
        <v>34203085</v>
      </c>
      <c r="G1111" s="1">
        <v>1.83</v>
      </c>
      <c r="H1111" s="1">
        <v>5.7130284806960443</v>
      </c>
      <c r="I1111" s="1">
        <v>-4.7275306125678007</v>
      </c>
      <c r="J1111" s="1">
        <v>-5.7878230205082311</v>
      </c>
      <c r="K1111" s="1">
        <v>-9.6348328904067646</v>
      </c>
      <c r="L1111" s="1">
        <v>9.9601227259388825</v>
      </c>
      <c r="M1111" s="1">
        <v>-27.719999313354492</v>
      </c>
      <c r="N1111" s="1">
        <v>1</v>
      </c>
      <c r="O1111" s="1">
        <v>0.96533690096206171</v>
      </c>
      <c r="P1111" s="1">
        <v>0.96533690096206171</v>
      </c>
      <c r="Q1111" s="1">
        <v>1</v>
      </c>
      <c r="R1111" s="1">
        <v>0.9329846751933194</v>
      </c>
      <c r="S1111" s="1">
        <v>0.9329846751933194</v>
      </c>
      <c r="T1111" s="1">
        <v>0.9329846751933194</v>
      </c>
      <c r="U1111" s="1">
        <v>0.96533690096206171</v>
      </c>
      <c r="V1111" s="1">
        <v>406.790663</v>
      </c>
      <c r="W1111" s="1">
        <v>379.211635</v>
      </c>
      <c r="X1111" s="1">
        <v>262.000766</v>
      </c>
      <c r="Y1111" s="1">
        <v>389.46</v>
      </c>
      <c r="Z1111" s="7">
        <v>74463.375599999999</v>
      </c>
      <c r="AA1111" s="7">
        <v>35.753260437999998</v>
      </c>
      <c r="AB1111" s="7">
        <v>63.075819992</v>
      </c>
      <c r="AC1111" s="7" t="s">
        <v>444</v>
      </c>
      <c r="AD1111" s="7">
        <v>41.233962355000003</v>
      </c>
      <c r="AE1111" s="7">
        <v>24.370725403000002</v>
      </c>
      <c r="AF1111" s="7">
        <v>63.957084575000003</v>
      </c>
      <c r="AG1111" s="7">
        <v>38.020926852000002</v>
      </c>
    </row>
    <row r="1112" spans="1:33" x14ac:dyDescent="0.25">
      <c r="A1112" s="1">
        <v>321898</v>
      </c>
      <c r="B1112" s="1">
        <v>2231222</v>
      </c>
      <c r="C1112" s="1" t="s">
        <v>443</v>
      </c>
      <c r="D1112" s="1">
        <v>102231222</v>
      </c>
      <c r="E1112" s="1" t="s">
        <v>607</v>
      </c>
      <c r="F1112" s="1">
        <v>34203085</v>
      </c>
      <c r="G1112" s="1">
        <v>1.83</v>
      </c>
      <c r="H1112" s="1">
        <v>6.6495831887628389</v>
      </c>
      <c r="I1112" s="1">
        <v>3.2844886733623664</v>
      </c>
      <c r="J1112" s="1">
        <v>3.9598826692470075</v>
      </c>
      <c r="K1112" s="1">
        <v>-4.9965424607609688</v>
      </c>
      <c r="L1112" s="1">
        <v>7.2247390893984909</v>
      </c>
      <c r="M1112" s="1">
        <v>-27.719999313354492</v>
      </c>
      <c r="N1112" s="1">
        <v>1</v>
      </c>
      <c r="O1112" s="1">
        <v>0.96533690096206171</v>
      </c>
      <c r="P1112" s="1">
        <v>0.96533690096206171</v>
      </c>
      <c r="Q1112" s="1">
        <v>1</v>
      </c>
      <c r="R1112" s="1">
        <v>0.9329846751933194</v>
      </c>
      <c r="S1112" s="1">
        <v>0.9329846751933194</v>
      </c>
      <c r="T1112" s="1">
        <v>0.9329846751933194</v>
      </c>
      <c r="U1112" s="1">
        <v>0.96533690096206171</v>
      </c>
      <c r="V1112" s="1">
        <v>406.790663</v>
      </c>
      <c r="W1112" s="1">
        <v>379.211635</v>
      </c>
      <c r="X1112" s="1">
        <v>262.000766</v>
      </c>
      <c r="Y1112" s="1">
        <v>389.46</v>
      </c>
      <c r="Z1112" s="7">
        <v>74463.375599999999</v>
      </c>
      <c r="AA1112" s="7">
        <v>49.668540415000002</v>
      </c>
      <c r="AB1112" s="7">
        <v>54.051117363000003</v>
      </c>
      <c r="AC1112" s="7">
        <v>110.45326439999999</v>
      </c>
      <c r="AD1112" s="7" t="s">
        <v>445</v>
      </c>
      <c r="AE1112" s="7">
        <v>47.922370116000003</v>
      </c>
      <c r="AF1112" s="7" t="s">
        <v>445</v>
      </c>
      <c r="AG1112" s="7">
        <v>74.244053742999995</v>
      </c>
    </row>
    <row r="1113" spans="1:33" x14ac:dyDescent="0.25">
      <c r="A1113" s="1">
        <v>326524</v>
      </c>
      <c r="B1113" s="1">
        <v>2231223</v>
      </c>
      <c r="C1113" s="1" t="s">
        <v>443</v>
      </c>
      <c r="D1113" s="1">
        <v>102231223</v>
      </c>
      <c r="E1113" s="1" t="s">
        <v>607</v>
      </c>
      <c r="F1113" s="1">
        <v>34203085</v>
      </c>
      <c r="G1113" s="1">
        <v>1.83</v>
      </c>
      <c r="H1113" s="1">
        <v>6.1266119717171126</v>
      </c>
      <c r="I1113" s="1">
        <v>0.89384167783448198</v>
      </c>
      <c r="J1113" s="1">
        <v>4.6713920994105553</v>
      </c>
      <c r="K1113" s="1">
        <v>-6.0661717849283088</v>
      </c>
      <c r="L1113" s="1">
        <v>6.5590659795684703</v>
      </c>
      <c r="M1113" s="1">
        <v>-27.719999313354492</v>
      </c>
      <c r="N1113" s="1">
        <v>1</v>
      </c>
      <c r="O1113" s="1">
        <v>0.96533690096206171</v>
      </c>
      <c r="P1113" s="1">
        <v>0.96533690096206171</v>
      </c>
      <c r="Q1113" s="1">
        <v>1</v>
      </c>
      <c r="R1113" s="1">
        <v>0.9329846751933194</v>
      </c>
      <c r="S1113" s="1">
        <v>0.9329846751933194</v>
      </c>
      <c r="T1113" s="1">
        <v>0.9329846751933194</v>
      </c>
      <c r="U1113" s="1">
        <v>0.96533690096206171</v>
      </c>
      <c r="V1113" s="1">
        <v>406.790663</v>
      </c>
      <c r="W1113" s="1">
        <v>379.211635</v>
      </c>
      <c r="X1113" s="1">
        <v>262.000766</v>
      </c>
      <c r="Y1113" s="1">
        <v>389.46</v>
      </c>
      <c r="Z1113" s="7">
        <v>74463.375599999999</v>
      </c>
      <c r="AA1113" s="7">
        <v>54.810840397</v>
      </c>
      <c r="AB1113" s="7">
        <v>58.750313261000002</v>
      </c>
      <c r="AC1113" s="7">
        <v>408.54342767999998</v>
      </c>
      <c r="AD1113" s="7" t="s">
        <v>445</v>
      </c>
      <c r="AE1113" s="7">
        <v>39.296039782000001</v>
      </c>
      <c r="AF1113" s="7" t="s">
        <v>445</v>
      </c>
      <c r="AG1113" s="7">
        <v>60.976502277999998</v>
      </c>
    </row>
    <row r="1114" spans="1:33" x14ac:dyDescent="0.25">
      <c r="A1114" s="1">
        <v>331150</v>
      </c>
      <c r="B1114" s="1">
        <v>2231224</v>
      </c>
      <c r="C1114" s="1" t="s">
        <v>443</v>
      </c>
      <c r="D1114" s="1">
        <v>102231224</v>
      </c>
      <c r="E1114" s="1" t="s">
        <v>607</v>
      </c>
      <c r="F1114" s="1">
        <v>34203085</v>
      </c>
      <c r="G1114" s="1">
        <v>1.83</v>
      </c>
      <c r="H1114" s="1">
        <v>3.7482747301165622</v>
      </c>
      <c r="I1114" s="1">
        <v>-3.2028129935054821</v>
      </c>
      <c r="J1114" s="1">
        <v>-1.5493598641872781</v>
      </c>
      <c r="K1114" s="1">
        <v>-5.414105165075501</v>
      </c>
      <c r="L1114" s="1">
        <v>4.7284492389053403</v>
      </c>
      <c r="M1114" s="1">
        <v>-27.719999313354492</v>
      </c>
      <c r="N1114" s="1">
        <v>1</v>
      </c>
      <c r="O1114" s="1">
        <v>0.96533690096206171</v>
      </c>
      <c r="P1114" s="1">
        <v>0.96533690096206171</v>
      </c>
      <c r="Q1114" s="1">
        <v>1</v>
      </c>
      <c r="R1114" s="1">
        <v>0.9329846751933194</v>
      </c>
      <c r="S1114" s="1">
        <v>0.9329846751933194</v>
      </c>
      <c r="T1114" s="1">
        <v>0.9329846751933194</v>
      </c>
      <c r="U1114" s="1">
        <v>0.96533690096206171</v>
      </c>
      <c r="V1114" s="1">
        <v>406.790663</v>
      </c>
      <c r="W1114" s="1">
        <v>379.211635</v>
      </c>
      <c r="X1114" s="1">
        <v>262.000766</v>
      </c>
      <c r="Y1114" s="1">
        <v>389.46</v>
      </c>
      <c r="Z1114" s="7">
        <v>74463.375599999999</v>
      </c>
      <c r="AA1114" s="7">
        <v>76.417979138999996</v>
      </c>
      <c r="AB1114" s="7">
        <v>96.662794457999993</v>
      </c>
      <c r="AC1114" s="7" t="s">
        <v>444</v>
      </c>
      <c r="AD1114" s="7">
        <v>156.77012508000001</v>
      </c>
      <c r="AE1114" s="7">
        <v>44.149233735999999</v>
      </c>
      <c r="AF1114" s="7">
        <v>241.65512366999999</v>
      </c>
      <c r="AG1114" s="7">
        <v>68.440858274000007</v>
      </c>
    </row>
    <row r="1115" spans="1:33" ht="30" x14ac:dyDescent="0.25">
      <c r="A1115" s="1">
        <v>233789</v>
      </c>
      <c r="B1115" s="1">
        <v>2210201</v>
      </c>
      <c r="C1115" s="1" t="s">
        <v>593</v>
      </c>
      <c r="D1115" s="1">
        <v>202210201</v>
      </c>
      <c r="E1115" s="248" t="s">
        <v>608</v>
      </c>
      <c r="F1115" s="1">
        <v>34203085</v>
      </c>
      <c r="G1115" s="1">
        <v>1.83</v>
      </c>
      <c r="H1115" s="1">
        <v>12.50143115143462</v>
      </c>
      <c r="I1115" s="1">
        <v>-3.7966654534525022</v>
      </c>
      <c r="J1115" s="1">
        <v>5.2455338965124021</v>
      </c>
      <c r="K1115" s="1">
        <v>-12.319036229456074</v>
      </c>
      <c r="L1115" s="1">
        <v>10.928877877108684</v>
      </c>
      <c r="M1115" s="1">
        <v>33.790000915527344</v>
      </c>
      <c r="N1115" s="1">
        <v>0.99022986041174998</v>
      </c>
      <c r="O1115" s="1">
        <v>0.96533690096206171</v>
      </c>
      <c r="P1115" s="1">
        <v>0.95590542468997364</v>
      </c>
      <c r="Q1115" s="1">
        <v>0.9893416659037273</v>
      </c>
      <c r="R1115" s="1">
        <v>0.9329846751933194</v>
      </c>
      <c r="S1115" s="1">
        <v>0.92304061281840655</v>
      </c>
      <c r="T1115" s="1">
        <v>0.92304061281840655</v>
      </c>
      <c r="U1115" s="1">
        <v>0.95590542468997364</v>
      </c>
      <c r="V1115" s="1">
        <v>406.790663</v>
      </c>
      <c r="W1115" s="1">
        <v>379.211635</v>
      </c>
      <c r="X1115" s="1">
        <v>262.000766</v>
      </c>
      <c r="Y1115" s="1">
        <v>389.46</v>
      </c>
      <c r="Z1115" s="7">
        <v>74463.375599999999</v>
      </c>
      <c r="AA1115" s="7">
        <v>32.168131539000001</v>
      </c>
      <c r="AB1115" s="7">
        <v>27.995916915999999</v>
      </c>
      <c r="AC1115" s="7" t="s">
        <v>444</v>
      </c>
      <c r="AD1115" s="7" t="s">
        <v>445</v>
      </c>
      <c r="AE1115" s="7">
        <v>18.631190549999999</v>
      </c>
      <c r="AF1115" s="7" t="s">
        <v>445</v>
      </c>
      <c r="AG1115" s="7">
        <v>29.220458789999999</v>
      </c>
    </row>
    <row r="1116" spans="1:33" ht="30" x14ac:dyDescent="0.25">
      <c r="A1116" s="1">
        <v>235887</v>
      </c>
      <c r="B1116" s="1">
        <v>2210202</v>
      </c>
      <c r="C1116" s="1" t="s">
        <v>593</v>
      </c>
      <c r="D1116" s="1">
        <v>202210202</v>
      </c>
      <c r="E1116" s="248" t="s">
        <v>608</v>
      </c>
      <c r="F1116" s="1">
        <v>34203085</v>
      </c>
      <c r="G1116" s="1">
        <v>1.83</v>
      </c>
      <c r="H1116" s="1">
        <v>-0.98056885767710977</v>
      </c>
      <c r="I1116" s="1">
        <v>4.4139737646493362</v>
      </c>
      <c r="J1116" s="1">
        <v>-6.9059663378235596</v>
      </c>
      <c r="K1116" s="1">
        <v>2.8190756633653344</v>
      </c>
      <c r="L1116" s="1">
        <v>6.4724644392106194</v>
      </c>
      <c r="M1116" s="1">
        <v>33.790000915527344</v>
      </c>
      <c r="N1116" s="1">
        <v>0.99022986041174998</v>
      </c>
      <c r="O1116" s="1">
        <v>0.96533690096206171</v>
      </c>
      <c r="P1116" s="1">
        <v>0.95590542468997364</v>
      </c>
      <c r="Q1116" s="1">
        <v>0.9893416659037273</v>
      </c>
      <c r="R1116" s="1">
        <v>0.9329846751933194</v>
      </c>
      <c r="S1116" s="1">
        <v>0.92304061281840655</v>
      </c>
      <c r="T1116" s="1">
        <v>0.92304061281840655</v>
      </c>
      <c r="U1116" s="1">
        <v>0.95590542468997364</v>
      </c>
      <c r="V1116" s="1">
        <v>406.790663</v>
      </c>
      <c r="W1116" s="1">
        <v>379.211635</v>
      </c>
      <c r="X1116" s="1">
        <v>262.000766</v>
      </c>
      <c r="Y1116" s="1">
        <v>389.46</v>
      </c>
      <c r="Z1116" s="7">
        <v>74463.375599999999</v>
      </c>
      <c r="AA1116" s="7">
        <v>55.005013609000002</v>
      </c>
      <c r="AB1116" s="7" t="s">
        <v>444</v>
      </c>
      <c r="AC1116" s="7">
        <v>81.123383220999997</v>
      </c>
      <c r="AD1116" s="7">
        <v>34.018610832999997</v>
      </c>
      <c r="AE1116" s="7" t="s">
        <v>445</v>
      </c>
      <c r="AF1116" s="7">
        <v>52.908013519000001</v>
      </c>
      <c r="AG1116" s="7" t="s">
        <v>445</v>
      </c>
    </row>
    <row r="1117" spans="1:33" ht="30" x14ac:dyDescent="0.25">
      <c r="A1117" s="1">
        <v>237985</v>
      </c>
      <c r="B1117" s="1">
        <v>2210203</v>
      </c>
      <c r="C1117" s="1" t="s">
        <v>593</v>
      </c>
      <c r="D1117" s="1">
        <v>202210203</v>
      </c>
      <c r="E1117" s="248" t="s">
        <v>608</v>
      </c>
      <c r="F1117" s="1">
        <v>34203085</v>
      </c>
      <c r="G1117" s="1">
        <v>1.83</v>
      </c>
      <c r="H1117" s="1">
        <v>7.354314437559502</v>
      </c>
      <c r="I1117" s="1">
        <v>-2.5947287404536823</v>
      </c>
      <c r="J1117" s="1">
        <v>3.3899688165239477</v>
      </c>
      <c r="K1117" s="1">
        <v>-7.8690797505940528</v>
      </c>
      <c r="L1117" s="1">
        <v>6.9495262161924414</v>
      </c>
      <c r="M1117" s="1">
        <v>33.790000915527344</v>
      </c>
      <c r="N1117" s="1">
        <v>0.99022986041174998</v>
      </c>
      <c r="O1117" s="1">
        <v>0.96533690096206171</v>
      </c>
      <c r="P1117" s="1">
        <v>0.95590542468997364</v>
      </c>
      <c r="Q1117" s="1">
        <v>0.9893416659037273</v>
      </c>
      <c r="R1117" s="1">
        <v>0.9329846751933194</v>
      </c>
      <c r="S1117" s="1">
        <v>0.92304061281840655</v>
      </c>
      <c r="T1117" s="1">
        <v>0.92304061281840655</v>
      </c>
      <c r="U1117" s="1">
        <v>0.95590542468997364</v>
      </c>
      <c r="V1117" s="1">
        <v>406.790663</v>
      </c>
      <c r="W1117" s="1">
        <v>379.211635</v>
      </c>
      <c r="X1117" s="1">
        <v>262.000766</v>
      </c>
      <c r="Y1117" s="1">
        <v>389.46</v>
      </c>
      <c r="Z1117" s="7">
        <v>74463.375599999999</v>
      </c>
      <c r="AA1117" s="7">
        <v>51.160456371000002</v>
      </c>
      <c r="AB1117" s="7">
        <v>48.289496945000003</v>
      </c>
      <c r="AC1117" s="7" t="s">
        <v>444</v>
      </c>
      <c r="AD1117" s="7" t="s">
        <v>445</v>
      </c>
      <c r="AE1117" s="7">
        <v>29.732608548000002</v>
      </c>
      <c r="AF1117" s="7" t="s">
        <v>445</v>
      </c>
      <c r="AG1117" s="7">
        <v>46.310097051</v>
      </c>
    </row>
    <row r="1118" spans="1:33" ht="30" x14ac:dyDescent="0.25">
      <c r="A1118" s="1">
        <v>240083</v>
      </c>
      <c r="B1118" s="1">
        <v>2210204</v>
      </c>
      <c r="C1118" s="1" t="s">
        <v>593</v>
      </c>
      <c r="D1118" s="1">
        <v>202210204</v>
      </c>
      <c r="E1118" s="248" t="s">
        <v>608</v>
      </c>
      <c r="F1118" s="1">
        <v>34203085</v>
      </c>
      <c r="G1118" s="1">
        <v>1.83</v>
      </c>
      <c r="H1118" s="1">
        <v>1.6731936706167614</v>
      </c>
      <c r="I1118" s="1">
        <v>4.4146652793701113</v>
      </c>
      <c r="J1118" s="1">
        <v>-5.7622880555192699</v>
      </c>
      <c r="K1118" s="1">
        <v>3.19215653616904</v>
      </c>
      <c r="L1118" s="1">
        <v>6.7591714630932378</v>
      </c>
      <c r="M1118" s="1">
        <v>33.790000915527344</v>
      </c>
      <c r="N1118" s="1">
        <v>0.99022986041174998</v>
      </c>
      <c r="O1118" s="1">
        <v>0.96533690096206171</v>
      </c>
      <c r="P1118" s="1">
        <v>0.95590542468997364</v>
      </c>
      <c r="Q1118" s="1">
        <v>0.9893416659037273</v>
      </c>
      <c r="R1118" s="1">
        <v>0.9329846751933194</v>
      </c>
      <c r="S1118" s="1">
        <v>0.92304061281840655</v>
      </c>
      <c r="T1118" s="1">
        <v>0.92304061281840655</v>
      </c>
      <c r="U1118" s="1">
        <v>0.95590542468997364</v>
      </c>
      <c r="V1118" s="1">
        <v>406.790663</v>
      </c>
      <c r="W1118" s="1">
        <v>379.211635</v>
      </c>
      <c r="X1118" s="1">
        <v>262.000766</v>
      </c>
      <c r="Y1118" s="1">
        <v>389.46</v>
      </c>
      <c r="Z1118" s="7">
        <v>74463.375599999999</v>
      </c>
      <c r="AA1118" s="7">
        <v>52.629422034999997</v>
      </c>
      <c r="AB1118" s="7">
        <v>215.64584642</v>
      </c>
      <c r="AC1118" s="7">
        <v>81.110519385000003</v>
      </c>
      <c r="AD1118" s="7">
        <v>40.968979210999997</v>
      </c>
      <c r="AE1118" s="7" t="s">
        <v>445</v>
      </c>
      <c r="AF1118" s="7">
        <v>63.607482846000003</v>
      </c>
      <c r="AG1118" s="7" t="s">
        <v>445</v>
      </c>
    </row>
    <row r="1119" spans="1:33" ht="30" x14ac:dyDescent="0.25">
      <c r="A1119" s="1">
        <v>242181</v>
      </c>
      <c r="B1119" s="1">
        <v>2210205</v>
      </c>
      <c r="C1119" s="1" t="s">
        <v>593</v>
      </c>
      <c r="D1119" s="1">
        <v>202210205</v>
      </c>
      <c r="E1119" s="248" t="s">
        <v>608</v>
      </c>
      <c r="F1119" s="1">
        <v>34203085</v>
      </c>
      <c r="G1119" s="1">
        <v>1.83</v>
      </c>
      <c r="H1119" s="1">
        <v>13.155344601773036</v>
      </c>
      <c r="I1119" s="1">
        <v>-3.4450841057619557</v>
      </c>
      <c r="J1119" s="1">
        <v>6.340055211917619</v>
      </c>
      <c r="K1119" s="1">
        <v>-13.192999746059254</v>
      </c>
      <c r="L1119" s="1">
        <v>11.855073525404999</v>
      </c>
      <c r="M1119" s="1">
        <v>33.790000915527344</v>
      </c>
      <c r="N1119" s="1">
        <v>0.99022986041174998</v>
      </c>
      <c r="O1119" s="1">
        <v>0.96533690096206171</v>
      </c>
      <c r="P1119" s="1">
        <v>0.95590542468997364</v>
      </c>
      <c r="Q1119" s="1">
        <v>0.9893416659037273</v>
      </c>
      <c r="R1119" s="1">
        <v>0.9329846751933194</v>
      </c>
      <c r="S1119" s="1">
        <v>0.92304061281840655</v>
      </c>
      <c r="T1119" s="1">
        <v>0.92304061281840655</v>
      </c>
      <c r="U1119" s="1">
        <v>0.95590542468997364</v>
      </c>
      <c r="V1119" s="1">
        <v>406.790663</v>
      </c>
      <c r="W1119" s="1">
        <v>379.211635</v>
      </c>
      <c r="X1119" s="1">
        <v>262.000766</v>
      </c>
      <c r="Y1119" s="1">
        <v>389.46</v>
      </c>
      <c r="Z1119" s="7">
        <v>74463.375599999999</v>
      </c>
      <c r="AA1119" s="7">
        <v>29.576820820999998</v>
      </c>
      <c r="AB1119" s="7">
        <v>26.554615251000001</v>
      </c>
      <c r="AC1119" s="7" t="s">
        <v>444</v>
      </c>
      <c r="AD1119" s="7" t="s">
        <v>445</v>
      </c>
      <c r="AE1119" s="7">
        <v>17.330732378</v>
      </c>
      <c r="AF1119" s="7" t="s">
        <v>445</v>
      </c>
      <c r="AG1119" s="7">
        <v>27.218519962999999</v>
      </c>
    </row>
    <row r="1120" spans="1:33" ht="30" x14ac:dyDescent="0.25">
      <c r="A1120" s="1">
        <v>244279</v>
      </c>
      <c r="B1120" s="1">
        <v>2210206</v>
      </c>
      <c r="C1120" s="1" t="s">
        <v>593</v>
      </c>
      <c r="D1120" s="1">
        <v>202210206</v>
      </c>
      <c r="E1120" s="248" t="s">
        <v>608</v>
      </c>
      <c r="F1120" s="1">
        <v>34203085</v>
      </c>
      <c r="G1120" s="1">
        <v>1.83</v>
      </c>
      <c r="H1120" s="1">
        <v>2.6535603108973396</v>
      </c>
      <c r="I1120" s="1">
        <v>4.4255067138943831</v>
      </c>
      <c r="J1120" s="1">
        <v>-4.1700387197138804</v>
      </c>
      <c r="K1120" s="1">
        <v>1.656257442513885</v>
      </c>
      <c r="L1120" s="1">
        <v>5.9600778385491893</v>
      </c>
      <c r="M1120" s="1">
        <v>33.790000915527344</v>
      </c>
      <c r="N1120" s="1">
        <v>0.99022986041174998</v>
      </c>
      <c r="O1120" s="1">
        <v>0.96533690096206171</v>
      </c>
      <c r="P1120" s="1">
        <v>0.95590542468997364</v>
      </c>
      <c r="Q1120" s="1">
        <v>0.9893416659037273</v>
      </c>
      <c r="R1120" s="1">
        <v>0.9329846751933194</v>
      </c>
      <c r="S1120" s="1">
        <v>0.92304061281840655</v>
      </c>
      <c r="T1120" s="1">
        <v>0.92304061281840655</v>
      </c>
      <c r="U1120" s="1">
        <v>0.95590542468997364</v>
      </c>
      <c r="V1120" s="1">
        <v>406.790663</v>
      </c>
      <c r="W1120" s="1">
        <v>379.211635</v>
      </c>
      <c r="X1120" s="1">
        <v>262.000766</v>
      </c>
      <c r="Y1120" s="1">
        <v>389.46</v>
      </c>
      <c r="Z1120" s="7">
        <v>74463.375599999999</v>
      </c>
      <c r="AA1120" s="7">
        <v>59.819752497000003</v>
      </c>
      <c r="AB1120" s="7">
        <v>135.60532135</v>
      </c>
      <c r="AC1120" s="7">
        <v>80.909368223000001</v>
      </c>
      <c r="AD1120" s="7">
        <v>56.994029279000003</v>
      </c>
      <c r="AE1120" s="7" t="s">
        <v>445</v>
      </c>
      <c r="AF1120" s="7">
        <v>88.276611494999997</v>
      </c>
      <c r="AG1120" s="7" t="s">
        <v>445</v>
      </c>
    </row>
    <row r="1121" spans="1:33" ht="30" x14ac:dyDescent="0.25">
      <c r="A1121" s="1">
        <v>246377</v>
      </c>
      <c r="B1121" s="1">
        <v>2210207</v>
      </c>
      <c r="C1121" s="1" t="s">
        <v>593</v>
      </c>
      <c r="D1121" s="1">
        <v>202210207</v>
      </c>
      <c r="E1121" s="248" t="s">
        <v>608</v>
      </c>
      <c r="F1121" s="1">
        <v>34203085</v>
      </c>
      <c r="G1121" s="1">
        <v>1.83</v>
      </c>
      <c r="H1121" s="1">
        <v>6.9007856286676752</v>
      </c>
      <c r="I1121" s="1">
        <v>-2.1239280154532616</v>
      </c>
      <c r="J1121" s="1">
        <v>3.6586213243917474</v>
      </c>
      <c r="K1121" s="1">
        <v>-7.6475917346058395</v>
      </c>
      <c r="L1121" s="1">
        <v>6.842735985596776</v>
      </c>
      <c r="M1121" s="1">
        <v>33.790000915527344</v>
      </c>
      <c r="N1121" s="1">
        <v>0.99022986041174998</v>
      </c>
      <c r="O1121" s="1">
        <v>0.96533690096206171</v>
      </c>
      <c r="P1121" s="1">
        <v>0.95590542468997364</v>
      </c>
      <c r="Q1121" s="1">
        <v>0.9893416659037273</v>
      </c>
      <c r="R1121" s="1">
        <v>0.9329846751933194</v>
      </c>
      <c r="S1121" s="1">
        <v>0.92304061281840655</v>
      </c>
      <c r="T1121" s="1">
        <v>0.92304061281840655</v>
      </c>
      <c r="U1121" s="1">
        <v>0.95590542468997364</v>
      </c>
      <c r="V1121" s="1">
        <v>406.790663</v>
      </c>
      <c r="W1121" s="1">
        <v>379.211635</v>
      </c>
      <c r="X1121" s="1">
        <v>262.000766</v>
      </c>
      <c r="Y1121" s="1">
        <v>389.46</v>
      </c>
      <c r="Z1121" s="7">
        <v>74463.375599999999</v>
      </c>
      <c r="AA1121" s="7">
        <v>51.974491456000003</v>
      </c>
      <c r="AB1121" s="7">
        <v>51.528868234000001</v>
      </c>
      <c r="AC1121" s="7" t="s">
        <v>444</v>
      </c>
      <c r="AD1121" s="7" t="s">
        <v>445</v>
      </c>
      <c r="AE1121" s="7">
        <v>30.622680185</v>
      </c>
      <c r="AF1121" s="7" t="s">
        <v>445</v>
      </c>
      <c r="AG1121" s="7">
        <v>47.680282579999997</v>
      </c>
    </row>
    <row r="1122" spans="1:33" ht="30" x14ac:dyDescent="0.25">
      <c r="A1122" s="1">
        <v>248475</v>
      </c>
      <c r="B1122" s="1">
        <v>2210208</v>
      </c>
      <c r="C1122" s="1" t="s">
        <v>593</v>
      </c>
      <c r="D1122" s="1">
        <v>202210208</v>
      </c>
      <c r="E1122" s="248" t="s">
        <v>608</v>
      </c>
      <c r="F1122" s="1">
        <v>34203085</v>
      </c>
      <c r="G1122" s="1">
        <v>1.83</v>
      </c>
      <c r="H1122" s="1">
        <v>1.9123953622468119</v>
      </c>
      <c r="I1122" s="1">
        <v>1.0400133166818573</v>
      </c>
      <c r="J1122" s="1">
        <v>-1.1438279889275853</v>
      </c>
      <c r="K1122" s="1">
        <v>-1.5777732711707202</v>
      </c>
      <c r="L1122" s="1">
        <v>2.6937655519252757</v>
      </c>
      <c r="M1122" s="1">
        <v>33.790000915527344</v>
      </c>
      <c r="N1122" s="1">
        <v>0.99022986041174998</v>
      </c>
      <c r="O1122" s="1">
        <v>0.96533690096206171</v>
      </c>
      <c r="P1122" s="1">
        <v>0.95590542468997364</v>
      </c>
      <c r="Q1122" s="1">
        <v>0.9893416659037273</v>
      </c>
      <c r="R1122" s="1">
        <v>0.9329846751933194</v>
      </c>
      <c r="S1122" s="1">
        <v>0.92304061281840655</v>
      </c>
      <c r="T1122" s="1">
        <v>0.92304061281840655</v>
      </c>
      <c r="U1122" s="1">
        <v>0.95590542468997364</v>
      </c>
      <c r="V1122" s="1">
        <v>406.790663</v>
      </c>
      <c r="W1122" s="1">
        <v>379.211635</v>
      </c>
      <c r="X1122" s="1">
        <v>262.000766</v>
      </c>
      <c r="Y1122" s="1">
        <v>389.46</v>
      </c>
      <c r="Z1122" s="7">
        <v>74463.375599999999</v>
      </c>
      <c r="AA1122" s="7">
        <v>133.56644686000001</v>
      </c>
      <c r="AB1122" s="7">
        <v>188.54786555000001</v>
      </c>
      <c r="AC1122" s="7">
        <v>347.54405534</v>
      </c>
      <c r="AD1122" s="7">
        <v>210.42807306</v>
      </c>
      <c r="AE1122" s="7">
        <v>152.27762995000001</v>
      </c>
      <c r="AF1122" s="7">
        <v>324.47457336999997</v>
      </c>
      <c r="AG1122" s="7">
        <v>234.95717680000001</v>
      </c>
    </row>
    <row r="1123" spans="1:33" ht="30" x14ac:dyDescent="0.25">
      <c r="A1123" s="1">
        <v>250573</v>
      </c>
      <c r="B1123" s="1">
        <v>2210209</v>
      </c>
      <c r="C1123" s="1" t="s">
        <v>593</v>
      </c>
      <c r="D1123" s="1">
        <v>202210209</v>
      </c>
      <c r="E1123" s="248" t="s">
        <v>608</v>
      </c>
      <c r="F1123" s="1">
        <v>34203085</v>
      </c>
      <c r="G1123" s="1">
        <v>1.83</v>
      </c>
      <c r="H1123" s="1">
        <v>9.381188604464942</v>
      </c>
      <c r="I1123" s="1">
        <v>-3.2145670508964335</v>
      </c>
      <c r="J1123" s="1">
        <v>4.0697920579180664</v>
      </c>
      <c r="K1123" s="1">
        <v>-9.6395284947790536</v>
      </c>
      <c r="L1123" s="1">
        <v>8.5043333314796143</v>
      </c>
      <c r="M1123" s="1">
        <v>33.790000915527344</v>
      </c>
      <c r="N1123" s="1">
        <v>0.99022986041174998</v>
      </c>
      <c r="O1123" s="1">
        <v>0.96533690096206171</v>
      </c>
      <c r="P1123" s="1">
        <v>0.95590542468997364</v>
      </c>
      <c r="Q1123" s="1">
        <v>0.9893416659037273</v>
      </c>
      <c r="R1123" s="1">
        <v>0.9329846751933194</v>
      </c>
      <c r="S1123" s="1">
        <v>0.92304061281840655</v>
      </c>
      <c r="T1123" s="1">
        <v>0.92304061281840655</v>
      </c>
      <c r="U1123" s="1">
        <v>0.95590542468997364</v>
      </c>
      <c r="V1123" s="1">
        <v>406.790663</v>
      </c>
      <c r="W1123" s="1">
        <v>379.211635</v>
      </c>
      <c r="X1123" s="1">
        <v>262.000766</v>
      </c>
      <c r="Y1123" s="1">
        <v>389.46</v>
      </c>
      <c r="Z1123" s="7">
        <v>74463.375599999999</v>
      </c>
      <c r="AA1123" s="7">
        <v>41.624206375</v>
      </c>
      <c r="AB1123" s="7">
        <v>37.640141913999997</v>
      </c>
      <c r="AC1123" s="7" t="s">
        <v>444</v>
      </c>
      <c r="AD1123" s="7" t="s">
        <v>445</v>
      </c>
      <c r="AE1123" s="7">
        <v>24.088088877000001</v>
      </c>
      <c r="AF1123" s="7" t="s">
        <v>445</v>
      </c>
      <c r="AG1123" s="7">
        <v>37.620864797000003</v>
      </c>
    </row>
    <row r="1124" spans="1:33" ht="30" x14ac:dyDescent="0.25">
      <c r="A1124" s="1">
        <v>252671</v>
      </c>
      <c r="B1124" s="1">
        <v>2210210</v>
      </c>
      <c r="C1124" s="1" t="s">
        <v>593</v>
      </c>
      <c r="D1124" s="1">
        <v>202210210</v>
      </c>
      <c r="E1124" s="248" t="s">
        <v>608</v>
      </c>
      <c r="F1124" s="1">
        <v>34203085</v>
      </c>
      <c r="G1124" s="1">
        <v>1.83</v>
      </c>
      <c r="H1124" s="1">
        <v>-0.69913256736300577</v>
      </c>
      <c r="I1124" s="1">
        <v>4.304962687390983</v>
      </c>
      <c r="J1124" s="1">
        <v>-6.8012920920212094</v>
      </c>
      <c r="K1124" s="1">
        <v>3.0232117182175053</v>
      </c>
      <c r="L1124" s="1">
        <v>6.4809476151414707</v>
      </c>
      <c r="M1124" s="1">
        <v>33.790000915527344</v>
      </c>
      <c r="N1124" s="1">
        <v>0.99022986041174998</v>
      </c>
      <c r="O1124" s="1">
        <v>0.96533690096206171</v>
      </c>
      <c r="P1124" s="1">
        <v>0.95590542468997364</v>
      </c>
      <c r="Q1124" s="1">
        <v>0.9893416659037273</v>
      </c>
      <c r="R1124" s="1">
        <v>0.9329846751933194</v>
      </c>
      <c r="S1124" s="1">
        <v>0.92304061281840655</v>
      </c>
      <c r="T1124" s="1">
        <v>0.92304061281840655</v>
      </c>
      <c r="U1124" s="1">
        <v>0.95590542468997364</v>
      </c>
      <c r="V1124" s="1">
        <v>406.790663</v>
      </c>
      <c r="W1124" s="1">
        <v>379.211635</v>
      </c>
      <c r="X1124" s="1">
        <v>262.000766</v>
      </c>
      <c r="Y1124" s="1">
        <v>389.46</v>
      </c>
      <c r="Z1124" s="7">
        <v>74463.375599999999</v>
      </c>
      <c r="AA1124" s="7">
        <v>54.931706368999997</v>
      </c>
      <c r="AB1124" s="7" t="s">
        <v>444</v>
      </c>
      <c r="AC1124" s="7">
        <v>83.202927023000001</v>
      </c>
      <c r="AD1124" s="7">
        <v>34.557559406999999</v>
      </c>
      <c r="AE1124" s="7" t="s">
        <v>445</v>
      </c>
      <c r="AF1124" s="7">
        <v>53.737676557</v>
      </c>
      <c r="AG1124" s="7" t="s">
        <v>445</v>
      </c>
    </row>
    <row r="1125" spans="1:33" ht="30" x14ac:dyDescent="0.25">
      <c r="A1125" s="1">
        <v>254769</v>
      </c>
      <c r="B1125" s="1">
        <v>2210211</v>
      </c>
      <c r="C1125" s="1" t="s">
        <v>593</v>
      </c>
      <c r="D1125" s="1">
        <v>202210211</v>
      </c>
      <c r="E1125" s="248" t="s">
        <v>608</v>
      </c>
      <c r="F1125" s="1">
        <v>34203085</v>
      </c>
      <c r="G1125" s="1">
        <v>1.83</v>
      </c>
      <c r="H1125" s="1">
        <v>14.899648252252163</v>
      </c>
      <c r="I1125" s="1">
        <v>-10.826274376072092</v>
      </c>
      <c r="J1125" s="1">
        <v>1.6015416391966291</v>
      </c>
      <c r="K1125" s="1">
        <v>-14.289409814273988</v>
      </c>
      <c r="L1125" s="1">
        <v>14.186162052815861</v>
      </c>
      <c r="M1125" s="1">
        <v>33.790000915527344</v>
      </c>
      <c r="N1125" s="1">
        <v>0.99022986041174998</v>
      </c>
      <c r="O1125" s="1">
        <v>0.96533690096206171</v>
      </c>
      <c r="P1125" s="1">
        <v>0.95590542468997364</v>
      </c>
      <c r="Q1125" s="1">
        <v>0.9893416659037273</v>
      </c>
      <c r="R1125" s="1">
        <v>0.9329846751933194</v>
      </c>
      <c r="S1125" s="1">
        <v>0.92304061281840655</v>
      </c>
      <c r="T1125" s="1">
        <v>0.92304061281840655</v>
      </c>
      <c r="U1125" s="1">
        <v>0.95590542468997364</v>
      </c>
      <c r="V1125" s="1">
        <v>406.790663</v>
      </c>
      <c r="W1125" s="1">
        <v>379.211635</v>
      </c>
      <c r="X1125" s="1">
        <v>262.000766</v>
      </c>
      <c r="Y1125" s="1">
        <v>389.46</v>
      </c>
      <c r="Z1125" s="7">
        <v>74463.375599999999</v>
      </c>
      <c r="AA1125" s="7">
        <v>24.552398010000001</v>
      </c>
      <c r="AB1125" s="7">
        <v>23.328793059999999</v>
      </c>
      <c r="AC1125" s="7" t="s">
        <v>444</v>
      </c>
      <c r="AD1125" s="7" t="s">
        <v>445</v>
      </c>
      <c r="AE1125" s="7">
        <v>15.924236253</v>
      </c>
      <c r="AF1125" s="7" t="s">
        <v>445</v>
      </c>
      <c r="AG1125" s="7">
        <v>25.053345207</v>
      </c>
    </row>
    <row r="1126" spans="1:33" ht="30" x14ac:dyDescent="0.25">
      <c r="A1126" s="1">
        <v>256867</v>
      </c>
      <c r="B1126" s="1">
        <v>2210212</v>
      </c>
      <c r="C1126" s="1" t="s">
        <v>593</v>
      </c>
      <c r="D1126" s="1">
        <v>202210212</v>
      </c>
      <c r="E1126" s="248" t="s">
        <v>608</v>
      </c>
      <c r="F1126" s="1">
        <v>34203085</v>
      </c>
      <c r="G1126" s="1">
        <v>1.83</v>
      </c>
      <c r="H1126" s="1">
        <v>11.899595238823949</v>
      </c>
      <c r="I1126" s="1">
        <v>-3.0079705827106098</v>
      </c>
      <c r="J1126" s="1">
        <v>6.0985297205936595</v>
      </c>
      <c r="K1126" s="1">
        <v>-12.179382150021484</v>
      </c>
      <c r="L1126" s="1">
        <v>10.99211655711153</v>
      </c>
      <c r="M1126" s="1">
        <v>33.790000915527344</v>
      </c>
      <c r="N1126" s="1">
        <v>0.99022986041174998</v>
      </c>
      <c r="O1126" s="1">
        <v>0.96533690096206171</v>
      </c>
      <c r="P1126" s="1">
        <v>0.95590542468997364</v>
      </c>
      <c r="Q1126" s="1">
        <v>0.9893416659037273</v>
      </c>
      <c r="R1126" s="1">
        <v>0.9329846751933194</v>
      </c>
      <c r="S1126" s="1">
        <v>0.92304061281840655</v>
      </c>
      <c r="T1126" s="1">
        <v>0.92304061281840655</v>
      </c>
      <c r="U1126" s="1">
        <v>0.95590542468997364</v>
      </c>
      <c r="V1126" s="1">
        <v>406.790663</v>
      </c>
      <c r="W1126" s="1">
        <v>379.211635</v>
      </c>
      <c r="X1126" s="1">
        <v>262.000766</v>
      </c>
      <c r="Y1126" s="1">
        <v>389.46</v>
      </c>
      <c r="Z1126" s="7">
        <v>74463.375599999999</v>
      </c>
      <c r="AA1126" s="7">
        <v>31.97731216</v>
      </c>
      <c r="AB1126" s="7">
        <v>29.462419243999999</v>
      </c>
      <c r="AC1126" s="7" t="s">
        <v>444</v>
      </c>
      <c r="AD1126" s="7" t="s">
        <v>445</v>
      </c>
      <c r="AE1126" s="7">
        <v>18.856290297000001</v>
      </c>
      <c r="AF1126" s="7" t="s">
        <v>445</v>
      </c>
      <c r="AG1126" s="7">
        <v>29.566979679999999</v>
      </c>
    </row>
    <row r="1127" spans="1:33" ht="30" x14ac:dyDescent="0.25">
      <c r="A1127" s="1">
        <v>258965</v>
      </c>
      <c r="B1127" s="1">
        <v>2210213</v>
      </c>
      <c r="C1127" s="1" t="s">
        <v>593</v>
      </c>
      <c r="D1127" s="1">
        <v>202210213</v>
      </c>
      <c r="E1127" s="248" t="s">
        <v>608</v>
      </c>
      <c r="F1127" s="1">
        <v>34203085</v>
      </c>
      <c r="G1127" s="1">
        <v>1.83</v>
      </c>
      <c r="H1127" s="1">
        <v>3.7547485276803814</v>
      </c>
      <c r="I1127" s="1">
        <v>6.7846638603110652</v>
      </c>
      <c r="J1127" s="1">
        <v>-6.475916127028527</v>
      </c>
      <c r="K1127" s="1">
        <v>3.4695415505942977</v>
      </c>
      <c r="L1127" s="1">
        <v>8.9666292260531613</v>
      </c>
      <c r="M1127" s="1">
        <v>33.790000915527344</v>
      </c>
      <c r="N1127" s="1">
        <v>0.99022986041174998</v>
      </c>
      <c r="O1127" s="1">
        <v>0.96533690096206171</v>
      </c>
      <c r="P1127" s="1">
        <v>0.95590542468997364</v>
      </c>
      <c r="Q1127" s="1">
        <v>0.9893416659037273</v>
      </c>
      <c r="R1127" s="1">
        <v>0.9329846751933194</v>
      </c>
      <c r="S1127" s="1">
        <v>0.92304061281840655</v>
      </c>
      <c r="T1127" s="1">
        <v>0.92304061281840655</v>
      </c>
      <c r="U1127" s="1">
        <v>0.95590542468997364</v>
      </c>
      <c r="V1127" s="1">
        <v>406.790663</v>
      </c>
      <c r="W1127" s="1">
        <v>379.211635</v>
      </c>
      <c r="X1127" s="1">
        <v>262.000766</v>
      </c>
      <c r="Y1127" s="1">
        <v>389.46</v>
      </c>
      <c r="Z1127" s="7">
        <v>74463.375599999999</v>
      </c>
      <c r="AA1127" s="7">
        <v>39.426614045000001</v>
      </c>
      <c r="AB1127" s="7">
        <v>95.541873930999998</v>
      </c>
      <c r="AC1127" s="7">
        <v>52.427917205999996</v>
      </c>
      <c r="AD1127" s="7">
        <v>36.344113614999998</v>
      </c>
      <c r="AE1127" s="7" t="s">
        <v>445</v>
      </c>
      <c r="AF1127" s="7">
        <v>56.487916673999997</v>
      </c>
      <c r="AG1127" s="7" t="s">
        <v>445</v>
      </c>
    </row>
    <row r="1128" spans="1:33" ht="30" x14ac:dyDescent="0.25">
      <c r="A1128" s="1">
        <v>261063</v>
      </c>
      <c r="B1128" s="1">
        <v>2210214</v>
      </c>
      <c r="C1128" s="1" t="s">
        <v>593</v>
      </c>
      <c r="D1128" s="1">
        <v>202210214</v>
      </c>
      <c r="E1128" s="248" t="s">
        <v>608</v>
      </c>
      <c r="F1128" s="1">
        <v>34203085</v>
      </c>
      <c r="G1128" s="1">
        <v>1.83</v>
      </c>
      <c r="H1128" s="1">
        <v>11.727943945281538</v>
      </c>
      <c r="I1128" s="1">
        <v>-3.2847275560846985</v>
      </c>
      <c r="J1128" s="1">
        <v>5.409746667057207</v>
      </c>
      <c r="K1128" s="1">
        <v>-11.676194640226926</v>
      </c>
      <c r="L1128" s="1">
        <v>10.431659846682326</v>
      </c>
      <c r="M1128" s="1">
        <v>33.790000915527344</v>
      </c>
      <c r="N1128" s="1">
        <v>0.99022986041174998</v>
      </c>
      <c r="O1128" s="1">
        <v>0.96533690096206171</v>
      </c>
      <c r="P1128" s="1">
        <v>0.95590542468997364</v>
      </c>
      <c r="Q1128" s="1">
        <v>0.9893416659037273</v>
      </c>
      <c r="R1128" s="1">
        <v>0.9329846751933194</v>
      </c>
      <c r="S1128" s="1">
        <v>0.92304061281840655</v>
      </c>
      <c r="T1128" s="1">
        <v>0.92304061281840655</v>
      </c>
      <c r="U1128" s="1">
        <v>0.95590542468997364</v>
      </c>
      <c r="V1128" s="1">
        <v>406.790663</v>
      </c>
      <c r="W1128" s="1">
        <v>379.211635</v>
      </c>
      <c r="X1128" s="1">
        <v>262.000766</v>
      </c>
      <c r="Y1128" s="1">
        <v>389.46</v>
      </c>
      <c r="Z1128" s="7">
        <v>74463.375599999999</v>
      </c>
      <c r="AA1128" s="7">
        <v>33.749068157000004</v>
      </c>
      <c r="AB1128" s="7">
        <v>29.908270085000002</v>
      </c>
      <c r="AC1128" s="7" t="s">
        <v>444</v>
      </c>
      <c r="AD1128" s="7" t="s">
        <v>445</v>
      </c>
      <c r="AE1128" s="7">
        <v>19.712000361000001</v>
      </c>
      <c r="AF1128" s="7" t="s">
        <v>445</v>
      </c>
      <c r="AG1128" s="7">
        <v>30.884268647999999</v>
      </c>
    </row>
    <row r="1129" spans="1:33" ht="30" x14ac:dyDescent="0.25">
      <c r="A1129" s="1">
        <v>263161</v>
      </c>
      <c r="B1129" s="1">
        <v>2210215</v>
      </c>
      <c r="C1129" s="1" t="s">
        <v>593</v>
      </c>
      <c r="D1129" s="1">
        <v>202210215</v>
      </c>
      <c r="E1129" s="248" t="s">
        <v>608</v>
      </c>
      <c r="F1129" s="1">
        <v>34203085</v>
      </c>
      <c r="G1129" s="1">
        <v>1.83</v>
      </c>
      <c r="H1129" s="1">
        <v>0.41412317391833342</v>
      </c>
      <c r="I1129" s="1">
        <v>8.0829592422077567</v>
      </c>
      <c r="J1129" s="1">
        <v>-11.375026024522754</v>
      </c>
      <c r="K1129" s="1">
        <v>6.6989751621828839</v>
      </c>
      <c r="L1129" s="1">
        <v>11.589033147371063</v>
      </c>
      <c r="M1129" s="1">
        <v>33.790000915527344</v>
      </c>
      <c r="N1129" s="1">
        <v>0.99022986041174998</v>
      </c>
      <c r="O1129" s="1">
        <v>0.96533690096206171</v>
      </c>
      <c r="P1129" s="1">
        <v>0.95590542468997364</v>
      </c>
      <c r="Q1129" s="1">
        <v>0.9893416659037273</v>
      </c>
      <c r="R1129" s="1">
        <v>0.9329846751933194</v>
      </c>
      <c r="S1129" s="1">
        <v>0.92304061281840655</v>
      </c>
      <c r="T1129" s="1">
        <v>0.92304061281840655</v>
      </c>
      <c r="U1129" s="1">
        <v>0.95590542468997364</v>
      </c>
      <c r="V1129" s="1">
        <v>406.790663</v>
      </c>
      <c r="W1129" s="1">
        <v>379.211635</v>
      </c>
      <c r="X1129" s="1">
        <v>262.000766</v>
      </c>
      <c r="Y1129" s="1">
        <v>389.46</v>
      </c>
      <c r="Z1129" s="7">
        <v>74463.375599999999</v>
      </c>
      <c r="AA1129" s="7">
        <v>30.278749003000001</v>
      </c>
      <c r="AB1129" s="7">
        <v>874.32039216999999</v>
      </c>
      <c r="AC1129" s="7">
        <v>43.846255949000003</v>
      </c>
      <c r="AD1129" s="7">
        <v>20.260377521999999</v>
      </c>
      <c r="AE1129" s="7" t="s">
        <v>445</v>
      </c>
      <c r="AF1129" s="7">
        <v>31.72844615</v>
      </c>
      <c r="AG1129" s="7" t="s">
        <v>445</v>
      </c>
    </row>
    <row r="1130" spans="1:33" ht="30" x14ac:dyDescent="0.25">
      <c r="A1130" s="1">
        <v>265259</v>
      </c>
      <c r="B1130" s="1">
        <v>2210216</v>
      </c>
      <c r="C1130" s="1" t="s">
        <v>593</v>
      </c>
      <c r="D1130" s="1">
        <v>202210216</v>
      </c>
      <c r="E1130" s="248" t="s">
        <v>608</v>
      </c>
      <c r="F1130" s="1">
        <v>34203085</v>
      </c>
      <c r="G1130" s="1">
        <v>1.83</v>
      </c>
      <c r="H1130" s="1">
        <v>4.1299016692457231</v>
      </c>
      <c r="I1130" s="1">
        <v>1.7730273380492894</v>
      </c>
      <c r="J1130" s="1">
        <v>1.9662428225497008</v>
      </c>
      <c r="K1130" s="1">
        <v>-3.3250442323932377</v>
      </c>
      <c r="L1130" s="1">
        <v>4.4875412970791206</v>
      </c>
      <c r="M1130" s="1">
        <v>33.790000915527344</v>
      </c>
      <c r="N1130" s="1">
        <v>0.99022986041174998</v>
      </c>
      <c r="O1130" s="1">
        <v>0.96533690096206171</v>
      </c>
      <c r="P1130" s="1">
        <v>0.95590542468997364</v>
      </c>
      <c r="Q1130" s="1">
        <v>0.9893416659037273</v>
      </c>
      <c r="R1130" s="1">
        <v>0.9329846751933194</v>
      </c>
      <c r="S1130" s="1">
        <v>0.92304061281840655</v>
      </c>
      <c r="T1130" s="1">
        <v>0.92304061281840655</v>
      </c>
      <c r="U1130" s="1">
        <v>0.95590542468997364</v>
      </c>
      <c r="V1130" s="1">
        <v>406.790663</v>
      </c>
      <c r="W1130" s="1">
        <v>379.211635</v>
      </c>
      <c r="X1130" s="1">
        <v>262.000766</v>
      </c>
      <c r="Y1130" s="1">
        <v>389.46</v>
      </c>
      <c r="Z1130" s="7">
        <v>74463.375599999999</v>
      </c>
      <c r="AA1130" s="7">
        <v>79.777074795000004</v>
      </c>
      <c r="AB1130" s="7">
        <v>86.772176684000002</v>
      </c>
      <c r="AC1130" s="7">
        <v>203.4471911</v>
      </c>
      <c r="AD1130" s="7" t="s">
        <v>445</v>
      </c>
      <c r="AE1130" s="7">
        <v>71.732069322000001</v>
      </c>
      <c r="AF1130" s="7" t="s">
        <v>445</v>
      </c>
      <c r="AG1130" s="7">
        <v>110.96450353</v>
      </c>
    </row>
    <row r="1131" spans="1:33" ht="30" x14ac:dyDescent="0.25">
      <c r="A1131" s="1">
        <v>267357</v>
      </c>
      <c r="B1131" s="1">
        <v>2210217</v>
      </c>
      <c r="C1131" s="1" t="s">
        <v>593</v>
      </c>
      <c r="D1131" s="1">
        <v>202210217</v>
      </c>
      <c r="E1131" s="248" t="s">
        <v>608</v>
      </c>
      <c r="F1131" s="1">
        <v>34203085</v>
      </c>
      <c r="G1131" s="1">
        <v>1.83</v>
      </c>
      <c r="H1131" s="1">
        <v>3.2622060542119158</v>
      </c>
      <c r="I1131" s="1">
        <v>1.1307907768971384</v>
      </c>
      <c r="J1131" s="1">
        <v>1.519342652507313</v>
      </c>
      <c r="K1131" s="1">
        <v>-2.8882455930792852</v>
      </c>
      <c r="L1131" s="1">
        <v>3.5968211605152125</v>
      </c>
      <c r="M1131" s="1">
        <v>33.790000915527344</v>
      </c>
      <c r="N1131" s="1">
        <v>0.99022986041174998</v>
      </c>
      <c r="O1131" s="1">
        <v>0.96533690096206171</v>
      </c>
      <c r="P1131" s="1">
        <v>0.95590542468997364</v>
      </c>
      <c r="Q1131" s="1">
        <v>0.9893416659037273</v>
      </c>
      <c r="R1131" s="1">
        <v>0.9329846751933194</v>
      </c>
      <c r="S1131" s="1">
        <v>0.92304061281840655</v>
      </c>
      <c r="T1131" s="1">
        <v>0.92304061281840655</v>
      </c>
      <c r="U1131" s="1">
        <v>0.95590542468997364</v>
      </c>
      <c r="V1131" s="1">
        <v>406.790663</v>
      </c>
      <c r="W1131" s="1">
        <v>379.211635</v>
      </c>
      <c r="X1131" s="1">
        <v>262.000766</v>
      </c>
      <c r="Y1131" s="1">
        <v>389.46</v>
      </c>
      <c r="Z1131" s="7">
        <v>74463.375599999999</v>
      </c>
      <c r="AA1131" s="7">
        <v>99.780784705000002</v>
      </c>
      <c r="AB1131" s="7">
        <v>110.11819823</v>
      </c>
      <c r="AC1131" s="7">
        <v>319.56368552999999</v>
      </c>
      <c r="AD1131" s="7" t="s">
        <v>445</v>
      </c>
      <c r="AE1131" s="7">
        <v>82.731573307999994</v>
      </c>
      <c r="AF1131" s="7" t="s">
        <v>445</v>
      </c>
      <c r="AG1131" s="7">
        <v>127.8972543</v>
      </c>
    </row>
    <row r="1132" spans="1:33" ht="30" x14ac:dyDescent="0.25">
      <c r="A1132" s="1">
        <v>269455</v>
      </c>
      <c r="B1132" s="1">
        <v>2210218</v>
      </c>
      <c r="C1132" s="1" t="s">
        <v>593</v>
      </c>
      <c r="D1132" s="1">
        <v>202210218</v>
      </c>
      <c r="E1132" s="248" t="s">
        <v>608</v>
      </c>
      <c r="F1132" s="1">
        <v>34203085</v>
      </c>
      <c r="G1132" s="1">
        <v>1.83</v>
      </c>
      <c r="H1132" s="1">
        <v>3.4694704753298664</v>
      </c>
      <c r="I1132" s="1">
        <v>1.3337569246350638</v>
      </c>
      <c r="J1132" s="1">
        <v>1.5597429198790036</v>
      </c>
      <c r="K1132" s="1">
        <v>-2.9284458903108552</v>
      </c>
      <c r="L1132" s="1">
        <v>3.782655817071253</v>
      </c>
      <c r="M1132" s="1">
        <v>33.790000915527344</v>
      </c>
      <c r="N1132" s="1">
        <v>0.99022986041174998</v>
      </c>
      <c r="O1132" s="1">
        <v>0.96533690096206171</v>
      </c>
      <c r="P1132" s="1">
        <v>0.95590542468997364</v>
      </c>
      <c r="Q1132" s="1">
        <v>0.9893416659037273</v>
      </c>
      <c r="R1132" s="1">
        <v>0.9329846751933194</v>
      </c>
      <c r="S1132" s="1">
        <v>0.92304061281840655</v>
      </c>
      <c r="T1132" s="1">
        <v>0.92304061281840655</v>
      </c>
      <c r="U1132" s="1">
        <v>0.95590542468997364</v>
      </c>
      <c r="V1132" s="1">
        <v>406.790663</v>
      </c>
      <c r="W1132" s="1">
        <v>379.211635</v>
      </c>
      <c r="X1132" s="1">
        <v>262.000766</v>
      </c>
      <c r="Y1132" s="1">
        <v>389.46</v>
      </c>
      <c r="Z1132" s="7">
        <v>74463.375599999999</v>
      </c>
      <c r="AA1132" s="7">
        <v>94.829617213999995</v>
      </c>
      <c r="AB1132" s="7">
        <v>103.48005295999999</v>
      </c>
      <c r="AC1132" s="7">
        <v>270.78150104000002</v>
      </c>
      <c r="AD1132" s="7" t="s">
        <v>445</v>
      </c>
      <c r="AE1132" s="7">
        <v>81.582146526000002</v>
      </c>
      <c r="AF1132" s="7" t="s">
        <v>445</v>
      </c>
      <c r="AG1132" s="7">
        <v>126.12781477</v>
      </c>
    </row>
    <row r="1133" spans="1:33" ht="30" x14ac:dyDescent="0.25">
      <c r="A1133" s="1">
        <v>271553</v>
      </c>
      <c r="B1133" s="1">
        <v>2210219</v>
      </c>
      <c r="C1133" s="1" t="s">
        <v>593</v>
      </c>
      <c r="D1133" s="1">
        <v>202210219</v>
      </c>
      <c r="E1133" s="248" t="s">
        <v>608</v>
      </c>
      <c r="F1133" s="1">
        <v>34203085</v>
      </c>
      <c r="G1133" s="1">
        <v>1.83</v>
      </c>
      <c r="H1133" s="1">
        <v>3.9637943613533495</v>
      </c>
      <c r="I1133" s="1">
        <v>1.7267032494976642</v>
      </c>
      <c r="J1133" s="1">
        <v>1.7462788039896608</v>
      </c>
      <c r="K1133" s="1">
        <v>-3.1254764102091004</v>
      </c>
      <c r="L1133" s="1">
        <v>4.2651866685915927</v>
      </c>
      <c r="M1133" s="1">
        <v>33.790000915527344</v>
      </c>
      <c r="N1133" s="1">
        <v>0.99022986041174998</v>
      </c>
      <c r="O1133" s="1">
        <v>0.96533690096206171</v>
      </c>
      <c r="P1133" s="1">
        <v>0.95590542468997364</v>
      </c>
      <c r="Q1133" s="1">
        <v>0.9893416659037273</v>
      </c>
      <c r="R1133" s="1">
        <v>0.9329846751933194</v>
      </c>
      <c r="S1133" s="1">
        <v>0.92304061281840655</v>
      </c>
      <c r="T1133" s="1">
        <v>0.92304061281840655</v>
      </c>
      <c r="U1133" s="1">
        <v>0.95590542468997364</v>
      </c>
      <c r="V1133" s="1">
        <v>406.790663</v>
      </c>
      <c r="W1133" s="1">
        <v>379.211635</v>
      </c>
      <c r="X1133" s="1">
        <v>262.000766</v>
      </c>
      <c r="Y1133" s="1">
        <v>389.46</v>
      </c>
      <c r="Z1133" s="7">
        <v>74463.375599999999</v>
      </c>
      <c r="AA1133" s="7">
        <v>83.988181565999994</v>
      </c>
      <c r="AB1133" s="7">
        <v>90.450369508999998</v>
      </c>
      <c r="AC1133" s="7">
        <v>208.93211144</v>
      </c>
      <c r="AD1133" s="7" t="s">
        <v>445</v>
      </c>
      <c r="AE1133" s="7">
        <v>76.376155142000002</v>
      </c>
      <c r="AF1133" s="7" t="s">
        <v>445</v>
      </c>
      <c r="AG1133" s="7">
        <v>118.11365752</v>
      </c>
    </row>
    <row r="1134" spans="1:33" ht="30" x14ac:dyDescent="0.25">
      <c r="A1134" s="1">
        <v>273651</v>
      </c>
      <c r="B1134" s="1">
        <v>2210220</v>
      </c>
      <c r="C1134" s="1" t="s">
        <v>593</v>
      </c>
      <c r="D1134" s="1">
        <v>202210220</v>
      </c>
      <c r="E1134" s="248" t="s">
        <v>608</v>
      </c>
      <c r="F1134" s="1">
        <v>34203085</v>
      </c>
      <c r="G1134" s="1">
        <v>1.83</v>
      </c>
      <c r="H1134" s="1">
        <v>2.0031764710977824</v>
      </c>
      <c r="I1134" s="1">
        <v>-0.95102517940604381</v>
      </c>
      <c r="J1134" s="1">
        <v>0.36696621438239768</v>
      </c>
      <c r="K1134" s="1">
        <v>-3.2548916658392044</v>
      </c>
      <c r="L1134" s="1">
        <v>2.8994129225923095</v>
      </c>
      <c r="M1134" s="1">
        <v>33.790000915527344</v>
      </c>
      <c r="N1134" s="1">
        <v>0.99022986041174998</v>
      </c>
      <c r="O1134" s="1">
        <v>0.96533690096206171</v>
      </c>
      <c r="P1134" s="1">
        <v>0.95590542468997364</v>
      </c>
      <c r="Q1134" s="1">
        <v>0.9893416659037273</v>
      </c>
      <c r="R1134" s="1">
        <v>0.9329846751933194</v>
      </c>
      <c r="S1134" s="1">
        <v>0.92304061281840655</v>
      </c>
      <c r="T1134" s="1">
        <v>0.92304061281840655</v>
      </c>
      <c r="U1134" s="1">
        <v>0.95590542468997364</v>
      </c>
      <c r="V1134" s="1">
        <v>406.790663</v>
      </c>
      <c r="W1134" s="1">
        <v>379.211635</v>
      </c>
      <c r="X1134" s="1">
        <v>262.000766</v>
      </c>
      <c r="Y1134" s="1">
        <v>389.46</v>
      </c>
      <c r="Z1134" s="7">
        <v>74463.375599999999</v>
      </c>
      <c r="AA1134" s="7">
        <v>124.02201952</v>
      </c>
      <c r="AB1134" s="7">
        <v>179.95782585000001</v>
      </c>
      <c r="AC1134" s="7" t="s">
        <v>444</v>
      </c>
      <c r="AD1134" s="7" t="s">
        <v>445</v>
      </c>
      <c r="AE1134" s="7">
        <v>73.299661075000003</v>
      </c>
      <c r="AF1134" s="7" t="s">
        <v>445</v>
      </c>
      <c r="AG1134" s="7">
        <v>113.37767057000001</v>
      </c>
    </row>
    <row r="1135" spans="1:33" ht="30" x14ac:dyDescent="0.25">
      <c r="A1135" s="1">
        <v>275749</v>
      </c>
      <c r="B1135" s="1">
        <v>2210221</v>
      </c>
      <c r="C1135" s="1" t="s">
        <v>593</v>
      </c>
      <c r="D1135" s="1">
        <v>202210221</v>
      </c>
      <c r="E1135" s="248" t="s">
        <v>608</v>
      </c>
      <c r="F1135" s="1">
        <v>34203085</v>
      </c>
      <c r="G1135" s="1">
        <v>1.83</v>
      </c>
      <c r="H1135" s="1">
        <v>6.1740726184452486</v>
      </c>
      <c r="I1135" s="1">
        <v>-5.5401700856365741</v>
      </c>
      <c r="J1135" s="1">
        <v>-4.2807327696500712</v>
      </c>
      <c r="K1135" s="1">
        <v>-7.9407201575817457</v>
      </c>
      <c r="L1135" s="1">
        <v>9.1039242474644926</v>
      </c>
      <c r="M1135" s="1">
        <v>33.790000915527344</v>
      </c>
      <c r="N1135" s="1">
        <v>0.99022986041174998</v>
      </c>
      <c r="O1135" s="1">
        <v>0.96533690096206171</v>
      </c>
      <c r="P1135" s="1">
        <v>0.95590542468997364</v>
      </c>
      <c r="Q1135" s="1">
        <v>0.9893416659037273</v>
      </c>
      <c r="R1135" s="1">
        <v>0.9329846751933194</v>
      </c>
      <c r="S1135" s="1">
        <v>0.92304061281840655</v>
      </c>
      <c r="T1135" s="1">
        <v>0.92304061281840655</v>
      </c>
      <c r="U1135" s="1">
        <v>0.95590542468997364</v>
      </c>
      <c r="V1135" s="1">
        <v>406.790663</v>
      </c>
      <c r="W1135" s="1">
        <v>379.211635</v>
      </c>
      <c r="X1135" s="1">
        <v>262.000766</v>
      </c>
      <c r="Y1135" s="1">
        <v>389.46</v>
      </c>
      <c r="Z1135" s="7">
        <v>74463.375599999999</v>
      </c>
      <c r="AA1135" s="7">
        <v>38.816945873999998</v>
      </c>
      <c r="AB1135" s="7">
        <v>57.711725858000001</v>
      </c>
      <c r="AC1135" s="7" t="s">
        <v>444</v>
      </c>
      <c r="AD1135" s="7">
        <v>55.494380896999999</v>
      </c>
      <c r="AE1135" s="7">
        <v>29.455341935</v>
      </c>
      <c r="AF1135" s="7">
        <v>85.968037186999993</v>
      </c>
      <c r="AG1135" s="7">
        <v>45.883269943999998</v>
      </c>
    </row>
    <row r="1136" spans="1:33" ht="30" x14ac:dyDescent="0.25">
      <c r="A1136" s="1">
        <v>277847</v>
      </c>
      <c r="B1136" s="1">
        <v>2210222</v>
      </c>
      <c r="C1136" s="1" t="s">
        <v>593</v>
      </c>
      <c r="D1136" s="1">
        <v>202210222</v>
      </c>
      <c r="E1136" s="248" t="s">
        <v>608</v>
      </c>
      <c r="F1136" s="1">
        <v>34203085</v>
      </c>
      <c r="G1136" s="1">
        <v>1.83</v>
      </c>
      <c r="H1136" s="1">
        <v>8.0869801549315525</v>
      </c>
      <c r="I1136" s="1">
        <v>4.5554126437690847</v>
      </c>
      <c r="J1136" s="1">
        <v>4.4906205060295061</v>
      </c>
      <c r="K1136" s="1">
        <v>-5.3859925434883014</v>
      </c>
      <c r="L1136" s="1">
        <v>8.6202459158837126</v>
      </c>
      <c r="M1136" s="1">
        <v>33.790000915527344</v>
      </c>
      <c r="N1136" s="1">
        <v>0.99022986041174998</v>
      </c>
      <c r="O1136" s="1">
        <v>0.96533690096206171</v>
      </c>
      <c r="P1136" s="1">
        <v>0.95590542468997364</v>
      </c>
      <c r="Q1136" s="1">
        <v>0.9893416659037273</v>
      </c>
      <c r="R1136" s="1">
        <v>0.9329846751933194</v>
      </c>
      <c r="S1136" s="1">
        <v>0.92304061281840655</v>
      </c>
      <c r="T1136" s="1">
        <v>0.92304061281840655</v>
      </c>
      <c r="U1136" s="1">
        <v>0.95590542468997364</v>
      </c>
      <c r="V1136" s="1">
        <v>406.790663</v>
      </c>
      <c r="W1136" s="1">
        <v>379.211635</v>
      </c>
      <c r="X1136" s="1">
        <v>262.000766</v>
      </c>
      <c r="Y1136" s="1">
        <v>389.46</v>
      </c>
      <c r="Z1136" s="7">
        <v>74463.375599999999</v>
      </c>
      <c r="AA1136" s="7">
        <v>41.05105777</v>
      </c>
      <c r="AB1136" s="7">
        <v>43.823958024</v>
      </c>
      <c r="AC1136" s="7">
        <v>78.573572659000007</v>
      </c>
      <c r="AD1136" s="7" t="s">
        <v>445</v>
      </c>
      <c r="AE1136" s="7">
        <v>43.901166433999997</v>
      </c>
      <c r="AF1136" s="7" t="s">
        <v>445</v>
      </c>
      <c r="AG1136" s="7">
        <v>68.121322336000006</v>
      </c>
    </row>
    <row r="1137" spans="1:33" ht="30" x14ac:dyDescent="0.25">
      <c r="A1137" s="1">
        <v>279945</v>
      </c>
      <c r="B1137" s="1">
        <v>2210223</v>
      </c>
      <c r="C1137" s="1" t="s">
        <v>593</v>
      </c>
      <c r="D1137" s="1">
        <v>202210223</v>
      </c>
      <c r="E1137" s="248" t="s">
        <v>608</v>
      </c>
      <c r="F1137" s="1">
        <v>34203085</v>
      </c>
      <c r="G1137" s="1">
        <v>1.83</v>
      </c>
      <c r="H1137" s="1">
        <v>6.5129642426794483</v>
      </c>
      <c r="I1137" s="1">
        <v>2.1043714192775189</v>
      </c>
      <c r="J1137" s="1">
        <v>6.2531739605601935</v>
      </c>
      <c r="K1137" s="1">
        <v>-6.3952285231104904</v>
      </c>
      <c r="L1137" s="1">
        <v>7.6672002067510272</v>
      </c>
      <c r="M1137" s="1">
        <v>33.790000915527344</v>
      </c>
      <c r="N1137" s="1">
        <v>0.99022986041174998</v>
      </c>
      <c r="O1137" s="1">
        <v>0.96533690096206171</v>
      </c>
      <c r="P1137" s="1">
        <v>0.95590542468997364</v>
      </c>
      <c r="Q1137" s="1">
        <v>0.9893416659037273</v>
      </c>
      <c r="R1137" s="1">
        <v>0.9329846751933194</v>
      </c>
      <c r="S1137" s="1">
        <v>0.92304061281840655</v>
      </c>
      <c r="T1137" s="1">
        <v>0.92304061281840655</v>
      </c>
      <c r="U1137" s="1">
        <v>0.95590542468997364</v>
      </c>
      <c r="V1137" s="1">
        <v>406.790663</v>
      </c>
      <c r="W1137" s="1">
        <v>379.211635</v>
      </c>
      <c r="X1137" s="1">
        <v>262.000766</v>
      </c>
      <c r="Y1137" s="1">
        <v>389.46</v>
      </c>
      <c r="Z1137" s="7">
        <v>74463.375599999999</v>
      </c>
      <c r="AA1137" s="7">
        <v>46.278074033000003</v>
      </c>
      <c r="AB1137" s="7">
        <v>54.656755586999999</v>
      </c>
      <c r="AC1137" s="7">
        <v>171.25593147999999</v>
      </c>
      <c r="AD1137" s="7" t="s">
        <v>445</v>
      </c>
      <c r="AE1137" s="7">
        <v>36.815278489999997</v>
      </c>
      <c r="AF1137" s="7" t="s">
        <v>445</v>
      </c>
      <c r="AG1137" s="7">
        <v>57.213232779999998</v>
      </c>
    </row>
    <row r="1138" spans="1:33" ht="30" x14ac:dyDescent="0.25">
      <c r="A1138" s="1">
        <v>282043</v>
      </c>
      <c r="B1138" s="1">
        <v>2210224</v>
      </c>
      <c r="C1138" s="1" t="s">
        <v>593</v>
      </c>
      <c r="D1138" s="1">
        <v>202210224</v>
      </c>
      <c r="E1138" s="248" t="s">
        <v>608</v>
      </c>
      <c r="F1138" s="1">
        <v>34203085</v>
      </c>
      <c r="G1138" s="1">
        <v>1.83</v>
      </c>
      <c r="H1138" s="1">
        <v>4.2064743396569435</v>
      </c>
      <c r="I1138" s="1">
        <v>-3.6486172188265376</v>
      </c>
      <c r="J1138" s="1">
        <v>-3.9425322193315765E-2</v>
      </c>
      <c r="K1138" s="1">
        <v>-4.0868277034919247</v>
      </c>
      <c r="L1138" s="1">
        <v>4.2336588253899921</v>
      </c>
      <c r="M1138" s="1">
        <v>33.790000915527344</v>
      </c>
      <c r="N1138" s="1">
        <v>0.99022986041174998</v>
      </c>
      <c r="O1138" s="1">
        <v>0.96533690096206171</v>
      </c>
      <c r="P1138" s="1">
        <v>0.95590542468997364</v>
      </c>
      <c r="Q1138" s="1">
        <v>0.9893416659037273</v>
      </c>
      <c r="R1138" s="1">
        <v>0.9329846751933194</v>
      </c>
      <c r="S1138" s="1">
        <v>0.92304061281840655</v>
      </c>
      <c r="T1138" s="1">
        <v>0.92304061281840655</v>
      </c>
      <c r="U1138" s="1">
        <v>0.95590542468997364</v>
      </c>
      <c r="V1138" s="1">
        <v>406.790663</v>
      </c>
      <c r="W1138" s="1">
        <v>379.211635</v>
      </c>
      <c r="X1138" s="1">
        <v>262.000766</v>
      </c>
      <c r="Y1138" s="1">
        <v>389.46</v>
      </c>
      <c r="Z1138" s="7">
        <v>74463.375599999999</v>
      </c>
      <c r="AA1138" s="7">
        <v>84.621084257000007</v>
      </c>
      <c r="AB1138" s="7">
        <v>85.174413470999994</v>
      </c>
      <c r="AC1138" s="7" t="s">
        <v>444</v>
      </c>
      <c r="AD1138" s="7">
        <v>6133.0614142000004</v>
      </c>
      <c r="AE1138" s="7">
        <v>58.174833184000001</v>
      </c>
      <c r="AF1138" s="7">
        <v>9441.8379019000004</v>
      </c>
      <c r="AG1138" s="7">
        <v>90.094353299999995</v>
      </c>
    </row>
    <row r="1139" spans="1:33" ht="30" x14ac:dyDescent="0.25">
      <c r="A1139" s="1">
        <v>284141</v>
      </c>
      <c r="B1139" s="1">
        <v>2211201</v>
      </c>
      <c r="C1139" s="1" t="s">
        <v>593</v>
      </c>
      <c r="D1139" s="1">
        <v>202211201</v>
      </c>
      <c r="E1139" s="248" t="s">
        <v>608</v>
      </c>
      <c r="F1139" s="1">
        <v>34203085</v>
      </c>
      <c r="G1139" s="1">
        <v>1.83</v>
      </c>
      <c r="H1139" s="1">
        <v>12.489182932679975</v>
      </c>
      <c r="I1139" s="1">
        <v>-3.8158191669808543</v>
      </c>
      <c r="J1139" s="1">
        <v>5.2216418084295455</v>
      </c>
      <c r="K1139" s="1">
        <v>-12.328144309701168</v>
      </c>
      <c r="L1139" s="1">
        <v>10.933467284112465</v>
      </c>
      <c r="M1139" s="1">
        <v>33.790000915527344</v>
      </c>
      <c r="N1139" s="1">
        <v>0.99022986041174998</v>
      </c>
      <c r="O1139" s="1">
        <v>0.96533690096206171</v>
      </c>
      <c r="P1139" s="1">
        <v>0.95590542468997364</v>
      </c>
      <c r="Q1139" s="1">
        <v>0.9893416659037273</v>
      </c>
      <c r="R1139" s="1">
        <v>0.9329846751933194</v>
      </c>
      <c r="S1139" s="1">
        <v>0.92304061281840655</v>
      </c>
      <c r="T1139" s="1">
        <v>0.92304061281840655</v>
      </c>
      <c r="U1139" s="1">
        <v>0.95590542468997364</v>
      </c>
      <c r="V1139" s="1">
        <v>406.790663</v>
      </c>
      <c r="W1139" s="1">
        <v>379.211635</v>
      </c>
      <c r="X1139" s="1">
        <v>262.000766</v>
      </c>
      <c r="Y1139" s="1">
        <v>389.46</v>
      </c>
      <c r="Z1139" s="7">
        <v>74463.375599999999</v>
      </c>
      <c r="AA1139" s="7">
        <v>32.154208961000002</v>
      </c>
      <c r="AB1139" s="7">
        <v>28.024353390999998</v>
      </c>
      <c r="AC1139" s="7" t="s">
        <v>444</v>
      </c>
      <c r="AD1139" s="7" t="s">
        <v>445</v>
      </c>
      <c r="AE1139" s="7">
        <v>18.616686950999998</v>
      </c>
      <c r="AF1139" s="7" t="s">
        <v>445</v>
      </c>
      <c r="AG1139" s="7">
        <v>29.198131798999999</v>
      </c>
    </row>
    <row r="1140" spans="1:33" ht="30" x14ac:dyDescent="0.25">
      <c r="A1140" s="1">
        <v>286239</v>
      </c>
      <c r="B1140" s="1">
        <v>2211202</v>
      </c>
      <c r="C1140" s="1" t="s">
        <v>593</v>
      </c>
      <c r="D1140" s="1">
        <v>202211202</v>
      </c>
      <c r="E1140" s="248" t="s">
        <v>608</v>
      </c>
      <c r="F1140" s="1">
        <v>34203085</v>
      </c>
      <c r="G1140" s="1">
        <v>1.83</v>
      </c>
      <c r="H1140" s="1">
        <v>-0.97294938151597665</v>
      </c>
      <c r="I1140" s="1">
        <v>4.4306589269121721</v>
      </c>
      <c r="J1140" s="1">
        <v>-6.9497256773781801</v>
      </c>
      <c r="K1140" s="1">
        <v>2.774128296455884</v>
      </c>
      <c r="L1140" s="1">
        <v>6.5187934879662084</v>
      </c>
      <c r="M1140" s="1">
        <v>33.790000915527344</v>
      </c>
      <c r="N1140" s="1">
        <v>0.99022986041174998</v>
      </c>
      <c r="O1140" s="1">
        <v>0.96533690096206171</v>
      </c>
      <c r="P1140" s="1">
        <v>0.95590542468997364</v>
      </c>
      <c r="Q1140" s="1">
        <v>0.9893416659037273</v>
      </c>
      <c r="R1140" s="1">
        <v>0.9329846751933194</v>
      </c>
      <c r="S1140" s="1">
        <v>0.92304061281840655</v>
      </c>
      <c r="T1140" s="1">
        <v>0.92304061281840655</v>
      </c>
      <c r="U1140" s="1">
        <v>0.95590542468997364</v>
      </c>
      <c r="V1140" s="1">
        <v>406.790663</v>
      </c>
      <c r="W1140" s="1">
        <v>379.211635</v>
      </c>
      <c r="X1140" s="1">
        <v>262.000766</v>
      </c>
      <c r="Y1140" s="1">
        <v>389.46</v>
      </c>
      <c r="Z1140" s="7">
        <v>74463.375599999999</v>
      </c>
      <c r="AA1140" s="7">
        <v>54.606986120000002</v>
      </c>
      <c r="AB1140" s="7" t="s">
        <v>444</v>
      </c>
      <c r="AC1140" s="7">
        <v>80.814119520999995</v>
      </c>
      <c r="AD1140" s="7">
        <v>33.798114175000002</v>
      </c>
      <c r="AE1140" s="7" t="s">
        <v>445</v>
      </c>
      <c r="AF1140" s="7">
        <v>52.568578672000001</v>
      </c>
      <c r="AG1140" s="7" t="s">
        <v>445</v>
      </c>
    </row>
    <row r="1141" spans="1:33" ht="30" x14ac:dyDescent="0.25">
      <c r="A1141" s="1">
        <v>288337</v>
      </c>
      <c r="B1141" s="1">
        <v>2211203</v>
      </c>
      <c r="C1141" s="1" t="s">
        <v>593</v>
      </c>
      <c r="D1141" s="1">
        <v>202211203</v>
      </c>
      <c r="E1141" s="248" t="s">
        <v>608</v>
      </c>
      <c r="F1141" s="1">
        <v>34203085</v>
      </c>
      <c r="G1141" s="1">
        <v>1.83</v>
      </c>
      <c r="H1141" s="1">
        <v>7.3526198816810595</v>
      </c>
      <c r="I1141" s="1">
        <v>-2.6071621846806687</v>
      </c>
      <c r="J1141" s="1">
        <v>3.3555231469919984</v>
      </c>
      <c r="K1141" s="1">
        <v>-7.8849080187134017</v>
      </c>
      <c r="L1141" s="1">
        <v>6.9621672547030062</v>
      </c>
      <c r="M1141" s="1">
        <v>33.790000915527344</v>
      </c>
      <c r="N1141" s="1">
        <v>0.99022986041174998</v>
      </c>
      <c r="O1141" s="1">
        <v>0.96533690096206171</v>
      </c>
      <c r="P1141" s="1">
        <v>0.95590542468997364</v>
      </c>
      <c r="Q1141" s="1">
        <v>0.9893416659037273</v>
      </c>
      <c r="R1141" s="1">
        <v>0.9329846751933194</v>
      </c>
      <c r="S1141" s="1">
        <v>0.92304061281840655</v>
      </c>
      <c r="T1141" s="1">
        <v>0.92304061281840655</v>
      </c>
      <c r="U1141" s="1">
        <v>0.95590542468997364</v>
      </c>
      <c r="V1141" s="1">
        <v>406.790663</v>
      </c>
      <c r="W1141" s="1">
        <v>379.211635</v>
      </c>
      <c r="X1141" s="1">
        <v>262.000766</v>
      </c>
      <c r="Y1141" s="1">
        <v>389.46</v>
      </c>
      <c r="Z1141" s="7">
        <v>74463.375599999999</v>
      </c>
      <c r="AA1141" s="7">
        <v>51.065749894</v>
      </c>
      <c r="AB1141" s="7">
        <v>48.300856678999999</v>
      </c>
      <c r="AC1141" s="7" t="s">
        <v>444</v>
      </c>
      <c r="AD1141" s="7" t="s">
        <v>445</v>
      </c>
      <c r="AE1141" s="7">
        <v>29.670915505</v>
      </c>
      <c r="AF1141" s="7" t="s">
        <v>445</v>
      </c>
      <c r="AG1141" s="7">
        <v>46.215126138999999</v>
      </c>
    </row>
    <row r="1142" spans="1:33" ht="30" x14ac:dyDescent="0.25">
      <c r="A1142" s="1">
        <v>290435</v>
      </c>
      <c r="B1142" s="1">
        <v>2211204</v>
      </c>
      <c r="C1142" s="1" t="s">
        <v>593</v>
      </c>
      <c r="D1142" s="1">
        <v>202211204</v>
      </c>
      <c r="E1142" s="248" t="s">
        <v>608</v>
      </c>
      <c r="F1142" s="1">
        <v>34203085</v>
      </c>
      <c r="G1142" s="1">
        <v>1.83</v>
      </c>
      <c r="H1142" s="1">
        <v>1.6800569136847709</v>
      </c>
      <c r="I1142" s="1">
        <v>4.5357175964728773</v>
      </c>
      <c r="J1142" s="1">
        <v>-5.8052909900494312</v>
      </c>
      <c r="K1142" s="1">
        <v>3.042841972771698</v>
      </c>
      <c r="L1142" s="1">
        <v>6.805837724632589</v>
      </c>
      <c r="M1142" s="1">
        <v>33.790000915527344</v>
      </c>
      <c r="N1142" s="1">
        <v>0.99022986041174998</v>
      </c>
      <c r="O1142" s="1">
        <v>0.96533690096206171</v>
      </c>
      <c r="P1142" s="1">
        <v>0.95590542468997364</v>
      </c>
      <c r="Q1142" s="1">
        <v>0.9893416659037273</v>
      </c>
      <c r="R1142" s="1">
        <v>0.9329846751933194</v>
      </c>
      <c r="S1142" s="1">
        <v>0.92304061281840655</v>
      </c>
      <c r="T1142" s="1">
        <v>0.92304061281840655</v>
      </c>
      <c r="U1142" s="1">
        <v>0.95590542468997364</v>
      </c>
      <c r="V1142" s="1">
        <v>406.790663</v>
      </c>
      <c r="W1142" s="1">
        <v>379.211635</v>
      </c>
      <c r="X1142" s="1">
        <v>262.000766</v>
      </c>
      <c r="Y1142" s="1">
        <v>389.46</v>
      </c>
      <c r="Z1142" s="7">
        <v>74463.375599999999</v>
      </c>
      <c r="AA1142" s="7">
        <v>52.261695865999997</v>
      </c>
      <c r="AB1142" s="7">
        <v>214.76082099000001</v>
      </c>
      <c r="AC1142" s="7">
        <v>78.919097980000004</v>
      </c>
      <c r="AD1142" s="7">
        <v>40.658092250999999</v>
      </c>
      <c r="AE1142" s="7" t="s">
        <v>445</v>
      </c>
      <c r="AF1142" s="7">
        <v>63.128900229000003</v>
      </c>
      <c r="AG1142" s="7" t="s">
        <v>445</v>
      </c>
    </row>
    <row r="1143" spans="1:33" ht="30" x14ac:dyDescent="0.25">
      <c r="A1143" s="1">
        <v>292533</v>
      </c>
      <c r="B1143" s="1">
        <v>2211205</v>
      </c>
      <c r="C1143" s="1" t="s">
        <v>593</v>
      </c>
      <c r="D1143" s="1">
        <v>202211205</v>
      </c>
      <c r="E1143" s="248" t="s">
        <v>608</v>
      </c>
      <c r="F1143" s="1">
        <v>34203085</v>
      </c>
      <c r="G1143" s="1">
        <v>1.83</v>
      </c>
      <c r="H1143" s="1">
        <v>13.143802077652273</v>
      </c>
      <c r="I1143" s="1">
        <v>-3.4647217498706713</v>
      </c>
      <c r="J1143" s="1">
        <v>6.3154574973960838</v>
      </c>
      <c r="K1143" s="1">
        <v>-13.201623827528779</v>
      </c>
      <c r="L1143" s="1">
        <v>11.85825204743918</v>
      </c>
      <c r="M1143" s="1">
        <v>33.790000915527344</v>
      </c>
      <c r="N1143" s="1">
        <v>0.99022986041174998</v>
      </c>
      <c r="O1143" s="1">
        <v>0.96533690096206171</v>
      </c>
      <c r="P1143" s="1">
        <v>0.95590542468997364</v>
      </c>
      <c r="Q1143" s="1">
        <v>0.9893416659037273</v>
      </c>
      <c r="R1143" s="1">
        <v>0.9329846751933194</v>
      </c>
      <c r="S1143" s="1">
        <v>0.92304061281840655</v>
      </c>
      <c r="T1143" s="1">
        <v>0.92304061281840655</v>
      </c>
      <c r="U1143" s="1">
        <v>0.95590542468997364</v>
      </c>
      <c r="V1143" s="1">
        <v>406.790663</v>
      </c>
      <c r="W1143" s="1">
        <v>379.211635</v>
      </c>
      <c r="X1143" s="1">
        <v>262.000766</v>
      </c>
      <c r="Y1143" s="1">
        <v>389.46</v>
      </c>
      <c r="Z1143" s="7">
        <v>74463.375599999999</v>
      </c>
      <c r="AA1143" s="7">
        <v>29.568624916000001</v>
      </c>
      <c r="AB1143" s="7">
        <v>26.578812954</v>
      </c>
      <c r="AC1143" s="7" t="s">
        <v>444</v>
      </c>
      <c r="AD1143" s="7" t="s">
        <v>445</v>
      </c>
      <c r="AE1143" s="7">
        <v>17.318757658999999</v>
      </c>
      <c r="AF1143" s="7" t="s">
        <v>445</v>
      </c>
      <c r="AG1143" s="7">
        <v>27.200085955999999</v>
      </c>
    </row>
    <row r="1144" spans="1:33" ht="30" x14ac:dyDescent="0.25">
      <c r="A1144" s="1">
        <v>294631</v>
      </c>
      <c r="B1144" s="1">
        <v>2211206</v>
      </c>
      <c r="C1144" s="1" t="s">
        <v>593</v>
      </c>
      <c r="D1144" s="1">
        <v>202211206</v>
      </c>
      <c r="E1144" s="248" t="s">
        <v>608</v>
      </c>
      <c r="F1144" s="1">
        <v>34203085</v>
      </c>
      <c r="G1144" s="1">
        <v>1.83</v>
      </c>
      <c r="H1144" s="1">
        <v>2.6502070590875597</v>
      </c>
      <c r="I1144" s="1">
        <v>4.4113410831527746</v>
      </c>
      <c r="J1144" s="1">
        <v>-4.2028251593662516</v>
      </c>
      <c r="K1144" s="1">
        <v>1.6421608269609185</v>
      </c>
      <c r="L1144" s="1">
        <v>5.9877199576804365</v>
      </c>
      <c r="M1144" s="1">
        <v>33.790000915527344</v>
      </c>
      <c r="N1144" s="1">
        <v>0.99022986041174998</v>
      </c>
      <c r="O1144" s="1">
        <v>0.96533690096206171</v>
      </c>
      <c r="P1144" s="1">
        <v>0.95590542468997364</v>
      </c>
      <c r="Q1144" s="1">
        <v>0.9893416659037273</v>
      </c>
      <c r="R1144" s="1">
        <v>0.9329846751933194</v>
      </c>
      <c r="S1144" s="1">
        <v>0.92304061281840655</v>
      </c>
      <c r="T1144" s="1">
        <v>0.92304061281840655</v>
      </c>
      <c r="U1144" s="1">
        <v>0.95590542468997364</v>
      </c>
      <c r="V1144" s="1">
        <v>406.790663</v>
      </c>
      <c r="W1144" s="1">
        <v>379.211635</v>
      </c>
      <c r="X1144" s="1">
        <v>262.000766</v>
      </c>
      <c r="Y1144" s="1">
        <v>389.46</v>
      </c>
      <c r="Z1144" s="7">
        <v>74463.375599999999</v>
      </c>
      <c r="AA1144" s="7">
        <v>59.538980039999998</v>
      </c>
      <c r="AB1144" s="7">
        <v>135.77816522000001</v>
      </c>
      <c r="AC1144" s="7">
        <v>81.172394327999996</v>
      </c>
      <c r="AD1144" s="7">
        <v>56.541615088999997</v>
      </c>
      <c r="AE1144" s="7" t="s">
        <v>445</v>
      </c>
      <c r="AF1144" s="7">
        <v>87.580160387999996</v>
      </c>
      <c r="AG1144" s="7" t="s">
        <v>445</v>
      </c>
    </row>
    <row r="1145" spans="1:33" ht="30" x14ac:dyDescent="0.25">
      <c r="A1145" s="1">
        <v>296729</v>
      </c>
      <c r="B1145" s="1">
        <v>2211207</v>
      </c>
      <c r="C1145" s="1" t="s">
        <v>593</v>
      </c>
      <c r="D1145" s="1">
        <v>202211207</v>
      </c>
      <c r="E1145" s="248" t="s">
        <v>608</v>
      </c>
      <c r="F1145" s="1">
        <v>34203085</v>
      </c>
      <c r="G1145" s="1">
        <v>1.83</v>
      </c>
      <c r="H1145" s="1">
        <v>6.8815616994367357</v>
      </c>
      <c r="I1145" s="1">
        <v>-2.1562733769435098</v>
      </c>
      <c r="J1145" s="1">
        <v>3.6417058173877912</v>
      </c>
      <c r="K1145" s="1">
        <v>-7.643509004920797</v>
      </c>
      <c r="L1145" s="1">
        <v>6.8309220804362578</v>
      </c>
      <c r="M1145" s="1">
        <v>33.790000915527344</v>
      </c>
      <c r="N1145" s="1">
        <v>0.99022986041174998</v>
      </c>
      <c r="O1145" s="1">
        <v>0.96533690096206171</v>
      </c>
      <c r="P1145" s="1">
        <v>0.95590542468997364</v>
      </c>
      <c r="Q1145" s="1">
        <v>0.9893416659037273</v>
      </c>
      <c r="R1145" s="1">
        <v>0.9329846751933194</v>
      </c>
      <c r="S1145" s="1">
        <v>0.92304061281840655</v>
      </c>
      <c r="T1145" s="1">
        <v>0.92304061281840655</v>
      </c>
      <c r="U1145" s="1">
        <v>0.95590542468997364</v>
      </c>
      <c r="V1145" s="1">
        <v>406.790663</v>
      </c>
      <c r="W1145" s="1">
        <v>379.211635</v>
      </c>
      <c r="X1145" s="1">
        <v>262.000766</v>
      </c>
      <c r="Y1145" s="1">
        <v>389.46</v>
      </c>
      <c r="Z1145" s="7">
        <v>74463.375599999999</v>
      </c>
      <c r="AA1145" s="7">
        <v>52.066109484999998</v>
      </c>
      <c r="AB1145" s="7">
        <v>51.675609815999998</v>
      </c>
      <c r="AC1145" s="7" t="s">
        <v>444</v>
      </c>
      <c r="AD1145" s="7" t="s">
        <v>445</v>
      </c>
      <c r="AE1145" s="7">
        <v>30.639571230000001</v>
      </c>
      <c r="AF1145" s="7" t="s">
        <v>445</v>
      </c>
      <c r="AG1145" s="7">
        <v>47.706284830999998</v>
      </c>
    </row>
    <row r="1146" spans="1:33" ht="30" x14ac:dyDescent="0.25">
      <c r="A1146" s="1">
        <v>298827</v>
      </c>
      <c r="B1146" s="1">
        <v>2211208</v>
      </c>
      <c r="C1146" s="1" t="s">
        <v>593</v>
      </c>
      <c r="D1146" s="1">
        <v>202211208</v>
      </c>
      <c r="E1146" s="248" t="s">
        <v>608</v>
      </c>
      <c r="F1146" s="1">
        <v>34203085</v>
      </c>
      <c r="G1146" s="1">
        <v>1.83</v>
      </c>
      <c r="H1146" s="1">
        <v>1.9950747062278369</v>
      </c>
      <c r="I1146" s="1">
        <v>1.1723366994069895</v>
      </c>
      <c r="J1146" s="1">
        <v>-1.2626471012593119</v>
      </c>
      <c r="K1146" s="1">
        <v>-1.7383590838686251</v>
      </c>
      <c r="L1146" s="1">
        <v>2.8632546501629688</v>
      </c>
      <c r="M1146" s="1">
        <v>33.790000915527344</v>
      </c>
      <c r="N1146" s="1">
        <v>0.99022986041174998</v>
      </c>
      <c r="O1146" s="1">
        <v>0.96533690096206171</v>
      </c>
      <c r="P1146" s="1">
        <v>0.95590542468997364</v>
      </c>
      <c r="Q1146" s="1">
        <v>0.9893416659037273</v>
      </c>
      <c r="R1146" s="1">
        <v>0.9329846751933194</v>
      </c>
      <c r="S1146" s="1">
        <v>0.92304061281840655</v>
      </c>
      <c r="T1146" s="1">
        <v>0.92304061281840655</v>
      </c>
      <c r="U1146" s="1">
        <v>0.95590542468997364</v>
      </c>
      <c r="V1146" s="1">
        <v>406.790663</v>
      </c>
      <c r="W1146" s="1">
        <v>379.211635</v>
      </c>
      <c r="X1146" s="1">
        <v>262.000766</v>
      </c>
      <c r="Y1146" s="1">
        <v>389.46</v>
      </c>
      <c r="Z1146" s="7">
        <v>74463.375599999999</v>
      </c>
      <c r="AA1146" s="7">
        <v>125.60084529</v>
      </c>
      <c r="AB1146" s="7">
        <v>180.69267439999999</v>
      </c>
      <c r="AC1146" s="7">
        <v>308.20337066000002</v>
      </c>
      <c r="AD1146" s="7">
        <v>190.53201822</v>
      </c>
      <c r="AE1146" s="7">
        <v>138.11817751000001</v>
      </c>
      <c r="AF1146" s="7">
        <v>293.84637973999997</v>
      </c>
      <c r="AG1146" s="7">
        <v>213.15996852999999</v>
      </c>
    </row>
    <row r="1147" spans="1:33" ht="30" x14ac:dyDescent="0.25">
      <c r="A1147" s="1">
        <v>300925</v>
      </c>
      <c r="B1147" s="1">
        <v>2211209</v>
      </c>
      <c r="C1147" s="1" t="s">
        <v>593</v>
      </c>
      <c r="D1147" s="1">
        <v>202211209</v>
      </c>
      <c r="E1147" s="248" t="s">
        <v>608</v>
      </c>
      <c r="F1147" s="1">
        <v>34203085</v>
      </c>
      <c r="G1147" s="1">
        <v>1.83</v>
      </c>
      <c r="H1147" s="1">
        <v>9.3673539035522193</v>
      </c>
      <c r="I1147" s="1">
        <v>-3.238303514709501</v>
      </c>
      <c r="J1147" s="1">
        <v>4.0474865008495549</v>
      </c>
      <c r="K1147" s="1">
        <v>-9.6440537758831653</v>
      </c>
      <c r="L1147" s="1">
        <v>8.5042086786768696</v>
      </c>
      <c r="M1147" s="1">
        <v>33.790000915527344</v>
      </c>
      <c r="N1147" s="1">
        <v>0.99022986041174998</v>
      </c>
      <c r="O1147" s="1">
        <v>0.96533690096206171</v>
      </c>
      <c r="P1147" s="1">
        <v>0.95590542468997364</v>
      </c>
      <c r="Q1147" s="1">
        <v>0.9893416659037273</v>
      </c>
      <c r="R1147" s="1">
        <v>0.9329846751933194</v>
      </c>
      <c r="S1147" s="1">
        <v>0.92304061281840655</v>
      </c>
      <c r="T1147" s="1">
        <v>0.92304061281840655</v>
      </c>
      <c r="U1147" s="1">
        <v>0.95590542468997364</v>
      </c>
      <c r="V1147" s="1">
        <v>406.790663</v>
      </c>
      <c r="W1147" s="1">
        <v>379.211635</v>
      </c>
      <c r="X1147" s="1">
        <v>262.000766</v>
      </c>
      <c r="Y1147" s="1">
        <v>389.46</v>
      </c>
      <c r="Z1147" s="7">
        <v>74463.375599999999</v>
      </c>
      <c r="AA1147" s="7">
        <v>41.624831151000002</v>
      </c>
      <c r="AB1147" s="7">
        <v>37.697209770999997</v>
      </c>
      <c r="AC1147" s="7" t="s">
        <v>444</v>
      </c>
      <c r="AD1147" s="7" t="s">
        <v>445</v>
      </c>
      <c r="AE1147" s="7">
        <v>24.076316788</v>
      </c>
      <c r="AF1147" s="7" t="s">
        <v>445</v>
      </c>
      <c r="AG1147" s="7">
        <v>37.602742720999998</v>
      </c>
    </row>
    <row r="1148" spans="1:33" ht="30" x14ac:dyDescent="0.25">
      <c r="A1148" s="1">
        <v>303023</v>
      </c>
      <c r="B1148" s="1">
        <v>2211210</v>
      </c>
      <c r="C1148" s="1" t="s">
        <v>593</v>
      </c>
      <c r="D1148" s="1">
        <v>202211210</v>
      </c>
      <c r="E1148" s="248" t="s">
        <v>608</v>
      </c>
      <c r="F1148" s="1">
        <v>34203085</v>
      </c>
      <c r="G1148" s="1">
        <v>1.83</v>
      </c>
      <c r="H1148" s="1">
        <v>-0.69262673549067499</v>
      </c>
      <c r="I1148" s="1">
        <v>4.3315383070109341</v>
      </c>
      <c r="J1148" s="1">
        <v>-6.8439377221453404</v>
      </c>
      <c r="K1148" s="1">
        <v>2.9683739590926272</v>
      </c>
      <c r="L1148" s="1">
        <v>6.5261517224474535</v>
      </c>
      <c r="M1148" s="1">
        <v>33.790000915527344</v>
      </c>
      <c r="N1148" s="1">
        <v>0.99022986041174998</v>
      </c>
      <c r="O1148" s="1">
        <v>0.96533690096206171</v>
      </c>
      <c r="P1148" s="1">
        <v>0.95590542468997364</v>
      </c>
      <c r="Q1148" s="1">
        <v>0.9893416659037273</v>
      </c>
      <c r="R1148" s="1">
        <v>0.9329846751933194</v>
      </c>
      <c r="S1148" s="1">
        <v>0.92304061281840655</v>
      </c>
      <c r="T1148" s="1">
        <v>0.92304061281840655</v>
      </c>
      <c r="U1148" s="1">
        <v>0.95590542468997364</v>
      </c>
      <c r="V1148" s="1">
        <v>406.790663</v>
      </c>
      <c r="W1148" s="1">
        <v>379.211635</v>
      </c>
      <c r="X1148" s="1">
        <v>262.000766</v>
      </c>
      <c r="Y1148" s="1">
        <v>389.46</v>
      </c>
      <c r="Z1148" s="7">
        <v>74463.375599999999</v>
      </c>
      <c r="AA1148" s="7">
        <v>54.544289255999999</v>
      </c>
      <c r="AB1148" s="7" t="s">
        <v>444</v>
      </c>
      <c r="AC1148" s="7">
        <v>82.686310337999998</v>
      </c>
      <c r="AD1148" s="7">
        <v>34.335994778</v>
      </c>
      <c r="AE1148" s="7" t="s">
        <v>445</v>
      </c>
      <c r="AF1148" s="7">
        <v>53.396597663000001</v>
      </c>
      <c r="AG1148" s="7" t="s">
        <v>445</v>
      </c>
    </row>
    <row r="1149" spans="1:33" ht="30" x14ac:dyDescent="0.25">
      <c r="A1149" s="1">
        <v>305121</v>
      </c>
      <c r="B1149" s="1">
        <v>2211211</v>
      </c>
      <c r="C1149" s="1" t="s">
        <v>593</v>
      </c>
      <c r="D1149" s="1">
        <v>202211211</v>
      </c>
      <c r="E1149" s="248" t="s">
        <v>608</v>
      </c>
      <c r="F1149" s="1">
        <v>34203085</v>
      </c>
      <c r="G1149" s="1">
        <v>1.83</v>
      </c>
      <c r="H1149" s="1">
        <v>14.913974648884409</v>
      </c>
      <c r="I1149" s="1">
        <v>-10.767369719757607</v>
      </c>
      <c r="J1149" s="1">
        <v>1.5510747565872454</v>
      </c>
      <c r="K1149" s="1">
        <v>-14.376576443501559</v>
      </c>
      <c r="L1149" s="1">
        <v>14.221383442743342</v>
      </c>
      <c r="M1149" s="1">
        <v>33.790000915527344</v>
      </c>
      <c r="N1149" s="1">
        <v>0.99022986041174998</v>
      </c>
      <c r="O1149" s="1">
        <v>0.96533690096206171</v>
      </c>
      <c r="P1149" s="1">
        <v>0.95590542468997364</v>
      </c>
      <c r="Q1149" s="1">
        <v>0.9893416659037273</v>
      </c>
      <c r="R1149" s="1">
        <v>0.9329846751933194</v>
      </c>
      <c r="S1149" s="1">
        <v>0.92304061281840655</v>
      </c>
      <c r="T1149" s="1">
        <v>0.92304061281840655</v>
      </c>
      <c r="U1149" s="1">
        <v>0.95590542468997364</v>
      </c>
      <c r="V1149" s="1">
        <v>406.790663</v>
      </c>
      <c r="W1149" s="1">
        <v>379.211635</v>
      </c>
      <c r="X1149" s="1">
        <v>262.000766</v>
      </c>
      <c r="Y1149" s="1">
        <v>389.46</v>
      </c>
      <c r="Z1149" s="7">
        <v>74463.375599999999</v>
      </c>
      <c r="AA1149" s="7">
        <v>24.489113662000001</v>
      </c>
      <c r="AB1149" s="7">
        <v>23.305422769</v>
      </c>
      <c r="AC1149" s="7" t="s">
        <v>444</v>
      </c>
      <c r="AD1149" s="7" t="s">
        <v>445</v>
      </c>
      <c r="AE1149" s="7">
        <v>15.821622906</v>
      </c>
      <c r="AF1149" s="7" t="s">
        <v>445</v>
      </c>
      <c r="AG1149" s="7">
        <v>24.895381153999999</v>
      </c>
    </row>
    <row r="1150" spans="1:33" ht="30" x14ac:dyDescent="0.25">
      <c r="A1150" s="1">
        <v>307219</v>
      </c>
      <c r="B1150" s="1">
        <v>2211212</v>
      </c>
      <c r="C1150" s="1" t="s">
        <v>593</v>
      </c>
      <c r="D1150" s="1">
        <v>202211212</v>
      </c>
      <c r="E1150" s="248" t="s">
        <v>608</v>
      </c>
      <c r="F1150" s="1">
        <v>34203085</v>
      </c>
      <c r="G1150" s="1">
        <v>1.83</v>
      </c>
      <c r="H1150" s="1">
        <v>11.885314116425624</v>
      </c>
      <c r="I1150" s="1">
        <v>-3.0327880133639864</v>
      </c>
      <c r="J1150" s="1">
        <v>6.0766706175815921</v>
      </c>
      <c r="K1150" s="1">
        <v>-12.182826431714442</v>
      </c>
      <c r="L1150" s="1">
        <v>10.988576081504613</v>
      </c>
      <c r="M1150" s="1">
        <v>33.790000915527344</v>
      </c>
      <c r="N1150" s="1">
        <v>0.99022986041174998</v>
      </c>
      <c r="O1150" s="1">
        <v>0.96533690096206171</v>
      </c>
      <c r="P1150" s="1">
        <v>0.95590542468997364</v>
      </c>
      <c r="Q1150" s="1">
        <v>0.9893416659037273</v>
      </c>
      <c r="R1150" s="1">
        <v>0.9329846751933194</v>
      </c>
      <c r="S1150" s="1">
        <v>0.92304061281840655</v>
      </c>
      <c r="T1150" s="1">
        <v>0.92304061281840655</v>
      </c>
      <c r="U1150" s="1">
        <v>0.95590542468997364</v>
      </c>
      <c r="V1150" s="1">
        <v>406.790663</v>
      </c>
      <c r="W1150" s="1">
        <v>379.211635</v>
      </c>
      <c r="X1150" s="1">
        <v>262.000766</v>
      </c>
      <c r="Y1150" s="1">
        <v>389.46</v>
      </c>
      <c r="Z1150" s="7">
        <v>74463.375599999999</v>
      </c>
      <c r="AA1150" s="7">
        <v>31.987937319</v>
      </c>
      <c r="AB1150" s="7">
        <v>29.499022192999998</v>
      </c>
      <c r="AC1150" s="7" t="s">
        <v>444</v>
      </c>
      <c r="AD1150" s="7" t="s">
        <v>445</v>
      </c>
      <c r="AE1150" s="7">
        <v>18.850676603</v>
      </c>
      <c r="AF1150" s="7" t="s">
        <v>445</v>
      </c>
      <c r="AG1150" s="7">
        <v>29.558337902000002</v>
      </c>
    </row>
    <row r="1151" spans="1:33" ht="30" x14ac:dyDescent="0.25">
      <c r="A1151" s="1">
        <v>309317</v>
      </c>
      <c r="B1151" s="1">
        <v>2211213</v>
      </c>
      <c r="C1151" s="1" t="s">
        <v>593</v>
      </c>
      <c r="D1151" s="1">
        <v>202211213</v>
      </c>
      <c r="E1151" s="248" t="s">
        <v>608</v>
      </c>
      <c r="F1151" s="1">
        <v>34203085</v>
      </c>
      <c r="G1151" s="1">
        <v>1.83</v>
      </c>
      <c r="H1151" s="1">
        <v>3.7403252124655664</v>
      </c>
      <c r="I1151" s="1">
        <v>6.7517196913494342</v>
      </c>
      <c r="J1151" s="1">
        <v>-6.4976327638426108</v>
      </c>
      <c r="K1151" s="1">
        <v>3.4742232126946062</v>
      </c>
      <c r="L1151" s="1">
        <v>8.9756754971215607</v>
      </c>
      <c r="M1151" s="1">
        <v>33.790000915527344</v>
      </c>
      <c r="N1151" s="1">
        <v>0.99022986041174998</v>
      </c>
      <c r="O1151" s="1">
        <v>0.96533690096206171</v>
      </c>
      <c r="P1151" s="1">
        <v>0.95590542468997364</v>
      </c>
      <c r="Q1151" s="1">
        <v>0.9893416659037273</v>
      </c>
      <c r="R1151" s="1">
        <v>0.9329846751933194</v>
      </c>
      <c r="S1151" s="1">
        <v>0.92304061281840655</v>
      </c>
      <c r="T1151" s="1">
        <v>0.92304061281840655</v>
      </c>
      <c r="U1151" s="1">
        <v>0.95590542468997364</v>
      </c>
      <c r="V1151" s="1">
        <v>406.790663</v>
      </c>
      <c r="W1151" s="1">
        <v>379.211635</v>
      </c>
      <c r="X1151" s="1">
        <v>262.000766</v>
      </c>
      <c r="Y1151" s="1">
        <v>389.46</v>
      </c>
      <c r="Z1151" s="7">
        <v>74463.375599999999</v>
      </c>
      <c r="AA1151" s="7">
        <v>39.385869466999999</v>
      </c>
      <c r="AB1151" s="7">
        <v>95.914155430999998</v>
      </c>
      <c r="AC1151" s="7">
        <v>52.688612024000001</v>
      </c>
      <c r="AD1151" s="7">
        <v>36.219300689999997</v>
      </c>
      <c r="AE1151" s="7" t="s">
        <v>445</v>
      </c>
      <c r="AF1151" s="7">
        <v>56.29577836</v>
      </c>
      <c r="AG1151" s="7" t="s">
        <v>445</v>
      </c>
    </row>
    <row r="1152" spans="1:33" ht="30" x14ac:dyDescent="0.25">
      <c r="A1152" s="1">
        <v>311415</v>
      </c>
      <c r="B1152" s="1">
        <v>2211214</v>
      </c>
      <c r="C1152" s="1" t="s">
        <v>593</v>
      </c>
      <c r="D1152" s="1">
        <v>202211214</v>
      </c>
      <c r="E1152" s="248" t="s">
        <v>608</v>
      </c>
      <c r="F1152" s="1">
        <v>34203085</v>
      </c>
      <c r="G1152" s="1">
        <v>1.83</v>
      </c>
      <c r="H1152" s="1">
        <v>11.714699259918563</v>
      </c>
      <c r="I1152" s="1">
        <v>-3.3068530557528284</v>
      </c>
      <c r="J1152" s="1">
        <v>5.3868511147957259</v>
      </c>
      <c r="K1152" s="1">
        <v>-11.682330865119198</v>
      </c>
      <c r="L1152" s="1">
        <v>10.432206002411098</v>
      </c>
      <c r="M1152" s="1">
        <v>33.790000915527344</v>
      </c>
      <c r="N1152" s="1">
        <v>0.99022986041174998</v>
      </c>
      <c r="O1152" s="1">
        <v>0.96533690096206171</v>
      </c>
      <c r="P1152" s="1">
        <v>0.95590542468997364</v>
      </c>
      <c r="Q1152" s="1">
        <v>0.9893416659037273</v>
      </c>
      <c r="R1152" s="1">
        <v>0.9329846751933194</v>
      </c>
      <c r="S1152" s="1">
        <v>0.92304061281840655</v>
      </c>
      <c r="T1152" s="1">
        <v>0.92304061281840655</v>
      </c>
      <c r="U1152" s="1">
        <v>0.95590542468997364</v>
      </c>
      <c r="V1152" s="1">
        <v>406.790663</v>
      </c>
      <c r="W1152" s="1">
        <v>379.211635</v>
      </c>
      <c r="X1152" s="1">
        <v>262.000766</v>
      </c>
      <c r="Y1152" s="1">
        <v>389.46</v>
      </c>
      <c r="Z1152" s="7">
        <v>74463.375599999999</v>
      </c>
      <c r="AA1152" s="7">
        <v>33.747248943999999</v>
      </c>
      <c r="AB1152" s="7">
        <v>29.943215097</v>
      </c>
      <c r="AC1152" s="7" t="s">
        <v>444</v>
      </c>
      <c r="AD1152" s="7" t="s">
        <v>445</v>
      </c>
      <c r="AE1152" s="7">
        <v>19.701121239999999</v>
      </c>
      <c r="AF1152" s="7" t="s">
        <v>445</v>
      </c>
      <c r="AG1152" s="7">
        <v>30.867521216</v>
      </c>
    </row>
    <row r="1153" spans="1:33" ht="30" x14ac:dyDescent="0.25">
      <c r="A1153" s="1">
        <v>313513</v>
      </c>
      <c r="B1153" s="1">
        <v>2211215</v>
      </c>
      <c r="C1153" s="1" t="s">
        <v>593</v>
      </c>
      <c r="D1153" s="1">
        <v>202211215</v>
      </c>
      <c r="E1153" s="248" t="s">
        <v>608</v>
      </c>
      <c r="F1153" s="1">
        <v>34203085</v>
      </c>
      <c r="G1153" s="1">
        <v>1.83</v>
      </c>
      <c r="H1153" s="1">
        <v>0.39743166884128178</v>
      </c>
      <c r="I1153" s="1">
        <v>7.9853161597005338</v>
      </c>
      <c r="J1153" s="1">
        <v>-11.394474744856094</v>
      </c>
      <c r="K1153" s="1">
        <v>6.7683565323437707</v>
      </c>
      <c r="L1153" s="1">
        <v>11.59972121150501</v>
      </c>
      <c r="M1153" s="1">
        <v>33.790000915527344</v>
      </c>
      <c r="N1153" s="1">
        <v>0.99022986041174998</v>
      </c>
      <c r="O1153" s="1">
        <v>0.96533690096206171</v>
      </c>
      <c r="P1153" s="1">
        <v>0.95590542468997364</v>
      </c>
      <c r="Q1153" s="1">
        <v>0.9893416659037273</v>
      </c>
      <c r="R1153" s="1">
        <v>0.9329846751933194</v>
      </c>
      <c r="S1153" s="1">
        <v>0.92304061281840655</v>
      </c>
      <c r="T1153" s="1">
        <v>0.92304061281840655</v>
      </c>
      <c r="U1153" s="1">
        <v>0.95590542468997364</v>
      </c>
      <c r="V1153" s="1">
        <v>406.790663</v>
      </c>
      <c r="W1153" s="1">
        <v>379.211635</v>
      </c>
      <c r="X1153" s="1">
        <v>262.000766</v>
      </c>
      <c r="Y1153" s="1">
        <v>389.46</v>
      </c>
      <c r="Z1153" s="7">
        <v>74463.375599999999</v>
      </c>
      <c r="AA1153" s="7">
        <v>30.249928545</v>
      </c>
      <c r="AB1153" s="7">
        <v>911.08247209000001</v>
      </c>
      <c r="AC1153" s="7">
        <v>44.394628308999998</v>
      </c>
      <c r="AD1153" s="7">
        <v>20.224089133</v>
      </c>
      <c r="AE1153" s="7" t="s">
        <v>445</v>
      </c>
      <c r="AF1153" s="7">
        <v>31.672583425999999</v>
      </c>
      <c r="AG1153" s="7" t="s">
        <v>445</v>
      </c>
    </row>
    <row r="1154" spans="1:33" ht="30" x14ac:dyDescent="0.25">
      <c r="A1154" s="1">
        <v>315611</v>
      </c>
      <c r="B1154" s="1">
        <v>2211216</v>
      </c>
      <c r="C1154" s="1" t="s">
        <v>593</v>
      </c>
      <c r="D1154" s="1">
        <v>202211216</v>
      </c>
      <c r="E1154" s="248" t="s">
        <v>608</v>
      </c>
      <c r="F1154" s="1">
        <v>34203085</v>
      </c>
      <c r="G1154" s="1">
        <v>1.83</v>
      </c>
      <c r="H1154" s="1">
        <v>4.1387256226603277</v>
      </c>
      <c r="I1154" s="1">
        <v>1.7585743405811312</v>
      </c>
      <c r="J1154" s="1">
        <v>1.9212791125312574</v>
      </c>
      <c r="K1154" s="1">
        <v>-3.3388535463613418</v>
      </c>
      <c r="L1154" s="1">
        <v>4.4895468271624122</v>
      </c>
      <c r="M1154" s="1">
        <v>33.790000915527344</v>
      </c>
      <c r="N1154" s="1">
        <v>0.99022986041174998</v>
      </c>
      <c r="O1154" s="1">
        <v>0.96533690096206171</v>
      </c>
      <c r="P1154" s="1">
        <v>0.95590542468997364</v>
      </c>
      <c r="Q1154" s="1">
        <v>0.9893416659037273</v>
      </c>
      <c r="R1154" s="1">
        <v>0.9329846751933194</v>
      </c>
      <c r="S1154" s="1">
        <v>0.92304061281840655</v>
      </c>
      <c r="T1154" s="1">
        <v>0.92304061281840655</v>
      </c>
      <c r="U1154" s="1">
        <v>0.95590542468997364</v>
      </c>
      <c r="V1154" s="1">
        <v>406.790663</v>
      </c>
      <c r="W1154" s="1">
        <v>379.211635</v>
      </c>
      <c r="X1154" s="1">
        <v>262.000766</v>
      </c>
      <c r="Y1154" s="1">
        <v>389.46</v>
      </c>
      <c r="Z1154" s="7">
        <v>74463.375599999999</v>
      </c>
      <c r="AA1154" s="7">
        <v>79.740990784999994</v>
      </c>
      <c r="AB1154" s="7">
        <v>86.585042365999996</v>
      </c>
      <c r="AC1154" s="7">
        <v>205.12745827000001</v>
      </c>
      <c r="AD1154" s="7" t="s">
        <v>445</v>
      </c>
      <c r="AE1154" s="7">
        <v>71.431253498000004</v>
      </c>
      <c r="AF1154" s="7" t="s">
        <v>445</v>
      </c>
      <c r="AG1154" s="7">
        <v>110.50142452999999</v>
      </c>
    </row>
    <row r="1155" spans="1:33" ht="30" x14ac:dyDescent="0.25">
      <c r="A1155" s="1">
        <v>317709</v>
      </c>
      <c r="B1155" s="1">
        <v>2211217</v>
      </c>
      <c r="C1155" s="1" t="s">
        <v>593</v>
      </c>
      <c r="D1155" s="1">
        <v>202211217</v>
      </c>
      <c r="E1155" s="248" t="s">
        <v>608</v>
      </c>
      <c r="F1155" s="1">
        <v>34203085</v>
      </c>
      <c r="G1155" s="1">
        <v>1.83</v>
      </c>
      <c r="H1155" s="1">
        <v>3.2609944742816723</v>
      </c>
      <c r="I1155" s="1">
        <v>1.1071671859784702</v>
      </c>
      <c r="J1155" s="1">
        <v>1.4844146061170913</v>
      </c>
      <c r="K1155" s="1">
        <v>-2.8928841833135053</v>
      </c>
      <c r="L1155" s="1">
        <v>3.5845271009572048</v>
      </c>
      <c r="M1155" s="1">
        <v>33.790000915527344</v>
      </c>
      <c r="N1155" s="1">
        <v>0.99022986041174998</v>
      </c>
      <c r="O1155" s="1">
        <v>0.96533690096206171</v>
      </c>
      <c r="P1155" s="1">
        <v>0.95590542468997364</v>
      </c>
      <c r="Q1155" s="1">
        <v>0.9893416659037273</v>
      </c>
      <c r="R1155" s="1">
        <v>0.9329846751933194</v>
      </c>
      <c r="S1155" s="1">
        <v>0.92304061281840655</v>
      </c>
      <c r="T1155" s="1">
        <v>0.92304061281840655</v>
      </c>
      <c r="U1155" s="1">
        <v>0.95590542468997364</v>
      </c>
      <c r="V1155" s="1">
        <v>406.790663</v>
      </c>
      <c r="W1155" s="1">
        <v>379.211635</v>
      </c>
      <c r="X1155" s="1">
        <v>262.000766</v>
      </c>
      <c r="Y1155" s="1">
        <v>389.46</v>
      </c>
      <c r="Z1155" s="7">
        <v>74463.375599999999</v>
      </c>
      <c r="AA1155" s="7">
        <v>100.12643838</v>
      </c>
      <c r="AB1155" s="7">
        <v>110.15948275</v>
      </c>
      <c r="AC1155" s="7">
        <v>326.40354266000003</v>
      </c>
      <c r="AD1155" s="7" t="s">
        <v>445</v>
      </c>
      <c r="AE1155" s="7">
        <v>82.597314058999999</v>
      </c>
      <c r="AF1155" s="7" t="s">
        <v>445</v>
      </c>
      <c r="AG1155" s="7">
        <v>127.69057422</v>
      </c>
    </row>
    <row r="1156" spans="1:33" ht="30" x14ac:dyDescent="0.25">
      <c r="A1156" s="1">
        <v>319807</v>
      </c>
      <c r="B1156" s="1">
        <v>2211218</v>
      </c>
      <c r="C1156" s="1" t="s">
        <v>593</v>
      </c>
      <c r="D1156" s="1">
        <v>202211218</v>
      </c>
      <c r="E1156" s="248" t="s">
        <v>608</v>
      </c>
      <c r="F1156" s="1">
        <v>34203085</v>
      </c>
      <c r="G1156" s="1">
        <v>1.83</v>
      </c>
      <c r="H1156" s="1">
        <v>3.4721956794047788</v>
      </c>
      <c r="I1156" s="1">
        <v>1.3139519484888424</v>
      </c>
      <c r="J1156" s="1">
        <v>1.5208779592002521</v>
      </c>
      <c r="K1156" s="1">
        <v>-2.9369032256008962</v>
      </c>
      <c r="L1156" s="1">
        <v>3.7761892085640048</v>
      </c>
      <c r="M1156" s="1">
        <v>33.790000915527344</v>
      </c>
      <c r="N1156" s="1">
        <v>0.99022986041174998</v>
      </c>
      <c r="O1156" s="1">
        <v>0.96533690096206171</v>
      </c>
      <c r="P1156" s="1">
        <v>0.95590542468997364</v>
      </c>
      <c r="Q1156" s="1">
        <v>0.9893416659037273</v>
      </c>
      <c r="R1156" s="1">
        <v>0.9329846751933194</v>
      </c>
      <c r="S1156" s="1">
        <v>0.92304061281840655</v>
      </c>
      <c r="T1156" s="1">
        <v>0.92304061281840655</v>
      </c>
      <c r="U1156" s="1">
        <v>0.95590542468997364</v>
      </c>
      <c r="V1156" s="1">
        <v>406.790663</v>
      </c>
      <c r="W1156" s="1">
        <v>379.211635</v>
      </c>
      <c r="X1156" s="1">
        <v>262.000766</v>
      </c>
      <c r="Y1156" s="1">
        <v>389.46</v>
      </c>
      <c r="Z1156" s="7">
        <v>74463.375599999999</v>
      </c>
      <c r="AA1156" s="7">
        <v>94.993722501999997</v>
      </c>
      <c r="AB1156" s="7">
        <v>103.39805025</v>
      </c>
      <c r="AC1156" s="7">
        <v>274.87801777999999</v>
      </c>
      <c r="AD1156" s="7" t="s">
        <v>445</v>
      </c>
      <c r="AE1156" s="7">
        <v>81.344336545000004</v>
      </c>
      <c r="AF1156" s="7" t="s">
        <v>445</v>
      </c>
      <c r="AG1156" s="7">
        <v>125.76172760999999</v>
      </c>
    </row>
    <row r="1157" spans="1:33" ht="30" x14ac:dyDescent="0.25">
      <c r="A1157" s="1">
        <v>321905</v>
      </c>
      <c r="B1157" s="1">
        <v>2211219</v>
      </c>
      <c r="C1157" s="1" t="s">
        <v>593</v>
      </c>
      <c r="D1157" s="1">
        <v>202211219</v>
      </c>
      <c r="E1157" s="248" t="s">
        <v>608</v>
      </c>
      <c r="F1157" s="1">
        <v>34203085</v>
      </c>
      <c r="G1157" s="1">
        <v>1.83</v>
      </c>
      <c r="H1157" s="1">
        <v>3.9760676743096348</v>
      </c>
      <c r="I1157" s="1">
        <v>1.7171092326417843</v>
      </c>
      <c r="J1157" s="1">
        <v>1.6978657344295365</v>
      </c>
      <c r="K1157" s="1">
        <v>-3.144144704789483</v>
      </c>
      <c r="L1157" s="1">
        <v>4.2753597758604238</v>
      </c>
      <c r="M1157" s="1">
        <v>33.790000915527344</v>
      </c>
      <c r="N1157" s="1">
        <v>0.99022986041174998</v>
      </c>
      <c r="O1157" s="1">
        <v>0.96533690096206171</v>
      </c>
      <c r="P1157" s="1">
        <v>0.95590542468997364</v>
      </c>
      <c r="Q1157" s="1">
        <v>0.9893416659037273</v>
      </c>
      <c r="R1157" s="1">
        <v>0.9329846751933194</v>
      </c>
      <c r="S1157" s="1">
        <v>0.92304061281840655</v>
      </c>
      <c r="T1157" s="1">
        <v>0.92304061281840655</v>
      </c>
      <c r="U1157" s="1">
        <v>0.95590542468997364</v>
      </c>
      <c r="V1157" s="1">
        <v>406.790663</v>
      </c>
      <c r="W1157" s="1">
        <v>379.211635</v>
      </c>
      <c r="X1157" s="1">
        <v>262.000766</v>
      </c>
      <c r="Y1157" s="1">
        <v>389.46</v>
      </c>
      <c r="Z1157" s="7">
        <v>74463.375599999999</v>
      </c>
      <c r="AA1157" s="7">
        <v>83.785954400999998</v>
      </c>
      <c r="AB1157" s="7">
        <v>90.168080801000002</v>
      </c>
      <c r="AC1157" s="7">
        <v>210.10506665</v>
      </c>
      <c r="AD1157" s="7" t="s">
        <v>445</v>
      </c>
      <c r="AE1157" s="7">
        <v>75.916735810000006</v>
      </c>
      <c r="AF1157" s="7" t="s">
        <v>445</v>
      </c>
      <c r="AG1157" s="7">
        <v>117.40642262</v>
      </c>
    </row>
    <row r="1158" spans="1:33" ht="30" x14ac:dyDescent="0.25">
      <c r="A1158" s="1">
        <v>324003</v>
      </c>
      <c r="B1158" s="1">
        <v>2211220</v>
      </c>
      <c r="C1158" s="1" t="s">
        <v>593</v>
      </c>
      <c r="D1158" s="1">
        <v>202211220</v>
      </c>
      <c r="E1158" s="248" t="s">
        <v>608</v>
      </c>
      <c r="F1158" s="1">
        <v>34203085</v>
      </c>
      <c r="G1158" s="1">
        <v>1.83</v>
      </c>
      <c r="H1158" s="1">
        <v>2.1042448558800744</v>
      </c>
      <c r="I1158" s="1">
        <v>-0.86730778807984088</v>
      </c>
      <c r="J1158" s="1">
        <v>0.22975798703059966</v>
      </c>
      <c r="K1158" s="1">
        <v>-3.3668713477776886</v>
      </c>
      <c r="L1158" s="1">
        <v>3.0284426459199203</v>
      </c>
      <c r="M1158" s="1">
        <v>33.790000915527344</v>
      </c>
      <c r="N1158" s="1">
        <v>0.99022986041174998</v>
      </c>
      <c r="O1158" s="1">
        <v>0.96533690096206171</v>
      </c>
      <c r="P1158" s="1">
        <v>0.95590542468997364</v>
      </c>
      <c r="Q1158" s="1">
        <v>0.9893416659037273</v>
      </c>
      <c r="R1158" s="1">
        <v>0.9329846751933194</v>
      </c>
      <c r="S1158" s="1">
        <v>0.92304061281840655</v>
      </c>
      <c r="T1158" s="1">
        <v>0.92304061281840655</v>
      </c>
      <c r="U1158" s="1">
        <v>0.95590542468997364</v>
      </c>
      <c r="V1158" s="1">
        <v>406.790663</v>
      </c>
      <c r="W1158" s="1">
        <v>379.211635</v>
      </c>
      <c r="X1158" s="1">
        <v>262.000766</v>
      </c>
      <c r="Y1158" s="1">
        <v>389.46</v>
      </c>
      <c r="Z1158" s="7">
        <v>74463.375599999999</v>
      </c>
      <c r="AA1158" s="7">
        <v>118.69533565</v>
      </c>
      <c r="AB1158" s="7">
        <v>171.26629209999999</v>
      </c>
      <c r="AC1158" s="7" t="s">
        <v>444</v>
      </c>
      <c r="AD1158" s="7" t="s">
        <v>445</v>
      </c>
      <c r="AE1158" s="7">
        <v>70.828508614</v>
      </c>
      <c r="AF1158" s="7" t="s">
        <v>445</v>
      </c>
      <c r="AG1158" s="7">
        <v>109.57355278999999</v>
      </c>
    </row>
    <row r="1159" spans="1:33" ht="30" x14ac:dyDescent="0.25">
      <c r="A1159" s="1">
        <v>326101</v>
      </c>
      <c r="B1159" s="1">
        <v>2211221</v>
      </c>
      <c r="C1159" s="1" t="s">
        <v>593</v>
      </c>
      <c r="D1159" s="1">
        <v>202211221</v>
      </c>
      <c r="E1159" s="248" t="s">
        <v>608</v>
      </c>
      <c r="F1159" s="1">
        <v>34203085</v>
      </c>
      <c r="G1159" s="1">
        <v>1.83</v>
      </c>
      <c r="H1159" s="1">
        <v>6.1740433585126198</v>
      </c>
      <c r="I1159" s="1">
        <v>-5.4571567765633135</v>
      </c>
      <c r="J1159" s="1">
        <v>-4.3168435685359885</v>
      </c>
      <c r="K1159" s="1">
        <v>-8.0519958667266813</v>
      </c>
      <c r="L1159" s="1">
        <v>9.1331280035922795</v>
      </c>
      <c r="M1159" s="1">
        <v>33.790000915527344</v>
      </c>
      <c r="N1159" s="1">
        <v>0.99022986041174998</v>
      </c>
      <c r="O1159" s="1">
        <v>0.96533690096206171</v>
      </c>
      <c r="P1159" s="1">
        <v>0.95590542468997364</v>
      </c>
      <c r="Q1159" s="1">
        <v>0.9893416659037273</v>
      </c>
      <c r="R1159" s="1">
        <v>0.9329846751933194</v>
      </c>
      <c r="S1159" s="1">
        <v>0.92304061281840655</v>
      </c>
      <c r="T1159" s="1">
        <v>0.92304061281840655</v>
      </c>
      <c r="U1159" s="1">
        <v>0.95590542468997364</v>
      </c>
      <c r="V1159" s="1">
        <v>406.790663</v>
      </c>
      <c r="W1159" s="1">
        <v>379.211635</v>
      </c>
      <c r="X1159" s="1">
        <v>262.000766</v>
      </c>
      <c r="Y1159" s="1">
        <v>389.46</v>
      </c>
      <c r="Z1159" s="7">
        <v>74463.375599999999</v>
      </c>
      <c r="AA1159" s="7">
        <v>38.689628663999997</v>
      </c>
      <c r="AB1159" s="7">
        <v>57.712004104000002</v>
      </c>
      <c r="AC1159" s="7" t="s">
        <v>444</v>
      </c>
      <c r="AD1159" s="7">
        <v>55.021800134000003</v>
      </c>
      <c r="AE1159" s="7">
        <v>29.034459979000001</v>
      </c>
      <c r="AF1159" s="7">
        <v>85.240541449000006</v>
      </c>
      <c r="AG1159" s="7">
        <v>45.235359885999998</v>
      </c>
    </row>
    <row r="1160" spans="1:33" ht="30" x14ac:dyDescent="0.25">
      <c r="A1160" s="1">
        <v>328199</v>
      </c>
      <c r="B1160" s="1">
        <v>2211222</v>
      </c>
      <c r="C1160" s="1" t="s">
        <v>593</v>
      </c>
      <c r="D1160" s="1">
        <v>202211222</v>
      </c>
      <c r="E1160" s="248" t="s">
        <v>608</v>
      </c>
      <c r="F1160" s="1">
        <v>34203085</v>
      </c>
      <c r="G1160" s="1">
        <v>1.83</v>
      </c>
      <c r="H1160" s="1">
        <v>8.0732396171805583</v>
      </c>
      <c r="I1160" s="1">
        <v>4.5245769244197476</v>
      </c>
      <c r="J1160" s="1">
        <v>4.4682210917516008</v>
      </c>
      <c r="K1160" s="1">
        <v>-5.3834193310002849</v>
      </c>
      <c r="L1160" s="1">
        <v>8.592068775652109</v>
      </c>
      <c r="M1160" s="1">
        <v>33.790000915527344</v>
      </c>
      <c r="N1160" s="1">
        <v>0.99022986041174998</v>
      </c>
      <c r="O1160" s="1">
        <v>0.96533690096206171</v>
      </c>
      <c r="P1160" s="1">
        <v>0.95590542468997364</v>
      </c>
      <c r="Q1160" s="1">
        <v>0.9893416659037273</v>
      </c>
      <c r="R1160" s="1">
        <v>0.9329846751933194</v>
      </c>
      <c r="S1160" s="1">
        <v>0.92304061281840655</v>
      </c>
      <c r="T1160" s="1">
        <v>0.92304061281840655</v>
      </c>
      <c r="U1160" s="1">
        <v>0.95590542468997364</v>
      </c>
      <c r="V1160" s="1">
        <v>406.790663</v>
      </c>
      <c r="W1160" s="1">
        <v>379.211635</v>
      </c>
      <c r="X1160" s="1">
        <v>262.000766</v>
      </c>
      <c r="Y1160" s="1">
        <v>389.46</v>
      </c>
      <c r="Z1160" s="7">
        <v>74463.375599999999</v>
      </c>
      <c r="AA1160" s="7">
        <v>41.188961526</v>
      </c>
      <c r="AB1160" s="7">
        <v>43.900247755999999</v>
      </c>
      <c r="AC1160" s="7">
        <v>79.115879352999997</v>
      </c>
      <c r="AD1160" s="7" t="s">
        <v>445</v>
      </c>
      <c r="AE1160" s="7">
        <v>43.922628674999999</v>
      </c>
      <c r="AF1160" s="7" t="s">
        <v>445</v>
      </c>
      <c r="AG1160" s="7">
        <v>68.154361532999999</v>
      </c>
    </row>
    <row r="1161" spans="1:33" ht="30" x14ac:dyDescent="0.25">
      <c r="A1161" s="1">
        <v>330297</v>
      </c>
      <c r="B1161" s="1">
        <v>2211223</v>
      </c>
      <c r="C1161" s="1" t="s">
        <v>593</v>
      </c>
      <c r="D1161" s="1">
        <v>202211223</v>
      </c>
      <c r="E1161" s="248" t="s">
        <v>608</v>
      </c>
      <c r="F1161" s="1">
        <v>34203085</v>
      </c>
      <c r="G1161" s="1">
        <v>1.83</v>
      </c>
      <c r="H1161" s="1">
        <v>6.6358597264464194</v>
      </c>
      <c r="I1161" s="1">
        <v>2.0810269203193617</v>
      </c>
      <c r="J1161" s="1">
        <v>6.094138666327356</v>
      </c>
      <c r="K1161" s="1">
        <v>-6.4001461758713276</v>
      </c>
      <c r="L1161" s="1">
        <v>7.6558487252134713</v>
      </c>
      <c r="M1161" s="1">
        <v>33.790000915527344</v>
      </c>
      <c r="N1161" s="1">
        <v>0.99022986041174998</v>
      </c>
      <c r="O1161" s="1">
        <v>0.96533690096206171</v>
      </c>
      <c r="P1161" s="1">
        <v>0.95590542468997364</v>
      </c>
      <c r="Q1161" s="1">
        <v>0.9893416659037273</v>
      </c>
      <c r="R1161" s="1">
        <v>0.9329846751933194</v>
      </c>
      <c r="S1161" s="1">
        <v>0.92304061281840655</v>
      </c>
      <c r="T1161" s="1">
        <v>0.92304061281840655</v>
      </c>
      <c r="U1161" s="1">
        <v>0.95590542468997364</v>
      </c>
      <c r="V1161" s="1">
        <v>406.790663</v>
      </c>
      <c r="W1161" s="1">
        <v>379.211635</v>
      </c>
      <c r="X1161" s="1">
        <v>262.000766</v>
      </c>
      <c r="Y1161" s="1">
        <v>389.46</v>
      </c>
      <c r="Z1161" s="7">
        <v>74463.375599999999</v>
      </c>
      <c r="AA1161" s="7">
        <v>46.348174188000002</v>
      </c>
      <c r="AB1161" s="7">
        <v>53.625997828000003</v>
      </c>
      <c r="AC1161" s="7">
        <v>173.18826035000001</v>
      </c>
      <c r="AD1161" s="7" t="s">
        <v>445</v>
      </c>
      <c r="AE1161" s="7">
        <v>36.786222527</v>
      </c>
      <c r="AF1161" s="7" t="s">
        <v>445</v>
      </c>
      <c r="AG1161" s="7">
        <v>57.168503729000001</v>
      </c>
    </row>
    <row r="1162" spans="1:33" ht="30" x14ac:dyDescent="0.25">
      <c r="A1162" s="1">
        <v>332395</v>
      </c>
      <c r="B1162" s="1">
        <v>2211224</v>
      </c>
      <c r="C1162" s="1" t="s">
        <v>593</v>
      </c>
      <c r="D1162" s="1">
        <v>202211224</v>
      </c>
      <c r="E1162" s="248" t="s">
        <v>608</v>
      </c>
      <c r="F1162" s="1">
        <v>34203085</v>
      </c>
      <c r="G1162" s="1">
        <v>1.83</v>
      </c>
      <c r="H1162" s="1">
        <v>4.2061244871173074</v>
      </c>
      <c r="I1162" s="1">
        <v>-3.7519649059487135</v>
      </c>
      <c r="J1162" s="1">
        <v>-7.521507061160472E-2</v>
      </c>
      <c r="K1162" s="1">
        <v>-4.0117423857393932</v>
      </c>
      <c r="L1162" s="1">
        <v>4.2516469625901383</v>
      </c>
      <c r="M1162" s="1">
        <v>33.790000915527344</v>
      </c>
      <c r="N1162" s="1">
        <v>0.99022986041174998</v>
      </c>
      <c r="O1162" s="1">
        <v>0.96533690096206171</v>
      </c>
      <c r="P1162" s="1">
        <v>0.95590542468997364</v>
      </c>
      <c r="Q1162" s="1">
        <v>0.9893416659037273</v>
      </c>
      <c r="R1162" s="1">
        <v>0.9329846751933194</v>
      </c>
      <c r="S1162" s="1">
        <v>0.92304061281840655</v>
      </c>
      <c r="T1162" s="1">
        <v>0.92304061281840655</v>
      </c>
      <c r="U1162" s="1">
        <v>0.95590542468997364</v>
      </c>
      <c r="V1162" s="1">
        <v>406.790663</v>
      </c>
      <c r="W1162" s="1">
        <v>379.211635</v>
      </c>
      <c r="X1162" s="1">
        <v>262.000766</v>
      </c>
      <c r="Y1162" s="1">
        <v>389.46</v>
      </c>
      <c r="Z1162" s="7">
        <v>74463.375599999999</v>
      </c>
      <c r="AA1162" s="7">
        <v>84.258833151000005</v>
      </c>
      <c r="AB1162" s="7">
        <v>85.181581195000007</v>
      </c>
      <c r="AC1162" s="7" t="s">
        <v>444</v>
      </c>
      <c r="AD1162" s="7">
        <v>3214.2778112000001</v>
      </c>
      <c r="AE1162" s="7">
        <v>59.282372185</v>
      </c>
      <c r="AF1162" s="7">
        <v>4948.6320839999998</v>
      </c>
      <c r="AG1162" s="7">
        <v>91.799310349999999</v>
      </c>
    </row>
    <row r="1163" spans="1:33" ht="30" x14ac:dyDescent="0.25">
      <c r="A1163" s="1">
        <v>1421</v>
      </c>
      <c r="B1163" s="1">
        <v>2220201</v>
      </c>
      <c r="C1163" s="1" t="s">
        <v>593</v>
      </c>
      <c r="D1163" s="1">
        <v>202220201</v>
      </c>
      <c r="E1163" s="248" t="s">
        <v>608</v>
      </c>
      <c r="F1163" s="1">
        <v>34203085</v>
      </c>
      <c r="G1163" s="1">
        <v>1.83</v>
      </c>
      <c r="H1163" s="1">
        <v>1.0413084180977292</v>
      </c>
      <c r="I1163" s="1">
        <v>7.9378940375303655</v>
      </c>
      <c r="J1163" s="1">
        <v>-8.7358723486010952</v>
      </c>
      <c r="K1163" s="1">
        <v>5.8983473943307168</v>
      </c>
      <c r="L1163" s="1">
        <v>9.3006838060810697</v>
      </c>
      <c r="M1163" s="1">
        <v>33.790000915527344</v>
      </c>
      <c r="N1163" s="1">
        <v>0.99022986041174998</v>
      </c>
      <c r="O1163" s="1">
        <v>0.96533690096206171</v>
      </c>
      <c r="P1163" s="1">
        <v>0.95590542468997364</v>
      </c>
      <c r="Q1163" s="1">
        <v>0.9893416659037273</v>
      </c>
      <c r="R1163" s="1">
        <v>0.9329846751933194</v>
      </c>
      <c r="S1163" s="1">
        <v>0.92304061281840655</v>
      </c>
      <c r="T1163" s="1">
        <v>0.92304061281840655</v>
      </c>
      <c r="U1163" s="1">
        <v>0.95590542468997364</v>
      </c>
      <c r="V1163" s="1">
        <v>406.790663</v>
      </c>
      <c r="W1163" s="1">
        <v>379.211635</v>
      </c>
      <c r="X1163" s="1">
        <v>262.000766</v>
      </c>
      <c r="Y1163" s="1">
        <v>389.46</v>
      </c>
      <c r="Z1163" s="7">
        <v>74463.375599999999</v>
      </c>
      <c r="AA1163" s="7">
        <v>37.974603002999999</v>
      </c>
      <c r="AB1163" s="7">
        <v>347.11056235000001</v>
      </c>
      <c r="AC1163" s="7">
        <v>44.665822356</v>
      </c>
      <c r="AD1163" s="7">
        <v>26.683251078000001</v>
      </c>
      <c r="AE1163" s="7" t="s">
        <v>445</v>
      </c>
      <c r="AF1163" s="7">
        <v>41.615884463999997</v>
      </c>
      <c r="AG1163" s="7" t="s">
        <v>445</v>
      </c>
    </row>
    <row r="1164" spans="1:33" ht="30" x14ac:dyDescent="0.25">
      <c r="A1164" s="1">
        <v>3519</v>
      </c>
      <c r="B1164" s="1">
        <v>2220202</v>
      </c>
      <c r="C1164" s="1" t="s">
        <v>593</v>
      </c>
      <c r="D1164" s="1">
        <v>202220202</v>
      </c>
      <c r="E1164" s="248" t="s">
        <v>608</v>
      </c>
      <c r="F1164" s="1">
        <v>34203085</v>
      </c>
      <c r="G1164" s="1">
        <v>1.83</v>
      </c>
      <c r="H1164" s="1">
        <v>-0.67287970882237547</v>
      </c>
      <c r="I1164" s="1">
        <v>10.604195632008224</v>
      </c>
      <c r="J1164" s="1">
        <v>-11.400922739984898</v>
      </c>
      <c r="K1164" s="1">
        <v>5.7656877691548747</v>
      </c>
      <c r="L1164" s="1">
        <v>11.08033130973369</v>
      </c>
      <c r="M1164" s="1">
        <v>33.790000915527344</v>
      </c>
      <c r="N1164" s="1">
        <v>0.99022986041174998</v>
      </c>
      <c r="O1164" s="1">
        <v>0.96533690096206171</v>
      </c>
      <c r="P1164" s="1">
        <v>0.95590542468997364</v>
      </c>
      <c r="Q1164" s="1">
        <v>0.9893416659037273</v>
      </c>
      <c r="R1164" s="1">
        <v>0.9329846751933194</v>
      </c>
      <c r="S1164" s="1">
        <v>0.92304061281840655</v>
      </c>
      <c r="T1164" s="1">
        <v>0.92304061281840655</v>
      </c>
      <c r="U1164" s="1">
        <v>0.95590542468997364</v>
      </c>
      <c r="V1164" s="1">
        <v>406.790663</v>
      </c>
      <c r="W1164" s="1">
        <v>379.211635</v>
      </c>
      <c r="X1164" s="1">
        <v>262.000766</v>
      </c>
      <c r="Y1164" s="1">
        <v>389.46</v>
      </c>
      <c r="Z1164" s="7">
        <v>74463.375599999999</v>
      </c>
      <c r="AA1164" s="7">
        <v>31.714767172999998</v>
      </c>
      <c r="AB1164" s="7" t="s">
        <v>444</v>
      </c>
      <c r="AC1164" s="7">
        <v>33.183682722</v>
      </c>
      <c r="AD1164" s="7">
        <v>20.212085471000002</v>
      </c>
      <c r="AE1164" s="7" t="s">
        <v>445</v>
      </c>
      <c r="AF1164" s="7">
        <v>31.654104864000001</v>
      </c>
      <c r="AG1164" s="7" t="s">
        <v>445</v>
      </c>
    </row>
    <row r="1165" spans="1:33" ht="30" x14ac:dyDescent="0.25">
      <c r="A1165" s="1">
        <v>5617</v>
      </c>
      <c r="B1165" s="1">
        <v>2220203</v>
      </c>
      <c r="C1165" s="1" t="s">
        <v>593</v>
      </c>
      <c r="D1165" s="1">
        <v>202220203</v>
      </c>
      <c r="E1165" s="248" t="s">
        <v>608</v>
      </c>
      <c r="F1165" s="1">
        <v>34203085</v>
      </c>
      <c r="G1165" s="1">
        <v>1.83</v>
      </c>
      <c r="H1165" s="1">
        <v>5.1178068851935699</v>
      </c>
      <c r="I1165" s="1">
        <v>10.406517639829461</v>
      </c>
      <c r="J1165" s="1">
        <v>-8.4721847324901152</v>
      </c>
      <c r="K1165" s="1">
        <v>7.0247821168506981</v>
      </c>
      <c r="L1165" s="1">
        <v>11.889317239642024</v>
      </c>
      <c r="M1165" s="1">
        <v>33.790000915527344</v>
      </c>
      <c r="N1165" s="1">
        <v>0.99022986041174998</v>
      </c>
      <c r="O1165" s="1">
        <v>0.96533690096206171</v>
      </c>
      <c r="P1165" s="1">
        <v>0.95590542468997364</v>
      </c>
      <c r="Q1165" s="1">
        <v>0.9893416659037273</v>
      </c>
      <c r="R1165" s="1">
        <v>0.9329846751933194</v>
      </c>
      <c r="S1165" s="1">
        <v>0.92304061281840655</v>
      </c>
      <c r="T1165" s="1">
        <v>0.92304061281840655</v>
      </c>
      <c r="U1165" s="1">
        <v>0.95590542468997364</v>
      </c>
      <c r="V1165" s="1">
        <v>406.790663</v>
      </c>
      <c r="W1165" s="1">
        <v>379.211635</v>
      </c>
      <c r="X1165" s="1">
        <v>262.000766</v>
      </c>
      <c r="Y1165" s="1">
        <v>389.46</v>
      </c>
      <c r="Z1165" s="7">
        <v>74463.375599999999</v>
      </c>
      <c r="AA1165" s="7">
        <v>29.488753197000001</v>
      </c>
      <c r="AB1165" s="7">
        <v>69.829256971999996</v>
      </c>
      <c r="AC1165" s="7">
        <v>33.833022106999998</v>
      </c>
      <c r="AD1165" s="7">
        <v>27.544862423000001</v>
      </c>
      <c r="AE1165" s="7" t="s">
        <v>445</v>
      </c>
      <c r="AF1165" s="7">
        <v>42.942257925</v>
      </c>
      <c r="AG1165" s="7" t="s">
        <v>445</v>
      </c>
    </row>
    <row r="1166" spans="1:33" ht="30" x14ac:dyDescent="0.25">
      <c r="A1166" s="1">
        <v>7715</v>
      </c>
      <c r="B1166" s="1">
        <v>2220204</v>
      </c>
      <c r="C1166" s="1" t="s">
        <v>593</v>
      </c>
      <c r="D1166" s="1">
        <v>202220204</v>
      </c>
      <c r="E1166" s="248" t="s">
        <v>608</v>
      </c>
      <c r="F1166" s="1">
        <v>34203085</v>
      </c>
      <c r="G1166" s="1">
        <v>1.83</v>
      </c>
      <c r="H1166" s="1">
        <v>11.392352789364288</v>
      </c>
      <c r="I1166" s="1">
        <v>-6.0646452305752589</v>
      </c>
      <c r="J1166" s="1">
        <v>1.9677025183977062</v>
      </c>
      <c r="K1166" s="1">
        <v>-11.568659063761229</v>
      </c>
      <c r="L1166" s="1">
        <v>10.547257457228691</v>
      </c>
      <c r="M1166" s="1">
        <v>33.790000915527344</v>
      </c>
      <c r="N1166" s="1">
        <v>0.99022986041174998</v>
      </c>
      <c r="O1166" s="1">
        <v>0.96533690096206171</v>
      </c>
      <c r="P1166" s="1">
        <v>0.95590542468997364</v>
      </c>
      <c r="Q1166" s="1">
        <v>0.9893416659037273</v>
      </c>
      <c r="R1166" s="1">
        <v>0.9329846751933194</v>
      </c>
      <c r="S1166" s="1">
        <v>0.92304061281840655</v>
      </c>
      <c r="T1166" s="1">
        <v>0.92304061281840655</v>
      </c>
      <c r="U1166" s="1">
        <v>0.95590542468997364</v>
      </c>
      <c r="V1166" s="1">
        <v>406.790663</v>
      </c>
      <c r="W1166" s="1">
        <v>379.211635</v>
      </c>
      <c r="X1166" s="1">
        <v>262.000766</v>
      </c>
      <c r="Y1166" s="1">
        <v>389.46</v>
      </c>
      <c r="Z1166" s="7">
        <v>74463.375599999999</v>
      </c>
      <c r="AA1166" s="7">
        <v>33.368219461000002</v>
      </c>
      <c r="AB1166" s="7">
        <v>30.818752957000001</v>
      </c>
      <c r="AC1166" s="7" t="s">
        <v>444</v>
      </c>
      <c r="AD1166" s="7" t="s">
        <v>445</v>
      </c>
      <c r="AE1166" s="7">
        <v>19.904527160000001</v>
      </c>
      <c r="AF1166" s="7" t="s">
        <v>445</v>
      </c>
      <c r="AG1166" s="7">
        <v>31.180646404000001</v>
      </c>
    </row>
    <row r="1167" spans="1:33" ht="30" x14ac:dyDescent="0.25">
      <c r="A1167" s="1">
        <v>9813</v>
      </c>
      <c r="B1167" s="1">
        <v>2220205</v>
      </c>
      <c r="C1167" s="1" t="s">
        <v>593</v>
      </c>
      <c r="D1167" s="1">
        <v>202220205</v>
      </c>
      <c r="E1167" s="248" t="s">
        <v>608</v>
      </c>
      <c r="F1167" s="1">
        <v>34203085</v>
      </c>
      <c r="G1167" s="1">
        <v>1.83</v>
      </c>
      <c r="H1167" s="1">
        <v>0.76736608966371711</v>
      </c>
      <c r="I1167" s="1">
        <v>-0.82500798414155507</v>
      </c>
      <c r="J1167" s="1">
        <v>-0.69066369423396945</v>
      </c>
      <c r="K1167" s="1">
        <v>-2.748930915549987</v>
      </c>
      <c r="L1167" s="1">
        <v>2.4432833862009815</v>
      </c>
      <c r="M1167" s="1">
        <v>33.790000915527344</v>
      </c>
      <c r="N1167" s="1">
        <v>0.99022986041174998</v>
      </c>
      <c r="O1167" s="1">
        <v>0.96533690096206171</v>
      </c>
      <c r="P1167" s="1">
        <v>0.95590542468997364</v>
      </c>
      <c r="Q1167" s="1">
        <v>0.9893416659037273</v>
      </c>
      <c r="R1167" s="1">
        <v>0.9329846751933194</v>
      </c>
      <c r="S1167" s="1">
        <v>0.92304061281840655</v>
      </c>
      <c r="T1167" s="1">
        <v>0.92304061281840655</v>
      </c>
      <c r="U1167" s="1">
        <v>0.95590542468997364</v>
      </c>
      <c r="V1167" s="1">
        <v>406.790663</v>
      </c>
      <c r="W1167" s="1">
        <v>379.211635</v>
      </c>
      <c r="X1167" s="1">
        <v>262.000766</v>
      </c>
      <c r="Y1167" s="1">
        <v>389.46</v>
      </c>
      <c r="Z1167" s="7">
        <v>74463.375599999999</v>
      </c>
      <c r="AA1167" s="7">
        <v>147.36202015999999</v>
      </c>
      <c r="AB1167" s="7">
        <v>471.38269176</v>
      </c>
      <c r="AC1167" s="7" t="s">
        <v>444</v>
      </c>
      <c r="AD1167" s="7">
        <v>349.15210676999999</v>
      </c>
      <c r="AE1167" s="7">
        <v>86.97505468</v>
      </c>
      <c r="AF1167" s="7">
        <v>538.02779283999996</v>
      </c>
      <c r="AG1167" s="7">
        <v>134.42971363999999</v>
      </c>
    </row>
    <row r="1168" spans="1:33" ht="30" x14ac:dyDescent="0.25">
      <c r="A1168" s="1">
        <v>11911</v>
      </c>
      <c r="B1168" s="1">
        <v>2220206</v>
      </c>
      <c r="C1168" s="1" t="s">
        <v>593</v>
      </c>
      <c r="D1168" s="1">
        <v>202220206</v>
      </c>
      <c r="E1168" s="248" t="s">
        <v>608</v>
      </c>
      <c r="F1168" s="1">
        <v>34203085</v>
      </c>
      <c r="G1168" s="1">
        <v>1.83</v>
      </c>
      <c r="H1168" s="1">
        <v>8.4825266921877258</v>
      </c>
      <c r="I1168" s="1">
        <v>3.0418976763582988</v>
      </c>
      <c r="J1168" s="1">
        <v>6.1186629938466366</v>
      </c>
      <c r="K1168" s="1">
        <v>-8.1135251203903813</v>
      </c>
      <c r="L1168" s="1">
        <v>9.9891497778116385</v>
      </c>
      <c r="M1168" s="1">
        <v>33.790000915527344</v>
      </c>
      <c r="N1168" s="1">
        <v>0.99022986041174998</v>
      </c>
      <c r="O1168" s="1">
        <v>0.96533690096206171</v>
      </c>
      <c r="P1168" s="1">
        <v>0.95590542468997364</v>
      </c>
      <c r="Q1168" s="1">
        <v>0.9893416659037273</v>
      </c>
      <c r="R1168" s="1">
        <v>0.9329846751933194</v>
      </c>
      <c r="S1168" s="1">
        <v>0.92304061281840655</v>
      </c>
      <c r="T1168" s="1">
        <v>0.92304061281840655</v>
      </c>
      <c r="U1168" s="1">
        <v>0.95590542468997364</v>
      </c>
      <c r="V1168" s="1">
        <v>406.790663</v>
      </c>
      <c r="W1168" s="1">
        <v>379.211635</v>
      </c>
      <c r="X1168" s="1">
        <v>262.000766</v>
      </c>
      <c r="Y1168" s="1">
        <v>389.46</v>
      </c>
      <c r="Z1168" s="7">
        <v>74463.375599999999</v>
      </c>
      <c r="AA1168" s="7">
        <v>35.288419642000001</v>
      </c>
      <c r="AB1168" s="7">
        <v>41.733783477000003</v>
      </c>
      <c r="AC1168" s="7">
        <v>118.16589497</v>
      </c>
      <c r="AD1168" s="7" t="s">
        <v>445</v>
      </c>
      <c r="AE1168" s="7">
        <v>28.806692408</v>
      </c>
      <c r="AF1168" s="7" t="s">
        <v>445</v>
      </c>
      <c r="AG1168" s="7">
        <v>44.884732120000002</v>
      </c>
    </row>
    <row r="1169" spans="1:33" ht="30" x14ac:dyDescent="0.25">
      <c r="A1169" s="1">
        <v>14009</v>
      </c>
      <c r="B1169" s="1">
        <v>2220207</v>
      </c>
      <c r="C1169" s="1" t="s">
        <v>593</v>
      </c>
      <c r="D1169" s="1">
        <v>202220207</v>
      </c>
      <c r="E1169" s="248" t="s">
        <v>608</v>
      </c>
      <c r="F1169" s="1">
        <v>34203085</v>
      </c>
      <c r="G1169" s="1">
        <v>1.83</v>
      </c>
      <c r="H1169" s="1">
        <v>11.450323812031625</v>
      </c>
      <c r="I1169" s="1">
        <v>-3.5427511061580321</v>
      </c>
      <c r="J1169" s="1">
        <v>4.7300535682718046</v>
      </c>
      <c r="K1169" s="1">
        <v>-11.968181770530588</v>
      </c>
      <c r="L1169" s="1">
        <v>10.648629280715282</v>
      </c>
      <c r="M1169" s="1">
        <v>33.790000915527344</v>
      </c>
      <c r="N1169" s="1">
        <v>0.99022986041174998</v>
      </c>
      <c r="O1169" s="1">
        <v>0.96533690096206171</v>
      </c>
      <c r="P1169" s="1">
        <v>0.95590542468997364</v>
      </c>
      <c r="Q1169" s="1">
        <v>0.9893416659037273</v>
      </c>
      <c r="R1169" s="1">
        <v>0.9329846751933194</v>
      </c>
      <c r="S1169" s="1">
        <v>0.92304061281840655</v>
      </c>
      <c r="T1169" s="1">
        <v>0.92304061281840655</v>
      </c>
      <c r="U1169" s="1">
        <v>0.95590542468997364</v>
      </c>
      <c r="V1169" s="1">
        <v>406.790663</v>
      </c>
      <c r="W1169" s="1">
        <v>379.211635</v>
      </c>
      <c r="X1169" s="1">
        <v>262.000766</v>
      </c>
      <c r="Y1169" s="1">
        <v>389.46</v>
      </c>
      <c r="Z1169" s="7">
        <v>74463.375599999999</v>
      </c>
      <c r="AA1169" s="7">
        <v>33.041044104999997</v>
      </c>
      <c r="AB1169" s="7">
        <v>30.657660075999999</v>
      </c>
      <c r="AC1169" s="7" t="s">
        <v>444</v>
      </c>
      <c r="AD1169" s="7" t="s">
        <v>445</v>
      </c>
      <c r="AE1169" s="7">
        <v>19.206690727000002</v>
      </c>
      <c r="AF1169" s="7" t="s">
        <v>445</v>
      </c>
      <c r="AG1169" s="7">
        <v>30.106389746000001</v>
      </c>
    </row>
    <row r="1170" spans="1:33" ht="30" x14ac:dyDescent="0.25">
      <c r="A1170" s="1">
        <v>16107</v>
      </c>
      <c r="B1170" s="1">
        <v>2220208</v>
      </c>
      <c r="C1170" s="1" t="s">
        <v>593</v>
      </c>
      <c r="D1170" s="1">
        <v>202220208</v>
      </c>
      <c r="E1170" s="248" t="s">
        <v>608</v>
      </c>
      <c r="F1170" s="1">
        <v>34203085</v>
      </c>
      <c r="G1170" s="1">
        <v>1.83</v>
      </c>
      <c r="H1170" s="1">
        <v>6.3915498919654041</v>
      </c>
      <c r="I1170" s="1">
        <v>-8.8289945066667208</v>
      </c>
      <c r="J1170" s="1">
        <v>-6.981278840614122</v>
      </c>
      <c r="K1170" s="1">
        <v>-11.840276178132289</v>
      </c>
      <c r="L1170" s="1">
        <v>11.584964491307158</v>
      </c>
      <c r="M1170" s="1">
        <v>33.790000915527344</v>
      </c>
      <c r="N1170" s="1">
        <v>0.99022986041174998</v>
      </c>
      <c r="O1170" s="1">
        <v>0.96533690096206171</v>
      </c>
      <c r="P1170" s="1">
        <v>0.95590542468997364</v>
      </c>
      <c r="Q1170" s="1">
        <v>0.9893416659037273</v>
      </c>
      <c r="R1170" s="1">
        <v>0.9329846751933194</v>
      </c>
      <c r="S1170" s="1">
        <v>0.92304061281840655</v>
      </c>
      <c r="T1170" s="1">
        <v>0.92304061281840655</v>
      </c>
      <c r="U1170" s="1">
        <v>0.95590542468997364</v>
      </c>
      <c r="V1170" s="1">
        <v>406.790663</v>
      </c>
      <c r="W1170" s="1">
        <v>379.211635</v>
      </c>
      <c r="X1170" s="1">
        <v>262.000766</v>
      </c>
      <c r="Y1170" s="1">
        <v>389.46</v>
      </c>
      <c r="Z1170" s="7">
        <v>74463.375599999999</v>
      </c>
      <c r="AA1170" s="7">
        <v>30.289734144000001</v>
      </c>
      <c r="AB1170" s="7">
        <v>55.714015400000001</v>
      </c>
      <c r="AC1170" s="7" t="s">
        <v>444</v>
      </c>
      <c r="AD1170" s="7">
        <v>33.640837750000003</v>
      </c>
      <c r="AE1170" s="7">
        <v>19.424975226000001</v>
      </c>
      <c r="AF1170" s="7">
        <v>52.326465708999997</v>
      </c>
      <c r="AG1170" s="7">
        <v>30.442419172000001</v>
      </c>
    </row>
    <row r="1171" spans="1:33" ht="30" x14ac:dyDescent="0.25">
      <c r="A1171" s="1">
        <v>18205</v>
      </c>
      <c r="B1171" s="1">
        <v>2220209</v>
      </c>
      <c r="C1171" s="1" t="s">
        <v>593</v>
      </c>
      <c r="D1171" s="1">
        <v>202220209</v>
      </c>
      <c r="E1171" s="248" t="s">
        <v>608</v>
      </c>
      <c r="F1171" s="1">
        <v>34203085</v>
      </c>
      <c r="G1171" s="1">
        <v>1.83</v>
      </c>
      <c r="H1171" s="1">
        <v>17.900807259929451</v>
      </c>
      <c r="I1171" s="1">
        <v>22.661436907050192</v>
      </c>
      <c r="J1171" s="1">
        <v>-6.7603089784894363</v>
      </c>
      <c r="K1171" s="1">
        <v>7.1941782630531375</v>
      </c>
      <c r="L1171" s="1">
        <v>22.071664068324296</v>
      </c>
      <c r="M1171" s="1">
        <v>33.790000915527344</v>
      </c>
      <c r="N1171" s="1">
        <v>0.99022986041174998</v>
      </c>
      <c r="O1171" s="1">
        <v>0.96533690096206171</v>
      </c>
      <c r="P1171" s="1">
        <v>0.95590542468997364</v>
      </c>
      <c r="Q1171" s="1">
        <v>0.9893416659037273</v>
      </c>
      <c r="R1171" s="1">
        <v>0.9329846751933194</v>
      </c>
      <c r="S1171" s="1">
        <v>0.92304061281840655</v>
      </c>
      <c r="T1171" s="1">
        <v>0.92304061281840655</v>
      </c>
      <c r="U1171" s="1">
        <v>0.95590542468997364</v>
      </c>
      <c r="V1171" s="1">
        <v>406.790663</v>
      </c>
      <c r="W1171" s="1">
        <v>379.211635</v>
      </c>
      <c r="X1171" s="1">
        <v>262.000766</v>
      </c>
      <c r="Y1171" s="1">
        <v>389.46</v>
      </c>
      <c r="Z1171" s="7">
        <v>74463.375599999999</v>
      </c>
      <c r="AA1171" s="7">
        <v>15.423340709</v>
      </c>
      <c r="AB1171" s="7">
        <v>19.249950392999999</v>
      </c>
      <c r="AC1171" s="7">
        <v>14.995916785</v>
      </c>
      <c r="AD1171" s="7">
        <v>34.773120486000003</v>
      </c>
      <c r="AE1171" s="7" t="s">
        <v>445</v>
      </c>
      <c r="AF1171" s="7">
        <v>54.069513520999998</v>
      </c>
      <c r="AG1171" s="7" t="s">
        <v>445</v>
      </c>
    </row>
    <row r="1172" spans="1:33" ht="30" x14ac:dyDescent="0.25">
      <c r="A1172" s="1">
        <v>20303</v>
      </c>
      <c r="B1172" s="1">
        <v>2220210</v>
      </c>
      <c r="C1172" s="1" t="s">
        <v>593</v>
      </c>
      <c r="D1172" s="1">
        <v>202220210</v>
      </c>
      <c r="E1172" s="248" t="s">
        <v>608</v>
      </c>
      <c r="F1172" s="1">
        <v>34203085</v>
      </c>
      <c r="G1172" s="1">
        <v>1.83</v>
      </c>
      <c r="H1172" s="1">
        <v>5.9741389955301143</v>
      </c>
      <c r="I1172" s="1">
        <v>5.5863608711533805</v>
      </c>
      <c r="J1172" s="1">
        <v>-5.0031938738901015E-2</v>
      </c>
      <c r="K1172" s="1">
        <v>-1.8618823135611016</v>
      </c>
      <c r="L1172" s="1">
        <v>6.713811305194775</v>
      </c>
      <c r="M1172" s="1">
        <v>33.790000915527344</v>
      </c>
      <c r="N1172" s="1">
        <v>0.99022986041174998</v>
      </c>
      <c r="O1172" s="1">
        <v>0.96533690096206171</v>
      </c>
      <c r="P1172" s="1">
        <v>0.95590542468997364</v>
      </c>
      <c r="Q1172" s="1">
        <v>0.9893416659037273</v>
      </c>
      <c r="R1172" s="1">
        <v>0.9329846751933194</v>
      </c>
      <c r="S1172" s="1">
        <v>0.92304061281840655</v>
      </c>
      <c r="T1172" s="1">
        <v>0.92304061281840655</v>
      </c>
      <c r="U1172" s="1">
        <v>0.95590542468997364</v>
      </c>
      <c r="V1172" s="1">
        <v>406.790663</v>
      </c>
      <c r="W1172" s="1">
        <v>379.211635</v>
      </c>
      <c r="X1172" s="1">
        <v>262.000766</v>
      </c>
      <c r="Y1172" s="1">
        <v>389.46</v>
      </c>
      <c r="Z1172" s="7">
        <v>74463.375599999999</v>
      </c>
      <c r="AA1172" s="7">
        <v>52.991755580000003</v>
      </c>
      <c r="AB1172" s="7">
        <v>59.676602815999999</v>
      </c>
      <c r="AC1172" s="7">
        <v>63.888478808000002</v>
      </c>
      <c r="AD1172" s="7">
        <v>4832.6593325000003</v>
      </c>
      <c r="AE1172" s="7">
        <v>128.88863251000001</v>
      </c>
      <c r="AF1172" s="7">
        <v>7439.9854201999997</v>
      </c>
      <c r="AG1172" s="7">
        <v>198.95191102000001</v>
      </c>
    </row>
    <row r="1173" spans="1:33" ht="30" x14ac:dyDescent="0.25">
      <c r="A1173" s="1">
        <v>22401</v>
      </c>
      <c r="B1173" s="1">
        <v>2220211</v>
      </c>
      <c r="C1173" s="1" t="s">
        <v>593</v>
      </c>
      <c r="D1173" s="1">
        <v>202220211</v>
      </c>
      <c r="E1173" s="248" t="s">
        <v>608</v>
      </c>
      <c r="F1173" s="1">
        <v>34203085</v>
      </c>
      <c r="G1173" s="1">
        <v>1.83</v>
      </c>
      <c r="H1173" s="1">
        <v>4.9905527420842661</v>
      </c>
      <c r="I1173" s="1">
        <v>7.4215223814232729</v>
      </c>
      <c r="J1173" s="1">
        <v>-3.5939535084225946</v>
      </c>
      <c r="K1173" s="1">
        <v>2.8050408275016165</v>
      </c>
      <c r="L1173" s="1">
        <v>7.4672431879495074</v>
      </c>
      <c r="M1173" s="1">
        <v>33.790000915527344</v>
      </c>
      <c r="N1173" s="1">
        <v>0.99022986041174998</v>
      </c>
      <c r="O1173" s="1">
        <v>0.96533690096206171</v>
      </c>
      <c r="P1173" s="1">
        <v>0.95590542468997364</v>
      </c>
      <c r="Q1173" s="1">
        <v>0.9893416659037273</v>
      </c>
      <c r="R1173" s="1">
        <v>0.9329846751933194</v>
      </c>
      <c r="S1173" s="1">
        <v>0.92304061281840655</v>
      </c>
      <c r="T1173" s="1">
        <v>0.92304061281840655</v>
      </c>
      <c r="U1173" s="1">
        <v>0.95590542468997364</v>
      </c>
      <c r="V1173" s="1">
        <v>406.790663</v>
      </c>
      <c r="W1173" s="1">
        <v>379.211635</v>
      </c>
      <c r="X1173" s="1">
        <v>262.000766</v>
      </c>
      <c r="Y1173" s="1">
        <v>389.46</v>
      </c>
      <c r="Z1173" s="7">
        <v>74463.375599999999</v>
      </c>
      <c r="AA1173" s="7">
        <v>47.544081112000001</v>
      </c>
      <c r="AB1173" s="7">
        <v>71.635332744999999</v>
      </c>
      <c r="AC1173" s="7">
        <v>47.843140312000003</v>
      </c>
      <c r="AD1173" s="7">
        <v>66.290060108000006</v>
      </c>
      <c r="AE1173" s="7" t="s">
        <v>445</v>
      </c>
      <c r="AF1173" s="7">
        <v>102.58701798</v>
      </c>
      <c r="AG1173" s="7" t="s">
        <v>445</v>
      </c>
    </row>
    <row r="1174" spans="1:33" ht="30" x14ac:dyDescent="0.25">
      <c r="A1174" s="1">
        <v>24499</v>
      </c>
      <c r="B1174" s="1">
        <v>2220212</v>
      </c>
      <c r="C1174" s="1" t="s">
        <v>593</v>
      </c>
      <c r="D1174" s="1">
        <v>202220212</v>
      </c>
      <c r="E1174" s="248" t="s">
        <v>608</v>
      </c>
      <c r="F1174" s="1">
        <v>34203085</v>
      </c>
      <c r="G1174" s="1">
        <v>1.83</v>
      </c>
      <c r="H1174" s="1">
        <v>2.5693180550065442</v>
      </c>
      <c r="I1174" s="1">
        <v>7.6182089466907232</v>
      </c>
      <c r="J1174" s="1">
        <v>-8.2679116843528497</v>
      </c>
      <c r="K1174" s="1">
        <v>6.8085023686691351</v>
      </c>
      <c r="L1174" s="1">
        <v>9.8092102599974726</v>
      </c>
      <c r="M1174" s="1">
        <v>33.790000915527344</v>
      </c>
      <c r="N1174" s="1">
        <v>0.99022986041174998</v>
      </c>
      <c r="O1174" s="1">
        <v>0.96533690096206171</v>
      </c>
      <c r="P1174" s="1">
        <v>0.95590542468997364</v>
      </c>
      <c r="Q1174" s="1">
        <v>0.9893416659037273</v>
      </c>
      <c r="R1174" s="1">
        <v>0.9329846751933194</v>
      </c>
      <c r="S1174" s="1">
        <v>0.92304061281840655</v>
      </c>
      <c r="T1174" s="1">
        <v>0.92304061281840655</v>
      </c>
      <c r="U1174" s="1">
        <v>0.95590542468997364</v>
      </c>
      <c r="V1174" s="1">
        <v>406.790663</v>
      </c>
      <c r="W1174" s="1">
        <v>379.211635</v>
      </c>
      <c r="X1174" s="1">
        <v>262.000766</v>
      </c>
      <c r="Y1174" s="1">
        <v>389.46</v>
      </c>
      <c r="Z1174" s="7">
        <v>74463.375599999999</v>
      </c>
      <c r="AA1174" s="7">
        <v>35.954092062000001</v>
      </c>
      <c r="AB1174" s="7">
        <v>140.08430767999999</v>
      </c>
      <c r="AC1174" s="7">
        <v>46.582110380000003</v>
      </c>
      <c r="AD1174" s="7">
        <v>28.250112585</v>
      </c>
      <c r="AE1174" s="7" t="s">
        <v>445</v>
      </c>
      <c r="AF1174" s="7">
        <v>44.027927355000003</v>
      </c>
      <c r="AG1174" s="7" t="s">
        <v>445</v>
      </c>
    </row>
    <row r="1175" spans="1:33" ht="30" x14ac:dyDescent="0.25">
      <c r="A1175" s="1">
        <v>26597</v>
      </c>
      <c r="B1175" s="1">
        <v>2220213</v>
      </c>
      <c r="C1175" s="1" t="s">
        <v>593</v>
      </c>
      <c r="D1175" s="1">
        <v>202220213</v>
      </c>
      <c r="E1175" s="248" t="s">
        <v>608</v>
      </c>
      <c r="F1175" s="1">
        <v>34203085</v>
      </c>
      <c r="G1175" s="1">
        <v>1.83</v>
      </c>
      <c r="H1175" s="1">
        <v>5.2149261767195707</v>
      </c>
      <c r="I1175" s="1">
        <v>2.6525275435188451</v>
      </c>
      <c r="J1175" s="1">
        <v>2.2932085790843337</v>
      </c>
      <c r="K1175" s="1">
        <v>-5.3230113424206849</v>
      </c>
      <c r="L1175" s="1">
        <v>7.0349043713971975</v>
      </c>
      <c r="M1175" s="1">
        <v>33.790000915527344</v>
      </c>
      <c r="N1175" s="1">
        <v>0.99022986041174998</v>
      </c>
      <c r="O1175" s="1">
        <v>0.96533690096206171</v>
      </c>
      <c r="P1175" s="1">
        <v>0.95590542468997364</v>
      </c>
      <c r="Q1175" s="1">
        <v>0.9893416659037273</v>
      </c>
      <c r="R1175" s="1">
        <v>0.9329846751933194</v>
      </c>
      <c r="S1175" s="1">
        <v>0.92304061281840655</v>
      </c>
      <c r="T1175" s="1">
        <v>0.92304061281840655</v>
      </c>
      <c r="U1175" s="1">
        <v>0.95590542468997364</v>
      </c>
      <c r="V1175" s="1">
        <v>406.790663</v>
      </c>
      <c r="W1175" s="1">
        <v>379.211635</v>
      </c>
      <c r="X1175" s="1">
        <v>262.000766</v>
      </c>
      <c r="Y1175" s="1">
        <v>389.46</v>
      </c>
      <c r="Z1175" s="7">
        <v>74463.375599999999</v>
      </c>
      <c r="AA1175" s="7">
        <v>50.527418122999997</v>
      </c>
      <c r="AB1175" s="7">
        <v>68.510180340000005</v>
      </c>
      <c r="AC1175" s="7">
        <v>135.65850893000001</v>
      </c>
      <c r="AD1175" s="7" t="s">
        <v>445</v>
      </c>
      <c r="AE1175" s="7">
        <v>44.432431391000001</v>
      </c>
      <c r="AF1175" s="7" t="s">
        <v>445</v>
      </c>
      <c r="AG1175" s="7">
        <v>68.939157132999995</v>
      </c>
    </row>
    <row r="1176" spans="1:33" ht="30" x14ac:dyDescent="0.25">
      <c r="A1176" s="1">
        <v>28695</v>
      </c>
      <c r="B1176" s="1">
        <v>2220214</v>
      </c>
      <c r="C1176" s="1" t="s">
        <v>593</v>
      </c>
      <c r="D1176" s="1">
        <v>202220214</v>
      </c>
      <c r="E1176" s="248" t="s">
        <v>608</v>
      </c>
      <c r="F1176" s="1">
        <v>34203085</v>
      </c>
      <c r="G1176" s="1">
        <v>1.83</v>
      </c>
      <c r="H1176" s="1">
        <v>13.23949667191647</v>
      </c>
      <c r="I1176" s="1">
        <v>9.4859010384917717</v>
      </c>
      <c r="J1176" s="1">
        <v>4.1413167433658238</v>
      </c>
      <c r="K1176" s="1">
        <v>-6.1169714214428774</v>
      </c>
      <c r="L1176" s="1">
        <v>13.61718826549111</v>
      </c>
      <c r="M1176" s="1">
        <v>33.790000915527344</v>
      </c>
      <c r="N1176" s="1">
        <v>0.99022986041174998</v>
      </c>
      <c r="O1176" s="1">
        <v>0.96533690096206171</v>
      </c>
      <c r="P1176" s="1">
        <v>0.95590542468997364</v>
      </c>
      <c r="Q1176" s="1">
        <v>0.9893416659037273</v>
      </c>
      <c r="R1176" s="1">
        <v>0.9329846751933194</v>
      </c>
      <c r="S1176" s="1">
        <v>0.92304061281840655</v>
      </c>
      <c r="T1176" s="1">
        <v>0.92304061281840655</v>
      </c>
      <c r="U1176" s="1">
        <v>0.95590542468997364</v>
      </c>
      <c r="V1176" s="1">
        <v>406.790663</v>
      </c>
      <c r="W1176" s="1">
        <v>379.211635</v>
      </c>
      <c r="X1176" s="1">
        <v>262.000766</v>
      </c>
      <c r="Y1176" s="1">
        <v>389.46</v>
      </c>
      <c r="Z1176" s="7">
        <v>74463.375599999999</v>
      </c>
      <c r="AA1176" s="7">
        <v>25.620066635000001</v>
      </c>
      <c r="AB1176" s="7">
        <v>26.379474309999999</v>
      </c>
      <c r="AC1176" s="7">
        <v>37.213603276000001</v>
      </c>
      <c r="AD1176" s="7" t="s">
        <v>445</v>
      </c>
      <c r="AE1176" s="7">
        <v>38.535471223999998</v>
      </c>
      <c r="AF1176" s="7" t="s">
        <v>445</v>
      </c>
      <c r="AG1176" s="7">
        <v>59.861315355000002</v>
      </c>
    </row>
    <row r="1177" spans="1:33" ht="30" x14ac:dyDescent="0.25">
      <c r="A1177" s="1">
        <v>30793</v>
      </c>
      <c r="B1177" s="1">
        <v>2220215</v>
      </c>
      <c r="C1177" s="1" t="s">
        <v>593</v>
      </c>
      <c r="D1177" s="1">
        <v>202220215</v>
      </c>
      <c r="E1177" s="248" t="s">
        <v>608</v>
      </c>
      <c r="F1177" s="1">
        <v>34203085</v>
      </c>
      <c r="G1177" s="1">
        <v>1.83</v>
      </c>
      <c r="H1177" s="1">
        <v>1.886232179772602</v>
      </c>
      <c r="I1177" s="1">
        <v>-2.8953590852951341</v>
      </c>
      <c r="J1177" s="1">
        <v>-7.491946520933384</v>
      </c>
      <c r="K1177" s="1">
        <v>-9.2690533391292664</v>
      </c>
      <c r="L1177" s="1">
        <v>8.5919445927476019</v>
      </c>
      <c r="M1177" s="1">
        <v>33.790000915527344</v>
      </c>
      <c r="N1177" s="1">
        <v>0.99022986041174998</v>
      </c>
      <c r="O1177" s="1">
        <v>0.96533690096206171</v>
      </c>
      <c r="P1177" s="1">
        <v>0.95590542468997364</v>
      </c>
      <c r="Q1177" s="1">
        <v>0.9893416659037273</v>
      </c>
      <c r="R1177" s="1">
        <v>0.9329846751933194</v>
      </c>
      <c r="S1177" s="1">
        <v>0.92304061281840655</v>
      </c>
      <c r="T1177" s="1">
        <v>0.92304061281840655</v>
      </c>
      <c r="U1177" s="1">
        <v>0.95590542468997364</v>
      </c>
      <c r="V1177" s="1">
        <v>406.790663</v>
      </c>
      <c r="W1177" s="1">
        <v>379.211635</v>
      </c>
      <c r="X1177" s="1">
        <v>262.000766</v>
      </c>
      <c r="Y1177" s="1">
        <v>389.46</v>
      </c>
      <c r="Z1177" s="7">
        <v>74463.375599999999</v>
      </c>
      <c r="AA1177" s="7">
        <v>41.189571299999997</v>
      </c>
      <c r="AB1177" s="7">
        <v>191.17700922</v>
      </c>
      <c r="AC1177" s="7" t="s">
        <v>444</v>
      </c>
      <c r="AD1177" s="7">
        <v>31.279641470000001</v>
      </c>
      <c r="AE1177" s="7">
        <v>25.090835683000002</v>
      </c>
      <c r="AF1177" s="7">
        <v>48.691615611000003</v>
      </c>
      <c r="AG1177" s="7">
        <v>39.164503652999997</v>
      </c>
    </row>
    <row r="1178" spans="1:33" ht="30" x14ac:dyDescent="0.25">
      <c r="A1178" s="1">
        <v>32891</v>
      </c>
      <c r="B1178" s="1">
        <v>2220216</v>
      </c>
      <c r="C1178" s="1" t="s">
        <v>593</v>
      </c>
      <c r="D1178" s="1">
        <v>202220216</v>
      </c>
      <c r="E1178" s="248" t="s">
        <v>608</v>
      </c>
      <c r="F1178" s="1">
        <v>34203085</v>
      </c>
      <c r="G1178" s="1">
        <v>1.83</v>
      </c>
      <c r="H1178" s="1">
        <v>-8.8938209465468487E-2</v>
      </c>
      <c r="I1178" s="1">
        <v>2.9725647953140202</v>
      </c>
      <c r="J1178" s="1">
        <v>-3.295453610701208</v>
      </c>
      <c r="K1178" s="1">
        <v>-1.8936557294394809</v>
      </c>
      <c r="L1178" s="1">
        <v>4.2487636673169105</v>
      </c>
      <c r="M1178" s="1">
        <v>33.790000915527344</v>
      </c>
      <c r="N1178" s="1">
        <v>0.99022986041174998</v>
      </c>
      <c r="O1178" s="1">
        <v>0.96533690096206171</v>
      </c>
      <c r="P1178" s="1">
        <v>0.95590542468997364</v>
      </c>
      <c r="Q1178" s="1">
        <v>0.9893416659037273</v>
      </c>
      <c r="R1178" s="1">
        <v>0.9329846751933194</v>
      </c>
      <c r="S1178" s="1">
        <v>0.92304061281840655</v>
      </c>
      <c r="T1178" s="1">
        <v>0.92304061281840655</v>
      </c>
      <c r="U1178" s="1">
        <v>0.95590542468997364</v>
      </c>
      <c r="V1178" s="1">
        <v>406.790663</v>
      </c>
      <c r="W1178" s="1">
        <v>379.211635</v>
      </c>
      <c r="X1178" s="1">
        <v>262.000766</v>
      </c>
      <c r="Y1178" s="1">
        <v>389.46</v>
      </c>
      <c r="Z1178" s="7">
        <v>74463.375599999999</v>
      </c>
      <c r="AA1178" s="7">
        <v>84.316691485999996</v>
      </c>
      <c r="AB1178" s="7" t="s">
        <v>444</v>
      </c>
      <c r="AC1178" s="7">
        <v>120.94535156000001</v>
      </c>
      <c r="AD1178" s="7">
        <v>72.385146985999995</v>
      </c>
      <c r="AE1178" s="7">
        <v>126.70924717</v>
      </c>
      <c r="AF1178" s="7">
        <v>111.96985807999999</v>
      </c>
      <c r="AG1178" s="7">
        <v>195.59694257999999</v>
      </c>
    </row>
    <row r="1179" spans="1:33" ht="30" x14ac:dyDescent="0.25">
      <c r="A1179" s="1">
        <v>34989</v>
      </c>
      <c r="B1179" s="1">
        <v>2220217</v>
      </c>
      <c r="C1179" s="1" t="s">
        <v>593</v>
      </c>
      <c r="D1179" s="1">
        <v>202220217</v>
      </c>
      <c r="E1179" s="248" t="s">
        <v>608</v>
      </c>
      <c r="F1179" s="1">
        <v>34203085</v>
      </c>
      <c r="G1179" s="1">
        <v>1.83</v>
      </c>
      <c r="H1179" s="1">
        <v>10.232051624907168</v>
      </c>
      <c r="I1179" s="1">
        <v>6.0184816480704999</v>
      </c>
      <c r="J1179" s="1">
        <v>5.3213824320598899</v>
      </c>
      <c r="K1179" s="1">
        <v>-6.7748254799580483</v>
      </c>
      <c r="L1179" s="1">
        <v>11.085939620412642</v>
      </c>
      <c r="M1179" s="1">
        <v>33.790000915527344</v>
      </c>
      <c r="N1179" s="1">
        <v>0.99022986041174998</v>
      </c>
      <c r="O1179" s="1">
        <v>0.96533690096206171</v>
      </c>
      <c r="P1179" s="1">
        <v>0.95590542468997364</v>
      </c>
      <c r="Q1179" s="1">
        <v>0.9893416659037273</v>
      </c>
      <c r="R1179" s="1">
        <v>0.9329846751933194</v>
      </c>
      <c r="S1179" s="1">
        <v>0.92304061281840655</v>
      </c>
      <c r="T1179" s="1">
        <v>0.92304061281840655</v>
      </c>
      <c r="U1179" s="1">
        <v>0.95590542468997364</v>
      </c>
      <c r="V1179" s="1">
        <v>406.790663</v>
      </c>
      <c r="W1179" s="1">
        <v>379.211635</v>
      </c>
      <c r="X1179" s="1">
        <v>262.000766</v>
      </c>
      <c r="Y1179" s="1">
        <v>389.46</v>
      </c>
      <c r="Z1179" s="7">
        <v>74463.375599999999</v>
      </c>
      <c r="AA1179" s="7">
        <v>31.698216968000001</v>
      </c>
      <c r="AB1179" s="7">
        <v>34.426957592999997</v>
      </c>
      <c r="AC1179" s="7">
        <v>59.229552933999997</v>
      </c>
      <c r="AD1179" s="7" t="s">
        <v>445</v>
      </c>
      <c r="AE1179" s="7">
        <v>34.696468983000003</v>
      </c>
      <c r="AF1179" s="7" t="s">
        <v>445</v>
      </c>
      <c r="AG1179" s="7">
        <v>53.951515401000002</v>
      </c>
    </row>
    <row r="1180" spans="1:33" ht="30" x14ac:dyDescent="0.25">
      <c r="A1180" s="1">
        <v>37087</v>
      </c>
      <c r="B1180" s="1">
        <v>2220218</v>
      </c>
      <c r="C1180" s="1" t="s">
        <v>593</v>
      </c>
      <c r="D1180" s="1">
        <v>202220218</v>
      </c>
      <c r="E1180" s="248" t="s">
        <v>608</v>
      </c>
      <c r="F1180" s="1">
        <v>34203085</v>
      </c>
      <c r="G1180" s="1">
        <v>1.83</v>
      </c>
      <c r="H1180" s="1">
        <v>2.4516201205098622</v>
      </c>
      <c r="I1180" s="1">
        <v>8.5919080241656314</v>
      </c>
      <c r="J1180" s="1">
        <v>-7.5617750808685518</v>
      </c>
      <c r="K1180" s="1">
        <v>7.5037028820754283</v>
      </c>
      <c r="L1180" s="1">
        <v>9.0408649064521587</v>
      </c>
      <c r="M1180" s="1">
        <v>33.790000915527344</v>
      </c>
      <c r="N1180" s="1">
        <v>0.99022986041174998</v>
      </c>
      <c r="O1180" s="1">
        <v>0.96533690096206171</v>
      </c>
      <c r="P1180" s="1">
        <v>0.95590542468997364</v>
      </c>
      <c r="Q1180" s="1">
        <v>0.9893416659037273</v>
      </c>
      <c r="R1180" s="1">
        <v>0.9329846751933194</v>
      </c>
      <c r="S1180" s="1">
        <v>0.92304061281840655</v>
      </c>
      <c r="T1180" s="1">
        <v>0.92304061281840655</v>
      </c>
      <c r="U1180" s="1">
        <v>0.95590542468997364</v>
      </c>
      <c r="V1180" s="1">
        <v>406.790663</v>
      </c>
      <c r="W1180" s="1">
        <v>379.211635</v>
      </c>
      <c r="X1180" s="1">
        <v>262.000766</v>
      </c>
      <c r="Y1180" s="1">
        <v>389.46</v>
      </c>
      <c r="Z1180" s="7">
        <v>74463.375599999999</v>
      </c>
      <c r="AA1180" s="7">
        <v>39.094666025000002</v>
      </c>
      <c r="AB1180" s="7">
        <v>146.85751511000001</v>
      </c>
      <c r="AC1180" s="7">
        <v>41.189750865999997</v>
      </c>
      <c r="AD1180" s="7">
        <v>30.981557903999999</v>
      </c>
      <c r="AE1180" s="7" t="s">
        <v>445</v>
      </c>
      <c r="AF1180" s="7">
        <v>48.232742672000001</v>
      </c>
      <c r="AG1180" s="7" t="s">
        <v>445</v>
      </c>
    </row>
    <row r="1181" spans="1:33" ht="30" x14ac:dyDescent="0.25">
      <c r="A1181" s="1">
        <v>39185</v>
      </c>
      <c r="B1181" s="1">
        <v>2220219</v>
      </c>
      <c r="C1181" s="1" t="s">
        <v>593</v>
      </c>
      <c r="D1181" s="1">
        <v>202220219</v>
      </c>
      <c r="E1181" s="248" t="s">
        <v>608</v>
      </c>
      <c r="F1181" s="1">
        <v>34203085</v>
      </c>
      <c r="G1181" s="1">
        <v>1.83</v>
      </c>
      <c r="H1181" s="1">
        <v>15.23306298011785</v>
      </c>
      <c r="I1181" s="1">
        <v>22.030652248312389</v>
      </c>
      <c r="J1181" s="1">
        <v>-10.076305144175624</v>
      </c>
      <c r="K1181" s="1">
        <v>10.624591138063998</v>
      </c>
      <c r="L1181" s="1">
        <v>22.069955273292713</v>
      </c>
      <c r="M1181" s="1">
        <v>33.790000915527344</v>
      </c>
      <c r="N1181" s="1">
        <v>0.99022986041174998</v>
      </c>
      <c r="O1181" s="1">
        <v>0.96533690096206171</v>
      </c>
      <c r="P1181" s="1">
        <v>0.95590542468997364</v>
      </c>
      <c r="Q1181" s="1">
        <v>0.9893416659037273</v>
      </c>
      <c r="R1181" s="1">
        <v>0.9329846751933194</v>
      </c>
      <c r="S1181" s="1">
        <v>0.92304061281840655</v>
      </c>
      <c r="T1181" s="1">
        <v>0.92304061281840655</v>
      </c>
      <c r="U1181" s="1">
        <v>0.95590542468997364</v>
      </c>
      <c r="V1181" s="1">
        <v>406.790663</v>
      </c>
      <c r="W1181" s="1">
        <v>379.211635</v>
      </c>
      <c r="X1181" s="1">
        <v>262.000766</v>
      </c>
      <c r="Y1181" s="1">
        <v>389.46</v>
      </c>
      <c r="Z1181" s="7">
        <v>74463.375599999999</v>
      </c>
      <c r="AA1181" s="7">
        <v>15.424612307</v>
      </c>
      <c r="AB1181" s="7">
        <v>22.796294906</v>
      </c>
      <c r="AC1181" s="7">
        <v>15.45391407</v>
      </c>
      <c r="AD1181" s="7">
        <v>23.000597852999999</v>
      </c>
      <c r="AE1181" s="7" t="s">
        <v>445</v>
      </c>
      <c r="AF1181" s="7">
        <v>35.946769809999999</v>
      </c>
      <c r="AG1181" s="7" t="s">
        <v>445</v>
      </c>
    </row>
    <row r="1182" spans="1:33" ht="30" x14ac:dyDescent="0.25">
      <c r="A1182" s="1">
        <v>41283</v>
      </c>
      <c r="B1182" s="1">
        <v>2220220</v>
      </c>
      <c r="C1182" s="1" t="s">
        <v>593</v>
      </c>
      <c r="D1182" s="1">
        <v>202220220</v>
      </c>
      <c r="E1182" s="248" t="s">
        <v>608</v>
      </c>
      <c r="F1182" s="1">
        <v>34203085</v>
      </c>
      <c r="G1182" s="1">
        <v>1.83</v>
      </c>
      <c r="H1182" s="1">
        <v>5.5464860578195516</v>
      </c>
      <c r="I1182" s="1">
        <v>3.728222674805787</v>
      </c>
      <c r="J1182" s="1">
        <v>2.4786196523330162</v>
      </c>
      <c r="K1182" s="1">
        <v>-3.584604120403112</v>
      </c>
      <c r="L1182" s="1">
        <v>6.333713185004</v>
      </c>
      <c r="M1182" s="1">
        <v>33.790000915527344</v>
      </c>
      <c r="N1182" s="1">
        <v>0.99022986041174998</v>
      </c>
      <c r="O1182" s="1">
        <v>0.96533690096206171</v>
      </c>
      <c r="P1182" s="1">
        <v>0.95590542468997364</v>
      </c>
      <c r="Q1182" s="1">
        <v>0.9893416659037273</v>
      </c>
      <c r="R1182" s="1">
        <v>0.9329846751933194</v>
      </c>
      <c r="S1182" s="1">
        <v>0.92304061281840655</v>
      </c>
      <c r="T1182" s="1">
        <v>0.92304061281840655</v>
      </c>
      <c r="U1182" s="1">
        <v>0.95590542468997364</v>
      </c>
      <c r="V1182" s="1">
        <v>406.790663</v>
      </c>
      <c r="W1182" s="1">
        <v>379.211635</v>
      </c>
      <c r="X1182" s="1">
        <v>262.000766</v>
      </c>
      <c r="Y1182" s="1">
        <v>389.46</v>
      </c>
      <c r="Z1182" s="7">
        <v>74463.375599999999</v>
      </c>
      <c r="AA1182" s="7">
        <v>56.231903058</v>
      </c>
      <c r="AB1182" s="7">
        <v>64.354975244000002</v>
      </c>
      <c r="AC1182" s="7">
        <v>96.228757673999993</v>
      </c>
      <c r="AD1182" s="7" t="s">
        <v>445</v>
      </c>
      <c r="AE1182" s="7">
        <v>66.465566484999997</v>
      </c>
      <c r="AF1182" s="7" t="s">
        <v>445</v>
      </c>
      <c r="AG1182" s="7">
        <v>102.85719432</v>
      </c>
    </row>
    <row r="1183" spans="1:33" ht="30" x14ac:dyDescent="0.25">
      <c r="A1183" s="1">
        <v>43381</v>
      </c>
      <c r="B1183" s="1">
        <v>2220221</v>
      </c>
      <c r="C1183" s="1" t="s">
        <v>593</v>
      </c>
      <c r="D1183" s="1">
        <v>202220221</v>
      </c>
      <c r="E1183" s="248" t="s">
        <v>608</v>
      </c>
      <c r="F1183" s="1">
        <v>34203085</v>
      </c>
      <c r="G1183" s="1">
        <v>1.83</v>
      </c>
      <c r="H1183" s="1">
        <v>0.36777613918052476</v>
      </c>
      <c r="I1183" s="1">
        <v>10.878048098528064</v>
      </c>
      <c r="J1183" s="1">
        <v>-12.055586394059054</v>
      </c>
      <c r="K1183" s="1">
        <v>7.4966030731206903</v>
      </c>
      <c r="L1183" s="1">
        <v>12.243792901070215</v>
      </c>
      <c r="M1183" s="1">
        <v>33.790000915527344</v>
      </c>
      <c r="N1183" s="1">
        <v>0.99022986041174998</v>
      </c>
      <c r="O1183" s="1">
        <v>0.96533690096206171</v>
      </c>
      <c r="P1183" s="1">
        <v>0.95590542468997364</v>
      </c>
      <c r="Q1183" s="1">
        <v>0.9893416659037273</v>
      </c>
      <c r="R1183" s="1">
        <v>0.9329846751933194</v>
      </c>
      <c r="S1183" s="1">
        <v>0.92304061281840655</v>
      </c>
      <c r="T1183" s="1">
        <v>0.92304061281840655</v>
      </c>
      <c r="U1183" s="1">
        <v>0.95590542468997364</v>
      </c>
      <c r="V1183" s="1">
        <v>406.790663</v>
      </c>
      <c r="W1183" s="1">
        <v>379.211635</v>
      </c>
      <c r="X1183" s="1">
        <v>262.000766</v>
      </c>
      <c r="Y1183" s="1">
        <v>389.46</v>
      </c>
      <c r="Z1183" s="7">
        <v>74463.375599999999</v>
      </c>
      <c r="AA1183" s="7">
        <v>28.606059326</v>
      </c>
      <c r="AB1183" s="7">
        <v>984.62799589999997</v>
      </c>
      <c r="AC1183" s="7">
        <v>32.323116032999998</v>
      </c>
      <c r="AD1183" s="7">
        <v>19.060189501</v>
      </c>
      <c r="AE1183" s="7" t="s">
        <v>445</v>
      </c>
      <c r="AF1183" s="7">
        <v>29.880864234000001</v>
      </c>
      <c r="AG1183" s="7" t="s">
        <v>445</v>
      </c>
    </row>
    <row r="1184" spans="1:33" ht="30" x14ac:dyDescent="0.25">
      <c r="A1184" s="1">
        <v>45479</v>
      </c>
      <c r="B1184" s="1">
        <v>2220222</v>
      </c>
      <c r="C1184" s="1" t="s">
        <v>593</v>
      </c>
      <c r="D1184" s="1">
        <v>202220222</v>
      </c>
      <c r="E1184" s="248" t="s">
        <v>608</v>
      </c>
      <c r="F1184" s="1">
        <v>34203085</v>
      </c>
      <c r="G1184" s="1">
        <v>1.83</v>
      </c>
      <c r="H1184" s="1">
        <v>1.0535681784566786</v>
      </c>
      <c r="I1184" s="1">
        <v>6.4001448150271631</v>
      </c>
      <c r="J1184" s="1">
        <v>-6.713541613509193</v>
      </c>
      <c r="K1184" s="1">
        <v>3.9396055071425593</v>
      </c>
      <c r="L1184" s="1">
        <v>7.3087583709588255</v>
      </c>
      <c r="M1184" s="1">
        <v>33.790000915527344</v>
      </c>
      <c r="N1184" s="1">
        <v>0.99022986041174998</v>
      </c>
      <c r="O1184" s="1">
        <v>0.96533690096206171</v>
      </c>
      <c r="P1184" s="1">
        <v>0.95590542468997364</v>
      </c>
      <c r="Q1184" s="1">
        <v>0.9893416659037273</v>
      </c>
      <c r="R1184" s="1">
        <v>0.9329846751933194</v>
      </c>
      <c r="S1184" s="1">
        <v>0.92304061281840655</v>
      </c>
      <c r="T1184" s="1">
        <v>0.92304061281840655</v>
      </c>
      <c r="U1184" s="1">
        <v>0.95590542468997364</v>
      </c>
      <c r="V1184" s="1">
        <v>406.790663</v>
      </c>
      <c r="W1184" s="1">
        <v>379.211635</v>
      </c>
      <c r="X1184" s="1">
        <v>262.000766</v>
      </c>
      <c r="Y1184" s="1">
        <v>389.46</v>
      </c>
      <c r="Z1184" s="7">
        <v>74463.375599999999</v>
      </c>
      <c r="AA1184" s="7">
        <v>48.596722262</v>
      </c>
      <c r="AB1184" s="7">
        <v>343.05980211999997</v>
      </c>
      <c r="AC1184" s="7">
        <v>55.637852655000003</v>
      </c>
      <c r="AD1184" s="7">
        <v>35.022320487000002</v>
      </c>
      <c r="AE1184" s="7" t="s">
        <v>445</v>
      </c>
      <c r="AF1184" s="7">
        <v>54.453134595000002</v>
      </c>
      <c r="AG1184" s="7" t="s">
        <v>445</v>
      </c>
    </row>
    <row r="1185" spans="1:33" ht="30" x14ac:dyDescent="0.25">
      <c r="A1185" s="1">
        <v>47577</v>
      </c>
      <c r="B1185" s="1">
        <v>2220223</v>
      </c>
      <c r="C1185" s="1" t="s">
        <v>593</v>
      </c>
      <c r="D1185" s="1">
        <v>202220223</v>
      </c>
      <c r="E1185" s="248" t="s">
        <v>608</v>
      </c>
      <c r="F1185" s="1">
        <v>34203085</v>
      </c>
      <c r="G1185" s="1">
        <v>1.83</v>
      </c>
      <c r="H1185" s="1">
        <v>12.857523535666818</v>
      </c>
      <c r="I1185" s="1">
        <v>10.184803688170353</v>
      </c>
      <c r="J1185" s="1">
        <v>2.079566900281292</v>
      </c>
      <c r="K1185" s="1">
        <v>-5.8049404073520403</v>
      </c>
      <c r="L1185" s="1">
        <v>14.01969673683662</v>
      </c>
      <c r="M1185" s="1">
        <v>33.790000915527344</v>
      </c>
      <c r="N1185" s="1">
        <v>0.99022986041174998</v>
      </c>
      <c r="O1185" s="1">
        <v>0.96533690096206171</v>
      </c>
      <c r="P1185" s="1">
        <v>0.95590542468997364</v>
      </c>
      <c r="Q1185" s="1">
        <v>0.9893416659037273</v>
      </c>
      <c r="R1185" s="1">
        <v>0.9329846751933194</v>
      </c>
      <c r="S1185" s="1">
        <v>0.92304061281840655</v>
      </c>
      <c r="T1185" s="1">
        <v>0.92304061281840655</v>
      </c>
      <c r="U1185" s="1">
        <v>0.95590542468997364</v>
      </c>
      <c r="V1185" s="1">
        <v>406.790663</v>
      </c>
      <c r="W1185" s="1">
        <v>379.211635</v>
      </c>
      <c r="X1185" s="1">
        <v>262.000766</v>
      </c>
      <c r="Y1185" s="1">
        <v>389.46</v>
      </c>
      <c r="Z1185" s="7">
        <v>74463.375599999999</v>
      </c>
      <c r="AA1185" s="7">
        <v>24.855798867000001</v>
      </c>
      <c r="AB1185" s="7">
        <v>27.192867623000001</v>
      </c>
      <c r="AC1185" s="7">
        <v>34.591305448999996</v>
      </c>
      <c r="AD1185" s="7" t="s">
        <v>445</v>
      </c>
      <c r="AE1185" s="7">
        <v>40.660608144000001</v>
      </c>
      <c r="AF1185" s="7" t="s">
        <v>445</v>
      </c>
      <c r="AG1185" s="7">
        <v>63.132773219999997</v>
      </c>
    </row>
    <row r="1186" spans="1:33" ht="30" x14ac:dyDescent="0.25">
      <c r="A1186" s="1">
        <v>49675</v>
      </c>
      <c r="B1186" s="1">
        <v>2220224</v>
      </c>
      <c r="C1186" s="1" t="s">
        <v>593</v>
      </c>
      <c r="D1186" s="1">
        <v>202220224</v>
      </c>
      <c r="E1186" s="248" t="s">
        <v>608</v>
      </c>
      <c r="F1186" s="1">
        <v>34203085</v>
      </c>
      <c r="G1186" s="1">
        <v>1.83</v>
      </c>
      <c r="H1186" s="1">
        <v>9.4162233422023291</v>
      </c>
      <c r="I1186" s="1">
        <v>8.7960736828839501</v>
      </c>
      <c r="J1186" s="1">
        <v>0.31012724998196722</v>
      </c>
      <c r="K1186" s="1">
        <v>-1.4915840508844351</v>
      </c>
      <c r="L1186" s="1">
        <v>9.6289630546500344</v>
      </c>
      <c r="M1186" s="1">
        <v>33.790000915527344</v>
      </c>
      <c r="N1186" s="1">
        <v>0.99022986041174998</v>
      </c>
      <c r="O1186" s="1">
        <v>0.96533690096206171</v>
      </c>
      <c r="P1186" s="1">
        <v>0.95590542468997364</v>
      </c>
      <c r="Q1186" s="1">
        <v>0.9893416659037273</v>
      </c>
      <c r="R1186" s="1">
        <v>0.9329846751933194</v>
      </c>
      <c r="S1186" s="1">
        <v>0.92304061281840655</v>
      </c>
      <c r="T1186" s="1">
        <v>0.92304061281840655</v>
      </c>
      <c r="U1186" s="1">
        <v>0.95590542468997364</v>
      </c>
      <c r="V1186" s="1">
        <v>406.790663</v>
      </c>
      <c r="W1186" s="1">
        <v>379.211635</v>
      </c>
      <c r="X1186" s="1">
        <v>262.000766</v>
      </c>
      <c r="Y1186" s="1">
        <v>389.46</v>
      </c>
      <c r="Z1186" s="7">
        <v>74463.375599999999</v>
      </c>
      <c r="AA1186" s="7">
        <v>36.645845866000002</v>
      </c>
      <c r="AB1186" s="7">
        <v>37.496374377000002</v>
      </c>
      <c r="AC1186" s="7">
        <v>40.210484594999997</v>
      </c>
      <c r="AD1186" s="7" t="s">
        <v>445</v>
      </c>
      <c r="AE1186" s="7">
        <v>161.13457596999999</v>
      </c>
      <c r="AF1186" s="7" t="s">
        <v>445</v>
      </c>
      <c r="AG1186" s="7">
        <v>248.59165156</v>
      </c>
    </row>
    <row r="1187" spans="1:33" ht="30" x14ac:dyDescent="0.25">
      <c r="A1187" s="1">
        <v>51773</v>
      </c>
      <c r="B1187" s="1">
        <v>2221201</v>
      </c>
      <c r="C1187" s="1" t="s">
        <v>593</v>
      </c>
      <c r="D1187" s="1">
        <v>202221201</v>
      </c>
      <c r="E1187" s="248" t="s">
        <v>608</v>
      </c>
      <c r="F1187" s="1">
        <v>34203085</v>
      </c>
      <c r="G1187" s="1">
        <v>1.83</v>
      </c>
      <c r="H1187" s="1">
        <v>-1.9301346991179889</v>
      </c>
      <c r="I1187" s="1">
        <v>1.7887102475022523</v>
      </c>
      <c r="J1187" s="1">
        <v>-9.05853421842051</v>
      </c>
      <c r="K1187" s="1">
        <v>-7.9839634519855549</v>
      </c>
      <c r="L1187" s="1">
        <v>9.0146591265817957</v>
      </c>
      <c r="M1187" s="1">
        <v>33.790000915527344</v>
      </c>
      <c r="N1187" s="1">
        <v>0.99022986041174998</v>
      </c>
      <c r="O1187" s="1">
        <v>0.96533690096206171</v>
      </c>
      <c r="P1187" s="1">
        <v>0.95590542468997364</v>
      </c>
      <c r="Q1187" s="1">
        <v>0.9893416659037273</v>
      </c>
      <c r="R1187" s="1">
        <v>0.9329846751933194</v>
      </c>
      <c r="S1187" s="1">
        <v>0.92304061281840655</v>
      </c>
      <c r="T1187" s="1">
        <v>0.92304061281840655</v>
      </c>
      <c r="U1187" s="1">
        <v>0.95590542468997364</v>
      </c>
      <c r="V1187" s="1">
        <v>406.790663</v>
      </c>
      <c r="W1187" s="1">
        <v>379.211635</v>
      </c>
      <c r="X1187" s="1">
        <v>262.000766</v>
      </c>
      <c r="Y1187" s="1">
        <v>389.46</v>
      </c>
      <c r="Z1187" s="7">
        <v>74463.375599999999</v>
      </c>
      <c r="AA1187" s="7">
        <v>39.211221956999999</v>
      </c>
      <c r="AB1187" s="7" t="s">
        <v>444</v>
      </c>
      <c r="AC1187" s="7">
        <v>201.65465549999999</v>
      </c>
      <c r="AD1187" s="7">
        <v>25.697183205999998</v>
      </c>
      <c r="AE1187" s="7">
        <v>29.290387608</v>
      </c>
      <c r="AF1187" s="7">
        <v>40.097921333000002</v>
      </c>
      <c r="AG1187" s="7">
        <v>45.629337538999998</v>
      </c>
    </row>
    <row r="1188" spans="1:33" ht="30" x14ac:dyDescent="0.25">
      <c r="A1188" s="1">
        <v>53871</v>
      </c>
      <c r="B1188" s="1">
        <v>2221202</v>
      </c>
      <c r="C1188" s="1" t="s">
        <v>593</v>
      </c>
      <c r="D1188" s="1">
        <v>202221202</v>
      </c>
      <c r="E1188" s="248" t="s">
        <v>608</v>
      </c>
      <c r="F1188" s="1">
        <v>34203085</v>
      </c>
      <c r="G1188" s="1">
        <v>1.83</v>
      </c>
      <c r="H1188" s="1">
        <v>10.187671231282277</v>
      </c>
      <c r="I1188" s="1">
        <v>9.414716074948636</v>
      </c>
      <c r="J1188" s="1">
        <v>-1.1536424930131066</v>
      </c>
      <c r="K1188" s="1">
        <v>-2.7102331848078745</v>
      </c>
      <c r="L1188" s="1">
        <v>11.022627623027523</v>
      </c>
      <c r="M1188" s="1">
        <v>33.790000915527344</v>
      </c>
      <c r="N1188" s="1">
        <v>0.99022986041174998</v>
      </c>
      <c r="O1188" s="1">
        <v>0.96533690096206171</v>
      </c>
      <c r="P1188" s="1">
        <v>0.95590542468997364</v>
      </c>
      <c r="Q1188" s="1">
        <v>0.9893416659037273</v>
      </c>
      <c r="R1188" s="1">
        <v>0.9329846751933194</v>
      </c>
      <c r="S1188" s="1">
        <v>0.92304061281840655</v>
      </c>
      <c r="T1188" s="1">
        <v>0.92304061281840655</v>
      </c>
      <c r="U1188" s="1">
        <v>0.95590542468997364</v>
      </c>
      <c r="V1188" s="1">
        <v>406.790663</v>
      </c>
      <c r="W1188" s="1">
        <v>379.211635</v>
      </c>
      <c r="X1188" s="1">
        <v>262.000766</v>
      </c>
      <c r="Y1188" s="1">
        <v>389.46</v>
      </c>
      <c r="Z1188" s="7">
        <v>74463.375599999999</v>
      </c>
      <c r="AA1188" s="7">
        <v>31.886029664999999</v>
      </c>
      <c r="AB1188" s="7">
        <v>34.581287496999998</v>
      </c>
      <c r="AC1188" s="7">
        <v>37.502537529000001</v>
      </c>
      <c r="AD1188" s="7">
        <v>208.62936877999999</v>
      </c>
      <c r="AE1188" s="7">
        <v>88.231195663999998</v>
      </c>
      <c r="AF1188" s="7">
        <v>321.7056293</v>
      </c>
      <c r="AG1188" s="7">
        <v>136.36343012</v>
      </c>
    </row>
    <row r="1189" spans="1:33" ht="30" x14ac:dyDescent="0.25">
      <c r="A1189" s="1">
        <v>55969</v>
      </c>
      <c r="B1189" s="1">
        <v>2221203</v>
      </c>
      <c r="C1189" s="1" t="s">
        <v>593</v>
      </c>
      <c r="D1189" s="1">
        <v>202221203</v>
      </c>
      <c r="E1189" s="248" t="s">
        <v>608</v>
      </c>
      <c r="F1189" s="1">
        <v>34203085</v>
      </c>
      <c r="G1189" s="1">
        <v>1.83</v>
      </c>
      <c r="H1189" s="1">
        <v>30.579421289004735</v>
      </c>
      <c r="I1189" s="1">
        <v>18.297653745938788</v>
      </c>
      <c r="J1189" s="1">
        <v>18.354917435091544</v>
      </c>
      <c r="K1189" s="1">
        <v>-18.916771815273826</v>
      </c>
      <c r="L1189" s="1">
        <v>32.232419601870177</v>
      </c>
      <c r="M1189" s="1">
        <v>33.790000915527344</v>
      </c>
      <c r="N1189" s="1">
        <v>0.99022986041174998</v>
      </c>
      <c r="O1189" s="1">
        <v>0.96533690096206171</v>
      </c>
      <c r="P1189" s="1">
        <v>0.95590542468997364</v>
      </c>
      <c r="Q1189" s="1">
        <v>0.9893416659037273</v>
      </c>
      <c r="R1189" s="1">
        <v>0.9329846751933194</v>
      </c>
      <c r="S1189" s="1">
        <v>0.92304061281840655</v>
      </c>
      <c r="T1189" s="1">
        <v>0.92304061281840655</v>
      </c>
      <c r="U1189" s="1">
        <v>0.95590542468997364</v>
      </c>
      <c r="V1189" s="1">
        <v>406.790663</v>
      </c>
      <c r="W1189" s="1">
        <v>379.211635</v>
      </c>
      <c r="X1189" s="1">
        <v>262.000766</v>
      </c>
      <c r="Y1189" s="1">
        <v>389.46</v>
      </c>
      <c r="Z1189" s="7">
        <v>74463.375599999999</v>
      </c>
      <c r="AA1189" s="7">
        <v>10.246144828</v>
      </c>
      <c r="AB1189" s="7">
        <v>10.854065372000001</v>
      </c>
      <c r="AC1189" s="7">
        <v>18.810761753000001</v>
      </c>
      <c r="AD1189" s="7" t="s">
        <v>445</v>
      </c>
      <c r="AE1189" s="7">
        <v>11.784282116</v>
      </c>
      <c r="AF1189" s="7" t="s">
        <v>445</v>
      </c>
      <c r="AG1189" s="7">
        <v>18.680256776</v>
      </c>
    </row>
    <row r="1190" spans="1:33" ht="30" x14ac:dyDescent="0.25">
      <c r="A1190" s="1">
        <v>58067</v>
      </c>
      <c r="B1190" s="1">
        <v>2221204</v>
      </c>
      <c r="C1190" s="1" t="s">
        <v>593</v>
      </c>
      <c r="D1190" s="1">
        <v>202221204</v>
      </c>
      <c r="E1190" s="248" t="s">
        <v>608</v>
      </c>
      <c r="F1190" s="1">
        <v>34203085</v>
      </c>
      <c r="G1190" s="1">
        <v>1.83</v>
      </c>
      <c r="H1190" s="1">
        <v>6.1048722583453117</v>
      </c>
      <c r="I1190" s="1">
        <v>7.7418986689147316</v>
      </c>
      <c r="J1190" s="1">
        <v>-2.758396728289398</v>
      </c>
      <c r="K1190" s="1">
        <v>1.363348091856631</v>
      </c>
      <c r="L1190" s="1">
        <v>7.8562920710977453</v>
      </c>
      <c r="M1190" s="1">
        <v>33.790000915527344</v>
      </c>
      <c r="N1190" s="1">
        <v>0.99022986041174998</v>
      </c>
      <c r="O1190" s="1">
        <v>0.96533690096206171</v>
      </c>
      <c r="P1190" s="1">
        <v>0.95590542468997364</v>
      </c>
      <c r="Q1190" s="1">
        <v>0.9893416659037273</v>
      </c>
      <c r="R1190" s="1">
        <v>0.9329846751933194</v>
      </c>
      <c r="S1190" s="1">
        <v>0.92304061281840655</v>
      </c>
      <c r="T1190" s="1">
        <v>0.92304061281840655</v>
      </c>
      <c r="U1190" s="1">
        <v>0.95590542468997364</v>
      </c>
      <c r="V1190" s="1">
        <v>406.790663</v>
      </c>
      <c r="W1190" s="1">
        <v>379.211635</v>
      </c>
      <c r="X1190" s="1">
        <v>262.000766</v>
      </c>
      <c r="Y1190" s="1">
        <v>389.46</v>
      </c>
      <c r="Z1190" s="7">
        <v>74463.375599999999</v>
      </c>
      <c r="AA1190" s="7">
        <v>45.140145468</v>
      </c>
      <c r="AB1190" s="7">
        <v>58.377238976000001</v>
      </c>
      <c r="AC1190" s="7">
        <v>45.821906937999998</v>
      </c>
      <c r="AD1190" s="7">
        <v>86.673156340000006</v>
      </c>
      <c r="AE1190" s="7" t="s">
        <v>445</v>
      </c>
      <c r="AF1190" s="7">
        <v>133.96496819000001</v>
      </c>
      <c r="AG1190" s="7" t="s">
        <v>445</v>
      </c>
    </row>
    <row r="1191" spans="1:33" ht="30" x14ac:dyDescent="0.25">
      <c r="A1191" s="1">
        <v>60165</v>
      </c>
      <c r="B1191" s="1">
        <v>2221205</v>
      </c>
      <c r="C1191" s="1" t="s">
        <v>593</v>
      </c>
      <c r="D1191" s="1">
        <v>202221205</v>
      </c>
      <c r="E1191" s="248" t="s">
        <v>608</v>
      </c>
      <c r="F1191" s="1">
        <v>34203085</v>
      </c>
      <c r="G1191" s="1">
        <v>1.83</v>
      </c>
      <c r="H1191" s="1">
        <v>12.220717979949896</v>
      </c>
      <c r="I1191" s="1">
        <v>21.051251545591207</v>
      </c>
      <c r="J1191" s="1">
        <v>-13.608633130219776</v>
      </c>
      <c r="K1191" s="1">
        <v>13.654505788910701</v>
      </c>
      <c r="L1191" s="1">
        <v>22.379728472370545</v>
      </c>
      <c r="M1191" s="1">
        <v>33.790000915527344</v>
      </c>
      <c r="N1191" s="1">
        <v>0.99022986041174998</v>
      </c>
      <c r="O1191" s="1">
        <v>0.96533690096206171</v>
      </c>
      <c r="P1191" s="1">
        <v>0.95590542468997364</v>
      </c>
      <c r="Q1191" s="1">
        <v>0.9893416659037273</v>
      </c>
      <c r="R1191" s="1">
        <v>0.9329846751933194</v>
      </c>
      <c r="S1191" s="1">
        <v>0.92304061281840655</v>
      </c>
      <c r="T1191" s="1">
        <v>0.92304061281840655</v>
      </c>
      <c r="U1191" s="1">
        <v>0.95590542468997364</v>
      </c>
      <c r="V1191" s="1">
        <v>406.790663</v>
      </c>
      <c r="W1191" s="1">
        <v>379.211635</v>
      </c>
      <c r="X1191" s="1">
        <v>262.000766</v>
      </c>
      <c r="Y1191" s="1">
        <v>389.46</v>
      </c>
      <c r="Z1191" s="7">
        <v>74463.375599999999</v>
      </c>
      <c r="AA1191" s="7">
        <v>15.197267963</v>
      </c>
      <c r="AB1191" s="7">
        <v>28.661960909000001</v>
      </c>
      <c r="AC1191" s="7">
        <v>16.219425563000001</v>
      </c>
      <c r="AD1191" s="7">
        <v>16.770877155000001</v>
      </c>
      <c r="AE1191" s="7" t="s">
        <v>445</v>
      </c>
      <c r="AF1191" s="7">
        <v>26.356673013000002</v>
      </c>
      <c r="AG1191" s="7" t="s">
        <v>445</v>
      </c>
    </row>
    <row r="1192" spans="1:33" ht="30" x14ac:dyDescent="0.25">
      <c r="A1192" s="1">
        <v>62263</v>
      </c>
      <c r="B1192" s="1">
        <v>2221206</v>
      </c>
      <c r="C1192" s="1" t="s">
        <v>593</v>
      </c>
      <c r="D1192" s="1">
        <v>202221206</v>
      </c>
      <c r="E1192" s="248" t="s">
        <v>608</v>
      </c>
      <c r="F1192" s="1">
        <v>34203085</v>
      </c>
      <c r="G1192" s="1">
        <v>1.83</v>
      </c>
      <c r="H1192" s="1">
        <v>8.2787645574717743</v>
      </c>
      <c r="I1192" s="1">
        <v>16.094606905757576</v>
      </c>
      <c r="J1192" s="1">
        <v>-12.775382528406666</v>
      </c>
      <c r="K1192" s="1">
        <v>10.399973302932356</v>
      </c>
      <c r="L1192" s="1">
        <v>18.371567508468583</v>
      </c>
      <c r="M1192" s="1">
        <v>33.790000915527344</v>
      </c>
      <c r="N1192" s="1">
        <v>0.99022986041174998</v>
      </c>
      <c r="O1192" s="1">
        <v>0.96533690096206171</v>
      </c>
      <c r="P1192" s="1">
        <v>0.95590542468997364</v>
      </c>
      <c r="Q1192" s="1">
        <v>0.9893416659037273</v>
      </c>
      <c r="R1192" s="1">
        <v>0.9329846751933194</v>
      </c>
      <c r="S1192" s="1">
        <v>0.92304061281840655</v>
      </c>
      <c r="T1192" s="1">
        <v>0.92304061281840655</v>
      </c>
      <c r="U1192" s="1">
        <v>0.95590542468997364</v>
      </c>
      <c r="V1192" s="1">
        <v>406.790663</v>
      </c>
      <c r="W1192" s="1">
        <v>379.211635</v>
      </c>
      <c r="X1192" s="1">
        <v>262.000766</v>
      </c>
      <c r="Y1192" s="1">
        <v>389.46</v>
      </c>
      <c r="Z1192" s="7">
        <v>74463.375599999999</v>
      </c>
      <c r="AA1192" s="7">
        <v>18.731057724999999</v>
      </c>
      <c r="AB1192" s="7">
        <v>42.785574101999998</v>
      </c>
      <c r="AC1192" s="7">
        <v>21.522479805</v>
      </c>
      <c r="AD1192" s="7">
        <v>17.929949617999998</v>
      </c>
      <c r="AE1192" s="7" t="s">
        <v>445</v>
      </c>
      <c r="AF1192" s="7">
        <v>28.14096121</v>
      </c>
      <c r="AG1192" s="7" t="s">
        <v>445</v>
      </c>
    </row>
    <row r="1193" spans="1:33" ht="30" x14ac:dyDescent="0.25">
      <c r="A1193" s="1">
        <v>64361</v>
      </c>
      <c r="B1193" s="1">
        <v>2221207</v>
      </c>
      <c r="C1193" s="1" t="s">
        <v>593</v>
      </c>
      <c r="D1193" s="1">
        <v>202221207</v>
      </c>
      <c r="E1193" s="248" t="s">
        <v>608</v>
      </c>
      <c r="F1193" s="1">
        <v>34203085</v>
      </c>
      <c r="G1193" s="1">
        <v>1.83</v>
      </c>
      <c r="H1193" s="1">
        <v>-1.2079788684972748</v>
      </c>
      <c r="I1193" s="1">
        <v>11.716262171550209</v>
      </c>
      <c r="J1193" s="1">
        <v>-13.255668376705739</v>
      </c>
      <c r="K1193" s="1">
        <v>6.5388932424528941</v>
      </c>
      <c r="L1193" s="1">
        <v>12.695076533646755</v>
      </c>
      <c r="M1193" s="1">
        <v>33.790000915527344</v>
      </c>
      <c r="N1193" s="1">
        <v>0.99022986041174998</v>
      </c>
      <c r="O1193" s="1">
        <v>0.96533690096206171</v>
      </c>
      <c r="P1193" s="1">
        <v>0.95590542468997364</v>
      </c>
      <c r="Q1193" s="1">
        <v>0.9893416659037273</v>
      </c>
      <c r="R1193" s="1">
        <v>0.9329846751933194</v>
      </c>
      <c r="S1193" s="1">
        <v>0.92304061281840655</v>
      </c>
      <c r="T1193" s="1">
        <v>0.92304061281840655</v>
      </c>
      <c r="U1193" s="1">
        <v>0.95590542468997364</v>
      </c>
      <c r="V1193" s="1">
        <v>406.790663</v>
      </c>
      <c r="W1193" s="1">
        <v>379.211635</v>
      </c>
      <c r="X1193" s="1">
        <v>262.000766</v>
      </c>
      <c r="Y1193" s="1">
        <v>389.46</v>
      </c>
      <c r="Z1193" s="7">
        <v>74463.375599999999</v>
      </c>
      <c r="AA1193" s="7">
        <v>27.55362534</v>
      </c>
      <c r="AB1193" s="7" t="s">
        <v>444</v>
      </c>
      <c r="AC1193" s="7">
        <v>29.939087371999999</v>
      </c>
      <c r="AD1193" s="7">
        <v>17.244070441000002</v>
      </c>
      <c r="AE1193" s="7" t="s">
        <v>445</v>
      </c>
      <c r="AF1193" s="7">
        <v>27.085111676</v>
      </c>
      <c r="AG1193" s="7" t="s">
        <v>445</v>
      </c>
    </row>
    <row r="1194" spans="1:33" ht="30" x14ac:dyDescent="0.25">
      <c r="A1194" s="1">
        <v>66459</v>
      </c>
      <c r="B1194" s="1">
        <v>2221208</v>
      </c>
      <c r="C1194" s="1" t="s">
        <v>593</v>
      </c>
      <c r="D1194" s="1">
        <v>202221208</v>
      </c>
      <c r="E1194" s="248" t="s">
        <v>608</v>
      </c>
      <c r="F1194" s="1">
        <v>34203085</v>
      </c>
      <c r="G1194" s="1">
        <v>1.83</v>
      </c>
      <c r="H1194" s="1">
        <v>1.2312838975743989</v>
      </c>
      <c r="I1194" s="1">
        <v>8.2379755293645118</v>
      </c>
      <c r="J1194" s="1">
        <v>-9.6477985673393434</v>
      </c>
      <c r="K1194" s="1">
        <v>7.0467229178665294</v>
      </c>
      <c r="L1194" s="1">
        <v>10.319342288709377</v>
      </c>
      <c r="M1194" s="1">
        <v>33.790000915527344</v>
      </c>
      <c r="N1194" s="1">
        <v>0.99022986041174998</v>
      </c>
      <c r="O1194" s="1">
        <v>0.96533690096206171</v>
      </c>
      <c r="P1194" s="1">
        <v>0.95590542468997364</v>
      </c>
      <c r="Q1194" s="1">
        <v>0.9893416659037273</v>
      </c>
      <c r="R1194" s="1">
        <v>0.9329846751933194</v>
      </c>
      <c r="S1194" s="1">
        <v>0.92304061281840655</v>
      </c>
      <c r="T1194" s="1">
        <v>0.92304061281840655</v>
      </c>
      <c r="U1194" s="1">
        <v>0.95590542468997364</v>
      </c>
      <c r="V1194" s="1">
        <v>406.790663</v>
      </c>
      <c r="W1194" s="1">
        <v>379.211635</v>
      </c>
      <c r="X1194" s="1">
        <v>262.000766</v>
      </c>
      <c r="Y1194" s="1">
        <v>389.46</v>
      </c>
      <c r="Z1194" s="7">
        <v>74463.375599999999</v>
      </c>
      <c r="AA1194" s="7">
        <v>34.127283198999997</v>
      </c>
      <c r="AB1194" s="7">
        <v>293.40038948</v>
      </c>
      <c r="AC1194" s="7">
        <v>43.002371420999999</v>
      </c>
      <c r="AD1194" s="7">
        <v>24.066583420000001</v>
      </c>
      <c r="AE1194" s="7" t="s">
        <v>445</v>
      </c>
      <c r="AF1194" s="7">
        <v>37.587759073000001</v>
      </c>
      <c r="AG1194" s="7" t="s">
        <v>445</v>
      </c>
    </row>
    <row r="1195" spans="1:33" ht="30" x14ac:dyDescent="0.25">
      <c r="A1195" s="1">
        <v>68557</v>
      </c>
      <c r="B1195" s="1">
        <v>2221209</v>
      </c>
      <c r="C1195" s="1" t="s">
        <v>593</v>
      </c>
      <c r="D1195" s="1">
        <v>202221209</v>
      </c>
      <c r="E1195" s="248" t="s">
        <v>608</v>
      </c>
      <c r="F1195" s="1">
        <v>34203085</v>
      </c>
      <c r="G1195" s="1">
        <v>1.83</v>
      </c>
      <c r="H1195" s="1">
        <v>11.636773956435858</v>
      </c>
      <c r="I1195" s="1">
        <v>8.8006688145136494</v>
      </c>
      <c r="J1195" s="1">
        <v>2.599616097616634</v>
      </c>
      <c r="K1195" s="1">
        <v>-4.7524639589850821</v>
      </c>
      <c r="L1195" s="1">
        <v>11.910626833772083</v>
      </c>
      <c r="M1195" s="1">
        <v>33.790000915527344</v>
      </c>
      <c r="N1195" s="1">
        <v>0.99022986041174998</v>
      </c>
      <c r="O1195" s="1">
        <v>0.96533690096206171</v>
      </c>
      <c r="P1195" s="1">
        <v>0.95590542468997364</v>
      </c>
      <c r="Q1195" s="1">
        <v>0.9893416659037273</v>
      </c>
      <c r="R1195" s="1">
        <v>0.9329846751933194</v>
      </c>
      <c r="S1195" s="1">
        <v>0.92304061281840655</v>
      </c>
      <c r="T1195" s="1">
        <v>0.92304061281840655</v>
      </c>
      <c r="U1195" s="1">
        <v>0.95590542468997364</v>
      </c>
      <c r="V1195" s="1">
        <v>406.790663</v>
      </c>
      <c r="W1195" s="1">
        <v>379.211635</v>
      </c>
      <c r="X1195" s="1">
        <v>262.000766</v>
      </c>
      <c r="Y1195" s="1">
        <v>389.46</v>
      </c>
      <c r="Z1195" s="7">
        <v>74463.375599999999</v>
      </c>
      <c r="AA1195" s="7">
        <v>29.434205022</v>
      </c>
      <c r="AB1195" s="7">
        <v>30.150425397999999</v>
      </c>
      <c r="AC1195" s="7">
        <v>40.188967183999999</v>
      </c>
      <c r="AD1195" s="7" t="s">
        <v>445</v>
      </c>
      <c r="AE1195" s="7">
        <v>49.886729430000003</v>
      </c>
      <c r="AF1195" s="7" t="s">
        <v>445</v>
      </c>
      <c r="AG1195" s="7">
        <v>77.335560229999999</v>
      </c>
    </row>
    <row r="1196" spans="1:33" ht="30" x14ac:dyDescent="0.25">
      <c r="A1196" s="1">
        <v>70655</v>
      </c>
      <c r="B1196" s="1">
        <v>2221210</v>
      </c>
      <c r="C1196" s="1" t="s">
        <v>593</v>
      </c>
      <c r="D1196" s="1">
        <v>202221210</v>
      </c>
      <c r="E1196" s="248" t="s">
        <v>608</v>
      </c>
      <c r="F1196" s="1">
        <v>34203085</v>
      </c>
      <c r="G1196" s="1">
        <v>1.83</v>
      </c>
      <c r="H1196" s="1">
        <v>3.2047796154901467</v>
      </c>
      <c r="I1196" s="1">
        <v>-2.0775778821207123</v>
      </c>
      <c r="J1196" s="1">
        <v>0.42222201413330351</v>
      </c>
      <c r="K1196" s="1">
        <v>-4.3315282578284444</v>
      </c>
      <c r="L1196" s="1">
        <v>3.7525319681999165</v>
      </c>
      <c r="M1196" s="1">
        <v>33.790000915527344</v>
      </c>
      <c r="N1196" s="1">
        <v>0.99022986041174998</v>
      </c>
      <c r="O1196" s="1">
        <v>0.96533690096206171</v>
      </c>
      <c r="P1196" s="1">
        <v>0.95590542468997364</v>
      </c>
      <c r="Q1196" s="1">
        <v>0.9893416659037273</v>
      </c>
      <c r="R1196" s="1">
        <v>0.9329846751933194</v>
      </c>
      <c r="S1196" s="1">
        <v>0.92304061281840655</v>
      </c>
      <c r="T1196" s="1">
        <v>0.92304061281840655</v>
      </c>
      <c r="U1196" s="1">
        <v>0.95590542468997364</v>
      </c>
      <c r="V1196" s="1">
        <v>406.790663</v>
      </c>
      <c r="W1196" s="1">
        <v>379.211635</v>
      </c>
      <c r="X1196" s="1">
        <v>262.000766</v>
      </c>
      <c r="Y1196" s="1">
        <v>389.46</v>
      </c>
      <c r="Z1196" s="7">
        <v>74463.375599999999</v>
      </c>
      <c r="AA1196" s="7">
        <v>95.598899642999996</v>
      </c>
      <c r="AB1196" s="7">
        <v>112.10932498</v>
      </c>
      <c r="AC1196" s="7" t="s">
        <v>444</v>
      </c>
      <c r="AD1196" s="7" t="s">
        <v>445</v>
      </c>
      <c r="AE1196" s="7">
        <v>54.831875775</v>
      </c>
      <c r="AF1196" s="7" t="s">
        <v>445</v>
      </c>
      <c r="AG1196" s="7">
        <v>84.948169915999998</v>
      </c>
    </row>
    <row r="1197" spans="1:33" ht="30" x14ac:dyDescent="0.25">
      <c r="A1197" s="1">
        <v>72753</v>
      </c>
      <c r="B1197" s="1">
        <v>2221211</v>
      </c>
      <c r="C1197" s="1" t="s">
        <v>593</v>
      </c>
      <c r="D1197" s="1">
        <v>202221211</v>
      </c>
      <c r="E1197" s="248" t="s">
        <v>608</v>
      </c>
      <c r="F1197" s="1">
        <v>34203085</v>
      </c>
      <c r="G1197" s="1">
        <v>1.83</v>
      </c>
      <c r="H1197" s="1">
        <v>0.45635062197602605</v>
      </c>
      <c r="I1197" s="1">
        <v>-1.2468847556760503</v>
      </c>
      <c r="J1197" s="1">
        <v>-8.7033654467286823</v>
      </c>
      <c r="K1197" s="1">
        <v>-7.9180414692045602</v>
      </c>
      <c r="L1197" s="1">
        <v>8.9409231109890595</v>
      </c>
      <c r="M1197" s="1">
        <v>33.790000915527344</v>
      </c>
      <c r="N1197" s="1">
        <v>0.99022986041174998</v>
      </c>
      <c r="O1197" s="1">
        <v>0.96533690096206171</v>
      </c>
      <c r="P1197" s="1">
        <v>0.95590542468997364</v>
      </c>
      <c r="Q1197" s="1">
        <v>0.9893416659037273</v>
      </c>
      <c r="R1197" s="1">
        <v>0.9329846751933194</v>
      </c>
      <c r="S1197" s="1">
        <v>0.92304061281840655</v>
      </c>
      <c r="T1197" s="1">
        <v>0.92304061281840655</v>
      </c>
      <c r="U1197" s="1">
        <v>0.95590542468997364</v>
      </c>
      <c r="V1197" s="1">
        <v>406.790663</v>
      </c>
      <c r="W1197" s="1">
        <v>379.211635</v>
      </c>
      <c r="X1197" s="1">
        <v>262.000766</v>
      </c>
      <c r="Y1197" s="1">
        <v>389.46</v>
      </c>
      <c r="Z1197" s="7">
        <v>74463.375599999999</v>
      </c>
      <c r="AA1197" s="7">
        <v>39.542844905999999</v>
      </c>
      <c r="AB1197" s="7">
        <v>793.32445481000002</v>
      </c>
      <c r="AC1197" s="7" t="s">
        <v>444</v>
      </c>
      <c r="AD1197" s="7">
        <v>26.786647486</v>
      </c>
      <c r="AE1197" s="7">
        <v>29.542571487</v>
      </c>
      <c r="AF1197" s="7">
        <v>41.775053968999998</v>
      </c>
      <c r="AG1197" s="7">
        <v>46.017552023</v>
      </c>
    </row>
    <row r="1198" spans="1:33" ht="30" x14ac:dyDescent="0.25">
      <c r="A1198" s="1">
        <v>74851</v>
      </c>
      <c r="B1198" s="1">
        <v>2221212</v>
      </c>
      <c r="C1198" s="1" t="s">
        <v>593</v>
      </c>
      <c r="D1198" s="1">
        <v>202221212</v>
      </c>
      <c r="E1198" s="248" t="s">
        <v>608</v>
      </c>
      <c r="F1198" s="1">
        <v>34203085</v>
      </c>
      <c r="G1198" s="1">
        <v>1.83</v>
      </c>
      <c r="H1198" s="1">
        <v>1.0965869309312912</v>
      </c>
      <c r="I1198" s="1">
        <v>1.2887565042691118</v>
      </c>
      <c r="J1198" s="1">
        <v>-16.250221890259745</v>
      </c>
      <c r="K1198" s="1">
        <v>-16.330805999391735</v>
      </c>
      <c r="L1198" s="1">
        <v>17.011872212191449</v>
      </c>
      <c r="M1198" s="1">
        <v>33.790000915527344</v>
      </c>
      <c r="N1198" s="1">
        <v>0.99022986041174998</v>
      </c>
      <c r="O1198" s="1">
        <v>0.96533690096206171</v>
      </c>
      <c r="P1198" s="1">
        <v>0.95590542468997364</v>
      </c>
      <c r="Q1198" s="1">
        <v>0.9893416659037273</v>
      </c>
      <c r="R1198" s="1">
        <v>0.9329846751933194</v>
      </c>
      <c r="S1198" s="1">
        <v>0.92304061281840655</v>
      </c>
      <c r="T1198" s="1">
        <v>0.92304061281840655</v>
      </c>
      <c r="U1198" s="1">
        <v>0.95590542468997364</v>
      </c>
      <c r="V1198" s="1">
        <v>406.790663</v>
      </c>
      <c r="W1198" s="1">
        <v>379.211635</v>
      </c>
      <c r="X1198" s="1">
        <v>262.000766</v>
      </c>
      <c r="Y1198" s="1">
        <v>389.46</v>
      </c>
      <c r="Z1198" s="7">
        <v>74463.375599999999</v>
      </c>
      <c r="AA1198" s="7">
        <v>20.308087345000001</v>
      </c>
      <c r="AB1198" s="7">
        <v>329.56244679000002</v>
      </c>
      <c r="AC1198" s="7">
        <v>280.27148751999999</v>
      </c>
      <c r="AD1198" s="7">
        <v>13.882095101999999</v>
      </c>
      <c r="AE1198" s="7">
        <v>13.808659635</v>
      </c>
      <c r="AF1198" s="7">
        <v>21.909651894</v>
      </c>
      <c r="AG1198" s="7">
        <v>21.796604571</v>
      </c>
    </row>
    <row r="1199" spans="1:33" ht="30" x14ac:dyDescent="0.25">
      <c r="A1199" s="1">
        <v>76949</v>
      </c>
      <c r="B1199" s="1">
        <v>2221213</v>
      </c>
      <c r="C1199" s="1" t="s">
        <v>593</v>
      </c>
      <c r="D1199" s="1">
        <v>202221213</v>
      </c>
      <c r="E1199" s="248" t="s">
        <v>608</v>
      </c>
      <c r="F1199" s="1">
        <v>34203085</v>
      </c>
      <c r="G1199" s="1">
        <v>1.83</v>
      </c>
      <c r="H1199" s="1">
        <v>-0.83914903015481612</v>
      </c>
      <c r="I1199" s="1">
        <v>0.85836190335295848</v>
      </c>
      <c r="J1199" s="1">
        <v>-2.9469263406744997</v>
      </c>
      <c r="K1199" s="1">
        <v>-1.1394361466275469</v>
      </c>
      <c r="L1199" s="1">
        <v>2.630008084375858</v>
      </c>
      <c r="M1199" s="1">
        <v>33.790000915527344</v>
      </c>
      <c r="N1199" s="1">
        <v>0.99022986041174998</v>
      </c>
      <c r="O1199" s="1">
        <v>0.96533690096206171</v>
      </c>
      <c r="P1199" s="1">
        <v>0.95590542468997364</v>
      </c>
      <c r="Q1199" s="1">
        <v>0.9893416659037273</v>
      </c>
      <c r="R1199" s="1">
        <v>0.9329846751933194</v>
      </c>
      <c r="S1199" s="1">
        <v>0.92304061281840655</v>
      </c>
      <c r="T1199" s="1">
        <v>0.92304061281840655</v>
      </c>
      <c r="U1199" s="1">
        <v>0.95590542468997364</v>
      </c>
      <c r="V1199" s="1">
        <v>406.790663</v>
      </c>
      <c r="W1199" s="1">
        <v>379.211635</v>
      </c>
      <c r="X1199" s="1">
        <v>262.000766</v>
      </c>
      <c r="Y1199" s="1">
        <v>389.46</v>
      </c>
      <c r="Z1199" s="7">
        <v>74463.375599999999</v>
      </c>
      <c r="AA1199" s="7">
        <v>136.82864819</v>
      </c>
      <c r="AB1199" s="7" t="s">
        <v>444</v>
      </c>
      <c r="AC1199" s="7">
        <v>421.30492475</v>
      </c>
      <c r="AD1199" s="7">
        <v>81.064266171</v>
      </c>
      <c r="AE1199" s="7">
        <v>211.24300134999999</v>
      </c>
      <c r="AF1199" s="7">
        <v>125.33058437</v>
      </c>
      <c r="AG1199" s="7">
        <v>325.72908245000002</v>
      </c>
    </row>
    <row r="1200" spans="1:33" ht="30" x14ac:dyDescent="0.25">
      <c r="A1200" s="1">
        <v>79047</v>
      </c>
      <c r="B1200" s="1">
        <v>2221214</v>
      </c>
      <c r="C1200" s="1" t="s">
        <v>593</v>
      </c>
      <c r="D1200" s="1">
        <v>202221214</v>
      </c>
      <c r="E1200" s="248" t="s">
        <v>608</v>
      </c>
      <c r="F1200" s="1">
        <v>34203085</v>
      </c>
      <c r="G1200" s="1">
        <v>1.83</v>
      </c>
      <c r="H1200" s="1">
        <v>4.7605546358719089</v>
      </c>
      <c r="I1200" s="1">
        <v>6.4113734115968795</v>
      </c>
      <c r="J1200" s="1">
        <v>-3.0572971068516734</v>
      </c>
      <c r="K1200" s="1">
        <v>1.8046241146871993</v>
      </c>
      <c r="L1200" s="1">
        <v>6.8238921016210501</v>
      </c>
      <c r="M1200" s="1">
        <v>33.790000915527344</v>
      </c>
      <c r="N1200" s="1">
        <v>0.99022986041174998</v>
      </c>
      <c r="O1200" s="1">
        <v>0.96533690096206171</v>
      </c>
      <c r="P1200" s="1">
        <v>0.95590542468997364</v>
      </c>
      <c r="Q1200" s="1">
        <v>0.9893416659037273</v>
      </c>
      <c r="R1200" s="1">
        <v>0.9329846751933194</v>
      </c>
      <c r="S1200" s="1">
        <v>0.92304061281840655</v>
      </c>
      <c r="T1200" s="1">
        <v>0.92304061281840655</v>
      </c>
      <c r="U1200" s="1">
        <v>0.95590542468997364</v>
      </c>
      <c r="V1200" s="1">
        <v>406.790663</v>
      </c>
      <c r="W1200" s="1">
        <v>379.211635</v>
      </c>
      <c r="X1200" s="1">
        <v>262.000766</v>
      </c>
      <c r="Y1200" s="1">
        <v>389.46</v>
      </c>
      <c r="Z1200" s="7">
        <v>74463.375599999999</v>
      </c>
      <c r="AA1200" s="7">
        <v>52.120778231000003</v>
      </c>
      <c r="AB1200" s="7">
        <v>75.144585395999997</v>
      </c>
      <c r="AC1200" s="7">
        <v>55.538659617999997</v>
      </c>
      <c r="AD1200" s="7">
        <v>78.101683335000004</v>
      </c>
      <c r="AE1200" s="7" t="s">
        <v>445</v>
      </c>
      <c r="AF1200" s="7">
        <v>120.76995355</v>
      </c>
      <c r="AG1200" s="7" t="s">
        <v>445</v>
      </c>
    </row>
    <row r="1201" spans="1:33" ht="30" x14ac:dyDescent="0.25">
      <c r="A1201" s="1">
        <v>81145</v>
      </c>
      <c r="B1201" s="1">
        <v>2221215</v>
      </c>
      <c r="C1201" s="1" t="s">
        <v>593</v>
      </c>
      <c r="D1201" s="1">
        <v>202221215</v>
      </c>
      <c r="E1201" s="248" t="s">
        <v>608</v>
      </c>
      <c r="F1201" s="1">
        <v>34203085</v>
      </c>
      <c r="G1201" s="1">
        <v>1.83</v>
      </c>
      <c r="H1201" s="1">
        <v>10.734322912729205</v>
      </c>
      <c r="I1201" s="1">
        <v>13.166674001754021</v>
      </c>
      <c r="J1201" s="1">
        <v>-3.7238051582645326</v>
      </c>
      <c r="K1201" s="1">
        <v>3.5103480657086892</v>
      </c>
      <c r="L1201" s="1">
        <v>13.002569690375443</v>
      </c>
      <c r="M1201" s="1">
        <v>33.790000915527344</v>
      </c>
      <c r="N1201" s="1">
        <v>0.99022986041174998</v>
      </c>
      <c r="O1201" s="1">
        <v>0.96533690096206171</v>
      </c>
      <c r="P1201" s="1">
        <v>0.95590542468997364</v>
      </c>
      <c r="Q1201" s="1">
        <v>0.9893416659037273</v>
      </c>
      <c r="R1201" s="1">
        <v>0.9329846751933194</v>
      </c>
      <c r="S1201" s="1">
        <v>0.92304061281840655</v>
      </c>
      <c r="T1201" s="1">
        <v>0.92304061281840655</v>
      </c>
      <c r="U1201" s="1">
        <v>0.95590542468997364</v>
      </c>
      <c r="V1201" s="1">
        <v>406.790663</v>
      </c>
      <c r="W1201" s="1">
        <v>379.211635</v>
      </c>
      <c r="X1201" s="1">
        <v>262.000766</v>
      </c>
      <c r="Y1201" s="1">
        <v>389.46</v>
      </c>
      <c r="Z1201" s="7">
        <v>74463.375599999999</v>
      </c>
      <c r="AA1201" s="7">
        <v>26.878370786000001</v>
      </c>
      <c r="AB1201" s="7">
        <v>32.769289591000003</v>
      </c>
      <c r="AC1201" s="7">
        <v>26.530905600000001</v>
      </c>
      <c r="AD1201" s="7">
        <v>63.943609381000002</v>
      </c>
      <c r="AE1201" s="7" t="s">
        <v>445</v>
      </c>
      <c r="AF1201" s="7">
        <v>98.974867341000007</v>
      </c>
      <c r="AG1201" s="7" t="s">
        <v>445</v>
      </c>
    </row>
    <row r="1202" spans="1:33" ht="30" x14ac:dyDescent="0.25">
      <c r="A1202" s="1">
        <v>83243</v>
      </c>
      <c r="B1202" s="1">
        <v>2221216</v>
      </c>
      <c r="C1202" s="1" t="s">
        <v>593</v>
      </c>
      <c r="D1202" s="1">
        <v>202221216</v>
      </c>
      <c r="E1202" s="248" t="s">
        <v>608</v>
      </c>
      <c r="F1202" s="1">
        <v>34203085</v>
      </c>
      <c r="G1202" s="1">
        <v>1.83</v>
      </c>
      <c r="H1202" s="1">
        <v>5.0679068555258411</v>
      </c>
      <c r="I1202" s="1">
        <v>9.5158362573529924</v>
      </c>
      <c r="J1202" s="1">
        <v>-7.1499312543750548</v>
      </c>
      <c r="K1202" s="1">
        <v>5.7168471180564815</v>
      </c>
      <c r="L1202" s="1">
        <v>10.63330543447838</v>
      </c>
      <c r="M1202" s="1">
        <v>33.790000915527344</v>
      </c>
      <c r="N1202" s="1">
        <v>0.99022986041174998</v>
      </c>
      <c r="O1202" s="1">
        <v>0.96533690096206171</v>
      </c>
      <c r="P1202" s="1">
        <v>0.95590542468997364</v>
      </c>
      <c r="Q1202" s="1">
        <v>0.9893416659037273</v>
      </c>
      <c r="R1202" s="1">
        <v>0.9329846751933194</v>
      </c>
      <c r="S1202" s="1">
        <v>0.92304061281840655</v>
      </c>
      <c r="T1202" s="1">
        <v>0.92304061281840655</v>
      </c>
      <c r="U1202" s="1">
        <v>0.95590542468997364</v>
      </c>
      <c r="V1202" s="1">
        <v>406.790663</v>
      </c>
      <c r="W1202" s="1">
        <v>379.211635</v>
      </c>
      <c r="X1202" s="1">
        <v>262.000766</v>
      </c>
      <c r="Y1202" s="1">
        <v>389.46</v>
      </c>
      <c r="Z1202" s="7">
        <v>74463.375599999999</v>
      </c>
      <c r="AA1202" s="7">
        <v>33.090101261000001</v>
      </c>
      <c r="AB1202" s="7">
        <v>70.526661664000002</v>
      </c>
      <c r="AC1202" s="7">
        <v>37.093389713999997</v>
      </c>
      <c r="AD1202" s="7">
        <v>32.823730466999997</v>
      </c>
      <c r="AE1202" s="7" t="s">
        <v>445</v>
      </c>
      <c r="AF1202" s="7">
        <v>51.068602263999999</v>
      </c>
      <c r="AG1202" s="7" t="s">
        <v>445</v>
      </c>
    </row>
    <row r="1203" spans="1:33" ht="30" x14ac:dyDescent="0.25">
      <c r="A1203" s="1">
        <v>85341</v>
      </c>
      <c r="B1203" s="1">
        <v>2221217</v>
      </c>
      <c r="C1203" s="1" t="s">
        <v>593</v>
      </c>
      <c r="D1203" s="1">
        <v>202221217</v>
      </c>
      <c r="E1203" s="248" t="s">
        <v>608</v>
      </c>
      <c r="F1203" s="1">
        <v>34203085</v>
      </c>
      <c r="G1203" s="1">
        <v>1.83</v>
      </c>
      <c r="H1203" s="1">
        <v>-6.2909450328436485</v>
      </c>
      <c r="I1203" s="1">
        <v>11.850729508815691</v>
      </c>
      <c r="J1203" s="1">
        <v>-13.228985105000733</v>
      </c>
      <c r="K1203" s="1">
        <v>1.341819356755527</v>
      </c>
      <c r="L1203" s="1">
        <v>11.461500520563751</v>
      </c>
      <c r="M1203" s="1">
        <v>33.790000915527344</v>
      </c>
      <c r="N1203" s="1">
        <v>0.99022986041174998</v>
      </c>
      <c r="O1203" s="1">
        <v>0.96533690096206171</v>
      </c>
      <c r="P1203" s="1">
        <v>0.95590542468997364</v>
      </c>
      <c r="Q1203" s="1">
        <v>0.9893416659037273</v>
      </c>
      <c r="R1203" s="1">
        <v>0.9329846751933194</v>
      </c>
      <c r="S1203" s="1">
        <v>0.92304061281840655</v>
      </c>
      <c r="T1203" s="1">
        <v>0.92304061281840655</v>
      </c>
      <c r="U1203" s="1">
        <v>0.95590542468997364</v>
      </c>
      <c r="V1203" s="1">
        <v>406.790663</v>
      </c>
      <c r="W1203" s="1">
        <v>379.211635</v>
      </c>
      <c r="X1203" s="1">
        <v>262.000766</v>
      </c>
      <c r="Y1203" s="1">
        <v>389.46</v>
      </c>
      <c r="Z1203" s="7">
        <v>74463.375599999999</v>
      </c>
      <c r="AA1203" s="7">
        <v>30.626789036000002</v>
      </c>
      <c r="AB1203" s="7" t="s">
        <v>444</v>
      </c>
      <c r="AC1203" s="7">
        <v>29.588029093999999</v>
      </c>
      <c r="AD1203" s="7">
        <v>17.280869294999999</v>
      </c>
      <c r="AE1203" s="7" t="s">
        <v>445</v>
      </c>
      <c r="AF1203" s="7">
        <v>27.141760214000001</v>
      </c>
      <c r="AG1203" s="7" t="s">
        <v>445</v>
      </c>
    </row>
    <row r="1204" spans="1:33" ht="30" x14ac:dyDescent="0.25">
      <c r="A1204" s="1">
        <v>87439</v>
      </c>
      <c r="B1204" s="1">
        <v>2221218</v>
      </c>
      <c r="C1204" s="1" t="s">
        <v>593</v>
      </c>
      <c r="D1204" s="1">
        <v>202221218</v>
      </c>
      <c r="E1204" s="248" t="s">
        <v>608</v>
      </c>
      <c r="F1204" s="1">
        <v>34203085</v>
      </c>
      <c r="G1204" s="1">
        <v>1.83</v>
      </c>
      <c r="H1204" s="1">
        <v>0.83923109377701599</v>
      </c>
      <c r="I1204" s="1">
        <v>-1.2552204240264435</v>
      </c>
      <c r="J1204" s="1">
        <v>-0.54275968826809251</v>
      </c>
      <c r="K1204" s="1">
        <v>-2.3150783026245101</v>
      </c>
      <c r="L1204" s="1">
        <v>2.0075723277463169</v>
      </c>
      <c r="M1204" s="1">
        <v>33.790000915527344</v>
      </c>
      <c r="N1204" s="1">
        <v>0.99022986041174998</v>
      </c>
      <c r="O1204" s="1">
        <v>0.96533690096206171</v>
      </c>
      <c r="P1204" s="1">
        <v>0.95590542468997364</v>
      </c>
      <c r="Q1204" s="1">
        <v>0.9893416659037273</v>
      </c>
      <c r="R1204" s="1">
        <v>0.9329846751933194</v>
      </c>
      <c r="S1204" s="1">
        <v>0.92304061281840655</v>
      </c>
      <c r="T1204" s="1">
        <v>0.92304061281840655</v>
      </c>
      <c r="U1204" s="1">
        <v>0.95590542468997364</v>
      </c>
      <c r="V1204" s="1">
        <v>406.790663</v>
      </c>
      <c r="W1204" s="1">
        <v>379.211635</v>
      </c>
      <c r="X1204" s="1">
        <v>262.000766</v>
      </c>
      <c r="Y1204" s="1">
        <v>389.46</v>
      </c>
      <c r="Z1204" s="7">
        <v>74463.375599999999</v>
      </c>
      <c r="AA1204" s="7">
        <v>179.56159371999999</v>
      </c>
      <c r="AB1204" s="7">
        <v>430.93163562000001</v>
      </c>
      <c r="AC1204" s="7" t="s">
        <v>444</v>
      </c>
      <c r="AD1204" s="7">
        <v>444.56984026999999</v>
      </c>
      <c r="AE1204" s="7">
        <v>103.46184362</v>
      </c>
      <c r="AF1204" s="7">
        <v>684.91484362000006</v>
      </c>
      <c r="AG1204" s="7">
        <v>159.80964789999999</v>
      </c>
    </row>
    <row r="1205" spans="1:33" ht="30" x14ac:dyDescent="0.25">
      <c r="A1205" s="1">
        <v>89537</v>
      </c>
      <c r="B1205" s="1">
        <v>2221219</v>
      </c>
      <c r="C1205" s="1" t="s">
        <v>593</v>
      </c>
      <c r="D1205" s="1">
        <v>202221219</v>
      </c>
      <c r="E1205" s="248" t="s">
        <v>608</v>
      </c>
      <c r="F1205" s="1">
        <v>34203085</v>
      </c>
      <c r="G1205" s="1">
        <v>1.83</v>
      </c>
      <c r="H1205" s="1">
        <v>19.125658467125138</v>
      </c>
      <c r="I1205" s="1">
        <v>15.053508573931559</v>
      </c>
      <c r="J1205" s="1">
        <v>3.8291746439991252</v>
      </c>
      <c r="K1205" s="1">
        <v>-6.8638474571629722</v>
      </c>
      <c r="L1205" s="1">
        <v>19.417673378461838</v>
      </c>
      <c r="M1205" s="1">
        <v>33.790000915527344</v>
      </c>
      <c r="N1205" s="1">
        <v>0.99022986041174998</v>
      </c>
      <c r="O1205" s="1">
        <v>0.96533690096206171</v>
      </c>
      <c r="P1205" s="1">
        <v>0.95590542468997364</v>
      </c>
      <c r="Q1205" s="1">
        <v>0.9893416659037273</v>
      </c>
      <c r="R1205" s="1">
        <v>0.9329846751933194</v>
      </c>
      <c r="S1205" s="1">
        <v>0.92304061281840655</v>
      </c>
      <c r="T1205" s="1">
        <v>0.92304061281840655</v>
      </c>
      <c r="U1205" s="1">
        <v>0.95590542468997364</v>
      </c>
      <c r="V1205" s="1">
        <v>406.790663</v>
      </c>
      <c r="W1205" s="1">
        <v>379.211635</v>
      </c>
      <c r="X1205" s="1">
        <v>262.000766</v>
      </c>
      <c r="Y1205" s="1">
        <v>389.46</v>
      </c>
      <c r="Z1205" s="7">
        <v>74463.375599999999</v>
      </c>
      <c r="AA1205" s="7">
        <v>17.668068616999999</v>
      </c>
      <c r="AB1205" s="7">
        <v>17.953096941999998</v>
      </c>
      <c r="AC1205" s="7">
        <v>23.080131035000001</v>
      </c>
      <c r="AD1205" s="7" t="s">
        <v>445</v>
      </c>
      <c r="AE1205" s="7">
        <v>34.233496828</v>
      </c>
      <c r="AF1205" s="7" t="s">
        <v>445</v>
      </c>
      <c r="AG1205" s="7">
        <v>53.238811253000001</v>
      </c>
    </row>
    <row r="1206" spans="1:33" ht="30" x14ac:dyDescent="0.25">
      <c r="A1206" s="1">
        <v>91635</v>
      </c>
      <c r="B1206" s="1">
        <v>2221220</v>
      </c>
      <c r="C1206" s="1" t="s">
        <v>593</v>
      </c>
      <c r="D1206" s="1">
        <v>202221220</v>
      </c>
      <c r="E1206" s="248" t="s">
        <v>608</v>
      </c>
      <c r="F1206" s="1">
        <v>34203085</v>
      </c>
      <c r="G1206" s="1">
        <v>1.83</v>
      </c>
      <c r="H1206" s="1">
        <v>1.9009664194786886</v>
      </c>
      <c r="I1206" s="1">
        <v>3.1012482168792288</v>
      </c>
      <c r="J1206" s="1">
        <v>-1.9066962573639548</v>
      </c>
      <c r="K1206" s="1">
        <v>-0.25639131147010985</v>
      </c>
      <c r="L1206" s="1">
        <v>3.2977641147382863</v>
      </c>
      <c r="M1206" s="1">
        <v>33.790000915527344</v>
      </c>
      <c r="N1206" s="1">
        <v>0.99022986041174998</v>
      </c>
      <c r="O1206" s="1">
        <v>0.96533690096206171</v>
      </c>
      <c r="P1206" s="1">
        <v>0.95590542468997364</v>
      </c>
      <c r="Q1206" s="1">
        <v>0.9893416659037273</v>
      </c>
      <c r="R1206" s="1">
        <v>0.9329846751933194</v>
      </c>
      <c r="S1206" s="1">
        <v>0.92304061281840655</v>
      </c>
      <c r="T1206" s="1">
        <v>0.92304061281840655</v>
      </c>
      <c r="U1206" s="1">
        <v>0.95590542468997364</v>
      </c>
      <c r="V1206" s="1">
        <v>406.790663</v>
      </c>
      <c r="W1206" s="1">
        <v>379.211635</v>
      </c>
      <c r="X1206" s="1">
        <v>262.000766</v>
      </c>
      <c r="Y1206" s="1">
        <v>389.46</v>
      </c>
      <c r="Z1206" s="7">
        <v>74463.375599999999</v>
      </c>
      <c r="AA1206" s="7">
        <v>108.92006899</v>
      </c>
      <c r="AB1206" s="7">
        <v>189.68746049000001</v>
      </c>
      <c r="AC1206" s="7">
        <v>115.88534217999999</v>
      </c>
      <c r="AD1206" s="7">
        <v>125.83580128</v>
      </c>
      <c r="AE1206" s="7">
        <v>942.23534686000005</v>
      </c>
      <c r="AF1206" s="7">
        <v>194.25235090000001</v>
      </c>
      <c r="AG1206" s="7">
        <v>1451.0262975000001</v>
      </c>
    </row>
    <row r="1207" spans="1:33" ht="30" x14ac:dyDescent="0.25">
      <c r="A1207" s="1">
        <v>93733</v>
      </c>
      <c r="B1207" s="1">
        <v>2221221</v>
      </c>
      <c r="C1207" s="1" t="s">
        <v>593</v>
      </c>
      <c r="D1207" s="1">
        <v>202221221</v>
      </c>
      <c r="E1207" s="248" t="s">
        <v>608</v>
      </c>
      <c r="F1207" s="1">
        <v>34203085</v>
      </c>
      <c r="G1207" s="1">
        <v>1.83</v>
      </c>
      <c r="H1207" s="1">
        <v>10.909745657591754</v>
      </c>
      <c r="I1207" s="1">
        <v>10.025042517118591</v>
      </c>
      <c r="J1207" s="1">
        <v>0.73362297973902568</v>
      </c>
      <c r="K1207" s="1">
        <v>-2.2179096779155731</v>
      </c>
      <c r="L1207" s="1">
        <v>11.298476545874669</v>
      </c>
      <c r="M1207" s="1">
        <v>33.790000915527344</v>
      </c>
      <c r="N1207" s="1">
        <v>0.99022986041174998</v>
      </c>
      <c r="O1207" s="1">
        <v>0.96533690096206171</v>
      </c>
      <c r="P1207" s="1">
        <v>0.95590542468997364</v>
      </c>
      <c r="Q1207" s="1">
        <v>0.9893416659037273</v>
      </c>
      <c r="R1207" s="1">
        <v>0.9329846751933194</v>
      </c>
      <c r="S1207" s="1">
        <v>0.92304061281840655</v>
      </c>
      <c r="T1207" s="1">
        <v>0.92304061281840655</v>
      </c>
      <c r="U1207" s="1">
        <v>0.95590542468997364</v>
      </c>
      <c r="V1207" s="1">
        <v>406.790663</v>
      </c>
      <c r="W1207" s="1">
        <v>379.211635</v>
      </c>
      <c r="X1207" s="1">
        <v>262.000766</v>
      </c>
      <c r="Y1207" s="1">
        <v>389.46</v>
      </c>
      <c r="Z1207" s="7">
        <v>74463.375599999999</v>
      </c>
      <c r="AA1207" s="7">
        <v>31.083127094999998</v>
      </c>
      <c r="AB1207" s="7">
        <v>32.226297879000001</v>
      </c>
      <c r="AC1207" s="7">
        <v>35.158495924999997</v>
      </c>
      <c r="AD1207" s="7" t="s">
        <v>445</v>
      </c>
      <c r="AE1207" s="7">
        <v>108.03841126</v>
      </c>
      <c r="AF1207" s="7" t="s">
        <v>445</v>
      </c>
      <c r="AG1207" s="7">
        <v>166.85486370999999</v>
      </c>
    </row>
    <row r="1208" spans="1:33" ht="30" x14ac:dyDescent="0.25">
      <c r="A1208" s="1">
        <v>95831</v>
      </c>
      <c r="B1208" s="1">
        <v>2221222</v>
      </c>
      <c r="C1208" s="1" t="s">
        <v>593</v>
      </c>
      <c r="D1208" s="1">
        <v>202221222</v>
      </c>
      <c r="E1208" s="248" t="s">
        <v>608</v>
      </c>
      <c r="F1208" s="1">
        <v>34203085</v>
      </c>
      <c r="G1208" s="1">
        <v>1.83</v>
      </c>
      <c r="H1208" s="1">
        <v>4.5657816148754327</v>
      </c>
      <c r="I1208" s="1">
        <v>-4.739961291102456</v>
      </c>
      <c r="J1208" s="1">
        <v>-2.1375658934267276</v>
      </c>
      <c r="K1208" s="1">
        <v>-6.905153121929871</v>
      </c>
      <c r="L1208" s="1">
        <v>6.1175949134015939</v>
      </c>
      <c r="M1208" s="1">
        <v>33.790000915527344</v>
      </c>
      <c r="N1208" s="1">
        <v>0.99022986041174998</v>
      </c>
      <c r="O1208" s="1">
        <v>0.96533690096206171</v>
      </c>
      <c r="P1208" s="1">
        <v>0.95590542468997364</v>
      </c>
      <c r="Q1208" s="1">
        <v>0.9893416659037273</v>
      </c>
      <c r="R1208" s="1">
        <v>0.9329846751933194</v>
      </c>
      <c r="S1208" s="1">
        <v>0.92304061281840655</v>
      </c>
      <c r="T1208" s="1">
        <v>0.92304061281840655</v>
      </c>
      <c r="U1208" s="1">
        <v>0.95590542468997364</v>
      </c>
      <c r="V1208" s="1">
        <v>406.790663</v>
      </c>
      <c r="W1208" s="1">
        <v>379.211635</v>
      </c>
      <c r="X1208" s="1">
        <v>262.000766</v>
      </c>
      <c r="Y1208" s="1">
        <v>389.46</v>
      </c>
      <c r="Z1208" s="7">
        <v>74463.375599999999</v>
      </c>
      <c r="AA1208" s="7">
        <v>58.253753172000003</v>
      </c>
      <c r="AB1208" s="7">
        <v>78.392859662999996</v>
      </c>
      <c r="AC1208" s="7" t="s">
        <v>444</v>
      </c>
      <c r="AD1208" s="7">
        <v>112.13679188</v>
      </c>
      <c r="AE1208" s="7">
        <v>34.022734954000001</v>
      </c>
      <c r="AF1208" s="7">
        <v>173.16395342000001</v>
      </c>
      <c r="AG1208" s="7">
        <v>52.914362234000002</v>
      </c>
    </row>
    <row r="1209" spans="1:33" ht="30" x14ac:dyDescent="0.25">
      <c r="A1209" s="1">
        <v>97929</v>
      </c>
      <c r="B1209" s="1">
        <v>2221223</v>
      </c>
      <c r="C1209" s="1" t="s">
        <v>593</v>
      </c>
      <c r="D1209" s="1">
        <v>202221223</v>
      </c>
      <c r="E1209" s="248" t="s">
        <v>608</v>
      </c>
      <c r="F1209" s="1">
        <v>34203085</v>
      </c>
      <c r="G1209" s="1">
        <v>1.83</v>
      </c>
      <c r="H1209" s="1">
        <v>8.0361459615222746</v>
      </c>
      <c r="I1209" s="1">
        <v>8.146862560699196</v>
      </c>
      <c r="J1209" s="1">
        <v>-0.54383264415658483</v>
      </c>
      <c r="K1209" s="1">
        <v>-1.0563786119572516</v>
      </c>
      <c r="L1209" s="1">
        <v>8.7255519950492459</v>
      </c>
      <c r="M1209" s="1">
        <v>33.790000915527344</v>
      </c>
      <c r="N1209" s="1">
        <v>0.99022986041174998</v>
      </c>
      <c r="O1209" s="1">
        <v>0.96533690096206171</v>
      </c>
      <c r="P1209" s="1">
        <v>0.95590542468997364</v>
      </c>
      <c r="Q1209" s="1">
        <v>0.9893416659037273</v>
      </c>
      <c r="R1209" s="1">
        <v>0.9329846751933194</v>
      </c>
      <c r="S1209" s="1">
        <v>0.92304061281840655</v>
      </c>
      <c r="T1209" s="1">
        <v>0.92304061281840655</v>
      </c>
      <c r="U1209" s="1">
        <v>0.95590542468997364</v>
      </c>
      <c r="V1209" s="1">
        <v>406.790663</v>
      </c>
      <c r="W1209" s="1">
        <v>379.211635</v>
      </c>
      <c r="X1209" s="1">
        <v>262.000766</v>
      </c>
      <c r="Y1209" s="1">
        <v>389.46</v>
      </c>
      <c r="Z1209" s="7">
        <v>74463.375599999999</v>
      </c>
      <c r="AA1209" s="7">
        <v>40.543556121999998</v>
      </c>
      <c r="AB1209" s="7">
        <v>44.107500627999997</v>
      </c>
      <c r="AC1209" s="7">
        <v>43.494485613000002</v>
      </c>
      <c r="AD1209" s="7">
        <v>443.69075221000003</v>
      </c>
      <c r="AE1209" s="7">
        <v>227.93056038</v>
      </c>
      <c r="AF1209" s="7">
        <v>683.56156632</v>
      </c>
      <c r="AG1209" s="7">
        <v>351.41808428000002</v>
      </c>
    </row>
    <row r="1210" spans="1:33" ht="30" x14ac:dyDescent="0.25">
      <c r="A1210" s="1">
        <v>100027</v>
      </c>
      <c r="B1210" s="1">
        <v>2221224</v>
      </c>
      <c r="C1210" s="1" t="s">
        <v>593</v>
      </c>
      <c r="D1210" s="1">
        <v>202221224</v>
      </c>
      <c r="E1210" s="248" t="s">
        <v>608</v>
      </c>
      <c r="F1210" s="1">
        <v>34203085</v>
      </c>
      <c r="G1210" s="1">
        <v>1.83</v>
      </c>
      <c r="H1210" s="1">
        <v>2.1870386667769393</v>
      </c>
      <c r="I1210" s="1">
        <v>8.0469911999171551</v>
      </c>
      <c r="J1210" s="1">
        <v>-8.9765912234052401</v>
      </c>
      <c r="K1210" s="1">
        <v>7.3857805337983624</v>
      </c>
      <c r="L1210" s="1">
        <v>10.24718387457825</v>
      </c>
      <c r="M1210" s="1">
        <v>33.790000915527344</v>
      </c>
      <c r="N1210" s="1">
        <v>0.99022986041174998</v>
      </c>
      <c r="O1210" s="1">
        <v>0.96533690096206171</v>
      </c>
      <c r="P1210" s="1">
        <v>0.95590542468997364</v>
      </c>
      <c r="Q1210" s="1">
        <v>0.9893416659037273</v>
      </c>
      <c r="R1210" s="1">
        <v>0.9329846751933194</v>
      </c>
      <c r="S1210" s="1">
        <v>0.92304061281840655</v>
      </c>
      <c r="T1210" s="1">
        <v>0.92304061281840655</v>
      </c>
      <c r="U1210" s="1">
        <v>0.95590542468997364</v>
      </c>
      <c r="V1210" s="1">
        <v>406.790663</v>
      </c>
      <c r="W1210" s="1">
        <v>379.211635</v>
      </c>
      <c r="X1210" s="1">
        <v>262.000766</v>
      </c>
      <c r="Y1210" s="1">
        <v>389.46</v>
      </c>
      <c r="Z1210" s="7">
        <v>74463.375599999999</v>
      </c>
      <c r="AA1210" s="7">
        <v>34.374641797999999</v>
      </c>
      <c r="AB1210" s="7">
        <v>164.74487891000001</v>
      </c>
      <c r="AC1210" s="7">
        <v>44.046707519999998</v>
      </c>
      <c r="AD1210" s="7">
        <v>25.940888984000001</v>
      </c>
      <c r="AE1210" s="7" t="s">
        <v>445</v>
      </c>
      <c r="AF1210" s="7">
        <v>40.473084540999999</v>
      </c>
      <c r="AG1210" s="7" t="s">
        <v>445</v>
      </c>
    </row>
    <row r="1211" spans="1:33" ht="30" x14ac:dyDescent="0.25">
      <c r="A1211" s="1">
        <v>102125</v>
      </c>
      <c r="B1211" s="1">
        <v>2230201</v>
      </c>
      <c r="C1211" s="1" t="s">
        <v>593</v>
      </c>
      <c r="D1211" s="1">
        <v>202230201</v>
      </c>
      <c r="E1211" s="248" t="s">
        <v>608</v>
      </c>
      <c r="F1211" s="1">
        <v>34203085</v>
      </c>
      <c r="G1211" s="1">
        <v>1.83</v>
      </c>
      <c r="H1211" s="1">
        <v>1.6393999485600572</v>
      </c>
      <c r="I1211" s="1">
        <v>2.9630962072093912</v>
      </c>
      <c r="J1211" s="1">
        <v>-2.1147562052004343</v>
      </c>
      <c r="K1211" s="1">
        <v>1.1028210971907209</v>
      </c>
      <c r="L1211" s="1">
        <v>3.2606220129519783</v>
      </c>
      <c r="M1211" s="1">
        <v>33.790000915527344</v>
      </c>
      <c r="N1211" s="1">
        <v>0.99022986041174998</v>
      </c>
      <c r="O1211" s="1">
        <v>0.96533690096206171</v>
      </c>
      <c r="P1211" s="1">
        <v>0.95590542468997364</v>
      </c>
      <c r="Q1211" s="1">
        <v>0.9893416659037273</v>
      </c>
      <c r="R1211" s="1">
        <v>0.9329846751933194</v>
      </c>
      <c r="S1211" s="1">
        <v>0.92304061281840655</v>
      </c>
      <c r="T1211" s="1">
        <v>0.92304061281840655</v>
      </c>
      <c r="U1211" s="1">
        <v>0.95590542468997364</v>
      </c>
      <c r="V1211" s="1">
        <v>406.790663</v>
      </c>
      <c r="W1211" s="1">
        <v>379.211635</v>
      </c>
      <c r="X1211" s="1">
        <v>262.000766</v>
      </c>
      <c r="Y1211" s="1">
        <v>389.46</v>
      </c>
      <c r="Z1211" s="7">
        <v>74463.375599999999</v>
      </c>
      <c r="AA1211" s="7">
        <v>110.17218051</v>
      </c>
      <c r="AB1211" s="7">
        <v>220.11166913</v>
      </c>
      <c r="AC1211" s="7">
        <v>121.33502851999999</v>
      </c>
      <c r="AD1211" s="7">
        <v>113.35708145</v>
      </c>
      <c r="AE1211" s="7" t="s">
        <v>445</v>
      </c>
      <c r="AF1211" s="7">
        <v>175.04247988</v>
      </c>
      <c r="AG1211" s="7" t="s">
        <v>445</v>
      </c>
    </row>
    <row r="1212" spans="1:33" ht="30" x14ac:dyDescent="0.25">
      <c r="A1212" s="1">
        <v>104223</v>
      </c>
      <c r="B1212" s="1">
        <v>2230202</v>
      </c>
      <c r="C1212" s="1" t="s">
        <v>593</v>
      </c>
      <c r="D1212" s="1">
        <v>202230202</v>
      </c>
      <c r="E1212" s="248" t="s">
        <v>608</v>
      </c>
      <c r="F1212" s="1">
        <v>34203085</v>
      </c>
      <c r="G1212" s="1">
        <v>1.83</v>
      </c>
      <c r="H1212" s="1">
        <v>0.22872808876418027</v>
      </c>
      <c r="I1212" s="1">
        <v>11.216885461428991</v>
      </c>
      <c r="J1212" s="1">
        <v>-12.655017352715689</v>
      </c>
      <c r="K1212" s="1">
        <v>7.8227811820587654</v>
      </c>
      <c r="L1212" s="1">
        <v>12.771191907166699</v>
      </c>
      <c r="M1212" s="1">
        <v>33.790000915527344</v>
      </c>
      <c r="N1212" s="1">
        <v>0.99022986041174998</v>
      </c>
      <c r="O1212" s="1">
        <v>0.96533690096206171</v>
      </c>
      <c r="P1212" s="1">
        <v>0.95590542468997364</v>
      </c>
      <c r="Q1212" s="1">
        <v>0.9893416659037273</v>
      </c>
      <c r="R1212" s="1">
        <v>0.9329846751933194</v>
      </c>
      <c r="S1212" s="1">
        <v>0.92304061281840655</v>
      </c>
      <c r="T1212" s="1">
        <v>0.92304061281840655</v>
      </c>
      <c r="U1212" s="1">
        <v>0.95590542468997364</v>
      </c>
      <c r="V1212" s="1">
        <v>406.790663</v>
      </c>
      <c r="W1212" s="1">
        <v>379.211635</v>
      </c>
      <c r="X1212" s="1">
        <v>262.000766</v>
      </c>
      <c r="Y1212" s="1">
        <v>389.46</v>
      </c>
      <c r="Z1212" s="7">
        <v>74463.375599999999</v>
      </c>
      <c r="AA1212" s="7">
        <v>27.383447813</v>
      </c>
      <c r="AB1212" s="7">
        <v>1583.8095481</v>
      </c>
      <c r="AC1212" s="7">
        <v>31.316498215999999</v>
      </c>
      <c r="AD1212" s="7">
        <v>18.109997313000001</v>
      </c>
      <c r="AE1212" s="7" t="s">
        <v>445</v>
      </c>
      <c r="AF1212" s="7">
        <v>28.418128503999998</v>
      </c>
      <c r="AG1212" s="7" t="s">
        <v>445</v>
      </c>
    </row>
    <row r="1213" spans="1:33" ht="30" x14ac:dyDescent="0.25">
      <c r="A1213" s="1">
        <v>106321</v>
      </c>
      <c r="B1213" s="1">
        <v>2230203</v>
      </c>
      <c r="C1213" s="1" t="s">
        <v>593</v>
      </c>
      <c r="D1213" s="1">
        <v>202230203</v>
      </c>
      <c r="E1213" s="248" t="s">
        <v>608</v>
      </c>
      <c r="F1213" s="1">
        <v>34203085</v>
      </c>
      <c r="G1213" s="1">
        <v>1.83</v>
      </c>
      <c r="H1213" s="1">
        <v>0.63146233046576095</v>
      </c>
      <c r="I1213" s="1">
        <v>3.2733120592200957</v>
      </c>
      <c r="J1213" s="1">
        <v>-4.6892468789659167</v>
      </c>
      <c r="K1213" s="1">
        <v>2.5824941753384301</v>
      </c>
      <c r="L1213" s="1">
        <v>5.0411336162564453</v>
      </c>
      <c r="M1213" s="1">
        <v>33.790000915527344</v>
      </c>
      <c r="N1213" s="1">
        <v>0.99022986041174998</v>
      </c>
      <c r="O1213" s="1">
        <v>0.96533690096206171</v>
      </c>
      <c r="P1213" s="1">
        <v>0.95590542468997364</v>
      </c>
      <c r="Q1213" s="1">
        <v>0.9893416659037273</v>
      </c>
      <c r="R1213" s="1">
        <v>0.9329846751933194</v>
      </c>
      <c r="S1213" s="1">
        <v>0.92304061281840655</v>
      </c>
      <c r="T1213" s="1">
        <v>0.92304061281840655</v>
      </c>
      <c r="U1213" s="1">
        <v>0.95590542468997364</v>
      </c>
      <c r="V1213" s="1">
        <v>406.790663</v>
      </c>
      <c r="W1213" s="1">
        <v>379.211635</v>
      </c>
      <c r="X1213" s="1">
        <v>262.000766</v>
      </c>
      <c r="Y1213" s="1">
        <v>389.46</v>
      </c>
      <c r="Z1213" s="7">
        <v>74463.375599999999</v>
      </c>
      <c r="AA1213" s="7">
        <v>70.906536623999997</v>
      </c>
      <c r="AB1213" s="7">
        <v>573.04922117000001</v>
      </c>
      <c r="AC1213" s="7">
        <v>109.74118582</v>
      </c>
      <c r="AD1213" s="7">
        <v>50.572748001999997</v>
      </c>
      <c r="AE1213" s="7" t="s">
        <v>445</v>
      </c>
      <c r="AF1213" s="7">
        <v>78.391624350000001</v>
      </c>
      <c r="AG1213" s="7" t="s">
        <v>445</v>
      </c>
    </row>
    <row r="1214" spans="1:33" ht="30" x14ac:dyDescent="0.25">
      <c r="A1214" s="1">
        <v>108419</v>
      </c>
      <c r="B1214" s="1">
        <v>2230204</v>
      </c>
      <c r="C1214" s="1" t="s">
        <v>593</v>
      </c>
      <c r="D1214" s="1">
        <v>202230204</v>
      </c>
      <c r="E1214" s="248" t="s">
        <v>608</v>
      </c>
      <c r="F1214" s="1">
        <v>34203085</v>
      </c>
      <c r="G1214" s="1">
        <v>1.83</v>
      </c>
      <c r="H1214" s="1">
        <v>1.1410673812284566</v>
      </c>
      <c r="I1214" s="1">
        <v>-2.4106507014070857</v>
      </c>
      <c r="J1214" s="1">
        <v>-3.4857669038551462</v>
      </c>
      <c r="K1214" s="1">
        <v>-4.4533497782590308</v>
      </c>
      <c r="L1214" s="1">
        <v>4.1751565777464927</v>
      </c>
      <c r="M1214" s="1">
        <v>33.790000915527344</v>
      </c>
      <c r="N1214" s="1">
        <v>0.99022986041174998</v>
      </c>
      <c r="O1214" s="1">
        <v>0.96533690096206171</v>
      </c>
      <c r="P1214" s="1">
        <v>0.95590542468997364</v>
      </c>
      <c r="Q1214" s="1">
        <v>0.9893416659037273</v>
      </c>
      <c r="R1214" s="1">
        <v>0.9329846751933194</v>
      </c>
      <c r="S1214" s="1">
        <v>0.92304061281840655</v>
      </c>
      <c r="T1214" s="1">
        <v>0.92304061281840655</v>
      </c>
      <c r="U1214" s="1">
        <v>0.95590542468997364</v>
      </c>
      <c r="V1214" s="1">
        <v>406.790663</v>
      </c>
      <c r="W1214" s="1">
        <v>379.211635</v>
      </c>
      <c r="X1214" s="1">
        <v>262.000766</v>
      </c>
      <c r="Y1214" s="1">
        <v>389.46</v>
      </c>
      <c r="Z1214" s="7">
        <v>74463.375599999999</v>
      </c>
      <c r="AA1214" s="7">
        <v>85.820805938999996</v>
      </c>
      <c r="AB1214" s="7">
        <v>316.67664640999999</v>
      </c>
      <c r="AC1214" s="7" t="s">
        <v>444</v>
      </c>
      <c r="AD1214" s="7">
        <v>68.378519642000001</v>
      </c>
      <c r="AE1214" s="7">
        <v>53.304593093000001</v>
      </c>
      <c r="AF1214" s="7">
        <v>105.8020143</v>
      </c>
      <c r="AG1214" s="7">
        <v>82.597055079</v>
      </c>
    </row>
    <row r="1215" spans="1:33" ht="30" x14ac:dyDescent="0.25">
      <c r="A1215" s="1">
        <v>110517</v>
      </c>
      <c r="B1215" s="1">
        <v>2230205</v>
      </c>
      <c r="C1215" s="1" t="s">
        <v>593</v>
      </c>
      <c r="D1215" s="1">
        <v>202230205</v>
      </c>
      <c r="E1215" s="248" t="s">
        <v>608</v>
      </c>
      <c r="F1215" s="1">
        <v>34203085</v>
      </c>
      <c r="G1215" s="1">
        <v>1.83</v>
      </c>
      <c r="H1215" s="1">
        <v>1.9672159681705357</v>
      </c>
      <c r="I1215" s="1">
        <v>-0.40157667851483292</v>
      </c>
      <c r="J1215" s="1">
        <v>-8.1361098052948009</v>
      </c>
      <c r="K1215" s="1">
        <v>-9.246511179481784</v>
      </c>
      <c r="L1215" s="1">
        <v>9.277483884755835</v>
      </c>
      <c r="M1215" s="1">
        <v>33.790000915527344</v>
      </c>
      <c r="N1215" s="1">
        <v>0.99022986041174998</v>
      </c>
      <c r="O1215" s="1">
        <v>0.96533690096206171</v>
      </c>
      <c r="P1215" s="1">
        <v>0.95590542468997364</v>
      </c>
      <c r="Q1215" s="1">
        <v>0.9893416659037273</v>
      </c>
      <c r="R1215" s="1">
        <v>0.9329846751933194</v>
      </c>
      <c r="S1215" s="1">
        <v>0.92304061281840655</v>
      </c>
      <c r="T1215" s="1">
        <v>0.92304061281840655</v>
      </c>
      <c r="U1215" s="1">
        <v>0.95590542468997364</v>
      </c>
      <c r="V1215" s="1">
        <v>406.790663</v>
      </c>
      <c r="W1215" s="1">
        <v>379.211635</v>
      </c>
      <c r="X1215" s="1">
        <v>262.000766</v>
      </c>
      <c r="Y1215" s="1">
        <v>389.46</v>
      </c>
      <c r="Z1215" s="7">
        <v>74463.375599999999</v>
      </c>
      <c r="AA1215" s="7">
        <v>38.072065606000002</v>
      </c>
      <c r="AB1215" s="7">
        <v>183.26571605000001</v>
      </c>
      <c r="AC1215" s="7" t="s">
        <v>444</v>
      </c>
      <c r="AD1215" s="7">
        <v>28.723953264999999</v>
      </c>
      <c r="AE1215" s="7">
        <v>25.154442785000001</v>
      </c>
      <c r="AF1215" s="7">
        <v>44.757362622999999</v>
      </c>
      <c r="AG1215" s="7">
        <v>39.262421088000004</v>
      </c>
    </row>
    <row r="1216" spans="1:33" ht="30" x14ac:dyDescent="0.25">
      <c r="A1216" s="1">
        <v>112615</v>
      </c>
      <c r="B1216" s="1">
        <v>2230206</v>
      </c>
      <c r="C1216" s="1" t="s">
        <v>593</v>
      </c>
      <c r="D1216" s="1">
        <v>202230206</v>
      </c>
      <c r="E1216" s="248" t="s">
        <v>608</v>
      </c>
      <c r="F1216" s="1">
        <v>34203085</v>
      </c>
      <c r="G1216" s="1">
        <v>1.83</v>
      </c>
      <c r="H1216" s="1">
        <v>4.2572601783746258</v>
      </c>
      <c r="I1216" s="1">
        <v>2.0802006254243297</v>
      </c>
      <c r="J1216" s="1">
        <v>0.97089368150265121</v>
      </c>
      <c r="K1216" s="1">
        <v>-4.0978102349772172</v>
      </c>
      <c r="L1216" s="1">
        <v>5.4452171540952463</v>
      </c>
      <c r="M1216" s="1">
        <v>33.790000915527344</v>
      </c>
      <c r="N1216" s="1">
        <v>0.99022986041174998</v>
      </c>
      <c r="O1216" s="1">
        <v>0.96533690096206171</v>
      </c>
      <c r="P1216" s="1">
        <v>0.95590542468997364</v>
      </c>
      <c r="Q1216" s="1">
        <v>0.9893416659037273</v>
      </c>
      <c r="R1216" s="1">
        <v>0.9329846751933194</v>
      </c>
      <c r="S1216" s="1">
        <v>0.92304061281840655</v>
      </c>
      <c r="T1216" s="1">
        <v>0.92304061281840655</v>
      </c>
      <c r="U1216" s="1">
        <v>0.95590542468997364</v>
      </c>
      <c r="V1216" s="1">
        <v>406.790663</v>
      </c>
      <c r="W1216" s="1">
        <v>379.211635</v>
      </c>
      <c r="X1216" s="1">
        <v>262.000766</v>
      </c>
      <c r="Y1216" s="1">
        <v>389.46</v>
      </c>
      <c r="Z1216" s="7">
        <v>74463.375599999999</v>
      </c>
      <c r="AA1216" s="7">
        <v>65.570432131999993</v>
      </c>
      <c r="AB1216" s="7">
        <v>84.146419015000006</v>
      </c>
      <c r="AC1216" s="7">
        <v>173.25745121</v>
      </c>
      <c r="AD1216" s="7" t="s">
        <v>445</v>
      </c>
      <c r="AE1216" s="7">
        <v>58.016238854000001</v>
      </c>
      <c r="AF1216" s="7" t="s">
        <v>445</v>
      </c>
      <c r="AG1216" s="7">
        <v>89.850211540000004</v>
      </c>
    </row>
    <row r="1217" spans="1:33" ht="30" x14ac:dyDescent="0.25">
      <c r="A1217" s="1">
        <v>114713</v>
      </c>
      <c r="B1217" s="1">
        <v>2230207</v>
      </c>
      <c r="C1217" s="1" t="s">
        <v>593</v>
      </c>
      <c r="D1217" s="1">
        <v>202230207</v>
      </c>
      <c r="E1217" s="248" t="s">
        <v>608</v>
      </c>
      <c r="F1217" s="1">
        <v>34203085</v>
      </c>
      <c r="G1217" s="1">
        <v>1.83</v>
      </c>
      <c r="H1217" s="1">
        <v>5.6125386432679925</v>
      </c>
      <c r="I1217" s="1">
        <v>6.7926028243255638</v>
      </c>
      <c r="J1217" s="1">
        <v>-1.6285291215073194</v>
      </c>
      <c r="K1217" s="1">
        <v>2.2954411993380059</v>
      </c>
      <c r="L1217" s="1">
        <v>6.5797529190798834</v>
      </c>
      <c r="M1217" s="1">
        <v>33.790000915527344</v>
      </c>
      <c r="N1217" s="1">
        <v>0.99022986041174998</v>
      </c>
      <c r="O1217" s="1">
        <v>0.96533690096206171</v>
      </c>
      <c r="P1217" s="1">
        <v>0.95590542468997364</v>
      </c>
      <c r="Q1217" s="1">
        <v>0.9893416659037273</v>
      </c>
      <c r="R1217" s="1">
        <v>0.9329846751933194</v>
      </c>
      <c r="S1217" s="1">
        <v>0.92304061281840655</v>
      </c>
      <c r="T1217" s="1">
        <v>0.92304061281840655</v>
      </c>
      <c r="U1217" s="1">
        <v>0.95590542468997364</v>
      </c>
      <c r="V1217" s="1">
        <v>406.790663</v>
      </c>
      <c r="W1217" s="1">
        <v>379.211635</v>
      </c>
      <c r="X1217" s="1">
        <v>262.000766</v>
      </c>
      <c r="Y1217" s="1">
        <v>389.46</v>
      </c>
      <c r="Z1217" s="7">
        <v>74463.375599999999</v>
      </c>
      <c r="AA1217" s="7">
        <v>54.091804123999999</v>
      </c>
      <c r="AB1217" s="7">
        <v>63.585828632000002</v>
      </c>
      <c r="AC1217" s="7">
        <v>52.365472466999996</v>
      </c>
      <c r="AD1217" s="7">
        <v>147.50047470000001</v>
      </c>
      <c r="AE1217" s="7" t="s">
        <v>445</v>
      </c>
      <c r="AF1217" s="7">
        <v>227.60317434999999</v>
      </c>
      <c r="AG1217" s="7" t="s">
        <v>445</v>
      </c>
    </row>
    <row r="1218" spans="1:33" ht="30" x14ac:dyDescent="0.25">
      <c r="A1218" s="1">
        <v>116811</v>
      </c>
      <c r="B1218" s="1">
        <v>2230208</v>
      </c>
      <c r="C1218" s="1" t="s">
        <v>593</v>
      </c>
      <c r="D1218" s="1">
        <v>202230208</v>
      </c>
      <c r="E1218" s="248" t="s">
        <v>608</v>
      </c>
      <c r="F1218" s="1">
        <v>34203085</v>
      </c>
      <c r="G1218" s="1">
        <v>1.83</v>
      </c>
      <c r="H1218" s="1">
        <v>13.607836655400938</v>
      </c>
      <c r="I1218" s="1">
        <v>17.095862496007257</v>
      </c>
      <c r="J1218" s="1">
        <v>-4.5584891120816735</v>
      </c>
      <c r="K1218" s="1">
        <v>5.7010035968739654</v>
      </c>
      <c r="L1218" s="1">
        <v>16.370228263760627</v>
      </c>
      <c r="M1218" s="1">
        <v>33.790000915527344</v>
      </c>
      <c r="N1218" s="1">
        <v>0.99022986041174998</v>
      </c>
      <c r="O1218" s="1">
        <v>0.96533690096206171</v>
      </c>
      <c r="P1218" s="1">
        <v>0.95590542468997364</v>
      </c>
      <c r="Q1218" s="1">
        <v>0.9893416659037273</v>
      </c>
      <c r="R1218" s="1">
        <v>0.9329846751933194</v>
      </c>
      <c r="S1218" s="1">
        <v>0.92304061281840655</v>
      </c>
      <c r="T1218" s="1">
        <v>0.92304061281840655</v>
      </c>
      <c r="U1218" s="1">
        <v>0.95590542468997364</v>
      </c>
      <c r="V1218" s="1">
        <v>406.790663</v>
      </c>
      <c r="W1218" s="1">
        <v>379.211635</v>
      </c>
      <c r="X1218" s="1">
        <v>262.000766</v>
      </c>
      <c r="Y1218" s="1">
        <v>389.46</v>
      </c>
      <c r="Z1218" s="7">
        <v>74463.375599999999</v>
      </c>
      <c r="AA1218" s="7">
        <v>21.143274557000002</v>
      </c>
      <c r="AB1218" s="7">
        <v>25.638360540000001</v>
      </c>
      <c r="AC1218" s="7">
        <v>20.203402817000001</v>
      </c>
      <c r="AD1218" s="7">
        <v>52.052084069999999</v>
      </c>
      <c r="AE1218" s="7" t="s">
        <v>445</v>
      </c>
      <c r="AF1218" s="7">
        <v>80.668929671000001</v>
      </c>
      <c r="AG1218" s="7" t="s">
        <v>445</v>
      </c>
    </row>
    <row r="1219" spans="1:33" ht="30" x14ac:dyDescent="0.25">
      <c r="A1219" s="1">
        <v>118909</v>
      </c>
      <c r="B1219" s="1">
        <v>2230209</v>
      </c>
      <c r="C1219" s="1" t="s">
        <v>593</v>
      </c>
      <c r="D1219" s="1">
        <v>202230209</v>
      </c>
      <c r="E1219" s="248" t="s">
        <v>608</v>
      </c>
      <c r="F1219" s="1">
        <v>34203085</v>
      </c>
      <c r="G1219" s="1">
        <v>1.83</v>
      </c>
      <c r="H1219" s="1">
        <v>1.6567044139578759</v>
      </c>
      <c r="I1219" s="1">
        <v>1.4056091669503243</v>
      </c>
      <c r="J1219" s="1">
        <v>-0.10989235824995325</v>
      </c>
      <c r="K1219" s="1">
        <v>-0.83380368298549401</v>
      </c>
      <c r="L1219" s="1">
        <v>1.9618940207523756</v>
      </c>
      <c r="M1219" s="1">
        <v>33.790000915527344</v>
      </c>
      <c r="N1219" s="1">
        <v>0.99022986041174998</v>
      </c>
      <c r="O1219" s="1">
        <v>0.96533690096206171</v>
      </c>
      <c r="P1219" s="1">
        <v>0.95590542468997364</v>
      </c>
      <c r="Q1219" s="1">
        <v>0.9893416659037273</v>
      </c>
      <c r="R1219" s="1">
        <v>0.9329846751933194</v>
      </c>
      <c r="S1219" s="1">
        <v>0.92304061281840655</v>
      </c>
      <c r="T1219" s="1">
        <v>0.92304061281840655</v>
      </c>
      <c r="U1219" s="1">
        <v>0.95590542468997364</v>
      </c>
      <c r="V1219" s="1">
        <v>406.790663</v>
      </c>
      <c r="W1219" s="1">
        <v>379.211635</v>
      </c>
      <c r="X1219" s="1">
        <v>262.000766</v>
      </c>
      <c r="Y1219" s="1">
        <v>389.46</v>
      </c>
      <c r="Z1219" s="7">
        <v>74463.375599999999</v>
      </c>
      <c r="AA1219" s="7">
        <v>183.76556590999999</v>
      </c>
      <c r="AB1219" s="7">
        <v>217.80213268</v>
      </c>
      <c r="AC1219" s="7">
        <v>256.88851376999997</v>
      </c>
      <c r="AD1219" s="7">
        <v>2199.6748373</v>
      </c>
      <c r="AE1219" s="7">
        <v>289.04111225000003</v>
      </c>
      <c r="AF1219" s="7">
        <v>3386.7417194999998</v>
      </c>
      <c r="AG1219" s="7">
        <v>445.49230304000002</v>
      </c>
    </row>
    <row r="1220" spans="1:33" ht="30" x14ac:dyDescent="0.25">
      <c r="A1220" s="1">
        <v>121007</v>
      </c>
      <c r="B1220" s="1">
        <v>2230210</v>
      </c>
      <c r="C1220" s="1" t="s">
        <v>593</v>
      </c>
      <c r="D1220" s="1">
        <v>202230210</v>
      </c>
      <c r="E1220" s="248" t="s">
        <v>608</v>
      </c>
      <c r="F1220" s="1">
        <v>34203085</v>
      </c>
      <c r="G1220" s="1">
        <v>1.83</v>
      </c>
      <c r="H1220" s="1">
        <v>4.3443042751293159</v>
      </c>
      <c r="I1220" s="1">
        <v>6.1410855801413931</v>
      </c>
      <c r="J1220" s="1">
        <v>-3.0739374802441088</v>
      </c>
      <c r="K1220" s="1">
        <v>2.3331561244131485</v>
      </c>
      <c r="L1220" s="1">
        <v>6.4558666774492197</v>
      </c>
      <c r="M1220" s="1">
        <v>33.790000915527344</v>
      </c>
      <c r="N1220" s="1">
        <v>0.99022986041174998</v>
      </c>
      <c r="O1220" s="1">
        <v>0.96533690096206171</v>
      </c>
      <c r="P1220" s="1">
        <v>0.95590542468997364</v>
      </c>
      <c r="Q1220" s="1">
        <v>0.9893416659037273</v>
      </c>
      <c r="R1220" s="1">
        <v>0.9329846751933194</v>
      </c>
      <c r="S1220" s="1">
        <v>0.92304061281840655</v>
      </c>
      <c r="T1220" s="1">
        <v>0.92304061281840655</v>
      </c>
      <c r="U1220" s="1">
        <v>0.95590542468997364</v>
      </c>
      <c r="V1220" s="1">
        <v>406.790663</v>
      </c>
      <c r="W1220" s="1">
        <v>379.211635</v>
      </c>
      <c r="X1220" s="1">
        <v>262.000766</v>
      </c>
      <c r="Y1220" s="1">
        <v>389.46</v>
      </c>
      <c r="Z1220" s="7">
        <v>74463.375599999999</v>
      </c>
      <c r="AA1220" s="7">
        <v>55.149000143999999</v>
      </c>
      <c r="AB1220" s="7">
        <v>82.440393685000004</v>
      </c>
      <c r="AC1220" s="7">
        <v>58.027097777999998</v>
      </c>
      <c r="AD1220" s="7">
        <v>77.673476335000004</v>
      </c>
      <c r="AE1220" s="7" t="s">
        <v>445</v>
      </c>
      <c r="AF1220" s="7">
        <v>120.11076724999999</v>
      </c>
      <c r="AG1220" s="7" t="s">
        <v>445</v>
      </c>
    </row>
    <row r="1221" spans="1:33" ht="30" x14ac:dyDescent="0.25">
      <c r="A1221" s="1">
        <v>123105</v>
      </c>
      <c r="B1221" s="1">
        <v>2230211</v>
      </c>
      <c r="C1221" s="1" t="s">
        <v>593</v>
      </c>
      <c r="D1221" s="1">
        <v>202230211</v>
      </c>
      <c r="E1221" s="248" t="s">
        <v>608</v>
      </c>
      <c r="F1221" s="1">
        <v>34203085</v>
      </c>
      <c r="G1221" s="1">
        <v>1.83</v>
      </c>
      <c r="H1221" s="1">
        <v>11.586235523330124</v>
      </c>
      <c r="I1221" s="1">
        <v>21.547864621573893</v>
      </c>
      <c r="J1221" s="1">
        <v>-15.378102913212135</v>
      </c>
      <c r="K1221" s="1">
        <v>15.35612065572348</v>
      </c>
      <c r="L1221" s="1">
        <v>23.429036521144596</v>
      </c>
      <c r="M1221" s="1">
        <v>33.790000915527344</v>
      </c>
      <c r="N1221" s="1">
        <v>0.99022986041174998</v>
      </c>
      <c r="O1221" s="1">
        <v>0.96533690096206171</v>
      </c>
      <c r="P1221" s="1">
        <v>0.95590542468997364</v>
      </c>
      <c r="Q1221" s="1">
        <v>0.9893416659037273</v>
      </c>
      <c r="R1221" s="1">
        <v>0.9329846751933194</v>
      </c>
      <c r="S1221" s="1">
        <v>0.92304061281840655</v>
      </c>
      <c r="T1221" s="1">
        <v>0.92304061281840655</v>
      </c>
      <c r="U1221" s="1">
        <v>0.95590542468997364</v>
      </c>
      <c r="V1221" s="1">
        <v>406.790663</v>
      </c>
      <c r="W1221" s="1">
        <v>379.211635</v>
      </c>
      <c r="X1221" s="1">
        <v>262.000766</v>
      </c>
      <c r="Y1221" s="1">
        <v>389.46</v>
      </c>
      <c r="Z1221" s="7">
        <v>74463.375599999999</v>
      </c>
      <c r="AA1221" s="7">
        <v>14.471846598000001</v>
      </c>
      <c r="AB1221" s="7">
        <v>30.286301601000002</v>
      </c>
      <c r="AC1221" s="7">
        <v>15.82256991</v>
      </c>
      <c r="AD1221" s="7">
        <v>14.726084612999999</v>
      </c>
      <c r="AE1221" s="7" t="s">
        <v>445</v>
      </c>
      <c r="AF1221" s="7">
        <v>23.208898120000001</v>
      </c>
      <c r="AG1221" s="7" t="s">
        <v>445</v>
      </c>
    </row>
    <row r="1222" spans="1:33" ht="30" x14ac:dyDescent="0.25">
      <c r="A1222" s="1">
        <v>125203</v>
      </c>
      <c r="B1222" s="1">
        <v>2230212</v>
      </c>
      <c r="C1222" s="1" t="s">
        <v>593</v>
      </c>
      <c r="D1222" s="1">
        <v>202230212</v>
      </c>
      <c r="E1222" s="248" t="s">
        <v>608</v>
      </c>
      <c r="F1222" s="1">
        <v>34203085</v>
      </c>
      <c r="G1222" s="1">
        <v>1.83</v>
      </c>
      <c r="H1222" s="1">
        <v>7.4955383207727149</v>
      </c>
      <c r="I1222" s="1">
        <v>13.76843791404413</v>
      </c>
      <c r="J1222" s="1">
        <v>-9.8595188163259078</v>
      </c>
      <c r="K1222" s="1">
        <v>8.5623510681419557</v>
      </c>
      <c r="L1222" s="1">
        <v>15.076857510793083</v>
      </c>
      <c r="M1222" s="1">
        <v>33.790000915527344</v>
      </c>
      <c r="N1222" s="1">
        <v>0.99022986041174998</v>
      </c>
      <c r="O1222" s="1">
        <v>0.96533690096206171</v>
      </c>
      <c r="P1222" s="1">
        <v>0.95590542468997364</v>
      </c>
      <c r="Q1222" s="1">
        <v>0.9893416659037273</v>
      </c>
      <c r="R1222" s="1">
        <v>0.9329846751933194</v>
      </c>
      <c r="S1222" s="1">
        <v>0.92304061281840655</v>
      </c>
      <c r="T1222" s="1">
        <v>0.92304061281840655</v>
      </c>
      <c r="U1222" s="1">
        <v>0.95590542468997364</v>
      </c>
      <c r="V1222" s="1">
        <v>406.790663</v>
      </c>
      <c r="W1222" s="1">
        <v>379.211635</v>
      </c>
      <c r="X1222" s="1">
        <v>262.000766</v>
      </c>
      <c r="Y1222" s="1">
        <v>389.46</v>
      </c>
      <c r="Z1222" s="7">
        <v>74463.375599999999</v>
      </c>
      <c r="AA1222" s="7">
        <v>23.042839083</v>
      </c>
      <c r="AB1222" s="7">
        <v>47.360830602</v>
      </c>
      <c r="AC1222" s="7">
        <v>25.327638709999999</v>
      </c>
      <c r="AD1222" s="7">
        <v>23.528311381999998</v>
      </c>
      <c r="AE1222" s="7" t="s">
        <v>445</v>
      </c>
      <c r="AF1222" s="7">
        <v>36.759137502999998</v>
      </c>
      <c r="AG1222" s="7" t="s">
        <v>445</v>
      </c>
    </row>
    <row r="1223" spans="1:33" ht="30" x14ac:dyDescent="0.25">
      <c r="A1223" s="1">
        <v>127301</v>
      </c>
      <c r="B1223" s="1">
        <v>2230213</v>
      </c>
      <c r="C1223" s="1" t="s">
        <v>593</v>
      </c>
      <c r="D1223" s="1">
        <v>202230213</v>
      </c>
      <c r="E1223" s="248" t="s">
        <v>608</v>
      </c>
      <c r="F1223" s="1">
        <v>34203085</v>
      </c>
      <c r="G1223" s="1">
        <v>1.83</v>
      </c>
      <c r="H1223" s="1">
        <v>12.076443648590976</v>
      </c>
      <c r="I1223" s="1">
        <v>4.7508471635807174E-3</v>
      </c>
      <c r="J1223" s="1">
        <v>8.8817855087638495</v>
      </c>
      <c r="K1223" s="1">
        <v>-13.006401172947903</v>
      </c>
      <c r="L1223" s="1">
        <v>13.008784698915296</v>
      </c>
      <c r="M1223" s="1">
        <v>33.790000915527344</v>
      </c>
      <c r="N1223" s="1">
        <v>0.99022986041174998</v>
      </c>
      <c r="O1223" s="1">
        <v>0.96533690096206171</v>
      </c>
      <c r="P1223" s="1">
        <v>0.95590542468997364</v>
      </c>
      <c r="Q1223" s="1">
        <v>0.9893416659037273</v>
      </c>
      <c r="R1223" s="1">
        <v>0.9329846751933194</v>
      </c>
      <c r="S1223" s="1">
        <v>0.92304061281840655</v>
      </c>
      <c r="T1223" s="1">
        <v>0.92304061281840655</v>
      </c>
      <c r="U1223" s="1">
        <v>0.95590542468997364</v>
      </c>
      <c r="V1223" s="1">
        <v>406.790663</v>
      </c>
      <c r="W1223" s="1">
        <v>379.211635</v>
      </c>
      <c r="X1223" s="1">
        <v>262.000766</v>
      </c>
      <c r="Y1223" s="1">
        <v>389.46</v>
      </c>
      <c r="Z1223" s="7">
        <v>74463.375599999999</v>
      </c>
      <c r="AA1223" s="7">
        <v>26.865051762</v>
      </c>
      <c r="AB1223" s="7">
        <v>29.016325132999999</v>
      </c>
      <c r="AC1223" s="7">
        <v>76299.172688999999</v>
      </c>
      <c r="AD1223" s="7" t="s">
        <v>445</v>
      </c>
      <c r="AE1223" s="7">
        <v>17.593717385000001</v>
      </c>
      <c r="AF1223" s="7" t="s">
        <v>445</v>
      </c>
      <c r="AG1223" s="7">
        <v>27.623361815999999</v>
      </c>
    </row>
    <row r="1224" spans="1:33" ht="30" x14ac:dyDescent="0.25">
      <c r="A1224" s="1">
        <v>129399</v>
      </c>
      <c r="B1224" s="1">
        <v>2230214</v>
      </c>
      <c r="C1224" s="1" t="s">
        <v>593</v>
      </c>
      <c r="D1224" s="1">
        <v>202230214</v>
      </c>
      <c r="E1224" s="248" t="s">
        <v>608</v>
      </c>
      <c r="F1224" s="1">
        <v>34203085</v>
      </c>
      <c r="G1224" s="1">
        <v>1.83</v>
      </c>
      <c r="H1224" s="1">
        <v>1.2847941739554218</v>
      </c>
      <c r="I1224" s="1">
        <v>-2.3691160301161158</v>
      </c>
      <c r="J1224" s="1">
        <v>-3.9436784770708742</v>
      </c>
      <c r="K1224" s="1">
        <v>-4.7626090812954507</v>
      </c>
      <c r="L1224" s="1">
        <v>4.7192630409777401</v>
      </c>
      <c r="M1224" s="1">
        <v>33.790000915527344</v>
      </c>
      <c r="N1224" s="1">
        <v>0.99022986041174998</v>
      </c>
      <c r="O1224" s="1">
        <v>0.96533690096206171</v>
      </c>
      <c r="P1224" s="1">
        <v>0.95590542468997364</v>
      </c>
      <c r="Q1224" s="1">
        <v>0.9893416659037273</v>
      </c>
      <c r="R1224" s="1">
        <v>0.9329846751933194</v>
      </c>
      <c r="S1224" s="1">
        <v>0.92304061281840655</v>
      </c>
      <c r="T1224" s="1">
        <v>0.92304061281840655</v>
      </c>
      <c r="U1224" s="1">
        <v>0.95590542468997364</v>
      </c>
      <c r="V1224" s="1">
        <v>406.790663</v>
      </c>
      <c r="W1224" s="1">
        <v>379.211635</v>
      </c>
      <c r="X1224" s="1">
        <v>262.000766</v>
      </c>
      <c r="Y1224" s="1">
        <v>389.46</v>
      </c>
      <c r="Z1224" s="7">
        <v>74463.375599999999</v>
      </c>
      <c r="AA1224" s="7">
        <v>75.810818947000001</v>
      </c>
      <c r="AB1224" s="7">
        <v>281.13893426999999</v>
      </c>
      <c r="AC1224" s="7" t="s">
        <v>444</v>
      </c>
      <c r="AD1224" s="7">
        <v>60.322785062999998</v>
      </c>
      <c r="AE1224" s="7">
        <v>49.778332523000003</v>
      </c>
      <c r="AF1224" s="7">
        <v>93.400932749999996</v>
      </c>
      <c r="AG1224" s="7">
        <v>77.168692903999997</v>
      </c>
    </row>
    <row r="1225" spans="1:33" ht="30" x14ac:dyDescent="0.25">
      <c r="A1225" s="1">
        <v>131497</v>
      </c>
      <c r="B1225" s="1">
        <v>2230215</v>
      </c>
      <c r="C1225" s="1" t="s">
        <v>593</v>
      </c>
      <c r="D1225" s="1">
        <v>202230215</v>
      </c>
      <c r="E1225" s="248" t="s">
        <v>608</v>
      </c>
      <c r="F1225" s="1">
        <v>34203085</v>
      </c>
      <c r="G1225" s="1">
        <v>1.83</v>
      </c>
      <c r="H1225" s="1">
        <v>11.679696179838411</v>
      </c>
      <c r="I1225" s="1">
        <v>10.409146433807727</v>
      </c>
      <c r="J1225" s="1">
        <v>0.47408969593128603</v>
      </c>
      <c r="K1225" s="1">
        <v>-2.6270401977601567</v>
      </c>
      <c r="L1225" s="1">
        <v>11.941736658067546</v>
      </c>
      <c r="M1225" s="1">
        <v>33.790000915527344</v>
      </c>
      <c r="N1225" s="1">
        <v>0.99022986041174998</v>
      </c>
      <c r="O1225" s="1">
        <v>0.96533690096206171</v>
      </c>
      <c r="P1225" s="1">
        <v>0.95590542468997364</v>
      </c>
      <c r="Q1225" s="1">
        <v>0.9893416659037273</v>
      </c>
      <c r="R1225" s="1">
        <v>0.9329846751933194</v>
      </c>
      <c r="S1225" s="1">
        <v>0.92304061281840655</v>
      </c>
      <c r="T1225" s="1">
        <v>0.92304061281840655</v>
      </c>
      <c r="U1225" s="1">
        <v>0.95590542468997364</v>
      </c>
      <c r="V1225" s="1">
        <v>406.790663</v>
      </c>
      <c r="W1225" s="1">
        <v>379.211635</v>
      </c>
      <c r="X1225" s="1">
        <v>262.000766</v>
      </c>
      <c r="Y1225" s="1">
        <v>389.46</v>
      </c>
      <c r="Z1225" s="7">
        <v>74463.375599999999</v>
      </c>
      <c r="AA1225" s="7">
        <v>29.354919840000001</v>
      </c>
      <c r="AB1225" s="7">
        <v>30.035949344999999</v>
      </c>
      <c r="AC1225" s="7">
        <v>33.824225147</v>
      </c>
      <c r="AD1225" s="7" t="s">
        <v>445</v>
      </c>
      <c r="AE1225" s="7">
        <v>91.056965026</v>
      </c>
      <c r="AF1225" s="7" t="s">
        <v>445</v>
      </c>
      <c r="AG1225" s="7">
        <v>140.71344884999999</v>
      </c>
    </row>
    <row r="1226" spans="1:33" ht="30" x14ac:dyDescent="0.25">
      <c r="A1226" s="1">
        <v>133595</v>
      </c>
      <c r="B1226" s="1">
        <v>2230216</v>
      </c>
      <c r="C1226" s="1" t="s">
        <v>593</v>
      </c>
      <c r="D1226" s="1">
        <v>202230216</v>
      </c>
      <c r="E1226" s="248" t="s">
        <v>608</v>
      </c>
      <c r="F1226" s="1">
        <v>34203085</v>
      </c>
      <c r="G1226" s="1">
        <v>1.83</v>
      </c>
      <c r="H1226" s="1">
        <v>14.674829978789457</v>
      </c>
      <c r="I1226" s="1">
        <v>12.879166494252829</v>
      </c>
      <c r="J1226" s="1">
        <v>1.6862802561521657</v>
      </c>
      <c r="K1226" s="1">
        <v>-3.6716314293918897</v>
      </c>
      <c r="L1226" s="1">
        <v>15.054622871175507</v>
      </c>
      <c r="M1226" s="1">
        <v>33.790000915527344</v>
      </c>
      <c r="N1226" s="1">
        <v>0.99022986041174998</v>
      </c>
      <c r="O1226" s="1">
        <v>0.96533690096206171</v>
      </c>
      <c r="P1226" s="1">
        <v>0.95590542468997364</v>
      </c>
      <c r="Q1226" s="1">
        <v>0.9893416659037273</v>
      </c>
      <c r="R1226" s="1">
        <v>0.9329846751933194</v>
      </c>
      <c r="S1226" s="1">
        <v>0.92304061281840655</v>
      </c>
      <c r="T1226" s="1">
        <v>0.92304061281840655</v>
      </c>
      <c r="U1226" s="1">
        <v>0.95590542468997364</v>
      </c>
      <c r="V1226" s="1">
        <v>406.790663</v>
      </c>
      <c r="W1226" s="1">
        <v>379.211635</v>
      </c>
      <c r="X1226" s="1">
        <v>262.000766</v>
      </c>
      <c r="Y1226" s="1">
        <v>389.46</v>
      </c>
      <c r="Z1226" s="7">
        <v>74463.375599999999</v>
      </c>
      <c r="AA1226" s="7">
        <v>23.078348697999999</v>
      </c>
      <c r="AB1226" s="7">
        <v>23.701509968</v>
      </c>
      <c r="AC1226" s="7">
        <v>27.145490560999999</v>
      </c>
      <c r="AD1226" s="7" t="s">
        <v>445</v>
      </c>
      <c r="AE1226" s="7">
        <v>64.866455349999995</v>
      </c>
      <c r="AF1226" s="7" t="s">
        <v>445</v>
      </c>
      <c r="AG1226" s="7">
        <v>100.39550602</v>
      </c>
    </row>
    <row r="1227" spans="1:33" ht="30" x14ac:dyDescent="0.25">
      <c r="A1227" s="1">
        <v>135693</v>
      </c>
      <c r="B1227" s="1">
        <v>2230217</v>
      </c>
      <c r="C1227" s="1" t="s">
        <v>593</v>
      </c>
      <c r="D1227" s="1">
        <v>202230217</v>
      </c>
      <c r="E1227" s="248" t="s">
        <v>608</v>
      </c>
      <c r="F1227" s="1">
        <v>34203085</v>
      </c>
      <c r="G1227" s="1">
        <v>1.83</v>
      </c>
      <c r="H1227" s="1">
        <v>10.010910152920319</v>
      </c>
      <c r="I1227" s="1">
        <v>13.795028498060651</v>
      </c>
      <c r="J1227" s="1">
        <v>-5.5556917720257459</v>
      </c>
      <c r="K1227" s="1">
        <v>6.3546355686368212</v>
      </c>
      <c r="L1227" s="1">
        <v>13.66387890337249</v>
      </c>
      <c r="M1227" s="1">
        <v>33.790000915527344</v>
      </c>
      <c r="N1227" s="1">
        <v>0.99022986041174998</v>
      </c>
      <c r="O1227" s="1">
        <v>0.96533690096206171</v>
      </c>
      <c r="P1227" s="1">
        <v>0.95590542468997364</v>
      </c>
      <c r="Q1227" s="1">
        <v>0.9893416659037273</v>
      </c>
      <c r="R1227" s="1">
        <v>0.9329846751933194</v>
      </c>
      <c r="S1227" s="1">
        <v>0.92304061281840655</v>
      </c>
      <c r="T1227" s="1">
        <v>0.92304061281840655</v>
      </c>
      <c r="U1227" s="1">
        <v>0.95590542468997364</v>
      </c>
      <c r="V1227" s="1">
        <v>406.790663</v>
      </c>
      <c r="W1227" s="1">
        <v>379.211635</v>
      </c>
      <c r="X1227" s="1">
        <v>262.000766</v>
      </c>
      <c r="Y1227" s="1">
        <v>389.46</v>
      </c>
      <c r="Z1227" s="7">
        <v>74463.375599999999</v>
      </c>
      <c r="AA1227" s="7">
        <v>25.529103599999999</v>
      </c>
      <c r="AB1227" s="7">
        <v>35.209540738000001</v>
      </c>
      <c r="AC1227" s="7">
        <v>25.276890913999999</v>
      </c>
      <c r="AD1227" s="7">
        <v>42.529655267000003</v>
      </c>
      <c r="AE1227" s="7" t="s">
        <v>445</v>
      </c>
      <c r="AF1227" s="7">
        <v>66.010003789999999</v>
      </c>
      <c r="AG1227" s="7" t="s">
        <v>445</v>
      </c>
    </row>
    <row r="1228" spans="1:33" ht="30" x14ac:dyDescent="0.25">
      <c r="A1228" s="1">
        <v>137791</v>
      </c>
      <c r="B1228" s="1">
        <v>2230218</v>
      </c>
      <c r="C1228" s="1" t="s">
        <v>593</v>
      </c>
      <c r="D1228" s="1">
        <v>202230218</v>
      </c>
      <c r="E1228" s="248" t="s">
        <v>608</v>
      </c>
      <c r="F1228" s="1">
        <v>34203085</v>
      </c>
      <c r="G1228" s="1">
        <v>1.83</v>
      </c>
      <c r="H1228" s="1">
        <v>16.268640801041535</v>
      </c>
      <c r="I1228" s="1">
        <v>21.871195072185404</v>
      </c>
      <c r="J1228" s="1">
        <v>-7.8936226609783899</v>
      </c>
      <c r="K1228" s="1">
        <v>8.6439838302797884</v>
      </c>
      <c r="L1228" s="1">
        <v>21.340169200376987</v>
      </c>
      <c r="M1228" s="1">
        <v>33.790000915527344</v>
      </c>
      <c r="N1228" s="1">
        <v>0.99022986041174998</v>
      </c>
      <c r="O1228" s="1">
        <v>0.96533690096206171</v>
      </c>
      <c r="P1228" s="1">
        <v>0.95590542468997364</v>
      </c>
      <c r="Q1228" s="1">
        <v>0.9893416659037273</v>
      </c>
      <c r="R1228" s="1">
        <v>0.9329846751933194</v>
      </c>
      <c r="S1228" s="1">
        <v>0.92304061281840655</v>
      </c>
      <c r="T1228" s="1">
        <v>0.92304061281840655</v>
      </c>
      <c r="U1228" s="1">
        <v>0.95590542468997364</v>
      </c>
      <c r="V1228" s="1">
        <v>406.790663</v>
      </c>
      <c r="W1228" s="1">
        <v>379.211635</v>
      </c>
      <c r="X1228" s="1">
        <v>262.000766</v>
      </c>
      <c r="Y1228" s="1">
        <v>389.46</v>
      </c>
      <c r="Z1228" s="7">
        <v>74463.375599999999</v>
      </c>
      <c r="AA1228" s="7">
        <v>15.986297325000001</v>
      </c>
      <c r="AB1228" s="7">
        <v>21.281545424000001</v>
      </c>
      <c r="AC1228" s="7">
        <v>15.573875264</v>
      </c>
      <c r="AD1228" s="7">
        <v>29.637054492000001</v>
      </c>
      <c r="AE1228" s="7" t="s">
        <v>445</v>
      </c>
      <c r="AF1228" s="7">
        <v>46.163000144000002</v>
      </c>
      <c r="AG1228" s="7" t="s">
        <v>445</v>
      </c>
    </row>
    <row r="1229" spans="1:33" ht="30" x14ac:dyDescent="0.25">
      <c r="A1229" s="1">
        <v>139889</v>
      </c>
      <c r="B1229" s="1">
        <v>2230219</v>
      </c>
      <c r="C1229" s="1" t="s">
        <v>593</v>
      </c>
      <c r="D1229" s="1">
        <v>202230219</v>
      </c>
      <c r="E1229" s="248" t="s">
        <v>608</v>
      </c>
      <c r="F1229" s="1">
        <v>34203085</v>
      </c>
      <c r="G1229" s="1">
        <v>1.83</v>
      </c>
      <c r="H1229" s="1">
        <v>4.1094423306350976</v>
      </c>
      <c r="I1229" s="1">
        <v>-4.7597002390265004</v>
      </c>
      <c r="J1229" s="1">
        <v>-3.0113856589528494</v>
      </c>
      <c r="K1229" s="1">
        <v>-6.879076859323372</v>
      </c>
      <c r="L1229" s="1">
        <v>6.1913671358702906</v>
      </c>
      <c r="M1229" s="1">
        <v>33.790000915527344</v>
      </c>
      <c r="N1229" s="1">
        <v>0.99022986041174998</v>
      </c>
      <c r="O1229" s="1">
        <v>0.96533690096206171</v>
      </c>
      <c r="P1229" s="1">
        <v>0.95590542468997364</v>
      </c>
      <c r="Q1229" s="1">
        <v>0.9893416659037273</v>
      </c>
      <c r="R1229" s="1">
        <v>0.9329846751933194</v>
      </c>
      <c r="S1229" s="1">
        <v>0.92304061281840655</v>
      </c>
      <c r="T1229" s="1">
        <v>0.92304061281840655</v>
      </c>
      <c r="U1229" s="1">
        <v>0.95590542468997364</v>
      </c>
      <c r="V1229" s="1">
        <v>406.790663</v>
      </c>
      <c r="W1229" s="1">
        <v>379.211635</v>
      </c>
      <c r="X1229" s="1">
        <v>262.000766</v>
      </c>
      <c r="Y1229" s="1">
        <v>389.46</v>
      </c>
      <c r="Z1229" s="7">
        <v>74463.375599999999</v>
      </c>
      <c r="AA1229" s="7">
        <v>57.547724766999998</v>
      </c>
      <c r="AB1229" s="7">
        <v>87.209160717000003</v>
      </c>
      <c r="AC1229" s="7" t="s">
        <v>444</v>
      </c>
      <c r="AD1229" s="7">
        <v>79.307663977999994</v>
      </c>
      <c r="AE1229" s="7">
        <v>34.155494341999997</v>
      </c>
      <c r="AF1229" s="7">
        <v>122.62645268999999</v>
      </c>
      <c r="AG1229" s="7">
        <v>53.118733415999998</v>
      </c>
    </row>
    <row r="1230" spans="1:33" ht="30" x14ac:dyDescent="0.25">
      <c r="A1230" s="1">
        <v>141987</v>
      </c>
      <c r="B1230" s="1">
        <v>2230220</v>
      </c>
      <c r="C1230" s="1" t="s">
        <v>593</v>
      </c>
      <c r="D1230" s="1">
        <v>202230220</v>
      </c>
      <c r="E1230" s="248" t="s">
        <v>608</v>
      </c>
      <c r="F1230" s="1">
        <v>34203085</v>
      </c>
      <c r="G1230" s="1">
        <v>1.83</v>
      </c>
      <c r="H1230" s="1">
        <v>4.0673760511706538</v>
      </c>
      <c r="I1230" s="1">
        <v>4.5560228783408609</v>
      </c>
      <c r="J1230" s="1">
        <v>-1.002177404302393</v>
      </c>
      <c r="K1230" s="1">
        <v>0.24975187985041938</v>
      </c>
      <c r="L1230" s="1">
        <v>4.6502046962986174</v>
      </c>
      <c r="M1230" s="1">
        <v>33.790000915527344</v>
      </c>
      <c r="N1230" s="1">
        <v>0.99022986041174998</v>
      </c>
      <c r="O1230" s="1">
        <v>0.96533690096206171</v>
      </c>
      <c r="P1230" s="1">
        <v>0.95590542468997364</v>
      </c>
      <c r="Q1230" s="1">
        <v>0.9893416659037273</v>
      </c>
      <c r="R1230" s="1">
        <v>0.9329846751933194</v>
      </c>
      <c r="S1230" s="1">
        <v>0.92304061281840655</v>
      </c>
      <c r="T1230" s="1">
        <v>0.92304061281840655</v>
      </c>
      <c r="U1230" s="1">
        <v>0.95590542468997364</v>
      </c>
      <c r="V1230" s="1">
        <v>406.790663</v>
      </c>
      <c r="W1230" s="1">
        <v>379.211635</v>
      </c>
      <c r="X1230" s="1">
        <v>262.000766</v>
      </c>
      <c r="Y1230" s="1">
        <v>389.46</v>
      </c>
      <c r="Z1230" s="7">
        <v>74463.375599999999</v>
      </c>
      <c r="AA1230" s="7">
        <v>76.951505939</v>
      </c>
      <c r="AB1230" s="7">
        <v>88.121451875000005</v>
      </c>
      <c r="AC1230" s="7">
        <v>78.562914559999996</v>
      </c>
      <c r="AD1230" s="7">
        <v>240.31191401000001</v>
      </c>
      <c r="AE1230" s="7" t="s">
        <v>445</v>
      </c>
      <c r="AF1230" s="7">
        <v>370.47806874999998</v>
      </c>
      <c r="AG1230" s="7" t="s">
        <v>445</v>
      </c>
    </row>
    <row r="1231" spans="1:33" ht="30" x14ac:dyDescent="0.25">
      <c r="A1231" s="1">
        <v>144085</v>
      </c>
      <c r="B1231" s="1">
        <v>2230221</v>
      </c>
      <c r="C1231" s="1" t="s">
        <v>593</v>
      </c>
      <c r="D1231" s="1">
        <v>202230221</v>
      </c>
      <c r="E1231" s="248" t="s">
        <v>608</v>
      </c>
      <c r="F1231" s="1">
        <v>34203085</v>
      </c>
      <c r="G1231" s="1">
        <v>1.83</v>
      </c>
      <c r="H1231" s="1">
        <v>-1.9854941395402614</v>
      </c>
      <c r="I1231" s="1">
        <v>9.6039258085755446</v>
      </c>
      <c r="J1231" s="1">
        <v>-11.169677265062893</v>
      </c>
      <c r="K1231" s="1">
        <v>4.2563334809571653</v>
      </c>
      <c r="L1231" s="1">
        <v>10.322157114893924</v>
      </c>
      <c r="M1231" s="1">
        <v>33.790000915527344</v>
      </c>
      <c r="N1231" s="1">
        <v>0.99022986041174998</v>
      </c>
      <c r="O1231" s="1">
        <v>0.96533690096206171</v>
      </c>
      <c r="P1231" s="1">
        <v>0.95590542468997364</v>
      </c>
      <c r="Q1231" s="1">
        <v>0.9893416659037273</v>
      </c>
      <c r="R1231" s="1">
        <v>0.9329846751933194</v>
      </c>
      <c r="S1231" s="1">
        <v>0.92304061281840655</v>
      </c>
      <c r="T1231" s="1">
        <v>0.92304061281840655</v>
      </c>
      <c r="U1231" s="1">
        <v>0.95590542468997364</v>
      </c>
      <c r="V1231" s="1">
        <v>406.790663</v>
      </c>
      <c r="W1231" s="1">
        <v>379.211635</v>
      </c>
      <c r="X1231" s="1">
        <v>262.000766</v>
      </c>
      <c r="Y1231" s="1">
        <v>389.46</v>
      </c>
      <c r="Z1231" s="7">
        <v>74463.375599999999</v>
      </c>
      <c r="AA1231" s="7">
        <v>34.117704076999999</v>
      </c>
      <c r="AB1231" s="7" t="s">
        <v>444</v>
      </c>
      <c r="AC1231" s="7">
        <v>36.743987847</v>
      </c>
      <c r="AD1231" s="7">
        <v>20.651238605</v>
      </c>
      <c r="AE1231" s="7" t="s">
        <v>445</v>
      </c>
      <c r="AF1231" s="7">
        <v>32.330141763999997</v>
      </c>
      <c r="AG1231" s="7" t="s">
        <v>445</v>
      </c>
    </row>
    <row r="1232" spans="1:33" ht="30" x14ac:dyDescent="0.25">
      <c r="A1232" s="1">
        <v>146183</v>
      </c>
      <c r="B1232" s="1">
        <v>2230222</v>
      </c>
      <c r="C1232" s="1" t="s">
        <v>593</v>
      </c>
      <c r="D1232" s="1">
        <v>202230222</v>
      </c>
      <c r="E1232" s="248" t="s">
        <v>608</v>
      </c>
      <c r="F1232" s="1">
        <v>34203085</v>
      </c>
      <c r="G1232" s="1">
        <v>1.83</v>
      </c>
      <c r="H1232" s="1">
        <v>6.877277880742021</v>
      </c>
      <c r="I1232" s="1">
        <v>0.36998112234246505</v>
      </c>
      <c r="J1232" s="1">
        <v>6.1653749822996984</v>
      </c>
      <c r="K1232" s="1">
        <v>-8.1640372187439212</v>
      </c>
      <c r="L1232" s="1">
        <v>8.3565554737200358</v>
      </c>
      <c r="M1232" s="1">
        <v>33.790000915527344</v>
      </c>
      <c r="N1232" s="1">
        <v>0.99022986041174998</v>
      </c>
      <c r="O1232" s="1">
        <v>0.96533690096206171</v>
      </c>
      <c r="P1232" s="1">
        <v>0.95590542468997364</v>
      </c>
      <c r="Q1232" s="1">
        <v>0.9893416659037273</v>
      </c>
      <c r="R1232" s="1">
        <v>0.9329846751933194</v>
      </c>
      <c r="S1232" s="1">
        <v>0.92304061281840655</v>
      </c>
      <c r="T1232" s="1">
        <v>0.92304061281840655</v>
      </c>
      <c r="U1232" s="1">
        <v>0.95590542468997364</v>
      </c>
      <c r="V1232" s="1">
        <v>406.790663</v>
      </c>
      <c r="W1232" s="1">
        <v>379.211635</v>
      </c>
      <c r="X1232" s="1">
        <v>262.000766</v>
      </c>
      <c r="Y1232" s="1">
        <v>389.46</v>
      </c>
      <c r="Z1232" s="7">
        <v>74463.375599999999</v>
      </c>
      <c r="AA1232" s="7">
        <v>42.377975548000002</v>
      </c>
      <c r="AB1232" s="7">
        <v>51.708421164000001</v>
      </c>
      <c r="AC1232" s="7">
        <v>978.75393097999995</v>
      </c>
      <c r="AD1232" s="7" t="s">
        <v>445</v>
      </c>
      <c r="AE1232" s="7">
        <v>28.622274020999999</v>
      </c>
      <c r="AF1232" s="7" t="s">
        <v>445</v>
      </c>
      <c r="AG1232" s="7">
        <v>44.600836538000003</v>
      </c>
    </row>
    <row r="1233" spans="1:33" ht="30" x14ac:dyDescent="0.25">
      <c r="A1233" s="1">
        <v>148281</v>
      </c>
      <c r="B1233" s="1">
        <v>2230223</v>
      </c>
      <c r="C1233" s="1" t="s">
        <v>593</v>
      </c>
      <c r="D1233" s="1">
        <v>202230223</v>
      </c>
      <c r="E1233" s="248" t="s">
        <v>608</v>
      </c>
      <c r="F1233" s="1">
        <v>34203085</v>
      </c>
      <c r="G1233" s="1">
        <v>1.83</v>
      </c>
      <c r="H1233" s="1">
        <v>6.1248398556628452</v>
      </c>
      <c r="I1233" s="1">
        <v>3.2192173276647962</v>
      </c>
      <c r="J1233" s="1">
        <v>3.0896507830846232</v>
      </c>
      <c r="K1233" s="1">
        <v>-4.445410670437167</v>
      </c>
      <c r="L1233" s="1">
        <v>6.6660768821307856</v>
      </c>
      <c r="M1233" s="1">
        <v>33.790000915527344</v>
      </c>
      <c r="N1233" s="1">
        <v>0.99022986041174998</v>
      </c>
      <c r="O1233" s="1">
        <v>0.96533690096206171</v>
      </c>
      <c r="P1233" s="1">
        <v>0.95590542468997364</v>
      </c>
      <c r="Q1233" s="1">
        <v>0.9893416659037273</v>
      </c>
      <c r="R1233" s="1">
        <v>0.9329846751933194</v>
      </c>
      <c r="S1233" s="1">
        <v>0.92304061281840655</v>
      </c>
      <c r="T1233" s="1">
        <v>0.92304061281840655</v>
      </c>
      <c r="U1233" s="1">
        <v>0.95590542468997364</v>
      </c>
      <c r="V1233" s="1">
        <v>406.790663</v>
      </c>
      <c r="W1233" s="1">
        <v>379.211635</v>
      </c>
      <c r="X1233" s="1">
        <v>262.000766</v>
      </c>
      <c r="Y1233" s="1">
        <v>389.46</v>
      </c>
      <c r="Z1233" s="7">
        <v>74463.375599999999</v>
      </c>
      <c r="AA1233" s="7">
        <v>53.378379578999997</v>
      </c>
      <c r="AB1233" s="7">
        <v>58.183663172000003</v>
      </c>
      <c r="AC1233" s="7">
        <v>111.60204643</v>
      </c>
      <c r="AD1233" s="7" t="s">
        <v>445</v>
      </c>
      <c r="AE1233" s="7">
        <v>53.401576263000003</v>
      </c>
      <c r="AF1233" s="7" t="s">
        <v>445</v>
      </c>
      <c r="AG1233" s="7">
        <v>82.746351978999996</v>
      </c>
    </row>
    <row r="1234" spans="1:33" ht="30" x14ac:dyDescent="0.25">
      <c r="A1234" s="1">
        <v>150379</v>
      </c>
      <c r="B1234" s="1">
        <v>2230224</v>
      </c>
      <c r="C1234" s="1" t="s">
        <v>593</v>
      </c>
      <c r="D1234" s="1">
        <v>202230224</v>
      </c>
      <c r="E1234" s="248" t="s">
        <v>608</v>
      </c>
      <c r="F1234" s="1">
        <v>34203085</v>
      </c>
      <c r="G1234" s="1">
        <v>1.83</v>
      </c>
      <c r="H1234" s="1">
        <v>1.6757627261938743</v>
      </c>
      <c r="I1234" s="1">
        <v>-2.595746581632115</v>
      </c>
      <c r="J1234" s="1">
        <v>-4.0416060215133953</v>
      </c>
      <c r="K1234" s="1">
        <v>-5.5178579422742393</v>
      </c>
      <c r="L1234" s="1">
        <v>5.0912478431842585</v>
      </c>
      <c r="M1234" s="1">
        <v>33.790000915527344</v>
      </c>
      <c r="N1234" s="1">
        <v>0.99022986041174998</v>
      </c>
      <c r="O1234" s="1">
        <v>0.96533690096206171</v>
      </c>
      <c r="P1234" s="1">
        <v>0.95590542468997364</v>
      </c>
      <c r="Q1234" s="1">
        <v>0.9893416659037273</v>
      </c>
      <c r="R1234" s="1">
        <v>0.9329846751933194</v>
      </c>
      <c r="S1234" s="1">
        <v>0.92304061281840655</v>
      </c>
      <c r="T1234" s="1">
        <v>0.92304061281840655</v>
      </c>
      <c r="U1234" s="1">
        <v>0.95590542468997364</v>
      </c>
      <c r="V1234" s="1">
        <v>406.790663</v>
      </c>
      <c r="W1234" s="1">
        <v>379.211635</v>
      </c>
      <c r="X1234" s="1">
        <v>262.000766</v>
      </c>
      <c r="Y1234" s="1">
        <v>389.46</v>
      </c>
      <c r="Z1234" s="7">
        <v>74463.375599999999</v>
      </c>
      <c r="AA1234" s="7">
        <v>70.198745408999997</v>
      </c>
      <c r="AB1234" s="7">
        <v>215.31371394999999</v>
      </c>
      <c r="AC1234" s="7" t="s">
        <v>444</v>
      </c>
      <c r="AD1234" s="7">
        <v>58.836942620999999</v>
      </c>
      <c r="AE1234" s="7">
        <v>42.828121371999998</v>
      </c>
      <c r="AF1234" s="7">
        <v>91.113611449999993</v>
      </c>
      <c r="AG1234" s="7">
        <v>66.469465614000001</v>
      </c>
    </row>
    <row r="1235" spans="1:33" ht="30" x14ac:dyDescent="0.25">
      <c r="A1235" s="1">
        <v>152477</v>
      </c>
      <c r="B1235" s="1">
        <v>2231201</v>
      </c>
      <c r="C1235" s="1" t="s">
        <v>593</v>
      </c>
      <c r="D1235" s="1">
        <v>202231201</v>
      </c>
      <c r="E1235" s="248" t="s">
        <v>608</v>
      </c>
      <c r="F1235" s="1">
        <v>34203085</v>
      </c>
      <c r="G1235" s="1">
        <v>1.83</v>
      </c>
      <c r="H1235" s="1">
        <v>-2.5014088340997338</v>
      </c>
      <c r="I1235" s="1">
        <v>4.8348395879386725</v>
      </c>
      <c r="J1235" s="1">
        <v>-17.680644009137513</v>
      </c>
      <c r="K1235" s="1">
        <v>-14.824526417936395</v>
      </c>
      <c r="L1235" s="1">
        <v>17.743111277677833</v>
      </c>
      <c r="M1235" s="1">
        <v>33.790000915527344</v>
      </c>
      <c r="N1235" s="1">
        <v>0.99022986041174998</v>
      </c>
      <c r="O1235" s="1">
        <v>0.96533690096206171</v>
      </c>
      <c r="P1235" s="1">
        <v>0.95590542468997364</v>
      </c>
      <c r="Q1235" s="1">
        <v>0.9893416659037273</v>
      </c>
      <c r="R1235" s="1">
        <v>0.9329846751933194</v>
      </c>
      <c r="S1235" s="1">
        <v>0.92304061281840655</v>
      </c>
      <c r="T1235" s="1">
        <v>0.92304061281840655</v>
      </c>
      <c r="U1235" s="1">
        <v>0.95590542468997364</v>
      </c>
      <c r="V1235" s="1">
        <v>406.790663</v>
      </c>
      <c r="W1235" s="1">
        <v>379.211635</v>
      </c>
      <c r="X1235" s="1">
        <v>262.000766</v>
      </c>
      <c r="Y1235" s="1">
        <v>389.46</v>
      </c>
      <c r="Z1235" s="7">
        <v>74463.375599999999</v>
      </c>
      <c r="AA1235" s="7">
        <v>19.429926483999999</v>
      </c>
      <c r="AB1235" s="7" t="s">
        <v>444</v>
      </c>
      <c r="AC1235" s="7">
        <v>73.974660981</v>
      </c>
      <c r="AD1235" s="7">
        <v>12.678084774</v>
      </c>
      <c r="AE1235" s="7">
        <v>15.313327036</v>
      </c>
      <c r="AF1235" s="7">
        <v>20.056185878000001</v>
      </c>
      <c r="AG1235" s="7">
        <v>24.112905209000001</v>
      </c>
    </row>
    <row r="1236" spans="1:33" ht="30" x14ac:dyDescent="0.25">
      <c r="A1236" s="1">
        <v>154575</v>
      </c>
      <c r="B1236" s="1">
        <v>2231202</v>
      </c>
      <c r="C1236" s="1" t="s">
        <v>593</v>
      </c>
      <c r="D1236" s="1">
        <v>202231202</v>
      </c>
      <c r="E1236" s="248" t="s">
        <v>608</v>
      </c>
      <c r="F1236" s="1">
        <v>34203085</v>
      </c>
      <c r="G1236" s="1">
        <v>1.83</v>
      </c>
      <c r="H1236" s="1">
        <v>3.2607214884965732</v>
      </c>
      <c r="I1236" s="1">
        <v>-3.1920819790705695</v>
      </c>
      <c r="J1236" s="1">
        <v>-0.54338376766339991</v>
      </c>
      <c r="K1236" s="1">
        <v>-3.9371364446322841</v>
      </c>
      <c r="L1236" s="1">
        <v>3.633767145160018</v>
      </c>
      <c r="M1236" s="1">
        <v>33.790000915527344</v>
      </c>
      <c r="N1236" s="1">
        <v>0.99022986041174998</v>
      </c>
      <c r="O1236" s="1">
        <v>0.96533690096206171</v>
      </c>
      <c r="P1236" s="1">
        <v>0.95590542468997364</v>
      </c>
      <c r="Q1236" s="1">
        <v>0.9893416659037273</v>
      </c>
      <c r="R1236" s="1">
        <v>0.9329846751933194</v>
      </c>
      <c r="S1236" s="1">
        <v>0.92304061281840655</v>
      </c>
      <c r="T1236" s="1">
        <v>0.92304061281840655</v>
      </c>
      <c r="U1236" s="1">
        <v>0.95590542468997364</v>
      </c>
      <c r="V1236" s="1">
        <v>406.790663</v>
      </c>
      <c r="W1236" s="1">
        <v>379.211635</v>
      </c>
      <c r="X1236" s="1">
        <v>262.000766</v>
      </c>
      <c r="Y1236" s="1">
        <v>389.46</v>
      </c>
      <c r="Z1236" s="7">
        <v>74463.375599999999</v>
      </c>
      <c r="AA1236" s="7">
        <v>98.756105583999997</v>
      </c>
      <c r="AB1236" s="7">
        <v>110.16878896</v>
      </c>
      <c r="AC1236" s="7" t="s">
        <v>444</v>
      </c>
      <c r="AD1236" s="7">
        <v>444.05810073999999</v>
      </c>
      <c r="AE1236" s="7">
        <v>60.424680350000003</v>
      </c>
      <c r="AF1236" s="7">
        <v>684.12706646000004</v>
      </c>
      <c r="AG1236" s="7">
        <v>93.557791413999993</v>
      </c>
    </row>
    <row r="1237" spans="1:33" ht="30" x14ac:dyDescent="0.25">
      <c r="A1237" s="1">
        <v>156673</v>
      </c>
      <c r="B1237" s="1">
        <v>2231203</v>
      </c>
      <c r="C1237" s="1" t="s">
        <v>593</v>
      </c>
      <c r="D1237" s="1">
        <v>202231203</v>
      </c>
      <c r="E1237" s="248" t="s">
        <v>608</v>
      </c>
      <c r="F1237" s="1">
        <v>34203085</v>
      </c>
      <c r="G1237" s="1">
        <v>1.83</v>
      </c>
      <c r="H1237" s="1">
        <v>14.338728497365555</v>
      </c>
      <c r="I1237" s="1">
        <v>17.77650820524337</v>
      </c>
      <c r="J1237" s="1">
        <v>-4.6529877525835204</v>
      </c>
      <c r="K1237" s="1">
        <v>5.8054490528542493</v>
      </c>
      <c r="L1237" s="1">
        <v>17.145487370253807</v>
      </c>
      <c r="M1237" s="1">
        <v>33.790000915527344</v>
      </c>
      <c r="N1237" s="1">
        <v>0.99022986041174998</v>
      </c>
      <c r="O1237" s="1">
        <v>0.96533690096206171</v>
      </c>
      <c r="P1237" s="1">
        <v>0.95590542468997364</v>
      </c>
      <c r="Q1237" s="1">
        <v>0.9893416659037273</v>
      </c>
      <c r="R1237" s="1">
        <v>0.9329846751933194</v>
      </c>
      <c r="S1237" s="1">
        <v>0.92304061281840655</v>
      </c>
      <c r="T1237" s="1">
        <v>0.92304061281840655</v>
      </c>
      <c r="U1237" s="1">
        <v>0.95590542468997364</v>
      </c>
      <c r="V1237" s="1">
        <v>406.790663</v>
      </c>
      <c r="W1237" s="1">
        <v>379.211635</v>
      </c>
      <c r="X1237" s="1">
        <v>262.000766</v>
      </c>
      <c r="Y1237" s="1">
        <v>389.46</v>
      </c>
      <c r="Z1237" s="7">
        <v>74463.375599999999</v>
      </c>
      <c r="AA1237" s="7">
        <v>20.142032954000001</v>
      </c>
      <c r="AB1237" s="7">
        <v>24.280516264999999</v>
      </c>
      <c r="AC1237" s="7">
        <v>19.391544549999999</v>
      </c>
      <c r="AD1237" s="7">
        <v>50.974636613000001</v>
      </c>
      <c r="AE1237" s="7" t="s">
        <v>445</v>
      </c>
      <c r="AF1237" s="7">
        <v>79.010295855999999</v>
      </c>
      <c r="AG1237" s="7" t="s">
        <v>445</v>
      </c>
    </row>
    <row r="1238" spans="1:33" ht="30" x14ac:dyDescent="0.25">
      <c r="A1238" s="1">
        <v>158771</v>
      </c>
      <c r="B1238" s="1">
        <v>2231204</v>
      </c>
      <c r="C1238" s="1" t="s">
        <v>593</v>
      </c>
      <c r="D1238" s="1">
        <v>202231204</v>
      </c>
      <c r="E1238" s="248" t="s">
        <v>608</v>
      </c>
      <c r="F1238" s="1">
        <v>34203085</v>
      </c>
      <c r="G1238" s="1">
        <v>1.83</v>
      </c>
      <c r="H1238" s="1">
        <v>9.5135596500070605</v>
      </c>
      <c r="I1238" s="1">
        <v>13.558408027820366</v>
      </c>
      <c r="J1238" s="1">
        <v>-6.2748673196328717</v>
      </c>
      <c r="K1238" s="1">
        <v>5.8226830873876754</v>
      </c>
      <c r="L1238" s="1">
        <v>13.76906396162242</v>
      </c>
      <c r="M1238" s="1">
        <v>33.790000915527344</v>
      </c>
      <c r="N1238" s="1">
        <v>0.99022986041174998</v>
      </c>
      <c r="O1238" s="1">
        <v>0.96533690096206171</v>
      </c>
      <c r="P1238" s="1">
        <v>0.95590542468997364</v>
      </c>
      <c r="Q1238" s="1">
        <v>0.9893416659037273</v>
      </c>
      <c r="R1238" s="1">
        <v>0.9329846751933194</v>
      </c>
      <c r="S1238" s="1">
        <v>0.92304061281840655</v>
      </c>
      <c r="T1238" s="1">
        <v>0.92304061281840655</v>
      </c>
      <c r="U1238" s="1">
        <v>0.95590542468997364</v>
      </c>
      <c r="V1238" s="1">
        <v>406.790663</v>
      </c>
      <c r="W1238" s="1">
        <v>379.211635</v>
      </c>
      <c r="X1238" s="1">
        <v>262.000766</v>
      </c>
      <c r="Y1238" s="1">
        <v>389.46</v>
      </c>
      <c r="Z1238" s="7">
        <v>74463.375599999999</v>
      </c>
      <c r="AA1238" s="7">
        <v>25.326441653</v>
      </c>
      <c r="AB1238" s="7">
        <v>37.102505512</v>
      </c>
      <c r="AC1238" s="7">
        <v>25.735473535000001</v>
      </c>
      <c r="AD1238" s="7">
        <v>37.540631265999998</v>
      </c>
      <c r="AE1238" s="7" t="s">
        <v>445</v>
      </c>
      <c r="AF1238" s="7">
        <v>58.329848382999998</v>
      </c>
      <c r="AG1238" s="7" t="s">
        <v>445</v>
      </c>
    </row>
    <row r="1239" spans="1:33" ht="30" x14ac:dyDescent="0.25">
      <c r="A1239" s="1">
        <v>160869</v>
      </c>
      <c r="B1239" s="1">
        <v>2231205</v>
      </c>
      <c r="C1239" s="1" t="s">
        <v>593</v>
      </c>
      <c r="D1239" s="1">
        <v>202231205</v>
      </c>
      <c r="E1239" s="248" t="s">
        <v>608</v>
      </c>
      <c r="F1239" s="1">
        <v>34203085</v>
      </c>
      <c r="G1239" s="1">
        <v>1.83</v>
      </c>
      <c r="H1239" s="1">
        <v>4.9892387740277924</v>
      </c>
      <c r="I1239" s="1">
        <v>3.6990055831152446</v>
      </c>
      <c r="J1239" s="1">
        <v>1.5071196584912725</v>
      </c>
      <c r="K1239" s="1">
        <v>-2.6519310891303531</v>
      </c>
      <c r="L1239" s="1">
        <v>5.5250832024660292</v>
      </c>
      <c r="M1239" s="1">
        <v>33.790000915527344</v>
      </c>
      <c r="N1239" s="1">
        <v>0.99022986041174998</v>
      </c>
      <c r="O1239" s="1">
        <v>0.96533690096206171</v>
      </c>
      <c r="P1239" s="1">
        <v>0.95590542468997364</v>
      </c>
      <c r="Q1239" s="1">
        <v>0.9893416659037273</v>
      </c>
      <c r="R1239" s="1">
        <v>0.9329846751933194</v>
      </c>
      <c r="S1239" s="1">
        <v>0.92304061281840655</v>
      </c>
      <c r="T1239" s="1">
        <v>0.92304061281840655</v>
      </c>
      <c r="U1239" s="1">
        <v>0.95590542468997364</v>
      </c>
      <c r="V1239" s="1">
        <v>406.790663</v>
      </c>
      <c r="W1239" s="1">
        <v>379.211635</v>
      </c>
      <c r="X1239" s="1">
        <v>262.000766</v>
      </c>
      <c r="Y1239" s="1">
        <v>389.46</v>
      </c>
      <c r="Z1239" s="7">
        <v>74463.375599999999</v>
      </c>
      <c r="AA1239" s="7">
        <v>64.608144839999994</v>
      </c>
      <c r="AB1239" s="7">
        <v>71.654462017</v>
      </c>
      <c r="AC1239" s="7">
        <v>96.996732055999999</v>
      </c>
      <c r="AD1239" s="7" t="s">
        <v>445</v>
      </c>
      <c r="AE1239" s="7">
        <v>90.192922998</v>
      </c>
      <c r="AF1239" s="7" t="s">
        <v>445</v>
      </c>
      <c r="AG1239" s="7">
        <v>139.38333356999999</v>
      </c>
    </row>
    <row r="1240" spans="1:33" ht="30" x14ac:dyDescent="0.25">
      <c r="A1240" s="1">
        <v>162967</v>
      </c>
      <c r="B1240" s="1">
        <v>2231206</v>
      </c>
      <c r="C1240" s="1" t="s">
        <v>593</v>
      </c>
      <c r="D1240" s="1">
        <v>202231206</v>
      </c>
      <c r="E1240" s="248" t="s">
        <v>608</v>
      </c>
      <c r="F1240" s="1">
        <v>34203085</v>
      </c>
      <c r="G1240" s="1">
        <v>1.83</v>
      </c>
      <c r="H1240" s="1">
        <v>-5.2427776066961798</v>
      </c>
      <c r="I1240" s="1">
        <v>5.7199970548308432</v>
      </c>
      <c r="J1240" s="1">
        <v>-7.0630806375365607</v>
      </c>
      <c r="K1240" s="1">
        <v>-2.3988263451435539</v>
      </c>
      <c r="L1240" s="1">
        <v>7.2302978688173001</v>
      </c>
      <c r="M1240" s="1">
        <v>33.790000915527344</v>
      </c>
      <c r="N1240" s="1">
        <v>0.99022986041174998</v>
      </c>
      <c r="O1240" s="1">
        <v>0.96533690096206171</v>
      </c>
      <c r="P1240" s="1">
        <v>0.95590542468997364</v>
      </c>
      <c r="Q1240" s="1">
        <v>0.9893416659037273</v>
      </c>
      <c r="R1240" s="1">
        <v>0.9329846751933194</v>
      </c>
      <c r="S1240" s="1">
        <v>0.92304061281840655</v>
      </c>
      <c r="T1240" s="1">
        <v>0.92304061281840655</v>
      </c>
      <c r="U1240" s="1">
        <v>0.95590542468997364</v>
      </c>
      <c r="V1240" s="1">
        <v>406.790663</v>
      </c>
      <c r="W1240" s="1">
        <v>379.211635</v>
      </c>
      <c r="X1240" s="1">
        <v>262.000766</v>
      </c>
      <c r="Y1240" s="1">
        <v>389.46</v>
      </c>
      <c r="Z1240" s="7">
        <v>74463.375599999999</v>
      </c>
      <c r="AA1240" s="7">
        <v>49.134927437000002</v>
      </c>
      <c r="AB1240" s="7" t="s">
        <v>444</v>
      </c>
      <c r="AC1240" s="7">
        <v>62.372490497000001</v>
      </c>
      <c r="AD1240" s="7">
        <v>33.239641315</v>
      </c>
      <c r="AE1240" s="7">
        <v>99.814862274999996</v>
      </c>
      <c r="AF1240" s="7">
        <v>51.708859746000002</v>
      </c>
      <c r="AG1240" s="7">
        <v>154.19544690999999</v>
      </c>
    </row>
    <row r="1241" spans="1:33" ht="30" x14ac:dyDescent="0.25">
      <c r="A1241" s="1">
        <v>165065</v>
      </c>
      <c r="B1241" s="1">
        <v>2231207</v>
      </c>
      <c r="C1241" s="1" t="s">
        <v>593</v>
      </c>
      <c r="D1241" s="1">
        <v>202231207</v>
      </c>
      <c r="E1241" s="248" t="s">
        <v>608</v>
      </c>
      <c r="F1241" s="1">
        <v>34203085</v>
      </c>
      <c r="G1241" s="1">
        <v>1.83</v>
      </c>
      <c r="H1241" s="1">
        <v>-2.1252845167353973</v>
      </c>
      <c r="I1241" s="1">
        <v>9.5130313483678073</v>
      </c>
      <c r="J1241" s="1">
        <v>-10.655536301672761</v>
      </c>
      <c r="K1241" s="1">
        <v>3.4996717267021156</v>
      </c>
      <c r="L1241" s="1">
        <v>9.7714316816262432</v>
      </c>
      <c r="M1241" s="1">
        <v>33.790000915527344</v>
      </c>
      <c r="N1241" s="1">
        <v>0.99022986041174998</v>
      </c>
      <c r="O1241" s="1">
        <v>0.96533690096206171</v>
      </c>
      <c r="P1241" s="1">
        <v>0.95590542468997364</v>
      </c>
      <c r="Q1241" s="1">
        <v>0.9893416659037273</v>
      </c>
      <c r="R1241" s="1">
        <v>0.9329846751933194</v>
      </c>
      <c r="S1241" s="1">
        <v>0.92304061281840655</v>
      </c>
      <c r="T1241" s="1">
        <v>0.92304061281840655</v>
      </c>
      <c r="U1241" s="1">
        <v>0.95590542468997364</v>
      </c>
      <c r="V1241" s="1">
        <v>406.790663</v>
      </c>
      <c r="W1241" s="1">
        <v>379.211635</v>
      </c>
      <c r="X1241" s="1">
        <v>262.000766</v>
      </c>
      <c r="Y1241" s="1">
        <v>389.46</v>
      </c>
      <c r="Z1241" s="7">
        <v>74463.375599999999</v>
      </c>
      <c r="AA1241" s="7">
        <v>36.096964991</v>
      </c>
      <c r="AB1241" s="7" t="s">
        <v>444</v>
      </c>
      <c r="AC1241" s="7">
        <v>37.104621516000002</v>
      </c>
      <c r="AD1241" s="7">
        <v>21.695933903</v>
      </c>
      <c r="AE1241" s="7" t="s">
        <v>445</v>
      </c>
      <c r="AF1241" s="7">
        <v>33.938356564999999</v>
      </c>
      <c r="AG1241" s="7" t="s">
        <v>445</v>
      </c>
    </row>
    <row r="1242" spans="1:33" ht="30" x14ac:dyDescent="0.25">
      <c r="A1242" s="1">
        <v>167163</v>
      </c>
      <c r="B1242" s="1">
        <v>2231208</v>
      </c>
      <c r="C1242" s="1" t="s">
        <v>593</v>
      </c>
      <c r="D1242" s="1">
        <v>202231208</v>
      </c>
      <c r="E1242" s="248" t="s">
        <v>608</v>
      </c>
      <c r="F1242" s="1">
        <v>34203085</v>
      </c>
      <c r="G1242" s="1">
        <v>1.83</v>
      </c>
      <c r="H1242" s="1">
        <v>1.5905186665075779</v>
      </c>
      <c r="I1242" s="1">
        <v>5.0110034175517315</v>
      </c>
      <c r="J1242" s="1">
        <v>-6.7479051028268096</v>
      </c>
      <c r="K1242" s="1">
        <v>4.4848213106664856</v>
      </c>
      <c r="L1242" s="1">
        <v>7.6750819364286844</v>
      </c>
      <c r="M1242" s="1">
        <v>33.790000915527344</v>
      </c>
      <c r="N1242" s="1">
        <v>0.99022986041174998</v>
      </c>
      <c r="O1242" s="1">
        <v>0.96533690096206171</v>
      </c>
      <c r="P1242" s="1">
        <v>0.95590542468997364</v>
      </c>
      <c r="Q1242" s="1">
        <v>0.9893416659037273</v>
      </c>
      <c r="R1242" s="1">
        <v>0.9329846751933194</v>
      </c>
      <c r="S1242" s="1">
        <v>0.92304061281840655</v>
      </c>
      <c r="T1242" s="1">
        <v>0.92304061281840655</v>
      </c>
      <c r="U1242" s="1">
        <v>0.95590542468997364</v>
      </c>
      <c r="V1242" s="1">
        <v>406.790663</v>
      </c>
      <c r="W1242" s="1">
        <v>379.211635</v>
      </c>
      <c r="X1242" s="1">
        <v>262.000766</v>
      </c>
      <c r="Y1242" s="1">
        <v>389.46</v>
      </c>
      <c r="Z1242" s="7">
        <v>74463.375599999999</v>
      </c>
      <c r="AA1242" s="7">
        <v>46.229523020999999</v>
      </c>
      <c r="AB1242" s="7">
        <v>226.90707624999999</v>
      </c>
      <c r="AC1242" s="7">
        <v>71.338896782999996</v>
      </c>
      <c r="AD1242" s="7">
        <v>34.838877981000003</v>
      </c>
      <c r="AE1242" s="7" t="s">
        <v>445</v>
      </c>
      <c r="AF1242" s="7">
        <v>54.170741292999999</v>
      </c>
      <c r="AG1242" s="7" t="s">
        <v>445</v>
      </c>
    </row>
    <row r="1243" spans="1:33" ht="30" x14ac:dyDescent="0.25">
      <c r="A1243" s="1">
        <v>169261</v>
      </c>
      <c r="B1243" s="1">
        <v>2231209</v>
      </c>
      <c r="C1243" s="1" t="s">
        <v>593</v>
      </c>
      <c r="D1243" s="1">
        <v>202231209</v>
      </c>
      <c r="E1243" s="248" t="s">
        <v>608</v>
      </c>
      <c r="F1243" s="1">
        <v>34203085</v>
      </c>
      <c r="G1243" s="1">
        <v>1.83</v>
      </c>
      <c r="H1243" s="1">
        <v>3.7483921567719753</v>
      </c>
      <c r="I1243" s="1">
        <v>3.1315625686484871</v>
      </c>
      <c r="J1243" s="1">
        <v>0.45119247179459221</v>
      </c>
      <c r="K1243" s="1">
        <v>-1.0409044382509558</v>
      </c>
      <c r="L1243" s="1">
        <v>3.7616636182640089</v>
      </c>
      <c r="M1243" s="1">
        <v>33.790000915527344</v>
      </c>
      <c r="N1243" s="1">
        <v>0.99022986041174998</v>
      </c>
      <c r="O1243" s="1">
        <v>0.96533690096206171</v>
      </c>
      <c r="P1243" s="1">
        <v>0.95590542468997364</v>
      </c>
      <c r="Q1243" s="1">
        <v>0.9893416659037273</v>
      </c>
      <c r="R1243" s="1">
        <v>0.9329846751933194</v>
      </c>
      <c r="S1243" s="1">
        <v>0.92304061281840655</v>
      </c>
      <c r="T1243" s="1">
        <v>0.92304061281840655</v>
      </c>
      <c r="U1243" s="1">
        <v>0.95590542468997364</v>
      </c>
      <c r="V1243" s="1">
        <v>406.790663</v>
      </c>
      <c r="W1243" s="1">
        <v>379.211635</v>
      </c>
      <c r="X1243" s="1">
        <v>262.000766</v>
      </c>
      <c r="Y1243" s="1">
        <v>389.46</v>
      </c>
      <c r="Z1243" s="7">
        <v>74463.375599999999</v>
      </c>
      <c r="AA1243" s="7">
        <v>95.364400379000003</v>
      </c>
      <c r="AB1243" s="7">
        <v>95.705585713000005</v>
      </c>
      <c r="AC1243" s="7">
        <v>114.75386123</v>
      </c>
      <c r="AD1243" s="7" t="s">
        <v>445</v>
      </c>
      <c r="AE1243" s="7">
        <v>231.33386152</v>
      </c>
      <c r="AF1243" s="7" t="s">
        <v>445</v>
      </c>
      <c r="AG1243" s="7">
        <v>356.65716142999997</v>
      </c>
    </row>
    <row r="1244" spans="1:33" ht="30" x14ac:dyDescent="0.25">
      <c r="A1244" s="1">
        <v>171359</v>
      </c>
      <c r="B1244" s="1">
        <v>2231210</v>
      </c>
      <c r="C1244" s="1" t="s">
        <v>593</v>
      </c>
      <c r="D1244" s="1">
        <v>202231210</v>
      </c>
      <c r="E1244" s="248" t="s">
        <v>608</v>
      </c>
      <c r="F1244" s="1">
        <v>34203085</v>
      </c>
      <c r="G1244" s="1">
        <v>1.83</v>
      </c>
      <c r="H1244" s="1">
        <v>12.953671306225484</v>
      </c>
      <c r="I1244" s="1">
        <v>10.072908111143496</v>
      </c>
      <c r="J1244" s="1">
        <v>3.0483506695941398</v>
      </c>
      <c r="K1244" s="1">
        <v>-5.7352915926786849</v>
      </c>
      <c r="L1244" s="1">
        <v>13.86130031437116</v>
      </c>
      <c r="M1244" s="1">
        <v>33.790000915527344</v>
      </c>
      <c r="N1244" s="1">
        <v>0.99022986041174998</v>
      </c>
      <c r="O1244" s="1">
        <v>0.96533690096206171</v>
      </c>
      <c r="P1244" s="1">
        <v>0.95590542468997364</v>
      </c>
      <c r="Q1244" s="1">
        <v>0.9893416659037273</v>
      </c>
      <c r="R1244" s="1">
        <v>0.9329846751933194</v>
      </c>
      <c r="S1244" s="1">
        <v>0.92304061281840655</v>
      </c>
      <c r="T1244" s="1">
        <v>0.92304061281840655</v>
      </c>
      <c r="U1244" s="1">
        <v>0.95590542468997364</v>
      </c>
      <c r="V1244" s="1">
        <v>406.790663</v>
      </c>
      <c r="W1244" s="1">
        <v>379.211635</v>
      </c>
      <c r="X1244" s="1">
        <v>262.000766</v>
      </c>
      <c r="Y1244" s="1">
        <v>389.46</v>
      </c>
      <c r="Z1244" s="7">
        <v>74463.375599999999</v>
      </c>
      <c r="AA1244" s="7">
        <v>25.151259318000001</v>
      </c>
      <c r="AB1244" s="7">
        <v>26.983607923000001</v>
      </c>
      <c r="AC1244" s="7">
        <v>34.986673858000003</v>
      </c>
      <c r="AD1244" s="7" t="s">
        <v>445</v>
      </c>
      <c r="AE1244" s="7">
        <v>41.166530453999997</v>
      </c>
      <c r="AF1244" s="7" t="s">
        <v>445</v>
      </c>
      <c r="AG1244" s="7">
        <v>63.911595284000001</v>
      </c>
    </row>
    <row r="1245" spans="1:33" ht="30" x14ac:dyDescent="0.25">
      <c r="A1245" s="1">
        <v>173457</v>
      </c>
      <c r="B1245" s="1">
        <v>2231211</v>
      </c>
      <c r="C1245" s="1" t="s">
        <v>593</v>
      </c>
      <c r="D1245" s="1">
        <v>202231211</v>
      </c>
      <c r="E1245" s="248" t="s">
        <v>608</v>
      </c>
      <c r="F1245" s="1">
        <v>34203085</v>
      </c>
      <c r="G1245" s="1">
        <v>1.83</v>
      </c>
      <c r="H1245" s="1">
        <v>3.8934976138138824</v>
      </c>
      <c r="I1245" s="1">
        <v>2.5151715685462959</v>
      </c>
      <c r="J1245" s="1">
        <v>0.26311394778896147</v>
      </c>
      <c r="K1245" s="1">
        <v>-2.8514756913528485</v>
      </c>
      <c r="L1245" s="1">
        <v>4.6513258931194619</v>
      </c>
      <c r="M1245" s="1">
        <v>33.790000915527344</v>
      </c>
      <c r="N1245" s="1">
        <v>0.99022986041174998</v>
      </c>
      <c r="O1245" s="1">
        <v>0.96533690096206171</v>
      </c>
      <c r="P1245" s="1">
        <v>0.95590542468997364</v>
      </c>
      <c r="Q1245" s="1">
        <v>0.9893416659037273</v>
      </c>
      <c r="R1245" s="1">
        <v>0.9329846751933194</v>
      </c>
      <c r="S1245" s="1">
        <v>0.92304061281840655</v>
      </c>
      <c r="T1245" s="1">
        <v>0.92304061281840655</v>
      </c>
      <c r="U1245" s="1">
        <v>0.95590542468997364</v>
      </c>
      <c r="V1245" s="1">
        <v>406.790663</v>
      </c>
      <c r="W1245" s="1">
        <v>379.211635</v>
      </c>
      <c r="X1245" s="1">
        <v>262.000766</v>
      </c>
      <c r="Y1245" s="1">
        <v>389.46</v>
      </c>
      <c r="Z1245" s="7">
        <v>74463.375599999999</v>
      </c>
      <c r="AA1245" s="7">
        <v>76.932715817000002</v>
      </c>
      <c r="AB1245" s="7">
        <v>92.101497664999997</v>
      </c>
      <c r="AC1245" s="7">
        <v>143.12156353</v>
      </c>
      <c r="AD1245" s="7" t="s">
        <v>445</v>
      </c>
      <c r="AE1245" s="7">
        <v>83.811295548000004</v>
      </c>
      <c r="AF1245" s="7" t="s">
        <v>445</v>
      </c>
      <c r="AG1245" s="7">
        <v>129.55938993999999</v>
      </c>
    </row>
    <row r="1246" spans="1:33" ht="30" x14ac:dyDescent="0.25">
      <c r="A1246" s="1">
        <v>175555</v>
      </c>
      <c r="B1246" s="1">
        <v>2231212</v>
      </c>
      <c r="C1246" s="1" t="s">
        <v>593</v>
      </c>
      <c r="D1246" s="1">
        <v>202231212</v>
      </c>
      <c r="E1246" s="248" t="s">
        <v>608</v>
      </c>
      <c r="F1246" s="1">
        <v>34203085</v>
      </c>
      <c r="G1246" s="1">
        <v>1.83</v>
      </c>
      <c r="H1246" s="1">
        <v>13.458225462747441</v>
      </c>
      <c r="I1246" s="1">
        <v>8.4746742695336152</v>
      </c>
      <c r="J1246" s="1">
        <v>5.5342091198419947</v>
      </c>
      <c r="K1246" s="1">
        <v>-8.0333216962006269</v>
      </c>
      <c r="L1246" s="1">
        <v>14.298514888634227</v>
      </c>
      <c r="M1246" s="1">
        <v>33.790000915527344</v>
      </c>
      <c r="N1246" s="1">
        <v>0.99022986041174998</v>
      </c>
      <c r="O1246" s="1">
        <v>0.96533690096206171</v>
      </c>
      <c r="P1246" s="1">
        <v>0.95590542468997364</v>
      </c>
      <c r="Q1246" s="1">
        <v>0.9893416659037273</v>
      </c>
      <c r="R1246" s="1">
        <v>0.9329846751933194</v>
      </c>
      <c r="S1246" s="1">
        <v>0.92304061281840655</v>
      </c>
      <c r="T1246" s="1">
        <v>0.92304061281840655</v>
      </c>
      <c r="U1246" s="1">
        <v>0.95590542468997364</v>
      </c>
      <c r="V1246" s="1">
        <v>406.790663</v>
      </c>
      <c r="W1246" s="1">
        <v>379.211635</v>
      </c>
      <c r="X1246" s="1">
        <v>262.000766</v>
      </c>
      <c r="Y1246" s="1">
        <v>389.46</v>
      </c>
      <c r="Z1246" s="7">
        <v>74463.375599999999</v>
      </c>
      <c r="AA1246" s="7">
        <v>24.351616012000001</v>
      </c>
      <c r="AB1246" s="7">
        <v>25.934491476000002</v>
      </c>
      <c r="AC1246" s="7">
        <v>41.773379538999997</v>
      </c>
      <c r="AD1246" s="7" t="s">
        <v>445</v>
      </c>
      <c r="AE1246" s="7">
        <v>29.104277751000001</v>
      </c>
      <c r="AF1246" s="7" t="s">
        <v>445</v>
      </c>
      <c r="AG1246" s="7">
        <v>45.342838090999997</v>
      </c>
    </row>
    <row r="1247" spans="1:33" ht="30" x14ac:dyDescent="0.25">
      <c r="A1247" s="1">
        <v>177653</v>
      </c>
      <c r="B1247" s="1">
        <v>2231213</v>
      </c>
      <c r="C1247" s="1" t="s">
        <v>593</v>
      </c>
      <c r="D1247" s="1">
        <v>202231213</v>
      </c>
      <c r="E1247" s="248" t="s">
        <v>608</v>
      </c>
      <c r="F1247" s="1">
        <v>34203085</v>
      </c>
      <c r="G1247" s="1">
        <v>1.83</v>
      </c>
      <c r="H1247" s="1">
        <v>3.5653510412239227</v>
      </c>
      <c r="I1247" s="1">
        <v>5.4964464597133285</v>
      </c>
      <c r="J1247" s="1">
        <v>-3.5142497984415533</v>
      </c>
      <c r="K1247" s="1">
        <v>2.094088075611654</v>
      </c>
      <c r="L1247" s="1">
        <v>6.1314344246152945</v>
      </c>
      <c r="M1247" s="1">
        <v>33.790000915527344</v>
      </c>
      <c r="N1247" s="1">
        <v>0.99022986041174998</v>
      </c>
      <c r="O1247" s="1">
        <v>0.96533690096206171</v>
      </c>
      <c r="P1247" s="1">
        <v>0.95590542468997364</v>
      </c>
      <c r="Q1247" s="1">
        <v>0.9893416659037273</v>
      </c>
      <c r="R1247" s="1">
        <v>0.9329846751933194</v>
      </c>
      <c r="S1247" s="1">
        <v>0.92304061281840655</v>
      </c>
      <c r="T1247" s="1">
        <v>0.92304061281840655</v>
      </c>
      <c r="U1247" s="1">
        <v>0.95590542468997364</v>
      </c>
      <c r="V1247" s="1">
        <v>406.790663</v>
      </c>
      <c r="W1247" s="1">
        <v>379.211635</v>
      </c>
      <c r="X1247" s="1">
        <v>262.000766</v>
      </c>
      <c r="Y1247" s="1">
        <v>389.46</v>
      </c>
      <c r="Z1247" s="7">
        <v>74463.375599999999</v>
      </c>
      <c r="AA1247" s="7">
        <v>58.120009103999998</v>
      </c>
      <c r="AB1247" s="7">
        <v>100.6703418</v>
      </c>
      <c r="AC1247" s="7">
        <v>64.949966338999999</v>
      </c>
      <c r="AD1247" s="7">
        <v>67.816208715000002</v>
      </c>
      <c r="AE1247" s="7" t="s">
        <v>445</v>
      </c>
      <c r="AF1247" s="7">
        <v>104.93638701</v>
      </c>
      <c r="AG1247" s="7" t="s">
        <v>445</v>
      </c>
    </row>
    <row r="1248" spans="1:33" ht="30" x14ac:dyDescent="0.25">
      <c r="A1248" s="1">
        <v>179751</v>
      </c>
      <c r="B1248" s="1">
        <v>2231214</v>
      </c>
      <c r="C1248" s="1" t="s">
        <v>593</v>
      </c>
      <c r="D1248" s="1">
        <v>202231214</v>
      </c>
      <c r="E1248" s="248" t="s">
        <v>608</v>
      </c>
      <c r="F1248" s="1">
        <v>34203085</v>
      </c>
      <c r="G1248" s="1">
        <v>1.83</v>
      </c>
      <c r="H1248" s="1">
        <v>4.1048511239916854</v>
      </c>
      <c r="I1248" s="1">
        <v>3.9209690135391182</v>
      </c>
      <c r="J1248" s="1">
        <v>-4.3242786122212246E-2</v>
      </c>
      <c r="K1248" s="1">
        <v>-1.2015001254829554</v>
      </c>
      <c r="L1248" s="1">
        <v>4.6398979758157015</v>
      </c>
      <c r="M1248" s="1">
        <v>33.790000915527344</v>
      </c>
      <c r="N1248" s="1">
        <v>0.99022986041174998</v>
      </c>
      <c r="O1248" s="1">
        <v>0.96533690096206171</v>
      </c>
      <c r="P1248" s="1">
        <v>0.95590542468997364</v>
      </c>
      <c r="Q1248" s="1">
        <v>0.9893416659037273</v>
      </c>
      <c r="R1248" s="1">
        <v>0.9329846751933194</v>
      </c>
      <c r="S1248" s="1">
        <v>0.92304061281840655</v>
      </c>
      <c r="T1248" s="1">
        <v>0.92304061281840655</v>
      </c>
      <c r="U1248" s="1">
        <v>0.95590542468997364</v>
      </c>
      <c r="V1248" s="1">
        <v>406.790663</v>
      </c>
      <c r="W1248" s="1">
        <v>379.211635</v>
      </c>
      <c r="X1248" s="1">
        <v>262.000766</v>
      </c>
      <c r="Y1248" s="1">
        <v>389.46</v>
      </c>
      <c r="Z1248" s="7">
        <v>74463.375599999999</v>
      </c>
      <c r="AA1248" s="7">
        <v>77.124661552999996</v>
      </c>
      <c r="AB1248" s="7">
        <v>87.307821173999997</v>
      </c>
      <c r="AC1248" s="7">
        <v>91.449202671999998</v>
      </c>
      <c r="AD1248" s="7">
        <v>5591.5477817999999</v>
      </c>
      <c r="AE1248" s="7">
        <v>200.27950258000001</v>
      </c>
      <c r="AF1248" s="7">
        <v>8608.2261873999996</v>
      </c>
      <c r="AG1248" s="7">
        <v>308.85175848</v>
      </c>
    </row>
    <row r="1249" spans="1:33" ht="30" x14ac:dyDescent="0.25">
      <c r="A1249" s="1">
        <v>181849</v>
      </c>
      <c r="B1249" s="1">
        <v>2231215</v>
      </c>
      <c r="C1249" s="1" t="s">
        <v>593</v>
      </c>
      <c r="D1249" s="1">
        <v>202231215</v>
      </c>
      <c r="E1249" s="248" t="s">
        <v>608</v>
      </c>
      <c r="F1249" s="1">
        <v>34203085</v>
      </c>
      <c r="G1249" s="1">
        <v>1.83</v>
      </c>
      <c r="H1249" s="1">
        <v>-0.95137760244375036</v>
      </c>
      <c r="I1249" s="1">
        <v>5.9813014975913212</v>
      </c>
      <c r="J1249" s="1">
        <v>-7.2196527463611009</v>
      </c>
      <c r="K1249" s="1">
        <v>2.5889296148304393</v>
      </c>
      <c r="L1249" s="1">
        <v>6.7960698325599607</v>
      </c>
      <c r="M1249" s="1">
        <v>33.790000915527344</v>
      </c>
      <c r="N1249" s="1">
        <v>0.99022986041174998</v>
      </c>
      <c r="O1249" s="1">
        <v>0.96533690096206171</v>
      </c>
      <c r="P1249" s="1">
        <v>0.95590542468997364</v>
      </c>
      <c r="Q1249" s="1">
        <v>0.9893416659037273</v>
      </c>
      <c r="R1249" s="1">
        <v>0.9329846751933194</v>
      </c>
      <c r="S1249" s="1">
        <v>0.92304061281840655</v>
      </c>
      <c r="T1249" s="1">
        <v>0.92304061281840655</v>
      </c>
      <c r="U1249" s="1">
        <v>0.95590542468997364</v>
      </c>
      <c r="V1249" s="1">
        <v>406.790663</v>
      </c>
      <c r="W1249" s="1">
        <v>379.211635</v>
      </c>
      <c r="X1249" s="1">
        <v>262.000766</v>
      </c>
      <c r="Y1249" s="1">
        <v>389.46</v>
      </c>
      <c r="Z1249" s="7">
        <v>74463.375599999999</v>
      </c>
      <c r="AA1249" s="7">
        <v>52.338248125</v>
      </c>
      <c r="AB1249" s="7" t="s">
        <v>444</v>
      </c>
      <c r="AC1249" s="7">
        <v>59.603943665000003</v>
      </c>
      <c r="AD1249" s="7">
        <v>32.497088585999997</v>
      </c>
      <c r="AE1249" s="7" t="s">
        <v>445</v>
      </c>
      <c r="AF1249" s="7">
        <v>50.565766357000001</v>
      </c>
      <c r="AG1249" s="7" t="s">
        <v>445</v>
      </c>
    </row>
    <row r="1250" spans="1:33" ht="30" x14ac:dyDescent="0.25">
      <c r="A1250" s="1">
        <v>183947</v>
      </c>
      <c r="B1250" s="1">
        <v>2231216</v>
      </c>
      <c r="C1250" s="1" t="s">
        <v>593</v>
      </c>
      <c r="D1250" s="1">
        <v>202231216</v>
      </c>
      <c r="E1250" s="248" t="s">
        <v>608</v>
      </c>
      <c r="F1250" s="1">
        <v>34203085</v>
      </c>
      <c r="G1250" s="1">
        <v>1.83</v>
      </c>
      <c r="H1250" s="1">
        <v>-0.24416881132739474</v>
      </c>
      <c r="I1250" s="1">
        <v>7.8998350849278651</v>
      </c>
      <c r="J1250" s="1">
        <v>-9.1036526988585162</v>
      </c>
      <c r="K1250" s="1">
        <v>4.6655620692503899</v>
      </c>
      <c r="L1250" s="1">
        <v>8.9841279147088571</v>
      </c>
      <c r="M1250" s="1">
        <v>33.790000915527344</v>
      </c>
      <c r="N1250" s="1">
        <v>0.99022986041174998</v>
      </c>
      <c r="O1250" s="1">
        <v>0.96533690096206171</v>
      </c>
      <c r="P1250" s="1">
        <v>0.95590542468997364</v>
      </c>
      <c r="Q1250" s="1">
        <v>0.9893416659037273</v>
      </c>
      <c r="R1250" s="1">
        <v>0.9329846751933194</v>
      </c>
      <c r="S1250" s="1">
        <v>0.92304061281840655</v>
      </c>
      <c r="T1250" s="1">
        <v>0.92304061281840655</v>
      </c>
      <c r="U1250" s="1">
        <v>0.95590542468997364</v>
      </c>
      <c r="V1250" s="1">
        <v>406.790663</v>
      </c>
      <c r="W1250" s="1">
        <v>379.211635</v>
      </c>
      <c r="X1250" s="1">
        <v>262.000766</v>
      </c>
      <c r="Y1250" s="1">
        <v>389.46</v>
      </c>
      <c r="Z1250" s="7">
        <v>74463.375599999999</v>
      </c>
      <c r="AA1250" s="7">
        <v>39.347873765999999</v>
      </c>
      <c r="AB1250" s="7" t="s">
        <v>444</v>
      </c>
      <c r="AC1250" s="7">
        <v>44.885826109999996</v>
      </c>
      <c r="AD1250" s="7">
        <v>25.564869686000002</v>
      </c>
      <c r="AE1250" s="7" t="s">
        <v>445</v>
      </c>
      <c r="AF1250" s="7">
        <v>39.894236524</v>
      </c>
      <c r="AG1250" s="7" t="s">
        <v>445</v>
      </c>
    </row>
    <row r="1251" spans="1:33" ht="30" x14ac:dyDescent="0.25">
      <c r="A1251" s="1">
        <v>186045</v>
      </c>
      <c r="B1251" s="1">
        <v>2231217</v>
      </c>
      <c r="C1251" s="1" t="s">
        <v>593</v>
      </c>
      <c r="D1251" s="1">
        <v>202231217</v>
      </c>
      <c r="E1251" s="248" t="s">
        <v>608</v>
      </c>
      <c r="F1251" s="1">
        <v>34203085</v>
      </c>
      <c r="G1251" s="1">
        <v>1.83</v>
      </c>
      <c r="H1251" s="1">
        <v>5.3835054443649719</v>
      </c>
      <c r="I1251" s="1">
        <v>6.6349171961999716</v>
      </c>
      <c r="J1251" s="1">
        <v>-2.1023185371620405</v>
      </c>
      <c r="K1251" s="1">
        <v>1.1342667710193639</v>
      </c>
      <c r="L1251" s="1">
        <v>6.6876859625998888</v>
      </c>
      <c r="M1251" s="1">
        <v>33.790000915527344</v>
      </c>
      <c r="N1251" s="1">
        <v>0.99022986041174998</v>
      </c>
      <c r="O1251" s="1">
        <v>0.96533690096206171</v>
      </c>
      <c r="P1251" s="1">
        <v>0.95590542468997364</v>
      </c>
      <c r="Q1251" s="1">
        <v>0.9893416659037273</v>
      </c>
      <c r="R1251" s="1">
        <v>0.9329846751933194</v>
      </c>
      <c r="S1251" s="1">
        <v>0.92304061281840655</v>
      </c>
      <c r="T1251" s="1">
        <v>0.92304061281840655</v>
      </c>
      <c r="U1251" s="1">
        <v>0.95590542468997364</v>
      </c>
      <c r="V1251" s="1">
        <v>406.790663</v>
      </c>
      <c r="W1251" s="1">
        <v>379.211635</v>
      </c>
      <c r="X1251" s="1">
        <v>262.000766</v>
      </c>
      <c r="Y1251" s="1">
        <v>389.46</v>
      </c>
      <c r="Z1251" s="7">
        <v>74463.375599999999</v>
      </c>
      <c r="AA1251" s="7">
        <v>53.202673545000003</v>
      </c>
      <c r="AB1251" s="7">
        <v>66.333536252000002</v>
      </c>
      <c r="AC1251" s="7">
        <v>53.633757782000004</v>
      </c>
      <c r="AD1251" s="7">
        <v>114.03363707</v>
      </c>
      <c r="AE1251" s="7" t="s">
        <v>445</v>
      </c>
      <c r="AF1251" s="7">
        <v>176.08397663</v>
      </c>
      <c r="AG1251" s="7" t="s">
        <v>445</v>
      </c>
    </row>
    <row r="1252" spans="1:33" ht="30" x14ac:dyDescent="0.25">
      <c r="A1252" s="1">
        <v>188143</v>
      </c>
      <c r="B1252" s="1">
        <v>2231218</v>
      </c>
      <c r="C1252" s="1" t="s">
        <v>593</v>
      </c>
      <c r="D1252" s="1">
        <v>202231218</v>
      </c>
      <c r="E1252" s="248" t="s">
        <v>608</v>
      </c>
      <c r="F1252" s="1">
        <v>34203085</v>
      </c>
      <c r="G1252" s="1">
        <v>1.83</v>
      </c>
      <c r="H1252" s="1">
        <v>4.0332460723582333</v>
      </c>
      <c r="I1252" s="1">
        <v>-1.3356960096422927</v>
      </c>
      <c r="J1252" s="1">
        <v>-12.245778250745113</v>
      </c>
      <c r="K1252" s="1">
        <v>-14.277405756209415</v>
      </c>
      <c r="L1252" s="1">
        <v>14.683957990019783</v>
      </c>
      <c r="M1252" s="1">
        <v>33.790000915527344</v>
      </c>
      <c r="N1252" s="1">
        <v>0.99022986041174998</v>
      </c>
      <c r="O1252" s="1">
        <v>0.96533690096206171</v>
      </c>
      <c r="P1252" s="1">
        <v>0.95590542468997364</v>
      </c>
      <c r="Q1252" s="1">
        <v>0.9893416659037273</v>
      </c>
      <c r="R1252" s="1">
        <v>0.9329846751933194</v>
      </c>
      <c r="S1252" s="1">
        <v>0.92304061281840655</v>
      </c>
      <c r="T1252" s="1">
        <v>0.92304061281840655</v>
      </c>
      <c r="U1252" s="1">
        <v>0.95590542468997364</v>
      </c>
      <c r="V1252" s="1">
        <v>406.790663</v>
      </c>
      <c r="W1252" s="1">
        <v>379.211635</v>
      </c>
      <c r="X1252" s="1">
        <v>262.000766</v>
      </c>
      <c r="Y1252" s="1">
        <v>389.46</v>
      </c>
      <c r="Z1252" s="7">
        <v>74463.375599999999</v>
      </c>
      <c r="AA1252" s="7">
        <v>23.686154730999998</v>
      </c>
      <c r="AB1252" s="7">
        <v>88.875611976000002</v>
      </c>
      <c r="AC1252" s="7" t="s">
        <v>444</v>
      </c>
      <c r="AD1252" s="7">
        <v>18.748630316</v>
      </c>
      <c r="AE1252" s="7">
        <v>15.938465694</v>
      </c>
      <c r="AF1252" s="7">
        <v>29.401246787000002</v>
      </c>
      <c r="AG1252" s="7">
        <v>25.075250157999999</v>
      </c>
    </row>
    <row r="1253" spans="1:33" ht="30" x14ac:dyDescent="0.25">
      <c r="A1253" s="1">
        <v>190241</v>
      </c>
      <c r="B1253" s="1">
        <v>2231219</v>
      </c>
      <c r="C1253" s="1" t="s">
        <v>593</v>
      </c>
      <c r="D1253" s="1">
        <v>202231219</v>
      </c>
      <c r="E1253" s="248" t="s">
        <v>608</v>
      </c>
      <c r="F1253" s="1">
        <v>34203085</v>
      </c>
      <c r="G1253" s="1">
        <v>1.83</v>
      </c>
      <c r="H1253" s="1">
        <v>3.3516730344506733</v>
      </c>
      <c r="I1253" s="1">
        <v>-1.8674389185481075E-2</v>
      </c>
      <c r="J1253" s="1">
        <v>2.3248899175706579</v>
      </c>
      <c r="K1253" s="1">
        <v>-4.4297826348967568</v>
      </c>
      <c r="L1253" s="1">
        <v>4.4205839781507832</v>
      </c>
      <c r="M1253" s="1">
        <v>33.790000915527344</v>
      </c>
      <c r="N1253" s="1">
        <v>0.99022986041174998</v>
      </c>
      <c r="O1253" s="1">
        <v>0.96533690096206171</v>
      </c>
      <c r="P1253" s="1">
        <v>0.95590542468997364</v>
      </c>
      <c r="Q1253" s="1">
        <v>0.9893416659037273</v>
      </c>
      <c r="R1253" s="1">
        <v>0.9329846751933194</v>
      </c>
      <c r="S1253" s="1">
        <v>0.92304061281840655</v>
      </c>
      <c r="T1253" s="1">
        <v>0.92304061281840655</v>
      </c>
      <c r="U1253" s="1">
        <v>0.95590542468997364</v>
      </c>
      <c r="V1253" s="1">
        <v>406.790663</v>
      </c>
      <c r="W1253" s="1">
        <v>379.211635</v>
      </c>
      <c r="X1253" s="1">
        <v>262.000766</v>
      </c>
      <c r="Y1253" s="1">
        <v>389.46</v>
      </c>
      <c r="Z1253" s="7">
        <v>74463.375599999999</v>
      </c>
      <c r="AA1253" s="7">
        <v>81.000582003000005</v>
      </c>
      <c r="AB1253" s="7">
        <v>107.15209457</v>
      </c>
      <c r="AC1253" s="7" t="s">
        <v>444</v>
      </c>
      <c r="AD1253" s="7" t="s">
        <v>445</v>
      </c>
      <c r="AE1253" s="7">
        <v>53.593502106000003</v>
      </c>
      <c r="AF1253" s="7" t="s">
        <v>445</v>
      </c>
      <c r="AG1253" s="7">
        <v>83.041804616999997</v>
      </c>
    </row>
    <row r="1254" spans="1:33" ht="30" x14ac:dyDescent="0.25">
      <c r="A1254" s="1">
        <v>192339</v>
      </c>
      <c r="B1254" s="1">
        <v>2231220</v>
      </c>
      <c r="C1254" s="1" t="s">
        <v>593</v>
      </c>
      <c r="D1254" s="1">
        <v>202231220</v>
      </c>
      <c r="E1254" s="248" t="s">
        <v>608</v>
      </c>
      <c r="F1254" s="1">
        <v>34203085</v>
      </c>
      <c r="G1254" s="1">
        <v>1.83</v>
      </c>
      <c r="H1254" s="1">
        <v>1.5492478718525675</v>
      </c>
      <c r="I1254" s="1">
        <v>0.10639251572789669</v>
      </c>
      <c r="J1254" s="1">
        <v>0.69642252411889338</v>
      </c>
      <c r="K1254" s="1">
        <v>-2.1869085277713287</v>
      </c>
      <c r="L1254" s="1">
        <v>2.242264693512114</v>
      </c>
      <c r="M1254" s="1">
        <v>33.790000915527344</v>
      </c>
      <c r="N1254" s="1">
        <v>0.99022986041174998</v>
      </c>
      <c r="O1254" s="1">
        <v>0.96533690096206171</v>
      </c>
      <c r="P1254" s="1">
        <v>0.95590542468997364</v>
      </c>
      <c r="Q1254" s="1">
        <v>0.9893416659037273</v>
      </c>
      <c r="R1254" s="1">
        <v>0.9329846751933194</v>
      </c>
      <c r="S1254" s="1">
        <v>0.92304061281840655</v>
      </c>
      <c r="T1254" s="1">
        <v>0.92304061281840655</v>
      </c>
      <c r="U1254" s="1">
        <v>0.95590542468997364</v>
      </c>
      <c r="V1254" s="1">
        <v>406.790663</v>
      </c>
      <c r="W1254" s="1">
        <v>379.211635</v>
      </c>
      <c r="X1254" s="1">
        <v>262.000766</v>
      </c>
      <c r="Y1254" s="1">
        <v>389.46</v>
      </c>
      <c r="Z1254" s="7">
        <v>74463.375599999999</v>
      </c>
      <c r="AA1254" s="7">
        <v>160.66265296</v>
      </c>
      <c r="AB1254" s="7">
        <v>232.97834884</v>
      </c>
      <c r="AC1254" s="7">
        <v>3406.104875</v>
      </c>
      <c r="AD1254" s="7" t="s">
        <v>445</v>
      </c>
      <c r="AE1254" s="7">
        <v>109.58411658999999</v>
      </c>
      <c r="AF1254" s="7" t="s">
        <v>445</v>
      </c>
      <c r="AG1254" s="7">
        <v>169.23433854999999</v>
      </c>
    </row>
    <row r="1255" spans="1:33" ht="30" x14ac:dyDescent="0.25">
      <c r="A1255" s="1">
        <v>194437</v>
      </c>
      <c r="B1255" s="1">
        <v>2231221</v>
      </c>
      <c r="C1255" s="1" t="s">
        <v>593</v>
      </c>
      <c r="D1255" s="1">
        <v>202231221</v>
      </c>
      <c r="E1255" s="248" t="s">
        <v>608</v>
      </c>
      <c r="F1255" s="1">
        <v>34203085</v>
      </c>
      <c r="G1255" s="1">
        <v>1.83</v>
      </c>
      <c r="H1255" s="1">
        <v>-0.7914905731036177</v>
      </c>
      <c r="I1255" s="1">
        <v>0.95663295717473695</v>
      </c>
      <c r="J1255" s="1">
        <v>-9.7065798965485843</v>
      </c>
      <c r="K1255" s="1">
        <v>-9.2990050384827132</v>
      </c>
      <c r="L1255" s="1">
        <v>9.8124608715938759</v>
      </c>
      <c r="M1255" s="1">
        <v>33.790000915527344</v>
      </c>
      <c r="N1255" s="1">
        <v>0.99022986041174998</v>
      </c>
      <c r="O1255" s="1">
        <v>0.96533690096206171</v>
      </c>
      <c r="P1255" s="1">
        <v>0.95590542468997364</v>
      </c>
      <c r="Q1255" s="1">
        <v>0.9893416659037273</v>
      </c>
      <c r="R1255" s="1">
        <v>0.9329846751933194</v>
      </c>
      <c r="S1255" s="1">
        <v>0.92304061281840655</v>
      </c>
      <c r="T1255" s="1">
        <v>0.92304061281840655</v>
      </c>
      <c r="U1255" s="1">
        <v>0.95590542468997364</v>
      </c>
      <c r="V1255" s="1">
        <v>406.790663</v>
      </c>
      <c r="W1255" s="1">
        <v>379.211635</v>
      </c>
      <c r="X1255" s="1">
        <v>262.000766</v>
      </c>
      <c r="Y1255" s="1">
        <v>389.46</v>
      </c>
      <c r="Z1255" s="7">
        <v>74463.375599999999</v>
      </c>
      <c r="AA1255" s="7">
        <v>35.941850138</v>
      </c>
      <c r="AB1255" s="7" t="s">
        <v>444</v>
      </c>
      <c r="AC1255" s="7">
        <v>377.92323935000002</v>
      </c>
      <c r="AD1255" s="7">
        <v>23.914784629</v>
      </c>
      <c r="AE1255" s="7">
        <v>25.006798212</v>
      </c>
      <c r="AF1255" s="7">
        <v>37.354078436000002</v>
      </c>
      <c r="AG1255" s="7">
        <v>39.035135496999999</v>
      </c>
    </row>
    <row r="1256" spans="1:33" ht="30" x14ac:dyDescent="0.25">
      <c r="A1256" s="1">
        <v>196535</v>
      </c>
      <c r="B1256" s="1">
        <v>2231222</v>
      </c>
      <c r="C1256" s="1" t="s">
        <v>593</v>
      </c>
      <c r="D1256" s="1">
        <v>202231222</v>
      </c>
      <c r="E1256" s="248" t="s">
        <v>608</v>
      </c>
      <c r="F1256" s="1">
        <v>34203085</v>
      </c>
      <c r="G1256" s="1">
        <v>1.83</v>
      </c>
      <c r="H1256" s="1">
        <v>-0.34090806161965126</v>
      </c>
      <c r="I1256" s="1">
        <v>1.5564376269627203</v>
      </c>
      <c r="J1256" s="1">
        <v>-2.4239077704084004</v>
      </c>
      <c r="K1256" s="1">
        <v>-0.27857414307425132</v>
      </c>
      <c r="L1256" s="1">
        <v>2.2737834946380628</v>
      </c>
      <c r="M1256" s="1">
        <v>33.790000915527344</v>
      </c>
      <c r="N1256" s="1">
        <v>0.99022986041174998</v>
      </c>
      <c r="O1256" s="1">
        <v>0.96533690096206171</v>
      </c>
      <c r="P1256" s="1">
        <v>0.95590542468997364</v>
      </c>
      <c r="Q1256" s="1">
        <v>0.9893416659037273</v>
      </c>
      <c r="R1256" s="1">
        <v>0.9329846751933194</v>
      </c>
      <c r="S1256" s="1">
        <v>0.92304061281840655</v>
      </c>
      <c r="T1256" s="1">
        <v>0.92304061281840655</v>
      </c>
      <c r="U1256" s="1">
        <v>0.95590542468997364</v>
      </c>
      <c r="V1256" s="1">
        <v>406.790663</v>
      </c>
      <c r="W1256" s="1">
        <v>379.211635</v>
      </c>
      <c r="X1256" s="1">
        <v>262.000766</v>
      </c>
      <c r="Y1256" s="1">
        <v>389.46</v>
      </c>
      <c r="Z1256" s="7">
        <v>74463.375599999999</v>
      </c>
      <c r="AA1256" s="7">
        <v>158.42171268999999</v>
      </c>
      <c r="AB1256" s="7" t="s">
        <v>444</v>
      </c>
      <c r="AC1256" s="7">
        <v>231.89751720000001</v>
      </c>
      <c r="AD1256" s="7">
        <v>98.771678840000007</v>
      </c>
      <c r="AE1256" s="7">
        <v>867.12560900000005</v>
      </c>
      <c r="AF1256" s="7">
        <v>152.58955949</v>
      </c>
      <c r="AG1256" s="7">
        <v>1335.4015863</v>
      </c>
    </row>
    <row r="1257" spans="1:33" ht="30" x14ac:dyDescent="0.25">
      <c r="A1257" s="1">
        <v>198633</v>
      </c>
      <c r="B1257" s="1">
        <v>2231223</v>
      </c>
      <c r="C1257" s="1" t="s">
        <v>593</v>
      </c>
      <c r="D1257" s="1">
        <v>202231223</v>
      </c>
      <c r="E1257" s="248" t="s">
        <v>608</v>
      </c>
      <c r="F1257" s="1">
        <v>34203085</v>
      </c>
      <c r="G1257" s="1">
        <v>1.83</v>
      </c>
      <c r="H1257" s="1">
        <v>2.9863120321428882</v>
      </c>
      <c r="I1257" s="1">
        <v>8.3811750837682393</v>
      </c>
      <c r="J1257" s="1">
        <v>-8.8556931298548474</v>
      </c>
      <c r="K1257" s="1">
        <v>7.6052412620452783</v>
      </c>
      <c r="L1257" s="1">
        <v>10.667909437325969</v>
      </c>
      <c r="M1257" s="1">
        <v>33.790000915527344</v>
      </c>
      <c r="N1257" s="1">
        <v>0.99022986041174998</v>
      </c>
      <c r="O1257" s="1">
        <v>0.96533690096206171</v>
      </c>
      <c r="P1257" s="1">
        <v>0.95590542468997364</v>
      </c>
      <c r="Q1257" s="1">
        <v>0.9893416659037273</v>
      </c>
      <c r="R1257" s="1">
        <v>0.9329846751933194</v>
      </c>
      <c r="S1257" s="1">
        <v>0.92304061281840655</v>
      </c>
      <c r="T1257" s="1">
        <v>0.92304061281840655</v>
      </c>
      <c r="U1257" s="1">
        <v>0.95590542468997364</v>
      </c>
      <c r="V1257" s="1">
        <v>406.790663</v>
      </c>
      <c r="W1257" s="1">
        <v>379.211635</v>
      </c>
      <c r="X1257" s="1">
        <v>262.000766</v>
      </c>
      <c r="Y1257" s="1">
        <v>389.46</v>
      </c>
      <c r="Z1257" s="7">
        <v>74463.375599999999</v>
      </c>
      <c r="AA1257" s="7">
        <v>32.979521585999997</v>
      </c>
      <c r="AB1257" s="7">
        <v>120.38398637</v>
      </c>
      <c r="AC1257" s="7">
        <v>42.250553218999997</v>
      </c>
      <c r="AD1257" s="7">
        <v>26.308686520999998</v>
      </c>
      <c r="AE1257" s="7" t="s">
        <v>445</v>
      </c>
      <c r="AF1257" s="7">
        <v>41.039275891999999</v>
      </c>
      <c r="AG1257" s="7" t="s">
        <v>445</v>
      </c>
    </row>
    <row r="1258" spans="1:33" ht="30" x14ac:dyDescent="0.25">
      <c r="A1258" s="1">
        <v>200731</v>
      </c>
      <c r="B1258" s="1">
        <v>2231224</v>
      </c>
      <c r="C1258" s="1" t="s">
        <v>593</v>
      </c>
      <c r="D1258" s="1">
        <v>202231224</v>
      </c>
      <c r="E1258" s="248" t="s">
        <v>608</v>
      </c>
      <c r="F1258" s="1">
        <v>34203085</v>
      </c>
      <c r="G1258" s="1">
        <v>1.83</v>
      </c>
      <c r="H1258" s="1">
        <v>14.252698184689292</v>
      </c>
      <c r="I1258" s="1">
        <v>17.461362601548331</v>
      </c>
      <c r="J1258" s="1">
        <v>-3.5821810941750853</v>
      </c>
      <c r="K1258" s="1">
        <v>4.974318650172731</v>
      </c>
      <c r="L1258" s="1">
        <v>16.34096614405459</v>
      </c>
      <c r="M1258" s="1">
        <v>33.790000915527344</v>
      </c>
      <c r="N1258" s="1">
        <v>0.99022986041174998</v>
      </c>
      <c r="O1258" s="1">
        <v>0.96533690096206171</v>
      </c>
      <c r="P1258" s="1">
        <v>0.95590542468997364</v>
      </c>
      <c r="Q1258" s="1">
        <v>0.9893416659037273</v>
      </c>
      <c r="R1258" s="1">
        <v>0.9329846751933194</v>
      </c>
      <c r="S1258" s="1">
        <v>0.92304061281840655</v>
      </c>
      <c r="T1258" s="1">
        <v>0.92304061281840655</v>
      </c>
      <c r="U1258" s="1">
        <v>0.95590542468997364</v>
      </c>
      <c r="V1258" s="1">
        <v>406.790663</v>
      </c>
      <c r="W1258" s="1">
        <v>379.211635</v>
      </c>
      <c r="X1258" s="1">
        <v>262.000766</v>
      </c>
      <c r="Y1258" s="1">
        <v>389.46</v>
      </c>
      <c r="Z1258" s="7">
        <v>74463.375599999999</v>
      </c>
      <c r="AA1258" s="7">
        <v>21.182926994999999</v>
      </c>
      <c r="AB1258" s="7">
        <v>24.433111281999999</v>
      </c>
      <c r="AC1258" s="7">
        <v>19.759574569000002</v>
      </c>
      <c r="AD1258" s="7">
        <v>66.511200927000004</v>
      </c>
      <c r="AE1258" s="7" t="s">
        <v>445</v>
      </c>
      <c r="AF1258" s="7">
        <v>102.92744446</v>
      </c>
      <c r="AG1258" s="7" t="s">
        <v>445</v>
      </c>
    </row>
    <row r="1259" spans="1:33" x14ac:dyDescent="0.25">
      <c r="A1259" s="1">
        <v>54427</v>
      </c>
      <c r="B1259" s="1">
        <v>31001416</v>
      </c>
      <c r="C1259" s="1">
        <v>9221188</v>
      </c>
      <c r="D1259" s="1">
        <v>131001416</v>
      </c>
      <c r="E1259" s="1" t="s">
        <v>609</v>
      </c>
      <c r="F1259" s="1">
        <v>34203085</v>
      </c>
      <c r="G1259" s="1">
        <v>1.83</v>
      </c>
      <c r="H1259" s="1">
        <v>3.9681504911374326</v>
      </c>
      <c r="I1259" s="1">
        <v>3.7486015538829878</v>
      </c>
      <c r="J1259" s="1">
        <v>-0.56204251600305977</v>
      </c>
      <c r="K1259" s="1">
        <v>-0.67862424734503302</v>
      </c>
      <c r="L1259" s="1">
        <v>4.2857565711349395</v>
      </c>
      <c r="M1259" s="1">
        <v>34.474998474121094</v>
      </c>
      <c r="N1259" s="1">
        <v>0.98970659838782415</v>
      </c>
      <c r="O1259" s="1">
        <v>0.96533690096206171</v>
      </c>
      <c r="P1259" s="1">
        <v>0.95540030054940595</v>
      </c>
      <c r="Q1259" s="1">
        <v>0.98877083460489912</v>
      </c>
      <c r="R1259" s="1">
        <v>0.9329846751933194</v>
      </c>
      <c r="S1259" s="1">
        <v>0.92250803596447917</v>
      </c>
      <c r="T1259" s="1">
        <v>0.92250803596447917</v>
      </c>
      <c r="U1259" s="1">
        <v>0.95540030054940595</v>
      </c>
      <c r="V1259" s="1">
        <v>406.790663</v>
      </c>
      <c r="W1259" s="1">
        <v>379.211635</v>
      </c>
      <c r="X1259" s="1">
        <v>262.000766</v>
      </c>
      <c r="Y1259" s="1">
        <v>389.46</v>
      </c>
      <c r="Z1259" s="7">
        <v>74463.375599999999</v>
      </c>
      <c r="AA1259" s="7">
        <v>83.535578267000005</v>
      </c>
      <c r="AB1259" s="7">
        <v>90.301706136999996</v>
      </c>
      <c r="AC1259" s="7">
        <v>95.649084956999999</v>
      </c>
      <c r="AD1259" s="7">
        <v>429.03474858999999</v>
      </c>
      <c r="AE1259" s="7">
        <v>355.15852661999998</v>
      </c>
      <c r="AF1259" s="7">
        <v>661.03212471999996</v>
      </c>
      <c r="AG1259" s="7">
        <v>547.30077544000005</v>
      </c>
    </row>
    <row r="1260" spans="1:33" x14ac:dyDescent="0.25">
      <c r="A1260" s="1">
        <v>56525</v>
      </c>
      <c r="B1260" s="1">
        <v>31001426</v>
      </c>
      <c r="C1260" s="1">
        <v>9221188</v>
      </c>
      <c r="D1260" s="1">
        <v>131001426</v>
      </c>
      <c r="E1260" s="1" t="s">
        <v>609</v>
      </c>
      <c r="F1260" s="1">
        <v>34203085</v>
      </c>
      <c r="G1260" s="1">
        <v>1.83</v>
      </c>
      <c r="H1260" s="1">
        <v>4.5876586009636942</v>
      </c>
      <c r="I1260" s="1">
        <v>3.3492274573453136</v>
      </c>
      <c r="J1260" s="1">
        <v>1.0702534715987804</v>
      </c>
      <c r="K1260" s="1">
        <v>-2.1928023267022692</v>
      </c>
      <c r="L1260" s="1">
        <v>4.841001288038524</v>
      </c>
      <c r="M1260" s="1">
        <v>34.474998474121094</v>
      </c>
      <c r="N1260" s="1">
        <v>0.98970659838782415</v>
      </c>
      <c r="O1260" s="1">
        <v>0.96533690096206171</v>
      </c>
      <c r="P1260" s="1">
        <v>0.95540030054940595</v>
      </c>
      <c r="Q1260" s="1">
        <v>0.98877083460489912</v>
      </c>
      <c r="R1260" s="1">
        <v>0.9329846751933194</v>
      </c>
      <c r="S1260" s="1">
        <v>0.92250803596447917</v>
      </c>
      <c r="T1260" s="1">
        <v>0.92250803596447917</v>
      </c>
      <c r="U1260" s="1">
        <v>0.95540030054940595</v>
      </c>
      <c r="V1260" s="1">
        <v>406.790663</v>
      </c>
      <c r="W1260" s="1">
        <v>379.211635</v>
      </c>
      <c r="X1260" s="1">
        <v>262.000766</v>
      </c>
      <c r="Y1260" s="1">
        <v>389.46</v>
      </c>
      <c r="Z1260" s="7">
        <v>74463.375599999999</v>
      </c>
      <c r="AA1260" s="7">
        <v>73.839664048000003</v>
      </c>
      <c r="AB1260" s="7">
        <v>77.972508977999993</v>
      </c>
      <c r="AC1260" s="7">
        <v>107.17387432</v>
      </c>
      <c r="AD1260" s="7" t="s">
        <v>445</v>
      </c>
      <c r="AE1260" s="7">
        <v>109.22325592999999</v>
      </c>
      <c r="AF1260" s="7" t="s">
        <v>445</v>
      </c>
      <c r="AG1260" s="7">
        <v>168.68706961000001</v>
      </c>
    </row>
    <row r="1261" spans="1:33" x14ac:dyDescent="0.25">
      <c r="A1261" s="1">
        <v>58623</v>
      </c>
      <c r="B1261" s="1">
        <v>31001586</v>
      </c>
      <c r="C1261" s="1">
        <v>9221188</v>
      </c>
      <c r="D1261" s="1">
        <v>131001586</v>
      </c>
      <c r="E1261" s="1" t="s">
        <v>609</v>
      </c>
      <c r="F1261" s="1">
        <v>34203085</v>
      </c>
      <c r="G1261" s="1">
        <v>1.83</v>
      </c>
      <c r="H1261" s="1">
        <v>3.6708941944634086</v>
      </c>
      <c r="I1261" s="1">
        <v>3.6628495578707065</v>
      </c>
      <c r="J1261" s="1">
        <v>-0.94816424112904918</v>
      </c>
      <c r="K1261" s="1">
        <v>-0.25064463041793561</v>
      </c>
      <c r="L1261" s="1">
        <v>4.2348692794320639</v>
      </c>
      <c r="M1261" s="1">
        <v>34.474998474121094</v>
      </c>
      <c r="N1261" s="1">
        <v>0.98970659838782415</v>
      </c>
      <c r="O1261" s="1">
        <v>0.96533690096206171</v>
      </c>
      <c r="P1261" s="1">
        <v>0.95540030054940595</v>
      </c>
      <c r="Q1261" s="1">
        <v>0.98877083460489912</v>
      </c>
      <c r="R1261" s="1">
        <v>0.9329846751933194</v>
      </c>
      <c r="S1261" s="1">
        <v>0.92250803596447917</v>
      </c>
      <c r="T1261" s="1">
        <v>0.92250803596447917</v>
      </c>
      <c r="U1261" s="1">
        <v>0.95540030054940595</v>
      </c>
      <c r="V1261" s="1">
        <v>406.790663</v>
      </c>
      <c r="W1261" s="1">
        <v>379.211635</v>
      </c>
      <c r="X1261" s="1">
        <v>262.000766</v>
      </c>
      <c r="Y1261" s="1">
        <v>389.46</v>
      </c>
      <c r="Z1261" s="7">
        <v>74463.375599999999</v>
      </c>
      <c r="AA1261" s="7">
        <v>84.551379781999998</v>
      </c>
      <c r="AB1261" s="7">
        <v>97.695002051000003</v>
      </c>
      <c r="AC1261" s="7">
        <v>97.911763730999994</v>
      </c>
      <c r="AD1261" s="7">
        <v>253.91133453</v>
      </c>
      <c r="AE1261" s="7">
        <v>963.30476751000003</v>
      </c>
      <c r="AF1261" s="7">
        <v>391.43222314000002</v>
      </c>
      <c r="AG1261" s="7">
        <v>1483.5329039000001</v>
      </c>
    </row>
    <row r="1262" spans="1:33" x14ac:dyDescent="0.25">
      <c r="A1262" s="1">
        <v>60721</v>
      </c>
      <c r="B1262" s="1">
        <v>30001130</v>
      </c>
      <c r="C1262" s="1">
        <v>9221188</v>
      </c>
      <c r="D1262" s="1">
        <v>130001130</v>
      </c>
      <c r="E1262" s="1" t="s">
        <v>609</v>
      </c>
      <c r="F1262" s="1">
        <v>34203085</v>
      </c>
      <c r="G1262" s="1">
        <v>1.83</v>
      </c>
      <c r="H1262" s="1">
        <v>10.313155966988152</v>
      </c>
      <c r="I1262" s="1">
        <v>-2.409897913515437</v>
      </c>
      <c r="J1262" s="1">
        <v>5.454209217561047</v>
      </c>
      <c r="K1262" s="1">
        <v>-10.816527838015277</v>
      </c>
      <c r="L1262" s="1">
        <v>9.8421693570018771</v>
      </c>
      <c r="M1262" s="1">
        <v>34.474998474121094</v>
      </c>
      <c r="N1262" s="1">
        <v>0.98970659838782415</v>
      </c>
      <c r="O1262" s="1">
        <v>0.96533690096206171</v>
      </c>
      <c r="P1262" s="1">
        <v>0.95540030054940595</v>
      </c>
      <c r="Q1262" s="1">
        <v>0.98877083460489912</v>
      </c>
      <c r="R1262" s="1">
        <v>0.9329846751933194</v>
      </c>
      <c r="S1262" s="1">
        <v>0.92250803596447917</v>
      </c>
      <c r="T1262" s="1">
        <v>0.92250803596447917</v>
      </c>
      <c r="U1262" s="1">
        <v>0.95540030054940595</v>
      </c>
      <c r="V1262" s="1">
        <v>406.790663</v>
      </c>
      <c r="W1262" s="1">
        <v>379.211635</v>
      </c>
      <c r="X1262" s="1">
        <v>262.000766</v>
      </c>
      <c r="Y1262" s="1">
        <v>389.46</v>
      </c>
      <c r="Z1262" s="7">
        <v>74463.375599999999</v>
      </c>
      <c r="AA1262" s="7">
        <v>35.810879483000001</v>
      </c>
      <c r="AB1262" s="7">
        <v>34.129780953000001</v>
      </c>
      <c r="AC1262" s="7" t="s">
        <v>444</v>
      </c>
      <c r="AD1262" s="7" t="s">
        <v>445</v>
      </c>
      <c r="AE1262" s="7">
        <v>21.345230899000001</v>
      </c>
      <c r="AF1262" s="7" t="s">
        <v>445</v>
      </c>
      <c r="AG1262" s="7">
        <v>33.400151936</v>
      </c>
    </row>
    <row r="1263" spans="1:33" x14ac:dyDescent="0.25">
      <c r="A1263" s="1">
        <v>62819</v>
      </c>
      <c r="B1263" s="1">
        <v>30004120</v>
      </c>
      <c r="C1263" s="1">
        <v>9221188</v>
      </c>
      <c r="D1263" s="1">
        <v>130004120</v>
      </c>
      <c r="E1263" s="1" t="s">
        <v>609</v>
      </c>
      <c r="F1263" s="1">
        <v>34203085</v>
      </c>
      <c r="G1263" s="1">
        <v>1.83</v>
      </c>
      <c r="H1263" s="1">
        <v>-0.39715071824276871</v>
      </c>
      <c r="I1263" s="1">
        <v>2.0857391572496682</v>
      </c>
      <c r="J1263" s="1">
        <v>-3.2308701520427086</v>
      </c>
      <c r="K1263" s="1">
        <v>-1.0219273727572911</v>
      </c>
      <c r="L1263" s="1">
        <v>3.0652915740806983</v>
      </c>
      <c r="M1263" s="1">
        <v>34.474998474121094</v>
      </c>
      <c r="N1263" s="1">
        <v>0.98970659838782415</v>
      </c>
      <c r="O1263" s="1">
        <v>0.96533690096206171</v>
      </c>
      <c r="P1263" s="1">
        <v>0.95540030054940595</v>
      </c>
      <c r="Q1263" s="1">
        <v>0.98877083460489912</v>
      </c>
      <c r="R1263" s="1">
        <v>0.9329846751933194</v>
      </c>
      <c r="S1263" s="1">
        <v>0.92250803596447917</v>
      </c>
      <c r="T1263" s="1">
        <v>0.92250803596447917</v>
      </c>
      <c r="U1263" s="1">
        <v>0.95540030054940595</v>
      </c>
      <c r="V1263" s="1">
        <v>406.790663</v>
      </c>
      <c r="W1263" s="1">
        <v>379.211635</v>
      </c>
      <c r="X1263" s="1">
        <v>262.000766</v>
      </c>
      <c r="Y1263" s="1">
        <v>389.46</v>
      </c>
      <c r="Z1263" s="7">
        <v>74463.375599999999</v>
      </c>
      <c r="AA1263" s="7">
        <v>117.19394706999999</v>
      </c>
      <c r="AB1263" s="7" t="s">
        <v>444</v>
      </c>
      <c r="AC1263" s="7">
        <v>172.70288552</v>
      </c>
      <c r="AD1263" s="7">
        <v>73.808890697999999</v>
      </c>
      <c r="AE1263" s="7">
        <v>235.51173116999999</v>
      </c>
      <c r="AF1263" s="7">
        <v>114.16717898</v>
      </c>
      <c r="AG1263" s="7">
        <v>363.10630635000001</v>
      </c>
    </row>
    <row r="1264" spans="1:33" x14ac:dyDescent="0.25">
      <c r="A1264" s="1">
        <v>64917</v>
      </c>
      <c r="B1264" s="1">
        <v>30004240</v>
      </c>
      <c r="C1264" s="1">
        <v>9221188</v>
      </c>
      <c r="D1264" s="1">
        <v>130004240</v>
      </c>
      <c r="E1264" s="1" t="s">
        <v>609</v>
      </c>
      <c r="F1264" s="1">
        <v>34203085</v>
      </c>
      <c r="G1264" s="1">
        <v>1.83</v>
      </c>
      <c r="H1264" s="1">
        <v>0.23659203419085692</v>
      </c>
      <c r="I1264" s="1">
        <v>1.08060373345921</v>
      </c>
      <c r="J1264" s="1">
        <v>-2.0482413787672926</v>
      </c>
      <c r="K1264" s="1">
        <v>-1.756323904384314</v>
      </c>
      <c r="L1264" s="1">
        <v>2.4953719144784015</v>
      </c>
      <c r="M1264" s="1">
        <v>34.474998474121094</v>
      </c>
      <c r="N1264" s="1">
        <v>0.98970659838782415</v>
      </c>
      <c r="O1264" s="1">
        <v>0.96533690096206171</v>
      </c>
      <c r="P1264" s="1">
        <v>0.95540030054940595</v>
      </c>
      <c r="Q1264" s="1">
        <v>0.98877083460489912</v>
      </c>
      <c r="R1264" s="1">
        <v>0.9329846751933194</v>
      </c>
      <c r="S1264" s="1">
        <v>0.92250803596447917</v>
      </c>
      <c r="T1264" s="1">
        <v>0.92250803596447917</v>
      </c>
      <c r="U1264" s="1">
        <v>0.95540030054940595</v>
      </c>
      <c r="V1264" s="1">
        <v>406.790663</v>
      </c>
      <c r="W1264" s="1">
        <v>379.211635</v>
      </c>
      <c r="X1264" s="1">
        <v>262.000766</v>
      </c>
      <c r="Y1264" s="1">
        <v>389.46</v>
      </c>
      <c r="Z1264" s="7">
        <v>74463.375599999999</v>
      </c>
      <c r="AA1264" s="7">
        <v>144.18834165000001</v>
      </c>
      <c r="AB1264" s="7">
        <v>1530.3233654999999</v>
      </c>
      <c r="AC1264" s="7">
        <v>334.27453111</v>
      </c>
      <c r="AD1264" s="7">
        <v>117.00260192</v>
      </c>
      <c r="AE1264" s="7">
        <v>136.61573902000001</v>
      </c>
      <c r="AF1264" s="7">
        <v>180.66325752</v>
      </c>
      <c r="AG1264" s="7">
        <v>210.85739151999999</v>
      </c>
    </row>
    <row r="1265" spans="1:33" x14ac:dyDescent="0.25">
      <c r="A1265" s="1">
        <v>67015</v>
      </c>
      <c r="B1265" s="1">
        <v>30004280</v>
      </c>
      <c r="C1265" s="1">
        <v>9221188</v>
      </c>
      <c r="D1265" s="1">
        <v>130004280</v>
      </c>
      <c r="E1265" s="1" t="s">
        <v>609</v>
      </c>
      <c r="F1265" s="1">
        <v>34203085</v>
      </c>
      <c r="G1265" s="1">
        <v>1.83</v>
      </c>
      <c r="H1265" s="1">
        <v>-8.6591341476166317E-2</v>
      </c>
      <c r="I1265" s="1">
        <v>1.8362746203146636</v>
      </c>
      <c r="J1265" s="1">
        <v>-2.8535444661970786</v>
      </c>
      <c r="K1265" s="1">
        <v>-1.3234600698785783</v>
      </c>
      <c r="L1265" s="1">
        <v>2.8254000269728947</v>
      </c>
      <c r="M1265" s="1">
        <v>34.474998474121094</v>
      </c>
      <c r="N1265" s="1">
        <v>0.98970659838782415</v>
      </c>
      <c r="O1265" s="1">
        <v>0.96533690096206171</v>
      </c>
      <c r="P1265" s="1">
        <v>0.95540030054940595</v>
      </c>
      <c r="Q1265" s="1">
        <v>0.98877083460489912</v>
      </c>
      <c r="R1265" s="1">
        <v>0.9329846751933194</v>
      </c>
      <c r="S1265" s="1">
        <v>0.92250803596447917</v>
      </c>
      <c r="T1265" s="1">
        <v>0.92250803596447917</v>
      </c>
      <c r="U1265" s="1">
        <v>0.95540030054940595</v>
      </c>
      <c r="V1265" s="1">
        <v>406.790663</v>
      </c>
      <c r="W1265" s="1">
        <v>379.211635</v>
      </c>
      <c r="X1265" s="1">
        <v>262.000766</v>
      </c>
      <c r="Y1265" s="1">
        <v>389.46</v>
      </c>
      <c r="Z1265" s="7">
        <v>74463.375599999999</v>
      </c>
      <c r="AA1265" s="7">
        <v>127.22924421</v>
      </c>
      <c r="AB1265" s="7" t="s">
        <v>444</v>
      </c>
      <c r="AC1265" s="7">
        <v>196.30104965999999</v>
      </c>
      <c r="AD1265" s="7">
        <v>83.700909667999994</v>
      </c>
      <c r="AE1265" s="7">
        <v>181.62569273</v>
      </c>
      <c r="AF1265" s="7">
        <v>129.39579563999999</v>
      </c>
      <c r="AG1265" s="7">
        <v>280.14954846000001</v>
      </c>
    </row>
    <row r="1266" spans="1:33" x14ac:dyDescent="0.25">
      <c r="A1266" s="1">
        <v>69113</v>
      </c>
      <c r="B1266" s="1">
        <v>30004290</v>
      </c>
      <c r="C1266" s="1">
        <v>9221188</v>
      </c>
      <c r="D1266" s="1">
        <v>130004290</v>
      </c>
      <c r="E1266" s="1" t="s">
        <v>609</v>
      </c>
      <c r="F1266" s="1">
        <v>34203085</v>
      </c>
      <c r="G1266" s="1">
        <v>1.83</v>
      </c>
      <c r="H1266" s="1">
        <v>1.8600232726130483E-2</v>
      </c>
      <c r="I1266" s="1">
        <v>1.5484833508469269</v>
      </c>
      <c r="J1266" s="1">
        <v>-2.5527240994876017</v>
      </c>
      <c r="K1266" s="1">
        <v>-1.4574729101584027</v>
      </c>
      <c r="L1266" s="1">
        <v>2.6187468554560471</v>
      </c>
      <c r="M1266" s="1">
        <v>34.474998474121094</v>
      </c>
      <c r="N1266" s="1">
        <v>0.98970659838782415</v>
      </c>
      <c r="O1266" s="1">
        <v>0.96533690096206171</v>
      </c>
      <c r="P1266" s="1">
        <v>0.95540030054940595</v>
      </c>
      <c r="Q1266" s="1">
        <v>0.98877083460489912</v>
      </c>
      <c r="R1266" s="1">
        <v>0.9329846751933194</v>
      </c>
      <c r="S1266" s="1">
        <v>0.92250803596447917</v>
      </c>
      <c r="T1266" s="1">
        <v>0.92250803596447917</v>
      </c>
      <c r="U1266" s="1">
        <v>0.95540030054940595</v>
      </c>
      <c r="V1266" s="1">
        <v>406.790663</v>
      </c>
      <c r="W1266" s="1">
        <v>379.211635</v>
      </c>
      <c r="X1266" s="1">
        <v>262.000766</v>
      </c>
      <c r="Y1266" s="1">
        <v>389.46</v>
      </c>
      <c r="Z1266" s="7">
        <v>74463.375599999999</v>
      </c>
      <c r="AA1266" s="7">
        <v>137.34819859999999</v>
      </c>
      <c r="AB1266" s="7">
        <v>19477.192309999999</v>
      </c>
      <c r="AC1266" s="7">
        <v>232.97016819999999</v>
      </c>
      <c r="AD1266" s="7">
        <v>93.682309032999996</v>
      </c>
      <c r="AE1266" s="7">
        <v>164.83348505000001</v>
      </c>
      <c r="AF1266" s="7">
        <v>144.76201209000001</v>
      </c>
      <c r="AG1266" s="7">
        <v>254.29819351</v>
      </c>
    </row>
    <row r="1267" spans="1:33" x14ac:dyDescent="0.25">
      <c r="A1267" s="1">
        <v>71211</v>
      </c>
      <c r="B1267" s="1">
        <v>30024070</v>
      </c>
      <c r="C1267" s="1">
        <v>9221188</v>
      </c>
      <c r="D1267" s="1">
        <v>130024070</v>
      </c>
      <c r="E1267" s="1" t="s">
        <v>609</v>
      </c>
      <c r="F1267" s="1">
        <v>34203085</v>
      </c>
      <c r="G1267" s="1">
        <v>1.83</v>
      </c>
      <c r="H1267" s="1">
        <v>2.3122197412248786</v>
      </c>
      <c r="I1267" s="1">
        <v>-2.0207795927255177</v>
      </c>
      <c r="J1267" s="1">
        <v>-7.7600662408996319</v>
      </c>
      <c r="K1267" s="1">
        <v>-8.4232705618770982</v>
      </c>
      <c r="L1267" s="1">
        <v>9.1387070491838944</v>
      </c>
      <c r="M1267" s="1">
        <v>34.474998474121094</v>
      </c>
      <c r="N1267" s="1">
        <v>0.98970659838782415</v>
      </c>
      <c r="O1267" s="1">
        <v>0.96533690096206171</v>
      </c>
      <c r="P1267" s="1">
        <v>0.95540030054940595</v>
      </c>
      <c r="Q1267" s="1">
        <v>0.98877083460489912</v>
      </c>
      <c r="R1267" s="1">
        <v>0.9329846751933194</v>
      </c>
      <c r="S1267" s="1">
        <v>0.92250803596447917</v>
      </c>
      <c r="T1267" s="1">
        <v>0.92250803596447917</v>
      </c>
      <c r="U1267" s="1">
        <v>0.95540030054940595</v>
      </c>
      <c r="V1267" s="1">
        <v>406.790663</v>
      </c>
      <c r="W1267" s="1">
        <v>379.211635</v>
      </c>
      <c r="X1267" s="1">
        <v>262.000766</v>
      </c>
      <c r="Y1267" s="1">
        <v>389.46</v>
      </c>
      <c r="Z1267" s="7">
        <v>74463.375599999999</v>
      </c>
      <c r="AA1267" s="7">
        <v>38.644438551</v>
      </c>
      <c r="AB1267" s="7">
        <v>155.68878852</v>
      </c>
      <c r="AC1267" s="7" t="s">
        <v>444</v>
      </c>
      <c r="AD1267" s="7">
        <v>30.146359394000001</v>
      </c>
      <c r="AE1267" s="7">
        <v>27.694057764</v>
      </c>
      <c r="AF1267" s="7">
        <v>46.949358871999998</v>
      </c>
      <c r="AG1267" s="7">
        <v>43.174076841000002</v>
      </c>
    </row>
    <row r="1268" spans="1:33" x14ac:dyDescent="0.25">
      <c r="A1268" s="1">
        <v>73309</v>
      </c>
      <c r="B1268" s="1">
        <v>30026030</v>
      </c>
      <c r="C1268" s="1">
        <v>9221188</v>
      </c>
      <c r="D1268" s="1">
        <v>130026030</v>
      </c>
      <c r="E1268" s="1" t="s">
        <v>609</v>
      </c>
      <c r="F1268" s="1">
        <v>34203085</v>
      </c>
      <c r="G1268" s="1">
        <v>1.83</v>
      </c>
      <c r="H1268" s="1">
        <v>9.0032428977231014</v>
      </c>
      <c r="I1268" s="1">
        <v>5.7328310681820049</v>
      </c>
      <c r="J1268" s="1">
        <v>4.2418696211797178</v>
      </c>
      <c r="K1268" s="1">
        <v>-5.0948725239536046</v>
      </c>
      <c r="L1268" s="1">
        <v>9.3844319607953128</v>
      </c>
      <c r="M1268" s="1">
        <v>34.474998474121094</v>
      </c>
      <c r="N1268" s="1">
        <v>0.98970659838782415</v>
      </c>
      <c r="O1268" s="1">
        <v>0.96533690096206171</v>
      </c>
      <c r="P1268" s="1">
        <v>0.95540030054940595</v>
      </c>
      <c r="Q1268" s="1">
        <v>0.98877083460489912</v>
      </c>
      <c r="R1268" s="1">
        <v>0.9329846751933194</v>
      </c>
      <c r="S1268" s="1">
        <v>0.92250803596447917</v>
      </c>
      <c r="T1268" s="1">
        <v>0.92250803596447917</v>
      </c>
      <c r="U1268" s="1">
        <v>0.95540030054940595</v>
      </c>
      <c r="V1268" s="1">
        <v>406.790663</v>
      </c>
      <c r="W1268" s="1">
        <v>379.211635</v>
      </c>
      <c r="X1268" s="1">
        <v>262.000766</v>
      </c>
      <c r="Y1268" s="1">
        <v>389.46</v>
      </c>
      <c r="Z1268" s="7">
        <v>74463.375599999999</v>
      </c>
      <c r="AA1268" s="7">
        <v>37.606376130999998</v>
      </c>
      <c r="AB1268" s="7">
        <v>39.240934756999998</v>
      </c>
      <c r="AC1268" s="7">
        <v>62.197206710000003</v>
      </c>
      <c r="AD1268" s="7" t="s">
        <v>445</v>
      </c>
      <c r="AE1268" s="7">
        <v>46.439422856999997</v>
      </c>
      <c r="AF1268" s="7" t="s">
        <v>445</v>
      </c>
      <c r="AG1268" s="7">
        <v>72.032288699000006</v>
      </c>
    </row>
    <row r="1269" spans="1:33" x14ac:dyDescent="0.25">
      <c r="A1269" s="1">
        <v>75407</v>
      </c>
      <c r="B1269" s="1">
        <v>30028010</v>
      </c>
      <c r="C1269" s="1">
        <v>9221188</v>
      </c>
      <c r="D1269" s="1">
        <v>130028010</v>
      </c>
      <c r="E1269" s="1" t="s">
        <v>609</v>
      </c>
      <c r="F1269" s="1">
        <v>34203085</v>
      </c>
      <c r="G1269" s="1">
        <v>1.83</v>
      </c>
      <c r="H1269" s="1">
        <v>7.299512240550186</v>
      </c>
      <c r="I1269" s="1">
        <v>6.23169934661935</v>
      </c>
      <c r="J1269" s="1">
        <v>2.1777811187626592</v>
      </c>
      <c r="K1269" s="1">
        <v>-2.609012170268195</v>
      </c>
      <c r="L1269" s="1">
        <v>7.8676351682290386</v>
      </c>
      <c r="M1269" s="1">
        <v>34.474998474121094</v>
      </c>
      <c r="N1269" s="1">
        <v>0.98970659838782415</v>
      </c>
      <c r="O1269" s="1">
        <v>0.96533690096206171</v>
      </c>
      <c r="P1269" s="1">
        <v>0.95540030054940595</v>
      </c>
      <c r="Q1269" s="1">
        <v>0.98877083460489912</v>
      </c>
      <c r="R1269" s="1">
        <v>0.9329846751933194</v>
      </c>
      <c r="S1269" s="1">
        <v>0.92250803596447917</v>
      </c>
      <c r="T1269" s="1">
        <v>0.92250803596447917</v>
      </c>
      <c r="U1269" s="1">
        <v>0.95540030054940595</v>
      </c>
      <c r="V1269" s="1">
        <v>406.790663</v>
      </c>
      <c r="W1269" s="1">
        <v>379.211635</v>
      </c>
      <c r="X1269" s="1">
        <v>262.000766</v>
      </c>
      <c r="Y1269" s="1">
        <v>389.46</v>
      </c>
      <c r="Z1269" s="7">
        <v>74463.375599999999</v>
      </c>
      <c r="AA1269" s="7">
        <v>45.049276853999999</v>
      </c>
      <c r="AB1269" s="7">
        <v>48.633303994999999</v>
      </c>
      <c r="AC1269" s="7">
        <v>57.138059925</v>
      </c>
      <c r="AD1269" s="7" t="s">
        <v>445</v>
      </c>
      <c r="AE1269" s="7">
        <v>91.639587817000006</v>
      </c>
      <c r="AF1269" s="7" t="s">
        <v>445</v>
      </c>
      <c r="AG1269" s="7">
        <v>141.61727303999999</v>
      </c>
    </row>
    <row r="1270" spans="1:33" x14ac:dyDescent="0.25">
      <c r="A1270" s="1">
        <v>77505</v>
      </c>
      <c r="B1270" s="1">
        <v>30028020</v>
      </c>
      <c r="C1270" s="1">
        <v>9221188</v>
      </c>
      <c r="D1270" s="1">
        <v>130028020</v>
      </c>
      <c r="E1270" s="1" t="s">
        <v>609</v>
      </c>
      <c r="F1270" s="1">
        <v>34203085</v>
      </c>
      <c r="G1270" s="1">
        <v>1.83</v>
      </c>
      <c r="H1270" s="1">
        <v>7.2864846120401392</v>
      </c>
      <c r="I1270" s="1">
        <v>6.1247087768964441</v>
      </c>
      <c r="J1270" s="1">
        <v>2.3296350735677045</v>
      </c>
      <c r="K1270" s="1">
        <v>-2.7549684753098411</v>
      </c>
      <c r="L1270" s="1">
        <v>7.8724418751902681</v>
      </c>
      <c r="M1270" s="1">
        <v>34.474998474121094</v>
      </c>
      <c r="N1270" s="1">
        <v>0.98970659838782415</v>
      </c>
      <c r="O1270" s="1">
        <v>0.96533690096206171</v>
      </c>
      <c r="P1270" s="1">
        <v>0.95540030054940595</v>
      </c>
      <c r="Q1270" s="1">
        <v>0.98877083460489912</v>
      </c>
      <c r="R1270" s="1">
        <v>0.9329846751933194</v>
      </c>
      <c r="S1270" s="1">
        <v>0.92250803596447917</v>
      </c>
      <c r="T1270" s="1">
        <v>0.92250803596447917</v>
      </c>
      <c r="U1270" s="1">
        <v>0.95540030054940595</v>
      </c>
      <c r="V1270" s="1">
        <v>406.790663</v>
      </c>
      <c r="W1270" s="1">
        <v>379.211635</v>
      </c>
      <c r="X1270" s="1">
        <v>262.000766</v>
      </c>
      <c r="Y1270" s="1">
        <v>389.46</v>
      </c>
      <c r="Z1270" s="7">
        <v>74463.375599999999</v>
      </c>
      <c r="AA1270" s="7">
        <v>45.021160371000001</v>
      </c>
      <c r="AB1270" s="7">
        <v>48.722044214999997</v>
      </c>
      <c r="AC1270" s="7">
        <v>58.153655014000002</v>
      </c>
      <c r="AD1270" s="7" t="s">
        <v>445</v>
      </c>
      <c r="AE1270" s="7">
        <v>86.731607178000004</v>
      </c>
      <c r="AF1270" s="7" t="s">
        <v>445</v>
      </c>
      <c r="AG1270" s="7">
        <v>134.06150955999999</v>
      </c>
    </row>
    <row r="1271" spans="1:33" x14ac:dyDescent="0.25">
      <c r="A1271" s="1">
        <v>79603</v>
      </c>
      <c r="B1271" s="1">
        <v>30028030</v>
      </c>
      <c r="C1271" s="1">
        <v>9221188</v>
      </c>
      <c r="D1271" s="1">
        <v>130028030</v>
      </c>
      <c r="E1271" s="1" t="s">
        <v>609</v>
      </c>
      <c r="F1271" s="1">
        <v>34203085</v>
      </c>
      <c r="G1271" s="1">
        <v>1.83</v>
      </c>
      <c r="H1271" s="1">
        <v>7.2101805537974482</v>
      </c>
      <c r="I1271" s="1">
        <v>6.3830560673678676</v>
      </c>
      <c r="J1271" s="1">
        <v>1.7930178462333957</v>
      </c>
      <c r="K1271" s="1">
        <v>-2.2458001640639722</v>
      </c>
      <c r="L1271" s="1">
        <v>7.7538533582658458</v>
      </c>
      <c r="M1271" s="1">
        <v>34.474998474121094</v>
      </c>
      <c r="N1271" s="1">
        <v>0.98970659838782415</v>
      </c>
      <c r="O1271" s="1">
        <v>0.96533690096206171</v>
      </c>
      <c r="P1271" s="1">
        <v>0.95540030054940595</v>
      </c>
      <c r="Q1271" s="1">
        <v>0.98877083460489912</v>
      </c>
      <c r="R1271" s="1">
        <v>0.9329846751933194</v>
      </c>
      <c r="S1271" s="1">
        <v>0.92250803596447917</v>
      </c>
      <c r="T1271" s="1">
        <v>0.92250803596447917</v>
      </c>
      <c r="U1271" s="1">
        <v>0.95540030054940595</v>
      </c>
      <c r="V1271" s="1">
        <v>406.790663</v>
      </c>
      <c r="W1271" s="1">
        <v>379.211635</v>
      </c>
      <c r="X1271" s="1">
        <v>262.000766</v>
      </c>
      <c r="Y1271" s="1">
        <v>389.46</v>
      </c>
      <c r="Z1271" s="7">
        <v>74463.375599999999</v>
      </c>
      <c r="AA1271" s="7">
        <v>45.725014430000002</v>
      </c>
      <c r="AB1271" s="7">
        <v>49.248243764000001</v>
      </c>
      <c r="AC1271" s="7">
        <v>55.759474808</v>
      </c>
      <c r="AD1271" s="7" t="s">
        <v>445</v>
      </c>
      <c r="AE1271" s="7">
        <v>106.62213661</v>
      </c>
      <c r="AF1271" s="7" t="s">
        <v>445</v>
      </c>
      <c r="AG1271" s="7">
        <v>164.68268495000001</v>
      </c>
    </row>
    <row r="1272" spans="1:33" x14ac:dyDescent="0.25">
      <c r="A1272" s="1">
        <v>81701</v>
      </c>
      <c r="B1272" s="1">
        <v>30053216</v>
      </c>
      <c r="C1272" s="1">
        <v>9221188</v>
      </c>
      <c r="D1272" s="1">
        <v>130053216</v>
      </c>
      <c r="E1272" s="1" t="s">
        <v>609</v>
      </c>
      <c r="F1272" s="1">
        <v>34203085</v>
      </c>
      <c r="G1272" s="1">
        <v>1.83</v>
      </c>
      <c r="H1272" s="1">
        <v>9.2144495444559968</v>
      </c>
      <c r="I1272" s="1">
        <v>9.3033654191057025</v>
      </c>
      <c r="J1272" s="1">
        <v>-0.97075470867436175</v>
      </c>
      <c r="K1272" s="1">
        <v>-1.1258801650269858</v>
      </c>
      <c r="L1272" s="1">
        <v>9.9172225252794934</v>
      </c>
      <c r="M1272" s="1">
        <v>34.474998474121094</v>
      </c>
      <c r="N1272" s="1">
        <v>0.98970659838782415</v>
      </c>
      <c r="O1272" s="1">
        <v>0.96533690096206171</v>
      </c>
      <c r="P1272" s="1">
        <v>0.95540030054940595</v>
      </c>
      <c r="Q1272" s="1">
        <v>0.98877083460489912</v>
      </c>
      <c r="R1272" s="1">
        <v>0.9329846751933194</v>
      </c>
      <c r="S1272" s="1">
        <v>0.92250803596447917</v>
      </c>
      <c r="T1272" s="1">
        <v>0.92250803596447917</v>
      </c>
      <c r="U1272" s="1">
        <v>0.95540030054940595</v>
      </c>
      <c r="V1272" s="1">
        <v>406.790663</v>
      </c>
      <c r="W1272" s="1">
        <v>379.211635</v>
      </c>
      <c r="X1272" s="1">
        <v>262.000766</v>
      </c>
      <c r="Y1272" s="1">
        <v>389.46</v>
      </c>
      <c r="Z1272" s="7">
        <v>74463.375599999999</v>
      </c>
      <c r="AA1272" s="7">
        <v>35.532296127000002</v>
      </c>
      <c r="AB1272" s="7">
        <v>38.318562471</v>
      </c>
      <c r="AC1272" s="7">
        <v>37.942779707</v>
      </c>
      <c r="AD1272" s="7">
        <v>247.97928375000001</v>
      </c>
      <c r="AE1272" s="7">
        <v>213.67454491999999</v>
      </c>
      <c r="AF1272" s="7">
        <v>382.29991883999998</v>
      </c>
      <c r="AG1272" s="7">
        <v>329.48828162000001</v>
      </c>
    </row>
    <row r="1273" spans="1:33" x14ac:dyDescent="0.25">
      <c r="A1273" s="1">
        <v>83799</v>
      </c>
      <c r="B1273" s="1">
        <v>30053346</v>
      </c>
      <c r="C1273" s="1">
        <v>9221188</v>
      </c>
      <c r="D1273" s="1">
        <v>130053346</v>
      </c>
      <c r="E1273" s="1" t="s">
        <v>609</v>
      </c>
      <c r="F1273" s="1">
        <v>34203085</v>
      </c>
      <c r="G1273" s="1">
        <v>1.83</v>
      </c>
      <c r="H1273" s="1">
        <v>9.3185665329801566</v>
      </c>
      <c r="I1273" s="1">
        <v>9.4627410014248881</v>
      </c>
      <c r="J1273" s="1">
        <v>-1.0533372263459171</v>
      </c>
      <c r="K1273" s="1">
        <v>-1.0481680808257714</v>
      </c>
      <c r="L1273" s="1">
        <v>10.030901066645068</v>
      </c>
      <c r="M1273" s="1">
        <v>34.474998474121094</v>
      </c>
      <c r="N1273" s="1">
        <v>0.98970659838782415</v>
      </c>
      <c r="O1273" s="1">
        <v>0.96533690096206171</v>
      </c>
      <c r="P1273" s="1">
        <v>0.95540030054940595</v>
      </c>
      <c r="Q1273" s="1">
        <v>0.98877083460489912</v>
      </c>
      <c r="R1273" s="1">
        <v>0.9329846751933194</v>
      </c>
      <c r="S1273" s="1">
        <v>0.92250803596447917</v>
      </c>
      <c r="T1273" s="1">
        <v>0.92250803596447917</v>
      </c>
      <c r="U1273" s="1">
        <v>0.95540030054940595</v>
      </c>
      <c r="V1273" s="1">
        <v>406.790663</v>
      </c>
      <c r="W1273" s="1">
        <v>379.211635</v>
      </c>
      <c r="X1273" s="1">
        <v>262.000766</v>
      </c>
      <c r="Y1273" s="1">
        <v>389.46</v>
      </c>
      <c r="Z1273" s="7">
        <v>74463.375599999999</v>
      </c>
      <c r="AA1273" s="7">
        <v>35.118281662000001</v>
      </c>
      <c r="AB1273" s="7">
        <v>37.879253452999997</v>
      </c>
      <c r="AC1273" s="7">
        <v>37.286888544999996</v>
      </c>
      <c r="AD1273" s="7">
        <v>228.4591001</v>
      </c>
      <c r="AE1273" s="7">
        <v>229.59070055999999</v>
      </c>
      <c r="AF1273" s="7">
        <v>352.24888529999998</v>
      </c>
      <c r="AG1273" s="7">
        <v>353.99096744000002</v>
      </c>
    </row>
    <row r="1274" spans="1:33" x14ac:dyDescent="0.25">
      <c r="A1274" s="1">
        <v>85897</v>
      </c>
      <c r="B1274" s="1">
        <v>30053356</v>
      </c>
      <c r="C1274" s="1">
        <v>9221188</v>
      </c>
      <c r="D1274" s="1">
        <v>130053356</v>
      </c>
      <c r="E1274" s="1" t="s">
        <v>609</v>
      </c>
      <c r="F1274" s="1">
        <v>34203085</v>
      </c>
      <c r="G1274" s="1">
        <v>1.83</v>
      </c>
      <c r="H1274" s="1">
        <v>9.3028190178159367</v>
      </c>
      <c r="I1274" s="1">
        <v>9.3559225016122483</v>
      </c>
      <c r="J1274" s="1">
        <v>-0.9130358950189249</v>
      </c>
      <c r="K1274" s="1">
        <v>-1.1804055456464466</v>
      </c>
      <c r="L1274" s="1">
        <v>10.001404197298825</v>
      </c>
      <c r="M1274" s="1">
        <v>34.474998474121094</v>
      </c>
      <c r="N1274" s="1">
        <v>0.98970659838782415</v>
      </c>
      <c r="O1274" s="1">
        <v>0.96533690096206171</v>
      </c>
      <c r="P1274" s="1">
        <v>0.95540030054940595</v>
      </c>
      <c r="Q1274" s="1">
        <v>0.98877083460489912</v>
      </c>
      <c r="R1274" s="1">
        <v>0.9329846751933194</v>
      </c>
      <c r="S1274" s="1">
        <v>0.92250803596447917</v>
      </c>
      <c r="T1274" s="1">
        <v>0.92250803596447917</v>
      </c>
      <c r="U1274" s="1">
        <v>0.95540030054940595</v>
      </c>
      <c r="V1274" s="1">
        <v>406.790663</v>
      </c>
      <c r="W1274" s="1">
        <v>379.211635</v>
      </c>
      <c r="X1274" s="1">
        <v>262.000766</v>
      </c>
      <c r="Y1274" s="1">
        <v>389.46</v>
      </c>
      <c r="Z1274" s="7">
        <v>74463.375599999999</v>
      </c>
      <c r="AA1274" s="7">
        <v>35.224804327999998</v>
      </c>
      <c r="AB1274" s="7">
        <v>37.945067012000003</v>
      </c>
      <c r="AC1274" s="7">
        <v>37.724017859999996</v>
      </c>
      <c r="AD1274" s="7">
        <v>263.71884992000003</v>
      </c>
      <c r="AE1274" s="7">
        <v>203.75828240000001</v>
      </c>
      <c r="AF1274" s="7">
        <v>406.53074779000002</v>
      </c>
      <c r="AG1274" s="7">
        <v>314.22234237999999</v>
      </c>
    </row>
    <row r="1275" spans="1:33" x14ac:dyDescent="0.25">
      <c r="A1275" s="1">
        <v>87995</v>
      </c>
      <c r="B1275" s="1">
        <v>30054216</v>
      </c>
      <c r="C1275" s="1">
        <v>9221188</v>
      </c>
      <c r="D1275" s="1">
        <v>130054216</v>
      </c>
      <c r="E1275" s="1" t="s">
        <v>609</v>
      </c>
      <c r="F1275" s="1">
        <v>34203085</v>
      </c>
      <c r="G1275" s="1">
        <v>1.83</v>
      </c>
      <c r="H1275" s="1">
        <v>9.4712355710685099</v>
      </c>
      <c r="I1275" s="1">
        <v>6.3403211038409903</v>
      </c>
      <c r="J1275" s="1">
        <v>2.7293698960934707</v>
      </c>
      <c r="K1275" s="1">
        <v>-4.6714602188664252</v>
      </c>
      <c r="L1275" s="1">
        <v>9.5814468095515331</v>
      </c>
      <c r="M1275" s="1">
        <v>34.474998474121094</v>
      </c>
      <c r="N1275" s="1">
        <v>0.98970659838782415</v>
      </c>
      <c r="O1275" s="1">
        <v>0.96533690096206171</v>
      </c>
      <c r="P1275" s="1">
        <v>0.95540030054940595</v>
      </c>
      <c r="Q1275" s="1">
        <v>0.98877083460489912</v>
      </c>
      <c r="R1275" s="1">
        <v>0.9329846751933194</v>
      </c>
      <c r="S1275" s="1">
        <v>0.92250803596447917</v>
      </c>
      <c r="T1275" s="1">
        <v>0.92250803596447917</v>
      </c>
      <c r="U1275" s="1">
        <v>0.95540030054940595</v>
      </c>
      <c r="V1275" s="1">
        <v>406.790663</v>
      </c>
      <c r="W1275" s="1">
        <v>379.211635</v>
      </c>
      <c r="X1275" s="1">
        <v>262.000766</v>
      </c>
      <c r="Y1275" s="1">
        <v>389.46</v>
      </c>
      <c r="Z1275" s="7">
        <v>74463.375599999999</v>
      </c>
      <c r="AA1275" s="7">
        <v>36.812547232999997</v>
      </c>
      <c r="AB1275" s="7">
        <v>37.252549768000002</v>
      </c>
      <c r="AC1275" s="7">
        <v>56.142044404000004</v>
      </c>
      <c r="AD1275" s="7" t="s">
        <v>445</v>
      </c>
      <c r="AE1275" s="7">
        <v>50.739242279999999</v>
      </c>
      <c r="AF1275" s="7" t="s">
        <v>445</v>
      </c>
      <c r="AG1275" s="7">
        <v>78.651797001000006</v>
      </c>
    </row>
    <row r="1276" spans="1:33" x14ac:dyDescent="0.25">
      <c r="A1276" s="1">
        <v>90093</v>
      </c>
      <c r="B1276" s="1">
        <v>30054286</v>
      </c>
      <c r="C1276" s="1">
        <v>9221188</v>
      </c>
      <c r="D1276" s="1">
        <v>130054286</v>
      </c>
      <c r="E1276" s="1" t="s">
        <v>609</v>
      </c>
      <c r="F1276" s="1">
        <v>34203085</v>
      </c>
      <c r="G1276" s="1">
        <v>1.83</v>
      </c>
      <c r="H1276" s="1">
        <v>9.6699375030736761</v>
      </c>
      <c r="I1276" s="1">
        <v>6.3183604973570739</v>
      </c>
      <c r="J1276" s="1">
        <v>3.0821374329938944</v>
      </c>
      <c r="K1276" s="1">
        <v>-5.0350149018202766</v>
      </c>
      <c r="L1276" s="1">
        <v>9.8615150115552908</v>
      </c>
      <c r="M1276" s="1">
        <v>34.474998474121094</v>
      </c>
      <c r="N1276" s="1">
        <v>0.98970659838782415</v>
      </c>
      <c r="O1276" s="1">
        <v>0.96533690096206171</v>
      </c>
      <c r="P1276" s="1">
        <v>0.95540030054940595</v>
      </c>
      <c r="Q1276" s="1">
        <v>0.98877083460489912</v>
      </c>
      <c r="R1276" s="1">
        <v>0.9329846751933194</v>
      </c>
      <c r="S1276" s="1">
        <v>0.92250803596447917</v>
      </c>
      <c r="T1276" s="1">
        <v>0.92250803596447917</v>
      </c>
      <c r="U1276" s="1">
        <v>0.95540030054940595</v>
      </c>
      <c r="V1276" s="1">
        <v>406.790663</v>
      </c>
      <c r="W1276" s="1">
        <v>379.211635</v>
      </c>
      <c r="X1276" s="1">
        <v>262.000766</v>
      </c>
      <c r="Y1276" s="1">
        <v>389.46</v>
      </c>
      <c r="Z1276" s="7">
        <v>74463.375599999999</v>
      </c>
      <c r="AA1276" s="7">
        <v>35.738666383999998</v>
      </c>
      <c r="AB1276" s="7">
        <v>36.466520330000002</v>
      </c>
      <c r="AC1276" s="7">
        <v>56.340651930999996</v>
      </c>
      <c r="AD1276" s="7" t="s">
        <v>445</v>
      </c>
      <c r="AE1276" s="7">
        <v>47.003395576000003</v>
      </c>
      <c r="AF1276" s="7" t="s">
        <v>445</v>
      </c>
      <c r="AG1276" s="7">
        <v>72.900516346000003</v>
      </c>
    </row>
    <row r="1277" spans="1:33" x14ac:dyDescent="0.25">
      <c r="A1277" s="1">
        <v>92191</v>
      </c>
      <c r="B1277" s="1">
        <v>30054346</v>
      </c>
      <c r="C1277" s="1">
        <v>9221188</v>
      </c>
      <c r="D1277" s="1">
        <v>130054346</v>
      </c>
      <c r="E1277" s="1" t="s">
        <v>609</v>
      </c>
      <c r="F1277" s="1">
        <v>34203085</v>
      </c>
      <c r="G1277" s="1">
        <v>1.83</v>
      </c>
      <c r="H1277" s="1">
        <v>9.4807696862362505</v>
      </c>
      <c r="I1277" s="1">
        <v>6.3837750493965393</v>
      </c>
      <c r="J1277" s="1">
        <v>2.6564478234312654</v>
      </c>
      <c r="K1277" s="1">
        <v>-4.6203017119335508</v>
      </c>
      <c r="L1277" s="1">
        <v>9.5792875255086543</v>
      </c>
      <c r="M1277" s="1">
        <v>34.474998474121094</v>
      </c>
      <c r="N1277" s="1">
        <v>0.98970659838782415</v>
      </c>
      <c r="O1277" s="1">
        <v>0.96533690096206171</v>
      </c>
      <c r="P1277" s="1">
        <v>0.95540030054940595</v>
      </c>
      <c r="Q1277" s="1">
        <v>0.98877083460489912</v>
      </c>
      <c r="R1277" s="1">
        <v>0.9329846751933194</v>
      </c>
      <c r="S1277" s="1">
        <v>0.92250803596447917</v>
      </c>
      <c r="T1277" s="1">
        <v>0.92250803596447917</v>
      </c>
      <c r="U1277" s="1">
        <v>0.95540030054940595</v>
      </c>
      <c r="V1277" s="1">
        <v>406.790663</v>
      </c>
      <c r="W1277" s="1">
        <v>379.211635</v>
      </c>
      <c r="X1277" s="1">
        <v>262.000766</v>
      </c>
      <c r="Y1277" s="1">
        <v>389.46</v>
      </c>
      <c r="Z1277" s="7">
        <v>74463.375599999999</v>
      </c>
      <c r="AA1277" s="7">
        <v>36.821070626000001</v>
      </c>
      <c r="AB1277" s="7">
        <v>37.214081983</v>
      </c>
      <c r="AC1277" s="7">
        <v>55.753082188</v>
      </c>
      <c r="AD1277" s="7" t="s">
        <v>445</v>
      </c>
      <c r="AE1277" s="7">
        <v>51.312127461000003</v>
      </c>
      <c r="AF1277" s="7" t="s">
        <v>445</v>
      </c>
      <c r="AG1277" s="7">
        <v>79.533745250999999</v>
      </c>
    </row>
    <row r="1278" spans="1:33" x14ac:dyDescent="0.25">
      <c r="A1278" s="1">
        <v>94289</v>
      </c>
      <c r="B1278" s="1">
        <v>30054356</v>
      </c>
      <c r="C1278" s="1">
        <v>9221188</v>
      </c>
      <c r="D1278" s="1">
        <v>130054356</v>
      </c>
      <c r="E1278" s="1" t="s">
        <v>609</v>
      </c>
      <c r="F1278" s="1">
        <v>34203085</v>
      </c>
      <c r="G1278" s="1">
        <v>1.83</v>
      </c>
      <c r="H1278" s="1">
        <v>9.4759009125602205</v>
      </c>
      <c r="I1278" s="1">
        <v>6.350986568504938</v>
      </c>
      <c r="J1278" s="1">
        <v>2.7052067063432244</v>
      </c>
      <c r="K1278" s="1">
        <v>-4.6614633624794664</v>
      </c>
      <c r="L1278" s="1">
        <v>9.5830930750208978</v>
      </c>
      <c r="M1278" s="1">
        <v>34.474998474121094</v>
      </c>
      <c r="N1278" s="1">
        <v>0.98970659838782415</v>
      </c>
      <c r="O1278" s="1">
        <v>0.96533690096206171</v>
      </c>
      <c r="P1278" s="1">
        <v>0.95540030054940595</v>
      </c>
      <c r="Q1278" s="1">
        <v>0.98877083460489912</v>
      </c>
      <c r="R1278" s="1">
        <v>0.9329846751933194</v>
      </c>
      <c r="S1278" s="1">
        <v>0.92250803596447917</v>
      </c>
      <c r="T1278" s="1">
        <v>0.92250803596447917</v>
      </c>
      <c r="U1278" s="1">
        <v>0.95540030054940595</v>
      </c>
      <c r="V1278" s="1">
        <v>406.790663</v>
      </c>
      <c r="W1278" s="1">
        <v>379.211635</v>
      </c>
      <c r="X1278" s="1">
        <v>262.000766</v>
      </c>
      <c r="Y1278" s="1">
        <v>389.46</v>
      </c>
      <c r="Z1278" s="7">
        <v>74463.375599999999</v>
      </c>
      <c r="AA1278" s="7">
        <v>36.806051472</v>
      </c>
      <c r="AB1278" s="7">
        <v>37.233716602999998</v>
      </c>
      <c r="AC1278" s="7">
        <v>56.046083492999998</v>
      </c>
      <c r="AD1278" s="7" t="s">
        <v>445</v>
      </c>
      <c r="AE1278" s="7">
        <v>50.850200950000001</v>
      </c>
      <c r="AF1278" s="7" t="s">
        <v>445</v>
      </c>
      <c r="AG1278" s="7">
        <v>78.822616229999994</v>
      </c>
    </row>
    <row r="1279" spans="1:33" x14ac:dyDescent="0.25">
      <c r="A1279" s="1">
        <v>96387</v>
      </c>
      <c r="B1279" s="1">
        <v>30055286</v>
      </c>
      <c r="C1279" s="1">
        <v>9221188</v>
      </c>
      <c r="D1279" s="1">
        <v>130055286</v>
      </c>
      <c r="E1279" s="1" t="s">
        <v>609</v>
      </c>
      <c r="F1279" s="1">
        <v>34203085</v>
      </c>
      <c r="G1279" s="1">
        <v>1.83</v>
      </c>
      <c r="H1279" s="1">
        <v>6.8986991217401838</v>
      </c>
      <c r="I1279" s="1">
        <v>3.4339659904785389</v>
      </c>
      <c r="J1279" s="1">
        <v>3.2593360375386888</v>
      </c>
      <c r="K1279" s="1">
        <v>-4.8899897764097542</v>
      </c>
      <c r="L1279" s="1">
        <v>7.2558347753730583</v>
      </c>
      <c r="M1279" s="1">
        <v>34.474998474121094</v>
      </c>
      <c r="N1279" s="1">
        <v>0.98970659838782415</v>
      </c>
      <c r="O1279" s="1">
        <v>0.96533690096206171</v>
      </c>
      <c r="P1279" s="1">
        <v>0.95540030054940595</v>
      </c>
      <c r="Q1279" s="1">
        <v>0.98877083460489912</v>
      </c>
      <c r="R1279" s="1">
        <v>0.9329846751933194</v>
      </c>
      <c r="S1279" s="1">
        <v>0.92250803596447917</v>
      </c>
      <c r="T1279" s="1">
        <v>0.92250803596447917</v>
      </c>
      <c r="U1279" s="1">
        <v>0.95540030054940595</v>
      </c>
      <c r="V1279" s="1">
        <v>406.790663</v>
      </c>
      <c r="W1279" s="1">
        <v>379.211635</v>
      </c>
      <c r="X1279" s="1">
        <v>262.000766</v>
      </c>
      <c r="Y1279" s="1">
        <v>389.46</v>
      </c>
      <c r="Z1279" s="7">
        <v>74463.375599999999</v>
      </c>
      <c r="AA1279" s="7">
        <v>48.932078288</v>
      </c>
      <c r="AB1279" s="7">
        <v>51.516989602999999</v>
      </c>
      <c r="AC1279" s="7">
        <v>104.50451317</v>
      </c>
      <c r="AD1279" s="7" t="s">
        <v>445</v>
      </c>
      <c r="AE1279" s="7">
        <v>48.427058770000002</v>
      </c>
      <c r="AF1279" s="7" t="s">
        <v>445</v>
      </c>
      <c r="AG1279" s="7">
        <v>75.092224741999999</v>
      </c>
    </row>
    <row r="1280" spans="1:33" x14ac:dyDescent="0.25">
      <c r="A1280" s="1">
        <v>98485</v>
      </c>
      <c r="B1280" s="1">
        <v>31001280</v>
      </c>
      <c r="C1280" s="1">
        <v>9221188</v>
      </c>
      <c r="D1280" s="1">
        <v>131001280</v>
      </c>
      <c r="E1280" s="1" t="s">
        <v>609</v>
      </c>
      <c r="F1280" s="1">
        <v>34203085</v>
      </c>
      <c r="G1280" s="1">
        <v>1.83</v>
      </c>
      <c r="H1280" s="1">
        <v>1.5975284176975402</v>
      </c>
      <c r="I1280" s="1">
        <v>-1.6259432341987516</v>
      </c>
      <c r="J1280" s="1">
        <v>-3.3203389053485033</v>
      </c>
      <c r="K1280" s="1">
        <v>-4.4950463171440989</v>
      </c>
      <c r="L1280" s="1">
        <v>4.347249415627493</v>
      </c>
      <c r="M1280" s="1">
        <v>34.474998474121094</v>
      </c>
      <c r="N1280" s="1">
        <v>0.98970659838782415</v>
      </c>
      <c r="O1280" s="1">
        <v>0.96533690096206171</v>
      </c>
      <c r="P1280" s="1">
        <v>0.95540030054940595</v>
      </c>
      <c r="Q1280" s="1">
        <v>0.98877083460489912</v>
      </c>
      <c r="R1280" s="1">
        <v>0.9329846751933194</v>
      </c>
      <c r="S1280" s="1">
        <v>0.92250803596447917</v>
      </c>
      <c r="T1280" s="1">
        <v>0.92250803596447917</v>
      </c>
      <c r="U1280" s="1">
        <v>0.95540030054940595</v>
      </c>
      <c r="V1280" s="1">
        <v>406.790663</v>
      </c>
      <c r="W1280" s="1">
        <v>379.211635</v>
      </c>
      <c r="X1280" s="1">
        <v>262.000766</v>
      </c>
      <c r="Y1280" s="1">
        <v>389.46</v>
      </c>
      <c r="Z1280" s="7">
        <v>74463.375599999999</v>
      </c>
      <c r="AA1280" s="7">
        <v>82.339803036999996</v>
      </c>
      <c r="AB1280" s="7">
        <v>225.78714572000001</v>
      </c>
      <c r="AC1280" s="7" t="s">
        <v>444</v>
      </c>
      <c r="AD1280" s="7">
        <v>71.793115087000004</v>
      </c>
      <c r="AE1280" s="7">
        <v>52.769815706000003</v>
      </c>
      <c r="AF1280" s="7">
        <v>111.06392228999999</v>
      </c>
      <c r="AG1280" s="7">
        <v>81.777834709000004</v>
      </c>
    </row>
    <row r="1281" spans="1:33" x14ac:dyDescent="0.25">
      <c r="A1281" s="1">
        <v>100583</v>
      </c>
      <c r="B1281" s="1">
        <v>31001290</v>
      </c>
      <c r="C1281" s="1">
        <v>9221188</v>
      </c>
      <c r="D1281" s="1">
        <v>131001290</v>
      </c>
      <c r="E1281" s="1" t="s">
        <v>609</v>
      </c>
      <c r="F1281" s="1">
        <v>34203085</v>
      </c>
      <c r="G1281" s="1">
        <v>1.83</v>
      </c>
      <c r="H1281" s="1">
        <v>1.9558317398022251</v>
      </c>
      <c r="I1281" s="1">
        <v>-1.9550600615503444</v>
      </c>
      <c r="J1281" s="1">
        <v>-3.1620142675870073</v>
      </c>
      <c r="K1281" s="1">
        <v>-4.5632359563480547</v>
      </c>
      <c r="L1281" s="1">
        <v>4.4749107761510158</v>
      </c>
      <c r="M1281" s="1">
        <v>34.474998474121094</v>
      </c>
      <c r="N1281" s="1">
        <v>0.98970659838782415</v>
      </c>
      <c r="O1281" s="1">
        <v>0.96533690096206171</v>
      </c>
      <c r="P1281" s="1">
        <v>0.95540030054940595</v>
      </c>
      <c r="Q1281" s="1">
        <v>0.98877083460489912</v>
      </c>
      <c r="R1281" s="1">
        <v>0.9329846751933194</v>
      </c>
      <c r="S1281" s="1">
        <v>0.92250803596447917</v>
      </c>
      <c r="T1281" s="1">
        <v>0.92250803596447917</v>
      </c>
      <c r="U1281" s="1">
        <v>0.95540030054940595</v>
      </c>
      <c r="V1281" s="1">
        <v>406.790663</v>
      </c>
      <c r="W1281" s="1">
        <v>379.211635</v>
      </c>
      <c r="X1281" s="1">
        <v>262.000766</v>
      </c>
      <c r="Y1281" s="1">
        <v>389.46</v>
      </c>
      <c r="Z1281" s="7">
        <v>74463.375599999999</v>
      </c>
      <c r="AA1281" s="7">
        <v>79.962264540000007</v>
      </c>
      <c r="AB1281" s="7">
        <v>184.24032650000001</v>
      </c>
      <c r="AC1281" s="7" t="s">
        <v>444</v>
      </c>
      <c r="AD1281" s="7">
        <v>75.437925831000001</v>
      </c>
      <c r="AE1281" s="7">
        <v>51.966319159000001</v>
      </c>
      <c r="AF1281" s="7">
        <v>116.67505443</v>
      </c>
      <c r="AG1281" s="7">
        <v>80.540863678999997</v>
      </c>
    </row>
    <row r="1282" spans="1:33" x14ac:dyDescent="0.25">
      <c r="A1282" s="1">
        <v>102681</v>
      </c>
      <c r="B1282" s="1">
        <v>31001560</v>
      </c>
      <c r="C1282" s="1">
        <v>9221188</v>
      </c>
      <c r="D1282" s="1">
        <v>131001560</v>
      </c>
      <c r="E1282" s="1" t="s">
        <v>609</v>
      </c>
      <c r="F1282" s="1">
        <v>34203085</v>
      </c>
      <c r="G1282" s="1">
        <v>1.83</v>
      </c>
      <c r="H1282" s="1">
        <v>0.27621275109209753</v>
      </c>
      <c r="I1282" s="1">
        <v>-0.29400794587689333</v>
      </c>
      <c r="J1282" s="1">
        <v>-3.605350524281147</v>
      </c>
      <c r="K1282" s="1">
        <v>-3.9274402043497121</v>
      </c>
      <c r="L1282" s="1">
        <v>3.7915077503091879</v>
      </c>
      <c r="M1282" s="1">
        <v>34.474998474121094</v>
      </c>
      <c r="N1282" s="1">
        <v>0.98970659838782415</v>
      </c>
      <c r="O1282" s="1">
        <v>0.96533690096206171</v>
      </c>
      <c r="P1282" s="1">
        <v>0.95540030054940595</v>
      </c>
      <c r="Q1282" s="1">
        <v>0.98877083460489912</v>
      </c>
      <c r="R1282" s="1">
        <v>0.9329846751933194</v>
      </c>
      <c r="S1282" s="1">
        <v>0.92250803596447917</v>
      </c>
      <c r="T1282" s="1">
        <v>0.92250803596447917</v>
      </c>
      <c r="U1282" s="1">
        <v>0.95540030054940595</v>
      </c>
      <c r="V1282" s="1">
        <v>406.790663</v>
      </c>
      <c r="W1282" s="1">
        <v>379.211635</v>
      </c>
      <c r="X1282" s="1">
        <v>262.000766</v>
      </c>
      <c r="Y1282" s="1">
        <v>389.46</v>
      </c>
      <c r="Z1282" s="7">
        <v>74463.375599999999</v>
      </c>
      <c r="AA1282" s="7">
        <v>94.555365809999998</v>
      </c>
      <c r="AB1282" s="7">
        <v>1310.6661291999999</v>
      </c>
      <c r="AC1282" s="7" t="s">
        <v>444</v>
      </c>
      <c r="AD1282" s="7">
        <v>66.038644490999999</v>
      </c>
      <c r="AE1282" s="7">
        <v>60.540799984000003</v>
      </c>
      <c r="AF1282" s="7">
        <v>102.20500005</v>
      </c>
      <c r="AG1282" s="7">
        <v>93.741149882000002</v>
      </c>
    </row>
    <row r="1283" spans="1:33" x14ac:dyDescent="0.25">
      <c r="A1283" s="1">
        <v>104779</v>
      </c>
      <c r="B1283" s="1">
        <v>31001570</v>
      </c>
      <c r="C1283" s="1">
        <v>9221188</v>
      </c>
      <c r="D1283" s="1">
        <v>131001570</v>
      </c>
      <c r="E1283" s="1" t="s">
        <v>609</v>
      </c>
      <c r="F1283" s="1">
        <v>34203085</v>
      </c>
      <c r="G1283" s="1">
        <v>1.83</v>
      </c>
      <c r="H1283" s="1">
        <v>3.4231978313985465</v>
      </c>
      <c r="I1283" s="1">
        <v>-2.8236590620545314</v>
      </c>
      <c r="J1283" s="1">
        <v>-1.9006998911465303</v>
      </c>
      <c r="K1283" s="1">
        <v>-4.5607091885253146</v>
      </c>
      <c r="L1283" s="1">
        <v>4.674047879177488</v>
      </c>
      <c r="M1283" s="1">
        <v>34.474998474121094</v>
      </c>
      <c r="N1283" s="1">
        <v>0.98970659838782415</v>
      </c>
      <c r="O1283" s="1">
        <v>0.96533690096206171</v>
      </c>
      <c r="P1283" s="1">
        <v>0.95540030054940595</v>
      </c>
      <c r="Q1283" s="1">
        <v>0.98877083460489912</v>
      </c>
      <c r="R1283" s="1">
        <v>0.9329846751933194</v>
      </c>
      <c r="S1283" s="1">
        <v>0.92250803596447917</v>
      </c>
      <c r="T1283" s="1">
        <v>0.92250803596447917</v>
      </c>
      <c r="U1283" s="1">
        <v>0.95540030054940595</v>
      </c>
      <c r="V1283" s="1">
        <v>406.790663</v>
      </c>
      <c r="W1283" s="1">
        <v>379.211635</v>
      </c>
      <c r="X1283" s="1">
        <v>262.000766</v>
      </c>
      <c r="Y1283" s="1">
        <v>389.46</v>
      </c>
      <c r="Z1283" s="7">
        <v>74463.375599999999</v>
      </c>
      <c r="AA1283" s="7">
        <v>76.512879502999994</v>
      </c>
      <c r="AB1283" s="7">
        <v>104.83639272000001</v>
      </c>
      <c r="AC1283" s="7" t="s">
        <v>444</v>
      </c>
      <c r="AD1283" s="7">
        <v>126.1625327</v>
      </c>
      <c r="AE1283" s="7">
        <v>51.995664067</v>
      </c>
      <c r="AF1283" s="7">
        <v>194.76483525</v>
      </c>
      <c r="AG1283" s="7">
        <v>80.586039729999996</v>
      </c>
    </row>
    <row r="1284" spans="1:33" x14ac:dyDescent="0.25">
      <c r="A1284" s="1">
        <v>106877</v>
      </c>
      <c r="B1284" s="1">
        <v>31002560</v>
      </c>
      <c r="C1284" s="1">
        <v>9221188</v>
      </c>
      <c r="D1284" s="1">
        <v>131002560</v>
      </c>
      <c r="E1284" s="1" t="s">
        <v>609</v>
      </c>
      <c r="F1284" s="1">
        <v>34203085</v>
      </c>
      <c r="G1284" s="1">
        <v>1.83</v>
      </c>
      <c r="H1284" s="1">
        <v>-2.5003012704547749</v>
      </c>
      <c r="I1284" s="1">
        <v>2.7034282995337473</v>
      </c>
      <c r="J1284" s="1">
        <v>-3.3065129155024819</v>
      </c>
      <c r="K1284" s="1">
        <v>-0.96773066097850025</v>
      </c>
      <c r="L1284" s="1">
        <v>3.2957477682454144</v>
      </c>
      <c r="M1284" s="1">
        <v>34.474998474121094</v>
      </c>
      <c r="N1284" s="1">
        <v>0.98970659838782415</v>
      </c>
      <c r="O1284" s="1">
        <v>0.96533690096206171</v>
      </c>
      <c r="P1284" s="1">
        <v>0.95540030054940595</v>
      </c>
      <c r="Q1284" s="1">
        <v>0.98877083460489912</v>
      </c>
      <c r="R1284" s="1">
        <v>0.9329846751933194</v>
      </c>
      <c r="S1284" s="1">
        <v>0.92250803596447917</v>
      </c>
      <c r="T1284" s="1">
        <v>0.92250803596447917</v>
      </c>
      <c r="U1284" s="1">
        <v>0.95540030054940595</v>
      </c>
      <c r="V1284" s="1">
        <v>406.790663</v>
      </c>
      <c r="W1284" s="1">
        <v>379.211635</v>
      </c>
      <c r="X1284" s="1">
        <v>262.000766</v>
      </c>
      <c r="Y1284" s="1">
        <v>389.46</v>
      </c>
      <c r="Z1284" s="7">
        <v>74463.375599999999</v>
      </c>
      <c r="AA1284" s="7">
        <v>108.92919833000001</v>
      </c>
      <c r="AB1284" s="7" t="s">
        <v>444</v>
      </c>
      <c r="AC1284" s="7">
        <v>133.0146177</v>
      </c>
      <c r="AD1284" s="7">
        <v>72.097495228</v>
      </c>
      <c r="AE1284" s="7">
        <v>248.75731554999999</v>
      </c>
      <c r="AF1284" s="7">
        <v>111.53251100999999</v>
      </c>
      <c r="AG1284" s="7">
        <v>383.49768727999998</v>
      </c>
    </row>
    <row r="1285" spans="1:33" x14ac:dyDescent="0.25">
      <c r="A1285" s="1">
        <v>108975</v>
      </c>
      <c r="B1285" s="1">
        <v>31002570</v>
      </c>
      <c r="C1285" s="1">
        <v>9221188</v>
      </c>
      <c r="D1285" s="1">
        <v>131002570</v>
      </c>
      <c r="E1285" s="1" t="s">
        <v>609</v>
      </c>
      <c r="F1285" s="1">
        <v>34203085</v>
      </c>
      <c r="G1285" s="1">
        <v>1.83</v>
      </c>
      <c r="H1285" s="1">
        <v>0.2380206394859955</v>
      </c>
      <c r="I1285" s="1">
        <v>0.17112996078150841</v>
      </c>
      <c r="J1285" s="1">
        <v>-1.421265207397878</v>
      </c>
      <c r="K1285" s="1">
        <v>-1.302415171186603</v>
      </c>
      <c r="L1285" s="1">
        <v>1.5540764477807207</v>
      </c>
      <c r="M1285" s="1">
        <v>34.474998474121094</v>
      </c>
      <c r="N1285" s="1">
        <v>0.98970659838782415</v>
      </c>
      <c r="O1285" s="1">
        <v>0.96533690096206171</v>
      </c>
      <c r="P1285" s="1">
        <v>0.95540030054940595</v>
      </c>
      <c r="Q1285" s="1">
        <v>0.98877083460489912</v>
      </c>
      <c r="R1285" s="1">
        <v>0.9329846751933194</v>
      </c>
      <c r="S1285" s="1">
        <v>0.92250803596447917</v>
      </c>
      <c r="T1285" s="1">
        <v>0.92250803596447917</v>
      </c>
      <c r="U1285" s="1">
        <v>0.95540030054940595</v>
      </c>
      <c r="V1285" s="1">
        <v>406.790663</v>
      </c>
      <c r="W1285" s="1">
        <v>379.211635</v>
      </c>
      <c r="X1285" s="1">
        <v>262.000766</v>
      </c>
      <c r="Y1285" s="1">
        <v>389.46</v>
      </c>
      <c r="Z1285" s="7">
        <v>74463.375599999999</v>
      </c>
      <c r="AA1285" s="7">
        <v>232.12811321000001</v>
      </c>
      <c r="AB1285" s="7">
        <v>1521.1323278</v>
      </c>
      <c r="AC1285" s="7">
        <v>2116.0980721000001</v>
      </c>
      <c r="AD1285" s="7">
        <v>169.05820645</v>
      </c>
      <c r="AE1285" s="7">
        <v>184.57662518999999</v>
      </c>
      <c r="AF1285" s="7">
        <v>260.80208951999998</v>
      </c>
      <c r="AG1285" s="7">
        <v>284.69246526000001</v>
      </c>
    </row>
    <row r="1286" spans="1:33" x14ac:dyDescent="0.25">
      <c r="A1286" s="1">
        <v>111073</v>
      </c>
      <c r="B1286" s="1">
        <v>31051416</v>
      </c>
      <c r="C1286" s="1">
        <v>9221188</v>
      </c>
      <c r="D1286" s="1">
        <v>131051416</v>
      </c>
      <c r="E1286" s="1" t="s">
        <v>609</v>
      </c>
      <c r="F1286" s="1">
        <v>34203085</v>
      </c>
      <c r="G1286" s="1">
        <v>1.83</v>
      </c>
      <c r="H1286" s="1">
        <v>4.2980316461915145</v>
      </c>
      <c r="I1286" s="1">
        <v>4.6855626800805403</v>
      </c>
      <c r="J1286" s="1">
        <v>-1.319577830154222</v>
      </c>
      <c r="K1286" s="1">
        <v>-0.22816877836008553</v>
      </c>
      <c r="L1286" s="1">
        <v>5.0938409760233769</v>
      </c>
      <c r="M1286" s="1">
        <v>34.474998474121094</v>
      </c>
      <c r="N1286" s="1">
        <v>0.98970659838782415</v>
      </c>
      <c r="O1286" s="1">
        <v>0.96533690096206171</v>
      </c>
      <c r="P1286" s="1">
        <v>0.95540030054940595</v>
      </c>
      <c r="Q1286" s="1">
        <v>0.98877083460489912</v>
      </c>
      <c r="R1286" s="1">
        <v>0.9329846751933194</v>
      </c>
      <c r="S1286" s="1">
        <v>0.92250803596447917</v>
      </c>
      <c r="T1286" s="1">
        <v>0.92250803596447917</v>
      </c>
      <c r="U1286" s="1">
        <v>0.95540030054940595</v>
      </c>
      <c r="V1286" s="1">
        <v>406.790663</v>
      </c>
      <c r="W1286" s="1">
        <v>379.211635</v>
      </c>
      <c r="X1286" s="1">
        <v>262.000766</v>
      </c>
      <c r="Y1286" s="1">
        <v>389.46</v>
      </c>
      <c r="Z1286" s="7">
        <v>74463.375599999999</v>
      </c>
      <c r="AA1286" s="7">
        <v>70.124896077000002</v>
      </c>
      <c r="AB1286" s="7">
        <v>83.294146686999994</v>
      </c>
      <c r="AC1286" s="7">
        <v>76.322391095</v>
      </c>
      <c r="AD1286" s="7">
        <v>182.16298330000001</v>
      </c>
      <c r="AE1286" s="7">
        <v>1058.2939744</v>
      </c>
      <c r="AF1286" s="7">
        <v>280.97669932999997</v>
      </c>
      <c r="AG1286" s="7">
        <v>1629.7673807000001</v>
      </c>
    </row>
    <row r="1287" spans="1:33" x14ac:dyDescent="0.25">
      <c r="A1287" s="1">
        <v>113171</v>
      </c>
      <c r="B1287" s="1">
        <v>31051426</v>
      </c>
      <c r="C1287" s="1">
        <v>9221188</v>
      </c>
      <c r="D1287" s="1">
        <v>131051426</v>
      </c>
      <c r="E1287" s="1" t="s">
        <v>609</v>
      </c>
      <c r="F1287" s="1">
        <v>34203085</v>
      </c>
      <c r="G1287" s="1">
        <v>1.83</v>
      </c>
      <c r="H1287" s="1">
        <v>5.1009822757674597</v>
      </c>
      <c r="I1287" s="1">
        <v>4.1229875231552686</v>
      </c>
      <c r="J1287" s="1">
        <v>0.82224841745855548</v>
      </c>
      <c r="K1287" s="1">
        <v>-2.1900549692297497</v>
      </c>
      <c r="L1287" s="1">
        <v>5.5565031566109191</v>
      </c>
      <c r="M1287" s="1">
        <v>34.474998474121094</v>
      </c>
      <c r="N1287" s="1">
        <v>0.98970659838782415</v>
      </c>
      <c r="O1287" s="1">
        <v>0.96533690096206171</v>
      </c>
      <c r="P1287" s="1">
        <v>0.95540030054940595</v>
      </c>
      <c r="Q1287" s="1">
        <v>0.98877083460489912</v>
      </c>
      <c r="R1287" s="1">
        <v>0.9329846751933194</v>
      </c>
      <c r="S1287" s="1">
        <v>0.92250803596447917</v>
      </c>
      <c r="T1287" s="1">
        <v>0.92250803596447917</v>
      </c>
      <c r="U1287" s="1">
        <v>0.95540030054940595</v>
      </c>
      <c r="V1287" s="1">
        <v>406.790663</v>
      </c>
      <c r="W1287" s="1">
        <v>379.211635</v>
      </c>
      <c r="X1287" s="1">
        <v>262.000766</v>
      </c>
      <c r="Y1287" s="1">
        <v>389.46</v>
      </c>
      <c r="Z1287" s="7">
        <v>74463.375599999999</v>
      </c>
      <c r="AA1287" s="7">
        <v>64.202682306</v>
      </c>
      <c r="AB1287" s="7">
        <v>70.025322274000004</v>
      </c>
      <c r="AC1287" s="7">
        <v>86.872909636000003</v>
      </c>
      <c r="AD1287" s="7" t="s">
        <v>445</v>
      </c>
      <c r="AE1287" s="7">
        <v>109.36152765999999</v>
      </c>
      <c r="AF1287" s="7" t="s">
        <v>445</v>
      </c>
      <c r="AG1287" s="7">
        <v>168.89993688999999</v>
      </c>
    </row>
    <row r="1288" spans="1:33" x14ac:dyDescent="0.25">
      <c r="A1288" s="1">
        <v>115269</v>
      </c>
      <c r="B1288" s="1">
        <v>31051566</v>
      </c>
      <c r="C1288" s="1">
        <v>9221188</v>
      </c>
      <c r="D1288" s="1">
        <v>131051566</v>
      </c>
      <c r="E1288" s="1" t="s">
        <v>609</v>
      </c>
      <c r="F1288" s="1">
        <v>34203085</v>
      </c>
      <c r="G1288" s="1">
        <v>1.83</v>
      </c>
      <c r="H1288" s="1">
        <v>3.8600239591029828</v>
      </c>
      <c r="I1288" s="1">
        <v>5.6272632322058964</v>
      </c>
      <c r="J1288" s="1">
        <v>-3.4494560016373201</v>
      </c>
      <c r="K1288" s="1">
        <v>1.9280336544870529</v>
      </c>
      <c r="L1288" s="1">
        <v>6.338624157571247</v>
      </c>
      <c r="M1288" s="1">
        <v>34.474998474121094</v>
      </c>
      <c r="N1288" s="1">
        <v>0.98970659838782415</v>
      </c>
      <c r="O1288" s="1">
        <v>0.96533690096206171</v>
      </c>
      <c r="P1288" s="1">
        <v>0.95540030054940595</v>
      </c>
      <c r="Q1288" s="1">
        <v>0.98877083460489912</v>
      </c>
      <c r="R1288" s="1">
        <v>0.9329846751933194</v>
      </c>
      <c r="S1288" s="1">
        <v>0.92250803596447917</v>
      </c>
      <c r="T1288" s="1">
        <v>0.92250803596447917</v>
      </c>
      <c r="U1288" s="1">
        <v>0.95540030054940595</v>
      </c>
      <c r="V1288" s="1">
        <v>406.790663</v>
      </c>
      <c r="W1288" s="1">
        <v>379.211635</v>
      </c>
      <c r="X1288" s="1">
        <v>262.000766</v>
      </c>
      <c r="Y1288" s="1">
        <v>389.46</v>
      </c>
      <c r="Z1288" s="7">
        <v>74463.375599999999</v>
      </c>
      <c r="AA1288" s="7">
        <v>56.157342200000002</v>
      </c>
      <c r="AB1288" s="7">
        <v>92.859238669999996</v>
      </c>
      <c r="AC1288" s="7">
        <v>63.382790550000003</v>
      </c>
      <c r="AD1288" s="7">
        <v>69.068385261000003</v>
      </c>
      <c r="AE1288" s="7" t="s">
        <v>445</v>
      </c>
      <c r="AF1288" s="7">
        <v>106.86924107999999</v>
      </c>
      <c r="AG1288" s="7" t="s">
        <v>445</v>
      </c>
    </row>
    <row r="1289" spans="1:33" x14ac:dyDescent="0.25">
      <c r="A1289" s="1">
        <v>117353</v>
      </c>
      <c r="B1289" s="1">
        <v>31051576</v>
      </c>
      <c r="C1289" s="1">
        <v>9221188</v>
      </c>
      <c r="D1289" s="1">
        <v>131051576</v>
      </c>
      <c r="E1289" s="1" t="s">
        <v>609</v>
      </c>
      <c r="F1289" s="1">
        <v>34203085</v>
      </c>
      <c r="G1289" s="1">
        <v>1.83</v>
      </c>
      <c r="H1289" s="1">
        <v>5.6656273184177497</v>
      </c>
      <c r="I1289" s="1">
        <v>4.9798040772299101</v>
      </c>
      <c r="J1289" s="1">
        <v>0.32534882329376646</v>
      </c>
      <c r="K1289" s="1">
        <v>-2.211364036977765</v>
      </c>
      <c r="L1289" s="1">
        <v>6.3833277082346349</v>
      </c>
      <c r="M1289" s="1">
        <v>34.474998474121094</v>
      </c>
      <c r="N1289" s="1">
        <v>0.98970659838782415</v>
      </c>
      <c r="O1289" s="1">
        <v>0.96533690096206171</v>
      </c>
      <c r="P1289" s="1">
        <v>0.95540030054940595</v>
      </c>
      <c r="Q1289" s="1">
        <v>0.98877083460489912</v>
      </c>
      <c r="R1289" s="1">
        <v>0.9329846751933194</v>
      </c>
      <c r="S1289" s="1">
        <v>0.92250803596447917</v>
      </c>
      <c r="T1289" s="1">
        <v>0.92250803596447917</v>
      </c>
      <c r="U1289" s="1">
        <v>0.95540030054940595</v>
      </c>
      <c r="V1289" s="1">
        <v>406.790663</v>
      </c>
      <c r="W1289" s="1">
        <v>379.211635</v>
      </c>
      <c r="X1289" s="1">
        <v>262.000766</v>
      </c>
      <c r="Y1289" s="1">
        <v>389.46</v>
      </c>
      <c r="Z1289" s="7">
        <v>74463.375599999999</v>
      </c>
      <c r="AA1289" s="7">
        <v>55.757059423000001</v>
      </c>
      <c r="AB1289" s="7">
        <v>62.946830542999997</v>
      </c>
      <c r="AC1289" s="7">
        <v>71.753647419000004</v>
      </c>
      <c r="AD1289" s="7" t="s">
        <v>445</v>
      </c>
      <c r="AE1289" s="7">
        <v>108.29806582000001</v>
      </c>
      <c r="AF1289" s="7" t="s">
        <v>445</v>
      </c>
      <c r="AG1289" s="7">
        <v>167.26275314</v>
      </c>
    </row>
    <row r="1290" spans="1:33" x14ac:dyDescent="0.25">
      <c r="A1290" s="1">
        <v>119451</v>
      </c>
      <c r="B1290" s="1">
        <v>31051586</v>
      </c>
      <c r="C1290" s="1">
        <v>9221188</v>
      </c>
      <c r="D1290" s="1">
        <v>131051586</v>
      </c>
      <c r="E1290" s="1" t="s">
        <v>609</v>
      </c>
      <c r="F1290" s="1">
        <v>34203085</v>
      </c>
      <c r="G1290" s="1">
        <v>1.83</v>
      </c>
      <c r="H1290" s="1">
        <v>3.9255171907023136</v>
      </c>
      <c r="I1290" s="1">
        <v>4.5287296011810181</v>
      </c>
      <c r="J1290" s="1">
        <v>-1.7272161191321569</v>
      </c>
      <c r="K1290" s="1">
        <v>0.26283034941439126</v>
      </c>
      <c r="L1290" s="1">
        <v>5.0237869642888926</v>
      </c>
      <c r="M1290" s="1">
        <v>34.474998474121094</v>
      </c>
      <c r="N1290" s="1">
        <v>0.98970659838782415</v>
      </c>
      <c r="O1290" s="1">
        <v>0.96533690096206171</v>
      </c>
      <c r="P1290" s="1">
        <v>0.95540030054940595</v>
      </c>
      <c r="Q1290" s="1">
        <v>0.98877083460489912</v>
      </c>
      <c r="R1290" s="1">
        <v>0.9329846751933194</v>
      </c>
      <c r="S1290" s="1">
        <v>0.92250803596447917</v>
      </c>
      <c r="T1290" s="1">
        <v>0.92250803596447917</v>
      </c>
      <c r="U1290" s="1">
        <v>0.95540030054940595</v>
      </c>
      <c r="V1290" s="1">
        <v>406.790663</v>
      </c>
      <c r="W1290" s="1">
        <v>379.211635</v>
      </c>
      <c r="X1290" s="1">
        <v>262.000766</v>
      </c>
      <c r="Y1290" s="1">
        <v>389.46</v>
      </c>
      <c r="Z1290" s="7">
        <v>74463.375599999999</v>
      </c>
      <c r="AA1290" s="7">
        <v>71.116694562999996</v>
      </c>
      <c r="AB1290" s="7">
        <v>91.293293457000004</v>
      </c>
      <c r="AC1290" s="7">
        <v>79.000119670999993</v>
      </c>
      <c r="AD1290" s="7">
        <v>138.93489835</v>
      </c>
      <c r="AE1290" s="7" t="s">
        <v>445</v>
      </c>
      <c r="AF1290" s="7">
        <v>214.42770296</v>
      </c>
      <c r="AG1290" s="7" t="s">
        <v>445</v>
      </c>
    </row>
    <row r="1291" spans="1:33" x14ac:dyDescent="0.25">
      <c r="A1291" s="1">
        <v>121549</v>
      </c>
      <c r="B1291" s="1">
        <v>36002360</v>
      </c>
      <c r="C1291" s="1">
        <v>9221188</v>
      </c>
      <c r="D1291" s="1">
        <v>136002360</v>
      </c>
      <c r="E1291" s="1" t="s">
        <v>609</v>
      </c>
      <c r="F1291" s="1">
        <v>34203085</v>
      </c>
      <c r="G1291" s="1">
        <v>1.83</v>
      </c>
      <c r="H1291" s="1">
        <v>-2.0887901109102822</v>
      </c>
      <c r="I1291" s="1">
        <v>1.9026193236276094</v>
      </c>
      <c r="J1291" s="1">
        <v>-2.4360934379610799</v>
      </c>
      <c r="K1291" s="1">
        <v>-0.87152326094702404</v>
      </c>
      <c r="L1291" s="1">
        <v>2.4573774452379529</v>
      </c>
      <c r="M1291" s="1">
        <v>34.474998474121094</v>
      </c>
      <c r="N1291" s="1">
        <v>0.98970659838782415</v>
      </c>
      <c r="O1291" s="1">
        <v>0.96533690096206171</v>
      </c>
      <c r="P1291" s="1">
        <v>0.95540030054940595</v>
      </c>
      <c r="Q1291" s="1">
        <v>0.98877083460489912</v>
      </c>
      <c r="R1291" s="1">
        <v>0.9329846751933194</v>
      </c>
      <c r="S1291" s="1">
        <v>0.92250803596447917</v>
      </c>
      <c r="T1291" s="1">
        <v>0.92250803596447917</v>
      </c>
      <c r="U1291" s="1">
        <v>0.95540030054940595</v>
      </c>
      <c r="V1291" s="1">
        <v>406.790663</v>
      </c>
      <c r="W1291" s="1">
        <v>379.211635</v>
      </c>
      <c r="X1291" s="1">
        <v>262.000766</v>
      </c>
      <c r="Y1291" s="1">
        <v>389.46</v>
      </c>
      <c r="Z1291" s="7">
        <v>74463.375599999999</v>
      </c>
      <c r="AA1291" s="7">
        <v>146.43315511</v>
      </c>
      <c r="AB1291" s="7" t="s">
        <v>444</v>
      </c>
      <c r="AC1291" s="7">
        <v>189.42112395000001</v>
      </c>
      <c r="AD1291" s="7">
        <v>98.215329057999995</v>
      </c>
      <c r="AE1291" s="7">
        <v>276.3280105</v>
      </c>
      <c r="AF1291" s="7">
        <v>151.74052925999999</v>
      </c>
      <c r="AG1291" s="7">
        <v>425.94236369999999</v>
      </c>
    </row>
    <row r="1292" spans="1:33" ht="30" x14ac:dyDescent="0.25">
      <c r="A1292" s="1">
        <v>54413</v>
      </c>
      <c r="B1292" s="1">
        <v>31001416</v>
      </c>
      <c r="C1292" s="1">
        <v>9223213</v>
      </c>
      <c r="D1292" s="1">
        <v>231001416</v>
      </c>
      <c r="E1292" s="248" t="s">
        <v>610</v>
      </c>
      <c r="F1292" s="1">
        <v>34203085</v>
      </c>
      <c r="G1292" s="1">
        <v>1.83</v>
      </c>
      <c r="H1292" s="1">
        <v>81.350144664283008</v>
      </c>
      <c r="I1292" s="1">
        <v>-42.66901409043669</v>
      </c>
      <c r="J1292" s="1">
        <v>10.905379799051126</v>
      </c>
      <c r="K1292" s="1">
        <v>-77.912888723761384</v>
      </c>
      <c r="L1292" s="1">
        <v>76.482804489184431</v>
      </c>
      <c r="M1292" s="1">
        <v>168.5675048828125</v>
      </c>
      <c r="N1292" s="1">
        <v>0.72884543678977276</v>
      </c>
      <c r="O1292" s="1">
        <v>0.96533690096206171</v>
      </c>
      <c r="P1292" s="1">
        <v>0.70358139523097951</v>
      </c>
      <c r="Q1292" s="1">
        <v>0.77596089311079552</v>
      </c>
      <c r="R1292" s="1">
        <v>0.9329846751933194</v>
      </c>
      <c r="S1292" s="1">
        <v>0.7239596218216936</v>
      </c>
      <c r="T1292" s="1">
        <v>0.7239596218216936</v>
      </c>
      <c r="U1292" s="1">
        <v>0.70358139523097951</v>
      </c>
      <c r="V1292" s="1">
        <v>406.790663</v>
      </c>
      <c r="W1292" s="1">
        <v>379.211635</v>
      </c>
      <c r="X1292" s="1">
        <v>262.000766</v>
      </c>
      <c r="Y1292" s="1">
        <v>389.46</v>
      </c>
      <c r="Z1292" s="7">
        <v>74463.375599999999</v>
      </c>
      <c r="AA1292" s="7">
        <v>2.4884475409000002</v>
      </c>
      <c r="AB1292" s="7">
        <v>2.2797268197</v>
      </c>
      <c r="AC1292" s="7" t="s">
        <v>444</v>
      </c>
      <c r="AD1292" s="7" t="s">
        <v>445</v>
      </c>
      <c r="AE1292" s="7">
        <v>1.4344877796</v>
      </c>
      <c r="AF1292" s="7" t="s">
        <v>445</v>
      </c>
      <c r="AG1292" s="7">
        <v>2.5169638126999998</v>
      </c>
    </row>
    <row r="1293" spans="1:33" ht="30" x14ac:dyDescent="0.25">
      <c r="A1293" s="1">
        <v>56511</v>
      </c>
      <c r="B1293" s="1">
        <v>31001426</v>
      </c>
      <c r="C1293" s="1">
        <v>9223213</v>
      </c>
      <c r="D1293" s="1">
        <v>231001426</v>
      </c>
      <c r="E1293" s="248" t="s">
        <v>610</v>
      </c>
      <c r="F1293" s="1">
        <v>34203085</v>
      </c>
      <c r="G1293" s="1">
        <v>1.83</v>
      </c>
      <c r="H1293" s="1">
        <v>82.976082285924008</v>
      </c>
      <c r="I1293" s="1">
        <v>-43.030916313814338</v>
      </c>
      <c r="J1293" s="1">
        <v>11.531251190899656</v>
      </c>
      <c r="K1293" s="1">
        <v>-79.464544439181992</v>
      </c>
      <c r="L1293" s="1">
        <v>77.853593209707014</v>
      </c>
      <c r="M1293" s="1">
        <v>168.5675048828125</v>
      </c>
      <c r="N1293" s="1">
        <v>0.72884543678977276</v>
      </c>
      <c r="O1293" s="1">
        <v>0.96533690096206171</v>
      </c>
      <c r="P1293" s="1">
        <v>0.70358139523097951</v>
      </c>
      <c r="Q1293" s="1">
        <v>0.77596089311079552</v>
      </c>
      <c r="R1293" s="1">
        <v>0.9329846751933194</v>
      </c>
      <c r="S1293" s="1">
        <v>0.7239596218216936</v>
      </c>
      <c r="T1293" s="1">
        <v>0.7239596218216936</v>
      </c>
      <c r="U1293" s="1">
        <v>0.70358139523097951</v>
      </c>
      <c r="V1293" s="1">
        <v>406.790663</v>
      </c>
      <c r="W1293" s="1">
        <v>379.211635</v>
      </c>
      <c r="X1293" s="1">
        <v>262.000766</v>
      </c>
      <c r="Y1293" s="1">
        <v>389.46</v>
      </c>
      <c r="Z1293" s="7">
        <v>74463.375599999999</v>
      </c>
      <c r="AA1293" s="7">
        <v>2.4270255263</v>
      </c>
      <c r="AB1293" s="7">
        <v>2.2154597312000002</v>
      </c>
      <c r="AC1293" s="7" t="s">
        <v>444</v>
      </c>
      <c r="AD1293" s="7" t="s">
        <v>445</v>
      </c>
      <c r="AE1293" s="7">
        <v>1.3869510208</v>
      </c>
      <c r="AF1293" s="7" t="s">
        <v>445</v>
      </c>
      <c r="AG1293" s="7">
        <v>2.4482902044000001</v>
      </c>
    </row>
    <row r="1294" spans="1:33" ht="30" x14ac:dyDescent="0.25">
      <c r="A1294" s="1">
        <v>58609</v>
      </c>
      <c r="B1294" s="1">
        <v>31001586</v>
      </c>
      <c r="C1294" s="1">
        <v>9223213</v>
      </c>
      <c r="D1294" s="1">
        <v>231001586</v>
      </c>
      <c r="E1294" s="248" t="s">
        <v>610</v>
      </c>
      <c r="F1294" s="1">
        <v>34203085</v>
      </c>
      <c r="G1294" s="1">
        <v>1.83</v>
      </c>
      <c r="H1294" s="1">
        <v>80.948187823902344</v>
      </c>
      <c r="I1294" s="1">
        <v>-42.721023509897698</v>
      </c>
      <c r="J1294" s="1">
        <v>10.623958216102665</v>
      </c>
      <c r="K1294" s="1">
        <v>-77.518653366390438</v>
      </c>
      <c r="L1294" s="1">
        <v>76.193752684585661</v>
      </c>
      <c r="M1294" s="1">
        <v>168.5675048828125</v>
      </c>
      <c r="N1294" s="1">
        <v>0.72884543678977276</v>
      </c>
      <c r="O1294" s="1">
        <v>0.96533690096206171</v>
      </c>
      <c r="P1294" s="1">
        <v>0.70358139523097951</v>
      </c>
      <c r="Q1294" s="1">
        <v>0.77596089311079552</v>
      </c>
      <c r="R1294" s="1">
        <v>0.9329846751933194</v>
      </c>
      <c r="S1294" s="1">
        <v>0.7239596218216936</v>
      </c>
      <c r="T1294" s="1">
        <v>0.7239596218216936</v>
      </c>
      <c r="U1294" s="1">
        <v>0.70358139523097951</v>
      </c>
      <c r="V1294" s="1">
        <v>406.790663</v>
      </c>
      <c r="W1294" s="1">
        <v>379.211635</v>
      </c>
      <c r="X1294" s="1">
        <v>262.000766</v>
      </c>
      <c r="Y1294" s="1">
        <v>389.46</v>
      </c>
      <c r="Z1294" s="7">
        <v>74463.375599999999</v>
      </c>
      <c r="AA1294" s="7">
        <v>2.5016814613</v>
      </c>
      <c r="AB1294" s="7">
        <v>2.2960126521999999</v>
      </c>
      <c r="AC1294" s="7" t="s">
        <v>444</v>
      </c>
      <c r="AD1294" s="7" t="s">
        <v>445</v>
      </c>
      <c r="AE1294" s="7">
        <v>1.4468688145999999</v>
      </c>
      <c r="AF1294" s="7" t="s">
        <v>445</v>
      </c>
      <c r="AG1294" s="7">
        <v>2.5348499785</v>
      </c>
    </row>
    <row r="1295" spans="1:33" ht="30" x14ac:dyDescent="0.25">
      <c r="A1295" s="1">
        <v>60707</v>
      </c>
      <c r="B1295" s="1">
        <v>30001130</v>
      </c>
      <c r="C1295" s="1">
        <v>9223213</v>
      </c>
      <c r="D1295" s="1">
        <v>230001130</v>
      </c>
      <c r="E1295" s="248" t="s">
        <v>610</v>
      </c>
      <c r="F1295" s="1">
        <v>34203085</v>
      </c>
      <c r="G1295" s="1">
        <v>1.83</v>
      </c>
      <c r="H1295" s="1">
        <v>92.175302417081298</v>
      </c>
      <c r="I1295" s="1">
        <v>-48.746868699411927</v>
      </c>
      <c r="J1295" s="1">
        <v>12.441478976946684</v>
      </c>
      <c r="K1295" s="1">
        <v>-88.13143702441721</v>
      </c>
      <c r="L1295" s="1">
        <v>86.627305674923321</v>
      </c>
      <c r="M1295" s="1">
        <v>168.5675048828125</v>
      </c>
      <c r="N1295" s="1">
        <v>0.72884543678977276</v>
      </c>
      <c r="O1295" s="1">
        <v>0.96533690096206171</v>
      </c>
      <c r="P1295" s="1">
        <v>0.70358139523097951</v>
      </c>
      <c r="Q1295" s="1">
        <v>0.77596089311079552</v>
      </c>
      <c r="R1295" s="1">
        <v>0.9329846751933194</v>
      </c>
      <c r="S1295" s="1">
        <v>0.7239596218216936</v>
      </c>
      <c r="T1295" s="1">
        <v>0.7239596218216936</v>
      </c>
      <c r="U1295" s="1">
        <v>0.70358139523097951</v>
      </c>
      <c r="V1295" s="1">
        <v>406.790663</v>
      </c>
      <c r="W1295" s="1">
        <v>379.211635</v>
      </c>
      <c r="X1295" s="1">
        <v>262.000766</v>
      </c>
      <c r="Y1295" s="1">
        <v>389.46</v>
      </c>
      <c r="Z1295" s="7">
        <v>74463.375599999999</v>
      </c>
      <c r="AA1295" s="7">
        <v>2.0799324665999999</v>
      </c>
      <c r="AB1295" s="7">
        <v>1.8945524912</v>
      </c>
      <c r="AC1295" s="7" t="s">
        <v>444</v>
      </c>
      <c r="AD1295" s="7" t="s">
        <v>445</v>
      </c>
      <c r="AE1295" s="7">
        <v>1.1522169826999999</v>
      </c>
      <c r="AF1295" s="7" t="s">
        <v>445</v>
      </c>
      <c r="AG1295" s="7">
        <v>2.1091835041000002</v>
      </c>
    </row>
    <row r="1296" spans="1:33" ht="30" x14ac:dyDescent="0.25">
      <c r="A1296" s="1">
        <v>62805</v>
      </c>
      <c r="B1296" s="1">
        <v>30004120</v>
      </c>
      <c r="C1296" s="1">
        <v>9223213</v>
      </c>
      <c r="D1296" s="1">
        <v>230004120</v>
      </c>
      <c r="E1296" s="248" t="s">
        <v>610</v>
      </c>
      <c r="F1296" s="1">
        <v>34203085</v>
      </c>
      <c r="G1296" s="1">
        <v>1.83</v>
      </c>
      <c r="H1296" s="1">
        <v>79.169655918044242</v>
      </c>
      <c r="I1296" s="1">
        <v>-46.370203676368561</v>
      </c>
      <c r="J1296" s="1">
        <v>6.0517398739371284</v>
      </c>
      <c r="K1296" s="1">
        <v>-76.217867048759544</v>
      </c>
      <c r="L1296" s="1">
        <v>76.323945614312777</v>
      </c>
      <c r="M1296" s="1">
        <v>168.5675048828125</v>
      </c>
      <c r="N1296" s="1">
        <v>0.72884543678977276</v>
      </c>
      <c r="O1296" s="1">
        <v>0.96533690096206171</v>
      </c>
      <c r="P1296" s="1">
        <v>0.70358139523097951</v>
      </c>
      <c r="Q1296" s="1">
        <v>0.77596089311079552</v>
      </c>
      <c r="R1296" s="1">
        <v>0.9329846751933194</v>
      </c>
      <c r="S1296" s="1">
        <v>0.7239596218216936</v>
      </c>
      <c r="T1296" s="1">
        <v>0.7239596218216936</v>
      </c>
      <c r="U1296" s="1">
        <v>0.70358139523097951</v>
      </c>
      <c r="V1296" s="1">
        <v>406.790663</v>
      </c>
      <c r="W1296" s="1">
        <v>379.211635</v>
      </c>
      <c r="X1296" s="1">
        <v>262.000766</v>
      </c>
      <c r="Y1296" s="1">
        <v>389.46</v>
      </c>
      <c r="Z1296" s="7">
        <v>74463.375599999999</v>
      </c>
      <c r="AA1296" s="7">
        <v>2.4957083139999998</v>
      </c>
      <c r="AB1296" s="7">
        <v>2.3700569762999999</v>
      </c>
      <c r="AC1296" s="7" t="s">
        <v>444</v>
      </c>
      <c r="AD1296" s="7" t="s">
        <v>445</v>
      </c>
      <c r="AE1296" s="7">
        <v>1.4886287535</v>
      </c>
      <c r="AF1296" s="7" t="s">
        <v>445</v>
      </c>
      <c r="AG1296" s="7">
        <v>2.5951781491000001</v>
      </c>
    </row>
    <row r="1297" spans="1:33" ht="30" x14ac:dyDescent="0.25">
      <c r="A1297" s="1">
        <v>64903</v>
      </c>
      <c r="B1297" s="1">
        <v>30004240</v>
      </c>
      <c r="C1297" s="1">
        <v>9223213</v>
      </c>
      <c r="D1297" s="1">
        <v>230004240</v>
      </c>
      <c r="E1297" s="248" t="s">
        <v>610</v>
      </c>
      <c r="F1297" s="1">
        <v>34203085</v>
      </c>
      <c r="G1297" s="1">
        <v>1.83</v>
      </c>
      <c r="H1297" s="1">
        <v>80.549049553600256</v>
      </c>
      <c r="I1297" s="1">
        <v>-46.792814214941203</v>
      </c>
      <c r="J1297" s="1">
        <v>6.4887207285708186</v>
      </c>
      <c r="K1297" s="1">
        <v>-77.534789345551033</v>
      </c>
      <c r="L1297" s="1">
        <v>77.508663652429732</v>
      </c>
      <c r="M1297" s="1">
        <v>168.5675048828125</v>
      </c>
      <c r="N1297" s="1">
        <v>0.72884543678977276</v>
      </c>
      <c r="O1297" s="1">
        <v>0.96533690096206171</v>
      </c>
      <c r="P1297" s="1">
        <v>0.70358139523097951</v>
      </c>
      <c r="Q1297" s="1">
        <v>0.77596089311079552</v>
      </c>
      <c r="R1297" s="1">
        <v>0.9329846751933194</v>
      </c>
      <c r="S1297" s="1">
        <v>0.7239596218216936</v>
      </c>
      <c r="T1297" s="1">
        <v>0.7239596218216936</v>
      </c>
      <c r="U1297" s="1">
        <v>0.70358139523097951</v>
      </c>
      <c r="V1297" s="1">
        <v>406.790663</v>
      </c>
      <c r="W1297" s="1">
        <v>379.211635</v>
      </c>
      <c r="X1297" s="1">
        <v>262.000766</v>
      </c>
      <c r="Y1297" s="1">
        <v>389.46</v>
      </c>
      <c r="Z1297" s="7">
        <v>74463.375599999999</v>
      </c>
      <c r="AA1297" s="7">
        <v>2.4422764975</v>
      </c>
      <c r="AB1297" s="7">
        <v>2.3123451203999998</v>
      </c>
      <c r="AC1297" s="7" t="s">
        <v>444</v>
      </c>
      <c r="AD1297" s="7" t="s">
        <v>445</v>
      </c>
      <c r="AE1297" s="7">
        <v>1.4463595899999999</v>
      </c>
      <c r="AF1297" s="7" t="s">
        <v>445</v>
      </c>
      <c r="AG1297" s="7">
        <v>2.5341143311000001</v>
      </c>
    </row>
    <row r="1298" spans="1:33" ht="30" x14ac:dyDescent="0.25">
      <c r="A1298" s="1">
        <v>67001</v>
      </c>
      <c r="B1298" s="1">
        <v>30004280</v>
      </c>
      <c r="C1298" s="1">
        <v>9223213</v>
      </c>
      <c r="D1298" s="1">
        <v>230004280</v>
      </c>
      <c r="E1298" s="248" t="s">
        <v>610</v>
      </c>
      <c r="F1298" s="1">
        <v>34203085</v>
      </c>
      <c r="G1298" s="1">
        <v>1.83</v>
      </c>
      <c r="H1298" s="1">
        <v>79.652714120901621</v>
      </c>
      <c r="I1298" s="1">
        <v>-46.448381254532485</v>
      </c>
      <c r="J1298" s="1">
        <v>6.2565684369868579</v>
      </c>
      <c r="K1298" s="1">
        <v>-76.690689059363649</v>
      </c>
      <c r="L1298" s="1">
        <v>76.716018095709458</v>
      </c>
      <c r="M1298" s="1">
        <v>168.5675048828125</v>
      </c>
      <c r="N1298" s="1">
        <v>0.72884543678977276</v>
      </c>
      <c r="O1298" s="1">
        <v>0.96533690096206171</v>
      </c>
      <c r="P1298" s="1">
        <v>0.70358139523097951</v>
      </c>
      <c r="Q1298" s="1">
        <v>0.77596089311079552</v>
      </c>
      <c r="R1298" s="1">
        <v>0.9329846751933194</v>
      </c>
      <c r="S1298" s="1">
        <v>0.7239596218216936</v>
      </c>
      <c r="T1298" s="1">
        <v>0.7239596218216936</v>
      </c>
      <c r="U1298" s="1">
        <v>0.70358139523097951</v>
      </c>
      <c r="V1298" s="1">
        <v>406.790663</v>
      </c>
      <c r="W1298" s="1">
        <v>379.211635</v>
      </c>
      <c r="X1298" s="1">
        <v>262.000766</v>
      </c>
      <c r="Y1298" s="1">
        <v>389.46</v>
      </c>
      <c r="Z1298" s="7">
        <v>74463.375599999999</v>
      </c>
      <c r="AA1298" s="7">
        <v>2.4778428008</v>
      </c>
      <c r="AB1298" s="7">
        <v>2.3496190830999999</v>
      </c>
      <c r="AC1298" s="7" t="s">
        <v>444</v>
      </c>
      <c r="AD1298" s="7" t="s">
        <v>445</v>
      </c>
      <c r="AE1298" s="7">
        <v>1.4732855813000001</v>
      </c>
      <c r="AF1298" s="7" t="s">
        <v>445</v>
      </c>
      <c r="AG1298" s="7">
        <v>2.5730127548000001</v>
      </c>
    </row>
    <row r="1299" spans="1:33" ht="30" x14ac:dyDescent="0.25">
      <c r="A1299" s="1">
        <v>69099</v>
      </c>
      <c r="B1299" s="1">
        <v>30004290</v>
      </c>
      <c r="C1299" s="1">
        <v>9223213</v>
      </c>
      <c r="D1299" s="1">
        <v>230004290</v>
      </c>
      <c r="E1299" s="248" t="s">
        <v>610</v>
      </c>
      <c r="F1299" s="1">
        <v>34203085</v>
      </c>
      <c r="G1299" s="1">
        <v>1.83</v>
      </c>
      <c r="H1299" s="1">
        <v>79.97231441088401</v>
      </c>
      <c r="I1299" s="1">
        <v>-46.571484671012826</v>
      </c>
      <c r="J1299" s="1">
        <v>6.3429812369728999</v>
      </c>
      <c r="K1299" s="1">
        <v>-76.989388817153525</v>
      </c>
      <c r="L1299" s="1">
        <v>76.997026588065083</v>
      </c>
      <c r="M1299" s="1">
        <v>168.5675048828125</v>
      </c>
      <c r="N1299" s="1">
        <v>0.72884543678977276</v>
      </c>
      <c r="O1299" s="1">
        <v>0.96533690096206171</v>
      </c>
      <c r="P1299" s="1">
        <v>0.70358139523097951</v>
      </c>
      <c r="Q1299" s="1">
        <v>0.77596089311079552</v>
      </c>
      <c r="R1299" s="1">
        <v>0.9329846751933194</v>
      </c>
      <c r="S1299" s="1">
        <v>0.7239596218216936</v>
      </c>
      <c r="T1299" s="1">
        <v>0.7239596218216936</v>
      </c>
      <c r="U1299" s="1">
        <v>0.70358139523097951</v>
      </c>
      <c r="V1299" s="1">
        <v>406.790663</v>
      </c>
      <c r="W1299" s="1">
        <v>379.211635</v>
      </c>
      <c r="X1299" s="1">
        <v>262.000766</v>
      </c>
      <c r="Y1299" s="1">
        <v>389.46</v>
      </c>
      <c r="Z1299" s="7">
        <v>74463.375599999999</v>
      </c>
      <c r="AA1299" s="7">
        <v>2.4651500592</v>
      </c>
      <c r="AB1299" s="7">
        <v>2.3362327101</v>
      </c>
      <c r="AC1299" s="7" t="s">
        <v>444</v>
      </c>
      <c r="AD1299" s="7" t="s">
        <v>445</v>
      </c>
      <c r="AE1299" s="7">
        <v>1.4636898459000001</v>
      </c>
      <c r="AF1299" s="7" t="s">
        <v>445</v>
      </c>
      <c r="AG1299" s="7">
        <v>2.5591503503999999</v>
      </c>
    </row>
    <row r="1300" spans="1:33" ht="30" x14ac:dyDescent="0.25">
      <c r="A1300" s="1">
        <v>71197</v>
      </c>
      <c r="B1300" s="1">
        <v>30024070</v>
      </c>
      <c r="C1300" s="1">
        <v>9223213</v>
      </c>
      <c r="D1300" s="1">
        <v>230024070</v>
      </c>
      <c r="E1300" s="248" t="s">
        <v>610</v>
      </c>
      <c r="F1300" s="1">
        <v>34203085</v>
      </c>
      <c r="G1300" s="1">
        <v>1.83</v>
      </c>
      <c r="H1300" s="1">
        <v>84.192445558290316</v>
      </c>
      <c r="I1300" s="1">
        <v>-54.704930205480188</v>
      </c>
      <c r="J1300" s="1">
        <v>-0.79087416174378833</v>
      </c>
      <c r="K1300" s="1">
        <v>-79.391000370471303</v>
      </c>
      <c r="L1300" s="1">
        <v>84.591373128759258</v>
      </c>
      <c r="M1300" s="1">
        <v>168.5675048828125</v>
      </c>
      <c r="N1300" s="1">
        <v>0.72884543678977276</v>
      </c>
      <c r="O1300" s="1">
        <v>0.96533690096206171</v>
      </c>
      <c r="P1300" s="1">
        <v>0.70358139523097951</v>
      </c>
      <c r="Q1300" s="1">
        <v>0.77596089311079552</v>
      </c>
      <c r="R1300" s="1">
        <v>0.9329846751933194</v>
      </c>
      <c r="S1300" s="1">
        <v>0.7239596218216936</v>
      </c>
      <c r="T1300" s="1">
        <v>0.7239596218216936</v>
      </c>
      <c r="U1300" s="1">
        <v>0.70358139523097951</v>
      </c>
      <c r="V1300" s="1">
        <v>406.790663</v>
      </c>
      <c r="W1300" s="1">
        <v>379.211635</v>
      </c>
      <c r="X1300" s="1">
        <v>262.000766</v>
      </c>
      <c r="Y1300" s="1">
        <v>389.46</v>
      </c>
      <c r="Z1300" s="7">
        <v>74463.375599999999</v>
      </c>
      <c r="AA1300" s="7">
        <v>2.1540598216000002</v>
      </c>
      <c r="AB1300" s="7">
        <v>2.1690046473</v>
      </c>
      <c r="AC1300" s="7" t="s">
        <v>444</v>
      </c>
      <c r="AD1300" s="7">
        <v>238.83331944</v>
      </c>
      <c r="AE1300" s="7">
        <v>1.3891621794</v>
      </c>
      <c r="AF1300" s="7">
        <v>345.47333728000001</v>
      </c>
      <c r="AG1300" s="7">
        <v>2.4514845373999998</v>
      </c>
    </row>
    <row r="1301" spans="1:33" ht="30" x14ac:dyDescent="0.25">
      <c r="A1301" s="1">
        <v>73295</v>
      </c>
      <c r="B1301" s="1">
        <v>30026030</v>
      </c>
      <c r="C1301" s="1">
        <v>9223213</v>
      </c>
      <c r="D1301" s="1">
        <v>230026030</v>
      </c>
      <c r="E1301" s="248" t="s">
        <v>610</v>
      </c>
      <c r="F1301" s="1">
        <v>34203085</v>
      </c>
      <c r="G1301" s="1">
        <v>1.83</v>
      </c>
      <c r="H1301" s="1">
        <v>86.124373686355398</v>
      </c>
      <c r="I1301" s="1">
        <v>-40.603831641225497</v>
      </c>
      <c r="J1301" s="1">
        <v>15.970156081089447</v>
      </c>
      <c r="K1301" s="1">
        <v>-82.410091737891392</v>
      </c>
      <c r="L1301" s="1">
        <v>79.353882090576647</v>
      </c>
      <c r="M1301" s="1">
        <v>168.5675048828125</v>
      </c>
      <c r="N1301" s="1">
        <v>0.72884543678977276</v>
      </c>
      <c r="O1301" s="1">
        <v>0.96533690096206171</v>
      </c>
      <c r="P1301" s="1">
        <v>0.70358139523097951</v>
      </c>
      <c r="Q1301" s="1">
        <v>0.77596089311079552</v>
      </c>
      <c r="R1301" s="1">
        <v>0.9329846751933194</v>
      </c>
      <c r="S1301" s="1">
        <v>0.7239596218216936</v>
      </c>
      <c r="T1301" s="1">
        <v>0.7239596218216936</v>
      </c>
      <c r="U1301" s="1">
        <v>0.70358139523097951</v>
      </c>
      <c r="V1301" s="1">
        <v>406.790663</v>
      </c>
      <c r="W1301" s="1">
        <v>379.211635</v>
      </c>
      <c r="X1301" s="1">
        <v>262.000766</v>
      </c>
      <c r="Y1301" s="1">
        <v>389.46</v>
      </c>
      <c r="Z1301" s="7">
        <v>74463.375599999999</v>
      </c>
      <c r="AA1301" s="7">
        <v>2.3622331284999998</v>
      </c>
      <c r="AB1301" s="7">
        <v>2.0979180437</v>
      </c>
      <c r="AC1301" s="7" t="s">
        <v>444</v>
      </c>
      <c r="AD1301" s="7" t="s">
        <v>445</v>
      </c>
      <c r="AE1301" s="7">
        <v>1.3016352909</v>
      </c>
      <c r="AF1301" s="7" t="s">
        <v>445</v>
      </c>
      <c r="AG1301" s="7">
        <v>2.3250394994999999</v>
      </c>
    </row>
    <row r="1302" spans="1:33" ht="30" x14ac:dyDescent="0.25">
      <c r="A1302" s="1">
        <v>75393</v>
      </c>
      <c r="B1302" s="1">
        <v>30028010</v>
      </c>
      <c r="C1302" s="1">
        <v>9223213</v>
      </c>
      <c r="D1302" s="1">
        <v>230028010</v>
      </c>
      <c r="E1302" s="248" t="s">
        <v>610</v>
      </c>
      <c r="F1302" s="1">
        <v>34203085</v>
      </c>
      <c r="G1302" s="1">
        <v>1.83</v>
      </c>
      <c r="H1302" s="1">
        <v>84.058355721275916</v>
      </c>
      <c r="I1302" s="1">
        <v>-40.100411313445278</v>
      </c>
      <c r="J1302" s="1">
        <v>14.268358812433398</v>
      </c>
      <c r="K1302" s="1">
        <v>-79.928787196549067</v>
      </c>
      <c r="L1302" s="1">
        <v>77.91072425909779</v>
      </c>
      <c r="M1302" s="1">
        <v>168.5675048828125</v>
      </c>
      <c r="N1302" s="1">
        <v>0.72884543678977276</v>
      </c>
      <c r="O1302" s="1">
        <v>0.96533690096206171</v>
      </c>
      <c r="P1302" s="1">
        <v>0.70358139523097951</v>
      </c>
      <c r="Q1302" s="1">
        <v>0.77596089311079552</v>
      </c>
      <c r="R1302" s="1">
        <v>0.9329846751933194</v>
      </c>
      <c r="S1302" s="1">
        <v>0.7239596218216936</v>
      </c>
      <c r="T1302" s="1">
        <v>0.7239596218216936</v>
      </c>
      <c r="U1302" s="1">
        <v>0.70358139523097951</v>
      </c>
      <c r="V1302" s="1">
        <v>406.790663</v>
      </c>
      <c r="W1302" s="1">
        <v>379.211635</v>
      </c>
      <c r="X1302" s="1">
        <v>262.000766</v>
      </c>
      <c r="Y1302" s="1">
        <v>389.46</v>
      </c>
      <c r="Z1302" s="7">
        <v>74463.375599999999</v>
      </c>
      <c r="AA1302" s="7">
        <v>2.4245125274000001</v>
      </c>
      <c r="AB1302" s="7">
        <v>2.1740598415000001</v>
      </c>
      <c r="AC1302" s="7" t="s">
        <v>444</v>
      </c>
      <c r="AD1302" s="7" t="s">
        <v>445</v>
      </c>
      <c r="AE1302" s="7">
        <v>1.3730871206999999</v>
      </c>
      <c r="AF1302" s="7" t="s">
        <v>445</v>
      </c>
      <c r="AG1302" s="7">
        <v>2.4282618290000002</v>
      </c>
    </row>
    <row r="1303" spans="1:33" ht="30" x14ac:dyDescent="0.25">
      <c r="A1303" s="1">
        <v>77491</v>
      </c>
      <c r="B1303" s="1">
        <v>30028020</v>
      </c>
      <c r="C1303" s="1">
        <v>9223213</v>
      </c>
      <c r="D1303" s="1">
        <v>230028020</v>
      </c>
      <c r="E1303" s="248" t="s">
        <v>610</v>
      </c>
      <c r="F1303" s="1">
        <v>34203085</v>
      </c>
      <c r="G1303" s="1">
        <v>1.83</v>
      </c>
      <c r="H1303" s="1">
        <v>84.210214775577953</v>
      </c>
      <c r="I1303" s="1">
        <v>-40.206372803697661</v>
      </c>
      <c r="J1303" s="1">
        <v>14.255324097071012</v>
      </c>
      <c r="K1303" s="1">
        <v>-80.075770723989265</v>
      </c>
      <c r="L1303" s="1">
        <v>78.065319201679614</v>
      </c>
      <c r="M1303" s="1">
        <v>168.5675048828125</v>
      </c>
      <c r="N1303" s="1">
        <v>0.72884543678977276</v>
      </c>
      <c r="O1303" s="1">
        <v>0.96533690096206171</v>
      </c>
      <c r="P1303" s="1">
        <v>0.70358139523097951</v>
      </c>
      <c r="Q1303" s="1">
        <v>0.77596089311079552</v>
      </c>
      <c r="R1303" s="1">
        <v>0.9329846751933194</v>
      </c>
      <c r="S1303" s="1">
        <v>0.7239596218216936</v>
      </c>
      <c r="T1303" s="1">
        <v>0.7239596218216936</v>
      </c>
      <c r="U1303" s="1">
        <v>0.70358139523097951</v>
      </c>
      <c r="V1303" s="1">
        <v>406.790663</v>
      </c>
      <c r="W1303" s="1">
        <v>379.211635</v>
      </c>
      <c r="X1303" s="1">
        <v>262.000766</v>
      </c>
      <c r="Y1303" s="1">
        <v>389.46</v>
      </c>
      <c r="Z1303" s="7">
        <v>74463.375599999999</v>
      </c>
      <c r="AA1303" s="7">
        <v>2.4177308691000001</v>
      </c>
      <c r="AB1303" s="7">
        <v>2.1683359548999999</v>
      </c>
      <c r="AC1303" s="7" t="s">
        <v>444</v>
      </c>
      <c r="AD1303" s="7" t="s">
        <v>445</v>
      </c>
      <c r="AE1303" s="7">
        <v>1.3687311874000001</v>
      </c>
      <c r="AF1303" s="7" t="s">
        <v>445</v>
      </c>
      <c r="AG1303" s="7">
        <v>2.4219690639000002</v>
      </c>
    </row>
    <row r="1304" spans="1:33" ht="30" x14ac:dyDescent="0.25">
      <c r="A1304" s="1">
        <v>79589</v>
      </c>
      <c r="B1304" s="1">
        <v>30028030</v>
      </c>
      <c r="C1304" s="1">
        <v>9223213</v>
      </c>
      <c r="D1304" s="1">
        <v>230028030</v>
      </c>
      <c r="E1304" s="248" t="s">
        <v>610</v>
      </c>
      <c r="F1304" s="1">
        <v>34203085</v>
      </c>
      <c r="G1304" s="1">
        <v>1.83</v>
      </c>
      <c r="H1304" s="1">
        <v>83.673774339874669</v>
      </c>
      <c r="I1304" s="1">
        <v>-39.951346148985493</v>
      </c>
      <c r="J1304" s="1">
        <v>14.178838302302651</v>
      </c>
      <c r="K1304" s="1">
        <v>-79.563276897231191</v>
      </c>
      <c r="L1304" s="1">
        <v>77.562903372500259</v>
      </c>
      <c r="M1304" s="1">
        <v>168.5675048828125</v>
      </c>
      <c r="N1304" s="1">
        <v>0.72884543678977276</v>
      </c>
      <c r="O1304" s="1">
        <v>0.96533690096206171</v>
      </c>
      <c r="P1304" s="1">
        <v>0.70358139523097951</v>
      </c>
      <c r="Q1304" s="1">
        <v>0.77596089311079552</v>
      </c>
      <c r="R1304" s="1">
        <v>0.9329846751933194</v>
      </c>
      <c r="S1304" s="1">
        <v>0.7239596218216936</v>
      </c>
      <c r="T1304" s="1">
        <v>0.7239596218216936</v>
      </c>
      <c r="U1304" s="1">
        <v>0.70358139523097951</v>
      </c>
      <c r="V1304" s="1">
        <v>406.790663</v>
      </c>
      <c r="W1304" s="1">
        <v>379.211635</v>
      </c>
      <c r="X1304" s="1">
        <v>262.000766</v>
      </c>
      <c r="Y1304" s="1">
        <v>389.46</v>
      </c>
      <c r="Z1304" s="7">
        <v>74463.375599999999</v>
      </c>
      <c r="AA1304" s="7">
        <v>2.4398693143000001</v>
      </c>
      <c r="AB1304" s="7">
        <v>2.1886484546</v>
      </c>
      <c r="AC1304" s="7" t="s">
        <v>444</v>
      </c>
      <c r="AD1304" s="7" t="s">
        <v>445</v>
      </c>
      <c r="AE1304" s="7">
        <v>1.3839889817</v>
      </c>
      <c r="AF1304" s="7" t="s">
        <v>445</v>
      </c>
      <c r="AG1304" s="7">
        <v>2.4440111176000001</v>
      </c>
    </row>
    <row r="1305" spans="1:33" ht="30" x14ac:dyDescent="0.25">
      <c r="A1305" s="1">
        <v>81687</v>
      </c>
      <c r="B1305" s="1">
        <v>30053216</v>
      </c>
      <c r="C1305" s="1">
        <v>9223213</v>
      </c>
      <c r="D1305" s="1">
        <v>230053216</v>
      </c>
      <c r="E1305" s="248" t="s">
        <v>610</v>
      </c>
      <c r="F1305" s="1">
        <v>34203085</v>
      </c>
      <c r="G1305" s="1">
        <v>1.83</v>
      </c>
      <c r="H1305" s="1">
        <v>80.918715455823587</v>
      </c>
      <c r="I1305" s="1">
        <v>-37.023624941709095</v>
      </c>
      <c r="J1305" s="1">
        <v>16.174399405030933</v>
      </c>
      <c r="K1305" s="1">
        <v>-78.450774504088315</v>
      </c>
      <c r="L1305" s="1">
        <v>74.166289913439215</v>
      </c>
      <c r="M1305" s="1">
        <v>168.5675048828125</v>
      </c>
      <c r="N1305" s="1">
        <v>0.72884543678977276</v>
      </c>
      <c r="O1305" s="1">
        <v>0.96533690096206171</v>
      </c>
      <c r="P1305" s="1">
        <v>0.70358139523097951</v>
      </c>
      <c r="Q1305" s="1">
        <v>0.77596089311079552</v>
      </c>
      <c r="R1305" s="1">
        <v>0.9329846751933194</v>
      </c>
      <c r="S1305" s="1">
        <v>0.7239596218216936</v>
      </c>
      <c r="T1305" s="1">
        <v>0.7239596218216936</v>
      </c>
      <c r="U1305" s="1">
        <v>0.70358139523097951</v>
      </c>
      <c r="V1305" s="1">
        <v>406.790663</v>
      </c>
      <c r="W1305" s="1">
        <v>379.211635</v>
      </c>
      <c r="X1305" s="1">
        <v>262.000766</v>
      </c>
      <c r="Y1305" s="1">
        <v>389.46</v>
      </c>
      <c r="Z1305" s="7">
        <v>74463.375599999999</v>
      </c>
      <c r="AA1305" s="7">
        <v>2.5974059314</v>
      </c>
      <c r="AB1305" s="7">
        <v>2.2972131322</v>
      </c>
      <c r="AC1305" s="7" t="s">
        <v>444</v>
      </c>
      <c r="AD1305" s="7" t="s">
        <v>445</v>
      </c>
      <c r="AE1305" s="7">
        <v>1.4177960851</v>
      </c>
      <c r="AF1305" s="7" t="s">
        <v>445</v>
      </c>
      <c r="AG1305" s="7">
        <v>2.4928502862999999</v>
      </c>
    </row>
    <row r="1306" spans="1:33" ht="30" x14ac:dyDescent="0.25">
      <c r="A1306" s="1">
        <v>83785</v>
      </c>
      <c r="B1306" s="1">
        <v>30053346</v>
      </c>
      <c r="C1306" s="1">
        <v>9223213</v>
      </c>
      <c r="D1306" s="1">
        <v>230053346</v>
      </c>
      <c r="E1306" s="248" t="s">
        <v>610</v>
      </c>
      <c r="F1306" s="1">
        <v>34203085</v>
      </c>
      <c r="G1306" s="1">
        <v>1.83</v>
      </c>
      <c r="H1306" s="1">
        <v>80.828468079633083</v>
      </c>
      <c r="I1306" s="1">
        <v>-36.868502318650144</v>
      </c>
      <c r="J1306" s="1">
        <v>16.286177324350795</v>
      </c>
      <c r="K1306" s="1">
        <v>-78.368805272336886</v>
      </c>
      <c r="L1306" s="1">
        <v>74.041166898918661</v>
      </c>
      <c r="M1306" s="1">
        <v>168.5675048828125</v>
      </c>
      <c r="N1306" s="1">
        <v>0.72884543678977276</v>
      </c>
      <c r="O1306" s="1">
        <v>0.96533690096206171</v>
      </c>
      <c r="P1306" s="1">
        <v>0.70358139523097951</v>
      </c>
      <c r="Q1306" s="1">
        <v>0.77596089311079552</v>
      </c>
      <c r="R1306" s="1">
        <v>0.9329846751933194</v>
      </c>
      <c r="S1306" s="1">
        <v>0.7239596218216936</v>
      </c>
      <c r="T1306" s="1">
        <v>0.7239596218216936</v>
      </c>
      <c r="U1306" s="1">
        <v>0.70358139523097951</v>
      </c>
      <c r="V1306" s="1">
        <v>406.790663</v>
      </c>
      <c r="W1306" s="1">
        <v>379.211635</v>
      </c>
      <c r="X1306" s="1">
        <v>262.000766</v>
      </c>
      <c r="Y1306" s="1">
        <v>389.46</v>
      </c>
      <c r="Z1306" s="7">
        <v>74463.375599999999</v>
      </c>
      <c r="AA1306" s="7">
        <v>2.6034852287999999</v>
      </c>
      <c r="AB1306" s="7">
        <v>2.3008945681999999</v>
      </c>
      <c r="AC1306" s="7" t="s">
        <v>444</v>
      </c>
      <c r="AD1306" s="7" t="s">
        <v>445</v>
      </c>
      <c r="AE1306" s="7">
        <v>1.4203249598000001</v>
      </c>
      <c r="AF1306" s="7" t="s">
        <v>445</v>
      </c>
      <c r="AG1306" s="7">
        <v>2.4965036054</v>
      </c>
    </row>
    <row r="1307" spans="1:33" ht="30" x14ac:dyDescent="0.25">
      <c r="A1307" s="1">
        <v>85883</v>
      </c>
      <c r="B1307" s="1">
        <v>30053356</v>
      </c>
      <c r="C1307" s="1">
        <v>9223213</v>
      </c>
      <c r="D1307" s="1">
        <v>230053356</v>
      </c>
      <c r="E1307" s="248" t="s">
        <v>610</v>
      </c>
      <c r="F1307" s="1">
        <v>34203085</v>
      </c>
      <c r="G1307" s="1">
        <v>1.83</v>
      </c>
      <c r="H1307" s="1">
        <v>80.970110926180908</v>
      </c>
      <c r="I1307" s="1">
        <v>-36.973303460005624</v>
      </c>
      <c r="J1307" s="1">
        <v>16.269093930323351</v>
      </c>
      <c r="K1307" s="1">
        <v>-78.503065992539078</v>
      </c>
      <c r="L1307" s="1">
        <v>74.185795986047168</v>
      </c>
      <c r="M1307" s="1">
        <v>168.5675048828125</v>
      </c>
      <c r="N1307" s="1">
        <v>0.72884543678977276</v>
      </c>
      <c r="O1307" s="1">
        <v>0.96533690096206171</v>
      </c>
      <c r="P1307" s="1">
        <v>0.70358139523097951</v>
      </c>
      <c r="Q1307" s="1">
        <v>0.77596089311079552</v>
      </c>
      <c r="R1307" s="1">
        <v>0.9329846751933194</v>
      </c>
      <c r="S1307" s="1">
        <v>0.7239596218216936</v>
      </c>
      <c r="T1307" s="1">
        <v>0.7239596218216936</v>
      </c>
      <c r="U1307" s="1">
        <v>0.70358139523097951</v>
      </c>
      <c r="V1307" s="1">
        <v>406.790663</v>
      </c>
      <c r="W1307" s="1">
        <v>379.211635</v>
      </c>
      <c r="X1307" s="1">
        <v>262.000766</v>
      </c>
      <c r="Y1307" s="1">
        <v>389.46</v>
      </c>
      <c r="Z1307" s="7">
        <v>74463.375599999999</v>
      </c>
      <c r="AA1307" s="7">
        <v>2.5964600459999998</v>
      </c>
      <c r="AB1307" s="7">
        <v>2.2951202387</v>
      </c>
      <c r="AC1307" s="7" t="s">
        <v>444</v>
      </c>
      <c r="AD1307" s="7" t="s">
        <v>445</v>
      </c>
      <c r="AE1307" s="7">
        <v>1.4161855727999999</v>
      </c>
      <c r="AF1307" s="7" t="s">
        <v>445</v>
      </c>
      <c r="AG1307" s="7">
        <v>2.4905236722000001</v>
      </c>
    </row>
    <row r="1308" spans="1:33" ht="30" x14ac:dyDescent="0.25">
      <c r="A1308" s="1">
        <v>87981</v>
      </c>
      <c r="B1308" s="1">
        <v>30054216</v>
      </c>
      <c r="C1308" s="1">
        <v>9223213</v>
      </c>
      <c r="D1308" s="1">
        <v>230054216</v>
      </c>
      <c r="E1308" s="248" t="s">
        <v>610</v>
      </c>
      <c r="F1308" s="1">
        <v>34203085</v>
      </c>
      <c r="G1308" s="1">
        <v>1.83</v>
      </c>
      <c r="H1308" s="1">
        <v>84.610147098030168</v>
      </c>
      <c r="I1308" s="1">
        <v>-40.001718313589926</v>
      </c>
      <c r="J1308" s="1">
        <v>16.439875534377922</v>
      </c>
      <c r="K1308" s="1">
        <v>-81.981302380918137</v>
      </c>
      <c r="L1308" s="1">
        <v>77.705773975197772</v>
      </c>
      <c r="M1308" s="1">
        <v>168.5675048828125</v>
      </c>
      <c r="N1308" s="1">
        <v>0.72884543678977276</v>
      </c>
      <c r="O1308" s="1">
        <v>0.96533690096206171</v>
      </c>
      <c r="P1308" s="1">
        <v>0.70358139523097951</v>
      </c>
      <c r="Q1308" s="1">
        <v>0.77596089311079552</v>
      </c>
      <c r="R1308" s="1">
        <v>0.9329846751933194</v>
      </c>
      <c r="S1308" s="1">
        <v>0.7239596218216936</v>
      </c>
      <c r="T1308" s="1">
        <v>0.7239596218216936</v>
      </c>
      <c r="U1308" s="1">
        <v>0.70358139523097951</v>
      </c>
      <c r="V1308" s="1">
        <v>406.790663</v>
      </c>
      <c r="W1308" s="1">
        <v>379.211635</v>
      </c>
      <c r="X1308" s="1">
        <v>262.000766</v>
      </c>
      <c r="Y1308" s="1">
        <v>389.46</v>
      </c>
      <c r="Z1308" s="7">
        <v>74463.375599999999</v>
      </c>
      <c r="AA1308" s="7">
        <v>2.4335447367</v>
      </c>
      <c r="AB1308" s="7">
        <v>2.1533599738999998</v>
      </c>
      <c r="AC1308" s="7" t="s">
        <v>444</v>
      </c>
      <c r="AD1308" s="7" t="s">
        <v>445</v>
      </c>
      <c r="AE1308" s="7">
        <v>1.3136736056</v>
      </c>
      <c r="AF1308" s="7" t="s">
        <v>445</v>
      </c>
      <c r="AG1308" s="7">
        <v>2.3424305571000001</v>
      </c>
    </row>
    <row r="1309" spans="1:33" ht="30" x14ac:dyDescent="0.25">
      <c r="A1309" s="1">
        <v>90079</v>
      </c>
      <c r="B1309" s="1">
        <v>30054286</v>
      </c>
      <c r="C1309" s="1">
        <v>9223213</v>
      </c>
      <c r="D1309" s="1">
        <v>230054286</v>
      </c>
      <c r="E1309" s="248" t="s">
        <v>610</v>
      </c>
      <c r="F1309" s="1">
        <v>34203085</v>
      </c>
      <c r="G1309" s="1">
        <v>1.83</v>
      </c>
      <c r="H1309" s="1">
        <v>84.968409147632613</v>
      </c>
      <c r="I1309" s="1">
        <v>-40.037667582721554</v>
      </c>
      <c r="J1309" s="1">
        <v>16.633086548220625</v>
      </c>
      <c r="K1309" s="1">
        <v>-82.330871214063592</v>
      </c>
      <c r="L1309" s="1">
        <v>77.993745415181877</v>
      </c>
      <c r="M1309" s="1">
        <v>168.5675048828125</v>
      </c>
      <c r="N1309" s="1">
        <v>0.72884543678977276</v>
      </c>
      <c r="O1309" s="1">
        <v>0.96533690096206171</v>
      </c>
      <c r="P1309" s="1">
        <v>0.70358139523097951</v>
      </c>
      <c r="Q1309" s="1">
        <v>0.77596089311079552</v>
      </c>
      <c r="R1309" s="1">
        <v>0.9329846751933194</v>
      </c>
      <c r="S1309" s="1">
        <v>0.7239596218216936</v>
      </c>
      <c r="T1309" s="1">
        <v>0.7239596218216936</v>
      </c>
      <c r="U1309" s="1">
        <v>0.70358139523097951</v>
      </c>
      <c r="V1309" s="1">
        <v>406.790663</v>
      </c>
      <c r="W1309" s="1">
        <v>379.211635</v>
      </c>
      <c r="X1309" s="1">
        <v>262.000766</v>
      </c>
      <c r="Y1309" s="1">
        <v>389.46</v>
      </c>
      <c r="Z1309" s="7">
        <v>74463.375599999999</v>
      </c>
      <c r="AA1309" s="7">
        <v>2.4208672736999999</v>
      </c>
      <c r="AB1309" s="7">
        <v>2.1400641005000001</v>
      </c>
      <c r="AC1309" s="7" t="s">
        <v>444</v>
      </c>
      <c r="AD1309" s="7" t="s">
        <v>445</v>
      </c>
      <c r="AE1309" s="7">
        <v>1.3038499736</v>
      </c>
      <c r="AF1309" s="7" t="s">
        <v>445</v>
      </c>
      <c r="AG1309" s="7">
        <v>2.3282389235999998</v>
      </c>
    </row>
    <row r="1310" spans="1:33" ht="30" x14ac:dyDescent="0.25">
      <c r="A1310" s="1">
        <v>92177</v>
      </c>
      <c r="B1310" s="1">
        <v>30054346</v>
      </c>
      <c r="C1310" s="1">
        <v>9223213</v>
      </c>
      <c r="D1310" s="1">
        <v>230054346</v>
      </c>
      <c r="E1310" s="248" t="s">
        <v>610</v>
      </c>
      <c r="F1310" s="1">
        <v>34203085</v>
      </c>
      <c r="G1310" s="1">
        <v>1.83</v>
      </c>
      <c r="H1310" s="1">
        <v>84.541101823819474</v>
      </c>
      <c r="I1310" s="1">
        <v>-39.969740968980865</v>
      </c>
      <c r="J1310" s="1">
        <v>16.445536445633728</v>
      </c>
      <c r="K1310" s="1">
        <v>-81.918670085878091</v>
      </c>
      <c r="L1310" s="1">
        <v>77.636026329128185</v>
      </c>
      <c r="M1310" s="1">
        <v>168.5675048828125</v>
      </c>
      <c r="N1310" s="1">
        <v>0.72884543678977276</v>
      </c>
      <c r="O1310" s="1">
        <v>0.96533690096206171</v>
      </c>
      <c r="P1310" s="1">
        <v>0.70358139523097951</v>
      </c>
      <c r="Q1310" s="1">
        <v>0.77596089311079552</v>
      </c>
      <c r="R1310" s="1">
        <v>0.9329846751933194</v>
      </c>
      <c r="S1310" s="1">
        <v>0.7239596218216936</v>
      </c>
      <c r="T1310" s="1">
        <v>0.7239596218216936</v>
      </c>
      <c r="U1310" s="1">
        <v>0.70358139523097951</v>
      </c>
      <c r="V1310" s="1">
        <v>406.790663</v>
      </c>
      <c r="W1310" s="1">
        <v>379.211635</v>
      </c>
      <c r="X1310" s="1">
        <v>262.000766</v>
      </c>
      <c r="Y1310" s="1">
        <v>389.46</v>
      </c>
      <c r="Z1310" s="7">
        <v>74463.375599999999</v>
      </c>
      <c r="AA1310" s="7">
        <v>2.4366294085</v>
      </c>
      <c r="AB1310" s="7">
        <v>2.1559353437</v>
      </c>
      <c r="AC1310" s="7" t="s">
        <v>444</v>
      </c>
      <c r="AD1310" s="7" t="s">
        <v>445</v>
      </c>
      <c r="AE1310" s="7">
        <v>1.3154425636</v>
      </c>
      <c r="AF1310" s="7" t="s">
        <v>445</v>
      </c>
      <c r="AG1310" s="7">
        <v>2.3449860684999999</v>
      </c>
    </row>
    <row r="1311" spans="1:33" ht="30" x14ac:dyDescent="0.25">
      <c r="A1311" s="1">
        <v>94275</v>
      </c>
      <c r="B1311" s="1">
        <v>30054356</v>
      </c>
      <c r="C1311" s="1">
        <v>9223213</v>
      </c>
      <c r="D1311" s="1">
        <v>230054356</v>
      </c>
      <c r="E1311" s="248" t="s">
        <v>610</v>
      </c>
      <c r="F1311" s="1">
        <v>34203085</v>
      </c>
      <c r="G1311" s="1">
        <v>1.83</v>
      </c>
      <c r="H1311" s="1">
        <v>84.588565215814924</v>
      </c>
      <c r="I1311" s="1">
        <v>-39.998887531159184</v>
      </c>
      <c r="J1311" s="1">
        <v>16.441963068899295</v>
      </c>
      <c r="K1311" s="1">
        <v>-81.963474603429361</v>
      </c>
      <c r="L1311" s="1">
        <v>77.68387019353257</v>
      </c>
      <c r="M1311" s="1">
        <v>168.5675048828125</v>
      </c>
      <c r="N1311" s="1">
        <v>0.72884543678977276</v>
      </c>
      <c r="O1311" s="1">
        <v>0.96533690096206171</v>
      </c>
      <c r="P1311" s="1">
        <v>0.70358139523097951</v>
      </c>
      <c r="Q1311" s="1">
        <v>0.77596089311079552</v>
      </c>
      <c r="R1311" s="1">
        <v>0.9329846751933194</v>
      </c>
      <c r="S1311" s="1">
        <v>0.7239596218216936</v>
      </c>
      <c r="T1311" s="1">
        <v>0.7239596218216936</v>
      </c>
      <c r="U1311" s="1">
        <v>0.70358139523097951</v>
      </c>
      <c r="V1311" s="1">
        <v>406.790663</v>
      </c>
      <c r="W1311" s="1">
        <v>379.211635</v>
      </c>
      <c r="X1311" s="1">
        <v>262.000766</v>
      </c>
      <c r="Y1311" s="1">
        <v>389.46</v>
      </c>
      <c r="Z1311" s="7">
        <v>74463.375599999999</v>
      </c>
      <c r="AA1311" s="7">
        <v>2.4345128605999999</v>
      </c>
      <c r="AB1311" s="7">
        <v>2.1541645205000002</v>
      </c>
      <c r="AC1311" s="7" t="s">
        <v>444</v>
      </c>
      <c r="AD1311" s="7" t="s">
        <v>445</v>
      </c>
      <c r="AE1311" s="7">
        <v>1.31417685</v>
      </c>
      <c r="AF1311" s="7" t="s">
        <v>445</v>
      </c>
      <c r="AG1311" s="7">
        <v>2.3431575651999998</v>
      </c>
    </row>
    <row r="1312" spans="1:33" ht="30" x14ac:dyDescent="0.25">
      <c r="A1312" s="1">
        <v>96373</v>
      </c>
      <c r="B1312" s="1">
        <v>30055286</v>
      </c>
      <c r="C1312" s="1">
        <v>9223213</v>
      </c>
      <c r="D1312" s="1">
        <v>230055286</v>
      </c>
      <c r="E1312" s="248" t="s">
        <v>610</v>
      </c>
      <c r="F1312" s="1">
        <v>34203085</v>
      </c>
      <c r="G1312" s="1">
        <v>1.83</v>
      </c>
      <c r="H1312" s="1">
        <v>85.156144965093588</v>
      </c>
      <c r="I1312" s="1">
        <v>-42.940489389348336</v>
      </c>
      <c r="J1312" s="1">
        <v>13.851311620338347</v>
      </c>
      <c r="K1312" s="1">
        <v>-82.16742153980617</v>
      </c>
      <c r="L1312" s="1">
        <v>79.144932597464546</v>
      </c>
      <c r="M1312" s="1">
        <v>168.5675048828125</v>
      </c>
      <c r="N1312" s="1">
        <v>0.72884543678977276</v>
      </c>
      <c r="O1312" s="1">
        <v>0.96533690096206171</v>
      </c>
      <c r="P1312" s="1">
        <v>0.70358139523097951</v>
      </c>
      <c r="Q1312" s="1">
        <v>0.77596089311079552</v>
      </c>
      <c r="R1312" s="1">
        <v>0.9329846751933194</v>
      </c>
      <c r="S1312" s="1">
        <v>0.7239596218216936</v>
      </c>
      <c r="T1312" s="1">
        <v>0.7239596218216936</v>
      </c>
      <c r="U1312" s="1">
        <v>0.70358139523097951</v>
      </c>
      <c r="V1312" s="1">
        <v>406.790663</v>
      </c>
      <c r="W1312" s="1">
        <v>379.211635</v>
      </c>
      <c r="X1312" s="1">
        <v>262.000766</v>
      </c>
      <c r="Y1312" s="1">
        <v>389.46</v>
      </c>
      <c r="Z1312" s="7">
        <v>74463.375599999999</v>
      </c>
      <c r="AA1312" s="7">
        <v>2.3711097158999999</v>
      </c>
      <c r="AB1312" s="7">
        <v>2.1331414938000002</v>
      </c>
      <c r="AC1312" s="7" t="s">
        <v>444</v>
      </c>
      <c r="AD1312" s="7" t="s">
        <v>445</v>
      </c>
      <c r="AE1312" s="7">
        <v>1.3084328546999999</v>
      </c>
      <c r="AF1312" s="7" t="s">
        <v>445</v>
      </c>
      <c r="AG1312" s="7">
        <v>2.3348595471000002</v>
      </c>
    </row>
    <row r="1313" spans="1:33" ht="30" x14ac:dyDescent="0.25">
      <c r="A1313" s="1">
        <v>98471</v>
      </c>
      <c r="B1313" s="1">
        <v>31001280</v>
      </c>
      <c r="C1313" s="1">
        <v>9223213</v>
      </c>
      <c r="D1313" s="1">
        <v>231001280</v>
      </c>
      <c r="E1313" s="248" t="s">
        <v>610</v>
      </c>
      <c r="F1313" s="1">
        <v>34203085</v>
      </c>
      <c r="G1313" s="1">
        <v>1.83</v>
      </c>
      <c r="H1313" s="1">
        <v>83.470164627772959</v>
      </c>
      <c r="I1313" s="1">
        <v>-50.803582160608251</v>
      </c>
      <c r="J1313" s="1">
        <v>3.6564422722116579</v>
      </c>
      <c r="K1313" s="1">
        <v>-78.969287466351986</v>
      </c>
      <c r="L1313" s="1">
        <v>81.703428452895935</v>
      </c>
      <c r="M1313" s="1">
        <v>168.5675048828125</v>
      </c>
      <c r="N1313" s="1">
        <v>0.72884543678977276</v>
      </c>
      <c r="O1313" s="1">
        <v>0.96533690096206171</v>
      </c>
      <c r="P1313" s="1">
        <v>0.70358139523097951</v>
      </c>
      <c r="Q1313" s="1">
        <v>0.77596089311079552</v>
      </c>
      <c r="R1313" s="1">
        <v>0.9329846751933194</v>
      </c>
      <c r="S1313" s="1">
        <v>0.7239596218216936</v>
      </c>
      <c r="T1313" s="1">
        <v>0.7239596218216936</v>
      </c>
      <c r="U1313" s="1">
        <v>0.70358139523097951</v>
      </c>
      <c r="V1313" s="1">
        <v>406.790663</v>
      </c>
      <c r="W1313" s="1">
        <v>379.211635</v>
      </c>
      <c r="X1313" s="1">
        <v>262.000766</v>
      </c>
      <c r="Y1313" s="1">
        <v>389.46</v>
      </c>
      <c r="Z1313" s="7">
        <v>74463.375599999999</v>
      </c>
      <c r="AA1313" s="7">
        <v>2.2655453545999999</v>
      </c>
      <c r="AB1313" s="7">
        <v>2.1964265607</v>
      </c>
      <c r="AC1313" s="7" t="s">
        <v>444</v>
      </c>
      <c r="AD1313" s="7" t="s">
        <v>445</v>
      </c>
      <c r="AE1313" s="7">
        <v>1.4019208169999999</v>
      </c>
      <c r="AF1313" s="7" t="s">
        <v>445</v>
      </c>
      <c r="AG1313" s="7">
        <v>2.4699162039</v>
      </c>
    </row>
    <row r="1314" spans="1:33" ht="30" x14ac:dyDescent="0.25">
      <c r="A1314" s="1">
        <v>100569</v>
      </c>
      <c r="B1314" s="1">
        <v>31001290</v>
      </c>
      <c r="C1314" s="1">
        <v>9223213</v>
      </c>
      <c r="D1314" s="1">
        <v>231001290</v>
      </c>
      <c r="E1314" s="248" t="s">
        <v>610</v>
      </c>
      <c r="F1314" s="1">
        <v>34203085</v>
      </c>
      <c r="G1314" s="1">
        <v>1.83</v>
      </c>
      <c r="H1314" s="1">
        <v>83.826449619127416</v>
      </c>
      <c r="I1314" s="1">
        <v>-50.862901530267543</v>
      </c>
      <c r="J1314" s="1">
        <v>3.8167885295775594</v>
      </c>
      <c r="K1314" s="1">
        <v>-79.307278536090124</v>
      </c>
      <c r="L1314" s="1">
        <v>81.984818364332625</v>
      </c>
      <c r="M1314" s="1">
        <v>168.5675048828125</v>
      </c>
      <c r="N1314" s="1">
        <v>0.72884543678977276</v>
      </c>
      <c r="O1314" s="1">
        <v>0.96533690096206171</v>
      </c>
      <c r="P1314" s="1">
        <v>0.70358139523097951</v>
      </c>
      <c r="Q1314" s="1">
        <v>0.77596089311079552</v>
      </c>
      <c r="R1314" s="1">
        <v>0.9329846751933194</v>
      </c>
      <c r="S1314" s="1">
        <v>0.7239596218216936</v>
      </c>
      <c r="T1314" s="1">
        <v>0.7239596218216936</v>
      </c>
      <c r="U1314" s="1">
        <v>0.70358139523097951</v>
      </c>
      <c r="V1314" s="1">
        <v>406.790663</v>
      </c>
      <c r="W1314" s="1">
        <v>379.211635</v>
      </c>
      <c r="X1314" s="1">
        <v>262.000766</v>
      </c>
      <c r="Y1314" s="1">
        <v>389.46</v>
      </c>
      <c r="Z1314" s="7">
        <v>74463.375599999999</v>
      </c>
      <c r="AA1314" s="7">
        <v>2.2543372854000001</v>
      </c>
      <c r="AB1314" s="7">
        <v>2.1828408868000002</v>
      </c>
      <c r="AC1314" s="7" t="s">
        <v>444</v>
      </c>
      <c r="AD1314" s="7" t="s">
        <v>445</v>
      </c>
      <c r="AE1314" s="7">
        <v>1.3916843318000001</v>
      </c>
      <c r="AF1314" s="7" t="s">
        <v>445</v>
      </c>
      <c r="AG1314" s="7">
        <v>2.4551281451999998</v>
      </c>
    </row>
    <row r="1315" spans="1:33" ht="30" x14ac:dyDescent="0.25">
      <c r="A1315" s="1">
        <v>102667</v>
      </c>
      <c r="B1315" s="1">
        <v>31001560</v>
      </c>
      <c r="C1315" s="1">
        <v>9223213</v>
      </c>
      <c r="D1315" s="1">
        <v>231001560</v>
      </c>
      <c r="E1315" s="248" t="s">
        <v>610</v>
      </c>
      <c r="F1315" s="1">
        <v>34203085</v>
      </c>
      <c r="G1315" s="1">
        <v>1.83</v>
      </c>
      <c r="H1315" s="1">
        <v>82.126659211413482</v>
      </c>
      <c r="I1315" s="1">
        <v>-50.196198061525635</v>
      </c>
      <c r="J1315" s="1">
        <v>3.3936235534611394</v>
      </c>
      <c r="K1315" s="1">
        <v>-77.677134275586326</v>
      </c>
      <c r="L1315" s="1">
        <v>80.483616956621844</v>
      </c>
      <c r="M1315" s="1">
        <v>168.5675048828125</v>
      </c>
      <c r="N1315" s="1">
        <v>0.72884543678977276</v>
      </c>
      <c r="O1315" s="1">
        <v>0.96533690096206171</v>
      </c>
      <c r="P1315" s="1">
        <v>0.70358139523097951</v>
      </c>
      <c r="Q1315" s="1">
        <v>0.77596089311079552</v>
      </c>
      <c r="R1315" s="1">
        <v>0.9329846751933194</v>
      </c>
      <c r="S1315" s="1">
        <v>0.7239596218216936</v>
      </c>
      <c r="T1315" s="1">
        <v>0.7239596218216936</v>
      </c>
      <c r="U1315" s="1">
        <v>0.70358139523097951</v>
      </c>
      <c r="V1315" s="1">
        <v>406.790663</v>
      </c>
      <c r="W1315" s="1">
        <v>379.211635</v>
      </c>
      <c r="X1315" s="1">
        <v>262.000766</v>
      </c>
      <c r="Y1315" s="1">
        <v>389.46</v>
      </c>
      <c r="Z1315" s="7">
        <v>74463.375599999999</v>
      </c>
      <c r="AA1315" s="7">
        <v>2.315038033</v>
      </c>
      <c r="AB1315" s="7">
        <v>2.2487167236999999</v>
      </c>
      <c r="AC1315" s="7" t="s">
        <v>444</v>
      </c>
      <c r="AD1315" s="7" t="s">
        <v>445</v>
      </c>
      <c r="AE1315" s="7">
        <v>1.4418765862</v>
      </c>
      <c r="AF1315" s="7" t="s">
        <v>445</v>
      </c>
      <c r="AG1315" s="7">
        <v>2.5276379947000001</v>
      </c>
    </row>
    <row r="1316" spans="1:33" ht="30" x14ac:dyDescent="0.25">
      <c r="A1316" s="1">
        <v>104765</v>
      </c>
      <c r="B1316" s="1">
        <v>31001570</v>
      </c>
      <c r="C1316" s="1">
        <v>9223213</v>
      </c>
      <c r="D1316" s="1">
        <v>231001570</v>
      </c>
      <c r="E1316" s="248" t="s">
        <v>610</v>
      </c>
      <c r="F1316" s="1">
        <v>34203085</v>
      </c>
      <c r="G1316" s="1">
        <v>1.83</v>
      </c>
      <c r="H1316" s="1">
        <v>85.238893025033263</v>
      </c>
      <c r="I1316" s="1">
        <v>-50.324134676895824</v>
      </c>
      <c r="J1316" s="1">
        <v>5.1330220548353775</v>
      </c>
      <c r="K1316" s="1">
        <v>-80.712113043003171</v>
      </c>
      <c r="L1316" s="1">
        <v>82.791968961997611</v>
      </c>
      <c r="M1316" s="1">
        <v>168.5675048828125</v>
      </c>
      <c r="N1316" s="1">
        <v>0.72884543678977276</v>
      </c>
      <c r="O1316" s="1">
        <v>0.96533690096206171</v>
      </c>
      <c r="P1316" s="1">
        <v>0.70358139523097951</v>
      </c>
      <c r="Q1316" s="1">
        <v>0.77596089311079552</v>
      </c>
      <c r="R1316" s="1">
        <v>0.9329846751933194</v>
      </c>
      <c r="S1316" s="1">
        <v>0.7239596218216936</v>
      </c>
      <c r="T1316" s="1">
        <v>0.7239596218216936</v>
      </c>
      <c r="U1316" s="1">
        <v>0.70358139523097951</v>
      </c>
      <c r="V1316" s="1">
        <v>406.790663</v>
      </c>
      <c r="W1316" s="1">
        <v>379.211635</v>
      </c>
      <c r="X1316" s="1">
        <v>262.000766</v>
      </c>
      <c r="Y1316" s="1">
        <v>389.46</v>
      </c>
      <c r="Z1316" s="7">
        <v>74463.375599999999</v>
      </c>
      <c r="AA1316" s="7">
        <v>2.2226102916000001</v>
      </c>
      <c r="AB1316" s="7">
        <v>2.1300999083000001</v>
      </c>
      <c r="AC1316" s="7" t="s">
        <v>444</v>
      </c>
      <c r="AD1316" s="7" t="s">
        <v>445</v>
      </c>
      <c r="AE1316" s="7">
        <v>1.3500558754</v>
      </c>
      <c r="AF1316" s="7" t="s">
        <v>445</v>
      </c>
      <c r="AG1316" s="7">
        <v>2.3949899198</v>
      </c>
    </row>
    <row r="1317" spans="1:33" ht="30" x14ac:dyDescent="0.25">
      <c r="A1317" s="1">
        <v>106863</v>
      </c>
      <c r="B1317" s="1">
        <v>31002560</v>
      </c>
      <c r="C1317" s="1">
        <v>9223213</v>
      </c>
      <c r="D1317" s="1">
        <v>231002560</v>
      </c>
      <c r="E1317" s="248" t="s">
        <v>610</v>
      </c>
      <c r="F1317" s="1">
        <v>34203085</v>
      </c>
      <c r="G1317" s="1">
        <v>1.83</v>
      </c>
      <c r="H1317" s="1">
        <v>79.030582563173198</v>
      </c>
      <c r="I1317" s="1">
        <v>-47.202502300230137</v>
      </c>
      <c r="J1317" s="1">
        <v>4.0120190369273665</v>
      </c>
      <c r="K1317" s="1">
        <v>-74.713680456934</v>
      </c>
      <c r="L1317" s="1">
        <v>77.10324825608869</v>
      </c>
      <c r="M1317" s="1">
        <v>168.5675048828125</v>
      </c>
      <c r="N1317" s="1">
        <v>0.72884543678977276</v>
      </c>
      <c r="O1317" s="1">
        <v>0.96533690096206171</v>
      </c>
      <c r="P1317" s="1">
        <v>0.70358139523097951</v>
      </c>
      <c r="Q1317" s="1">
        <v>0.77596089311079552</v>
      </c>
      <c r="R1317" s="1">
        <v>0.9329846751933194</v>
      </c>
      <c r="S1317" s="1">
        <v>0.7239596218216936</v>
      </c>
      <c r="T1317" s="1">
        <v>0.7239596218216936</v>
      </c>
      <c r="U1317" s="1">
        <v>0.70358139523097951</v>
      </c>
      <c r="V1317" s="1">
        <v>406.790663</v>
      </c>
      <c r="W1317" s="1">
        <v>379.211635</v>
      </c>
      <c r="X1317" s="1">
        <v>262.000766</v>
      </c>
      <c r="Y1317" s="1">
        <v>389.46</v>
      </c>
      <c r="Z1317" s="7">
        <v>74463.375599999999</v>
      </c>
      <c r="AA1317" s="7">
        <v>2.4603762782</v>
      </c>
      <c r="AB1317" s="7">
        <v>2.3759874036999999</v>
      </c>
      <c r="AC1317" s="7" t="s">
        <v>444</v>
      </c>
      <c r="AD1317" s="7" t="s">
        <v>445</v>
      </c>
      <c r="AE1317" s="7">
        <v>1.5387315188999999</v>
      </c>
      <c r="AF1317" s="7" t="s">
        <v>445</v>
      </c>
      <c r="AG1317" s="7">
        <v>2.6675587190000001</v>
      </c>
    </row>
    <row r="1318" spans="1:33" ht="30" x14ac:dyDescent="0.25">
      <c r="A1318" s="1">
        <v>108961</v>
      </c>
      <c r="B1318" s="1">
        <v>31002570</v>
      </c>
      <c r="C1318" s="1">
        <v>9223213</v>
      </c>
      <c r="D1318" s="1">
        <v>231002570</v>
      </c>
      <c r="E1318" s="248" t="s">
        <v>610</v>
      </c>
      <c r="F1318" s="1">
        <v>34203085</v>
      </c>
      <c r="G1318" s="1">
        <v>1.83</v>
      </c>
      <c r="H1318" s="1">
        <v>81.941369859167807</v>
      </c>
      <c r="I1318" s="1">
        <v>-47.23858893366539</v>
      </c>
      <c r="J1318" s="1">
        <v>5.7248017075128281</v>
      </c>
      <c r="K1318" s="1">
        <v>-77.544577818979448</v>
      </c>
      <c r="L1318" s="1">
        <v>79.234702463190928</v>
      </c>
      <c r="M1318" s="1">
        <v>168.5675048828125</v>
      </c>
      <c r="N1318" s="1">
        <v>0.72884543678977276</v>
      </c>
      <c r="O1318" s="1">
        <v>0.96533690096206171</v>
      </c>
      <c r="P1318" s="1">
        <v>0.70358139523097951</v>
      </c>
      <c r="Q1318" s="1">
        <v>0.77596089311079552</v>
      </c>
      <c r="R1318" s="1">
        <v>0.9329846751933194</v>
      </c>
      <c r="S1318" s="1">
        <v>0.7239596218216936</v>
      </c>
      <c r="T1318" s="1">
        <v>0.7239596218216936</v>
      </c>
      <c r="U1318" s="1">
        <v>0.70358139523097951</v>
      </c>
      <c r="V1318" s="1">
        <v>406.790663</v>
      </c>
      <c r="W1318" s="1">
        <v>379.211635</v>
      </c>
      <c r="X1318" s="1">
        <v>262.000766</v>
      </c>
      <c r="Y1318" s="1">
        <v>389.46</v>
      </c>
      <c r="Z1318" s="7">
        <v>74463.375599999999</v>
      </c>
      <c r="AA1318" s="7">
        <v>2.3672903783999999</v>
      </c>
      <c r="AB1318" s="7">
        <v>2.2560628617999998</v>
      </c>
      <c r="AC1318" s="7" t="s">
        <v>444</v>
      </c>
      <c r="AD1318" s="7" t="s">
        <v>445</v>
      </c>
      <c r="AE1318" s="7">
        <v>1.4460507853</v>
      </c>
      <c r="AF1318" s="7" t="s">
        <v>445</v>
      </c>
      <c r="AG1318" s="7">
        <v>2.5336682188999999</v>
      </c>
    </row>
    <row r="1319" spans="1:33" ht="30" x14ac:dyDescent="0.25">
      <c r="A1319" s="1">
        <v>111059</v>
      </c>
      <c r="B1319" s="1">
        <v>31051416</v>
      </c>
      <c r="C1319" s="1">
        <v>9223213</v>
      </c>
      <c r="D1319" s="1">
        <v>231051416</v>
      </c>
      <c r="E1319" s="248" t="s">
        <v>610</v>
      </c>
      <c r="F1319" s="1">
        <v>34203085</v>
      </c>
      <c r="G1319" s="1">
        <v>1.83</v>
      </c>
      <c r="H1319" s="1">
        <v>80.635442956460011</v>
      </c>
      <c r="I1319" s="1">
        <v>-41.808826124980058</v>
      </c>
      <c r="J1319" s="1">
        <v>11.19243092095865</v>
      </c>
      <c r="K1319" s="1">
        <v>-77.385665491184341</v>
      </c>
      <c r="L1319" s="1">
        <v>75.662663809598158</v>
      </c>
      <c r="M1319" s="1">
        <v>168.5675048828125</v>
      </c>
      <c r="N1319" s="1">
        <v>0.72884543678977276</v>
      </c>
      <c r="O1319" s="1">
        <v>0.96533690096206171</v>
      </c>
      <c r="P1319" s="1">
        <v>0.70358139523097951</v>
      </c>
      <c r="Q1319" s="1">
        <v>0.77596089311079552</v>
      </c>
      <c r="R1319" s="1">
        <v>0.9329846751933194</v>
      </c>
      <c r="S1319" s="1">
        <v>0.7239596218216936</v>
      </c>
      <c r="T1319" s="1">
        <v>0.7239596218216936</v>
      </c>
      <c r="U1319" s="1">
        <v>0.70358139523097951</v>
      </c>
      <c r="V1319" s="1">
        <v>406.790663</v>
      </c>
      <c r="W1319" s="1">
        <v>379.211635</v>
      </c>
      <c r="X1319" s="1">
        <v>262.000766</v>
      </c>
      <c r="Y1319" s="1">
        <v>389.46</v>
      </c>
      <c r="Z1319" s="7">
        <v>74463.375599999999</v>
      </c>
      <c r="AA1319" s="7">
        <v>2.5262603483000001</v>
      </c>
      <c r="AB1319" s="7">
        <v>2.3087962495999999</v>
      </c>
      <c r="AC1319" s="7" t="s">
        <v>444</v>
      </c>
      <c r="AD1319" s="7" t="s">
        <v>445</v>
      </c>
      <c r="AE1319" s="7">
        <v>1.4510737779</v>
      </c>
      <c r="AF1319" s="7" t="s">
        <v>445</v>
      </c>
      <c r="AG1319" s="7">
        <v>2.5409246460000001</v>
      </c>
    </row>
    <row r="1320" spans="1:33" ht="30" x14ac:dyDescent="0.25">
      <c r="A1320" s="1">
        <v>113157</v>
      </c>
      <c r="B1320" s="1">
        <v>31051426</v>
      </c>
      <c r="C1320" s="1">
        <v>9223213</v>
      </c>
      <c r="D1320" s="1">
        <v>231051426</v>
      </c>
      <c r="E1320" s="248" t="s">
        <v>610</v>
      </c>
      <c r="F1320" s="1">
        <v>34203085</v>
      </c>
      <c r="G1320" s="1">
        <v>1.83</v>
      </c>
      <c r="H1320" s="1">
        <v>82.769224382482548</v>
      </c>
      <c r="I1320" s="1">
        <v>-42.298700926798624</v>
      </c>
      <c r="J1320" s="1">
        <v>12.003422929226609</v>
      </c>
      <c r="K1320" s="1">
        <v>-79.420246509728514</v>
      </c>
      <c r="L1320" s="1">
        <v>77.468148101279326</v>
      </c>
      <c r="M1320" s="1">
        <v>168.5675048828125</v>
      </c>
      <c r="N1320" s="1">
        <v>0.72884543678977276</v>
      </c>
      <c r="O1320" s="1">
        <v>0.96533690096206171</v>
      </c>
      <c r="P1320" s="1">
        <v>0.70358139523097951</v>
      </c>
      <c r="Q1320" s="1">
        <v>0.77596089311079552</v>
      </c>
      <c r="R1320" s="1">
        <v>0.9329846751933194</v>
      </c>
      <c r="S1320" s="1">
        <v>0.7239596218216936</v>
      </c>
      <c r="T1320" s="1">
        <v>0.7239596218216936</v>
      </c>
      <c r="U1320" s="1">
        <v>0.70358139523097951</v>
      </c>
      <c r="V1320" s="1">
        <v>406.790663</v>
      </c>
      <c r="W1320" s="1">
        <v>379.211635</v>
      </c>
      <c r="X1320" s="1">
        <v>262.000766</v>
      </c>
      <c r="Y1320" s="1">
        <v>389.46</v>
      </c>
      <c r="Z1320" s="7">
        <v>74463.375599999999</v>
      </c>
      <c r="AA1320" s="7">
        <v>2.4440767952</v>
      </c>
      <c r="AB1320" s="7">
        <v>2.2234958491999999</v>
      </c>
      <c r="AC1320" s="7" t="s">
        <v>444</v>
      </c>
      <c r="AD1320" s="7" t="s">
        <v>445</v>
      </c>
      <c r="AE1320" s="7">
        <v>1.3882823815000001</v>
      </c>
      <c r="AF1320" s="7" t="s">
        <v>445</v>
      </c>
      <c r="AG1320" s="7">
        <v>2.4502135440999999</v>
      </c>
    </row>
    <row r="1321" spans="1:33" ht="30" x14ac:dyDescent="0.25">
      <c r="A1321" s="1">
        <v>115255</v>
      </c>
      <c r="B1321" s="1">
        <v>31051566</v>
      </c>
      <c r="C1321" s="1">
        <v>9223213</v>
      </c>
      <c r="D1321" s="1">
        <v>231051566</v>
      </c>
      <c r="E1321" s="248" t="s">
        <v>610</v>
      </c>
      <c r="F1321" s="1">
        <v>34203085</v>
      </c>
      <c r="G1321" s="1">
        <v>1.83</v>
      </c>
      <c r="H1321" s="1">
        <v>78.460444438475903</v>
      </c>
      <c r="I1321" s="1">
        <v>-40.813878986247921</v>
      </c>
      <c r="J1321" s="1">
        <v>10.799540285910506</v>
      </c>
      <c r="K1321" s="1">
        <v>-75.282704396232759</v>
      </c>
      <c r="L1321" s="1">
        <v>73.656871527237584</v>
      </c>
      <c r="M1321" s="1">
        <v>168.5675048828125</v>
      </c>
      <c r="N1321" s="1">
        <v>0.72884543678977276</v>
      </c>
      <c r="O1321" s="1">
        <v>0.96533690096206171</v>
      </c>
      <c r="P1321" s="1">
        <v>0.70358139523097951</v>
      </c>
      <c r="Q1321" s="1">
        <v>0.77596089311079552</v>
      </c>
      <c r="R1321" s="1">
        <v>0.9329846751933194</v>
      </c>
      <c r="S1321" s="1">
        <v>0.7239596218216936</v>
      </c>
      <c r="T1321" s="1">
        <v>0.7239596218216936</v>
      </c>
      <c r="U1321" s="1">
        <v>0.70358139523097951</v>
      </c>
      <c r="V1321" s="1">
        <v>406.790663</v>
      </c>
      <c r="W1321" s="1">
        <v>379.211635</v>
      </c>
      <c r="X1321" s="1">
        <v>262.000766</v>
      </c>
      <c r="Y1321" s="1">
        <v>389.46</v>
      </c>
      <c r="Z1321" s="7">
        <v>74463.375599999999</v>
      </c>
      <c r="AA1321" s="7">
        <v>2.6222859553000002</v>
      </c>
      <c r="AB1321" s="7">
        <v>2.4005192443999999</v>
      </c>
      <c r="AC1321" s="7" t="s">
        <v>444</v>
      </c>
      <c r="AD1321" s="7" t="s">
        <v>445</v>
      </c>
      <c r="AE1321" s="7">
        <v>1.5195425296</v>
      </c>
      <c r="AF1321" s="7" t="s">
        <v>445</v>
      </c>
      <c r="AG1321" s="7">
        <v>2.6398374950000001</v>
      </c>
    </row>
    <row r="1322" spans="1:33" ht="30" x14ac:dyDescent="0.25">
      <c r="A1322" s="1">
        <v>117353</v>
      </c>
      <c r="B1322" s="1">
        <v>31051576</v>
      </c>
      <c r="C1322" s="1">
        <v>9223213</v>
      </c>
      <c r="D1322" s="1">
        <v>231051576</v>
      </c>
      <c r="E1322" s="248" t="s">
        <v>610</v>
      </c>
      <c r="F1322" s="1">
        <v>34203085</v>
      </c>
      <c r="G1322" s="1">
        <v>1.83</v>
      </c>
      <c r="H1322" s="1">
        <v>82.486437259410522</v>
      </c>
      <c r="I1322" s="1">
        <v>-41.66685530473319</v>
      </c>
      <c r="J1322" s="1">
        <v>12.353958758936274</v>
      </c>
      <c r="K1322" s="1">
        <v>-79.216589076169825</v>
      </c>
      <c r="L1322" s="1">
        <v>77.055827476974784</v>
      </c>
      <c r="M1322" s="1">
        <v>168.5675048828125</v>
      </c>
      <c r="N1322" s="1">
        <v>0.72884543678977276</v>
      </c>
      <c r="O1322" s="1">
        <v>0.96533690096206171</v>
      </c>
      <c r="P1322" s="1">
        <v>0.70358139523097951</v>
      </c>
      <c r="Q1322" s="1">
        <v>0.77596089311079552</v>
      </c>
      <c r="R1322" s="1">
        <v>0.9329846751933194</v>
      </c>
      <c r="S1322" s="1">
        <v>0.7239596218216936</v>
      </c>
      <c r="T1322" s="1">
        <v>0.7239596218216936</v>
      </c>
      <c r="U1322" s="1">
        <v>0.70358139523097951</v>
      </c>
      <c r="V1322" s="1">
        <v>406.790663</v>
      </c>
      <c r="W1322" s="1">
        <v>379.211635</v>
      </c>
      <c r="X1322" s="1">
        <v>262.000766</v>
      </c>
      <c r="Y1322" s="1">
        <v>389.46</v>
      </c>
      <c r="Z1322" s="7">
        <v>74463.375599999999</v>
      </c>
      <c r="AA1322" s="7">
        <v>2.4625058218000002</v>
      </c>
      <c r="AB1322" s="7">
        <v>2.2345469159000002</v>
      </c>
      <c r="AC1322" s="7" t="s">
        <v>444</v>
      </c>
      <c r="AD1322" s="7" t="s">
        <v>445</v>
      </c>
      <c r="AE1322" s="7">
        <v>1.3944224017</v>
      </c>
      <c r="AF1322" s="7" t="s">
        <v>445</v>
      </c>
      <c r="AG1322" s="7">
        <v>2.4590836766000002</v>
      </c>
    </row>
    <row r="1323" spans="1:33" ht="30" x14ac:dyDescent="0.25">
      <c r="A1323" s="1">
        <v>119451</v>
      </c>
      <c r="B1323" s="1">
        <v>31051586</v>
      </c>
      <c r="C1323" s="1">
        <v>9223213</v>
      </c>
      <c r="D1323" s="1">
        <v>231051586</v>
      </c>
      <c r="E1323" s="248" t="s">
        <v>610</v>
      </c>
      <c r="F1323" s="1">
        <v>34203085</v>
      </c>
      <c r="G1323" s="1">
        <v>1.83</v>
      </c>
      <c r="H1323" s="1">
        <v>80.196999193714703</v>
      </c>
      <c r="I1323" s="1">
        <v>-41.909379531900143</v>
      </c>
      <c r="J1323" s="1">
        <v>10.850719785289606</v>
      </c>
      <c r="K1323" s="1">
        <v>-76.950943490591996</v>
      </c>
      <c r="L1323" s="1">
        <v>75.359814659370358</v>
      </c>
      <c r="M1323" s="1">
        <v>168.5675048828125</v>
      </c>
      <c r="N1323" s="1">
        <v>0.72884543678977276</v>
      </c>
      <c r="O1323" s="1">
        <v>0.96533690096206171</v>
      </c>
      <c r="P1323" s="1">
        <v>0.70358139523097951</v>
      </c>
      <c r="Q1323" s="1">
        <v>0.77596089311079552</v>
      </c>
      <c r="R1323" s="1">
        <v>0.9329846751933194</v>
      </c>
      <c r="S1323" s="1">
        <v>0.7239596218216936</v>
      </c>
      <c r="T1323" s="1">
        <v>0.7239596218216936</v>
      </c>
      <c r="U1323" s="1">
        <v>0.70358139523097951</v>
      </c>
      <c r="V1323" s="1">
        <v>406.790663</v>
      </c>
      <c r="W1323" s="1">
        <v>379.211635</v>
      </c>
      <c r="X1323" s="1">
        <v>262.000766</v>
      </c>
      <c r="Y1323" s="1">
        <v>389.46</v>
      </c>
      <c r="Z1323" s="7">
        <v>74463.375599999999</v>
      </c>
      <c r="AA1323" s="7">
        <v>2.5404313618000001</v>
      </c>
      <c r="AB1323" s="7">
        <v>2.3268857180000002</v>
      </c>
      <c r="AC1323" s="7" t="s">
        <v>444</v>
      </c>
      <c r="AD1323" s="7" t="s">
        <v>445</v>
      </c>
      <c r="AE1323" s="7">
        <v>1.4649207257000001</v>
      </c>
      <c r="AF1323" s="7" t="s">
        <v>445</v>
      </c>
      <c r="AG1323" s="7">
        <v>2.5609285313000001</v>
      </c>
    </row>
    <row r="1324" spans="1:33" ht="30" x14ac:dyDescent="0.25">
      <c r="A1324" s="1">
        <v>121549</v>
      </c>
      <c r="B1324" s="1">
        <v>36002360</v>
      </c>
      <c r="C1324" s="1">
        <v>9223213</v>
      </c>
      <c r="D1324" s="1">
        <v>236002360</v>
      </c>
      <c r="E1324" s="248" t="s">
        <v>610</v>
      </c>
      <c r="F1324" s="1">
        <v>34203085</v>
      </c>
      <c r="G1324" s="1">
        <v>1.83</v>
      </c>
      <c r="H1324" s="1">
        <v>79.780171473874589</v>
      </c>
      <c r="I1324" s="1">
        <v>-47.195922638397604</v>
      </c>
      <c r="J1324" s="1">
        <v>4.5443622264635568</v>
      </c>
      <c r="K1324" s="1">
        <v>-75.424861512965279</v>
      </c>
      <c r="L1324" s="1">
        <v>77.608173836538526</v>
      </c>
      <c r="M1324" s="1">
        <v>168.5675048828125</v>
      </c>
      <c r="N1324" s="1">
        <v>0.72884543678977276</v>
      </c>
      <c r="O1324" s="1">
        <v>0.96533690096206171</v>
      </c>
      <c r="P1324" s="1">
        <v>0.70358139523097951</v>
      </c>
      <c r="Q1324" s="1">
        <v>0.77596089311079552</v>
      </c>
      <c r="R1324" s="1">
        <v>0.9329846751933194</v>
      </c>
      <c r="S1324" s="1">
        <v>0.7239596218216936</v>
      </c>
      <c r="T1324" s="1">
        <v>0.7239596218216936</v>
      </c>
      <c r="U1324" s="1">
        <v>0.70358139523097951</v>
      </c>
      <c r="V1324" s="1">
        <v>406.790663</v>
      </c>
      <c r="W1324" s="1">
        <v>379.211635</v>
      </c>
      <c r="X1324" s="1">
        <v>262.000766</v>
      </c>
      <c r="Y1324" s="1">
        <v>389.46</v>
      </c>
      <c r="Z1324" s="7">
        <v>74463.375599999999</v>
      </c>
      <c r="AA1324" s="7">
        <v>2.4378627668999999</v>
      </c>
      <c r="AB1324" s="7">
        <v>2.3442677084999999</v>
      </c>
      <c r="AC1324" s="7" t="s">
        <v>444</v>
      </c>
      <c r="AD1324" s="7" t="s">
        <v>445</v>
      </c>
      <c r="AE1324" s="7">
        <v>1.5147938182</v>
      </c>
      <c r="AF1324" s="7" t="s">
        <v>445</v>
      </c>
      <c r="AG1324" s="7">
        <v>2.6329773059999999</v>
      </c>
    </row>
    <row r="1325" spans="1:33" x14ac:dyDescent="0.25">
      <c r="A1325" s="1">
        <v>2701</v>
      </c>
      <c r="B1325" s="1">
        <v>30001006</v>
      </c>
      <c r="C1325" s="1">
        <v>9221188</v>
      </c>
      <c r="D1325" s="1">
        <v>130001006</v>
      </c>
      <c r="E1325" s="1" t="s">
        <v>611</v>
      </c>
      <c r="F1325" s="1">
        <v>34203085</v>
      </c>
      <c r="G1325" s="1">
        <v>1.83</v>
      </c>
      <c r="H1325" s="1">
        <v>14.698508700956404</v>
      </c>
      <c r="I1325" s="1">
        <v>6.7678292771550144</v>
      </c>
      <c r="J1325" s="1">
        <v>9.0464640866038355</v>
      </c>
      <c r="K1325" s="1">
        <v>-11.000715643584543</v>
      </c>
      <c r="L1325" s="1">
        <v>15.544012608600376</v>
      </c>
      <c r="M1325" s="1">
        <v>34.474998474121094</v>
      </c>
      <c r="N1325" s="1">
        <v>0.98970659838782415</v>
      </c>
      <c r="O1325" s="1">
        <v>0.96533690096206171</v>
      </c>
      <c r="P1325" s="1">
        <v>0.95540030054940595</v>
      </c>
      <c r="Q1325" s="1">
        <v>0.98877083460489912</v>
      </c>
      <c r="R1325" s="1">
        <v>0.9329846751933194</v>
      </c>
      <c r="S1325" s="1">
        <v>0.92250803596447917</v>
      </c>
      <c r="T1325" s="1">
        <v>0.92250803596447917</v>
      </c>
      <c r="U1325" s="1">
        <v>0.95540030054940595</v>
      </c>
      <c r="V1325" s="1">
        <v>406.790663</v>
      </c>
      <c r="W1325" s="1">
        <v>379.211635</v>
      </c>
      <c r="X1325" s="1">
        <v>262.000766</v>
      </c>
      <c r="Y1325" s="1">
        <v>389.46</v>
      </c>
      <c r="Z1325" s="7">
        <v>74463.375599999999</v>
      </c>
      <c r="AA1325" s="7">
        <v>22.307939794999999</v>
      </c>
      <c r="AB1325" s="7">
        <v>23.648684939999999</v>
      </c>
      <c r="AC1325" s="7">
        <v>52.532513191</v>
      </c>
      <c r="AD1325" s="7" t="s">
        <v>445</v>
      </c>
      <c r="AE1325" s="7">
        <v>20.971098962999999</v>
      </c>
      <c r="AF1325" s="7" t="s">
        <v>445</v>
      </c>
      <c r="AG1325" s="7">
        <v>32.824181363000001</v>
      </c>
    </row>
    <row r="1326" spans="1:33" x14ac:dyDescent="0.25">
      <c r="A1326" s="1">
        <v>7327</v>
      </c>
      <c r="B1326" s="1">
        <v>30002006</v>
      </c>
      <c r="C1326" s="1">
        <v>9221188</v>
      </c>
      <c r="D1326" s="1">
        <v>130002006</v>
      </c>
      <c r="E1326" s="1" t="s">
        <v>611</v>
      </c>
      <c r="F1326" s="1">
        <v>34203085</v>
      </c>
      <c r="G1326" s="1">
        <v>1.83</v>
      </c>
      <c r="H1326" s="1">
        <v>3.6205632621705641</v>
      </c>
      <c r="I1326" s="1">
        <v>5.7908828124506373</v>
      </c>
      <c r="J1326" s="1">
        <v>-5.079843470792988</v>
      </c>
      <c r="K1326" s="1">
        <v>1.7754724803690458</v>
      </c>
      <c r="L1326" s="1">
        <v>7.5805789513068671</v>
      </c>
      <c r="M1326" s="1">
        <v>34.474998474121094</v>
      </c>
      <c r="N1326" s="1">
        <v>0.98970659838782415</v>
      </c>
      <c r="O1326" s="1">
        <v>0.96533690096206171</v>
      </c>
      <c r="P1326" s="1">
        <v>0.95540030054940595</v>
      </c>
      <c r="Q1326" s="1">
        <v>0.98877083460489912</v>
      </c>
      <c r="R1326" s="1">
        <v>0.9329846751933194</v>
      </c>
      <c r="S1326" s="1">
        <v>0.92250803596447917</v>
      </c>
      <c r="T1326" s="1">
        <v>0.92250803596447917</v>
      </c>
      <c r="U1326" s="1">
        <v>0.95540030054940595</v>
      </c>
      <c r="V1326" s="1">
        <v>406.790663</v>
      </c>
      <c r="W1326" s="1">
        <v>379.211635</v>
      </c>
      <c r="X1326" s="1">
        <v>262.000766</v>
      </c>
      <c r="Y1326" s="1">
        <v>389.46</v>
      </c>
      <c r="Z1326" s="7">
        <v>74463.375599999999</v>
      </c>
      <c r="AA1326" s="7">
        <v>46.793039604999997</v>
      </c>
      <c r="AB1326" s="7">
        <v>99.067001683000001</v>
      </c>
      <c r="AC1326" s="7">
        <v>61.563674966999997</v>
      </c>
      <c r="AD1326" s="7">
        <v>46.579775529000003</v>
      </c>
      <c r="AE1326" s="7" t="s">
        <v>445</v>
      </c>
      <c r="AF1326" s="7">
        <v>72.248359558999994</v>
      </c>
      <c r="AG1326" s="7" t="s">
        <v>445</v>
      </c>
    </row>
    <row r="1327" spans="1:33" x14ac:dyDescent="0.25">
      <c r="A1327" s="1">
        <v>11953</v>
      </c>
      <c r="B1327" s="1">
        <v>30003006</v>
      </c>
      <c r="C1327" s="1">
        <v>9221188</v>
      </c>
      <c r="D1327" s="1">
        <v>130003006</v>
      </c>
      <c r="E1327" s="1" t="s">
        <v>611</v>
      </c>
      <c r="F1327" s="1">
        <v>34203085</v>
      </c>
      <c r="G1327" s="1">
        <v>1.83</v>
      </c>
      <c r="H1327" s="1">
        <v>6.227696209523347</v>
      </c>
      <c r="I1327" s="1">
        <v>-0.3683733183490388</v>
      </c>
      <c r="J1327" s="1">
        <v>5.2891415629941703</v>
      </c>
      <c r="K1327" s="1">
        <v>-7.4182646444212885</v>
      </c>
      <c r="L1327" s="1">
        <v>7.2550938287411766</v>
      </c>
      <c r="M1327" s="1">
        <v>34.474998474121094</v>
      </c>
      <c r="N1327" s="1">
        <v>0.98970659838782415</v>
      </c>
      <c r="O1327" s="1">
        <v>0.96533690096206171</v>
      </c>
      <c r="P1327" s="1">
        <v>0.95540030054940595</v>
      </c>
      <c r="Q1327" s="1">
        <v>0.98877083460489912</v>
      </c>
      <c r="R1327" s="1">
        <v>0.9329846751933194</v>
      </c>
      <c r="S1327" s="1">
        <v>0.92250803596447917</v>
      </c>
      <c r="T1327" s="1">
        <v>0.92250803596447917</v>
      </c>
      <c r="U1327" s="1">
        <v>0.95540030054940595</v>
      </c>
      <c r="V1327" s="1">
        <v>406.790663</v>
      </c>
      <c r="W1327" s="1">
        <v>379.211635</v>
      </c>
      <c r="X1327" s="1">
        <v>262.000766</v>
      </c>
      <c r="Y1327" s="1">
        <v>389.46</v>
      </c>
      <c r="Z1327" s="7">
        <v>74463.375599999999</v>
      </c>
      <c r="AA1327" s="7">
        <v>48.937177740999999</v>
      </c>
      <c r="AB1327" s="7">
        <v>57.175430827</v>
      </c>
      <c r="AC1327" s="7" t="s">
        <v>444</v>
      </c>
      <c r="AD1327" s="7" t="s">
        <v>445</v>
      </c>
      <c r="AE1327" s="7">
        <v>31.581449118999998</v>
      </c>
      <c r="AF1327" s="7" t="s">
        <v>445</v>
      </c>
      <c r="AG1327" s="7">
        <v>49.158658242999998</v>
      </c>
    </row>
    <row r="1328" spans="1:33" x14ac:dyDescent="0.25">
      <c r="A1328" s="1">
        <v>16579</v>
      </c>
      <c r="B1328" s="1">
        <v>30004006</v>
      </c>
      <c r="C1328" s="1">
        <v>9221188</v>
      </c>
      <c r="D1328" s="1">
        <v>130004006</v>
      </c>
      <c r="E1328" s="1" t="s">
        <v>611</v>
      </c>
      <c r="F1328" s="1">
        <v>34203085</v>
      </c>
      <c r="G1328" s="1">
        <v>1.83</v>
      </c>
      <c r="H1328" s="1">
        <v>1.7488440117686963</v>
      </c>
      <c r="I1328" s="1">
        <v>3.8210660933095362</v>
      </c>
      <c r="J1328" s="1">
        <v>-3.8754441451765604</v>
      </c>
      <c r="K1328" s="1">
        <v>0.32886948597656229</v>
      </c>
      <c r="L1328" s="1">
        <v>4.9984775722005823</v>
      </c>
      <c r="M1328" s="1">
        <v>34.474998474121094</v>
      </c>
      <c r="N1328" s="1">
        <v>0.98970659838782415</v>
      </c>
      <c r="O1328" s="1">
        <v>0.96533690096206171</v>
      </c>
      <c r="P1328" s="1">
        <v>0.95540030054940595</v>
      </c>
      <c r="Q1328" s="1">
        <v>0.98877083460489912</v>
      </c>
      <c r="R1328" s="1">
        <v>0.9329846751933194</v>
      </c>
      <c r="S1328" s="1">
        <v>0.92250803596447917</v>
      </c>
      <c r="T1328" s="1">
        <v>0.92250803596447917</v>
      </c>
      <c r="U1328" s="1">
        <v>0.95540030054940595</v>
      </c>
      <c r="V1328" s="1">
        <v>406.790663</v>
      </c>
      <c r="W1328" s="1">
        <v>379.211635</v>
      </c>
      <c r="X1328" s="1">
        <v>262.000766</v>
      </c>
      <c r="Y1328" s="1">
        <v>389.46</v>
      </c>
      <c r="Z1328" s="7">
        <v>74463.375599999999</v>
      </c>
      <c r="AA1328" s="7">
        <v>71.481851687000002</v>
      </c>
      <c r="AB1328" s="7">
        <v>206.16479434999999</v>
      </c>
      <c r="AC1328" s="7">
        <v>93.816185118000007</v>
      </c>
      <c r="AD1328" s="7">
        <v>61.366480592000002</v>
      </c>
      <c r="AE1328" s="7" t="s">
        <v>445</v>
      </c>
      <c r="AF1328" s="7">
        <v>95.012272945999996</v>
      </c>
      <c r="AG1328" s="7" t="s">
        <v>445</v>
      </c>
    </row>
    <row r="1329" spans="1:33" x14ac:dyDescent="0.25">
      <c r="A1329" s="1">
        <v>21205</v>
      </c>
      <c r="B1329" s="1">
        <v>30005006</v>
      </c>
      <c r="C1329" s="1">
        <v>9221188</v>
      </c>
      <c r="D1329" s="1">
        <v>130005006</v>
      </c>
      <c r="E1329" s="1" t="s">
        <v>611</v>
      </c>
      <c r="F1329" s="1">
        <v>34203085</v>
      </c>
      <c r="G1329" s="1">
        <v>1.83</v>
      </c>
      <c r="H1329" s="1">
        <v>15.799567713508887</v>
      </c>
      <c r="I1329" s="1">
        <v>5.7592336622685316</v>
      </c>
      <c r="J1329" s="1">
        <v>11.720623172265492</v>
      </c>
      <c r="K1329" s="1">
        <v>-13.623339822680588</v>
      </c>
      <c r="L1329" s="1">
        <v>17.253162873467343</v>
      </c>
      <c r="M1329" s="1">
        <v>34.474998474121094</v>
      </c>
      <c r="N1329" s="1">
        <v>0.98970659838782415</v>
      </c>
      <c r="O1329" s="1">
        <v>0.96533690096206171</v>
      </c>
      <c r="P1329" s="1">
        <v>0.95540030054940595</v>
      </c>
      <c r="Q1329" s="1">
        <v>0.98877083460489912</v>
      </c>
      <c r="R1329" s="1">
        <v>0.9329846751933194</v>
      </c>
      <c r="S1329" s="1">
        <v>0.92250803596447917</v>
      </c>
      <c r="T1329" s="1">
        <v>0.92250803596447917</v>
      </c>
      <c r="U1329" s="1">
        <v>0.95540030054940595</v>
      </c>
      <c r="V1329" s="1">
        <v>406.790663</v>
      </c>
      <c r="W1329" s="1">
        <v>379.211635</v>
      </c>
      <c r="X1329" s="1">
        <v>262.000766</v>
      </c>
      <c r="Y1329" s="1">
        <v>389.46</v>
      </c>
      <c r="Z1329" s="7">
        <v>74463.375599999999</v>
      </c>
      <c r="AA1329" s="7">
        <v>19.998985096999998</v>
      </c>
      <c r="AB1329" s="7">
        <v>21.930938150999999</v>
      </c>
      <c r="AC1329" s="7">
        <v>61.907485839000003</v>
      </c>
      <c r="AD1329" s="7" t="s">
        <v>445</v>
      </c>
      <c r="AE1329" s="7">
        <v>16.741450716999999</v>
      </c>
      <c r="AF1329" s="7" t="s">
        <v>445</v>
      </c>
      <c r="AG1329" s="7">
        <v>26.312700548999999</v>
      </c>
    </row>
    <row r="1330" spans="1:33" x14ac:dyDescent="0.25">
      <c r="A1330" s="1">
        <v>25831</v>
      </c>
      <c r="B1330" s="1">
        <v>30006006</v>
      </c>
      <c r="C1330" s="1">
        <v>9221188</v>
      </c>
      <c r="D1330" s="1">
        <v>130006006</v>
      </c>
      <c r="E1330" s="1" t="s">
        <v>611</v>
      </c>
      <c r="F1330" s="1">
        <v>34203085</v>
      </c>
      <c r="G1330" s="1">
        <v>1.83</v>
      </c>
      <c r="H1330" s="1">
        <v>8.8437783915141317</v>
      </c>
      <c r="I1330" s="1">
        <v>8.5406119696943268</v>
      </c>
      <c r="J1330" s="1">
        <v>-2.0813516768197009</v>
      </c>
      <c r="K1330" s="1">
        <v>-1.2260673976065835</v>
      </c>
      <c r="L1330" s="1">
        <v>10.059157029023554</v>
      </c>
      <c r="M1330" s="1">
        <v>34.474998474121094</v>
      </c>
      <c r="N1330" s="1">
        <v>0.98970659838782415</v>
      </c>
      <c r="O1330" s="1">
        <v>0.96533690096206171</v>
      </c>
      <c r="P1330" s="1">
        <v>0.95540030054940595</v>
      </c>
      <c r="Q1330" s="1">
        <v>0.98877083460489912</v>
      </c>
      <c r="R1330" s="1">
        <v>0.9329846751933194</v>
      </c>
      <c r="S1330" s="1">
        <v>0.92250803596447917</v>
      </c>
      <c r="T1330" s="1">
        <v>0.92250803596447917</v>
      </c>
      <c r="U1330" s="1">
        <v>0.95540030054940595</v>
      </c>
      <c r="V1330" s="1">
        <v>406.790663</v>
      </c>
      <c r="W1330" s="1">
        <v>379.211635</v>
      </c>
      <c r="X1330" s="1">
        <v>262.000766</v>
      </c>
      <c r="Y1330" s="1">
        <v>389.46</v>
      </c>
      <c r="Z1330" s="7">
        <v>74463.375599999999</v>
      </c>
      <c r="AA1330" s="7">
        <v>35.016826162000001</v>
      </c>
      <c r="AB1330" s="7">
        <v>39.966529690000002</v>
      </c>
      <c r="AC1330" s="7">
        <v>41.420720123999999</v>
      </c>
      <c r="AD1330" s="7">
        <v>115.12540771</v>
      </c>
      <c r="AE1330" s="7">
        <v>196.13256591000001</v>
      </c>
      <c r="AF1330" s="7">
        <v>177.77334483999999</v>
      </c>
      <c r="AG1330" s="7">
        <v>302.48266480000001</v>
      </c>
    </row>
    <row r="1331" spans="1:33" x14ac:dyDescent="0.25">
      <c r="A1331" s="1">
        <v>30457</v>
      </c>
      <c r="B1331" s="1">
        <v>30007006</v>
      </c>
      <c r="C1331" s="1">
        <v>9221188</v>
      </c>
      <c r="D1331" s="1">
        <v>130007006</v>
      </c>
      <c r="E1331" s="1" t="s">
        <v>611</v>
      </c>
      <c r="F1331" s="1">
        <v>34203085</v>
      </c>
      <c r="G1331" s="1">
        <v>1.83</v>
      </c>
      <c r="H1331" s="1">
        <v>6.2991982200486039</v>
      </c>
      <c r="I1331" s="1">
        <v>-0.45250709869225503</v>
      </c>
      <c r="J1331" s="1">
        <v>5.2836422751899512</v>
      </c>
      <c r="K1331" s="1">
        <v>-7.5787527432885291</v>
      </c>
      <c r="L1331" s="1">
        <v>7.3776485954937439</v>
      </c>
      <c r="M1331" s="1">
        <v>34.474998474121094</v>
      </c>
      <c r="N1331" s="1">
        <v>0.98970659838782415</v>
      </c>
      <c r="O1331" s="1">
        <v>0.96533690096206171</v>
      </c>
      <c r="P1331" s="1">
        <v>0.95540030054940595</v>
      </c>
      <c r="Q1331" s="1">
        <v>0.98877083460489912</v>
      </c>
      <c r="R1331" s="1">
        <v>0.9329846751933194</v>
      </c>
      <c r="S1331" s="1">
        <v>0.92250803596447917</v>
      </c>
      <c r="T1331" s="1">
        <v>0.92250803596447917</v>
      </c>
      <c r="U1331" s="1">
        <v>0.95540030054940595</v>
      </c>
      <c r="V1331" s="1">
        <v>406.790663</v>
      </c>
      <c r="W1331" s="1">
        <v>379.211635</v>
      </c>
      <c r="X1331" s="1">
        <v>262.000766</v>
      </c>
      <c r="Y1331" s="1">
        <v>389.46</v>
      </c>
      <c r="Z1331" s="7">
        <v>74463.375599999999</v>
      </c>
      <c r="AA1331" s="7">
        <v>48.107639833999997</v>
      </c>
      <c r="AB1331" s="7">
        <v>56.515083253</v>
      </c>
      <c r="AC1331" s="7" t="s">
        <v>444</v>
      </c>
      <c r="AD1331" s="7" t="s">
        <v>445</v>
      </c>
      <c r="AE1331" s="7">
        <v>30.891502501000002</v>
      </c>
      <c r="AF1331" s="7" t="s">
        <v>445</v>
      </c>
      <c r="AG1331" s="7">
        <v>48.096495644999997</v>
      </c>
    </row>
    <row r="1332" spans="1:33" x14ac:dyDescent="0.25">
      <c r="A1332" s="1">
        <v>35083</v>
      </c>
      <c r="B1332" s="1">
        <v>30008006</v>
      </c>
      <c r="C1332" s="1">
        <v>9221188</v>
      </c>
      <c r="D1332" s="1">
        <v>130008006</v>
      </c>
      <c r="E1332" s="1" t="s">
        <v>611</v>
      </c>
      <c r="F1332" s="1">
        <v>34203085</v>
      </c>
      <c r="G1332" s="1">
        <v>1.83</v>
      </c>
      <c r="H1332" s="1">
        <v>3.0975234600227926</v>
      </c>
      <c r="I1332" s="1">
        <v>9.5223718750409136E-2</v>
      </c>
      <c r="J1332" s="1">
        <v>4.5196515795460912E-2</v>
      </c>
      <c r="K1332" s="1">
        <v>-4.9186710314664186</v>
      </c>
      <c r="L1332" s="1">
        <v>4.9944840237420562</v>
      </c>
      <c r="M1332" s="1">
        <v>34.474998474121094</v>
      </c>
      <c r="N1332" s="1">
        <v>0.98970659838782415</v>
      </c>
      <c r="O1332" s="1">
        <v>0.96533690096206171</v>
      </c>
      <c r="P1332" s="1">
        <v>0.95540030054940595</v>
      </c>
      <c r="Q1332" s="1">
        <v>0.98877083460489912</v>
      </c>
      <c r="R1332" s="1">
        <v>0.9329846751933194</v>
      </c>
      <c r="S1332" s="1">
        <v>0.92250803596447917</v>
      </c>
      <c r="T1332" s="1">
        <v>0.92250803596447917</v>
      </c>
      <c r="U1332" s="1">
        <v>0.95540030054940595</v>
      </c>
      <c r="V1332" s="1">
        <v>406.790663</v>
      </c>
      <c r="W1332" s="1">
        <v>379.211635</v>
      </c>
      <c r="X1332" s="1">
        <v>262.000766</v>
      </c>
      <c r="Y1332" s="1">
        <v>389.46</v>
      </c>
      <c r="Z1332" s="7">
        <v>74463.375599999999</v>
      </c>
      <c r="AA1332" s="7">
        <v>71.539807581000005</v>
      </c>
      <c r="AB1332" s="7">
        <v>115.96405684</v>
      </c>
      <c r="AC1332" s="7">
        <v>3803.7128888000002</v>
      </c>
      <c r="AD1332" s="7" t="s">
        <v>445</v>
      </c>
      <c r="AE1332" s="7">
        <v>48.138844724000002</v>
      </c>
      <c r="AF1332" s="7" t="s">
        <v>445</v>
      </c>
      <c r="AG1332" s="7">
        <v>74.648523487999995</v>
      </c>
    </row>
    <row r="1333" spans="1:33" x14ac:dyDescent="0.25">
      <c r="A1333" s="1">
        <v>39709</v>
      </c>
      <c r="B1333" s="1">
        <v>30009006</v>
      </c>
      <c r="C1333" s="1">
        <v>9221188</v>
      </c>
      <c r="D1333" s="1">
        <v>130009006</v>
      </c>
      <c r="E1333" s="1" t="s">
        <v>611</v>
      </c>
      <c r="F1333" s="1">
        <v>34203085</v>
      </c>
      <c r="G1333" s="1">
        <v>1.83</v>
      </c>
      <c r="H1333" s="1">
        <v>10.506351224809801</v>
      </c>
      <c r="I1333" s="1">
        <v>8.4169385606930511</v>
      </c>
      <c r="J1333" s="1">
        <v>1.6449567003399292</v>
      </c>
      <c r="K1333" s="1">
        <v>-3.7652433498568403</v>
      </c>
      <c r="L1333" s="1">
        <v>10.809172849052111</v>
      </c>
      <c r="M1333" s="1">
        <v>34.474998474121094</v>
      </c>
      <c r="N1333" s="1">
        <v>0.98970659838782415</v>
      </c>
      <c r="O1333" s="1">
        <v>0.96533690096206171</v>
      </c>
      <c r="P1333" s="1">
        <v>0.95540030054940595</v>
      </c>
      <c r="Q1333" s="1">
        <v>0.98877083460489912</v>
      </c>
      <c r="R1333" s="1">
        <v>0.9329846751933194</v>
      </c>
      <c r="S1333" s="1">
        <v>0.92250803596447917</v>
      </c>
      <c r="T1333" s="1">
        <v>0.92250803596447917</v>
      </c>
      <c r="U1333" s="1">
        <v>0.95540030054940595</v>
      </c>
      <c r="V1333" s="1">
        <v>406.790663</v>
      </c>
      <c r="W1333" s="1">
        <v>379.211635</v>
      </c>
      <c r="X1333" s="1">
        <v>262.000766</v>
      </c>
      <c r="Y1333" s="1">
        <v>389.46</v>
      </c>
      <c r="Z1333" s="7">
        <v>74463.375599999999</v>
      </c>
      <c r="AA1333" s="7">
        <v>32.517727499999999</v>
      </c>
      <c r="AB1333" s="7">
        <v>33.483799589</v>
      </c>
      <c r="AC1333" s="7">
        <v>42.044024551</v>
      </c>
      <c r="AD1333" s="7" t="s">
        <v>445</v>
      </c>
      <c r="AE1333" s="7">
        <v>63.191816996999997</v>
      </c>
      <c r="AF1333" s="7" t="s">
        <v>445</v>
      </c>
      <c r="AG1333" s="7">
        <v>97.822351300999998</v>
      </c>
    </row>
    <row r="1334" spans="1:33" x14ac:dyDescent="0.25">
      <c r="A1334" s="1">
        <v>44335</v>
      </c>
      <c r="B1334" s="1">
        <v>30010006</v>
      </c>
      <c r="C1334" s="1">
        <v>9221188</v>
      </c>
      <c r="D1334" s="1">
        <v>130010006</v>
      </c>
      <c r="E1334" s="1" t="s">
        <v>611</v>
      </c>
      <c r="F1334" s="1">
        <v>34203085</v>
      </c>
      <c r="G1334" s="1">
        <v>1.83</v>
      </c>
      <c r="H1334" s="1">
        <v>-0.51066287677477196</v>
      </c>
      <c r="I1334" s="1">
        <v>4.6251299487035267</v>
      </c>
      <c r="J1334" s="1">
        <v>-5.8195720785967007</v>
      </c>
      <c r="K1334" s="1">
        <v>1.8062746061110635</v>
      </c>
      <c r="L1334" s="1">
        <v>5.5869961556121783</v>
      </c>
      <c r="M1334" s="1">
        <v>34.474998474121094</v>
      </c>
      <c r="N1334" s="1">
        <v>0.98970659838782415</v>
      </c>
      <c r="O1334" s="1">
        <v>0.96533690096206171</v>
      </c>
      <c r="P1334" s="1">
        <v>0.95540030054940595</v>
      </c>
      <c r="Q1334" s="1">
        <v>0.98877083460489912</v>
      </c>
      <c r="R1334" s="1">
        <v>0.9329846751933194</v>
      </c>
      <c r="S1334" s="1">
        <v>0.92250803596447917</v>
      </c>
      <c r="T1334" s="1">
        <v>0.92250803596447917</v>
      </c>
      <c r="U1334" s="1">
        <v>0.95540030054940595</v>
      </c>
      <c r="V1334" s="1">
        <v>406.790663</v>
      </c>
      <c r="W1334" s="1">
        <v>379.211635</v>
      </c>
      <c r="X1334" s="1">
        <v>262.000766</v>
      </c>
      <c r="Y1334" s="1">
        <v>389.46</v>
      </c>
      <c r="Z1334" s="7">
        <v>74463.375599999999</v>
      </c>
      <c r="AA1334" s="7">
        <v>63.846815706000001</v>
      </c>
      <c r="AB1334" s="7" t="s">
        <v>444</v>
      </c>
      <c r="AC1334" s="7">
        <v>77.332698554999993</v>
      </c>
      <c r="AD1334" s="7">
        <v>40.531887361999999</v>
      </c>
      <c r="AE1334" s="7" t="s">
        <v>445</v>
      </c>
      <c r="AF1334" s="7">
        <v>62.937725321999999</v>
      </c>
      <c r="AG1334" s="7" t="s">
        <v>445</v>
      </c>
    </row>
    <row r="1335" spans="1:33" x14ac:dyDescent="0.25">
      <c r="A1335" s="1">
        <v>48961</v>
      </c>
      <c r="B1335" s="1">
        <v>30011006</v>
      </c>
      <c r="C1335" s="1">
        <v>9221188</v>
      </c>
      <c r="D1335" s="1">
        <v>130011006</v>
      </c>
      <c r="E1335" s="1" t="s">
        <v>611</v>
      </c>
      <c r="F1335" s="1">
        <v>34203085</v>
      </c>
      <c r="G1335" s="1">
        <v>1.83</v>
      </c>
      <c r="H1335" s="1">
        <v>8.0474709727509008</v>
      </c>
      <c r="I1335" s="1">
        <v>0.30499303004216272</v>
      </c>
      <c r="J1335" s="1">
        <v>7.1231872499253219</v>
      </c>
      <c r="K1335" s="1">
        <v>-9.1136004022057246</v>
      </c>
      <c r="L1335" s="1">
        <v>9.2819094638902584</v>
      </c>
      <c r="M1335" s="1">
        <v>34.474998474121094</v>
      </c>
      <c r="N1335" s="1">
        <v>0.98970659838782415</v>
      </c>
      <c r="O1335" s="1">
        <v>0.96533690096206171</v>
      </c>
      <c r="P1335" s="1">
        <v>0.95540030054940595</v>
      </c>
      <c r="Q1335" s="1">
        <v>0.98877083460489912</v>
      </c>
      <c r="R1335" s="1">
        <v>0.9329846751933194</v>
      </c>
      <c r="S1335" s="1">
        <v>0.92250803596447917</v>
      </c>
      <c r="T1335" s="1">
        <v>0.92250803596447917</v>
      </c>
      <c r="U1335" s="1">
        <v>0.95540030054940595</v>
      </c>
      <c r="V1335" s="1">
        <v>406.790663</v>
      </c>
      <c r="W1335" s="1">
        <v>379.211635</v>
      </c>
      <c r="X1335" s="1">
        <v>262.000766</v>
      </c>
      <c r="Y1335" s="1">
        <v>389.46</v>
      </c>
      <c r="Z1335" s="7">
        <v>74463.375599999999</v>
      </c>
      <c r="AA1335" s="7">
        <v>38.032799388999997</v>
      </c>
      <c r="AB1335" s="7">
        <v>44.020219554000001</v>
      </c>
      <c r="AC1335" s="7">
        <v>1186.892425</v>
      </c>
      <c r="AD1335" s="7" t="s">
        <v>445</v>
      </c>
      <c r="AE1335" s="7">
        <v>25.520562828999999</v>
      </c>
      <c r="AF1335" s="7" t="s">
        <v>445</v>
      </c>
      <c r="AG1335" s="7">
        <v>39.828013587000001</v>
      </c>
    </row>
    <row r="1336" spans="1:33" x14ac:dyDescent="0.25">
      <c r="A1336" s="1">
        <v>53587</v>
      </c>
      <c r="B1336" s="1">
        <v>30012006</v>
      </c>
      <c r="C1336" s="1">
        <v>9221188</v>
      </c>
      <c r="D1336" s="1">
        <v>130012006</v>
      </c>
      <c r="E1336" s="1" t="s">
        <v>611</v>
      </c>
      <c r="F1336" s="1">
        <v>34203085</v>
      </c>
      <c r="G1336" s="1">
        <v>1.83</v>
      </c>
      <c r="H1336" s="1">
        <v>3.4103868915978959</v>
      </c>
      <c r="I1336" s="1">
        <v>5.5262519908227743</v>
      </c>
      <c r="J1336" s="1">
        <v>-4.8823165142132785</v>
      </c>
      <c r="K1336" s="1">
        <v>1.6209383760507101</v>
      </c>
      <c r="L1336" s="1">
        <v>7.2295412757235136</v>
      </c>
      <c r="M1336" s="1">
        <v>34.474998474121094</v>
      </c>
      <c r="N1336" s="1">
        <v>0.98970659838782415</v>
      </c>
      <c r="O1336" s="1">
        <v>0.96533690096206171</v>
      </c>
      <c r="P1336" s="1">
        <v>0.95540030054940595</v>
      </c>
      <c r="Q1336" s="1">
        <v>0.98877083460489912</v>
      </c>
      <c r="R1336" s="1">
        <v>0.9329846751933194</v>
      </c>
      <c r="S1336" s="1">
        <v>0.92250803596447917</v>
      </c>
      <c r="T1336" s="1">
        <v>0.92250803596447917</v>
      </c>
      <c r="U1336" s="1">
        <v>0.95540030054940595</v>
      </c>
      <c r="V1336" s="1">
        <v>406.790663</v>
      </c>
      <c r="W1336" s="1">
        <v>379.211635</v>
      </c>
      <c r="X1336" s="1">
        <v>262.000766</v>
      </c>
      <c r="Y1336" s="1">
        <v>389.46</v>
      </c>
      <c r="Z1336" s="7">
        <v>74463.375599999999</v>
      </c>
      <c r="AA1336" s="7">
        <v>49.113678895</v>
      </c>
      <c r="AB1336" s="7">
        <v>105.23396159000001</v>
      </c>
      <c r="AC1336" s="7">
        <v>64.559607244000006</v>
      </c>
      <c r="AD1336" s="7">
        <v>48.504740497999997</v>
      </c>
      <c r="AE1336" s="7" t="s">
        <v>445</v>
      </c>
      <c r="AF1336" s="7">
        <v>75.211814610999994</v>
      </c>
      <c r="AG1336" s="7" t="s">
        <v>445</v>
      </c>
    </row>
    <row r="1337" spans="1:33" x14ac:dyDescent="0.25">
      <c r="A1337" s="1">
        <v>58213</v>
      </c>
      <c r="B1337" s="1">
        <v>30014006</v>
      </c>
      <c r="C1337" s="1">
        <v>9221188</v>
      </c>
      <c r="D1337" s="1">
        <v>130014006</v>
      </c>
      <c r="E1337" s="1" t="s">
        <v>611</v>
      </c>
      <c r="F1337" s="1">
        <v>34203085</v>
      </c>
      <c r="G1337" s="1">
        <v>1.83</v>
      </c>
      <c r="H1337" s="1">
        <v>12.164952974373413</v>
      </c>
      <c r="I1337" s="1">
        <v>1.9369025776295392</v>
      </c>
      <c r="J1337" s="1">
        <v>11.578191474007468</v>
      </c>
      <c r="K1337" s="1">
        <v>-13.273909715021468</v>
      </c>
      <c r="L1337" s="1">
        <v>14.352427279996887</v>
      </c>
      <c r="M1337" s="1">
        <v>34.474998474121094</v>
      </c>
      <c r="N1337" s="1">
        <v>0.98970659838782415</v>
      </c>
      <c r="O1337" s="1">
        <v>0.96533690096206171</v>
      </c>
      <c r="P1337" s="1">
        <v>0.95540030054940595</v>
      </c>
      <c r="Q1337" s="1">
        <v>0.98877083460489912</v>
      </c>
      <c r="R1337" s="1">
        <v>0.9329846751933194</v>
      </c>
      <c r="S1337" s="1">
        <v>0.92250803596447917</v>
      </c>
      <c r="T1337" s="1">
        <v>0.92250803596447917</v>
      </c>
      <c r="U1337" s="1">
        <v>0.95540030054940595</v>
      </c>
      <c r="V1337" s="1">
        <v>406.790663</v>
      </c>
      <c r="W1337" s="1">
        <v>379.211635</v>
      </c>
      <c r="X1337" s="1">
        <v>262.000766</v>
      </c>
      <c r="Y1337" s="1">
        <v>389.46</v>
      </c>
      <c r="Z1337" s="7">
        <v>74463.375599999999</v>
      </c>
      <c r="AA1337" s="7">
        <v>24.243040984</v>
      </c>
      <c r="AB1337" s="7">
        <v>28.78218747</v>
      </c>
      <c r="AC1337" s="7">
        <v>186.05066235000001</v>
      </c>
      <c r="AD1337" s="7" t="s">
        <v>445</v>
      </c>
      <c r="AE1337" s="7">
        <v>17.208486967999999</v>
      </c>
      <c r="AF1337" s="7" t="s">
        <v>445</v>
      </c>
      <c r="AG1337" s="7">
        <v>27.031695938999999</v>
      </c>
    </row>
    <row r="1338" spans="1:33" x14ac:dyDescent="0.25">
      <c r="A1338" s="1">
        <v>62839</v>
      </c>
      <c r="B1338" s="1">
        <v>30015006</v>
      </c>
      <c r="C1338" s="1">
        <v>9221188</v>
      </c>
      <c r="D1338" s="1">
        <v>130015006</v>
      </c>
      <c r="E1338" s="1" t="s">
        <v>611</v>
      </c>
      <c r="F1338" s="1">
        <v>34203085</v>
      </c>
      <c r="G1338" s="1">
        <v>1.83</v>
      </c>
      <c r="H1338" s="1">
        <v>6.7428945128178661</v>
      </c>
      <c r="I1338" s="1">
        <v>5.7242137874511148</v>
      </c>
      <c r="J1338" s="1">
        <v>-0.82632898875555982</v>
      </c>
      <c r="K1338" s="1">
        <v>-1.9698755038320046</v>
      </c>
      <c r="L1338" s="1">
        <v>7.2058660669694605</v>
      </c>
      <c r="M1338" s="1">
        <v>34.474998474121094</v>
      </c>
      <c r="N1338" s="1">
        <v>0.98970659838782415</v>
      </c>
      <c r="O1338" s="1">
        <v>0.96533690096206171</v>
      </c>
      <c r="P1338" s="1">
        <v>0.95540030054940595</v>
      </c>
      <c r="Q1338" s="1">
        <v>0.98877083460489912</v>
      </c>
      <c r="R1338" s="1">
        <v>0.9329846751933194</v>
      </c>
      <c r="S1338" s="1">
        <v>0.92250803596447917</v>
      </c>
      <c r="T1338" s="1">
        <v>0.92250803596447917</v>
      </c>
      <c r="U1338" s="1">
        <v>0.95540030054940595</v>
      </c>
      <c r="V1338" s="1">
        <v>406.790663</v>
      </c>
      <c r="W1338" s="1">
        <v>379.211635</v>
      </c>
      <c r="X1338" s="1">
        <v>262.000766</v>
      </c>
      <c r="Y1338" s="1">
        <v>389.46</v>
      </c>
      <c r="Z1338" s="7">
        <v>74463.375599999999</v>
      </c>
      <c r="AA1338" s="7">
        <v>49.278329722000002</v>
      </c>
      <c r="AB1338" s="7">
        <v>52.730472775999999</v>
      </c>
      <c r="AC1338" s="7">
        <v>62.292344329000002</v>
      </c>
      <c r="AD1338" s="7">
        <v>291.49586467</v>
      </c>
      <c r="AE1338" s="7">
        <v>121.69699866000001</v>
      </c>
      <c r="AF1338" s="7">
        <v>449.29305048999998</v>
      </c>
      <c r="AG1338" s="7">
        <v>187.89021176</v>
      </c>
    </row>
    <row r="1339" spans="1:33" x14ac:dyDescent="0.25">
      <c r="A1339" s="1">
        <v>67465</v>
      </c>
      <c r="B1339" s="1">
        <v>30016006</v>
      </c>
      <c r="C1339" s="1">
        <v>9221188</v>
      </c>
      <c r="D1339" s="1">
        <v>130016006</v>
      </c>
      <c r="E1339" s="1" t="s">
        <v>611</v>
      </c>
      <c r="F1339" s="1">
        <v>34203085</v>
      </c>
      <c r="G1339" s="1">
        <v>1.83</v>
      </c>
      <c r="H1339" s="1">
        <v>11.452928408606104</v>
      </c>
      <c r="I1339" s="1">
        <v>3.2508864859763769</v>
      </c>
      <c r="J1339" s="1">
        <v>9.6419516104882277</v>
      </c>
      <c r="K1339" s="1">
        <v>-11.019816460797159</v>
      </c>
      <c r="L1339" s="1">
        <v>12.965305331406316</v>
      </c>
      <c r="M1339" s="1">
        <v>34.474998474121094</v>
      </c>
      <c r="N1339" s="1">
        <v>0.98970659838782415</v>
      </c>
      <c r="O1339" s="1">
        <v>0.96533690096206171</v>
      </c>
      <c r="P1339" s="1">
        <v>0.95540030054940595</v>
      </c>
      <c r="Q1339" s="1">
        <v>0.98877083460489912</v>
      </c>
      <c r="R1339" s="1">
        <v>0.9329846751933194</v>
      </c>
      <c r="S1339" s="1">
        <v>0.92250803596447917</v>
      </c>
      <c r="T1339" s="1">
        <v>0.92250803596447917</v>
      </c>
      <c r="U1339" s="1">
        <v>0.95540030054940595</v>
      </c>
      <c r="V1339" s="1">
        <v>406.790663</v>
      </c>
      <c r="W1339" s="1">
        <v>379.211635</v>
      </c>
      <c r="X1339" s="1">
        <v>262.000766</v>
      </c>
      <c r="Y1339" s="1">
        <v>389.46</v>
      </c>
      <c r="Z1339" s="7">
        <v>74463.375599999999</v>
      </c>
      <c r="AA1339" s="7">
        <v>26.943723714000001</v>
      </c>
      <c r="AB1339" s="7">
        <v>30.633735681000001</v>
      </c>
      <c r="AC1339" s="7">
        <v>110.4461891</v>
      </c>
      <c r="AD1339" s="7" t="s">
        <v>445</v>
      </c>
      <c r="AE1339" s="7">
        <v>20.933016119000001</v>
      </c>
      <c r="AF1339" s="7" t="s">
        <v>445</v>
      </c>
      <c r="AG1339" s="7">
        <v>32.765553390000001</v>
      </c>
    </row>
    <row r="1340" spans="1:33" x14ac:dyDescent="0.25">
      <c r="A1340" s="1">
        <v>72091</v>
      </c>
      <c r="B1340" s="1">
        <v>30017006</v>
      </c>
      <c r="C1340" s="1">
        <v>9221188</v>
      </c>
      <c r="D1340" s="1">
        <v>130017006</v>
      </c>
      <c r="E1340" s="1" t="s">
        <v>611</v>
      </c>
      <c r="F1340" s="1">
        <v>34203085</v>
      </c>
      <c r="G1340" s="1">
        <v>1.83</v>
      </c>
      <c r="H1340" s="1">
        <v>1.601261580704799</v>
      </c>
      <c r="I1340" s="1">
        <v>3.5181959678655179</v>
      </c>
      <c r="J1340" s="1">
        <v>-4.282156997626168</v>
      </c>
      <c r="K1340" s="1">
        <v>1.1732507086257344</v>
      </c>
      <c r="L1340" s="1">
        <v>5.2821990833557946</v>
      </c>
      <c r="M1340" s="1">
        <v>34.474998474121094</v>
      </c>
      <c r="N1340" s="1">
        <v>0.98970659838782415</v>
      </c>
      <c r="O1340" s="1">
        <v>0.96533690096206171</v>
      </c>
      <c r="P1340" s="1">
        <v>0.95540030054940595</v>
      </c>
      <c r="Q1340" s="1">
        <v>0.98877083460489912</v>
      </c>
      <c r="R1340" s="1">
        <v>0.9329846751933194</v>
      </c>
      <c r="S1340" s="1">
        <v>0.92250803596447917</v>
      </c>
      <c r="T1340" s="1">
        <v>0.92250803596447917</v>
      </c>
      <c r="U1340" s="1">
        <v>0.95540030054940595</v>
      </c>
      <c r="V1340" s="1">
        <v>406.790663</v>
      </c>
      <c r="W1340" s="1">
        <v>379.211635</v>
      </c>
      <c r="X1340" s="1">
        <v>262.000766</v>
      </c>
      <c r="Y1340" s="1">
        <v>389.46</v>
      </c>
      <c r="Z1340" s="7">
        <v>74463.375599999999</v>
      </c>
      <c r="AA1340" s="7">
        <v>67.588651115000005</v>
      </c>
      <c r="AB1340" s="7">
        <v>225.25841675000001</v>
      </c>
      <c r="AC1340" s="7">
        <v>101.97860419</v>
      </c>
      <c r="AD1340" s="7">
        <v>55.443005755999998</v>
      </c>
      <c r="AE1340" s="7" t="s">
        <v>445</v>
      </c>
      <c r="AF1340" s="7">
        <v>85.893171189</v>
      </c>
      <c r="AG1340" s="7" t="s">
        <v>445</v>
      </c>
    </row>
    <row r="1341" spans="1:33" x14ac:dyDescent="0.25">
      <c r="A1341" s="1">
        <v>76717</v>
      </c>
      <c r="B1341" s="1">
        <v>30018006</v>
      </c>
      <c r="C1341" s="1">
        <v>9221188</v>
      </c>
      <c r="D1341" s="1">
        <v>130018006</v>
      </c>
      <c r="E1341" s="1" t="s">
        <v>611</v>
      </c>
      <c r="F1341" s="1">
        <v>34203085</v>
      </c>
      <c r="G1341" s="1">
        <v>1.83</v>
      </c>
      <c r="H1341" s="1">
        <v>5.7429980185488709</v>
      </c>
      <c r="I1341" s="1">
        <v>2.7528857141265028</v>
      </c>
      <c r="J1341" s="1">
        <v>2.558089983326866</v>
      </c>
      <c r="K1341" s="1">
        <v>-4.1987208239230585</v>
      </c>
      <c r="L1341" s="1">
        <v>6.0758140671173253</v>
      </c>
      <c r="M1341" s="1">
        <v>34.474998474121094</v>
      </c>
      <c r="N1341" s="1">
        <v>0.98970659838782415</v>
      </c>
      <c r="O1341" s="1">
        <v>0.96533690096206171</v>
      </c>
      <c r="P1341" s="1">
        <v>0.95540030054940595</v>
      </c>
      <c r="Q1341" s="1">
        <v>0.98877083460489912</v>
      </c>
      <c r="R1341" s="1">
        <v>0.9329846751933194</v>
      </c>
      <c r="S1341" s="1">
        <v>0.92250803596447917</v>
      </c>
      <c r="T1341" s="1">
        <v>0.92250803596447917</v>
      </c>
      <c r="U1341" s="1">
        <v>0.95540030054940595</v>
      </c>
      <c r="V1341" s="1">
        <v>406.790663</v>
      </c>
      <c r="W1341" s="1">
        <v>379.211635</v>
      </c>
      <c r="X1341" s="1">
        <v>262.000766</v>
      </c>
      <c r="Y1341" s="1">
        <v>389.46</v>
      </c>
      <c r="Z1341" s="7">
        <v>74463.375599999999</v>
      </c>
      <c r="AA1341" s="7">
        <v>58.629690119999999</v>
      </c>
      <c r="AB1341" s="7">
        <v>62.085327364000001</v>
      </c>
      <c r="AC1341" s="7">
        <v>130.60695636</v>
      </c>
      <c r="AD1341" s="7" t="s">
        <v>445</v>
      </c>
      <c r="AE1341" s="7">
        <v>56.564630323999999</v>
      </c>
      <c r="AF1341" s="7" t="s">
        <v>445</v>
      </c>
      <c r="AG1341" s="7">
        <v>87.619895596000006</v>
      </c>
    </row>
    <row r="1342" spans="1:33" x14ac:dyDescent="0.25">
      <c r="A1342" s="1">
        <v>81343</v>
      </c>
      <c r="B1342" s="1">
        <v>30019006</v>
      </c>
      <c r="C1342" s="1">
        <v>9221188</v>
      </c>
      <c r="D1342" s="1">
        <v>130019006</v>
      </c>
      <c r="E1342" s="1" t="s">
        <v>611</v>
      </c>
      <c r="F1342" s="1">
        <v>34203085</v>
      </c>
      <c r="G1342" s="1">
        <v>1.83</v>
      </c>
      <c r="H1342" s="1">
        <v>4.5149617055122171</v>
      </c>
      <c r="I1342" s="1">
        <v>1.4982897618459219</v>
      </c>
      <c r="J1342" s="1">
        <v>2.4632376259355095</v>
      </c>
      <c r="K1342" s="1">
        <v>-4.0196660781103581</v>
      </c>
      <c r="L1342" s="1">
        <v>4.9587924364055356</v>
      </c>
      <c r="M1342" s="1">
        <v>34.474998474121094</v>
      </c>
      <c r="N1342" s="1">
        <v>0.98970659838782415</v>
      </c>
      <c r="O1342" s="1">
        <v>0.96533690096206171</v>
      </c>
      <c r="P1342" s="1">
        <v>0.95540030054940595</v>
      </c>
      <c r="Q1342" s="1">
        <v>0.98877083460489912</v>
      </c>
      <c r="R1342" s="1">
        <v>0.9329846751933194</v>
      </c>
      <c r="S1342" s="1">
        <v>0.92250803596447917</v>
      </c>
      <c r="T1342" s="1">
        <v>0.92250803596447917</v>
      </c>
      <c r="U1342" s="1">
        <v>0.95540030054940595</v>
      </c>
      <c r="V1342" s="1">
        <v>406.790663</v>
      </c>
      <c r="W1342" s="1">
        <v>379.211635</v>
      </c>
      <c r="X1342" s="1">
        <v>262.000766</v>
      </c>
      <c r="Y1342" s="1">
        <v>389.46</v>
      </c>
      <c r="Z1342" s="7">
        <v>74463.375599999999</v>
      </c>
      <c r="AA1342" s="7">
        <v>72.061922776000003</v>
      </c>
      <c r="AB1342" s="7">
        <v>79.244071529999999</v>
      </c>
      <c r="AC1342" s="7">
        <v>240.80830656000001</v>
      </c>
      <c r="AD1342" s="7" t="s">
        <v>445</v>
      </c>
      <c r="AE1342" s="7">
        <v>59.128828456999997</v>
      </c>
      <c r="AF1342" s="7" t="s">
        <v>445</v>
      </c>
      <c r="AG1342" s="7">
        <v>91.567440633000004</v>
      </c>
    </row>
    <row r="1343" spans="1:33" x14ac:dyDescent="0.25">
      <c r="A1343" s="1">
        <v>85969</v>
      </c>
      <c r="B1343" s="1">
        <v>30020006</v>
      </c>
      <c r="C1343" s="1">
        <v>9221188</v>
      </c>
      <c r="D1343" s="1">
        <v>130020006</v>
      </c>
      <c r="E1343" s="1" t="s">
        <v>611</v>
      </c>
      <c r="F1343" s="1">
        <v>34203085</v>
      </c>
      <c r="G1343" s="1">
        <v>1.83</v>
      </c>
      <c r="H1343" s="1">
        <v>4.8493317733811478</v>
      </c>
      <c r="I1343" s="1">
        <v>1.8504438519660138</v>
      </c>
      <c r="J1343" s="1">
        <v>2.484356294979813</v>
      </c>
      <c r="K1343" s="1">
        <v>-4.0711546736015984</v>
      </c>
      <c r="L1343" s="1">
        <v>5.2621929432929608</v>
      </c>
      <c r="M1343" s="1">
        <v>34.474998474121094</v>
      </c>
      <c r="N1343" s="1">
        <v>0.98970659838782415</v>
      </c>
      <c r="O1343" s="1">
        <v>0.96533690096206171</v>
      </c>
      <c r="P1343" s="1">
        <v>0.95540030054940595</v>
      </c>
      <c r="Q1343" s="1">
        <v>0.98877083460489912</v>
      </c>
      <c r="R1343" s="1">
        <v>0.9329846751933194</v>
      </c>
      <c r="S1343" s="1">
        <v>0.92250803596447917</v>
      </c>
      <c r="T1343" s="1">
        <v>0.92250803596447917</v>
      </c>
      <c r="U1343" s="1">
        <v>0.95540030054940595</v>
      </c>
      <c r="V1343" s="1">
        <v>406.790663</v>
      </c>
      <c r="W1343" s="1">
        <v>379.211635</v>
      </c>
      <c r="X1343" s="1">
        <v>262.000766</v>
      </c>
      <c r="Y1343" s="1">
        <v>389.46</v>
      </c>
      <c r="Z1343" s="7">
        <v>74463.375599999999</v>
      </c>
      <c r="AA1343" s="7">
        <v>67.849415815</v>
      </c>
      <c r="AB1343" s="7">
        <v>73.711099793000002</v>
      </c>
      <c r="AC1343" s="7">
        <v>194.79027468000001</v>
      </c>
      <c r="AD1343" s="7" t="s">
        <v>445</v>
      </c>
      <c r="AE1343" s="7">
        <v>58.368368789999998</v>
      </c>
      <c r="AF1343" s="7" t="s">
        <v>445</v>
      </c>
      <c r="AG1343" s="7">
        <v>90.396724242999994</v>
      </c>
    </row>
    <row r="1344" spans="1:33" x14ac:dyDescent="0.25">
      <c r="A1344" s="1">
        <v>90595</v>
      </c>
      <c r="B1344" s="1">
        <v>30021006</v>
      </c>
      <c r="C1344" s="1">
        <v>9221188</v>
      </c>
      <c r="D1344" s="1">
        <v>130021006</v>
      </c>
      <c r="E1344" s="1" t="s">
        <v>611</v>
      </c>
      <c r="F1344" s="1">
        <v>34203085</v>
      </c>
      <c r="G1344" s="1">
        <v>1.83</v>
      </c>
      <c r="H1344" s="1">
        <v>5.6029187683875534</v>
      </c>
      <c r="I1344" s="1">
        <v>2.5226389937367788</v>
      </c>
      <c r="J1344" s="1">
        <v>2.6955015534197453</v>
      </c>
      <c r="K1344" s="1">
        <v>-4.3225100534788758</v>
      </c>
      <c r="L1344" s="1">
        <v>6.0083593832537208</v>
      </c>
      <c r="M1344" s="1">
        <v>34.474998474121094</v>
      </c>
      <c r="N1344" s="1">
        <v>0.98970659838782415</v>
      </c>
      <c r="O1344" s="1">
        <v>0.96533690096206171</v>
      </c>
      <c r="P1344" s="1">
        <v>0.95540030054940595</v>
      </c>
      <c r="Q1344" s="1">
        <v>0.98877083460489912</v>
      </c>
      <c r="R1344" s="1">
        <v>0.9329846751933194</v>
      </c>
      <c r="S1344" s="1">
        <v>0.92250803596447917</v>
      </c>
      <c r="T1344" s="1">
        <v>0.92250803596447917</v>
      </c>
      <c r="U1344" s="1">
        <v>0.95540030054940595</v>
      </c>
      <c r="V1344" s="1">
        <v>406.790663</v>
      </c>
      <c r="W1344" s="1">
        <v>379.211635</v>
      </c>
      <c r="X1344" s="1">
        <v>262.000766</v>
      </c>
      <c r="Y1344" s="1">
        <v>389.46</v>
      </c>
      <c r="Z1344" s="7">
        <v>74463.375599999999</v>
      </c>
      <c r="AA1344" s="7">
        <v>59.299141069999997</v>
      </c>
      <c r="AB1344" s="7">
        <v>63.662531268000002</v>
      </c>
      <c r="AC1344" s="7">
        <v>142.61900808999999</v>
      </c>
      <c r="AD1344" s="7" t="s">
        <v>445</v>
      </c>
      <c r="AE1344" s="7">
        <v>54.916078638000002</v>
      </c>
      <c r="AF1344" s="7" t="s">
        <v>445</v>
      </c>
      <c r="AG1344" s="7">
        <v>85.081974697000007</v>
      </c>
    </row>
    <row r="1345" spans="1:33" x14ac:dyDescent="0.25">
      <c r="A1345" s="1">
        <v>95221</v>
      </c>
      <c r="B1345" s="1">
        <v>30022006</v>
      </c>
      <c r="C1345" s="1">
        <v>9221188</v>
      </c>
      <c r="D1345" s="1">
        <v>130022006</v>
      </c>
      <c r="E1345" s="1" t="s">
        <v>611</v>
      </c>
      <c r="F1345" s="1">
        <v>34203085</v>
      </c>
      <c r="G1345" s="1">
        <v>1.83</v>
      </c>
      <c r="H1345" s="1">
        <v>6.5200416812719224</v>
      </c>
      <c r="I1345" s="1">
        <v>5.6092929491106638</v>
      </c>
      <c r="J1345" s="1">
        <v>-0.12083480917473952</v>
      </c>
      <c r="K1345" s="1">
        <v>-2.8434983389087645</v>
      </c>
      <c r="L1345" s="1">
        <v>7.4580363553274474</v>
      </c>
      <c r="M1345" s="1">
        <v>34.474998474121094</v>
      </c>
      <c r="N1345" s="1">
        <v>0.98970659838782415</v>
      </c>
      <c r="O1345" s="1">
        <v>0.96533690096206171</v>
      </c>
      <c r="P1345" s="1">
        <v>0.95540030054940595</v>
      </c>
      <c r="Q1345" s="1">
        <v>0.98877083460489912</v>
      </c>
      <c r="R1345" s="1">
        <v>0.9329846751933194</v>
      </c>
      <c r="S1345" s="1">
        <v>0.92250803596447917</v>
      </c>
      <c r="T1345" s="1">
        <v>0.92250803596447917</v>
      </c>
      <c r="U1345" s="1">
        <v>0.95540030054940595</v>
      </c>
      <c r="V1345" s="1">
        <v>406.790663</v>
      </c>
      <c r="W1345" s="1">
        <v>379.211635</v>
      </c>
      <c r="X1345" s="1">
        <v>262.000766</v>
      </c>
      <c r="Y1345" s="1">
        <v>389.46</v>
      </c>
      <c r="Z1345" s="7">
        <v>74463.375599999999</v>
      </c>
      <c r="AA1345" s="7">
        <v>47.578324479999999</v>
      </c>
      <c r="AB1345" s="7">
        <v>54.566962261999997</v>
      </c>
      <c r="AC1345" s="7">
        <v>63.589051300999998</v>
      </c>
      <c r="AD1345" s="7">
        <v>1999.2333243999999</v>
      </c>
      <c r="AE1345" s="7">
        <v>84.000159401000005</v>
      </c>
      <c r="AF1345" s="7">
        <v>3078.3295705999999</v>
      </c>
      <c r="AG1345" s="7">
        <v>129.85648617000001</v>
      </c>
    </row>
    <row r="1346" spans="1:33" x14ac:dyDescent="0.25">
      <c r="A1346" s="1">
        <v>99847</v>
      </c>
      <c r="B1346" s="1">
        <v>30024006</v>
      </c>
      <c r="C1346" s="1">
        <v>9221188</v>
      </c>
      <c r="D1346" s="1">
        <v>130024006</v>
      </c>
      <c r="E1346" s="1" t="s">
        <v>611</v>
      </c>
      <c r="F1346" s="1">
        <v>34203085</v>
      </c>
      <c r="G1346" s="1">
        <v>1.83</v>
      </c>
      <c r="H1346" s="1">
        <v>0.99060392607315362</v>
      </c>
      <c r="I1346" s="1">
        <v>0.89625916557820662</v>
      </c>
      <c r="J1346" s="1">
        <v>0.18664632729778632</v>
      </c>
      <c r="K1346" s="1">
        <v>-1.7876837223386055</v>
      </c>
      <c r="L1346" s="1">
        <v>2.3741475746215479</v>
      </c>
      <c r="M1346" s="1">
        <v>34.474998474121094</v>
      </c>
      <c r="N1346" s="1">
        <v>0.98970659838782415</v>
      </c>
      <c r="O1346" s="1">
        <v>0.96533690096206171</v>
      </c>
      <c r="P1346" s="1">
        <v>0.95540030054940595</v>
      </c>
      <c r="Q1346" s="1">
        <v>0.98877083460489912</v>
      </c>
      <c r="R1346" s="1">
        <v>0.9329846751933194</v>
      </c>
      <c r="S1346" s="1">
        <v>0.92250803596447917</v>
      </c>
      <c r="T1346" s="1">
        <v>0.92250803596447917</v>
      </c>
      <c r="U1346" s="1">
        <v>0.95540030054940595</v>
      </c>
      <c r="V1346" s="1">
        <v>406.790663</v>
      </c>
      <c r="W1346" s="1">
        <v>379.211635</v>
      </c>
      <c r="X1346" s="1">
        <v>262.000766</v>
      </c>
      <c r="Y1346" s="1">
        <v>389.46</v>
      </c>
      <c r="Z1346" s="7">
        <v>74463.375599999999</v>
      </c>
      <c r="AA1346" s="7">
        <v>151.60168067000001</v>
      </c>
      <c r="AB1346" s="7">
        <v>364.73538678</v>
      </c>
      <c r="AC1346" s="7">
        <v>403.23453835999999</v>
      </c>
      <c r="AD1346" s="7" t="s">
        <v>445</v>
      </c>
      <c r="AE1346" s="7">
        <v>134.20166294000001</v>
      </c>
      <c r="AF1346" s="7" t="s">
        <v>445</v>
      </c>
      <c r="AG1346" s="7">
        <v>207.14095714999999</v>
      </c>
    </row>
    <row r="1347" spans="1:33" x14ac:dyDescent="0.25">
      <c r="A1347" s="1">
        <v>104473</v>
      </c>
      <c r="B1347" s="1">
        <v>30026006</v>
      </c>
      <c r="C1347" s="1">
        <v>9221188</v>
      </c>
      <c r="D1347" s="1">
        <v>130026006</v>
      </c>
      <c r="E1347" s="1" t="s">
        <v>611</v>
      </c>
      <c r="F1347" s="1">
        <v>34203085</v>
      </c>
      <c r="G1347" s="1">
        <v>1.83</v>
      </c>
      <c r="H1347" s="1">
        <v>17.367777833298</v>
      </c>
      <c r="I1347" s="1">
        <v>13.450729111067515</v>
      </c>
      <c r="J1347" s="1">
        <v>3.9492206294204317</v>
      </c>
      <c r="K1347" s="1">
        <v>-6.0664004487159264</v>
      </c>
      <c r="L1347" s="1">
        <v>17.306040046285538</v>
      </c>
      <c r="M1347" s="1">
        <v>34.474998474121094</v>
      </c>
      <c r="N1347" s="1">
        <v>0.98970659838782415</v>
      </c>
      <c r="O1347" s="1">
        <v>0.96533690096206171</v>
      </c>
      <c r="P1347" s="1">
        <v>0.95540030054940595</v>
      </c>
      <c r="Q1347" s="1">
        <v>0.98877083460489912</v>
      </c>
      <c r="R1347" s="1">
        <v>0.9329846751933194</v>
      </c>
      <c r="S1347" s="1">
        <v>0.92250803596447917</v>
      </c>
      <c r="T1347" s="1">
        <v>0.92250803596447917</v>
      </c>
      <c r="U1347" s="1">
        <v>0.95540030054940595</v>
      </c>
      <c r="V1347" s="1">
        <v>406.790663</v>
      </c>
      <c r="W1347" s="1">
        <v>379.211635</v>
      </c>
      <c r="X1347" s="1">
        <v>262.000766</v>
      </c>
      <c r="Y1347" s="1">
        <v>389.46</v>
      </c>
      <c r="Z1347" s="7">
        <v>74463.375599999999</v>
      </c>
      <c r="AA1347" s="7">
        <v>19.934824436</v>
      </c>
      <c r="AB1347" s="7">
        <v>19.860406756</v>
      </c>
      <c r="AC1347" s="7">
        <v>25.935261803</v>
      </c>
      <c r="AD1347" s="7" t="s">
        <v>445</v>
      </c>
      <c r="AE1347" s="7">
        <v>38.842047043999997</v>
      </c>
      <c r="AF1347" s="7" t="s">
        <v>445</v>
      </c>
      <c r="AG1347" s="7">
        <v>60.336241186000002</v>
      </c>
    </row>
    <row r="1348" spans="1:33" x14ac:dyDescent="0.25">
      <c r="A1348" s="1">
        <v>109099</v>
      </c>
      <c r="B1348" s="1">
        <v>30028006</v>
      </c>
      <c r="C1348" s="1">
        <v>9221188</v>
      </c>
      <c r="D1348" s="1">
        <v>130028006</v>
      </c>
      <c r="E1348" s="1" t="s">
        <v>611</v>
      </c>
      <c r="F1348" s="1">
        <v>34203085</v>
      </c>
      <c r="G1348" s="1">
        <v>1.83</v>
      </c>
      <c r="H1348" s="1">
        <v>16.109332563251161</v>
      </c>
      <c r="I1348" s="1">
        <v>14.304715131238376</v>
      </c>
      <c r="J1348" s="1">
        <v>1.8416054776173678</v>
      </c>
      <c r="K1348" s="1">
        <v>-3.6495441716950143</v>
      </c>
      <c r="L1348" s="1">
        <v>16.438469118819576</v>
      </c>
      <c r="M1348" s="1">
        <v>34.474998474121094</v>
      </c>
      <c r="N1348" s="1">
        <v>0.98970659838782415</v>
      </c>
      <c r="O1348" s="1">
        <v>0.96533690096206171</v>
      </c>
      <c r="P1348" s="1">
        <v>0.95540030054940595</v>
      </c>
      <c r="Q1348" s="1">
        <v>0.98877083460489912</v>
      </c>
      <c r="R1348" s="1">
        <v>0.9329846751933194</v>
      </c>
      <c r="S1348" s="1">
        <v>0.92250803596447917</v>
      </c>
      <c r="T1348" s="1">
        <v>0.92250803596447917</v>
      </c>
      <c r="U1348" s="1">
        <v>0.95540030054940595</v>
      </c>
      <c r="V1348" s="1">
        <v>406.790663</v>
      </c>
      <c r="W1348" s="1">
        <v>379.211635</v>
      </c>
      <c r="X1348" s="1">
        <v>262.000766</v>
      </c>
      <c r="Y1348" s="1">
        <v>389.46</v>
      </c>
      <c r="Z1348" s="7">
        <v>74463.375599999999</v>
      </c>
      <c r="AA1348" s="7">
        <v>21.039698917999999</v>
      </c>
      <c r="AB1348" s="7">
        <v>21.490001285000002</v>
      </c>
      <c r="AC1348" s="7">
        <v>24.327236978999998</v>
      </c>
      <c r="AD1348" s="7" t="s">
        <v>445</v>
      </c>
      <c r="AE1348" s="7">
        <v>65.226849352000002</v>
      </c>
      <c r="AF1348" s="7" t="s">
        <v>445</v>
      </c>
      <c r="AG1348" s="7">
        <v>100.95525345999999</v>
      </c>
    </row>
    <row r="1349" spans="1:33" x14ac:dyDescent="0.25">
      <c r="A1349" s="1">
        <v>113725</v>
      </c>
      <c r="B1349" s="1">
        <v>30030006</v>
      </c>
      <c r="C1349" s="1">
        <v>9221188</v>
      </c>
      <c r="D1349" s="1">
        <v>130030006</v>
      </c>
      <c r="E1349" s="1" t="s">
        <v>611</v>
      </c>
      <c r="F1349" s="1">
        <v>34203085</v>
      </c>
      <c r="G1349" s="1">
        <v>1.83</v>
      </c>
      <c r="H1349" s="1">
        <v>10.037703907043644</v>
      </c>
      <c r="I1349" s="1">
        <v>7.9231537431401637</v>
      </c>
      <c r="J1349" s="1">
        <v>1.7963986306312272</v>
      </c>
      <c r="K1349" s="1">
        <v>-3.8225986039617066</v>
      </c>
      <c r="L1349" s="1">
        <v>10.382014949943352</v>
      </c>
      <c r="M1349" s="1">
        <v>34.474998474121094</v>
      </c>
      <c r="N1349" s="1">
        <v>0.98970659838782415</v>
      </c>
      <c r="O1349" s="1">
        <v>0.96533690096206171</v>
      </c>
      <c r="P1349" s="1">
        <v>0.95540030054940595</v>
      </c>
      <c r="Q1349" s="1">
        <v>0.98877083460489912</v>
      </c>
      <c r="R1349" s="1">
        <v>0.9329846751933194</v>
      </c>
      <c r="S1349" s="1">
        <v>0.92250803596447917</v>
      </c>
      <c r="T1349" s="1">
        <v>0.92250803596447917</v>
      </c>
      <c r="U1349" s="1">
        <v>0.95540030054940595</v>
      </c>
      <c r="V1349" s="1">
        <v>406.790663</v>
      </c>
      <c r="W1349" s="1">
        <v>379.211635</v>
      </c>
      <c r="X1349" s="1">
        <v>262.000766</v>
      </c>
      <c r="Y1349" s="1">
        <v>389.46</v>
      </c>
      <c r="Z1349" s="7">
        <v>74463.375599999999</v>
      </c>
      <c r="AA1349" s="7">
        <v>33.896781771000001</v>
      </c>
      <c r="AB1349" s="7">
        <v>35.093803264999998</v>
      </c>
      <c r="AC1349" s="7">
        <v>44.726603547000003</v>
      </c>
      <c r="AD1349" s="7" t="s">
        <v>445</v>
      </c>
      <c r="AE1349" s="7">
        <v>62.228666439999998</v>
      </c>
      <c r="AF1349" s="7" t="s">
        <v>445</v>
      </c>
      <c r="AG1349" s="7">
        <v>96.339595286000005</v>
      </c>
    </row>
    <row r="1350" spans="1:33" x14ac:dyDescent="0.25">
      <c r="A1350" s="1">
        <v>118351</v>
      </c>
      <c r="B1350" s="1">
        <v>30031006</v>
      </c>
      <c r="C1350" s="1">
        <v>9221188</v>
      </c>
      <c r="D1350" s="1">
        <v>130031006</v>
      </c>
      <c r="E1350" s="1" t="s">
        <v>611</v>
      </c>
      <c r="F1350" s="1">
        <v>34203085</v>
      </c>
      <c r="G1350" s="1">
        <v>1.83</v>
      </c>
      <c r="H1350" s="1">
        <v>-0.78321395634503221</v>
      </c>
      <c r="I1350" s="1">
        <v>4.5029513531960426</v>
      </c>
      <c r="J1350" s="1">
        <v>-5.7286566063593236</v>
      </c>
      <c r="K1350" s="1">
        <v>1.6190111029315624</v>
      </c>
      <c r="L1350" s="1">
        <v>5.3846939834061267</v>
      </c>
      <c r="M1350" s="1">
        <v>34.474998474121094</v>
      </c>
      <c r="N1350" s="1">
        <v>0.98970659838782415</v>
      </c>
      <c r="O1350" s="1">
        <v>0.96533690096206171</v>
      </c>
      <c r="P1350" s="1">
        <v>0.95540030054940595</v>
      </c>
      <c r="Q1350" s="1">
        <v>0.98877083460489912</v>
      </c>
      <c r="R1350" s="1">
        <v>0.9329846751933194</v>
      </c>
      <c r="S1350" s="1">
        <v>0.92250803596447917</v>
      </c>
      <c r="T1350" s="1">
        <v>0.92250803596447917</v>
      </c>
      <c r="U1350" s="1">
        <v>0.95540030054940595</v>
      </c>
      <c r="V1350" s="1">
        <v>406.790663</v>
      </c>
      <c r="W1350" s="1">
        <v>379.211635</v>
      </c>
      <c r="X1350" s="1">
        <v>262.000766</v>
      </c>
      <c r="Y1350" s="1">
        <v>389.46</v>
      </c>
      <c r="Z1350" s="7">
        <v>74463.375599999999</v>
      </c>
      <c r="AA1350" s="7">
        <v>66.283101169000005</v>
      </c>
      <c r="AB1350" s="7" t="s">
        <v>444</v>
      </c>
      <c r="AC1350" s="7">
        <v>79.458099950999994</v>
      </c>
      <c r="AD1350" s="7">
        <v>41.191010681000002</v>
      </c>
      <c r="AE1350" s="7" t="s">
        <v>445</v>
      </c>
      <c r="AF1350" s="7">
        <v>63.952435905999998</v>
      </c>
      <c r="AG1350" s="7" t="s">
        <v>445</v>
      </c>
    </row>
    <row r="1351" spans="1:33" x14ac:dyDescent="0.25">
      <c r="A1351" s="1">
        <v>122977</v>
      </c>
      <c r="B1351" s="1">
        <v>30033006</v>
      </c>
      <c r="C1351" s="1">
        <v>9221188</v>
      </c>
      <c r="D1351" s="1">
        <v>130033006</v>
      </c>
      <c r="E1351" s="1" t="s">
        <v>611</v>
      </c>
      <c r="F1351" s="1">
        <v>34203085</v>
      </c>
      <c r="G1351" s="1">
        <v>1.83</v>
      </c>
      <c r="H1351" s="1">
        <v>5.4360226415560691</v>
      </c>
      <c r="I1351" s="1">
        <v>1.136101660407935</v>
      </c>
      <c r="J1351" s="1">
        <v>3.0540504044936148</v>
      </c>
      <c r="K1351" s="1">
        <v>-3.9869965287663409</v>
      </c>
      <c r="L1351" s="1">
        <v>4.7674943776698093</v>
      </c>
      <c r="M1351" s="1">
        <v>34.474998474121094</v>
      </c>
      <c r="N1351" s="1">
        <v>0.98970659838782415</v>
      </c>
      <c r="O1351" s="1">
        <v>0.96533690096206171</v>
      </c>
      <c r="P1351" s="1">
        <v>0.95540030054940595</v>
      </c>
      <c r="Q1351" s="1">
        <v>0.98877083460489912</v>
      </c>
      <c r="R1351" s="1">
        <v>0.9329846751933194</v>
      </c>
      <c r="S1351" s="1">
        <v>0.92250803596447917</v>
      </c>
      <c r="T1351" s="1">
        <v>0.92250803596447917</v>
      </c>
      <c r="U1351" s="1">
        <v>0.95540030054940595</v>
      </c>
      <c r="V1351" s="1">
        <v>406.790663</v>
      </c>
      <c r="W1351" s="1">
        <v>379.211635</v>
      </c>
      <c r="X1351" s="1">
        <v>262.000766</v>
      </c>
      <c r="Y1351" s="1">
        <v>389.46</v>
      </c>
      <c r="Z1351" s="7">
        <v>74463.375599999999</v>
      </c>
      <c r="AA1351" s="7">
        <v>74.993568393000004</v>
      </c>
      <c r="AB1351" s="7">
        <v>65.647792686000003</v>
      </c>
      <c r="AC1351" s="7">
        <v>317.89655888999999</v>
      </c>
      <c r="AD1351" s="7" t="s">
        <v>445</v>
      </c>
      <c r="AE1351" s="7">
        <v>59.621525581999997</v>
      </c>
      <c r="AF1351" s="7" t="s">
        <v>445</v>
      </c>
      <c r="AG1351" s="7">
        <v>92.325940559000003</v>
      </c>
    </row>
    <row r="1352" spans="1:33" x14ac:dyDescent="0.25">
      <c r="A1352" s="1">
        <v>127603</v>
      </c>
      <c r="B1352" s="1">
        <v>30034006</v>
      </c>
      <c r="C1352" s="1">
        <v>9221188</v>
      </c>
      <c r="D1352" s="1">
        <v>130034006</v>
      </c>
      <c r="E1352" s="1" t="s">
        <v>611</v>
      </c>
      <c r="F1352" s="1">
        <v>34203085</v>
      </c>
      <c r="G1352" s="1">
        <v>1.83</v>
      </c>
      <c r="H1352" s="1">
        <v>11.485350028427886</v>
      </c>
      <c r="I1352" s="1">
        <v>11.404890169087425</v>
      </c>
      <c r="J1352" s="1">
        <v>-1.3773856506655204</v>
      </c>
      <c r="K1352" s="1">
        <v>0.21276202410093831</v>
      </c>
      <c r="L1352" s="1">
        <v>12.238633461719854</v>
      </c>
      <c r="M1352" s="1">
        <v>34.474998474121094</v>
      </c>
      <c r="N1352" s="1">
        <v>0.98970659838782415</v>
      </c>
      <c r="O1352" s="1">
        <v>0.96533690096206171</v>
      </c>
      <c r="P1352" s="1">
        <v>0.95540030054940595</v>
      </c>
      <c r="Q1352" s="1">
        <v>0.98877083460489912</v>
      </c>
      <c r="R1352" s="1">
        <v>0.9329846751933194</v>
      </c>
      <c r="S1352" s="1">
        <v>0.92250803596447917</v>
      </c>
      <c r="T1352" s="1">
        <v>0.92250803596447917</v>
      </c>
      <c r="U1352" s="1">
        <v>0.95540030054940595</v>
      </c>
      <c r="V1352" s="1">
        <v>406.790663</v>
      </c>
      <c r="W1352" s="1">
        <v>379.211635</v>
      </c>
      <c r="X1352" s="1">
        <v>262.000766</v>
      </c>
      <c r="Y1352" s="1">
        <v>389.46</v>
      </c>
      <c r="Z1352" s="7">
        <v>74463.375599999999</v>
      </c>
      <c r="AA1352" s="7">
        <v>28.602889177000002</v>
      </c>
      <c r="AB1352" s="7">
        <v>30.544437841000001</v>
      </c>
      <c r="AC1352" s="7">
        <v>30.766979311</v>
      </c>
      <c r="AD1352" s="7">
        <v>174.47577321</v>
      </c>
      <c r="AE1352" s="7" t="s">
        <v>445</v>
      </c>
      <c r="AF1352" s="7">
        <v>269.14235329000002</v>
      </c>
      <c r="AG1352" s="7" t="s">
        <v>445</v>
      </c>
    </row>
    <row r="1353" spans="1:33" x14ac:dyDescent="0.25">
      <c r="A1353" s="1">
        <v>132229</v>
      </c>
      <c r="B1353" s="1">
        <v>30035006</v>
      </c>
      <c r="C1353" s="1">
        <v>9221188</v>
      </c>
      <c r="D1353" s="1">
        <v>130035006</v>
      </c>
      <c r="E1353" s="1" t="s">
        <v>611</v>
      </c>
      <c r="F1353" s="1">
        <v>34203085</v>
      </c>
      <c r="G1353" s="1">
        <v>1.83</v>
      </c>
      <c r="H1353" s="1">
        <v>7.9793143423601656</v>
      </c>
      <c r="I1353" s="1">
        <v>5.8627174578663759</v>
      </c>
      <c r="J1353" s="1">
        <v>0.75119029234731494</v>
      </c>
      <c r="K1353" s="1">
        <v>-1.7505349015856622</v>
      </c>
      <c r="L1353" s="1">
        <v>7.651009745695065</v>
      </c>
      <c r="M1353" s="1">
        <v>34.474998474121094</v>
      </c>
      <c r="N1353" s="1">
        <v>0.98970659838782415</v>
      </c>
      <c r="O1353" s="1">
        <v>0.96533690096206171</v>
      </c>
      <c r="P1353" s="1">
        <v>0.95540030054940595</v>
      </c>
      <c r="Q1353" s="1">
        <v>0.98877083460489912</v>
      </c>
      <c r="R1353" s="1">
        <v>0.9329846751933194</v>
      </c>
      <c r="S1353" s="1">
        <v>0.92250803596447917</v>
      </c>
      <c r="T1353" s="1">
        <v>0.92250803596447917</v>
      </c>
      <c r="U1353" s="1">
        <v>0.95540030054940595</v>
      </c>
      <c r="V1353" s="1">
        <v>406.790663</v>
      </c>
      <c r="W1353" s="1">
        <v>379.211635</v>
      </c>
      <c r="X1353" s="1">
        <v>262.000766</v>
      </c>
      <c r="Y1353" s="1">
        <v>389.46</v>
      </c>
      <c r="Z1353" s="7">
        <v>74463.375599999999</v>
      </c>
      <c r="AA1353" s="7">
        <v>46.353084375999998</v>
      </c>
      <c r="AB1353" s="7">
        <v>44.404767190000001</v>
      </c>
      <c r="AC1353" s="7">
        <v>60.797095401</v>
      </c>
      <c r="AD1353" s="7" t="s">
        <v>445</v>
      </c>
      <c r="AE1353" s="7">
        <v>137.07083299999999</v>
      </c>
      <c r="AF1353" s="7" t="s">
        <v>445</v>
      </c>
      <c r="AG1353" s="7">
        <v>211.55800196999999</v>
      </c>
    </row>
    <row r="1354" spans="1:33" x14ac:dyDescent="0.25">
      <c r="A1354" s="1">
        <v>136855</v>
      </c>
      <c r="B1354" s="1">
        <v>30036006</v>
      </c>
      <c r="C1354" s="1">
        <v>9221188</v>
      </c>
      <c r="D1354" s="1">
        <v>130036006</v>
      </c>
      <c r="E1354" s="1" t="s">
        <v>611</v>
      </c>
      <c r="F1354" s="1">
        <v>34203085</v>
      </c>
      <c r="G1354" s="1">
        <v>1.83</v>
      </c>
      <c r="H1354" s="1">
        <v>7.8513649219509176</v>
      </c>
      <c r="I1354" s="1">
        <v>5.0076285679807668</v>
      </c>
      <c r="J1354" s="1">
        <v>1.733500251826098</v>
      </c>
      <c r="K1354" s="1">
        <v>-2.6824740188092839</v>
      </c>
      <c r="L1354" s="1">
        <v>7.1667266942278287</v>
      </c>
      <c r="M1354" s="1">
        <v>34.474998474121094</v>
      </c>
      <c r="N1354" s="1">
        <v>0.98970659838782415</v>
      </c>
      <c r="O1354" s="1">
        <v>0.96533690096206171</v>
      </c>
      <c r="P1354" s="1">
        <v>0.95540030054940595</v>
      </c>
      <c r="Q1354" s="1">
        <v>0.98877083460489912</v>
      </c>
      <c r="R1354" s="1">
        <v>0.9329846751933194</v>
      </c>
      <c r="S1354" s="1">
        <v>0.92250803596447917</v>
      </c>
      <c r="T1354" s="1">
        <v>0.92250803596447917</v>
      </c>
      <c r="U1354" s="1">
        <v>0.95540030054940595</v>
      </c>
      <c r="V1354" s="1">
        <v>406.790663</v>
      </c>
      <c r="W1354" s="1">
        <v>379.211635</v>
      </c>
      <c r="X1354" s="1">
        <v>262.000766</v>
      </c>
      <c r="Y1354" s="1">
        <v>389.46</v>
      </c>
      <c r="Z1354" s="7">
        <v>74463.375599999999</v>
      </c>
      <c r="AA1354" s="7">
        <v>49.552912857999999</v>
      </c>
      <c r="AB1354" s="7">
        <v>45.144703966000002</v>
      </c>
      <c r="AC1354" s="7">
        <v>71.349397550999996</v>
      </c>
      <c r="AD1354" s="7" t="s">
        <v>445</v>
      </c>
      <c r="AE1354" s="7">
        <v>89.102573359000004</v>
      </c>
      <c r="AF1354" s="7" t="s">
        <v>445</v>
      </c>
      <c r="AG1354" s="7">
        <v>137.71157686999999</v>
      </c>
    </row>
    <row r="1355" spans="1:33" x14ac:dyDescent="0.25">
      <c r="A1355" s="1">
        <v>141481</v>
      </c>
      <c r="B1355" s="1">
        <v>30091006</v>
      </c>
      <c r="C1355" s="1">
        <v>9221188</v>
      </c>
      <c r="D1355" s="1">
        <v>130091006</v>
      </c>
      <c r="E1355" s="1" t="s">
        <v>611</v>
      </c>
      <c r="F1355" s="1">
        <v>34203085</v>
      </c>
      <c r="G1355" s="1">
        <v>1.83</v>
      </c>
      <c r="H1355" s="1">
        <v>7.084947079886355</v>
      </c>
      <c r="I1355" s="1">
        <v>8.0072102335611497</v>
      </c>
      <c r="J1355" s="1">
        <v>-3.4222684434317312</v>
      </c>
      <c r="K1355" s="1">
        <v>1.7047237079449822</v>
      </c>
      <c r="L1355" s="1">
        <v>9.2925718279085281</v>
      </c>
      <c r="M1355" s="1">
        <v>34.474998474121094</v>
      </c>
      <c r="N1355" s="1">
        <v>0.98970659838782415</v>
      </c>
      <c r="O1355" s="1">
        <v>0.96533690096206171</v>
      </c>
      <c r="P1355" s="1">
        <v>0.95540030054940595</v>
      </c>
      <c r="Q1355" s="1">
        <v>0.98877083460489912</v>
      </c>
      <c r="R1355" s="1">
        <v>0.9329846751933194</v>
      </c>
      <c r="S1355" s="1">
        <v>0.92250803596447917</v>
      </c>
      <c r="T1355" s="1">
        <v>0.92250803596447917</v>
      </c>
      <c r="U1355" s="1">
        <v>0.95540030054940595</v>
      </c>
      <c r="V1355" s="1">
        <v>406.790663</v>
      </c>
      <c r="W1355" s="1">
        <v>379.211635</v>
      </c>
      <c r="X1355" s="1">
        <v>262.000766</v>
      </c>
      <c r="Y1355" s="1">
        <v>389.46</v>
      </c>
      <c r="Z1355" s="7">
        <v>74463.375599999999</v>
      </c>
      <c r="AA1355" s="7">
        <v>37.988012873000002</v>
      </c>
      <c r="AB1355" s="7">
        <v>50.136431362000003</v>
      </c>
      <c r="AC1355" s="7">
        <v>44.246583952000002</v>
      </c>
      <c r="AD1355" s="7">
        <v>69.625030168999999</v>
      </c>
      <c r="AE1355" s="7" t="s">
        <v>445</v>
      </c>
      <c r="AF1355" s="7">
        <v>107.72618767</v>
      </c>
      <c r="AG1355" s="7" t="s">
        <v>445</v>
      </c>
    </row>
    <row r="1356" spans="1:33" x14ac:dyDescent="0.25">
      <c r="A1356" s="1">
        <v>146107</v>
      </c>
      <c r="B1356" s="1">
        <v>30092006</v>
      </c>
      <c r="C1356" s="1">
        <v>9221188</v>
      </c>
      <c r="D1356" s="1">
        <v>130092006</v>
      </c>
      <c r="E1356" s="1" t="s">
        <v>611</v>
      </c>
      <c r="F1356" s="1">
        <v>34203085</v>
      </c>
      <c r="G1356" s="1">
        <v>1.83</v>
      </c>
      <c r="H1356" s="1">
        <v>4.0763982434233412</v>
      </c>
      <c r="I1356" s="1">
        <v>6.5195970177695983</v>
      </c>
      <c r="J1356" s="1">
        <v>-3.7262753995232227</v>
      </c>
      <c r="K1356" s="1">
        <v>2.2163048818788629</v>
      </c>
      <c r="L1356" s="1">
        <v>6.7614497735180628</v>
      </c>
      <c r="M1356" s="1">
        <v>34.474998474121094</v>
      </c>
      <c r="N1356" s="1">
        <v>0.98970659838782415</v>
      </c>
      <c r="O1356" s="1">
        <v>0.96533690096206171</v>
      </c>
      <c r="P1356" s="1">
        <v>0.95540030054940595</v>
      </c>
      <c r="Q1356" s="1">
        <v>0.98877083460489912</v>
      </c>
      <c r="R1356" s="1">
        <v>0.9329846751933194</v>
      </c>
      <c r="S1356" s="1">
        <v>0.92250803596447917</v>
      </c>
      <c r="T1356" s="1">
        <v>0.92250803596447917</v>
      </c>
      <c r="U1356" s="1">
        <v>0.95540030054940595</v>
      </c>
      <c r="V1356" s="1">
        <v>406.790663</v>
      </c>
      <c r="W1356" s="1">
        <v>379.211635</v>
      </c>
      <c r="X1356" s="1">
        <v>262.000766</v>
      </c>
      <c r="Y1356" s="1">
        <v>389.46</v>
      </c>
      <c r="Z1356" s="7">
        <v>74463.375599999999</v>
      </c>
      <c r="AA1356" s="7">
        <v>52.583021717000001</v>
      </c>
      <c r="AB1356" s="7">
        <v>87.877211797000001</v>
      </c>
      <c r="AC1356" s="7">
        <v>54.570752159000001</v>
      </c>
      <c r="AD1356" s="7">
        <v>63.863110251000002</v>
      </c>
      <c r="AE1356" s="7" t="s">
        <v>445</v>
      </c>
      <c r="AF1356" s="7">
        <v>98.855797319999994</v>
      </c>
      <c r="AG1356" s="7" t="s">
        <v>445</v>
      </c>
    </row>
    <row r="1357" spans="1:33" x14ac:dyDescent="0.25">
      <c r="A1357" s="1">
        <v>150733</v>
      </c>
      <c r="B1357" s="1">
        <v>31001006</v>
      </c>
      <c r="C1357" s="1">
        <v>9221188</v>
      </c>
      <c r="D1357" s="1">
        <v>131001006</v>
      </c>
      <c r="E1357" s="1" t="s">
        <v>611</v>
      </c>
      <c r="F1357" s="1">
        <v>34203085</v>
      </c>
      <c r="G1357" s="1">
        <v>1.83</v>
      </c>
      <c r="H1357" s="1">
        <v>6.7853737082701917</v>
      </c>
      <c r="I1357" s="1">
        <v>4.5045310985670799</v>
      </c>
      <c r="J1357" s="1">
        <v>1.8757127185098836</v>
      </c>
      <c r="K1357" s="1">
        <v>-3.5021713985317948</v>
      </c>
      <c r="L1357" s="1">
        <v>6.9628899423499639</v>
      </c>
      <c r="M1357" s="1">
        <v>34.474998474121094</v>
      </c>
      <c r="N1357" s="1">
        <v>0.98970659838782415</v>
      </c>
      <c r="O1357" s="1">
        <v>0.96533690096206171</v>
      </c>
      <c r="P1357" s="1">
        <v>0.95540030054940595</v>
      </c>
      <c r="Q1357" s="1">
        <v>0.98877083460489912</v>
      </c>
      <c r="R1357" s="1">
        <v>0.9329846751933194</v>
      </c>
      <c r="S1357" s="1">
        <v>0.92250803596447917</v>
      </c>
      <c r="T1357" s="1">
        <v>0.92250803596447917</v>
      </c>
      <c r="U1357" s="1">
        <v>0.95540030054940595</v>
      </c>
      <c r="V1357" s="1">
        <v>406.790663</v>
      </c>
      <c r="W1357" s="1">
        <v>379.211635</v>
      </c>
      <c r="X1357" s="1">
        <v>262.000766</v>
      </c>
      <c r="Y1357" s="1">
        <v>389.46</v>
      </c>
      <c r="Z1357" s="7">
        <v>74463.375599999999</v>
      </c>
      <c r="AA1357" s="7">
        <v>51.032835941999998</v>
      </c>
      <c r="AB1357" s="7">
        <v>52.394098192000001</v>
      </c>
      <c r="AC1357" s="7">
        <v>79.429883183000001</v>
      </c>
      <c r="AD1357" s="7" t="s">
        <v>445</v>
      </c>
      <c r="AE1357" s="7">
        <v>68.013701660999999</v>
      </c>
      <c r="AF1357" s="7" t="s">
        <v>445</v>
      </c>
      <c r="AG1357" s="7">
        <v>105.24557131</v>
      </c>
    </row>
    <row r="1358" spans="1:33" x14ac:dyDescent="0.25">
      <c r="A1358" s="1">
        <v>155359</v>
      </c>
      <c r="B1358" s="1">
        <v>31002006</v>
      </c>
      <c r="C1358" s="1">
        <v>9221188</v>
      </c>
      <c r="D1358" s="1">
        <v>131002006</v>
      </c>
      <c r="E1358" s="1" t="s">
        <v>611</v>
      </c>
      <c r="F1358" s="1">
        <v>34203085</v>
      </c>
      <c r="G1358" s="1">
        <v>1.83</v>
      </c>
      <c r="H1358" s="1">
        <v>7.2379974429558116</v>
      </c>
      <c r="I1358" s="1">
        <v>7.3783914770756827</v>
      </c>
      <c r="J1358" s="1">
        <v>-1.2331203167017537</v>
      </c>
      <c r="K1358" s="1">
        <v>-0.44538074565546609</v>
      </c>
      <c r="L1358" s="1">
        <v>7.9315074860401706</v>
      </c>
      <c r="M1358" s="1">
        <v>34.474998474121094</v>
      </c>
      <c r="N1358" s="1">
        <v>0.98970659838782415</v>
      </c>
      <c r="O1358" s="1">
        <v>0.96533690096206171</v>
      </c>
      <c r="P1358" s="1">
        <v>0.95540030054940595</v>
      </c>
      <c r="Q1358" s="1">
        <v>0.98877083460489912</v>
      </c>
      <c r="R1358" s="1">
        <v>0.9329846751933194</v>
      </c>
      <c r="S1358" s="1">
        <v>0.92250803596447917</v>
      </c>
      <c r="T1358" s="1">
        <v>0.92250803596447917</v>
      </c>
      <c r="U1358" s="1">
        <v>0.95540030054940595</v>
      </c>
      <c r="V1358" s="1">
        <v>406.790663</v>
      </c>
      <c r="W1358" s="1">
        <v>379.211635</v>
      </c>
      <c r="X1358" s="1">
        <v>262.000766</v>
      </c>
      <c r="Y1358" s="1">
        <v>389.46</v>
      </c>
      <c r="Z1358" s="7">
        <v>74463.375599999999</v>
      </c>
      <c r="AA1358" s="7">
        <v>44.678442678000003</v>
      </c>
      <c r="AB1358" s="7">
        <v>49.055130980999998</v>
      </c>
      <c r="AC1358" s="7">
        <v>48.102695509999997</v>
      </c>
      <c r="AD1358" s="7">
        <v>195.00505222000001</v>
      </c>
      <c r="AE1358" s="7">
        <v>541.67683194999995</v>
      </c>
      <c r="AF1358" s="7">
        <v>300.74687418000002</v>
      </c>
      <c r="AG1358" s="7">
        <v>834.44294333000005</v>
      </c>
    </row>
    <row r="1359" spans="1:33" x14ac:dyDescent="0.25">
      <c r="A1359" s="1">
        <v>159985</v>
      </c>
      <c r="B1359" s="1">
        <v>36001006</v>
      </c>
      <c r="C1359" s="1">
        <v>9221188</v>
      </c>
      <c r="D1359" s="1">
        <v>136001006</v>
      </c>
      <c r="E1359" s="1" t="s">
        <v>611</v>
      </c>
      <c r="F1359" s="1">
        <v>34203085</v>
      </c>
      <c r="G1359" s="1">
        <v>1.83</v>
      </c>
      <c r="H1359" s="1">
        <v>6.4730356804047426</v>
      </c>
      <c r="I1359" s="1">
        <v>4.784914396170354</v>
      </c>
      <c r="J1359" s="1">
        <v>0.89712093357711642</v>
      </c>
      <c r="K1359" s="1">
        <v>-2.4487243924095599</v>
      </c>
      <c r="L1359" s="1">
        <v>6.3853127007627419</v>
      </c>
      <c r="M1359" s="1">
        <v>34.474998474121094</v>
      </c>
      <c r="N1359" s="1">
        <v>0.98970659838782415</v>
      </c>
      <c r="O1359" s="1">
        <v>0.96533690096206171</v>
      </c>
      <c r="P1359" s="1">
        <v>0.95540030054940595</v>
      </c>
      <c r="Q1359" s="1">
        <v>0.98877083460489912</v>
      </c>
      <c r="R1359" s="1">
        <v>0.9329846751933194</v>
      </c>
      <c r="S1359" s="1">
        <v>0.92250803596447917</v>
      </c>
      <c r="T1359" s="1">
        <v>0.92250803596447917</v>
      </c>
      <c r="U1359" s="1">
        <v>0.95540030054940595</v>
      </c>
      <c r="V1359" s="1">
        <v>406.790663</v>
      </c>
      <c r="W1359" s="1">
        <v>379.211635</v>
      </c>
      <c r="X1359" s="1">
        <v>262.000766</v>
      </c>
      <c r="Y1359" s="1">
        <v>389.46</v>
      </c>
      <c r="Z1359" s="7">
        <v>74463.375599999999</v>
      </c>
      <c r="AA1359" s="7">
        <v>55.739415440999998</v>
      </c>
      <c r="AB1359" s="7">
        <v>54.970479376</v>
      </c>
      <c r="AC1359" s="7">
        <v>74.716905268000005</v>
      </c>
      <c r="AD1359" s="7" t="s">
        <v>445</v>
      </c>
      <c r="AE1359" s="7">
        <v>97.703558805</v>
      </c>
      <c r="AF1359" s="7" t="s">
        <v>445</v>
      </c>
      <c r="AG1359" s="7">
        <v>150.95266654</v>
      </c>
    </row>
    <row r="1360" spans="1:33" x14ac:dyDescent="0.25">
      <c r="A1360" s="1">
        <v>164611</v>
      </c>
      <c r="B1360" s="1">
        <v>36002006</v>
      </c>
      <c r="C1360" s="1">
        <v>9221188</v>
      </c>
      <c r="D1360" s="1">
        <v>136002006</v>
      </c>
      <c r="E1360" s="1" t="s">
        <v>611</v>
      </c>
      <c r="F1360" s="1">
        <v>34203085</v>
      </c>
      <c r="G1360" s="1">
        <v>1.83</v>
      </c>
      <c r="H1360" s="1">
        <v>6.9130388236922942</v>
      </c>
      <c r="I1360" s="1">
        <v>7.5335553291503583</v>
      </c>
      <c r="J1360" s="1">
        <v>-2.0923366244234414</v>
      </c>
      <c r="K1360" s="1">
        <v>0.4504593550617888</v>
      </c>
      <c r="L1360" s="1">
        <v>8.1680869919536576</v>
      </c>
      <c r="M1360" s="1">
        <v>34.474998474121094</v>
      </c>
      <c r="N1360" s="1">
        <v>0.98970659838782415</v>
      </c>
      <c r="O1360" s="1">
        <v>0.96533690096206171</v>
      </c>
      <c r="P1360" s="1">
        <v>0.95540030054940595</v>
      </c>
      <c r="Q1360" s="1">
        <v>0.98877083460489912</v>
      </c>
      <c r="R1360" s="1">
        <v>0.9329846751933194</v>
      </c>
      <c r="S1360" s="1">
        <v>0.92250803596447917</v>
      </c>
      <c r="T1360" s="1">
        <v>0.92250803596447917</v>
      </c>
      <c r="U1360" s="1">
        <v>0.95540030054940595</v>
      </c>
      <c r="V1360" s="1">
        <v>406.790663</v>
      </c>
      <c r="W1360" s="1">
        <v>379.211635</v>
      </c>
      <c r="X1360" s="1">
        <v>262.000766</v>
      </c>
      <c r="Y1360" s="1">
        <v>389.46</v>
      </c>
      <c r="Z1360" s="7">
        <v>74463.375599999999</v>
      </c>
      <c r="AA1360" s="7">
        <v>43.355417664999997</v>
      </c>
      <c r="AB1360" s="7">
        <v>51.408053721000002</v>
      </c>
      <c r="AC1360" s="7">
        <v>47.091358491999998</v>
      </c>
      <c r="AD1360" s="7">
        <v>114.51573931</v>
      </c>
      <c r="AE1360" s="7" t="s">
        <v>445</v>
      </c>
      <c r="AF1360" s="7">
        <v>176.83476937</v>
      </c>
      <c r="AG1360" s="7" t="s">
        <v>445</v>
      </c>
    </row>
    <row r="1361" spans="1:33" x14ac:dyDescent="0.25">
      <c r="A1361" s="1">
        <v>2701</v>
      </c>
      <c r="B1361" s="1">
        <v>30001006</v>
      </c>
      <c r="C1361" s="1">
        <v>9225655</v>
      </c>
      <c r="D1361" s="1">
        <v>230001006</v>
      </c>
      <c r="E1361" s="1" t="s">
        <v>612</v>
      </c>
      <c r="F1361" s="1">
        <v>34203085</v>
      </c>
      <c r="G1361" s="1">
        <v>1.83</v>
      </c>
      <c r="H1361" s="1">
        <v>78.758511600189081</v>
      </c>
      <c r="I1361" s="1">
        <v>-29.724540642402985</v>
      </c>
      <c r="J1361" s="1">
        <v>24.176827697388184</v>
      </c>
      <c r="K1361" s="1">
        <v>-77.312311030173092</v>
      </c>
      <c r="L1361" s="1">
        <v>69.882271391517307</v>
      </c>
      <c r="M1361" s="1">
        <v>200.7550048828125</v>
      </c>
      <c r="N1361" s="1">
        <v>0.61179998224431809</v>
      </c>
      <c r="O1361" s="1">
        <v>0.96533690096206171</v>
      </c>
      <c r="P1361" s="1">
        <v>0.59059309886837441</v>
      </c>
      <c r="Q1361" s="1">
        <v>0.67061998401988643</v>
      </c>
      <c r="R1361" s="1">
        <v>0.9329846751933194</v>
      </c>
      <c r="S1361" s="1">
        <v>0.62567816796894282</v>
      </c>
      <c r="T1361" s="1">
        <v>0.62567816796894282</v>
      </c>
      <c r="U1361" s="1">
        <v>0.59059309886837441</v>
      </c>
      <c r="V1361" s="1">
        <v>406.790663</v>
      </c>
      <c r="W1361" s="1">
        <v>379.211635</v>
      </c>
      <c r="X1361" s="1">
        <v>262.000766</v>
      </c>
      <c r="Y1361" s="1">
        <v>389.46</v>
      </c>
      <c r="Z1361" s="7">
        <v>74463.375599999999</v>
      </c>
      <c r="AA1361" s="7">
        <v>2.2048153299000002</v>
      </c>
      <c r="AB1361" s="7">
        <v>1.8436262963000001</v>
      </c>
      <c r="AC1361" s="7" t="s">
        <v>444</v>
      </c>
      <c r="AD1361" s="7" t="s">
        <v>445</v>
      </c>
      <c r="AE1361" s="7">
        <v>1.120337073</v>
      </c>
      <c r="AF1361" s="7" t="s">
        <v>445</v>
      </c>
      <c r="AG1361" s="7">
        <v>1.9751068778</v>
      </c>
    </row>
    <row r="1362" spans="1:33" x14ac:dyDescent="0.25">
      <c r="A1362" s="1">
        <v>7327</v>
      </c>
      <c r="B1362" s="1">
        <v>30002006</v>
      </c>
      <c r="C1362" s="1">
        <v>9225655</v>
      </c>
      <c r="D1362" s="1">
        <v>230002006</v>
      </c>
      <c r="E1362" s="1" t="s">
        <v>612</v>
      </c>
      <c r="F1362" s="1">
        <v>34203085</v>
      </c>
      <c r="G1362" s="1">
        <v>1.83</v>
      </c>
      <c r="H1362" s="1">
        <v>64.760322765465247</v>
      </c>
      <c r="I1362" s="1">
        <v>-31.027820306885211</v>
      </c>
      <c r="J1362" s="1">
        <v>12.970761306161489</v>
      </c>
      <c r="K1362" s="1">
        <v>-64.209788518940769</v>
      </c>
      <c r="L1362" s="1">
        <v>59.348468741419964</v>
      </c>
      <c r="M1362" s="1">
        <v>200.7550048828125</v>
      </c>
      <c r="N1362" s="1">
        <v>0.61179998224431809</v>
      </c>
      <c r="O1362" s="1">
        <v>0.96533690096206171</v>
      </c>
      <c r="P1362" s="1">
        <v>0.59059309886837441</v>
      </c>
      <c r="Q1362" s="1">
        <v>0.67061998401988643</v>
      </c>
      <c r="R1362" s="1">
        <v>0.9329846751933194</v>
      </c>
      <c r="S1362" s="1">
        <v>0.62567816796894282</v>
      </c>
      <c r="T1362" s="1">
        <v>0.62567816796894282</v>
      </c>
      <c r="U1362" s="1">
        <v>0.59059309886837441</v>
      </c>
      <c r="V1362" s="1">
        <v>406.790663</v>
      </c>
      <c r="W1362" s="1">
        <v>379.211635</v>
      </c>
      <c r="X1362" s="1">
        <v>262.000766</v>
      </c>
      <c r="Y1362" s="1">
        <v>389.46</v>
      </c>
      <c r="Z1362" s="7">
        <v>74463.375599999999</v>
      </c>
      <c r="AA1362" s="7">
        <v>2.7736403211999998</v>
      </c>
      <c r="AB1362" s="7">
        <v>2.4582868811999998</v>
      </c>
      <c r="AC1362" s="7" t="s">
        <v>444</v>
      </c>
      <c r="AD1362" s="7" t="s">
        <v>445</v>
      </c>
      <c r="AE1362" s="7">
        <v>1.5530088645</v>
      </c>
      <c r="AF1362" s="7" t="s">
        <v>445</v>
      </c>
      <c r="AG1362" s="7">
        <v>2.5822013059</v>
      </c>
    </row>
    <row r="1363" spans="1:33" x14ac:dyDescent="0.25">
      <c r="A1363" s="1">
        <v>11953</v>
      </c>
      <c r="B1363" s="1">
        <v>30003006</v>
      </c>
      <c r="C1363" s="1">
        <v>9225655</v>
      </c>
      <c r="D1363" s="1">
        <v>230003006</v>
      </c>
      <c r="E1363" s="1" t="s">
        <v>612</v>
      </c>
      <c r="F1363" s="1">
        <v>34203085</v>
      </c>
      <c r="G1363" s="1">
        <v>1.83</v>
      </c>
      <c r="H1363" s="1">
        <v>75.916627145778548</v>
      </c>
      <c r="I1363" s="1">
        <v>-36.894047560368698</v>
      </c>
      <c r="J1363" s="1">
        <v>14.790577683518976</v>
      </c>
      <c r="K1363" s="1">
        <v>-73.696557297578153</v>
      </c>
      <c r="L1363" s="1">
        <v>69.709174262409391</v>
      </c>
      <c r="M1363" s="1">
        <v>200.7550048828125</v>
      </c>
      <c r="N1363" s="1">
        <v>0.61179998224431809</v>
      </c>
      <c r="O1363" s="1">
        <v>0.96533690096206171</v>
      </c>
      <c r="P1363" s="1">
        <v>0.59059309886837441</v>
      </c>
      <c r="Q1363" s="1">
        <v>0.67061998401988643</v>
      </c>
      <c r="R1363" s="1">
        <v>0.9329846751933194</v>
      </c>
      <c r="S1363" s="1">
        <v>0.62567816796894282</v>
      </c>
      <c r="T1363" s="1">
        <v>0.62567816796894282</v>
      </c>
      <c r="U1363" s="1">
        <v>0.59059309886837441</v>
      </c>
      <c r="V1363" s="1">
        <v>406.790663</v>
      </c>
      <c r="W1363" s="1">
        <v>379.211635</v>
      </c>
      <c r="X1363" s="1">
        <v>262.000766</v>
      </c>
      <c r="Y1363" s="1">
        <v>389.46</v>
      </c>
      <c r="Z1363" s="7">
        <v>74463.375599999999</v>
      </c>
      <c r="AA1363" s="7">
        <v>2.2127733115999999</v>
      </c>
      <c r="AB1363" s="7">
        <v>1.9500754059000001</v>
      </c>
      <c r="AC1363" s="7" t="s">
        <v>444</v>
      </c>
      <c r="AD1363" s="7" t="s">
        <v>445</v>
      </c>
      <c r="AE1363" s="7">
        <v>1.2243665822000001</v>
      </c>
      <c r="AF1363" s="7" t="s">
        <v>445</v>
      </c>
      <c r="AG1363" s="7">
        <v>2.1210737207000001</v>
      </c>
    </row>
    <row r="1364" spans="1:33" x14ac:dyDescent="0.25">
      <c r="A1364" s="1">
        <v>16579</v>
      </c>
      <c r="B1364" s="1">
        <v>30004006</v>
      </c>
      <c r="C1364" s="1">
        <v>9225655</v>
      </c>
      <c r="D1364" s="1">
        <v>230004006</v>
      </c>
      <c r="E1364" s="1" t="s">
        <v>612</v>
      </c>
      <c r="F1364" s="1">
        <v>34203085</v>
      </c>
      <c r="G1364" s="1">
        <v>1.83</v>
      </c>
      <c r="H1364" s="1">
        <v>66.146029351234986</v>
      </c>
      <c r="I1364" s="1">
        <v>-33.881691269862046</v>
      </c>
      <c r="J1364" s="1">
        <v>10.917735311400314</v>
      </c>
      <c r="K1364" s="1">
        <v>-64.772337394441422</v>
      </c>
      <c r="L1364" s="1">
        <v>61.419851594055388</v>
      </c>
      <c r="M1364" s="1">
        <v>200.7550048828125</v>
      </c>
      <c r="N1364" s="1">
        <v>0.61179998224431809</v>
      </c>
      <c r="O1364" s="1">
        <v>0.96533690096206171</v>
      </c>
      <c r="P1364" s="1">
        <v>0.59059309886837441</v>
      </c>
      <c r="Q1364" s="1">
        <v>0.67061998401988643</v>
      </c>
      <c r="R1364" s="1">
        <v>0.9329846751933194</v>
      </c>
      <c r="S1364" s="1">
        <v>0.62567816796894282</v>
      </c>
      <c r="T1364" s="1">
        <v>0.62567816796894282</v>
      </c>
      <c r="U1364" s="1">
        <v>0.59059309886837441</v>
      </c>
      <c r="V1364" s="1">
        <v>406.790663</v>
      </c>
      <c r="W1364" s="1">
        <v>379.211635</v>
      </c>
      <c r="X1364" s="1">
        <v>262.000766</v>
      </c>
      <c r="Y1364" s="1">
        <v>389.46</v>
      </c>
      <c r="Z1364" s="7">
        <v>74463.375599999999</v>
      </c>
      <c r="AA1364" s="7">
        <v>2.6463744022000002</v>
      </c>
      <c r="AB1364" s="7">
        <v>2.3858385277999998</v>
      </c>
      <c r="AC1364" s="7" t="s">
        <v>444</v>
      </c>
      <c r="AD1364" s="7" t="s">
        <v>445</v>
      </c>
      <c r="AE1364" s="7">
        <v>1.5308359382000001</v>
      </c>
      <c r="AF1364" s="7" t="s">
        <v>445</v>
      </c>
      <c r="AG1364" s="7">
        <v>2.5510898253000001</v>
      </c>
    </row>
    <row r="1365" spans="1:33" x14ac:dyDescent="0.25">
      <c r="A1365" s="1">
        <v>21205</v>
      </c>
      <c r="B1365" s="1">
        <v>30005006</v>
      </c>
      <c r="C1365" s="1">
        <v>9225655</v>
      </c>
      <c r="D1365" s="1">
        <v>230005006</v>
      </c>
      <c r="E1365" s="1" t="s">
        <v>612</v>
      </c>
      <c r="F1365" s="1">
        <v>34203085</v>
      </c>
      <c r="G1365" s="1">
        <v>1.83</v>
      </c>
      <c r="H1365" s="1">
        <v>81.43086420583964</v>
      </c>
      <c r="I1365" s="1">
        <v>-30.737945411696732</v>
      </c>
      <c r="J1365" s="1">
        <v>25.279693255093459</v>
      </c>
      <c r="K1365" s="1">
        <v>-79.930125989720167</v>
      </c>
      <c r="L1365" s="1">
        <v>72.192988186299047</v>
      </c>
      <c r="M1365" s="1">
        <v>200.7550048828125</v>
      </c>
      <c r="N1365" s="1">
        <v>0.61179998224431809</v>
      </c>
      <c r="O1365" s="1">
        <v>0.96533690096206171</v>
      </c>
      <c r="P1365" s="1">
        <v>0.59059309886837441</v>
      </c>
      <c r="Q1365" s="1">
        <v>0.67061998401988643</v>
      </c>
      <c r="R1365" s="1">
        <v>0.9329846751933194</v>
      </c>
      <c r="S1365" s="1">
        <v>0.62567816796894282</v>
      </c>
      <c r="T1365" s="1">
        <v>0.62567816796894282</v>
      </c>
      <c r="U1365" s="1">
        <v>0.59059309886837441</v>
      </c>
      <c r="V1365" s="1">
        <v>406.790663</v>
      </c>
      <c r="W1365" s="1">
        <v>379.211635</v>
      </c>
      <c r="X1365" s="1">
        <v>262.000766</v>
      </c>
      <c r="Y1365" s="1">
        <v>389.46</v>
      </c>
      <c r="Z1365" s="7">
        <v>74463.375599999999</v>
      </c>
      <c r="AA1365" s="7">
        <v>2.1022372154000002</v>
      </c>
      <c r="AB1365" s="7">
        <v>1.7503057572</v>
      </c>
      <c r="AC1365" s="7" t="s">
        <v>444</v>
      </c>
      <c r="AD1365" s="7" t="s">
        <v>445</v>
      </c>
      <c r="AE1365" s="7">
        <v>1.0508932927000001</v>
      </c>
      <c r="AF1365" s="7" t="s">
        <v>445</v>
      </c>
      <c r="AG1365" s="7">
        <v>1.8776682814000001</v>
      </c>
    </row>
    <row r="1366" spans="1:33" x14ac:dyDescent="0.25">
      <c r="A1366" s="1">
        <v>25831</v>
      </c>
      <c r="B1366" s="1">
        <v>30006006</v>
      </c>
      <c r="C1366" s="1">
        <v>9225655</v>
      </c>
      <c r="D1366" s="1">
        <v>230006006</v>
      </c>
      <c r="E1366" s="1" t="s">
        <v>612</v>
      </c>
      <c r="F1366" s="1">
        <v>34203085</v>
      </c>
      <c r="G1366" s="1">
        <v>1.83</v>
      </c>
      <c r="H1366" s="1">
        <v>67.702844473849851</v>
      </c>
      <c r="I1366" s="1">
        <v>-28.08582764893718</v>
      </c>
      <c r="J1366" s="1">
        <v>18.249947042227234</v>
      </c>
      <c r="K1366" s="1">
        <v>-67.403591376487256</v>
      </c>
      <c r="L1366" s="1">
        <v>60.673819158288389</v>
      </c>
      <c r="M1366" s="1">
        <v>200.7550048828125</v>
      </c>
      <c r="N1366" s="1">
        <v>0.61179998224431809</v>
      </c>
      <c r="O1366" s="1">
        <v>0.96533690096206171</v>
      </c>
      <c r="P1366" s="1">
        <v>0.59059309886837441</v>
      </c>
      <c r="Q1366" s="1">
        <v>0.67061998401988643</v>
      </c>
      <c r="R1366" s="1">
        <v>0.9329846751933194</v>
      </c>
      <c r="S1366" s="1">
        <v>0.62567816796894282</v>
      </c>
      <c r="T1366" s="1">
        <v>0.62567816796894282</v>
      </c>
      <c r="U1366" s="1">
        <v>0.59059309886837441</v>
      </c>
      <c r="V1366" s="1">
        <v>406.790663</v>
      </c>
      <c r="W1366" s="1">
        <v>379.211635</v>
      </c>
      <c r="X1366" s="1">
        <v>262.000766</v>
      </c>
      <c r="Y1366" s="1">
        <v>389.46</v>
      </c>
      <c r="Z1366" s="7">
        <v>74463.375599999999</v>
      </c>
      <c r="AA1366" s="7">
        <v>2.6912094499000001</v>
      </c>
      <c r="AB1366" s="7">
        <v>2.3079817603000001</v>
      </c>
      <c r="AC1366" s="7" t="s">
        <v>444</v>
      </c>
      <c r="AD1366" s="7" t="s">
        <v>445</v>
      </c>
      <c r="AE1366" s="7">
        <v>1.4320389453</v>
      </c>
      <c r="AF1366" s="7" t="s">
        <v>445</v>
      </c>
      <c r="AG1366" s="7">
        <v>2.4124648788999998</v>
      </c>
    </row>
    <row r="1367" spans="1:33" x14ac:dyDescent="0.25">
      <c r="A1367" s="1">
        <v>30457</v>
      </c>
      <c r="B1367" s="1">
        <v>30007006</v>
      </c>
      <c r="C1367" s="1">
        <v>9225655</v>
      </c>
      <c r="D1367" s="1">
        <v>230007006</v>
      </c>
      <c r="E1367" s="1" t="s">
        <v>612</v>
      </c>
      <c r="F1367" s="1">
        <v>34203085</v>
      </c>
      <c r="G1367" s="1">
        <v>1.83</v>
      </c>
      <c r="H1367" s="1">
        <v>75.925739251209635</v>
      </c>
      <c r="I1367" s="1">
        <v>-36.945190727906351</v>
      </c>
      <c r="J1367" s="1">
        <v>14.847470928902171</v>
      </c>
      <c r="K1367" s="1">
        <v>-73.890038507060808</v>
      </c>
      <c r="L1367" s="1">
        <v>69.699321924807876</v>
      </c>
      <c r="M1367" s="1">
        <v>200.7550048828125</v>
      </c>
      <c r="N1367" s="1">
        <v>0.61179998224431809</v>
      </c>
      <c r="O1367" s="1">
        <v>0.96533690096206171</v>
      </c>
      <c r="P1367" s="1">
        <v>0.59059309886837441</v>
      </c>
      <c r="Q1367" s="1">
        <v>0.67061998401988643</v>
      </c>
      <c r="R1367" s="1">
        <v>0.9329846751933194</v>
      </c>
      <c r="S1367" s="1">
        <v>0.62567816796894282</v>
      </c>
      <c r="T1367" s="1">
        <v>0.62567816796894282</v>
      </c>
      <c r="U1367" s="1">
        <v>0.59059309886837441</v>
      </c>
      <c r="V1367" s="1">
        <v>406.790663</v>
      </c>
      <c r="W1367" s="1">
        <v>379.211635</v>
      </c>
      <c r="X1367" s="1">
        <v>262.000766</v>
      </c>
      <c r="Y1367" s="1">
        <v>389.46</v>
      </c>
      <c r="Z1367" s="7">
        <v>74463.375599999999</v>
      </c>
      <c r="AA1367" s="7">
        <v>2.2132274527</v>
      </c>
      <c r="AB1367" s="7">
        <v>1.9497213573000001</v>
      </c>
      <c r="AC1367" s="7" t="s">
        <v>444</v>
      </c>
      <c r="AD1367" s="7" t="s">
        <v>445</v>
      </c>
      <c r="AE1367" s="7">
        <v>1.2185420739999999</v>
      </c>
      <c r="AF1367" s="7" t="s">
        <v>445</v>
      </c>
      <c r="AG1367" s="7">
        <v>2.1129011831</v>
      </c>
    </row>
    <row r="1368" spans="1:33" x14ac:dyDescent="0.25">
      <c r="A1368" s="1">
        <v>35083</v>
      </c>
      <c r="B1368" s="1">
        <v>30008006</v>
      </c>
      <c r="C1368" s="1">
        <v>9225655</v>
      </c>
      <c r="D1368" s="1">
        <v>230008006</v>
      </c>
      <c r="E1368" s="1" t="s">
        <v>612</v>
      </c>
      <c r="F1368" s="1">
        <v>34203085</v>
      </c>
      <c r="G1368" s="1">
        <v>1.83</v>
      </c>
      <c r="H1368" s="1">
        <v>71.300853005197823</v>
      </c>
      <c r="I1368" s="1">
        <v>-37.774303305574293</v>
      </c>
      <c r="J1368" s="1">
        <v>11.032234239110927</v>
      </c>
      <c r="K1368" s="1">
        <v>-69.853110690607735</v>
      </c>
      <c r="L1368" s="1">
        <v>66.476277240168869</v>
      </c>
      <c r="M1368" s="1">
        <v>200.7550048828125</v>
      </c>
      <c r="N1368" s="1">
        <v>0.61179998224431809</v>
      </c>
      <c r="O1368" s="1">
        <v>0.96533690096206171</v>
      </c>
      <c r="P1368" s="1">
        <v>0.59059309886837441</v>
      </c>
      <c r="Q1368" s="1">
        <v>0.67061998401988643</v>
      </c>
      <c r="R1368" s="1">
        <v>0.9329846751933194</v>
      </c>
      <c r="S1368" s="1">
        <v>0.62567816796894282</v>
      </c>
      <c r="T1368" s="1">
        <v>0.62567816796894282</v>
      </c>
      <c r="U1368" s="1">
        <v>0.59059309886837441</v>
      </c>
      <c r="V1368" s="1">
        <v>406.790663</v>
      </c>
      <c r="W1368" s="1">
        <v>379.211635</v>
      </c>
      <c r="X1368" s="1">
        <v>262.000766</v>
      </c>
      <c r="Y1368" s="1">
        <v>389.46</v>
      </c>
      <c r="Z1368" s="7">
        <v>74463.375599999999</v>
      </c>
      <c r="AA1368" s="7">
        <v>2.3690180007000001</v>
      </c>
      <c r="AB1368" s="7">
        <v>2.1410532300999998</v>
      </c>
      <c r="AC1368" s="7" t="s">
        <v>444</v>
      </c>
      <c r="AD1368" s="7" t="s">
        <v>445</v>
      </c>
      <c r="AE1368" s="7">
        <v>1.3467553220999999</v>
      </c>
      <c r="AF1368" s="7" t="s">
        <v>445</v>
      </c>
      <c r="AG1368" s="7">
        <v>2.2928009362999999</v>
      </c>
    </row>
    <row r="1369" spans="1:33" x14ac:dyDescent="0.25">
      <c r="A1369" s="1">
        <v>39709</v>
      </c>
      <c r="B1369" s="1">
        <v>30009006</v>
      </c>
      <c r="C1369" s="1">
        <v>9225655</v>
      </c>
      <c r="D1369" s="1">
        <v>230009006</v>
      </c>
      <c r="E1369" s="1" t="s">
        <v>612</v>
      </c>
      <c r="F1369" s="1">
        <v>34203085</v>
      </c>
      <c r="G1369" s="1">
        <v>1.83</v>
      </c>
      <c r="H1369" s="1">
        <v>71.361378395102037</v>
      </c>
      <c r="I1369" s="1">
        <v>-28.066336677309064</v>
      </c>
      <c r="J1369" s="1">
        <v>19.980296253644013</v>
      </c>
      <c r="K1369" s="1">
        <v>-70.085933631580559</v>
      </c>
      <c r="L1369" s="1">
        <v>63.764427177669518</v>
      </c>
      <c r="M1369" s="1">
        <v>200.7550048828125</v>
      </c>
      <c r="N1369" s="1">
        <v>0.61179998224431809</v>
      </c>
      <c r="O1369" s="1">
        <v>0.96533690096206171</v>
      </c>
      <c r="P1369" s="1">
        <v>0.59059309886837441</v>
      </c>
      <c r="Q1369" s="1">
        <v>0.67061998401988643</v>
      </c>
      <c r="R1369" s="1">
        <v>0.9329846751933194</v>
      </c>
      <c r="S1369" s="1">
        <v>0.62567816796894282</v>
      </c>
      <c r="T1369" s="1">
        <v>0.62567816796894282</v>
      </c>
      <c r="U1369" s="1">
        <v>0.59059309886837441</v>
      </c>
      <c r="V1369" s="1">
        <v>406.790663</v>
      </c>
      <c r="W1369" s="1">
        <v>379.211635</v>
      </c>
      <c r="X1369" s="1">
        <v>262.000766</v>
      </c>
      <c r="Y1369" s="1">
        <v>389.46</v>
      </c>
      <c r="Z1369" s="7">
        <v>74463.375599999999</v>
      </c>
      <c r="AA1369" s="7">
        <v>2.5122996403000002</v>
      </c>
      <c r="AB1369" s="7">
        <v>2.1383891354000002</v>
      </c>
      <c r="AC1369" s="7" t="s">
        <v>444</v>
      </c>
      <c r="AD1369" s="7" t="s">
        <v>445</v>
      </c>
      <c r="AE1369" s="7">
        <v>1.3389594856</v>
      </c>
      <c r="AF1369" s="7" t="s">
        <v>445</v>
      </c>
      <c r="AG1369" s="7">
        <v>2.2818623704999998</v>
      </c>
    </row>
    <row r="1370" spans="1:33" x14ac:dyDescent="0.25">
      <c r="A1370" s="1">
        <v>44335</v>
      </c>
      <c r="B1370" s="1">
        <v>30010006</v>
      </c>
      <c r="C1370" s="1">
        <v>9225655</v>
      </c>
      <c r="D1370" s="1">
        <v>230010006</v>
      </c>
      <c r="E1370" s="1" t="s">
        <v>612</v>
      </c>
      <c r="F1370" s="1">
        <v>34203085</v>
      </c>
      <c r="G1370" s="1">
        <v>1.83</v>
      </c>
      <c r="H1370" s="1">
        <v>64.179033560339278</v>
      </c>
      <c r="I1370" s="1">
        <v>-34.016964773978962</v>
      </c>
      <c r="J1370" s="1">
        <v>8.681099335584241</v>
      </c>
      <c r="K1370" s="1">
        <v>-62.355597839764457</v>
      </c>
      <c r="L1370" s="1">
        <v>60.30908631853768</v>
      </c>
      <c r="M1370" s="1">
        <v>200.7550048828125</v>
      </c>
      <c r="N1370" s="1">
        <v>0.61179998224431809</v>
      </c>
      <c r="O1370" s="1">
        <v>0.96533690096206171</v>
      </c>
      <c r="P1370" s="1">
        <v>0.59059309886837441</v>
      </c>
      <c r="Q1370" s="1">
        <v>0.67061998401988643</v>
      </c>
      <c r="R1370" s="1">
        <v>0.9329846751933194</v>
      </c>
      <c r="S1370" s="1">
        <v>0.62567816796894282</v>
      </c>
      <c r="T1370" s="1">
        <v>0.62567816796894282</v>
      </c>
      <c r="U1370" s="1">
        <v>0.59059309886837441</v>
      </c>
      <c r="V1370" s="1">
        <v>406.790663</v>
      </c>
      <c r="W1370" s="1">
        <v>379.211635</v>
      </c>
      <c r="X1370" s="1">
        <v>262.000766</v>
      </c>
      <c r="Y1370" s="1">
        <v>389.46</v>
      </c>
      <c r="Z1370" s="7">
        <v>74463.375599999999</v>
      </c>
      <c r="AA1370" s="7">
        <v>2.7135328739000002</v>
      </c>
      <c r="AB1370" s="7">
        <v>2.4896096469</v>
      </c>
      <c r="AC1370" s="7" t="s">
        <v>444</v>
      </c>
      <c r="AD1370" s="7" t="s">
        <v>445</v>
      </c>
      <c r="AE1370" s="7">
        <v>1.6289245065</v>
      </c>
      <c r="AF1370" s="7" t="s">
        <v>445</v>
      </c>
      <c r="AG1370" s="7">
        <v>2.6887207604999999</v>
      </c>
    </row>
    <row r="1371" spans="1:33" x14ac:dyDescent="0.25">
      <c r="A1371" s="1">
        <v>48961</v>
      </c>
      <c r="B1371" s="1">
        <v>30011006</v>
      </c>
      <c r="C1371" s="1">
        <v>9225655</v>
      </c>
      <c r="D1371" s="1">
        <v>230011006</v>
      </c>
      <c r="E1371" s="1" t="s">
        <v>612</v>
      </c>
      <c r="F1371" s="1">
        <v>34203085</v>
      </c>
      <c r="G1371" s="1">
        <v>1.83</v>
      </c>
      <c r="H1371" s="1">
        <v>77.644986493039568</v>
      </c>
      <c r="I1371" s="1">
        <v>-36.189542517107839</v>
      </c>
      <c r="J1371" s="1">
        <v>16.716041964476602</v>
      </c>
      <c r="K1371" s="1">
        <v>-75.423032843758207</v>
      </c>
      <c r="L1371" s="1">
        <v>70.784135311576307</v>
      </c>
      <c r="M1371" s="1">
        <v>200.7550048828125</v>
      </c>
      <c r="N1371" s="1">
        <v>0.61179998224431809</v>
      </c>
      <c r="O1371" s="1">
        <v>0.96533690096206171</v>
      </c>
      <c r="P1371" s="1">
        <v>0.59059309886837441</v>
      </c>
      <c r="Q1371" s="1">
        <v>0.67061998401988643</v>
      </c>
      <c r="R1371" s="1">
        <v>0.9329846751933194</v>
      </c>
      <c r="S1371" s="1">
        <v>0.62567816796894282</v>
      </c>
      <c r="T1371" s="1">
        <v>0.62567816796894282</v>
      </c>
      <c r="U1371" s="1">
        <v>0.59059309886837441</v>
      </c>
      <c r="V1371" s="1">
        <v>406.790663</v>
      </c>
      <c r="W1371" s="1">
        <v>379.211635</v>
      </c>
      <c r="X1371" s="1">
        <v>262.000766</v>
      </c>
      <c r="Y1371" s="1">
        <v>389.46</v>
      </c>
      <c r="Z1371" s="7">
        <v>74463.375599999999</v>
      </c>
      <c r="AA1371" s="7">
        <v>2.1639826305000001</v>
      </c>
      <c r="AB1371" s="7">
        <v>1.8844074131999999</v>
      </c>
      <c r="AC1371" s="7" t="s">
        <v>444</v>
      </c>
      <c r="AD1371" s="7" t="s">
        <v>445</v>
      </c>
      <c r="AE1371" s="7">
        <v>1.1734495829</v>
      </c>
      <c r="AF1371" s="7" t="s">
        <v>445</v>
      </c>
      <c r="AG1371" s="7">
        <v>2.0496305918000002</v>
      </c>
    </row>
    <row r="1372" spans="1:33" x14ac:dyDescent="0.25">
      <c r="A1372" s="1">
        <v>53587</v>
      </c>
      <c r="B1372" s="1">
        <v>30012006</v>
      </c>
      <c r="C1372" s="1">
        <v>9225655</v>
      </c>
      <c r="D1372" s="1">
        <v>230012006</v>
      </c>
      <c r="E1372" s="1" t="s">
        <v>612</v>
      </c>
      <c r="F1372" s="1">
        <v>34203085</v>
      </c>
      <c r="G1372" s="1">
        <v>1.83</v>
      </c>
      <c r="H1372" s="1">
        <v>64.964658672718016</v>
      </c>
      <c r="I1372" s="1">
        <v>-31.323620762803461</v>
      </c>
      <c r="J1372" s="1">
        <v>12.753781572150153</v>
      </c>
      <c r="K1372" s="1">
        <v>-64.333157012802644</v>
      </c>
      <c r="L1372" s="1">
        <v>59.620492014356543</v>
      </c>
      <c r="M1372" s="1">
        <v>200.7550048828125</v>
      </c>
      <c r="N1372" s="1">
        <v>0.61179998224431809</v>
      </c>
      <c r="O1372" s="1">
        <v>0.96533690096206171</v>
      </c>
      <c r="P1372" s="1">
        <v>0.59059309886837441</v>
      </c>
      <c r="Q1372" s="1">
        <v>0.67061998401988643</v>
      </c>
      <c r="R1372" s="1">
        <v>0.9329846751933194</v>
      </c>
      <c r="S1372" s="1">
        <v>0.62567816796894282</v>
      </c>
      <c r="T1372" s="1">
        <v>0.62567816796894282</v>
      </c>
      <c r="U1372" s="1">
        <v>0.59059309886837441</v>
      </c>
      <c r="V1372" s="1">
        <v>406.790663</v>
      </c>
      <c r="W1372" s="1">
        <v>379.211635</v>
      </c>
      <c r="X1372" s="1">
        <v>262.000766</v>
      </c>
      <c r="Y1372" s="1">
        <v>389.46</v>
      </c>
      <c r="Z1372" s="7">
        <v>74463.375599999999</v>
      </c>
      <c r="AA1372" s="7">
        <v>2.7564227847999998</v>
      </c>
      <c r="AB1372" s="7">
        <v>2.4474093949000002</v>
      </c>
      <c r="AC1372" s="7" t="s">
        <v>444</v>
      </c>
      <c r="AD1372" s="7" t="s">
        <v>445</v>
      </c>
      <c r="AE1372" s="7">
        <v>1.5481130864999999</v>
      </c>
      <c r="AF1372" s="7" t="s">
        <v>445</v>
      </c>
      <c r="AG1372" s="7">
        <v>2.5753318966999998</v>
      </c>
    </row>
    <row r="1373" spans="1:33" x14ac:dyDescent="0.25">
      <c r="A1373" s="1">
        <v>58213</v>
      </c>
      <c r="B1373" s="1">
        <v>30014006</v>
      </c>
      <c r="C1373" s="1">
        <v>9225655</v>
      </c>
      <c r="D1373" s="1">
        <v>230014006</v>
      </c>
      <c r="E1373" s="1" t="s">
        <v>612</v>
      </c>
      <c r="F1373" s="1">
        <v>34203085</v>
      </c>
      <c r="G1373" s="1">
        <v>1.83</v>
      </c>
      <c r="H1373" s="1">
        <v>81.583585588271518</v>
      </c>
      <c r="I1373" s="1">
        <v>-34.558133189160131</v>
      </c>
      <c r="J1373" s="1">
        <v>21.349926224443571</v>
      </c>
      <c r="K1373" s="1">
        <v>-79.582840108695521</v>
      </c>
      <c r="L1373" s="1">
        <v>73.281154067020779</v>
      </c>
      <c r="M1373" s="1">
        <v>200.7550048828125</v>
      </c>
      <c r="N1373" s="1">
        <v>0.61179998224431809</v>
      </c>
      <c r="O1373" s="1">
        <v>0.96533690096206171</v>
      </c>
      <c r="P1373" s="1">
        <v>0.59059309886837441</v>
      </c>
      <c r="Q1373" s="1">
        <v>0.67061998401988643</v>
      </c>
      <c r="R1373" s="1">
        <v>0.9329846751933194</v>
      </c>
      <c r="S1373" s="1">
        <v>0.62567816796894282</v>
      </c>
      <c r="T1373" s="1">
        <v>0.62567816796894282</v>
      </c>
      <c r="U1373" s="1">
        <v>0.59059309886837441</v>
      </c>
      <c r="V1373" s="1">
        <v>406.790663</v>
      </c>
      <c r="W1373" s="1">
        <v>379.211635</v>
      </c>
      <c r="X1373" s="1">
        <v>262.000766</v>
      </c>
      <c r="Y1373" s="1">
        <v>389.46</v>
      </c>
      <c r="Z1373" s="7">
        <v>74463.375599999999</v>
      </c>
      <c r="AA1373" s="7">
        <v>2.0561715013000001</v>
      </c>
      <c r="AB1373" s="7">
        <v>1.745157289</v>
      </c>
      <c r="AC1373" s="7" t="s">
        <v>444</v>
      </c>
      <c r="AD1373" s="7" t="s">
        <v>445</v>
      </c>
      <c r="AE1373" s="7">
        <v>1.0598430397</v>
      </c>
      <c r="AF1373" s="7" t="s">
        <v>445</v>
      </c>
      <c r="AG1373" s="7">
        <v>1.8902259328</v>
      </c>
    </row>
    <row r="1374" spans="1:33" x14ac:dyDescent="0.25">
      <c r="A1374" s="1">
        <v>62839</v>
      </c>
      <c r="B1374" s="1">
        <v>30015006</v>
      </c>
      <c r="C1374" s="1">
        <v>9225655</v>
      </c>
      <c r="D1374" s="1">
        <v>230015006</v>
      </c>
      <c r="E1374" s="1" t="s">
        <v>612</v>
      </c>
      <c r="F1374" s="1">
        <v>34203085</v>
      </c>
      <c r="G1374" s="1">
        <v>1.83</v>
      </c>
      <c r="H1374" s="1">
        <v>68.984257045619032</v>
      </c>
      <c r="I1374" s="1">
        <v>-30.964334297581281</v>
      </c>
      <c r="J1374" s="1">
        <v>16.122674199284805</v>
      </c>
      <c r="K1374" s="1">
        <v>-68.085291805487287</v>
      </c>
      <c r="L1374" s="1">
        <v>62.503458156885493</v>
      </c>
      <c r="M1374" s="1">
        <v>200.7550048828125</v>
      </c>
      <c r="N1374" s="1">
        <v>0.61179998224431809</v>
      </c>
      <c r="O1374" s="1">
        <v>0.96533690096206171</v>
      </c>
      <c r="P1374" s="1">
        <v>0.59059309886837441</v>
      </c>
      <c r="Q1374" s="1">
        <v>0.67061998401988643</v>
      </c>
      <c r="R1374" s="1">
        <v>0.9329846751933194</v>
      </c>
      <c r="S1374" s="1">
        <v>0.62567816796894282</v>
      </c>
      <c r="T1374" s="1">
        <v>0.62567816796894282</v>
      </c>
      <c r="U1374" s="1">
        <v>0.59059309886837441</v>
      </c>
      <c r="V1374" s="1">
        <v>406.790663</v>
      </c>
      <c r="W1374" s="1">
        <v>379.211635</v>
      </c>
      <c r="X1374" s="1">
        <v>262.000766</v>
      </c>
      <c r="Y1374" s="1">
        <v>389.46</v>
      </c>
      <c r="Z1374" s="7">
        <v>74463.375599999999</v>
      </c>
      <c r="AA1374" s="7">
        <v>2.5831581362999998</v>
      </c>
      <c r="AB1374" s="7">
        <v>2.2465345606999998</v>
      </c>
      <c r="AC1374" s="7" t="s">
        <v>444</v>
      </c>
      <c r="AD1374" s="7" t="s">
        <v>445</v>
      </c>
      <c r="AE1374" s="7">
        <v>1.4076882823000001</v>
      </c>
      <c r="AF1374" s="7" t="s">
        <v>445</v>
      </c>
      <c r="AG1374" s="7">
        <v>2.3782977525</v>
      </c>
    </row>
    <row r="1375" spans="1:33" x14ac:dyDescent="0.25">
      <c r="A1375" s="1">
        <v>67465</v>
      </c>
      <c r="B1375" s="1">
        <v>30016006</v>
      </c>
      <c r="C1375" s="1">
        <v>9225655</v>
      </c>
      <c r="D1375" s="1">
        <v>230016006</v>
      </c>
      <c r="E1375" s="1" t="s">
        <v>612</v>
      </c>
      <c r="F1375" s="1">
        <v>34203085</v>
      </c>
      <c r="G1375" s="1">
        <v>1.83</v>
      </c>
      <c r="H1375" s="1">
        <v>79.391734447124705</v>
      </c>
      <c r="I1375" s="1">
        <v>-33.241707024936517</v>
      </c>
      <c r="J1375" s="1">
        <v>20.893513855762698</v>
      </c>
      <c r="K1375" s="1">
        <v>-77.33118989952348</v>
      </c>
      <c r="L1375" s="1">
        <v>71.281080238184657</v>
      </c>
      <c r="M1375" s="1">
        <v>200.7550048828125</v>
      </c>
      <c r="N1375" s="1">
        <v>0.61179998224431809</v>
      </c>
      <c r="O1375" s="1">
        <v>0.96533690096206171</v>
      </c>
      <c r="P1375" s="1">
        <v>0.59059309886837441</v>
      </c>
      <c r="Q1375" s="1">
        <v>0.67061998401988643</v>
      </c>
      <c r="R1375" s="1">
        <v>0.9329846751933194</v>
      </c>
      <c r="S1375" s="1">
        <v>0.62567816796894282</v>
      </c>
      <c r="T1375" s="1">
        <v>0.62567816796894282</v>
      </c>
      <c r="U1375" s="1">
        <v>0.59059309886837441</v>
      </c>
      <c r="V1375" s="1">
        <v>406.790663</v>
      </c>
      <c r="W1375" s="1">
        <v>379.211635</v>
      </c>
      <c r="X1375" s="1">
        <v>262.000766</v>
      </c>
      <c r="Y1375" s="1">
        <v>389.46</v>
      </c>
      <c r="Z1375" s="7">
        <v>74463.375599999999</v>
      </c>
      <c r="AA1375" s="7">
        <v>2.1419245316</v>
      </c>
      <c r="AB1375" s="7">
        <v>1.8209457345</v>
      </c>
      <c r="AC1375" s="7" t="s">
        <v>444</v>
      </c>
      <c r="AD1375" s="7" t="s">
        <v>445</v>
      </c>
      <c r="AE1375" s="7">
        <v>1.1198194349999999</v>
      </c>
      <c r="AF1375" s="7" t="s">
        <v>445</v>
      </c>
      <c r="AG1375" s="7">
        <v>1.9743805646999999</v>
      </c>
    </row>
    <row r="1376" spans="1:33" x14ac:dyDescent="0.25">
      <c r="A1376" s="1">
        <v>72091</v>
      </c>
      <c r="B1376" s="1">
        <v>30017006</v>
      </c>
      <c r="C1376" s="1">
        <v>9225655</v>
      </c>
      <c r="D1376" s="1">
        <v>230017006</v>
      </c>
      <c r="E1376" s="1" t="s">
        <v>612</v>
      </c>
      <c r="F1376" s="1">
        <v>34203085</v>
      </c>
      <c r="G1376" s="1">
        <v>1.83</v>
      </c>
      <c r="H1376" s="1">
        <v>65.554886177560405</v>
      </c>
      <c r="I1376" s="1">
        <v>-33.552793788409986</v>
      </c>
      <c r="J1376" s="1">
        <v>10.954586225844242</v>
      </c>
      <c r="K1376" s="1">
        <v>-64.559725239570682</v>
      </c>
      <c r="L1376" s="1">
        <v>60.822682420569755</v>
      </c>
      <c r="M1376" s="1">
        <v>200.7550048828125</v>
      </c>
      <c r="N1376" s="1">
        <v>0.61179998224431809</v>
      </c>
      <c r="O1376" s="1">
        <v>0.96533690096206171</v>
      </c>
      <c r="P1376" s="1">
        <v>0.59059309886837441</v>
      </c>
      <c r="Q1376" s="1">
        <v>0.67061998401988643</v>
      </c>
      <c r="R1376" s="1">
        <v>0.9329846751933194</v>
      </c>
      <c r="S1376" s="1">
        <v>0.62567816796894282</v>
      </c>
      <c r="T1376" s="1">
        <v>0.62567816796894282</v>
      </c>
      <c r="U1376" s="1">
        <v>0.59059309886837441</v>
      </c>
      <c r="V1376" s="1">
        <v>406.790663</v>
      </c>
      <c r="W1376" s="1">
        <v>379.211635</v>
      </c>
      <c r="X1376" s="1">
        <v>262.000766</v>
      </c>
      <c r="Y1376" s="1">
        <v>389.46</v>
      </c>
      <c r="Z1376" s="7">
        <v>74463.375599999999</v>
      </c>
      <c r="AA1376" s="7">
        <v>2.6821752301999999</v>
      </c>
      <c r="AB1376" s="7">
        <v>2.4163704294000001</v>
      </c>
      <c r="AC1376" s="7" t="s">
        <v>444</v>
      </c>
      <c r="AD1376" s="7" t="s">
        <v>445</v>
      </c>
      <c r="AE1376" s="7">
        <v>1.5391706464999999</v>
      </c>
      <c r="AF1376" s="7" t="s">
        <v>445</v>
      </c>
      <c r="AG1376" s="7">
        <v>2.5627844981000001</v>
      </c>
    </row>
    <row r="1377" spans="1:33" x14ac:dyDescent="0.25">
      <c r="A1377" s="1">
        <v>76717</v>
      </c>
      <c r="B1377" s="1">
        <v>30018006</v>
      </c>
      <c r="C1377" s="1">
        <v>9225655</v>
      </c>
      <c r="D1377" s="1">
        <v>230018006</v>
      </c>
      <c r="E1377" s="1" t="s">
        <v>612</v>
      </c>
      <c r="F1377" s="1">
        <v>34203085</v>
      </c>
      <c r="G1377" s="1">
        <v>1.83</v>
      </c>
      <c r="H1377" s="1">
        <v>72.296233436011889</v>
      </c>
      <c r="I1377" s="1">
        <v>-33.840861052706899</v>
      </c>
      <c r="J1377" s="1">
        <v>15.195220695709736</v>
      </c>
      <c r="K1377" s="1">
        <v>-70.408938461931555</v>
      </c>
      <c r="L1377" s="1">
        <v>66.023981990922621</v>
      </c>
      <c r="M1377" s="1">
        <v>200.7550048828125</v>
      </c>
      <c r="N1377" s="1">
        <v>0.61179998224431809</v>
      </c>
      <c r="O1377" s="1">
        <v>0.96533690096206171</v>
      </c>
      <c r="P1377" s="1">
        <v>0.59059309886837441</v>
      </c>
      <c r="Q1377" s="1">
        <v>0.67061998401988643</v>
      </c>
      <c r="R1377" s="1">
        <v>0.9329846751933194</v>
      </c>
      <c r="S1377" s="1">
        <v>0.62567816796894282</v>
      </c>
      <c r="T1377" s="1">
        <v>0.62567816796894282</v>
      </c>
      <c r="U1377" s="1">
        <v>0.59059309886837441</v>
      </c>
      <c r="V1377" s="1">
        <v>406.790663</v>
      </c>
      <c r="W1377" s="1">
        <v>379.211635</v>
      </c>
      <c r="X1377" s="1">
        <v>262.000766</v>
      </c>
      <c r="Y1377" s="1">
        <v>389.46</v>
      </c>
      <c r="Z1377" s="7">
        <v>74463.375599999999</v>
      </c>
      <c r="AA1377" s="7">
        <v>2.3920973544000002</v>
      </c>
      <c r="AB1377" s="7">
        <v>2.0978069534000001</v>
      </c>
      <c r="AC1377" s="7" t="s">
        <v>444</v>
      </c>
      <c r="AD1377" s="7" t="s">
        <v>445</v>
      </c>
      <c r="AE1377" s="7">
        <v>1.3282293819</v>
      </c>
      <c r="AF1377" s="7" t="s">
        <v>445</v>
      </c>
      <c r="AG1377" s="7">
        <v>2.2668066485999998</v>
      </c>
    </row>
    <row r="1378" spans="1:33" x14ac:dyDescent="0.25">
      <c r="A1378" s="1">
        <v>81343</v>
      </c>
      <c r="B1378" s="1">
        <v>30019006</v>
      </c>
      <c r="C1378" s="1">
        <v>9225655</v>
      </c>
      <c r="D1378" s="1">
        <v>230019006</v>
      </c>
      <c r="E1378" s="1" t="s">
        <v>612</v>
      </c>
      <c r="F1378" s="1">
        <v>34203085</v>
      </c>
      <c r="G1378" s="1">
        <v>1.83</v>
      </c>
      <c r="H1378" s="1">
        <v>72.164234536211183</v>
      </c>
      <c r="I1378" s="1">
        <v>-35.0471768416743</v>
      </c>
      <c r="J1378" s="1">
        <v>14.004331992978912</v>
      </c>
      <c r="K1378" s="1">
        <v>-70.27816494732852</v>
      </c>
      <c r="L1378" s="1">
        <v>66.281829148709676</v>
      </c>
      <c r="M1378" s="1">
        <v>200.7550048828125</v>
      </c>
      <c r="N1378" s="1">
        <v>0.61179998224431809</v>
      </c>
      <c r="O1378" s="1">
        <v>0.96533690096206171</v>
      </c>
      <c r="P1378" s="1">
        <v>0.59059309886837441</v>
      </c>
      <c r="Q1378" s="1">
        <v>0.67061998401988643</v>
      </c>
      <c r="R1378" s="1">
        <v>0.9329846751933194</v>
      </c>
      <c r="S1378" s="1">
        <v>0.62567816796894282</v>
      </c>
      <c r="T1378" s="1">
        <v>0.62567816796894282</v>
      </c>
      <c r="U1378" s="1">
        <v>0.59059309886837441</v>
      </c>
      <c r="V1378" s="1">
        <v>406.790663</v>
      </c>
      <c r="W1378" s="1">
        <v>379.211635</v>
      </c>
      <c r="X1378" s="1">
        <v>262.000766</v>
      </c>
      <c r="Y1378" s="1">
        <v>389.46</v>
      </c>
      <c r="Z1378" s="7">
        <v>74463.375599999999</v>
      </c>
      <c r="AA1378" s="7">
        <v>2.3789015408999998</v>
      </c>
      <c r="AB1378" s="7">
        <v>2.1034732937</v>
      </c>
      <c r="AC1378" s="7" t="s">
        <v>444</v>
      </c>
      <c r="AD1378" s="7" t="s">
        <v>445</v>
      </c>
      <c r="AE1378" s="7">
        <v>1.332561748</v>
      </c>
      <c r="AF1378" s="7" t="s">
        <v>445</v>
      </c>
      <c r="AG1378" s="7">
        <v>2.2728855179999998</v>
      </c>
    </row>
    <row r="1379" spans="1:33" x14ac:dyDescent="0.25">
      <c r="A1379" s="1">
        <v>85969</v>
      </c>
      <c r="B1379" s="1">
        <v>30020006</v>
      </c>
      <c r="C1379" s="1">
        <v>9225655</v>
      </c>
      <c r="D1379" s="1">
        <v>230020006</v>
      </c>
      <c r="E1379" s="1" t="s">
        <v>612</v>
      </c>
      <c r="F1379" s="1">
        <v>34203085</v>
      </c>
      <c r="G1379" s="1">
        <v>1.83</v>
      </c>
      <c r="H1379" s="1">
        <v>72.198611913967596</v>
      </c>
      <c r="I1379" s="1">
        <v>-34.71287208943896</v>
      </c>
      <c r="J1379" s="1">
        <v>14.325440926942807</v>
      </c>
      <c r="K1379" s="1">
        <v>-70.311803212859189</v>
      </c>
      <c r="L1379" s="1">
        <v>66.20929942210573</v>
      </c>
      <c r="M1379" s="1">
        <v>200.7550048828125</v>
      </c>
      <c r="N1379" s="1">
        <v>0.61179998224431809</v>
      </c>
      <c r="O1379" s="1">
        <v>0.96533690096206171</v>
      </c>
      <c r="P1379" s="1">
        <v>0.59059309886837441</v>
      </c>
      <c r="Q1379" s="1">
        <v>0.67061998401988643</v>
      </c>
      <c r="R1379" s="1">
        <v>0.9329846751933194</v>
      </c>
      <c r="S1379" s="1">
        <v>0.62567816796894282</v>
      </c>
      <c r="T1379" s="1">
        <v>0.62567816796894282</v>
      </c>
      <c r="U1379" s="1">
        <v>0.59059309886837441</v>
      </c>
      <c r="V1379" s="1">
        <v>406.790663</v>
      </c>
      <c r="W1379" s="1">
        <v>379.211635</v>
      </c>
      <c r="X1379" s="1">
        <v>262.000766</v>
      </c>
      <c r="Y1379" s="1">
        <v>389.46</v>
      </c>
      <c r="Z1379" s="7">
        <v>74463.375599999999</v>
      </c>
      <c r="AA1379" s="7">
        <v>2.3826029968000002</v>
      </c>
      <c r="AB1379" s="7">
        <v>2.1019955745000001</v>
      </c>
      <c r="AC1379" s="7" t="s">
        <v>444</v>
      </c>
      <c r="AD1379" s="7" t="s">
        <v>445</v>
      </c>
      <c r="AE1379" s="7">
        <v>1.3314458140000001</v>
      </c>
      <c r="AF1379" s="7" t="s">
        <v>445</v>
      </c>
      <c r="AG1379" s="7">
        <v>2.2713197184</v>
      </c>
    </row>
    <row r="1380" spans="1:33" x14ac:dyDescent="0.25">
      <c r="A1380" s="1">
        <v>90595</v>
      </c>
      <c r="B1380" s="1">
        <v>30021006</v>
      </c>
      <c r="C1380" s="1">
        <v>9225655</v>
      </c>
      <c r="D1380" s="1">
        <v>230021006</v>
      </c>
      <c r="E1380" s="1" t="s">
        <v>612</v>
      </c>
      <c r="F1380" s="1">
        <v>34203085</v>
      </c>
      <c r="G1380" s="1">
        <v>1.83</v>
      </c>
      <c r="H1380" s="1">
        <v>72.42709479371112</v>
      </c>
      <c r="I1380" s="1">
        <v>-34.06324940957861</v>
      </c>
      <c r="J1380" s="1">
        <v>15.061691944138296</v>
      </c>
      <c r="K1380" s="1">
        <v>-70.54058790460212</v>
      </c>
      <c r="L1380" s="1">
        <v>66.194763596233088</v>
      </c>
      <c r="M1380" s="1">
        <v>200.7550048828125</v>
      </c>
      <c r="N1380" s="1">
        <v>0.61179998224431809</v>
      </c>
      <c r="O1380" s="1">
        <v>0.96533690096206171</v>
      </c>
      <c r="P1380" s="1">
        <v>0.59059309886837441</v>
      </c>
      <c r="Q1380" s="1">
        <v>0.67061998401988643</v>
      </c>
      <c r="R1380" s="1">
        <v>0.9329846751933194</v>
      </c>
      <c r="S1380" s="1">
        <v>0.62567816796894282</v>
      </c>
      <c r="T1380" s="1">
        <v>0.62567816796894282</v>
      </c>
      <c r="U1380" s="1">
        <v>0.59059309886837441</v>
      </c>
      <c r="V1380" s="1">
        <v>406.790663</v>
      </c>
      <c r="W1380" s="1">
        <v>379.211635</v>
      </c>
      <c r="X1380" s="1">
        <v>262.000766</v>
      </c>
      <c r="Y1380" s="1">
        <v>389.46</v>
      </c>
      <c r="Z1380" s="7">
        <v>74463.375599999999</v>
      </c>
      <c r="AA1380" s="7">
        <v>2.3833457885999998</v>
      </c>
      <c r="AB1380" s="7">
        <v>2.0922098322</v>
      </c>
      <c r="AC1380" s="7" t="s">
        <v>444</v>
      </c>
      <c r="AD1380" s="7" t="s">
        <v>445</v>
      </c>
      <c r="AE1380" s="7">
        <v>1.3238842225</v>
      </c>
      <c r="AF1380" s="7" t="s">
        <v>445</v>
      </c>
      <c r="AG1380" s="7">
        <v>2.2607098285</v>
      </c>
    </row>
    <row r="1381" spans="1:33" x14ac:dyDescent="0.25">
      <c r="A1381" s="1">
        <v>95221</v>
      </c>
      <c r="B1381" s="1">
        <v>30022006</v>
      </c>
      <c r="C1381" s="1">
        <v>9225655</v>
      </c>
      <c r="D1381" s="1">
        <v>230022006</v>
      </c>
      <c r="E1381" s="1" t="s">
        <v>612</v>
      </c>
      <c r="F1381" s="1">
        <v>34203085</v>
      </c>
      <c r="G1381" s="1">
        <v>1.83</v>
      </c>
      <c r="H1381" s="1">
        <v>69.673418932913265</v>
      </c>
      <c r="I1381" s="1">
        <v>-31.084619473554469</v>
      </c>
      <c r="J1381" s="1">
        <v>15.916155517097424</v>
      </c>
      <c r="K1381" s="1">
        <v>-68.953552290286652</v>
      </c>
      <c r="L1381" s="1">
        <v>63.236382528107022</v>
      </c>
      <c r="M1381" s="1">
        <v>200.7550048828125</v>
      </c>
      <c r="N1381" s="1">
        <v>0.61179998224431809</v>
      </c>
      <c r="O1381" s="1">
        <v>0.96533690096206171</v>
      </c>
      <c r="P1381" s="1">
        <v>0.59059309886837441</v>
      </c>
      <c r="Q1381" s="1">
        <v>0.67061998401988643</v>
      </c>
      <c r="R1381" s="1">
        <v>0.9329846751933194</v>
      </c>
      <c r="S1381" s="1">
        <v>0.62567816796894282</v>
      </c>
      <c r="T1381" s="1">
        <v>0.62567816796894282</v>
      </c>
      <c r="U1381" s="1">
        <v>0.59059309886837441</v>
      </c>
      <c r="V1381" s="1">
        <v>406.790663</v>
      </c>
      <c r="W1381" s="1">
        <v>379.211635</v>
      </c>
      <c r="X1381" s="1">
        <v>262.000766</v>
      </c>
      <c r="Y1381" s="1">
        <v>389.46</v>
      </c>
      <c r="Z1381" s="7">
        <v>74463.375599999999</v>
      </c>
      <c r="AA1381" s="7">
        <v>2.5416285006999999</v>
      </c>
      <c r="AB1381" s="7">
        <v>2.2144220575000002</v>
      </c>
      <c r="AC1381" s="7" t="s">
        <v>444</v>
      </c>
      <c r="AD1381" s="7" t="s">
        <v>445</v>
      </c>
      <c r="AE1381" s="7">
        <v>1.3773707637999999</v>
      </c>
      <c r="AF1381" s="7" t="s">
        <v>445</v>
      </c>
      <c r="AG1381" s="7">
        <v>2.3357583568</v>
      </c>
    </row>
    <row r="1382" spans="1:33" x14ac:dyDescent="0.25">
      <c r="A1382" s="1">
        <v>99847</v>
      </c>
      <c r="B1382" s="1">
        <v>30024006</v>
      </c>
      <c r="C1382" s="1">
        <v>9225655</v>
      </c>
      <c r="D1382" s="1">
        <v>230024006</v>
      </c>
      <c r="E1382" s="1" t="s">
        <v>612</v>
      </c>
      <c r="F1382" s="1">
        <v>34203085</v>
      </c>
      <c r="G1382" s="1">
        <v>1.83</v>
      </c>
      <c r="H1382" s="1">
        <v>69.971257083672583</v>
      </c>
      <c r="I1382" s="1">
        <v>-35.89012724332656</v>
      </c>
      <c r="J1382" s="1">
        <v>10.396359140427657</v>
      </c>
      <c r="K1382" s="1">
        <v>-67.805262731709519</v>
      </c>
      <c r="L1382" s="1">
        <v>65.395893515888261</v>
      </c>
      <c r="M1382" s="1">
        <v>200.7550048828125</v>
      </c>
      <c r="N1382" s="1">
        <v>0.61179998224431809</v>
      </c>
      <c r="O1382" s="1">
        <v>0.96533690096206171</v>
      </c>
      <c r="P1382" s="1">
        <v>0.59059309886837441</v>
      </c>
      <c r="Q1382" s="1">
        <v>0.67061998401988643</v>
      </c>
      <c r="R1382" s="1">
        <v>0.9329846751933194</v>
      </c>
      <c r="S1382" s="1">
        <v>0.62567816796894282</v>
      </c>
      <c r="T1382" s="1">
        <v>0.62567816796894282</v>
      </c>
      <c r="U1382" s="1">
        <v>0.59059309886837441</v>
      </c>
      <c r="V1382" s="1">
        <v>406.790663</v>
      </c>
      <c r="W1382" s="1">
        <v>379.211635</v>
      </c>
      <c r="X1382" s="1">
        <v>262.000766</v>
      </c>
      <c r="Y1382" s="1">
        <v>389.46</v>
      </c>
      <c r="Z1382" s="7">
        <v>74463.375599999999</v>
      </c>
      <c r="AA1382" s="7">
        <v>2.4246764223000001</v>
      </c>
      <c r="AB1382" s="7">
        <v>2.2007396176</v>
      </c>
      <c r="AC1382" s="7" t="s">
        <v>444</v>
      </c>
      <c r="AD1382" s="7" t="s">
        <v>445</v>
      </c>
      <c r="AE1382" s="7">
        <v>1.4176317984</v>
      </c>
      <c r="AF1382" s="7" t="s">
        <v>445</v>
      </c>
      <c r="AG1382" s="7">
        <v>2.3922497903000002</v>
      </c>
    </row>
    <row r="1383" spans="1:33" x14ac:dyDescent="0.25">
      <c r="A1383" s="1">
        <v>104473</v>
      </c>
      <c r="B1383" s="1">
        <v>30026006</v>
      </c>
      <c r="C1383" s="1">
        <v>9225655</v>
      </c>
      <c r="D1383" s="1">
        <v>230026006</v>
      </c>
      <c r="E1383" s="1" t="s">
        <v>612</v>
      </c>
      <c r="F1383" s="1">
        <v>34203085</v>
      </c>
      <c r="G1383" s="1">
        <v>1.83</v>
      </c>
      <c r="H1383" s="1">
        <v>73.641161590965766</v>
      </c>
      <c r="I1383" s="1">
        <v>-23.0466494884258</v>
      </c>
      <c r="J1383" s="1">
        <v>26.86620145955602</v>
      </c>
      <c r="K1383" s="1">
        <v>-72.372985233155489</v>
      </c>
      <c r="L1383" s="1">
        <v>64.548124756462528</v>
      </c>
      <c r="M1383" s="1">
        <v>200.7550048828125</v>
      </c>
      <c r="N1383" s="1">
        <v>0.61179998224431809</v>
      </c>
      <c r="O1383" s="1">
        <v>0.96533690096206171</v>
      </c>
      <c r="P1383" s="1">
        <v>0.59059309886837441</v>
      </c>
      <c r="Q1383" s="1">
        <v>0.67061998401988643</v>
      </c>
      <c r="R1383" s="1">
        <v>0.9329846751933194</v>
      </c>
      <c r="S1383" s="1">
        <v>0.62567816796894282</v>
      </c>
      <c r="T1383" s="1">
        <v>0.62567816796894282</v>
      </c>
      <c r="U1383" s="1">
        <v>0.59059309886837441</v>
      </c>
      <c r="V1383" s="1">
        <v>406.790663</v>
      </c>
      <c r="W1383" s="1">
        <v>379.211635</v>
      </c>
      <c r="X1383" s="1">
        <v>262.000766</v>
      </c>
      <c r="Y1383" s="1">
        <v>389.46</v>
      </c>
      <c r="Z1383" s="7">
        <v>74463.375599999999</v>
      </c>
      <c r="AA1383" s="7">
        <v>2.4696557875999998</v>
      </c>
      <c r="AB1383" s="7">
        <v>2.0412308796</v>
      </c>
      <c r="AC1383" s="7" t="s">
        <v>444</v>
      </c>
      <c r="AD1383" s="7" t="s">
        <v>445</v>
      </c>
      <c r="AE1383" s="7">
        <v>1.2650462565</v>
      </c>
      <c r="AF1383" s="7" t="s">
        <v>445</v>
      </c>
      <c r="AG1383" s="7">
        <v>2.1781525599</v>
      </c>
    </row>
    <row r="1384" spans="1:33" x14ac:dyDescent="0.25">
      <c r="A1384" s="1">
        <v>109099</v>
      </c>
      <c r="B1384" s="1">
        <v>30028006</v>
      </c>
      <c r="C1384" s="1">
        <v>9225655</v>
      </c>
      <c r="D1384" s="1">
        <v>230028006</v>
      </c>
      <c r="E1384" s="1" t="s">
        <v>612</v>
      </c>
      <c r="F1384" s="1">
        <v>34203085</v>
      </c>
      <c r="G1384" s="1">
        <v>1.83</v>
      </c>
      <c r="H1384" s="1">
        <v>71.53092885909264</v>
      </c>
      <c r="I1384" s="1">
        <v>-22.186949682724169</v>
      </c>
      <c r="J1384" s="1">
        <v>25.61037703841037</v>
      </c>
      <c r="K1384" s="1">
        <v>-69.961845880213104</v>
      </c>
      <c r="L1384" s="1">
        <v>62.77468628942826</v>
      </c>
      <c r="M1384" s="1">
        <v>200.7550048828125</v>
      </c>
      <c r="N1384" s="1">
        <v>0.61179998224431809</v>
      </c>
      <c r="O1384" s="1">
        <v>0.96533690096206171</v>
      </c>
      <c r="P1384" s="1">
        <v>0.59059309886837441</v>
      </c>
      <c r="Q1384" s="1">
        <v>0.67061998401988643</v>
      </c>
      <c r="R1384" s="1">
        <v>0.9329846751933194</v>
      </c>
      <c r="S1384" s="1">
        <v>0.62567816796894282</v>
      </c>
      <c r="T1384" s="1">
        <v>0.62567816796894282</v>
      </c>
      <c r="U1384" s="1">
        <v>0.59059309886837441</v>
      </c>
      <c r="V1384" s="1">
        <v>406.790663</v>
      </c>
      <c r="W1384" s="1">
        <v>379.211635</v>
      </c>
      <c r="X1384" s="1">
        <v>262.000766</v>
      </c>
      <c r="Y1384" s="1">
        <v>389.46</v>
      </c>
      <c r="Z1384" s="7">
        <v>74463.375599999999</v>
      </c>
      <c r="AA1384" s="7">
        <v>2.567676525</v>
      </c>
      <c r="AB1384" s="7">
        <v>2.1309501808000002</v>
      </c>
      <c r="AC1384" s="7" t="s">
        <v>444</v>
      </c>
      <c r="AD1384" s="7" t="s">
        <v>445</v>
      </c>
      <c r="AE1384" s="7">
        <v>1.3431079786</v>
      </c>
      <c r="AF1384" s="7" t="s">
        <v>445</v>
      </c>
      <c r="AG1384" s="7">
        <v>2.2876832421</v>
      </c>
    </row>
    <row r="1385" spans="1:33" x14ac:dyDescent="0.25">
      <c r="A1385" s="1">
        <v>113725</v>
      </c>
      <c r="B1385" s="1">
        <v>30030006</v>
      </c>
      <c r="C1385" s="1">
        <v>9225655</v>
      </c>
      <c r="D1385" s="1">
        <v>230030006</v>
      </c>
      <c r="E1385" s="1" t="s">
        <v>612</v>
      </c>
      <c r="F1385" s="1">
        <v>34203085</v>
      </c>
      <c r="G1385" s="1">
        <v>1.83</v>
      </c>
      <c r="H1385" s="1">
        <v>71.513322198525714</v>
      </c>
      <c r="I1385" s="1">
        <v>-28.560141570635125</v>
      </c>
      <c r="J1385" s="1">
        <v>19.511144286214616</v>
      </c>
      <c r="K1385" s="1">
        <v>-70.143266033381423</v>
      </c>
      <c r="L1385" s="1">
        <v>64.02802826040363</v>
      </c>
      <c r="M1385" s="1">
        <v>200.7550048828125</v>
      </c>
      <c r="N1385" s="1">
        <v>0.61179998224431809</v>
      </c>
      <c r="O1385" s="1">
        <v>0.96533690096206171</v>
      </c>
      <c r="P1385" s="1">
        <v>0.59059309886837441</v>
      </c>
      <c r="Q1385" s="1">
        <v>0.67061998401988643</v>
      </c>
      <c r="R1385" s="1">
        <v>0.9329846751933194</v>
      </c>
      <c r="S1385" s="1">
        <v>0.62567816796894282</v>
      </c>
      <c r="T1385" s="1">
        <v>0.62567816796894282</v>
      </c>
      <c r="U1385" s="1">
        <v>0.59059309886837441</v>
      </c>
      <c r="V1385" s="1">
        <v>406.790663</v>
      </c>
      <c r="W1385" s="1">
        <v>379.211635</v>
      </c>
      <c r="X1385" s="1">
        <v>262.000766</v>
      </c>
      <c r="Y1385" s="1">
        <v>389.46</v>
      </c>
      <c r="Z1385" s="7">
        <v>74463.375599999999</v>
      </c>
      <c r="AA1385" s="7">
        <v>2.4978396294</v>
      </c>
      <c r="AB1385" s="7">
        <v>2.1317210242</v>
      </c>
      <c r="AC1385" s="7" t="s">
        <v>444</v>
      </c>
      <c r="AD1385" s="7" t="s">
        <v>445</v>
      </c>
      <c r="AE1385" s="7">
        <v>1.3370477103</v>
      </c>
      <c r="AF1385" s="7" t="s">
        <v>445</v>
      </c>
      <c r="AG1385" s="7">
        <v>2.2791799027000001</v>
      </c>
    </row>
    <row r="1386" spans="1:33" x14ac:dyDescent="0.25">
      <c r="A1386" s="1">
        <v>118351</v>
      </c>
      <c r="B1386" s="1">
        <v>30031006</v>
      </c>
      <c r="C1386" s="1">
        <v>9225655</v>
      </c>
      <c r="D1386" s="1">
        <v>230031006</v>
      </c>
      <c r="E1386" s="1" t="s">
        <v>612</v>
      </c>
      <c r="F1386" s="1">
        <v>34203085</v>
      </c>
      <c r="G1386" s="1">
        <v>1.83</v>
      </c>
      <c r="H1386" s="1">
        <v>64.266618206628394</v>
      </c>
      <c r="I1386" s="1">
        <v>-34.29149443296923</v>
      </c>
      <c r="J1386" s="1">
        <v>8.4118812193570687</v>
      </c>
      <c r="K1386" s="1">
        <v>-62.390510918597194</v>
      </c>
      <c r="L1386" s="1">
        <v>60.501001010175585</v>
      </c>
      <c r="M1386" s="1">
        <v>200.7550048828125</v>
      </c>
      <c r="N1386" s="1">
        <v>0.61179998224431809</v>
      </c>
      <c r="O1386" s="1">
        <v>0.96533690096206171</v>
      </c>
      <c r="P1386" s="1">
        <v>0.59059309886837441</v>
      </c>
      <c r="Q1386" s="1">
        <v>0.67061998401988643</v>
      </c>
      <c r="R1386" s="1">
        <v>0.9329846751933194</v>
      </c>
      <c r="S1386" s="1">
        <v>0.62567816796894282</v>
      </c>
      <c r="T1386" s="1">
        <v>0.62567816796894282</v>
      </c>
      <c r="U1386" s="1">
        <v>0.59059309886837441</v>
      </c>
      <c r="V1386" s="1">
        <v>406.790663</v>
      </c>
      <c r="W1386" s="1">
        <v>379.211635</v>
      </c>
      <c r="X1386" s="1">
        <v>262.000766</v>
      </c>
      <c r="Y1386" s="1">
        <v>389.46</v>
      </c>
      <c r="Z1386" s="7">
        <v>74463.375599999999</v>
      </c>
      <c r="AA1386" s="7">
        <v>2.7017532091000001</v>
      </c>
      <c r="AB1386" s="7">
        <v>2.4848538928999999</v>
      </c>
      <c r="AC1386" s="7" t="s">
        <v>444</v>
      </c>
      <c r="AD1386" s="7" t="s">
        <v>445</v>
      </c>
      <c r="AE1386" s="7">
        <v>1.6274533877999999</v>
      </c>
      <c r="AF1386" s="7" t="s">
        <v>445</v>
      </c>
      <c r="AG1386" s="7">
        <v>2.6866565909000002</v>
      </c>
    </row>
    <row r="1387" spans="1:33" x14ac:dyDescent="0.25">
      <c r="A1387" s="1">
        <v>122977</v>
      </c>
      <c r="B1387" s="1">
        <v>30033006</v>
      </c>
      <c r="C1387" s="1">
        <v>9225655</v>
      </c>
      <c r="D1387" s="1">
        <v>230033006</v>
      </c>
      <c r="E1387" s="1" t="s">
        <v>612</v>
      </c>
      <c r="F1387" s="1">
        <v>34203085</v>
      </c>
      <c r="G1387" s="1">
        <v>1.83</v>
      </c>
      <c r="H1387" s="1">
        <v>72.870901626075494</v>
      </c>
      <c r="I1387" s="1">
        <v>-35.348493943191315</v>
      </c>
      <c r="J1387" s="1">
        <v>14.809542114543572</v>
      </c>
      <c r="K1387" s="1">
        <v>-70.30636930845732</v>
      </c>
      <c r="L1387" s="1">
        <v>66.713098074598932</v>
      </c>
      <c r="M1387" s="1">
        <v>200.7550048828125</v>
      </c>
      <c r="N1387" s="1">
        <v>0.61179998224431809</v>
      </c>
      <c r="O1387" s="1">
        <v>0.96533690096206171</v>
      </c>
      <c r="P1387" s="1">
        <v>0.59059309886837441</v>
      </c>
      <c r="Q1387" s="1">
        <v>0.67061998401988643</v>
      </c>
      <c r="R1387" s="1">
        <v>0.9329846751933194</v>
      </c>
      <c r="S1387" s="1">
        <v>0.62567816796894282</v>
      </c>
      <c r="T1387" s="1">
        <v>0.62567816796894282</v>
      </c>
      <c r="U1387" s="1">
        <v>0.59059309886837441</v>
      </c>
      <c r="V1387" s="1">
        <v>406.790663</v>
      </c>
      <c r="W1387" s="1">
        <v>379.211635</v>
      </c>
      <c r="X1387" s="1">
        <v>262.000766</v>
      </c>
      <c r="Y1387" s="1">
        <v>389.46</v>
      </c>
      <c r="Z1387" s="7">
        <v>74463.375599999999</v>
      </c>
      <c r="AA1387" s="7">
        <v>2.3570585252999998</v>
      </c>
      <c r="AB1387" s="7">
        <v>2.0733772965999999</v>
      </c>
      <c r="AC1387" s="7" t="s">
        <v>444</v>
      </c>
      <c r="AD1387" s="7" t="s">
        <v>445</v>
      </c>
      <c r="AE1387" s="7">
        <v>1.3316260090000001</v>
      </c>
      <c r="AF1387" s="7" t="s">
        <v>445</v>
      </c>
      <c r="AG1387" s="7">
        <v>2.2715725552000001</v>
      </c>
    </row>
    <row r="1388" spans="1:33" x14ac:dyDescent="0.25">
      <c r="A1388" s="1">
        <v>127603</v>
      </c>
      <c r="B1388" s="1">
        <v>30034006</v>
      </c>
      <c r="C1388" s="1">
        <v>9225655</v>
      </c>
      <c r="D1388" s="1">
        <v>230034006</v>
      </c>
      <c r="E1388" s="1" t="s">
        <v>612</v>
      </c>
      <c r="F1388" s="1">
        <v>34203085</v>
      </c>
      <c r="G1388" s="1">
        <v>1.83</v>
      </c>
      <c r="H1388" s="1">
        <v>68.313249357202025</v>
      </c>
      <c r="I1388" s="1">
        <v>-25.081987274644273</v>
      </c>
      <c r="J1388" s="1">
        <v>20.985083239211743</v>
      </c>
      <c r="K1388" s="1">
        <v>-66.104327546948269</v>
      </c>
      <c r="L1388" s="1">
        <v>60.610241245553148</v>
      </c>
      <c r="M1388" s="1">
        <v>200.7550048828125</v>
      </c>
      <c r="N1388" s="1">
        <v>0.61179998224431809</v>
      </c>
      <c r="O1388" s="1">
        <v>0.96533690096206171</v>
      </c>
      <c r="P1388" s="1">
        <v>0.59059309886837441</v>
      </c>
      <c r="Q1388" s="1">
        <v>0.67061998401988643</v>
      </c>
      <c r="R1388" s="1">
        <v>0.9329846751933194</v>
      </c>
      <c r="S1388" s="1">
        <v>0.62567816796894282</v>
      </c>
      <c r="T1388" s="1">
        <v>0.62567816796894282</v>
      </c>
      <c r="U1388" s="1">
        <v>0.59059309886837441</v>
      </c>
      <c r="V1388" s="1">
        <v>406.790663</v>
      </c>
      <c r="W1388" s="1">
        <v>379.211635</v>
      </c>
      <c r="X1388" s="1">
        <v>262.000766</v>
      </c>
      <c r="Y1388" s="1">
        <v>389.46</v>
      </c>
      <c r="Z1388" s="7">
        <v>74463.375599999999</v>
      </c>
      <c r="AA1388" s="7">
        <v>2.6950813928000001</v>
      </c>
      <c r="AB1388" s="7">
        <v>2.2784236842999999</v>
      </c>
      <c r="AC1388" s="7" t="s">
        <v>444</v>
      </c>
      <c r="AD1388" s="7" t="s">
        <v>445</v>
      </c>
      <c r="AE1388" s="7">
        <v>1.4798400553</v>
      </c>
      <c r="AF1388" s="7" t="s">
        <v>445</v>
      </c>
      <c r="AG1388" s="7">
        <v>2.4795360126000001</v>
      </c>
    </row>
    <row r="1389" spans="1:33" x14ac:dyDescent="0.25">
      <c r="A1389" s="1">
        <v>132229</v>
      </c>
      <c r="B1389" s="1">
        <v>30035006</v>
      </c>
      <c r="C1389" s="1">
        <v>9225655</v>
      </c>
      <c r="D1389" s="1">
        <v>230035006</v>
      </c>
      <c r="E1389" s="1" t="s">
        <v>612</v>
      </c>
      <c r="F1389" s="1">
        <v>34203085</v>
      </c>
      <c r="G1389" s="1">
        <v>1.83</v>
      </c>
      <c r="H1389" s="1">
        <v>70.461203213943492</v>
      </c>
      <c r="I1389" s="1">
        <v>-30.620357635911631</v>
      </c>
      <c r="J1389" s="1">
        <v>17.459669852994679</v>
      </c>
      <c r="K1389" s="1">
        <v>-68.071427036167862</v>
      </c>
      <c r="L1389" s="1">
        <v>63.55779191117788</v>
      </c>
      <c r="M1389" s="1">
        <v>200.7550048828125</v>
      </c>
      <c r="N1389" s="1">
        <v>0.61179998224431809</v>
      </c>
      <c r="O1389" s="1">
        <v>0.96533690096206171</v>
      </c>
      <c r="P1389" s="1">
        <v>0.59059309886837441</v>
      </c>
      <c r="Q1389" s="1">
        <v>0.67061998401988643</v>
      </c>
      <c r="R1389" s="1">
        <v>0.9329846751933194</v>
      </c>
      <c r="S1389" s="1">
        <v>0.62567816796894282</v>
      </c>
      <c r="T1389" s="1">
        <v>0.62567816796894282</v>
      </c>
      <c r="U1389" s="1">
        <v>0.59059309886837441</v>
      </c>
      <c r="V1389" s="1">
        <v>406.790663</v>
      </c>
      <c r="W1389" s="1">
        <v>379.211635</v>
      </c>
      <c r="X1389" s="1">
        <v>262.000766</v>
      </c>
      <c r="Y1389" s="1">
        <v>389.46</v>
      </c>
      <c r="Z1389" s="7">
        <v>74463.375599999999</v>
      </c>
      <c r="AA1389" s="7">
        <v>2.5237186175000001</v>
      </c>
      <c r="AB1389" s="7">
        <v>2.1784835401999998</v>
      </c>
      <c r="AC1389" s="7" t="s">
        <v>444</v>
      </c>
      <c r="AD1389" s="7" t="s">
        <v>445</v>
      </c>
      <c r="AE1389" s="7">
        <v>1.4081786796</v>
      </c>
      <c r="AF1389" s="7" t="s">
        <v>445</v>
      </c>
      <c r="AG1389" s="7">
        <v>2.3789858433000002</v>
      </c>
    </row>
    <row r="1390" spans="1:33" x14ac:dyDescent="0.25">
      <c r="A1390" s="1">
        <v>136855</v>
      </c>
      <c r="B1390" s="1">
        <v>30036006</v>
      </c>
      <c r="C1390" s="1">
        <v>9225655</v>
      </c>
      <c r="D1390" s="1">
        <v>230036006</v>
      </c>
      <c r="E1390" s="1" t="s">
        <v>612</v>
      </c>
      <c r="F1390" s="1">
        <v>34203085</v>
      </c>
      <c r="G1390" s="1">
        <v>1.83</v>
      </c>
      <c r="H1390" s="1">
        <v>71.439654323043072</v>
      </c>
      <c r="I1390" s="1">
        <v>-31.477988711687544</v>
      </c>
      <c r="J1390" s="1">
        <v>17.335579101956178</v>
      </c>
      <c r="K1390" s="1">
        <v>-69.00082372135104</v>
      </c>
      <c r="L1390" s="1">
        <v>64.543942506595855</v>
      </c>
      <c r="M1390" s="1">
        <v>200.7550048828125</v>
      </c>
      <c r="N1390" s="1">
        <v>0.61179998224431809</v>
      </c>
      <c r="O1390" s="1">
        <v>0.96533690096206171</v>
      </c>
      <c r="P1390" s="1">
        <v>0.59059309886837441</v>
      </c>
      <c r="Q1390" s="1">
        <v>0.67061998401988643</v>
      </c>
      <c r="R1390" s="1">
        <v>0.9329846751933194</v>
      </c>
      <c r="S1390" s="1">
        <v>0.62567816796894282</v>
      </c>
      <c r="T1390" s="1">
        <v>0.62567816796894282</v>
      </c>
      <c r="U1390" s="1">
        <v>0.59059309886837441</v>
      </c>
      <c r="V1390" s="1">
        <v>406.790663</v>
      </c>
      <c r="W1390" s="1">
        <v>379.211635</v>
      </c>
      <c r="X1390" s="1">
        <v>262.000766</v>
      </c>
      <c r="Y1390" s="1">
        <v>389.46</v>
      </c>
      <c r="Z1390" s="7">
        <v>74463.375599999999</v>
      </c>
      <c r="AA1390" s="7">
        <v>2.4698806107000002</v>
      </c>
      <c r="AB1390" s="7">
        <v>2.1349504243999999</v>
      </c>
      <c r="AC1390" s="7" t="s">
        <v>444</v>
      </c>
      <c r="AD1390" s="7" t="s">
        <v>445</v>
      </c>
      <c r="AE1390" s="7">
        <v>1.3757420627000001</v>
      </c>
      <c r="AF1390" s="7" t="s">
        <v>445</v>
      </c>
      <c r="AG1390" s="7">
        <v>2.3334730787</v>
      </c>
    </row>
    <row r="1391" spans="1:33" x14ac:dyDescent="0.25">
      <c r="A1391" s="1">
        <v>141481</v>
      </c>
      <c r="B1391" s="1">
        <v>30091006</v>
      </c>
      <c r="C1391" s="1">
        <v>9225655</v>
      </c>
      <c r="D1391" s="1">
        <v>230091006</v>
      </c>
      <c r="E1391" s="1" t="s">
        <v>612</v>
      </c>
      <c r="F1391" s="1">
        <v>34203085</v>
      </c>
      <c r="G1391" s="1">
        <v>1.83</v>
      </c>
      <c r="H1391" s="1">
        <v>66.274996252978198</v>
      </c>
      <c r="I1391" s="1">
        <v>-28.476073204626971</v>
      </c>
      <c r="J1391" s="1">
        <v>16.578052055534926</v>
      </c>
      <c r="K1391" s="1">
        <v>-64.615961191771532</v>
      </c>
      <c r="L1391" s="1">
        <v>59.737897001946976</v>
      </c>
      <c r="M1391" s="1">
        <v>200.7550048828125</v>
      </c>
      <c r="N1391" s="1">
        <v>0.61179998224431809</v>
      </c>
      <c r="O1391" s="1">
        <v>0.96533690096206171</v>
      </c>
      <c r="P1391" s="1">
        <v>0.59059309886837441</v>
      </c>
      <c r="Q1391" s="1">
        <v>0.67061998401988643</v>
      </c>
      <c r="R1391" s="1">
        <v>0.9329846751933194</v>
      </c>
      <c r="S1391" s="1">
        <v>0.62567816796894282</v>
      </c>
      <c r="T1391" s="1">
        <v>0.62567816796894282</v>
      </c>
      <c r="U1391" s="1">
        <v>0.59059309886837441</v>
      </c>
      <c r="V1391" s="1">
        <v>406.790663</v>
      </c>
      <c r="W1391" s="1">
        <v>379.211635</v>
      </c>
      <c r="X1391" s="1">
        <v>262.000766</v>
      </c>
      <c r="Y1391" s="1">
        <v>389.46</v>
      </c>
      <c r="Z1391" s="7">
        <v>74463.375599999999</v>
      </c>
      <c r="AA1391" s="7">
        <v>2.7490401550999999</v>
      </c>
      <c r="AB1391" s="7">
        <v>2.3792499026999998</v>
      </c>
      <c r="AC1391" s="7" t="s">
        <v>444</v>
      </c>
      <c r="AD1391" s="7" t="s">
        <v>445</v>
      </c>
      <c r="AE1391" s="7">
        <v>1.5369607796</v>
      </c>
      <c r="AF1391" s="7" t="s">
        <v>445</v>
      </c>
      <c r="AG1391" s="7">
        <v>2.5596837691999998</v>
      </c>
    </row>
    <row r="1392" spans="1:33" x14ac:dyDescent="0.25">
      <c r="A1392" s="1">
        <v>146107</v>
      </c>
      <c r="B1392" s="1">
        <v>30092006</v>
      </c>
      <c r="C1392" s="1">
        <v>9225655</v>
      </c>
      <c r="D1392" s="1">
        <v>230092006</v>
      </c>
      <c r="E1392" s="1" t="s">
        <v>612</v>
      </c>
      <c r="F1392" s="1">
        <v>34203085</v>
      </c>
      <c r="G1392" s="1">
        <v>1.83</v>
      </c>
      <c r="H1392" s="1">
        <v>65.983629269557156</v>
      </c>
      <c r="I1392" s="1">
        <v>-30.033177503833961</v>
      </c>
      <c r="J1392" s="1">
        <v>13.556856560301611</v>
      </c>
      <c r="K1392" s="1">
        <v>-64.034882378605744</v>
      </c>
      <c r="L1392" s="1">
        <v>60.358105249369601</v>
      </c>
      <c r="M1392" s="1">
        <v>200.7550048828125</v>
      </c>
      <c r="N1392" s="1">
        <v>0.61179998224431809</v>
      </c>
      <c r="O1392" s="1">
        <v>0.96533690096206171</v>
      </c>
      <c r="P1392" s="1">
        <v>0.59059309886837441</v>
      </c>
      <c r="Q1392" s="1">
        <v>0.67061998401988643</v>
      </c>
      <c r="R1392" s="1">
        <v>0.9329846751933194</v>
      </c>
      <c r="S1392" s="1">
        <v>0.62567816796894282</v>
      </c>
      <c r="T1392" s="1">
        <v>0.62567816796894282</v>
      </c>
      <c r="U1392" s="1">
        <v>0.59059309886837441</v>
      </c>
      <c r="V1392" s="1">
        <v>406.790663</v>
      </c>
      <c r="W1392" s="1">
        <v>379.211635</v>
      </c>
      <c r="X1392" s="1">
        <v>262.000766</v>
      </c>
      <c r="Y1392" s="1">
        <v>389.46</v>
      </c>
      <c r="Z1392" s="7">
        <v>74463.375599999999</v>
      </c>
      <c r="AA1392" s="7">
        <v>2.7105169838999998</v>
      </c>
      <c r="AB1392" s="7">
        <v>2.3941718137999999</v>
      </c>
      <c r="AC1392" s="7" t="s">
        <v>444</v>
      </c>
      <c r="AD1392" s="7" t="s">
        <v>445</v>
      </c>
      <c r="AE1392" s="7">
        <v>1.5599822032999999</v>
      </c>
      <c r="AF1392" s="7" t="s">
        <v>445</v>
      </c>
      <c r="AG1392" s="7">
        <v>2.5919858011999999</v>
      </c>
    </row>
    <row r="1393" spans="1:33" x14ac:dyDescent="0.25">
      <c r="A1393" s="1">
        <v>150733</v>
      </c>
      <c r="B1393" s="1">
        <v>31001006</v>
      </c>
      <c r="C1393" s="1">
        <v>9225655</v>
      </c>
      <c r="D1393" s="1">
        <v>231001006</v>
      </c>
      <c r="E1393" s="1" t="s">
        <v>612</v>
      </c>
      <c r="F1393" s="1">
        <v>34203085</v>
      </c>
      <c r="G1393" s="1">
        <v>1.83</v>
      </c>
      <c r="H1393" s="1">
        <v>71.630492307891032</v>
      </c>
      <c r="I1393" s="1">
        <v>-32.07307933268175</v>
      </c>
      <c r="J1393" s="1">
        <v>16.220963043420014</v>
      </c>
      <c r="K1393" s="1">
        <v>-69.72852855766007</v>
      </c>
      <c r="L1393" s="1">
        <v>65.055480113161039</v>
      </c>
      <c r="M1393" s="1">
        <v>200.7550048828125</v>
      </c>
      <c r="N1393" s="1">
        <v>0.61179998224431809</v>
      </c>
      <c r="O1393" s="1">
        <v>0.96533690096206171</v>
      </c>
      <c r="P1393" s="1">
        <v>0.59059309886837441</v>
      </c>
      <c r="Q1393" s="1">
        <v>0.67061998401988643</v>
      </c>
      <c r="R1393" s="1">
        <v>0.9329846751933194</v>
      </c>
      <c r="S1393" s="1">
        <v>0.62567816796894282</v>
      </c>
      <c r="T1393" s="1">
        <v>0.62567816796894282</v>
      </c>
      <c r="U1393" s="1">
        <v>0.59059309886837441</v>
      </c>
      <c r="V1393" s="1">
        <v>406.790663</v>
      </c>
      <c r="W1393" s="1">
        <v>379.211635</v>
      </c>
      <c r="X1393" s="1">
        <v>262.000766</v>
      </c>
      <c r="Y1393" s="1">
        <v>389.46</v>
      </c>
      <c r="Z1393" s="7">
        <v>74463.375599999999</v>
      </c>
      <c r="AA1393" s="7">
        <v>2.4425965998999999</v>
      </c>
      <c r="AB1393" s="7">
        <v>2.1265982882999999</v>
      </c>
      <c r="AC1393" s="7" t="s">
        <v>444</v>
      </c>
      <c r="AD1393" s="7" t="s">
        <v>445</v>
      </c>
      <c r="AE1393" s="7">
        <v>1.3509482083</v>
      </c>
      <c r="AF1393" s="7" t="s">
        <v>445</v>
      </c>
      <c r="AG1393" s="7">
        <v>2.2986840973999998</v>
      </c>
    </row>
    <row r="1394" spans="1:33" x14ac:dyDescent="0.25">
      <c r="A1394" s="1">
        <v>155359</v>
      </c>
      <c r="B1394" s="1">
        <v>31002006</v>
      </c>
      <c r="C1394" s="1">
        <v>9225655</v>
      </c>
      <c r="D1394" s="1">
        <v>231002006</v>
      </c>
      <c r="E1394" s="1" t="s">
        <v>612</v>
      </c>
      <c r="F1394" s="1">
        <v>34203085</v>
      </c>
      <c r="G1394" s="1">
        <v>1.83</v>
      </c>
      <c r="H1394" s="1">
        <v>68.488552013374473</v>
      </c>
      <c r="I1394" s="1">
        <v>-29.177061667359489</v>
      </c>
      <c r="J1394" s="1">
        <v>16.706693396672662</v>
      </c>
      <c r="K1394" s="1">
        <v>-66.693894550859511</v>
      </c>
      <c r="L1394" s="1">
        <v>61.851505185687607</v>
      </c>
      <c r="M1394" s="1">
        <v>200.7550048828125</v>
      </c>
      <c r="N1394" s="1">
        <v>0.61179998224431809</v>
      </c>
      <c r="O1394" s="1">
        <v>0.96533690096206171</v>
      </c>
      <c r="P1394" s="1">
        <v>0.59059309886837441</v>
      </c>
      <c r="Q1394" s="1">
        <v>0.67061998401988643</v>
      </c>
      <c r="R1394" s="1">
        <v>0.9329846751933194</v>
      </c>
      <c r="S1394" s="1">
        <v>0.62567816796894282</v>
      </c>
      <c r="T1394" s="1">
        <v>0.62567816796894282</v>
      </c>
      <c r="U1394" s="1">
        <v>0.59059309886837441</v>
      </c>
      <c r="V1394" s="1">
        <v>406.790663</v>
      </c>
      <c r="W1394" s="1">
        <v>379.211635</v>
      </c>
      <c r="X1394" s="1">
        <v>262.000766</v>
      </c>
      <c r="Y1394" s="1">
        <v>389.46</v>
      </c>
      <c r="Z1394" s="7">
        <v>74463.375599999999</v>
      </c>
      <c r="AA1394" s="7">
        <v>2.6209268306000002</v>
      </c>
      <c r="AB1394" s="7">
        <v>2.2700322616999999</v>
      </c>
      <c r="AC1394" s="7" t="s">
        <v>444</v>
      </c>
      <c r="AD1394" s="7" t="s">
        <v>445</v>
      </c>
      <c r="AE1394" s="7">
        <v>1.4579185303</v>
      </c>
      <c r="AF1394" s="7" t="s">
        <v>445</v>
      </c>
      <c r="AG1394" s="7">
        <v>2.4487772806999999</v>
      </c>
    </row>
    <row r="1395" spans="1:33" x14ac:dyDescent="0.25">
      <c r="A1395" s="1">
        <v>159985</v>
      </c>
      <c r="B1395" s="1">
        <v>36001006</v>
      </c>
      <c r="C1395" s="1">
        <v>9225655</v>
      </c>
      <c r="D1395" s="1">
        <v>236001006</v>
      </c>
      <c r="E1395" s="1" t="s">
        <v>612</v>
      </c>
      <c r="F1395" s="1">
        <v>34203085</v>
      </c>
      <c r="G1395" s="1">
        <v>1.83</v>
      </c>
      <c r="H1395" s="1">
        <v>70.60567042677674</v>
      </c>
      <c r="I1395" s="1">
        <v>-31.745380745264157</v>
      </c>
      <c r="J1395" s="1">
        <v>15.954851842904951</v>
      </c>
      <c r="K1395" s="1">
        <v>-68.722393702804396</v>
      </c>
      <c r="L1395" s="1">
        <v>64.135084864860787</v>
      </c>
      <c r="M1395" s="1">
        <v>200.7550048828125</v>
      </c>
      <c r="N1395" s="1">
        <v>0.61179998224431809</v>
      </c>
      <c r="O1395" s="1">
        <v>0.96533690096206171</v>
      </c>
      <c r="P1395" s="1">
        <v>0.59059309886837441</v>
      </c>
      <c r="Q1395" s="1">
        <v>0.67061998401988643</v>
      </c>
      <c r="R1395" s="1">
        <v>0.9329846751933194</v>
      </c>
      <c r="S1395" s="1">
        <v>0.62567816796894282</v>
      </c>
      <c r="T1395" s="1">
        <v>0.62567816796894282</v>
      </c>
      <c r="U1395" s="1">
        <v>0.59059309886837441</v>
      </c>
      <c r="V1395" s="1">
        <v>406.790663</v>
      </c>
      <c r="W1395" s="1">
        <v>379.211635</v>
      </c>
      <c r="X1395" s="1">
        <v>262.000766</v>
      </c>
      <c r="Y1395" s="1">
        <v>389.46</v>
      </c>
      <c r="Z1395" s="7">
        <v>74463.375599999999</v>
      </c>
      <c r="AA1395" s="7">
        <v>2.4920009089000001</v>
      </c>
      <c r="AB1395" s="7">
        <v>2.1719800023000002</v>
      </c>
      <c r="AC1395" s="7" t="s">
        <v>444</v>
      </c>
      <c r="AD1395" s="7" t="s">
        <v>445</v>
      </c>
      <c r="AE1395" s="7">
        <v>1.3853674246000001</v>
      </c>
      <c r="AF1395" s="7" t="s">
        <v>445</v>
      </c>
      <c r="AG1395" s="7">
        <v>2.3469787051000002</v>
      </c>
    </row>
    <row r="1396" spans="1:33" x14ac:dyDescent="0.25">
      <c r="A1396" s="1">
        <v>164611</v>
      </c>
      <c r="B1396" s="1">
        <v>36002006</v>
      </c>
      <c r="C1396" s="1">
        <v>9225655</v>
      </c>
      <c r="D1396" s="1">
        <v>236002006</v>
      </c>
      <c r="E1396" s="1" t="s">
        <v>612</v>
      </c>
      <c r="F1396" s="1">
        <v>34203085</v>
      </c>
      <c r="G1396" s="1">
        <v>1.83</v>
      </c>
      <c r="H1396" s="1">
        <v>67.609639536974115</v>
      </c>
      <c r="I1396" s="1">
        <v>-28.989602924537792</v>
      </c>
      <c r="J1396" s="1">
        <v>16.401428211204937</v>
      </c>
      <c r="K1396" s="1">
        <v>-65.830346736289769</v>
      </c>
      <c r="L1396" s="1">
        <v>61.083658317457648</v>
      </c>
      <c r="M1396" s="1">
        <v>200.7550048828125</v>
      </c>
      <c r="N1396" s="1">
        <v>0.61179998224431809</v>
      </c>
      <c r="O1396" s="1">
        <v>0.96533690096206171</v>
      </c>
      <c r="P1396" s="1">
        <v>0.59059309886837441</v>
      </c>
      <c r="Q1396" s="1">
        <v>0.67061998401988643</v>
      </c>
      <c r="R1396" s="1">
        <v>0.9329846751933194</v>
      </c>
      <c r="S1396" s="1">
        <v>0.62567816796894282</v>
      </c>
      <c r="T1396" s="1">
        <v>0.62567816796894282</v>
      </c>
      <c r="U1396" s="1">
        <v>0.59059309886837441</v>
      </c>
      <c r="V1396" s="1">
        <v>406.790663</v>
      </c>
      <c r="W1396" s="1">
        <v>379.211635</v>
      </c>
      <c r="X1396" s="1">
        <v>262.000766</v>
      </c>
      <c r="Y1396" s="1">
        <v>389.46</v>
      </c>
      <c r="Z1396" s="7">
        <v>74463.375599999999</v>
      </c>
      <c r="AA1396" s="7">
        <v>2.6664433796</v>
      </c>
      <c r="AB1396" s="7">
        <v>2.3125420602000002</v>
      </c>
      <c r="AC1396" s="7" t="s">
        <v>444</v>
      </c>
      <c r="AD1396" s="7" t="s">
        <v>445</v>
      </c>
      <c r="AE1396" s="7">
        <v>1.4901609576999999</v>
      </c>
      <c r="AF1396" s="7" t="s">
        <v>445</v>
      </c>
      <c r="AG1396" s="7">
        <v>2.4940175723000002</v>
      </c>
    </row>
    <row r="1397" spans="1:33" x14ac:dyDescent="0.25">
      <c r="A1397" s="1">
        <v>2701</v>
      </c>
      <c r="B1397" s="1">
        <v>30001006</v>
      </c>
      <c r="C1397" s="1">
        <v>9211031</v>
      </c>
      <c r="D1397" s="1">
        <v>130001006</v>
      </c>
      <c r="E1397" s="1" t="s">
        <v>613</v>
      </c>
      <c r="F1397" s="1">
        <v>34203085</v>
      </c>
      <c r="G1397" s="1">
        <v>1.83</v>
      </c>
      <c r="H1397" s="1">
        <v>14.952109482301267</v>
      </c>
      <c r="I1397" s="1">
        <v>7.2295778383584466</v>
      </c>
      <c r="J1397" s="1">
        <v>8.8007521744700465</v>
      </c>
      <c r="K1397" s="1">
        <v>-10.768452702085616</v>
      </c>
      <c r="L1397" s="1">
        <v>15.69745806999904</v>
      </c>
      <c r="M1397" s="1">
        <v>34.474998474121094</v>
      </c>
      <c r="N1397" s="1">
        <v>0.98970659838782415</v>
      </c>
      <c r="O1397" s="1">
        <v>0.96533690096206171</v>
      </c>
      <c r="P1397" s="1">
        <v>0.95540030054940595</v>
      </c>
      <c r="Q1397" s="1">
        <v>0.98877083460489912</v>
      </c>
      <c r="R1397" s="1">
        <v>0.9329846751933194</v>
      </c>
      <c r="S1397" s="1">
        <v>0.92250803596447917</v>
      </c>
      <c r="T1397" s="1">
        <v>0.92250803596447917</v>
      </c>
      <c r="U1397" s="1">
        <v>0.95540030054940595</v>
      </c>
      <c r="V1397" s="1">
        <v>406.790663</v>
      </c>
      <c r="W1397" s="1">
        <v>379.211635</v>
      </c>
      <c r="X1397" s="1">
        <v>262.000766</v>
      </c>
      <c r="Y1397" s="1">
        <v>389.46</v>
      </c>
      <c r="Z1397" s="7">
        <v>74463.375599999999</v>
      </c>
      <c r="AA1397" s="7">
        <v>22.080100513000001</v>
      </c>
      <c r="AB1397" s="7">
        <v>23.230621804999998</v>
      </c>
      <c r="AC1397" s="7">
        <v>49.113425452000001</v>
      </c>
      <c r="AD1397" s="7" t="s">
        <v>445</v>
      </c>
      <c r="AE1397" s="7">
        <v>21.444989892999999</v>
      </c>
      <c r="AF1397" s="7" t="s">
        <v>445</v>
      </c>
      <c r="AG1397" s="7">
        <v>33.553729429999997</v>
      </c>
    </row>
    <row r="1398" spans="1:33" x14ac:dyDescent="0.25">
      <c r="A1398" s="1">
        <v>7327</v>
      </c>
      <c r="B1398" s="1">
        <v>30002006</v>
      </c>
      <c r="C1398" s="1">
        <v>9211031</v>
      </c>
      <c r="D1398" s="1">
        <v>130002006</v>
      </c>
      <c r="E1398" s="1" t="s">
        <v>613</v>
      </c>
      <c r="F1398" s="1">
        <v>34203085</v>
      </c>
      <c r="G1398" s="1">
        <v>1.83</v>
      </c>
      <c r="H1398" s="1">
        <v>3.8653396317152984</v>
      </c>
      <c r="I1398" s="1">
        <v>6.2226265237001837</v>
      </c>
      <c r="J1398" s="1">
        <v>-5.3167320390231287</v>
      </c>
      <c r="K1398" s="1">
        <v>2.037741339718337</v>
      </c>
      <c r="L1398" s="1">
        <v>7.9943869124571494</v>
      </c>
      <c r="M1398" s="1">
        <v>34.474998474121094</v>
      </c>
      <c r="N1398" s="1">
        <v>0.98970659838782415</v>
      </c>
      <c r="O1398" s="1">
        <v>0.96533690096206171</v>
      </c>
      <c r="P1398" s="1">
        <v>0.95540030054940595</v>
      </c>
      <c r="Q1398" s="1">
        <v>0.98877083460489912</v>
      </c>
      <c r="R1398" s="1">
        <v>0.9329846751933194</v>
      </c>
      <c r="S1398" s="1">
        <v>0.92250803596447917</v>
      </c>
      <c r="T1398" s="1">
        <v>0.92250803596447917</v>
      </c>
      <c r="U1398" s="1">
        <v>0.95540030054940595</v>
      </c>
      <c r="V1398" s="1">
        <v>406.790663</v>
      </c>
      <c r="W1398" s="1">
        <v>379.211635</v>
      </c>
      <c r="X1398" s="1">
        <v>262.000766</v>
      </c>
      <c r="Y1398" s="1">
        <v>389.46</v>
      </c>
      <c r="Z1398" s="7">
        <v>74463.375599999999</v>
      </c>
      <c r="AA1398" s="7">
        <v>44.319161309000002</v>
      </c>
      <c r="AB1398" s="7">
        <v>92.730162047999997</v>
      </c>
      <c r="AC1398" s="7">
        <v>57.222827398</v>
      </c>
      <c r="AD1398" s="7">
        <v>44.459844560999997</v>
      </c>
      <c r="AE1398" s="7" t="s">
        <v>445</v>
      </c>
      <c r="AF1398" s="7">
        <v>68.984757238</v>
      </c>
      <c r="AG1398" s="7" t="s">
        <v>445</v>
      </c>
    </row>
    <row r="1399" spans="1:33" x14ac:dyDescent="0.25">
      <c r="A1399" s="1">
        <v>11953</v>
      </c>
      <c r="B1399" s="1">
        <v>30003006</v>
      </c>
      <c r="C1399" s="1">
        <v>9211031</v>
      </c>
      <c r="D1399" s="1">
        <v>130003006</v>
      </c>
      <c r="E1399" s="1" t="s">
        <v>613</v>
      </c>
      <c r="F1399" s="1">
        <v>34203085</v>
      </c>
      <c r="G1399" s="1">
        <v>1.83</v>
      </c>
      <c r="H1399" s="1">
        <v>5.9826703457287325</v>
      </c>
      <c r="I1399" s="1">
        <v>8.9825226201742422E-2</v>
      </c>
      <c r="J1399" s="1">
        <v>5.5420554416826739</v>
      </c>
      <c r="K1399" s="1">
        <v>-7.1824508319525275</v>
      </c>
      <c r="L1399" s="1">
        <v>7.2410735563066106</v>
      </c>
      <c r="M1399" s="1">
        <v>34.474998474121094</v>
      </c>
      <c r="N1399" s="1">
        <v>0.98970659838782415</v>
      </c>
      <c r="O1399" s="1">
        <v>0.96533690096206171</v>
      </c>
      <c r="P1399" s="1">
        <v>0.95540030054940595</v>
      </c>
      <c r="Q1399" s="1">
        <v>0.98877083460489912</v>
      </c>
      <c r="R1399" s="1">
        <v>0.9329846751933194</v>
      </c>
      <c r="S1399" s="1">
        <v>0.92250803596447917</v>
      </c>
      <c r="T1399" s="1">
        <v>0.92250803596447917</v>
      </c>
      <c r="U1399" s="1">
        <v>0.95540030054940595</v>
      </c>
      <c r="V1399" s="1">
        <v>406.790663</v>
      </c>
      <c r="W1399" s="1">
        <v>379.211635</v>
      </c>
      <c r="X1399" s="1">
        <v>262.000766</v>
      </c>
      <c r="Y1399" s="1">
        <v>389.46</v>
      </c>
      <c r="Z1399" s="7">
        <v>74463.375599999999</v>
      </c>
      <c r="AA1399" s="7">
        <v>49.033866834000001</v>
      </c>
      <c r="AB1399" s="7">
        <v>59.558060048999998</v>
      </c>
      <c r="AC1399" s="7">
        <v>4032.3759832000001</v>
      </c>
      <c r="AD1399" s="7" t="s">
        <v>445</v>
      </c>
      <c r="AE1399" s="7">
        <v>32.651161381999998</v>
      </c>
      <c r="AF1399" s="7" t="s">
        <v>445</v>
      </c>
      <c r="AG1399" s="7">
        <v>50.805464424</v>
      </c>
    </row>
    <row r="1400" spans="1:33" x14ac:dyDescent="0.25">
      <c r="A1400" s="1">
        <v>16579</v>
      </c>
      <c r="B1400" s="1">
        <v>30004006</v>
      </c>
      <c r="C1400" s="1">
        <v>9211031</v>
      </c>
      <c r="D1400" s="1">
        <v>130004006</v>
      </c>
      <c r="E1400" s="1" t="s">
        <v>613</v>
      </c>
      <c r="F1400" s="1">
        <v>34203085</v>
      </c>
      <c r="G1400" s="1">
        <v>1.83</v>
      </c>
      <c r="H1400" s="1">
        <v>1.973897353871835</v>
      </c>
      <c r="I1400" s="1">
        <v>4.1822834540910012</v>
      </c>
      <c r="J1400" s="1">
        <v>-4.0926095375274958</v>
      </c>
      <c r="K1400" s="1">
        <v>0.66166441707295232</v>
      </c>
      <c r="L1400" s="1">
        <v>5.3708024738186806</v>
      </c>
      <c r="M1400" s="1">
        <v>34.474998474121094</v>
      </c>
      <c r="N1400" s="1">
        <v>0.98970659838782415</v>
      </c>
      <c r="O1400" s="1">
        <v>0.96533690096206171</v>
      </c>
      <c r="P1400" s="1">
        <v>0.95540030054940595</v>
      </c>
      <c r="Q1400" s="1">
        <v>0.98877083460489912</v>
      </c>
      <c r="R1400" s="1">
        <v>0.9329846751933194</v>
      </c>
      <c r="S1400" s="1">
        <v>0.92250803596447917</v>
      </c>
      <c r="T1400" s="1">
        <v>0.92250803596447917</v>
      </c>
      <c r="U1400" s="1">
        <v>0.95540030054940595</v>
      </c>
      <c r="V1400" s="1">
        <v>406.790663</v>
      </c>
      <c r="W1400" s="1">
        <v>379.211635</v>
      </c>
      <c r="X1400" s="1">
        <v>262.000766</v>
      </c>
      <c r="Y1400" s="1">
        <v>389.46</v>
      </c>
      <c r="Z1400" s="7">
        <v>74463.375599999999</v>
      </c>
      <c r="AA1400" s="7">
        <v>66.457128021000003</v>
      </c>
      <c r="AB1400" s="7">
        <v>182.54495958999999</v>
      </c>
      <c r="AC1400" s="7">
        <v>85.627057688999997</v>
      </c>
      <c r="AD1400" s="7">
        <v>58.057139423999999</v>
      </c>
      <c r="AE1400" s="7" t="s">
        <v>445</v>
      </c>
      <c r="AF1400" s="7">
        <v>89.917591243000004</v>
      </c>
      <c r="AG1400" s="7" t="s">
        <v>445</v>
      </c>
    </row>
    <row r="1401" spans="1:33" x14ac:dyDescent="0.25">
      <c r="A1401" s="1">
        <v>21205</v>
      </c>
      <c r="B1401" s="1">
        <v>30005006</v>
      </c>
      <c r="C1401" s="1">
        <v>9211031</v>
      </c>
      <c r="D1401" s="1">
        <v>130005006</v>
      </c>
      <c r="E1401" s="1" t="s">
        <v>613</v>
      </c>
      <c r="F1401" s="1">
        <v>34203085</v>
      </c>
      <c r="G1401" s="1">
        <v>1.83</v>
      </c>
      <c r="H1401" s="1">
        <v>16.052838089835035</v>
      </c>
      <c r="I1401" s="1">
        <v>6.2206788038655496</v>
      </c>
      <c r="J1401" s="1">
        <v>11.475241730292103</v>
      </c>
      <c r="K1401" s="1">
        <v>-13.390773396433559</v>
      </c>
      <c r="L1401" s="1">
        <v>17.370701991640399</v>
      </c>
      <c r="M1401" s="1">
        <v>34.474998474121094</v>
      </c>
      <c r="N1401" s="1">
        <v>0.98970659838782415</v>
      </c>
      <c r="O1401" s="1">
        <v>0.96533690096206171</v>
      </c>
      <c r="P1401" s="1">
        <v>0.95540030054940595</v>
      </c>
      <c r="Q1401" s="1">
        <v>0.98877083460489912</v>
      </c>
      <c r="R1401" s="1">
        <v>0.9329846751933194</v>
      </c>
      <c r="S1401" s="1">
        <v>0.92250803596447917</v>
      </c>
      <c r="T1401" s="1">
        <v>0.92250803596447917</v>
      </c>
      <c r="U1401" s="1">
        <v>0.95540030054940595</v>
      </c>
      <c r="V1401" s="1">
        <v>406.790663</v>
      </c>
      <c r="W1401" s="1">
        <v>379.211635</v>
      </c>
      <c r="X1401" s="1">
        <v>262.000766</v>
      </c>
      <c r="Y1401" s="1">
        <v>389.46</v>
      </c>
      <c r="Z1401" s="7">
        <v>74463.375599999999</v>
      </c>
      <c r="AA1401" s="7">
        <v>19.856895145999999</v>
      </c>
      <c r="AB1401" s="7">
        <v>21.569149955</v>
      </c>
      <c r="AC1401" s="7">
        <v>57.241057202</v>
      </c>
      <c r="AD1401" s="7" t="s">
        <v>445</v>
      </c>
      <c r="AE1401" s="7">
        <v>17.049578235999999</v>
      </c>
      <c r="AF1401" s="7" t="s">
        <v>445</v>
      </c>
      <c r="AG1401" s="7">
        <v>26.787058300000002</v>
      </c>
    </row>
    <row r="1402" spans="1:33" x14ac:dyDescent="0.25">
      <c r="A1402" s="1">
        <v>25831</v>
      </c>
      <c r="B1402" s="1">
        <v>30006006</v>
      </c>
      <c r="C1402" s="1">
        <v>9211031</v>
      </c>
      <c r="D1402" s="1">
        <v>130006006</v>
      </c>
      <c r="E1402" s="1" t="s">
        <v>613</v>
      </c>
      <c r="F1402" s="1">
        <v>34203085</v>
      </c>
      <c r="G1402" s="1">
        <v>1.83</v>
      </c>
      <c r="H1402" s="1">
        <v>9.0928833960223319</v>
      </c>
      <c r="I1402" s="1">
        <v>8.9941036942264336</v>
      </c>
      <c r="J1402" s="1">
        <v>-2.3225686664340115</v>
      </c>
      <c r="K1402" s="1">
        <v>-0.98554676511914918</v>
      </c>
      <c r="L1402" s="1">
        <v>10.460289528447685</v>
      </c>
      <c r="M1402" s="1">
        <v>34.474998474121094</v>
      </c>
      <c r="N1402" s="1">
        <v>0.98970659838782415</v>
      </c>
      <c r="O1402" s="1">
        <v>0.96533690096206171</v>
      </c>
      <c r="P1402" s="1">
        <v>0.95540030054940595</v>
      </c>
      <c r="Q1402" s="1">
        <v>0.98877083460489912</v>
      </c>
      <c r="R1402" s="1">
        <v>0.9329846751933194</v>
      </c>
      <c r="S1402" s="1">
        <v>0.92250803596447917</v>
      </c>
      <c r="T1402" s="1">
        <v>0.92250803596447917</v>
      </c>
      <c r="U1402" s="1">
        <v>0.95540030054940595</v>
      </c>
      <c r="V1402" s="1">
        <v>406.790663</v>
      </c>
      <c r="W1402" s="1">
        <v>379.211635</v>
      </c>
      <c r="X1402" s="1">
        <v>262.000766</v>
      </c>
      <c r="Y1402" s="1">
        <v>389.46</v>
      </c>
      <c r="Z1402" s="7">
        <v>74463.375599999999</v>
      </c>
      <c r="AA1402" s="7">
        <v>33.635648379000003</v>
      </c>
      <c r="AB1402" s="7">
        <v>38.844226992999999</v>
      </c>
      <c r="AC1402" s="7">
        <v>39.281824890000003</v>
      </c>
      <c r="AD1402" s="7">
        <v>103.06487247</v>
      </c>
      <c r="AE1402" s="7">
        <v>244.24235745999999</v>
      </c>
      <c r="AF1402" s="7">
        <v>159.20632950000001</v>
      </c>
      <c r="AG1402" s="7">
        <v>376.54697618</v>
      </c>
    </row>
    <row r="1403" spans="1:33" x14ac:dyDescent="0.25">
      <c r="A1403" s="1">
        <v>30457</v>
      </c>
      <c r="B1403" s="1">
        <v>30007006</v>
      </c>
      <c r="C1403" s="1">
        <v>9211031</v>
      </c>
      <c r="D1403" s="1">
        <v>130007006</v>
      </c>
      <c r="E1403" s="1" t="s">
        <v>613</v>
      </c>
      <c r="F1403" s="1">
        <v>34203085</v>
      </c>
      <c r="G1403" s="1">
        <v>1.83</v>
      </c>
      <c r="H1403" s="1">
        <v>6.1167409895466838</v>
      </c>
      <c r="I1403" s="1">
        <v>8.6649067321391653E-3</v>
      </c>
      <c r="J1403" s="1">
        <v>5.4739875857274489</v>
      </c>
      <c r="K1403" s="1">
        <v>-7.3459123265516943</v>
      </c>
      <c r="L1403" s="1">
        <v>7.3642555197521204</v>
      </c>
      <c r="M1403" s="1">
        <v>34.474998474121094</v>
      </c>
      <c r="N1403" s="1">
        <v>0.98970659838782415</v>
      </c>
      <c r="O1403" s="1">
        <v>0.96533690096206171</v>
      </c>
      <c r="P1403" s="1">
        <v>0.95540030054940595</v>
      </c>
      <c r="Q1403" s="1">
        <v>0.98877083460489912</v>
      </c>
      <c r="R1403" s="1">
        <v>0.9329846751933194</v>
      </c>
      <c r="S1403" s="1">
        <v>0.92250803596447917</v>
      </c>
      <c r="T1403" s="1">
        <v>0.92250803596447917</v>
      </c>
      <c r="U1403" s="1">
        <v>0.95540030054940595</v>
      </c>
      <c r="V1403" s="1">
        <v>406.790663</v>
      </c>
      <c r="W1403" s="1">
        <v>379.211635</v>
      </c>
      <c r="X1403" s="1">
        <v>262.000766</v>
      </c>
      <c r="Y1403" s="1">
        <v>389.46</v>
      </c>
      <c r="Z1403" s="7">
        <v>74463.375599999999</v>
      </c>
      <c r="AA1403" s="7">
        <v>48.196949926000002</v>
      </c>
      <c r="AB1403" s="7">
        <v>58.230709730999997</v>
      </c>
      <c r="AC1403" s="7">
        <v>41811.211170000002</v>
      </c>
      <c r="AD1403" s="7" t="s">
        <v>445</v>
      </c>
      <c r="AE1403" s="7">
        <v>31.902354578000001</v>
      </c>
      <c r="AF1403" s="7" t="s">
        <v>445</v>
      </c>
      <c r="AG1403" s="7">
        <v>49.652687442000001</v>
      </c>
    </row>
    <row r="1404" spans="1:33" x14ac:dyDescent="0.25">
      <c r="A1404" s="1">
        <v>35083</v>
      </c>
      <c r="B1404" s="1">
        <v>30008006</v>
      </c>
      <c r="C1404" s="1">
        <v>9211031</v>
      </c>
      <c r="D1404" s="1">
        <v>130008006</v>
      </c>
      <c r="E1404" s="1" t="s">
        <v>613</v>
      </c>
      <c r="F1404" s="1">
        <v>34203085</v>
      </c>
      <c r="G1404" s="1">
        <v>1.83</v>
      </c>
      <c r="H1404" s="1">
        <v>3.1115647196374874</v>
      </c>
      <c r="I1404" s="1">
        <v>0.47120994357520635</v>
      </c>
      <c r="J1404" s="1">
        <v>3.9043254789234538E-2</v>
      </c>
      <c r="K1404" s="1">
        <v>-4.6006449155570959</v>
      </c>
      <c r="L1404" s="1">
        <v>4.8803496790194618</v>
      </c>
      <c r="M1404" s="1">
        <v>34.474998474121094</v>
      </c>
      <c r="N1404" s="1">
        <v>0.98970659838782415</v>
      </c>
      <c r="O1404" s="1">
        <v>0.96533690096206171</v>
      </c>
      <c r="P1404" s="1">
        <v>0.95540030054940595</v>
      </c>
      <c r="Q1404" s="1">
        <v>0.98877083460489912</v>
      </c>
      <c r="R1404" s="1">
        <v>0.9329846751933194</v>
      </c>
      <c r="S1404" s="1">
        <v>0.92250803596447917</v>
      </c>
      <c r="T1404" s="1">
        <v>0.92250803596447917</v>
      </c>
      <c r="U1404" s="1">
        <v>0.95540030054940595</v>
      </c>
      <c r="V1404" s="1">
        <v>406.790663</v>
      </c>
      <c r="W1404" s="1">
        <v>379.211635</v>
      </c>
      <c r="X1404" s="1">
        <v>262.000766</v>
      </c>
      <c r="Y1404" s="1">
        <v>389.46</v>
      </c>
      <c r="Z1404" s="7">
        <v>74463.375599999999</v>
      </c>
      <c r="AA1404" s="7">
        <v>73.236260489000003</v>
      </c>
      <c r="AB1404" s="7">
        <v>115.43624436</v>
      </c>
      <c r="AC1404" s="7">
        <v>767.86940733999995</v>
      </c>
      <c r="AD1404" s="7" t="s">
        <v>445</v>
      </c>
      <c r="AE1404" s="7">
        <v>51.535637176999998</v>
      </c>
      <c r="AF1404" s="7" t="s">
        <v>445</v>
      </c>
      <c r="AG1404" s="7">
        <v>79.877835146999999</v>
      </c>
    </row>
    <row r="1405" spans="1:33" x14ac:dyDescent="0.25">
      <c r="A1405" s="1">
        <v>39709</v>
      </c>
      <c r="B1405" s="1">
        <v>30009006</v>
      </c>
      <c r="C1405" s="1">
        <v>9211031</v>
      </c>
      <c r="D1405" s="1">
        <v>130009006</v>
      </c>
      <c r="E1405" s="1" t="s">
        <v>613</v>
      </c>
      <c r="F1405" s="1">
        <v>34203085</v>
      </c>
      <c r="G1405" s="1">
        <v>1.83</v>
      </c>
      <c r="H1405" s="1">
        <v>10.76024508543901</v>
      </c>
      <c r="I1405" s="1">
        <v>8.8797850855383196</v>
      </c>
      <c r="J1405" s="1">
        <v>1.3989508546046105</v>
      </c>
      <c r="K1405" s="1">
        <v>-3.5340775176825678</v>
      </c>
      <c r="L1405" s="1">
        <v>11.083252565564248</v>
      </c>
      <c r="M1405" s="1">
        <v>34.474998474121094</v>
      </c>
      <c r="N1405" s="1">
        <v>0.98970659838782415</v>
      </c>
      <c r="O1405" s="1">
        <v>0.96533690096206171</v>
      </c>
      <c r="P1405" s="1">
        <v>0.95540030054940595</v>
      </c>
      <c r="Q1405" s="1">
        <v>0.98877083460489912</v>
      </c>
      <c r="R1405" s="1">
        <v>0.9329846751933194</v>
      </c>
      <c r="S1405" s="1">
        <v>0.92250803596447917</v>
      </c>
      <c r="T1405" s="1">
        <v>0.92250803596447917</v>
      </c>
      <c r="U1405" s="1">
        <v>0.95540030054940595</v>
      </c>
      <c r="V1405" s="1">
        <v>406.790663</v>
      </c>
      <c r="W1405" s="1">
        <v>379.211635</v>
      </c>
      <c r="X1405" s="1">
        <v>262.000766</v>
      </c>
      <c r="Y1405" s="1">
        <v>389.46</v>
      </c>
      <c r="Z1405" s="7">
        <v>74463.375599999999</v>
      </c>
      <c r="AA1405" s="7">
        <v>31.688861676999998</v>
      </c>
      <c r="AB1405" s="7">
        <v>32.670135500999997</v>
      </c>
      <c r="AC1405" s="7">
        <v>39.800414261999997</v>
      </c>
      <c r="AD1405" s="7" t="s">
        <v>445</v>
      </c>
      <c r="AE1405" s="7">
        <v>67.390636835999999</v>
      </c>
      <c r="AF1405" s="7" t="s">
        <v>445</v>
      </c>
      <c r="AG1405" s="7">
        <v>104.28637224000001</v>
      </c>
    </row>
    <row r="1406" spans="1:33" x14ac:dyDescent="0.25">
      <c r="A1406" s="1">
        <v>44335</v>
      </c>
      <c r="B1406" s="1">
        <v>30010006</v>
      </c>
      <c r="C1406" s="1">
        <v>9211031</v>
      </c>
      <c r="D1406" s="1">
        <v>130010006</v>
      </c>
      <c r="E1406" s="1" t="s">
        <v>613</v>
      </c>
      <c r="F1406" s="1">
        <v>34203085</v>
      </c>
      <c r="G1406" s="1">
        <v>1.83</v>
      </c>
      <c r="H1406" s="1">
        <v>-0.28525277918316483</v>
      </c>
      <c r="I1406" s="1">
        <v>4.8934801300172222</v>
      </c>
      <c r="J1406" s="1">
        <v>-6.0370945884530096</v>
      </c>
      <c r="K1406" s="1">
        <v>2.2319372089755007</v>
      </c>
      <c r="L1406" s="1">
        <v>5.9041033547945814</v>
      </c>
      <c r="M1406" s="1">
        <v>34.474998474121094</v>
      </c>
      <c r="N1406" s="1">
        <v>0.98970659838782415</v>
      </c>
      <c r="O1406" s="1">
        <v>0.96533690096206171</v>
      </c>
      <c r="P1406" s="1">
        <v>0.95540030054940595</v>
      </c>
      <c r="Q1406" s="1">
        <v>0.98877083460489912</v>
      </c>
      <c r="R1406" s="1">
        <v>0.9329846751933194</v>
      </c>
      <c r="S1406" s="1">
        <v>0.92250803596447917</v>
      </c>
      <c r="T1406" s="1">
        <v>0.92250803596447917</v>
      </c>
      <c r="U1406" s="1">
        <v>0.95540030054940595</v>
      </c>
      <c r="V1406" s="1">
        <v>406.790663</v>
      </c>
      <c r="W1406" s="1">
        <v>379.211635</v>
      </c>
      <c r="X1406" s="1">
        <v>262.000766</v>
      </c>
      <c r="Y1406" s="1">
        <v>389.46</v>
      </c>
      <c r="Z1406" s="7">
        <v>74463.375599999999</v>
      </c>
      <c r="AA1406" s="7">
        <v>60.363917309999998</v>
      </c>
      <c r="AB1406" s="7" t="s">
        <v>444</v>
      </c>
      <c r="AC1406" s="7">
        <v>73.037065733000006</v>
      </c>
      <c r="AD1406" s="7">
        <v>39.035452239999998</v>
      </c>
      <c r="AE1406" s="7" t="s">
        <v>445</v>
      </c>
      <c r="AF1406" s="7">
        <v>60.633985619999997</v>
      </c>
      <c r="AG1406" s="7" t="s">
        <v>445</v>
      </c>
    </row>
    <row r="1407" spans="1:33" x14ac:dyDescent="0.25">
      <c r="A1407" s="1">
        <v>48961</v>
      </c>
      <c r="B1407" s="1">
        <v>30011006</v>
      </c>
      <c r="C1407" s="1">
        <v>9211031</v>
      </c>
      <c r="D1407" s="1">
        <v>130011006</v>
      </c>
      <c r="E1407" s="1" t="s">
        <v>613</v>
      </c>
      <c r="F1407" s="1">
        <v>34203085</v>
      </c>
      <c r="G1407" s="1">
        <v>1.83</v>
      </c>
      <c r="H1407" s="1">
        <v>7.9009864685427873</v>
      </c>
      <c r="I1407" s="1">
        <v>0.76618649417827234</v>
      </c>
      <c r="J1407" s="1">
        <v>7.2775601961859175</v>
      </c>
      <c r="K1407" s="1">
        <v>-8.8807819364808829</v>
      </c>
      <c r="L1407" s="1">
        <v>9.2990454736688619</v>
      </c>
      <c r="M1407" s="1">
        <v>34.474998474121094</v>
      </c>
      <c r="N1407" s="1">
        <v>0.98970659838782415</v>
      </c>
      <c r="O1407" s="1">
        <v>0.96533690096206171</v>
      </c>
      <c r="P1407" s="1">
        <v>0.95540030054940595</v>
      </c>
      <c r="Q1407" s="1">
        <v>0.98877083460489912</v>
      </c>
      <c r="R1407" s="1">
        <v>0.9329846751933194</v>
      </c>
      <c r="S1407" s="1">
        <v>0.92250803596447917</v>
      </c>
      <c r="T1407" s="1">
        <v>0.92250803596447917</v>
      </c>
      <c r="U1407" s="1">
        <v>0.95540030054940595</v>
      </c>
      <c r="V1407" s="1">
        <v>406.790663</v>
      </c>
      <c r="W1407" s="1">
        <v>379.211635</v>
      </c>
      <c r="X1407" s="1">
        <v>262.000766</v>
      </c>
      <c r="Y1407" s="1">
        <v>389.46</v>
      </c>
      <c r="Z1407" s="7">
        <v>74463.375599999999</v>
      </c>
      <c r="AA1407" s="7">
        <v>37.960870884999999</v>
      </c>
      <c r="AB1407" s="7">
        <v>44.854895650000003</v>
      </c>
      <c r="AC1407" s="7">
        <v>471.85995355</v>
      </c>
      <c r="AD1407" s="7" t="s">
        <v>445</v>
      </c>
      <c r="AE1407" s="7">
        <v>26.215825564999999</v>
      </c>
      <c r="AF1407" s="7" t="s">
        <v>445</v>
      </c>
      <c r="AG1407" s="7">
        <v>40.898360269999998</v>
      </c>
    </row>
    <row r="1408" spans="1:33" x14ac:dyDescent="0.25">
      <c r="A1408" s="1">
        <v>53587</v>
      </c>
      <c r="B1408" s="1">
        <v>30012006</v>
      </c>
      <c r="C1408" s="1">
        <v>9211031</v>
      </c>
      <c r="D1408" s="1">
        <v>130012006</v>
      </c>
      <c r="E1408" s="1" t="s">
        <v>613</v>
      </c>
      <c r="F1408" s="1">
        <v>34203085</v>
      </c>
      <c r="G1408" s="1">
        <v>1.83</v>
      </c>
      <c r="H1408" s="1">
        <v>3.6543297857564681</v>
      </c>
      <c r="I1408" s="1">
        <v>5.9550075653740597</v>
      </c>
      <c r="J1408" s="1">
        <v>-5.1183718676240026</v>
      </c>
      <c r="K1408" s="1">
        <v>1.8861951115315152</v>
      </c>
      <c r="L1408" s="1">
        <v>7.641670238174485</v>
      </c>
      <c r="M1408" s="1">
        <v>34.474998474121094</v>
      </c>
      <c r="N1408" s="1">
        <v>0.98970659838782415</v>
      </c>
      <c r="O1408" s="1">
        <v>0.96533690096206171</v>
      </c>
      <c r="P1408" s="1">
        <v>0.95540030054940595</v>
      </c>
      <c r="Q1408" s="1">
        <v>0.98877083460489912</v>
      </c>
      <c r="R1408" s="1">
        <v>0.9329846751933194</v>
      </c>
      <c r="S1408" s="1">
        <v>0.92250803596447917</v>
      </c>
      <c r="T1408" s="1">
        <v>0.92250803596447917</v>
      </c>
      <c r="U1408" s="1">
        <v>0.95540030054940595</v>
      </c>
      <c r="V1408" s="1">
        <v>406.790663</v>
      </c>
      <c r="W1408" s="1">
        <v>379.211635</v>
      </c>
      <c r="X1408" s="1">
        <v>262.000766</v>
      </c>
      <c r="Y1408" s="1">
        <v>389.46</v>
      </c>
      <c r="Z1408" s="7">
        <v>74463.375599999999</v>
      </c>
      <c r="AA1408" s="7">
        <v>46.410958436999998</v>
      </c>
      <c r="AB1408" s="7">
        <v>98.142368447999999</v>
      </c>
      <c r="AC1408" s="7">
        <v>59.839370240000001</v>
      </c>
      <c r="AD1408" s="7">
        <v>46.221620139000002</v>
      </c>
      <c r="AE1408" s="7" t="s">
        <v>445</v>
      </c>
      <c r="AF1408" s="7">
        <v>71.696984642000004</v>
      </c>
      <c r="AG1408" s="7" t="s">
        <v>445</v>
      </c>
    </row>
    <row r="1409" spans="1:33" x14ac:dyDescent="0.25">
      <c r="A1409" s="1">
        <v>58213</v>
      </c>
      <c r="B1409" s="1">
        <v>30014006</v>
      </c>
      <c r="C1409" s="1">
        <v>9211031</v>
      </c>
      <c r="D1409" s="1">
        <v>130014006</v>
      </c>
      <c r="E1409" s="1" t="s">
        <v>613</v>
      </c>
      <c r="F1409" s="1">
        <v>34203085</v>
      </c>
      <c r="G1409" s="1">
        <v>1.83</v>
      </c>
      <c r="H1409" s="1">
        <v>12.254983019012808</v>
      </c>
      <c r="I1409" s="1">
        <v>2.3983678657210126</v>
      </c>
      <c r="J1409" s="1">
        <v>11.496050298579149</v>
      </c>
      <c r="K1409" s="1">
        <v>-13.041363500410583</v>
      </c>
      <c r="L1409" s="1">
        <v>14.402345128023446</v>
      </c>
      <c r="M1409" s="1">
        <v>34.474998474121094</v>
      </c>
      <c r="N1409" s="1">
        <v>0.98970659838782415</v>
      </c>
      <c r="O1409" s="1">
        <v>0.96533690096206171</v>
      </c>
      <c r="P1409" s="1">
        <v>0.95540030054940595</v>
      </c>
      <c r="Q1409" s="1">
        <v>0.98877083460489912</v>
      </c>
      <c r="R1409" s="1">
        <v>0.9329846751933194</v>
      </c>
      <c r="S1409" s="1">
        <v>0.92250803596447917</v>
      </c>
      <c r="T1409" s="1">
        <v>0.92250803596447917</v>
      </c>
      <c r="U1409" s="1">
        <v>0.95540030054940595</v>
      </c>
      <c r="V1409" s="1">
        <v>406.790663</v>
      </c>
      <c r="W1409" s="1">
        <v>379.211635</v>
      </c>
      <c r="X1409" s="1">
        <v>262.000766</v>
      </c>
      <c r="Y1409" s="1">
        <v>389.46</v>
      </c>
      <c r="Z1409" s="7">
        <v>74463.375599999999</v>
      </c>
      <c r="AA1409" s="7">
        <v>24.155549795999999</v>
      </c>
      <c r="AB1409" s="7">
        <v>28.563395517</v>
      </c>
      <c r="AC1409" s="7">
        <v>150.06060884999999</v>
      </c>
      <c r="AD1409" s="7" t="s">
        <v>445</v>
      </c>
      <c r="AE1409" s="7">
        <v>17.533170405</v>
      </c>
      <c r="AF1409" s="7" t="s">
        <v>445</v>
      </c>
      <c r="AG1409" s="7">
        <v>27.531541278999999</v>
      </c>
    </row>
    <row r="1410" spans="1:33" x14ac:dyDescent="0.25">
      <c r="A1410" s="1">
        <v>62839</v>
      </c>
      <c r="B1410" s="1">
        <v>30015006</v>
      </c>
      <c r="C1410" s="1">
        <v>9211031</v>
      </c>
      <c r="D1410" s="1">
        <v>130015006</v>
      </c>
      <c r="E1410" s="1" t="s">
        <v>613</v>
      </c>
      <c r="F1410" s="1">
        <v>34203085</v>
      </c>
      <c r="G1410" s="1">
        <v>1.83</v>
      </c>
      <c r="H1410" s="1">
        <v>6.9882039449356261</v>
      </c>
      <c r="I1410" s="1">
        <v>6.1730600564924618</v>
      </c>
      <c r="J1410" s="1">
        <v>-1.0637504059794296</v>
      </c>
      <c r="K1410" s="1">
        <v>-1.7247094158538097</v>
      </c>
      <c r="L1410" s="1">
        <v>7.5890082888069985</v>
      </c>
      <c r="M1410" s="1">
        <v>34.474998474121094</v>
      </c>
      <c r="N1410" s="1">
        <v>0.98970659838782415</v>
      </c>
      <c r="O1410" s="1">
        <v>0.96533690096206171</v>
      </c>
      <c r="P1410" s="1">
        <v>0.95540030054940595</v>
      </c>
      <c r="Q1410" s="1">
        <v>0.98877083460489912</v>
      </c>
      <c r="R1410" s="1">
        <v>0.9329846751933194</v>
      </c>
      <c r="S1410" s="1">
        <v>0.92250803596447917</v>
      </c>
      <c r="T1410" s="1">
        <v>0.92250803596447917</v>
      </c>
      <c r="U1410" s="1">
        <v>0.95540030054940595</v>
      </c>
      <c r="V1410" s="1">
        <v>406.790663</v>
      </c>
      <c r="W1410" s="1">
        <v>379.211635</v>
      </c>
      <c r="X1410" s="1">
        <v>262.000766</v>
      </c>
      <c r="Y1410" s="1">
        <v>389.46</v>
      </c>
      <c r="Z1410" s="7">
        <v>74463.375599999999</v>
      </c>
      <c r="AA1410" s="7">
        <v>46.739954453000003</v>
      </c>
      <c r="AB1410" s="7">
        <v>50.844352698999998</v>
      </c>
      <c r="AC1410" s="7">
        <v>57.690326472999999</v>
      </c>
      <c r="AD1410" s="7">
        <v>226.21289759999999</v>
      </c>
      <c r="AE1410" s="7">
        <v>139.1382806</v>
      </c>
      <c r="AF1410" s="7">
        <v>348.79088982000002</v>
      </c>
      <c r="AG1410" s="7">
        <v>214.7408069</v>
      </c>
    </row>
    <row r="1411" spans="1:33" x14ac:dyDescent="0.25">
      <c r="A1411" s="1">
        <v>67465</v>
      </c>
      <c r="B1411" s="1">
        <v>30016006</v>
      </c>
      <c r="C1411" s="1">
        <v>9211031</v>
      </c>
      <c r="D1411" s="1">
        <v>130016006</v>
      </c>
      <c r="E1411" s="1" t="s">
        <v>613</v>
      </c>
      <c r="F1411" s="1">
        <v>34203085</v>
      </c>
      <c r="G1411" s="1">
        <v>1.83</v>
      </c>
      <c r="H1411" s="1">
        <v>11.697153014040589</v>
      </c>
      <c r="I1411" s="1">
        <v>3.7125152556019554</v>
      </c>
      <c r="J1411" s="1">
        <v>9.4056159394065002</v>
      </c>
      <c r="K1411" s="1">
        <v>-10.787433662578692</v>
      </c>
      <c r="L1411" s="1">
        <v>13.05596834691303</v>
      </c>
      <c r="M1411" s="1">
        <v>34.474998474121094</v>
      </c>
      <c r="N1411" s="1">
        <v>0.98970659838782415</v>
      </c>
      <c r="O1411" s="1">
        <v>0.96533690096206171</v>
      </c>
      <c r="P1411" s="1">
        <v>0.95540030054940595</v>
      </c>
      <c r="Q1411" s="1">
        <v>0.98877083460489912</v>
      </c>
      <c r="R1411" s="1">
        <v>0.9329846751933194</v>
      </c>
      <c r="S1411" s="1">
        <v>0.92250803596447917</v>
      </c>
      <c r="T1411" s="1">
        <v>0.92250803596447917</v>
      </c>
      <c r="U1411" s="1">
        <v>0.95540030054940595</v>
      </c>
      <c r="V1411" s="1">
        <v>406.790663</v>
      </c>
      <c r="W1411" s="1">
        <v>379.211635</v>
      </c>
      <c r="X1411" s="1">
        <v>262.000766</v>
      </c>
      <c r="Y1411" s="1">
        <v>389.46</v>
      </c>
      <c r="Z1411" s="7">
        <v>74463.375599999999</v>
      </c>
      <c r="AA1411" s="7">
        <v>26.749677421000001</v>
      </c>
      <c r="AB1411" s="7">
        <v>29.973255596000001</v>
      </c>
      <c r="AC1411" s="7">
        <v>96.588530984000002</v>
      </c>
      <c r="AD1411" s="7" t="s">
        <v>445</v>
      </c>
      <c r="AE1411" s="7">
        <v>21.405496954</v>
      </c>
      <c r="AF1411" s="7" t="s">
        <v>445</v>
      </c>
      <c r="AG1411" s="7">
        <v>33.492930635</v>
      </c>
    </row>
    <row r="1412" spans="1:33" x14ac:dyDescent="0.25">
      <c r="A1412" s="1">
        <v>72091</v>
      </c>
      <c r="B1412" s="1">
        <v>30017006</v>
      </c>
      <c r="C1412" s="1">
        <v>9211031</v>
      </c>
      <c r="D1412" s="1">
        <v>130017006</v>
      </c>
      <c r="E1412" s="1" t="s">
        <v>613</v>
      </c>
      <c r="F1412" s="1">
        <v>34203085</v>
      </c>
      <c r="G1412" s="1">
        <v>1.83</v>
      </c>
      <c r="H1412" s="1">
        <v>1.8421203997883557</v>
      </c>
      <c r="I1412" s="1">
        <v>3.9078712267081812</v>
      </c>
      <c r="J1412" s="1">
        <v>-4.5151279320992082</v>
      </c>
      <c r="K1412" s="1">
        <v>1.4775876765192397</v>
      </c>
      <c r="L1412" s="1">
        <v>5.6773507129224985</v>
      </c>
      <c r="M1412" s="1">
        <v>34.474998474121094</v>
      </c>
      <c r="N1412" s="1">
        <v>0.98970659838782415</v>
      </c>
      <c r="O1412" s="1">
        <v>0.96533690096206171</v>
      </c>
      <c r="P1412" s="1">
        <v>0.95540030054940595</v>
      </c>
      <c r="Q1412" s="1">
        <v>0.98877083460489912</v>
      </c>
      <c r="R1412" s="1">
        <v>0.9329846751933194</v>
      </c>
      <c r="S1412" s="1">
        <v>0.92250803596447917</v>
      </c>
      <c r="T1412" s="1">
        <v>0.92250803596447917</v>
      </c>
      <c r="U1412" s="1">
        <v>0.95540030054940595</v>
      </c>
      <c r="V1412" s="1">
        <v>406.790663</v>
      </c>
      <c r="W1412" s="1">
        <v>379.211635</v>
      </c>
      <c r="X1412" s="1">
        <v>262.000766</v>
      </c>
      <c r="Y1412" s="1">
        <v>389.46</v>
      </c>
      <c r="Z1412" s="7">
        <v>74463.375599999999</v>
      </c>
      <c r="AA1412" s="7">
        <v>62.814784107999998</v>
      </c>
      <c r="AB1412" s="7">
        <v>195.67493508999999</v>
      </c>
      <c r="AC1412" s="7">
        <v>91.710043150000004</v>
      </c>
      <c r="AD1412" s="7">
        <v>52.530667502</v>
      </c>
      <c r="AE1412" s="7" t="s">
        <v>445</v>
      </c>
      <c r="AF1412" s="7">
        <v>81.409669592</v>
      </c>
      <c r="AG1412" s="7" t="s">
        <v>445</v>
      </c>
    </row>
    <row r="1413" spans="1:33" x14ac:dyDescent="0.25">
      <c r="A1413" s="1">
        <v>76717</v>
      </c>
      <c r="B1413" s="1">
        <v>30018006</v>
      </c>
      <c r="C1413" s="1">
        <v>9211031</v>
      </c>
      <c r="D1413" s="1">
        <v>130018006</v>
      </c>
      <c r="E1413" s="1" t="s">
        <v>613</v>
      </c>
      <c r="F1413" s="1">
        <v>34203085</v>
      </c>
      <c r="G1413" s="1">
        <v>1.83</v>
      </c>
      <c r="H1413" s="1">
        <v>5.9887463941113364</v>
      </c>
      <c r="I1413" s="1">
        <v>3.2064212498598126</v>
      </c>
      <c r="J1413" s="1">
        <v>2.3202293620915428</v>
      </c>
      <c r="K1413" s="1">
        <v>-3.9582442632035724</v>
      </c>
      <c r="L1413" s="1">
        <v>6.2274390328407643</v>
      </c>
      <c r="M1413" s="1">
        <v>34.474998474121094</v>
      </c>
      <c r="N1413" s="1">
        <v>0.98970659838782415</v>
      </c>
      <c r="O1413" s="1">
        <v>0.96533690096206171</v>
      </c>
      <c r="P1413" s="1">
        <v>0.95540030054940595</v>
      </c>
      <c r="Q1413" s="1">
        <v>0.98877083460489912</v>
      </c>
      <c r="R1413" s="1">
        <v>0.9329846751933194</v>
      </c>
      <c r="S1413" s="1">
        <v>0.92250803596447917</v>
      </c>
      <c r="T1413" s="1">
        <v>0.92250803596447917</v>
      </c>
      <c r="U1413" s="1">
        <v>0.95540030054940595</v>
      </c>
      <c r="V1413" s="1">
        <v>406.790663</v>
      </c>
      <c r="W1413" s="1">
        <v>379.211635</v>
      </c>
      <c r="X1413" s="1">
        <v>262.000766</v>
      </c>
      <c r="Y1413" s="1">
        <v>389.46</v>
      </c>
      <c r="Z1413" s="7">
        <v>74463.375599999999</v>
      </c>
      <c r="AA1413" s="7">
        <v>57.177833317999998</v>
      </c>
      <c r="AB1413" s="7">
        <v>59.496619193000001</v>
      </c>
      <c r="AC1413" s="7">
        <v>111.99167571</v>
      </c>
      <c r="AD1413" s="7" t="s">
        <v>445</v>
      </c>
      <c r="AE1413" s="7">
        <v>60.061873900000002</v>
      </c>
      <c r="AF1413" s="7" t="s">
        <v>445</v>
      </c>
      <c r="AG1413" s="7">
        <v>93.003850270000001</v>
      </c>
    </row>
    <row r="1414" spans="1:33" x14ac:dyDescent="0.25">
      <c r="A1414" s="1">
        <v>81343</v>
      </c>
      <c r="B1414" s="1">
        <v>30019006</v>
      </c>
      <c r="C1414" s="1">
        <v>9211031</v>
      </c>
      <c r="D1414" s="1">
        <v>130019006</v>
      </c>
      <c r="E1414" s="1" t="s">
        <v>613</v>
      </c>
      <c r="F1414" s="1">
        <v>34203085</v>
      </c>
      <c r="G1414" s="1">
        <v>1.83</v>
      </c>
      <c r="H1414" s="1">
        <v>4.7656885652986949</v>
      </c>
      <c r="I1414" s="1">
        <v>1.9541664392603488</v>
      </c>
      <c r="J1414" s="1">
        <v>2.2203987810429209</v>
      </c>
      <c r="K1414" s="1">
        <v>-3.7815303985052431</v>
      </c>
      <c r="L1414" s="1">
        <v>5.0659177596835452</v>
      </c>
      <c r="M1414" s="1">
        <v>34.474998474121094</v>
      </c>
      <c r="N1414" s="1">
        <v>0.98970659838782415</v>
      </c>
      <c r="O1414" s="1">
        <v>0.96533690096206171</v>
      </c>
      <c r="P1414" s="1">
        <v>0.95540030054940595</v>
      </c>
      <c r="Q1414" s="1">
        <v>0.98877083460489912</v>
      </c>
      <c r="R1414" s="1">
        <v>0.9329846751933194</v>
      </c>
      <c r="S1414" s="1">
        <v>0.92250803596447917</v>
      </c>
      <c r="T1414" s="1">
        <v>0.92250803596447917</v>
      </c>
      <c r="U1414" s="1">
        <v>0.95540030054940595</v>
      </c>
      <c r="V1414" s="1">
        <v>406.790663</v>
      </c>
      <c r="W1414" s="1">
        <v>379.211635</v>
      </c>
      <c r="X1414" s="1">
        <v>262.000766</v>
      </c>
      <c r="Y1414" s="1">
        <v>389.46</v>
      </c>
      <c r="Z1414" s="7">
        <v>74463.375599999999</v>
      </c>
      <c r="AA1414" s="7">
        <v>70.516934785999993</v>
      </c>
      <c r="AB1414" s="7">
        <v>75.022363838000004</v>
      </c>
      <c r="AC1414" s="7">
        <v>184.39818450000001</v>
      </c>
      <c r="AD1414" s="7" t="s">
        <v>445</v>
      </c>
      <c r="AE1414" s="7">
        <v>62.915342889000001</v>
      </c>
      <c r="AF1414" s="7" t="s">
        <v>445</v>
      </c>
      <c r="AG1414" s="7">
        <v>97.396723506000001</v>
      </c>
    </row>
    <row r="1415" spans="1:33" x14ac:dyDescent="0.25">
      <c r="A1415" s="1">
        <v>85969</v>
      </c>
      <c r="B1415" s="1">
        <v>30020006</v>
      </c>
      <c r="C1415" s="1">
        <v>9211031</v>
      </c>
      <c r="D1415" s="1">
        <v>130020006</v>
      </c>
      <c r="E1415" s="1" t="s">
        <v>613</v>
      </c>
      <c r="F1415" s="1">
        <v>34203085</v>
      </c>
      <c r="G1415" s="1">
        <v>1.83</v>
      </c>
      <c r="H1415" s="1">
        <v>5.0976078414793031</v>
      </c>
      <c r="I1415" s="1">
        <v>2.3052447445657274</v>
      </c>
      <c r="J1415" s="1">
        <v>2.2439683069172345</v>
      </c>
      <c r="K1415" s="1">
        <v>-3.8319431440400828</v>
      </c>
      <c r="L1415" s="1">
        <v>5.3834092256973971</v>
      </c>
      <c r="M1415" s="1">
        <v>34.474998474121094</v>
      </c>
      <c r="N1415" s="1">
        <v>0.98970659838782415</v>
      </c>
      <c r="O1415" s="1">
        <v>0.96533690096206171</v>
      </c>
      <c r="P1415" s="1">
        <v>0.95540030054940595</v>
      </c>
      <c r="Q1415" s="1">
        <v>0.98877083460489912</v>
      </c>
      <c r="R1415" s="1">
        <v>0.9329846751933194</v>
      </c>
      <c r="S1415" s="1">
        <v>0.92250803596447917</v>
      </c>
      <c r="T1415" s="1">
        <v>0.92250803596447917</v>
      </c>
      <c r="U1415" s="1">
        <v>0.95540030054940595</v>
      </c>
      <c r="V1415" s="1">
        <v>406.790663</v>
      </c>
      <c r="W1415" s="1">
        <v>379.211635</v>
      </c>
      <c r="X1415" s="1">
        <v>262.000766</v>
      </c>
      <c r="Y1415" s="1">
        <v>389.46</v>
      </c>
      <c r="Z1415" s="7">
        <v>74463.375599999999</v>
      </c>
      <c r="AA1415" s="7">
        <v>66.299158370000001</v>
      </c>
      <c r="AB1415" s="7">
        <v>70.072338500000001</v>
      </c>
      <c r="AC1415" s="7">
        <v>156.16288299000001</v>
      </c>
      <c r="AD1415" s="7" t="s">
        <v>445</v>
      </c>
      <c r="AE1415" s="7">
        <v>62.074477616000003</v>
      </c>
      <c r="AF1415" s="7" t="s">
        <v>445</v>
      </c>
      <c r="AG1415" s="7">
        <v>96.102223875999996</v>
      </c>
    </row>
    <row r="1416" spans="1:33" x14ac:dyDescent="0.25">
      <c r="A1416" s="1">
        <v>90595</v>
      </c>
      <c r="B1416" s="1">
        <v>30021006</v>
      </c>
      <c r="C1416" s="1">
        <v>9211031</v>
      </c>
      <c r="D1416" s="1">
        <v>130021006</v>
      </c>
      <c r="E1416" s="1" t="s">
        <v>613</v>
      </c>
      <c r="F1416" s="1">
        <v>34203085</v>
      </c>
      <c r="G1416" s="1">
        <v>1.83</v>
      </c>
      <c r="H1416" s="1">
        <v>5.8491162271751369</v>
      </c>
      <c r="I1416" s="1">
        <v>2.9765911686243549</v>
      </c>
      <c r="J1416" s="1">
        <v>2.4571921095260514</v>
      </c>
      <c r="K1416" s="1">
        <v>-4.0824498713469097</v>
      </c>
      <c r="L1416" s="1">
        <v>6.1496205364153003</v>
      </c>
      <c r="M1416" s="1">
        <v>34.474998474121094</v>
      </c>
      <c r="N1416" s="1">
        <v>0.98970659838782415</v>
      </c>
      <c r="O1416" s="1">
        <v>0.96533690096206171</v>
      </c>
      <c r="P1416" s="1">
        <v>0.95540030054940595</v>
      </c>
      <c r="Q1416" s="1">
        <v>0.98877083460489912</v>
      </c>
      <c r="R1416" s="1">
        <v>0.9329846751933194</v>
      </c>
      <c r="S1416" s="1">
        <v>0.92250803596447917</v>
      </c>
      <c r="T1416" s="1">
        <v>0.92250803596447917</v>
      </c>
      <c r="U1416" s="1">
        <v>0.95540030054940595</v>
      </c>
      <c r="V1416" s="1">
        <v>406.790663</v>
      </c>
      <c r="W1416" s="1">
        <v>379.211635</v>
      </c>
      <c r="X1416" s="1">
        <v>262.000766</v>
      </c>
      <c r="Y1416" s="1">
        <v>389.46</v>
      </c>
      <c r="Z1416" s="7">
        <v>74463.375599999999</v>
      </c>
      <c r="AA1416" s="7">
        <v>57.914026956000001</v>
      </c>
      <c r="AB1416" s="7">
        <v>60.940795153000003</v>
      </c>
      <c r="AC1416" s="7">
        <v>120.71604682</v>
      </c>
      <c r="AD1416" s="7" t="s">
        <v>445</v>
      </c>
      <c r="AE1416" s="7">
        <v>58.204110198999999</v>
      </c>
      <c r="AF1416" s="7" t="s">
        <v>445</v>
      </c>
      <c r="AG1416" s="7">
        <v>90.143850575000002</v>
      </c>
    </row>
    <row r="1417" spans="1:33" x14ac:dyDescent="0.25">
      <c r="A1417" s="1">
        <v>95221</v>
      </c>
      <c r="B1417" s="1">
        <v>30022006</v>
      </c>
      <c r="C1417" s="1">
        <v>9211031</v>
      </c>
      <c r="D1417" s="1">
        <v>130022006</v>
      </c>
      <c r="E1417" s="1" t="s">
        <v>613</v>
      </c>
      <c r="F1417" s="1">
        <v>34203085</v>
      </c>
      <c r="G1417" s="1">
        <v>1.83</v>
      </c>
      <c r="H1417" s="1">
        <v>6.7654007649026866</v>
      </c>
      <c r="I1417" s="1">
        <v>6.0586112480888046</v>
      </c>
      <c r="J1417" s="1">
        <v>-0.3583058779116135</v>
      </c>
      <c r="K1417" s="1">
        <v>-2.5988042808673635</v>
      </c>
      <c r="L1417" s="1">
        <v>7.7019653017715495</v>
      </c>
      <c r="M1417" s="1">
        <v>34.474998474121094</v>
      </c>
      <c r="N1417" s="1">
        <v>0.98970659838782415</v>
      </c>
      <c r="O1417" s="1">
        <v>0.96533690096206171</v>
      </c>
      <c r="P1417" s="1">
        <v>0.95540030054940595</v>
      </c>
      <c r="Q1417" s="1">
        <v>0.98877083460489912</v>
      </c>
      <c r="R1417" s="1">
        <v>0.9329846751933194</v>
      </c>
      <c r="S1417" s="1">
        <v>0.92250803596447917</v>
      </c>
      <c r="T1417" s="1">
        <v>0.92250803596447917</v>
      </c>
      <c r="U1417" s="1">
        <v>0.95540030054940595</v>
      </c>
      <c r="V1417" s="1">
        <v>406.790663</v>
      </c>
      <c r="W1417" s="1">
        <v>379.211635</v>
      </c>
      <c r="X1417" s="1">
        <v>262.000766</v>
      </c>
      <c r="Y1417" s="1">
        <v>389.46</v>
      </c>
      <c r="Z1417" s="7">
        <v>74463.375599999999</v>
      </c>
      <c r="AA1417" s="7">
        <v>46.039800344</v>
      </c>
      <c r="AB1417" s="7">
        <v>52.551729252999998</v>
      </c>
      <c r="AC1417" s="7">
        <v>58.799002645000002</v>
      </c>
      <c r="AD1417" s="7">
        <v>673.55720645999997</v>
      </c>
      <c r="AE1417" s="7">
        <v>92.003468495999996</v>
      </c>
      <c r="AF1417" s="7">
        <v>1037.4708261999999</v>
      </c>
      <c r="AG1417" s="7">
        <v>142.17746195000001</v>
      </c>
    </row>
    <row r="1418" spans="1:33" x14ac:dyDescent="0.25">
      <c r="A1418" s="1">
        <v>99847</v>
      </c>
      <c r="B1418" s="1">
        <v>30024006</v>
      </c>
      <c r="C1418" s="1">
        <v>9211031</v>
      </c>
      <c r="D1418" s="1">
        <v>130024006</v>
      </c>
      <c r="E1418" s="1" t="s">
        <v>613</v>
      </c>
      <c r="F1418" s="1">
        <v>34203085</v>
      </c>
      <c r="G1418" s="1">
        <v>1.83</v>
      </c>
      <c r="H1418" s="1">
        <v>1.203304834670861</v>
      </c>
      <c r="I1418" s="1">
        <v>1.3213397543433074</v>
      </c>
      <c r="J1418" s="1">
        <v>-1.8166501264344204E-2</v>
      </c>
      <c r="K1418" s="1">
        <v>-1.5187518889424774</v>
      </c>
      <c r="L1418" s="1">
        <v>2.4678585655293284</v>
      </c>
      <c r="M1418" s="1">
        <v>34.474998474121094</v>
      </c>
      <c r="N1418" s="1">
        <v>0.98970659838782415</v>
      </c>
      <c r="O1418" s="1">
        <v>0.96533690096206171</v>
      </c>
      <c r="P1418" s="1">
        <v>0.95540030054940595</v>
      </c>
      <c r="Q1418" s="1">
        <v>0.98877083460489912</v>
      </c>
      <c r="R1418" s="1">
        <v>0.9329846751933194</v>
      </c>
      <c r="S1418" s="1">
        <v>0.92250803596447917</v>
      </c>
      <c r="T1418" s="1">
        <v>0.92250803596447917</v>
      </c>
      <c r="U1418" s="1">
        <v>0.95540030054940595</v>
      </c>
      <c r="V1418" s="1">
        <v>406.790663</v>
      </c>
      <c r="W1418" s="1">
        <v>379.211635</v>
      </c>
      <c r="X1418" s="1">
        <v>262.000766</v>
      </c>
      <c r="Y1418" s="1">
        <v>389.46</v>
      </c>
      <c r="Z1418" s="7">
        <v>74463.375599999999</v>
      </c>
      <c r="AA1418" s="7">
        <v>145.80699903999999</v>
      </c>
      <c r="AB1418" s="7">
        <v>300.08655729999998</v>
      </c>
      <c r="AC1418" s="7">
        <v>273.19057729999997</v>
      </c>
      <c r="AD1418" s="7">
        <v>13303.587853999999</v>
      </c>
      <c r="AE1418" s="7">
        <v>158.14239437000001</v>
      </c>
      <c r="AF1418" s="7">
        <v>20481.215899999999</v>
      </c>
      <c r="AG1418" s="7">
        <v>243.99735853000001</v>
      </c>
    </row>
    <row r="1419" spans="1:33" x14ac:dyDescent="0.25">
      <c r="A1419" s="1">
        <v>104473</v>
      </c>
      <c r="B1419" s="1">
        <v>30026006</v>
      </c>
      <c r="C1419" s="1">
        <v>9211031</v>
      </c>
      <c r="D1419" s="1">
        <v>130026006</v>
      </c>
      <c r="E1419" s="1" t="s">
        <v>613</v>
      </c>
      <c r="F1419" s="1">
        <v>34203085</v>
      </c>
      <c r="G1419" s="1">
        <v>1.83</v>
      </c>
      <c r="H1419" s="1">
        <v>17.621603749517195</v>
      </c>
      <c r="I1419" s="1">
        <v>13.91216527323555</v>
      </c>
      <c r="J1419" s="1">
        <v>3.7032827280951235</v>
      </c>
      <c r="K1419" s="1">
        <v>-5.8338242538644192</v>
      </c>
      <c r="L1419" s="1">
        <v>17.575875628099414</v>
      </c>
      <c r="M1419" s="1">
        <v>34.474998474121094</v>
      </c>
      <c r="N1419" s="1">
        <v>0.98970659838782415</v>
      </c>
      <c r="O1419" s="1">
        <v>0.96533690096206171</v>
      </c>
      <c r="P1419" s="1">
        <v>0.95540030054940595</v>
      </c>
      <c r="Q1419" s="1">
        <v>0.98877083460489912</v>
      </c>
      <c r="R1419" s="1">
        <v>0.9329846751933194</v>
      </c>
      <c r="S1419" s="1">
        <v>0.92250803596447917</v>
      </c>
      <c r="T1419" s="1">
        <v>0.92250803596447917</v>
      </c>
      <c r="U1419" s="1">
        <v>0.95540030054940595</v>
      </c>
      <c r="V1419" s="1">
        <v>406.790663</v>
      </c>
      <c r="W1419" s="1">
        <v>379.211635</v>
      </c>
      <c r="X1419" s="1">
        <v>262.000766</v>
      </c>
      <c r="Y1419" s="1">
        <v>389.46</v>
      </c>
      <c r="Z1419" s="7">
        <v>74463.375599999999</v>
      </c>
      <c r="AA1419" s="7">
        <v>19.613420219999998</v>
      </c>
      <c r="AB1419" s="7">
        <v>19.559928324000001</v>
      </c>
      <c r="AC1419" s="7">
        <v>25.041877949</v>
      </c>
      <c r="AD1419" s="7" t="s">
        <v>445</v>
      </c>
      <c r="AE1419" s="7">
        <v>40.430423945999998</v>
      </c>
      <c r="AF1419" s="7" t="s">
        <v>445</v>
      </c>
      <c r="AG1419" s="7">
        <v>62.781523896000003</v>
      </c>
    </row>
    <row r="1420" spans="1:33" x14ac:dyDescent="0.25">
      <c r="A1420" s="1">
        <v>109099</v>
      </c>
      <c r="B1420" s="1">
        <v>30028006</v>
      </c>
      <c r="C1420" s="1">
        <v>9211031</v>
      </c>
      <c r="D1420" s="1">
        <v>130028006</v>
      </c>
      <c r="E1420" s="1" t="s">
        <v>613</v>
      </c>
      <c r="F1420" s="1">
        <v>34203085</v>
      </c>
      <c r="G1420" s="1">
        <v>1.83</v>
      </c>
      <c r="H1420" s="1">
        <v>16.363424647050845</v>
      </c>
      <c r="I1420" s="1">
        <v>14.766524803571658</v>
      </c>
      <c r="J1420" s="1">
        <v>1.595401473853262</v>
      </c>
      <c r="K1420" s="1">
        <v>-3.4173414218670661</v>
      </c>
      <c r="L1420" s="1">
        <v>16.740909340532344</v>
      </c>
      <c r="M1420" s="1">
        <v>34.474998474121094</v>
      </c>
      <c r="N1420" s="1">
        <v>0.98970659838782415</v>
      </c>
      <c r="O1420" s="1">
        <v>0.96533690096206171</v>
      </c>
      <c r="P1420" s="1">
        <v>0.95540030054940595</v>
      </c>
      <c r="Q1420" s="1">
        <v>0.98877083460489912</v>
      </c>
      <c r="R1420" s="1">
        <v>0.9329846751933194</v>
      </c>
      <c r="S1420" s="1">
        <v>0.92250803596447917</v>
      </c>
      <c r="T1420" s="1">
        <v>0.92250803596447917</v>
      </c>
      <c r="U1420" s="1">
        <v>0.95540030054940595</v>
      </c>
      <c r="V1420" s="1">
        <v>406.790663</v>
      </c>
      <c r="W1420" s="1">
        <v>379.211635</v>
      </c>
      <c r="X1420" s="1">
        <v>262.000766</v>
      </c>
      <c r="Y1420" s="1">
        <v>389.46</v>
      </c>
      <c r="Z1420" s="7">
        <v>74463.375599999999</v>
      </c>
      <c r="AA1420" s="7">
        <v>20.641531095000001</v>
      </c>
      <c r="AB1420" s="7">
        <v>21.14077541</v>
      </c>
      <c r="AC1420" s="7">
        <v>23.535150610999999</v>
      </c>
      <c r="AD1420" s="7" t="s">
        <v>445</v>
      </c>
      <c r="AE1420" s="7">
        <v>69.726855244000006</v>
      </c>
      <c r="AF1420" s="7" t="s">
        <v>445</v>
      </c>
      <c r="AG1420" s="7">
        <v>107.88294587</v>
      </c>
    </row>
    <row r="1421" spans="1:33" x14ac:dyDescent="0.25">
      <c r="A1421" s="1">
        <v>113725</v>
      </c>
      <c r="B1421" s="1">
        <v>30030006</v>
      </c>
      <c r="C1421" s="1">
        <v>9211031</v>
      </c>
      <c r="D1421" s="1">
        <v>130030006</v>
      </c>
      <c r="E1421" s="1" t="s">
        <v>613</v>
      </c>
      <c r="F1421" s="1">
        <v>34203085</v>
      </c>
      <c r="G1421" s="1">
        <v>1.83</v>
      </c>
      <c r="H1421" s="1">
        <v>10.291516931025022</v>
      </c>
      <c r="I1421" s="1">
        <v>8.3859899778361999</v>
      </c>
      <c r="J1421" s="1">
        <v>1.5504736215437385</v>
      </c>
      <c r="K1421" s="1">
        <v>-3.591422481638201</v>
      </c>
      <c r="L1421" s="1">
        <v>10.650994915467228</v>
      </c>
      <c r="M1421" s="1">
        <v>34.474998474121094</v>
      </c>
      <c r="N1421" s="1">
        <v>0.98970659838782415</v>
      </c>
      <c r="O1421" s="1">
        <v>0.96533690096206171</v>
      </c>
      <c r="P1421" s="1">
        <v>0.95540030054940595</v>
      </c>
      <c r="Q1421" s="1">
        <v>0.98877083460489912</v>
      </c>
      <c r="R1421" s="1">
        <v>0.9329846751933194</v>
      </c>
      <c r="S1421" s="1">
        <v>0.92250803596447917</v>
      </c>
      <c r="T1421" s="1">
        <v>0.92250803596447917</v>
      </c>
      <c r="U1421" s="1">
        <v>0.95540030054940595</v>
      </c>
      <c r="V1421" s="1">
        <v>406.790663</v>
      </c>
      <c r="W1421" s="1">
        <v>379.211635</v>
      </c>
      <c r="X1421" s="1">
        <v>262.000766</v>
      </c>
      <c r="Y1421" s="1">
        <v>389.46</v>
      </c>
      <c r="Z1421" s="7">
        <v>74463.375599999999</v>
      </c>
      <c r="AA1421" s="7">
        <v>33.015499296000002</v>
      </c>
      <c r="AB1421" s="7">
        <v>34.203645145999999</v>
      </c>
      <c r="AC1421" s="7">
        <v>42.202878968999997</v>
      </c>
      <c r="AD1421" s="7" t="s">
        <v>445</v>
      </c>
      <c r="AE1421" s="7">
        <v>66.298629805000004</v>
      </c>
      <c r="AF1421" s="7" t="s">
        <v>445</v>
      </c>
      <c r="AG1421" s="7">
        <v>102.60524359</v>
      </c>
    </row>
    <row r="1422" spans="1:33" x14ac:dyDescent="0.25">
      <c r="A1422" s="1">
        <v>118351</v>
      </c>
      <c r="B1422" s="1">
        <v>30031006</v>
      </c>
      <c r="C1422" s="1">
        <v>9211031</v>
      </c>
      <c r="D1422" s="1">
        <v>130031006</v>
      </c>
      <c r="E1422" s="1" t="s">
        <v>613</v>
      </c>
      <c r="F1422" s="1">
        <v>34203085</v>
      </c>
      <c r="G1422" s="1">
        <v>1.83</v>
      </c>
      <c r="H1422" s="1">
        <v>-0.55945442854508687</v>
      </c>
      <c r="I1422" s="1">
        <v>4.7639068384321916</v>
      </c>
      <c r="J1422" s="1">
        <v>-5.9445281518362227</v>
      </c>
      <c r="K1422" s="1">
        <v>2.0520679421441121</v>
      </c>
      <c r="L1422" s="1">
        <v>5.6894930136110995</v>
      </c>
      <c r="M1422" s="1">
        <v>34.474998474121094</v>
      </c>
      <c r="N1422" s="1">
        <v>0.98970659838782415</v>
      </c>
      <c r="O1422" s="1">
        <v>0.96533690096206171</v>
      </c>
      <c r="P1422" s="1">
        <v>0.95540030054940595</v>
      </c>
      <c r="Q1422" s="1">
        <v>0.98877083460489912</v>
      </c>
      <c r="R1422" s="1">
        <v>0.9329846751933194</v>
      </c>
      <c r="S1422" s="1">
        <v>0.92250803596447917</v>
      </c>
      <c r="T1422" s="1">
        <v>0.92250803596447917</v>
      </c>
      <c r="U1422" s="1">
        <v>0.95540030054940595</v>
      </c>
      <c r="V1422" s="1">
        <v>406.790663</v>
      </c>
      <c r="W1422" s="1">
        <v>379.211635</v>
      </c>
      <c r="X1422" s="1">
        <v>262.000766</v>
      </c>
      <c r="Y1422" s="1">
        <v>389.46</v>
      </c>
      <c r="Z1422" s="7">
        <v>74463.375599999999</v>
      </c>
      <c r="AA1422" s="7">
        <v>62.678593010999997</v>
      </c>
      <c r="AB1422" s="7" t="s">
        <v>444</v>
      </c>
      <c r="AC1422" s="7">
        <v>75.050796613000003</v>
      </c>
      <c r="AD1422" s="7">
        <v>39.658872477000003</v>
      </c>
      <c r="AE1422" s="7" t="s">
        <v>445</v>
      </c>
      <c r="AF1422" s="7">
        <v>61.593731839999997</v>
      </c>
      <c r="AG1422" s="7" t="s">
        <v>445</v>
      </c>
    </row>
    <row r="1423" spans="1:33" x14ac:dyDescent="0.25">
      <c r="A1423" s="1">
        <v>122977</v>
      </c>
      <c r="B1423" s="1">
        <v>30033006</v>
      </c>
      <c r="C1423" s="1">
        <v>9211031</v>
      </c>
      <c r="D1423" s="1">
        <v>130033006</v>
      </c>
      <c r="E1423" s="1" t="s">
        <v>613</v>
      </c>
      <c r="F1423" s="1">
        <v>34203085</v>
      </c>
      <c r="G1423" s="1">
        <v>1.83</v>
      </c>
      <c r="H1423" s="1">
        <v>5.6724666308256229</v>
      </c>
      <c r="I1423" s="1">
        <v>1.5997847709733151</v>
      </c>
      <c r="J1423" s="1">
        <v>2.8254944626887948</v>
      </c>
      <c r="K1423" s="1">
        <v>-3.7566672497413354</v>
      </c>
      <c r="L1423" s="1">
        <v>4.9568592929211865</v>
      </c>
      <c r="M1423" s="1">
        <v>34.474998474121094</v>
      </c>
      <c r="N1423" s="1">
        <v>0.98970659838782415</v>
      </c>
      <c r="O1423" s="1">
        <v>0.96533690096206171</v>
      </c>
      <c r="P1423" s="1">
        <v>0.95540030054940595</v>
      </c>
      <c r="Q1423" s="1">
        <v>0.98877083460489912</v>
      </c>
      <c r="R1423" s="1">
        <v>0.9329846751933194</v>
      </c>
      <c r="S1423" s="1">
        <v>0.92250803596447917</v>
      </c>
      <c r="T1423" s="1">
        <v>0.92250803596447917</v>
      </c>
      <c r="U1423" s="1">
        <v>0.95540030054940595</v>
      </c>
      <c r="V1423" s="1">
        <v>406.790663</v>
      </c>
      <c r="W1423" s="1">
        <v>379.211635</v>
      </c>
      <c r="X1423" s="1">
        <v>262.000766</v>
      </c>
      <c r="Y1423" s="1">
        <v>389.46</v>
      </c>
      <c r="Z1423" s="7">
        <v>74463.375599999999</v>
      </c>
      <c r="AA1423" s="7">
        <v>72.09041646</v>
      </c>
      <c r="AB1423" s="7">
        <v>62.869729630999998</v>
      </c>
      <c r="AC1423" s="7">
        <v>225.46728274</v>
      </c>
      <c r="AD1423" s="7" t="s">
        <v>445</v>
      </c>
      <c r="AE1423" s="7">
        <v>63.338360571999999</v>
      </c>
      <c r="AF1423" s="7" t="s">
        <v>445</v>
      </c>
      <c r="AG1423" s="7">
        <v>98.047952964000004</v>
      </c>
    </row>
    <row r="1424" spans="1:33" x14ac:dyDescent="0.25">
      <c r="A1424" s="1">
        <v>127603</v>
      </c>
      <c r="B1424" s="1">
        <v>30034006</v>
      </c>
      <c r="C1424" s="1">
        <v>9211031</v>
      </c>
      <c r="D1424" s="1">
        <v>130034006</v>
      </c>
      <c r="E1424" s="1" t="s">
        <v>613</v>
      </c>
      <c r="F1424" s="1">
        <v>34203085</v>
      </c>
      <c r="G1424" s="1">
        <v>1.83</v>
      </c>
      <c r="H1424" s="1">
        <v>11.739642283051721</v>
      </c>
      <c r="I1424" s="1">
        <v>11.867014958683479</v>
      </c>
      <c r="J1424" s="1">
        <v>-1.623789825253777</v>
      </c>
      <c r="K1424" s="1">
        <v>0.44464965666611383</v>
      </c>
      <c r="L1424" s="1">
        <v>12.635801670910027</v>
      </c>
      <c r="M1424" s="1">
        <v>34.474998474121094</v>
      </c>
      <c r="N1424" s="1">
        <v>0.98970659838782415</v>
      </c>
      <c r="O1424" s="1">
        <v>0.96533690096206171</v>
      </c>
      <c r="P1424" s="1">
        <v>0.95540030054940595</v>
      </c>
      <c r="Q1424" s="1">
        <v>0.98877083460489912</v>
      </c>
      <c r="R1424" s="1">
        <v>0.9329846751933194</v>
      </c>
      <c r="S1424" s="1">
        <v>0.92250803596447917</v>
      </c>
      <c r="T1424" s="1">
        <v>0.92250803596447917</v>
      </c>
      <c r="U1424" s="1">
        <v>0.95540030054940595</v>
      </c>
      <c r="V1424" s="1">
        <v>406.790663</v>
      </c>
      <c r="W1424" s="1">
        <v>379.211635</v>
      </c>
      <c r="X1424" s="1">
        <v>262.000766</v>
      </c>
      <c r="Y1424" s="1">
        <v>389.46</v>
      </c>
      <c r="Z1424" s="7">
        <v>74463.375599999999</v>
      </c>
      <c r="AA1424" s="7">
        <v>27.672411888999999</v>
      </c>
      <c r="AB1424" s="7">
        <v>29.86115414</v>
      </c>
      <c r="AC1424" s="7">
        <v>29.529910959999999</v>
      </c>
      <c r="AD1424" s="7">
        <v>147.84796560999999</v>
      </c>
      <c r="AE1424" s="7" t="s">
        <v>445</v>
      </c>
      <c r="AF1424" s="7">
        <v>228.14923795000001</v>
      </c>
      <c r="AG1424" s="7" t="s">
        <v>445</v>
      </c>
    </row>
    <row r="1425" spans="1:33" x14ac:dyDescent="0.25">
      <c r="A1425" s="1">
        <v>132229</v>
      </c>
      <c r="B1425" s="1">
        <v>30035006</v>
      </c>
      <c r="C1425" s="1">
        <v>9211031</v>
      </c>
      <c r="D1425" s="1">
        <v>130035006</v>
      </c>
      <c r="E1425" s="1" t="s">
        <v>613</v>
      </c>
      <c r="F1425" s="1">
        <v>34203085</v>
      </c>
      <c r="G1425" s="1">
        <v>1.83</v>
      </c>
      <c r="H1425" s="1">
        <v>8.233237884675745</v>
      </c>
      <c r="I1425" s="1">
        <v>6.3257174085730066</v>
      </c>
      <c r="J1425" s="1">
        <v>0.50515479749646941</v>
      </c>
      <c r="K1425" s="1">
        <v>-1.5195224627019068</v>
      </c>
      <c r="L1425" s="1">
        <v>8.0104841198493997</v>
      </c>
      <c r="M1425" s="1">
        <v>34.474998474121094</v>
      </c>
      <c r="N1425" s="1">
        <v>0.98970659838782415</v>
      </c>
      <c r="O1425" s="1">
        <v>0.96533690096206171</v>
      </c>
      <c r="P1425" s="1">
        <v>0.95540030054940595</v>
      </c>
      <c r="Q1425" s="1">
        <v>0.98877083460489912</v>
      </c>
      <c r="R1425" s="1">
        <v>0.9329846751933194</v>
      </c>
      <c r="S1425" s="1">
        <v>0.92250803596447917</v>
      </c>
      <c r="T1425" s="1">
        <v>0.92250803596447917</v>
      </c>
      <c r="U1425" s="1">
        <v>0.95540030054940595</v>
      </c>
      <c r="V1425" s="1">
        <v>406.790663</v>
      </c>
      <c r="W1425" s="1">
        <v>379.211635</v>
      </c>
      <c r="X1425" s="1">
        <v>262.000766</v>
      </c>
      <c r="Y1425" s="1">
        <v>389.46</v>
      </c>
      <c r="Z1425" s="7">
        <v>74463.375599999999</v>
      </c>
      <c r="AA1425" s="7">
        <v>44.228091665000001</v>
      </c>
      <c r="AB1425" s="7">
        <v>43.004426342000002</v>
      </c>
      <c r="AC1425" s="7">
        <v>56.273963829000003</v>
      </c>
      <c r="AD1425" s="7" t="s">
        <v>445</v>
      </c>
      <c r="AE1425" s="7">
        <v>158.06169076</v>
      </c>
      <c r="AF1425" s="7" t="s">
        <v>445</v>
      </c>
      <c r="AG1425" s="7">
        <v>243.87311650999999</v>
      </c>
    </row>
    <row r="1426" spans="1:33" x14ac:dyDescent="0.25">
      <c r="A1426" s="1">
        <v>136855</v>
      </c>
      <c r="B1426" s="1">
        <v>30036006</v>
      </c>
      <c r="C1426" s="1">
        <v>9211031</v>
      </c>
      <c r="D1426" s="1">
        <v>130036006</v>
      </c>
      <c r="E1426" s="1" t="s">
        <v>613</v>
      </c>
      <c r="F1426" s="1">
        <v>34203085</v>
      </c>
      <c r="G1426" s="1">
        <v>1.83</v>
      </c>
      <c r="H1426" s="1">
        <v>8.1053055144435291</v>
      </c>
      <c r="I1426" s="1">
        <v>5.4698319626539753</v>
      </c>
      <c r="J1426" s="1">
        <v>1.4874477067982199</v>
      </c>
      <c r="K1426" s="1">
        <v>-2.4506650238921068</v>
      </c>
      <c r="L1426" s="1">
        <v>7.4941597165593343</v>
      </c>
      <c r="M1426" s="1">
        <v>34.474998474121094</v>
      </c>
      <c r="N1426" s="1">
        <v>0.98970659838782415</v>
      </c>
      <c r="O1426" s="1">
        <v>0.96533690096206171</v>
      </c>
      <c r="P1426" s="1">
        <v>0.95540030054940595</v>
      </c>
      <c r="Q1426" s="1">
        <v>0.98877083460489912</v>
      </c>
      <c r="R1426" s="1">
        <v>0.9329846751933194</v>
      </c>
      <c r="S1426" s="1">
        <v>0.92250803596447917</v>
      </c>
      <c r="T1426" s="1">
        <v>0.92250803596447917</v>
      </c>
      <c r="U1426" s="1">
        <v>0.95540030054940595</v>
      </c>
      <c r="V1426" s="1">
        <v>406.790663</v>
      </c>
      <c r="W1426" s="1">
        <v>379.211635</v>
      </c>
      <c r="X1426" s="1">
        <v>262.000766</v>
      </c>
      <c r="Y1426" s="1">
        <v>389.46</v>
      </c>
      <c r="Z1426" s="7">
        <v>74463.375599999999</v>
      </c>
      <c r="AA1426" s="7">
        <v>47.344167159000001</v>
      </c>
      <c r="AB1426" s="7">
        <v>43.698982587000003</v>
      </c>
      <c r="AC1426" s="7">
        <v>65.235839149</v>
      </c>
      <c r="AD1426" s="7" t="s">
        <v>445</v>
      </c>
      <c r="AE1426" s="7">
        <v>97.625397477000007</v>
      </c>
      <c r="AF1426" s="7" t="s">
        <v>445</v>
      </c>
      <c r="AG1426" s="7">
        <v>150.83233833</v>
      </c>
    </row>
    <row r="1427" spans="1:33" x14ac:dyDescent="0.25">
      <c r="A1427" s="1">
        <v>141481</v>
      </c>
      <c r="B1427" s="1">
        <v>30091006</v>
      </c>
      <c r="C1427" s="1">
        <v>9211031</v>
      </c>
      <c r="D1427" s="1">
        <v>130091006</v>
      </c>
      <c r="E1427" s="1" t="s">
        <v>613</v>
      </c>
      <c r="F1427" s="1">
        <v>34203085</v>
      </c>
      <c r="G1427" s="1">
        <v>1.83</v>
      </c>
      <c r="H1427" s="1">
        <v>7.3392841093438932</v>
      </c>
      <c r="I1427" s="1">
        <v>8.470505973873129</v>
      </c>
      <c r="J1427" s="1">
        <v>-3.6687173928536931</v>
      </c>
      <c r="K1427" s="1">
        <v>1.9354403897942318</v>
      </c>
      <c r="L1427" s="1">
        <v>9.7178690491709752</v>
      </c>
      <c r="M1427" s="1">
        <v>34.474998474121094</v>
      </c>
      <c r="N1427" s="1">
        <v>0.98970659838782415</v>
      </c>
      <c r="O1427" s="1">
        <v>0.96533690096206171</v>
      </c>
      <c r="P1427" s="1">
        <v>0.95540030054940595</v>
      </c>
      <c r="Q1427" s="1">
        <v>0.98877083460489912</v>
      </c>
      <c r="R1427" s="1">
        <v>0.9329846751933194</v>
      </c>
      <c r="S1427" s="1">
        <v>0.92250803596447917</v>
      </c>
      <c r="T1427" s="1">
        <v>0.92250803596447917</v>
      </c>
      <c r="U1427" s="1">
        <v>0.95540030054940595</v>
      </c>
      <c r="V1427" s="1">
        <v>406.790663</v>
      </c>
      <c r="W1427" s="1">
        <v>379.211635</v>
      </c>
      <c r="X1427" s="1">
        <v>262.000766</v>
      </c>
      <c r="Y1427" s="1">
        <v>389.46</v>
      </c>
      <c r="Z1427" s="7">
        <v>74463.375599999999</v>
      </c>
      <c r="AA1427" s="7">
        <v>36.281723823999997</v>
      </c>
      <c r="AB1427" s="7">
        <v>48.364339172000001</v>
      </c>
      <c r="AC1427" s="7">
        <v>41.771814478000003</v>
      </c>
      <c r="AD1427" s="7">
        <v>64.880738738000005</v>
      </c>
      <c r="AE1427" s="7" t="s">
        <v>445</v>
      </c>
      <c r="AF1427" s="7">
        <v>100.4224213</v>
      </c>
      <c r="AG1427" s="7" t="s">
        <v>445</v>
      </c>
    </row>
    <row r="1428" spans="1:33" x14ac:dyDescent="0.25">
      <c r="A1428" s="1">
        <v>146107</v>
      </c>
      <c r="B1428" s="1">
        <v>30092006</v>
      </c>
      <c r="C1428" s="1">
        <v>9211031</v>
      </c>
      <c r="D1428" s="1">
        <v>130092006</v>
      </c>
      <c r="E1428" s="1" t="s">
        <v>613</v>
      </c>
      <c r="F1428" s="1">
        <v>34203085</v>
      </c>
      <c r="G1428" s="1">
        <v>1.83</v>
      </c>
      <c r="H1428" s="1">
        <v>4.3285497749788417</v>
      </c>
      <c r="I1428" s="1">
        <v>6.9737162142398512</v>
      </c>
      <c r="J1428" s="1">
        <v>-3.9705389161848332</v>
      </c>
      <c r="K1428" s="1">
        <v>2.4561980424281513</v>
      </c>
      <c r="L1428" s="1">
        <v>7.1909581427710343</v>
      </c>
      <c r="M1428" s="1">
        <v>34.474998474121094</v>
      </c>
      <c r="N1428" s="1">
        <v>0.98970659838782415</v>
      </c>
      <c r="O1428" s="1">
        <v>0.96533690096206171</v>
      </c>
      <c r="P1428" s="1">
        <v>0.95540030054940595</v>
      </c>
      <c r="Q1428" s="1">
        <v>0.98877083460489912</v>
      </c>
      <c r="R1428" s="1">
        <v>0.9329846751933194</v>
      </c>
      <c r="S1428" s="1">
        <v>0.92250803596447917</v>
      </c>
      <c r="T1428" s="1">
        <v>0.92250803596447917</v>
      </c>
      <c r="U1428" s="1">
        <v>0.95540030054940595</v>
      </c>
      <c r="V1428" s="1">
        <v>406.790663</v>
      </c>
      <c r="W1428" s="1">
        <v>379.211635</v>
      </c>
      <c r="X1428" s="1">
        <v>262.000766</v>
      </c>
      <c r="Y1428" s="1">
        <v>389.46</v>
      </c>
      <c r="Z1428" s="7">
        <v>74463.375599999999</v>
      </c>
      <c r="AA1428" s="7">
        <v>49.382564166999998</v>
      </c>
      <c r="AB1428" s="7">
        <v>82.699836869999999</v>
      </c>
      <c r="AC1428" s="7">
        <v>50.952058117</v>
      </c>
      <c r="AD1428" s="7">
        <v>59.872797663999997</v>
      </c>
      <c r="AE1428" s="7" t="s">
        <v>445</v>
      </c>
      <c r="AF1428" s="7">
        <v>92.712770207000005</v>
      </c>
      <c r="AG1428" s="7" t="s">
        <v>445</v>
      </c>
    </row>
    <row r="1429" spans="1:33" x14ac:dyDescent="0.25">
      <c r="A1429" s="1">
        <v>150733</v>
      </c>
      <c r="B1429" s="1">
        <v>31001006</v>
      </c>
      <c r="C1429" s="1">
        <v>9211031</v>
      </c>
      <c r="D1429" s="1">
        <v>131001006</v>
      </c>
      <c r="E1429" s="1" t="s">
        <v>613</v>
      </c>
      <c r="F1429" s="1">
        <v>34203085</v>
      </c>
      <c r="G1429" s="1">
        <v>1.83</v>
      </c>
      <c r="H1429" s="1">
        <v>7.03191805227502</v>
      </c>
      <c r="I1429" s="1">
        <v>4.9597079166912188</v>
      </c>
      <c r="J1429" s="1">
        <v>1.637056454540633</v>
      </c>
      <c r="K1429" s="1">
        <v>-3.2633357944947048</v>
      </c>
      <c r="L1429" s="1">
        <v>7.1815389251662731</v>
      </c>
      <c r="M1429" s="1">
        <v>34.474998474121094</v>
      </c>
      <c r="N1429" s="1">
        <v>0.98970659838782415</v>
      </c>
      <c r="O1429" s="1">
        <v>0.96533690096206171</v>
      </c>
      <c r="P1429" s="1">
        <v>0.95540030054940595</v>
      </c>
      <c r="Q1429" s="1">
        <v>0.98877083460489912</v>
      </c>
      <c r="R1429" s="1">
        <v>0.9329846751933194</v>
      </c>
      <c r="S1429" s="1">
        <v>0.92250803596447917</v>
      </c>
      <c r="T1429" s="1">
        <v>0.92250803596447917</v>
      </c>
      <c r="U1429" s="1">
        <v>0.95540030054940595</v>
      </c>
      <c r="V1429" s="1">
        <v>406.790663</v>
      </c>
      <c r="W1429" s="1">
        <v>379.211635</v>
      </c>
      <c r="X1429" s="1">
        <v>262.000766</v>
      </c>
      <c r="Y1429" s="1">
        <v>389.46</v>
      </c>
      <c r="Z1429" s="7">
        <v>74463.375599999999</v>
      </c>
      <c r="AA1429" s="7">
        <v>49.448645315</v>
      </c>
      <c r="AB1429" s="7">
        <v>50.522060887999999</v>
      </c>
      <c r="AC1429" s="7">
        <v>72.048436749999993</v>
      </c>
      <c r="AD1429" s="7" t="s">
        <v>445</v>
      </c>
      <c r="AE1429" s="7">
        <v>73.064646510000003</v>
      </c>
      <c r="AF1429" s="7" t="s">
        <v>445</v>
      </c>
      <c r="AG1429" s="7">
        <v>113.02142608</v>
      </c>
    </row>
    <row r="1430" spans="1:33" x14ac:dyDescent="0.25">
      <c r="A1430" s="1">
        <v>155359</v>
      </c>
      <c r="B1430" s="1">
        <v>31002006</v>
      </c>
      <c r="C1430" s="1">
        <v>9211031</v>
      </c>
      <c r="D1430" s="1">
        <v>131002006</v>
      </c>
      <c r="E1430" s="1" t="s">
        <v>613</v>
      </c>
      <c r="F1430" s="1">
        <v>34203085</v>
      </c>
      <c r="G1430" s="1">
        <v>1.83</v>
      </c>
      <c r="H1430" s="1">
        <v>7.489494914669903</v>
      </c>
      <c r="I1430" s="1">
        <v>7.8348347068338073</v>
      </c>
      <c r="J1430" s="1">
        <v>-1.4767297083802688</v>
      </c>
      <c r="K1430" s="1">
        <v>-0.20781155325236161</v>
      </c>
      <c r="L1430" s="1">
        <v>8.3307424723808907</v>
      </c>
      <c r="M1430" s="1">
        <v>34.474998474121094</v>
      </c>
      <c r="N1430" s="1">
        <v>0.98970659838782415</v>
      </c>
      <c r="O1430" s="1">
        <v>0.96533690096206171</v>
      </c>
      <c r="P1430" s="1">
        <v>0.95540030054940595</v>
      </c>
      <c r="Q1430" s="1">
        <v>0.98877083460489912</v>
      </c>
      <c r="R1430" s="1">
        <v>0.9329846751933194</v>
      </c>
      <c r="S1430" s="1">
        <v>0.92250803596447917</v>
      </c>
      <c r="T1430" s="1">
        <v>0.92250803596447917</v>
      </c>
      <c r="U1430" s="1">
        <v>0.95540030054940595</v>
      </c>
      <c r="V1430" s="1">
        <v>406.790663</v>
      </c>
      <c r="W1430" s="1">
        <v>379.211635</v>
      </c>
      <c r="X1430" s="1">
        <v>262.000766</v>
      </c>
      <c r="Y1430" s="1">
        <v>389.46</v>
      </c>
      <c r="Z1430" s="7">
        <v>74463.375599999999</v>
      </c>
      <c r="AA1430" s="7">
        <v>42.489390202000003</v>
      </c>
      <c r="AB1430" s="7">
        <v>47.374278128999997</v>
      </c>
      <c r="AC1430" s="7">
        <v>45.242061716000002</v>
      </c>
      <c r="AD1430" s="7">
        <v>162.67098913999999</v>
      </c>
      <c r="AE1430" s="7">
        <v>1162.0624393999999</v>
      </c>
      <c r="AF1430" s="7">
        <v>250.96906308999999</v>
      </c>
      <c r="AG1430" s="7">
        <v>1789.5173953000001</v>
      </c>
    </row>
    <row r="1431" spans="1:33" x14ac:dyDescent="0.25">
      <c r="A1431" s="1">
        <v>159985</v>
      </c>
      <c r="B1431" s="1">
        <v>36001006</v>
      </c>
      <c r="C1431" s="1">
        <v>9211031</v>
      </c>
      <c r="D1431" s="1">
        <v>136001006</v>
      </c>
      <c r="E1431" s="1" t="s">
        <v>613</v>
      </c>
      <c r="F1431" s="1">
        <v>34203085</v>
      </c>
      <c r="G1431" s="1">
        <v>1.83</v>
      </c>
      <c r="H1431" s="1">
        <v>6.7247030704237583</v>
      </c>
      <c r="I1431" s="1">
        <v>5.2428315822689706</v>
      </c>
      <c r="J1431" s="1">
        <v>0.65334155845199149</v>
      </c>
      <c r="K1431" s="1">
        <v>-2.2126292214886343</v>
      </c>
      <c r="L1431" s="1">
        <v>6.643623623390698</v>
      </c>
      <c r="M1431" s="1">
        <v>34.474998474121094</v>
      </c>
      <c r="N1431" s="1">
        <v>0.98970659838782415</v>
      </c>
      <c r="O1431" s="1">
        <v>0.96533690096206171</v>
      </c>
      <c r="P1431" s="1">
        <v>0.95540030054940595</v>
      </c>
      <c r="Q1431" s="1">
        <v>0.98877083460489912</v>
      </c>
      <c r="R1431" s="1">
        <v>0.9329846751933194</v>
      </c>
      <c r="S1431" s="1">
        <v>0.92250803596447917</v>
      </c>
      <c r="T1431" s="1">
        <v>0.92250803596447917</v>
      </c>
      <c r="U1431" s="1">
        <v>0.95540030054940595</v>
      </c>
      <c r="V1431" s="1">
        <v>406.790663</v>
      </c>
      <c r="W1431" s="1">
        <v>379.211635</v>
      </c>
      <c r="X1431" s="1">
        <v>262.000766</v>
      </c>
      <c r="Y1431" s="1">
        <v>389.46</v>
      </c>
      <c r="Z1431" s="7">
        <v>74463.375599999999</v>
      </c>
      <c r="AA1431" s="7">
        <v>53.533328585</v>
      </c>
      <c r="AB1431" s="7">
        <v>52.875822657999997</v>
      </c>
      <c r="AC1431" s="7">
        <v>68.103671243999997</v>
      </c>
      <c r="AD1431" s="7" t="s">
        <v>445</v>
      </c>
      <c r="AE1431" s="7">
        <v>108.23556902999999</v>
      </c>
      <c r="AF1431" s="7" t="s">
        <v>445</v>
      </c>
      <c r="AG1431" s="7">
        <v>167.16654026</v>
      </c>
    </row>
    <row r="1432" spans="1:33" x14ac:dyDescent="0.25">
      <c r="A1432" s="1">
        <v>164611</v>
      </c>
      <c r="B1432" s="1">
        <v>36002006</v>
      </c>
      <c r="C1432" s="1">
        <v>9211031</v>
      </c>
      <c r="D1432" s="1">
        <v>136002006</v>
      </c>
      <c r="E1432" s="1" t="s">
        <v>613</v>
      </c>
      <c r="F1432" s="1">
        <v>34203085</v>
      </c>
      <c r="G1432" s="1">
        <v>1.83</v>
      </c>
      <c r="H1432" s="1">
        <v>7.1659518477159496</v>
      </c>
      <c r="I1432" s="1">
        <v>7.991958347826924</v>
      </c>
      <c r="J1432" s="1">
        <v>-2.3373616335532068</v>
      </c>
      <c r="K1432" s="1">
        <v>0.68606869340476462</v>
      </c>
      <c r="L1432" s="1">
        <v>8.581497673870329</v>
      </c>
      <c r="M1432" s="1">
        <v>34.474998474121094</v>
      </c>
      <c r="N1432" s="1">
        <v>0.98970659838782415</v>
      </c>
      <c r="O1432" s="1">
        <v>0.96533690096206171</v>
      </c>
      <c r="P1432" s="1">
        <v>0.95540030054940595</v>
      </c>
      <c r="Q1432" s="1">
        <v>0.98877083460489912</v>
      </c>
      <c r="R1432" s="1">
        <v>0.9329846751933194</v>
      </c>
      <c r="S1432" s="1">
        <v>0.92250803596447917</v>
      </c>
      <c r="T1432" s="1">
        <v>0.92250803596447917</v>
      </c>
      <c r="U1432" s="1">
        <v>0.95540030054940595</v>
      </c>
      <c r="V1432" s="1">
        <v>406.790663</v>
      </c>
      <c r="W1432" s="1">
        <v>379.211635</v>
      </c>
      <c r="X1432" s="1">
        <v>262.000766</v>
      </c>
      <c r="Y1432" s="1">
        <v>389.46</v>
      </c>
      <c r="Z1432" s="7">
        <v>74463.375599999999</v>
      </c>
      <c r="AA1432" s="7">
        <v>41.218610761999997</v>
      </c>
      <c r="AB1432" s="7">
        <v>49.558379088999999</v>
      </c>
      <c r="AC1432" s="7">
        <v>44.332932716000002</v>
      </c>
      <c r="AD1432" s="7">
        <v>102.40625455</v>
      </c>
      <c r="AE1432" s="7" t="s">
        <v>445</v>
      </c>
      <c r="AF1432" s="7">
        <v>158.19239698000001</v>
      </c>
      <c r="AG1432" s="7" t="s">
        <v>445</v>
      </c>
    </row>
    <row r="1433" spans="1:33" x14ac:dyDescent="0.25">
      <c r="A1433" s="1">
        <v>2701</v>
      </c>
      <c r="B1433" s="1">
        <v>30001006</v>
      </c>
      <c r="C1433" s="1">
        <v>9215559</v>
      </c>
      <c r="D1433" s="1">
        <v>230001006</v>
      </c>
      <c r="E1433" s="1" t="s">
        <v>614</v>
      </c>
      <c r="F1433" s="1">
        <v>34203085</v>
      </c>
      <c r="G1433" s="1">
        <v>1.83</v>
      </c>
      <c r="H1433" s="1">
        <v>61.360718745574644</v>
      </c>
      <c r="I1433" s="1">
        <v>-19.07941937047773</v>
      </c>
      <c r="J1433" s="1">
        <v>22.931203235217968</v>
      </c>
      <c r="K1433" s="1">
        <v>-60.70298700585181</v>
      </c>
      <c r="L1433" s="1">
        <v>53.766847399157591</v>
      </c>
      <c r="M1433" s="1">
        <v>170.71749877929688</v>
      </c>
      <c r="N1433" s="1">
        <v>0.72102727716619319</v>
      </c>
      <c r="O1433" s="1">
        <v>0.96533690096206171</v>
      </c>
      <c r="P1433" s="1">
        <v>0.69603423724872648</v>
      </c>
      <c r="Q1433" s="1">
        <v>0.76892454944957389</v>
      </c>
      <c r="R1433" s="1">
        <v>0.9329846751933194</v>
      </c>
      <c r="S1433" s="1">
        <v>0.71739482101638019</v>
      </c>
      <c r="T1433" s="1">
        <v>0.71739482101638019</v>
      </c>
      <c r="U1433" s="1">
        <v>0.69603423724872648</v>
      </c>
      <c r="V1433" s="1">
        <v>406.790663</v>
      </c>
      <c r="W1433" s="1">
        <v>379.211635</v>
      </c>
      <c r="X1433" s="1">
        <v>262.000766</v>
      </c>
      <c r="Y1433" s="1">
        <v>389.46</v>
      </c>
      <c r="Z1433" s="7">
        <v>74463.375599999999</v>
      </c>
      <c r="AA1433" s="7">
        <v>3.9090525832999998</v>
      </c>
      <c r="AB1433" s="7">
        <v>3.3015187324999999</v>
      </c>
      <c r="AC1433" s="7" t="s">
        <v>444</v>
      </c>
      <c r="AD1433" s="7" t="s">
        <v>445</v>
      </c>
      <c r="AE1433" s="7">
        <v>2.0963549225999998</v>
      </c>
      <c r="AF1433" s="7" t="s">
        <v>445</v>
      </c>
      <c r="AG1433" s="7">
        <v>3.4656368230000001</v>
      </c>
    </row>
    <row r="1434" spans="1:33" x14ac:dyDescent="0.25">
      <c r="A1434" s="1">
        <v>7327</v>
      </c>
      <c r="B1434" s="1">
        <v>30002006</v>
      </c>
      <c r="C1434" s="1">
        <v>9215559</v>
      </c>
      <c r="D1434" s="1">
        <v>230002006</v>
      </c>
      <c r="E1434" s="1" t="s">
        <v>614</v>
      </c>
      <c r="F1434" s="1">
        <v>34203085</v>
      </c>
      <c r="G1434" s="1">
        <v>1.83</v>
      </c>
      <c r="H1434" s="1">
        <v>47.369304587758961</v>
      </c>
      <c r="I1434" s="1">
        <v>-20.38449790134564</v>
      </c>
      <c r="J1434" s="1">
        <v>11.718369522754081</v>
      </c>
      <c r="K1434" s="1">
        <v>-47.598671941637789</v>
      </c>
      <c r="L1434" s="1">
        <v>42.733276994172691</v>
      </c>
      <c r="M1434" s="1">
        <v>170.71749877929688</v>
      </c>
      <c r="N1434" s="1">
        <v>0.72102727716619319</v>
      </c>
      <c r="O1434" s="1">
        <v>0.96533690096206171</v>
      </c>
      <c r="P1434" s="1">
        <v>0.69603423724872648</v>
      </c>
      <c r="Q1434" s="1">
        <v>0.76892454944957389</v>
      </c>
      <c r="R1434" s="1">
        <v>0.9329846751933194</v>
      </c>
      <c r="S1434" s="1">
        <v>0.71739482101638019</v>
      </c>
      <c r="T1434" s="1">
        <v>0.71739482101638019</v>
      </c>
      <c r="U1434" s="1">
        <v>0.69603423724872648</v>
      </c>
      <c r="V1434" s="1">
        <v>406.790663</v>
      </c>
      <c r="W1434" s="1">
        <v>379.211635</v>
      </c>
      <c r="X1434" s="1">
        <v>262.000766</v>
      </c>
      <c r="Y1434" s="1">
        <v>389.46</v>
      </c>
      <c r="Z1434" s="7">
        <v>74463.375599999999</v>
      </c>
      <c r="AA1434" s="7">
        <v>5.1765513830999996</v>
      </c>
      <c r="AB1434" s="7">
        <v>4.5720531137</v>
      </c>
      <c r="AC1434" s="7" t="s">
        <v>444</v>
      </c>
      <c r="AD1434" s="7" t="s">
        <v>445</v>
      </c>
      <c r="AE1434" s="7">
        <v>2.9488074973999998</v>
      </c>
      <c r="AF1434" s="7" t="s">
        <v>445</v>
      </c>
      <c r="AG1434" s="7">
        <v>4.6950642314</v>
      </c>
    </row>
    <row r="1435" spans="1:33" x14ac:dyDescent="0.25">
      <c r="A1435" s="1">
        <v>11953</v>
      </c>
      <c r="B1435" s="1">
        <v>30003006</v>
      </c>
      <c r="C1435" s="1">
        <v>9215559</v>
      </c>
      <c r="D1435" s="1">
        <v>230003006</v>
      </c>
      <c r="E1435" s="1" t="s">
        <v>614</v>
      </c>
      <c r="F1435" s="1">
        <v>34203085</v>
      </c>
      <c r="G1435" s="1">
        <v>1.83</v>
      </c>
      <c r="H1435" s="1">
        <v>58.517476794430578</v>
      </c>
      <c r="I1435" s="1">
        <v>-26.250038091210158</v>
      </c>
      <c r="J1435" s="1">
        <v>13.546311239215781</v>
      </c>
      <c r="K1435" s="1">
        <v>-57.086120949356662</v>
      </c>
      <c r="L1435" s="1">
        <v>53.058270564043305</v>
      </c>
      <c r="M1435" s="1">
        <v>170.71749877929688</v>
      </c>
      <c r="N1435" s="1">
        <v>0.72102727716619319</v>
      </c>
      <c r="O1435" s="1">
        <v>0.96533690096206171</v>
      </c>
      <c r="P1435" s="1">
        <v>0.69603423724872648</v>
      </c>
      <c r="Q1435" s="1">
        <v>0.76892454944957389</v>
      </c>
      <c r="R1435" s="1">
        <v>0.9329846751933194</v>
      </c>
      <c r="S1435" s="1">
        <v>0.71739482101638019</v>
      </c>
      <c r="T1435" s="1">
        <v>0.71739482101638019</v>
      </c>
      <c r="U1435" s="1">
        <v>0.69603423724872648</v>
      </c>
      <c r="V1435" s="1">
        <v>406.790663</v>
      </c>
      <c r="W1435" s="1">
        <v>379.211635</v>
      </c>
      <c r="X1435" s="1">
        <v>262.000766</v>
      </c>
      <c r="Y1435" s="1">
        <v>389.46</v>
      </c>
      <c r="Z1435" s="7">
        <v>74463.375599999999</v>
      </c>
      <c r="AA1435" s="7">
        <v>3.9746114661999998</v>
      </c>
      <c r="AB1435" s="7">
        <v>3.5105205416</v>
      </c>
      <c r="AC1435" s="7" t="s">
        <v>444</v>
      </c>
      <c r="AD1435" s="7" t="s">
        <v>445</v>
      </c>
      <c r="AE1435" s="7">
        <v>2.2925339732999999</v>
      </c>
      <c r="AF1435" s="7" t="s">
        <v>445</v>
      </c>
      <c r="AG1435" s="7">
        <v>3.7485709228999999</v>
      </c>
    </row>
    <row r="1436" spans="1:33" x14ac:dyDescent="0.25">
      <c r="A1436" s="1">
        <v>16579</v>
      </c>
      <c r="B1436" s="1">
        <v>30004006</v>
      </c>
      <c r="C1436" s="1">
        <v>9215559</v>
      </c>
      <c r="D1436" s="1">
        <v>230004006</v>
      </c>
      <c r="E1436" s="1" t="s">
        <v>614</v>
      </c>
      <c r="F1436" s="1">
        <v>34203085</v>
      </c>
      <c r="G1436" s="1">
        <v>1.83</v>
      </c>
      <c r="H1436" s="1">
        <v>48.757208469722606</v>
      </c>
      <c r="I1436" s="1">
        <v>-23.233566605711246</v>
      </c>
      <c r="J1436" s="1">
        <v>9.6631462317989971</v>
      </c>
      <c r="K1436" s="1">
        <v>-48.166023075749649</v>
      </c>
      <c r="L1436" s="1">
        <v>44.716102114361256</v>
      </c>
      <c r="M1436" s="1">
        <v>170.71749877929688</v>
      </c>
      <c r="N1436" s="1">
        <v>0.72102727716619319</v>
      </c>
      <c r="O1436" s="1">
        <v>0.96533690096206171</v>
      </c>
      <c r="P1436" s="1">
        <v>0.69603423724872648</v>
      </c>
      <c r="Q1436" s="1">
        <v>0.76892454944957389</v>
      </c>
      <c r="R1436" s="1">
        <v>0.9329846751933194</v>
      </c>
      <c r="S1436" s="1">
        <v>0.71739482101638019</v>
      </c>
      <c r="T1436" s="1">
        <v>0.71739482101638019</v>
      </c>
      <c r="U1436" s="1">
        <v>0.69603423724872648</v>
      </c>
      <c r="V1436" s="1">
        <v>406.790663</v>
      </c>
      <c r="W1436" s="1">
        <v>379.211635</v>
      </c>
      <c r="X1436" s="1">
        <v>262.000766</v>
      </c>
      <c r="Y1436" s="1">
        <v>389.46</v>
      </c>
      <c r="Z1436" s="7">
        <v>74463.375599999999</v>
      </c>
      <c r="AA1436" s="7">
        <v>4.9026674652000004</v>
      </c>
      <c r="AB1436" s="7">
        <v>4.4134411999000003</v>
      </c>
      <c r="AC1436" s="7" t="s">
        <v>444</v>
      </c>
      <c r="AD1436" s="7" t="s">
        <v>445</v>
      </c>
      <c r="AE1436" s="7">
        <v>2.9022942029999999</v>
      </c>
      <c r="AF1436" s="7" t="s">
        <v>445</v>
      </c>
      <c r="AG1436" s="7">
        <v>4.6279816502999997</v>
      </c>
    </row>
    <row r="1437" spans="1:33" x14ac:dyDescent="0.25">
      <c r="A1437" s="1">
        <v>21205</v>
      </c>
      <c r="B1437" s="1">
        <v>30005006</v>
      </c>
      <c r="C1437" s="1">
        <v>9215559</v>
      </c>
      <c r="D1437" s="1">
        <v>230005006</v>
      </c>
      <c r="E1437" s="1" t="s">
        <v>614</v>
      </c>
      <c r="F1437" s="1">
        <v>34203085</v>
      </c>
      <c r="G1437" s="1">
        <v>1.83</v>
      </c>
      <c r="H1437" s="1">
        <v>64.03265395320301</v>
      </c>
      <c r="I1437" s="1">
        <v>-20.093466088754536</v>
      </c>
      <c r="J1437" s="1">
        <v>24.034493025482881</v>
      </c>
      <c r="K1437" s="1">
        <v>-63.320166850953314</v>
      </c>
      <c r="L1437" s="1">
        <v>56.045677266529097</v>
      </c>
      <c r="M1437" s="1">
        <v>170.71749877929688</v>
      </c>
      <c r="N1437" s="1">
        <v>0.72102727716619319</v>
      </c>
      <c r="O1437" s="1">
        <v>0.96533690096206171</v>
      </c>
      <c r="P1437" s="1">
        <v>0.69603423724872648</v>
      </c>
      <c r="Q1437" s="1">
        <v>0.76892454944957389</v>
      </c>
      <c r="R1437" s="1">
        <v>0.9329846751933194</v>
      </c>
      <c r="S1437" s="1">
        <v>0.71739482101638019</v>
      </c>
      <c r="T1437" s="1">
        <v>0.71739482101638019</v>
      </c>
      <c r="U1437" s="1">
        <v>0.69603423724872648</v>
      </c>
      <c r="V1437" s="1">
        <v>406.790663</v>
      </c>
      <c r="W1437" s="1">
        <v>379.211635</v>
      </c>
      <c r="X1437" s="1">
        <v>262.000766</v>
      </c>
      <c r="Y1437" s="1">
        <v>389.46</v>
      </c>
      <c r="Z1437" s="7">
        <v>74463.375599999999</v>
      </c>
      <c r="AA1437" s="7">
        <v>3.7094493990999999</v>
      </c>
      <c r="AB1437" s="7">
        <v>3.1220262605000002</v>
      </c>
      <c r="AC1437" s="7" t="s">
        <v>444</v>
      </c>
      <c r="AD1437" s="7" t="s">
        <v>445</v>
      </c>
      <c r="AE1437" s="7">
        <v>1.9683748793</v>
      </c>
      <c r="AF1437" s="7" t="s">
        <v>445</v>
      </c>
      <c r="AG1437" s="7">
        <v>3.2810609561000001</v>
      </c>
    </row>
    <row r="1438" spans="1:33" x14ac:dyDescent="0.25">
      <c r="A1438" s="1">
        <v>25831</v>
      </c>
      <c r="B1438" s="1">
        <v>30006006</v>
      </c>
      <c r="C1438" s="1">
        <v>9215559</v>
      </c>
      <c r="D1438" s="1">
        <v>230006006</v>
      </c>
      <c r="E1438" s="1" t="s">
        <v>614</v>
      </c>
      <c r="F1438" s="1">
        <v>34203085</v>
      </c>
      <c r="G1438" s="1">
        <v>1.83</v>
      </c>
      <c r="H1438" s="1">
        <v>50.310504887449014</v>
      </c>
      <c r="I1438" s="1">
        <v>-17.442608170804462</v>
      </c>
      <c r="J1438" s="1">
        <v>16.99887614638088</v>
      </c>
      <c r="K1438" s="1">
        <v>-50.792372392910913</v>
      </c>
      <c r="L1438" s="1">
        <v>44.701870662686936</v>
      </c>
      <c r="M1438" s="1">
        <v>170.71749877929688</v>
      </c>
      <c r="N1438" s="1">
        <v>0.72102727716619319</v>
      </c>
      <c r="O1438" s="1">
        <v>0.96533690096206171</v>
      </c>
      <c r="P1438" s="1">
        <v>0.69603423724872648</v>
      </c>
      <c r="Q1438" s="1">
        <v>0.76892454944957389</v>
      </c>
      <c r="R1438" s="1">
        <v>0.9329846751933194</v>
      </c>
      <c r="S1438" s="1">
        <v>0.71739482101638019</v>
      </c>
      <c r="T1438" s="1">
        <v>0.71739482101638019</v>
      </c>
      <c r="U1438" s="1">
        <v>0.69603423724872648</v>
      </c>
      <c r="V1438" s="1">
        <v>406.790663</v>
      </c>
      <c r="W1438" s="1">
        <v>379.211635</v>
      </c>
      <c r="X1438" s="1">
        <v>262.000766</v>
      </c>
      <c r="Y1438" s="1">
        <v>389.46</v>
      </c>
      <c r="Z1438" s="7">
        <v>74463.375599999999</v>
      </c>
      <c r="AA1438" s="7">
        <v>4.9045466601000003</v>
      </c>
      <c r="AB1438" s="7">
        <v>4.2463055521999999</v>
      </c>
      <c r="AC1438" s="7" t="s">
        <v>444</v>
      </c>
      <c r="AD1438" s="7" t="s">
        <v>445</v>
      </c>
      <c r="AE1438" s="7">
        <v>2.7005161164000002</v>
      </c>
      <c r="AF1438" s="7" t="s">
        <v>445</v>
      </c>
      <c r="AG1438" s="7">
        <v>4.3369724875999998</v>
      </c>
    </row>
    <row r="1439" spans="1:33" x14ac:dyDescent="0.25">
      <c r="A1439" s="1">
        <v>30457</v>
      </c>
      <c r="B1439" s="1">
        <v>30007006</v>
      </c>
      <c r="C1439" s="1">
        <v>9215559</v>
      </c>
      <c r="D1439" s="1">
        <v>230007006</v>
      </c>
      <c r="E1439" s="1" t="s">
        <v>614</v>
      </c>
      <c r="F1439" s="1">
        <v>34203085</v>
      </c>
      <c r="G1439" s="1">
        <v>1.83</v>
      </c>
      <c r="H1439" s="1">
        <v>58.527218737938128</v>
      </c>
      <c r="I1439" s="1">
        <v>-26.299183491638431</v>
      </c>
      <c r="J1439" s="1">
        <v>13.602574646522513</v>
      </c>
      <c r="K1439" s="1">
        <v>-57.281599925948711</v>
      </c>
      <c r="L1439" s="1">
        <v>53.051218510716275</v>
      </c>
      <c r="M1439" s="1">
        <v>170.71749877929688</v>
      </c>
      <c r="N1439" s="1">
        <v>0.72102727716619319</v>
      </c>
      <c r="O1439" s="1">
        <v>0.96533690096206171</v>
      </c>
      <c r="P1439" s="1">
        <v>0.69603423724872648</v>
      </c>
      <c r="Q1439" s="1">
        <v>0.76892454944957389</v>
      </c>
      <c r="R1439" s="1">
        <v>0.9329846751933194</v>
      </c>
      <c r="S1439" s="1">
        <v>0.71739482101638019</v>
      </c>
      <c r="T1439" s="1">
        <v>0.71739482101638019</v>
      </c>
      <c r="U1439" s="1">
        <v>0.69603423724872648</v>
      </c>
      <c r="V1439" s="1">
        <v>406.790663</v>
      </c>
      <c r="W1439" s="1">
        <v>379.211635</v>
      </c>
      <c r="X1439" s="1">
        <v>262.000766</v>
      </c>
      <c r="Y1439" s="1">
        <v>389.46</v>
      </c>
      <c r="Z1439" s="7">
        <v>74463.375599999999</v>
      </c>
      <c r="AA1439" s="7">
        <v>3.9752727370000001</v>
      </c>
      <c r="AB1439" s="7">
        <v>3.5097697587000001</v>
      </c>
      <c r="AC1439" s="7" t="s">
        <v>444</v>
      </c>
      <c r="AD1439" s="7" t="s">
        <v>445</v>
      </c>
      <c r="AE1439" s="7">
        <v>2.2812978840000002</v>
      </c>
      <c r="AF1439" s="7" t="s">
        <v>445</v>
      </c>
      <c r="AG1439" s="7">
        <v>3.7323659671999998</v>
      </c>
    </row>
    <row r="1440" spans="1:33" x14ac:dyDescent="0.25">
      <c r="A1440" s="1">
        <v>35083</v>
      </c>
      <c r="B1440" s="1">
        <v>30008006</v>
      </c>
      <c r="C1440" s="1">
        <v>9215559</v>
      </c>
      <c r="D1440" s="1">
        <v>230008006</v>
      </c>
      <c r="E1440" s="1" t="s">
        <v>614</v>
      </c>
      <c r="F1440" s="1">
        <v>34203085</v>
      </c>
      <c r="G1440" s="1">
        <v>1.83</v>
      </c>
      <c r="H1440" s="1">
        <v>53.913992587140207</v>
      </c>
      <c r="I1440" s="1">
        <v>-27.117105618785644</v>
      </c>
      <c r="J1440" s="1">
        <v>9.7756778615173729</v>
      </c>
      <c r="K1440" s="1">
        <v>-53.255862560016375</v>
      </c>
      <c r="L1440" s="1">
        <v>49.753004371361477</v>
      </c>
      <c r="M1440" s="1">
        <v>170.71749877929688</v>
      </c>
      <c r="N1440" s="1">
        <v>0.72102727716619319</v>
      </c>
      <c r="O1440" s="1">
        <v>0.96533690096206171</v>
      </c>
      <c r="P1440" s="1">
        <v>0.69603423724872648</v>
      </c>
      <c r="Q1440" s="1">
        <v>0.76892454944957389</v>
      </c>
      <c r="R1440" s="1">
        <v>0.9329846751933194</v>
      </c>
      <c r="S1440" s="1">
        <v>0.71739482101638019</v>
      </c>
      <c r="T1440" s="1">
        <v>0.71739482101638019</v>
      </c>
      <c r="U1440" s="1">
        <v>0.69603423724872648</v>
      </c>
      <c r="V1440" s="1">
        <v>406.790663</v>
      </c>
      <c r="W1440" s="1">
        <v>379.211635</v>
      </c>
      <c r="X1440" s="1">
        <v>262.000766</v>
      </c>
      <c r="Y1440" s="1">
        <v>389.46</v>
      </c>
      <c r="Z1440" s="7">
        <v>74463.375599999999</v>
      </c>
      <c r="AA1440" s="7">
        <v>4.3050923147000004</v>
      </c>
      <c r="AB1440" s="7">
        <v>3.8956545130000002</v>
      </c>
      <c r="AC1440" s="7" t="s">
        <v>444</v>
      </c>
      <c r="AD1440" s="7" t="s">
        <v>445</v>
      </c>
      <c r="AE1440" s="7">
        <v>2.5293389985000001</v>
      </c>
      <c r="AF1440" s="7" t="s">
        <v>445</v>
      </c>
      <c r="AG1440" s="7">
        <v>4.0900967706999998</v>
      </c>
    </row>
    <row r="1441" spans="1:33" x14ac:dyDescent="0.25">
      <c r="A1441" s="1">
        <v>39709</v>
      </c>
      <c r="B1441" s="1">
        <v>30009006</v>
      </c>
      <c r="C1441" s="1">
        <v>9215559</v>
      </c>
      <c r="D1441" s="1">
        <v>230009006</v>
      </c>
      <c r="E1441" s="1" t="s">
        <v>614</v>
      </c>
      <c r="F1441" s="1">
        <v>34203085</v>
      </c>
      <c r="G1441" s="1">
        <v>1.83</v>
      </c>
      <c r="H1441" s="1">
        <v>53.964737669063624</v>
      </c>
      <c r="I1441" s="1">
        <v>-17.418264674033416</v>
      </c>
      <c r="J1441" s="1">
        <v>18.733523080166506</v>
      </c>
      <c r="K1441" s="1">
        <v>-53.479563755878409</v>
      </c>
      <c r="L1441" s="1">
        <v>47.457575502273741</v>
      </c>
      <c r="M1441" s="1">
        <v>170.71749877929688</v>
      </c>
      <c r="N1441" s="1">
        <v>0.72102727716619319</v>
      </c>
      <c r="O1441" s="1">
        <v>0.96533690096206171</v>
      </c>
      <c r="P1441" s="1">
        <v>0.69603423724872648</v>
      </c>
      <c r="Q1441" s="1">
        <v>0.76892454944957389</v>
      </c>
      <c r="R1441" s="1">
        <v>0.9329846751933194</v>
      </c>
      <c r="S1441" s="1">
        <v>0.71739482101638019</v>
      </c>
      <c r="T1441" s="1">
        <v>0.71739482101638019</v>
      </c>
      <c r="U1441" s="1">
        <v>0.69603423724872648</v>
      </c>
      <c r="V1441" s="1">
        <v>406.790663</v>
      </c>
      <c r="W1441" s="1">
        <v>379.211635</v>
      </c>
      <c r="X1441" s="1">
        <v>262.000766</v>
      </c>
      <c r="Y1441" s="1">
        <v>389.46</v>
      </c>
      <c r="Z1441" s="7">
        <v>74463.375599999999</v>
      </c>
      <c r="AA1441" s="7">
        <v>4.5616891156000001</v>
      </c>
      <c r="AB1441" s="7">
        <v>3.8910509440999999</v>
      </c>
      <c r="AC1441" s="7" t="s">
        <v>444</v>
      </c>
      <c r="AD1441" s="7" t="s">
        <v>445</v>
      </c>
      <c r="AE1441" s="7">
        <v>2.5145760254999998</v>
      </c>
      <c r="AF1441" s="7" t="s">
        <v>445</v>
      </c>
      <c r="AG1441" s="7">
        <v>4.0688052595000004</v>
      </c>
    </row>
    <row r="1442" spans="1:33" x14ac:dyDescent="0.25">
      <c r="A1442" s="1">
        <v>44335</v>
      </c>
      <c r="B1442" s="1">
        <v>30010006</v>
      </c>
      <c r="C1442" s="1">
        <v>9215559</v>
      </c>
      <c r="D1442" s="1">
        <v>230010006</v>
      </c>
      <c r="E1442" s="1" t="s">
        <v>614</v>
      </c>
      <c r="F1442" s="1">
        <v>34203085</v>
      </c>
      <c r="G1442" s="1">
        <v>1.83</v>
      </c>
      <c r="H1442" s="1">
        <v>46.788795410823909</v>
      </c>
      <c r="I1442" s="1">
        <v>-23.372788993946379</v>
      </c>
      <c r="J1442" s="1">
        <v>7.4279206894484453</v>
      </c>
      <c r="K1442" s="1">
        <v>-45.745327802417023</v>
      </c>
      <c r="L1442" s="1">
        <v>43.552577174436429</v>
      </c>
      <c r="M1442" s="1">
        <v>170.71749877929688</v>
      </c>
      <c r="N1442" s="1">
        <v>0.72102727716619319</v>
      </c>
      <c r="O1442" s="1">
        <v>0.96533690096206171</v>
      </c>
      <c r="P1442" s="1">
        <v>0.69603423724872648</v>
      </c>
      <c r="Q1442" s="1">
        <v>0.76892454944957389</v>
      </c>
      <c r="R1442" s="1">
        <v>0.9329846751933194</v>
      </c>
      <c r="S1442" s="1">
        <v>0.71739482101638019</v>
      </c>
      <c r="T1442" s="1">
        <v>0.71739482101638019</v>
      </c>
      <c r="U1442" s="1">
        <v>0.69603423724872648</v>
      </c>
      <c r="V1442" s="1">
        <v>406.790663</v>
      </c>
      <c r="W1442" s="1">
        <v>379.211635</v>
      </c>
      <c r="X1442" s="1">
        <v>262.000766</v>
      </c>
      <c r="Y1442" s="1">
        <v>389.46</v>
      </c>
      <c r="Z1442" s="7">
        <v>74463.375599999999</v>
      </c>
      <c r="AA1442" s="7">
        <v>5.0603596445000001</v>
      </c>
      <c r="AB1442" s="7">
        <v>4.6411856472000004</v>
      </c>
      <c r="AC1442" s="7" t="s">
        <v>444</v>
      </c>
      <c r="AD1442" s="7" t="s">
        <v>445</v>
      </c>
      <c r="AE1442" s="7">
        <v>3.1087910320000001</v>
      </c>
      <c r="AF1442" s="7" t="s">
        <v>445</v>
      </c>
      <c r="AG1442" s="7">
        <v>4.9257962956999997</v>
      </c>
    </row>
    <row r="1443" spans="1:33" x14ac:dyDescent="0.25">
      <c r="A1443" s="1">
        <v>48961</v>
      </c>
      <c r="B1443" s="1">
        <v>30011006</v>
      </c>
      <c r="C1443" s="1">
        <v>9215559</v>
      </c>
      <c r="D1443" s="1">
        <v>230011006</v>
      </c>
      <c r="E1443" s="1" t="s">
        <v>614</v>
      </c>
      <c r="F1443" s="1">
        <v>34203085</v>
      </c>
      <c r="G1443" s="1">
        <v>1.83</v>
      </c>
      <c r="H1443" s="1">
        <v>60.24660591970872</v>
      </c>
      <c r="I1443" s="1">
        <v>-25.544048593494477</v>
      </c>
      <c r="J1443" s="1">
        <v>15.471004699889306</v>
      </c>
      <c r="K1443" s="1">
        <v>-58.814081992258537</v>
      </c>
      <c r="L1443" s="1">
        <v>54.194294017878661</v>
      </c>
      <c r="M1443" s="1">
        <v>170.71749877929688</v>
      </c>
      <c r="N1443" s="1">
        <v>0.72102727716619319</v>
      </c>
      <c r="O1443" s="1">
        <v>0.96533690096206171</v>
      </c>
      <c r="P1443" s="1">
        <v>0.69603423724872648</v>
      </c>
      <c r="Q1443" s="1">
        <v>0.76892454944957389</v>
      </c>
      <c r="R1443" s="1">
        <v>0.9329846751933194</v>
      </c>
      <c r="S1443" s="1">
        <v>0.71739482101638019</v>
      </c>
      <c r="T1443" s="1">
        <v>0.71739482101638019</v>
      </c>
      <c r="U1443" s="1">
        <v>0.69603423724872648</v>
      </c>
      <c r="V1443" s="1">
        <v>406.790663</v>
      </c>
      <c r="W1443" s="1">
        <v>379.211635</v>
      </c>
      <c r="X1443" s="1">
        <v>262.000766</v>
      </c>
      <c r="Y1443" s="1">
        <v>389.46</v>
      </c>
      <c r="Z1443" s="7">
        <v>74463.375599999999</v>
      </c>
      <c r="AA1443" s="7">
        <v>3.8703334161999998</v>
      </c>
      <c r="AB1443" s="7">
        <v>3.3810647437000001</v>
      </c>
      <c r="AC1443" s="7" t="s">
        <v>444</v>
      </c>
      <c r="AD1443" s="7" t="s">
        <v>445</v>
      </c>
      <c r="AE1443" s="7">
        <v>2.1957991397000001</v>
      </c>
      <c r="AF1443" s="7" t="s">
        <v>445</v>
      </c>
      <c r="AG1443" s="7">
        <v>3.6090576416000002</v>
      </c>
    </row>
    <row r="1444" spans="1:33" x14ac:dyDescent="0.25">
      <c r="A1444" s="1">
        <v>53587</v>
      </c>
      <c r="B1444" s="1">
        <v>30012006</v>
      </c>
      <c r="C1444" s="1">
        <v>9215559</v>
      </c>
      <c r="D1444" s="1">
        <v>230012006</v>
      </c>
      <c r="E1444" s="1" t="s">
        <v>614</v>
      </c>
      <c r="F1444" s="1">
        <v>34203085</v>
      </c>
      <c r="G1444" s="1">
        <v>1.83</v>
      </c>
      <c r="H1444" s="1">
        <v>47.573482545308437</v>
      </c>
      <c r="I1444" s="1">
        <v>-20.680194118378928</v>
      </c>
      <c r="J1444" s="1">
        <v>11.501539861641593</v>
      </c>
      <c r="K1444" s="1">
        <v>-47.722138882114137</v>
      </c>
      <c r="L1444" s="1">
        <v>42.993014550336021</v>
      </c>
      <c r="M1444" s="1">
        <v>170.71749877929688</v>
      </c>
      <c r="N1444" s="1">
        <v>0.72102727716619319</v>
      </c>
      <c r="O1444" s="1">
        <v>0.96533690096206171</v>
      </c>
      <c r="P1444" s="1">
        <v>0.69603423724872648</v>
      </c>
      <c r="Q1444" s="1">
        <v>0.76892454944957389</v>
      </c>
      <c r="R1444" s="1">
        <v>0.9329846751933194</v>
      </c>
      <c r="S1444" s="1">
        <v>0.71739482101638019</v>
      </c>
      <c r="T1444" s="1">
        <v>0.71739482101638019</v>
      </c>
      <c r="U1444" s="1">
        <v>0.69603423724872648</v>
      </c>
      <c r="V1444" s="1">
        <v>406.790663</v>
      </c>
      <c r="W1444" s="1">
        <v>379.211635</v>
      </c>
      <c r="X1444" s="1">
        <v>262.000766</v>
      </c>
      <c r="Y1444" s="1">
        <v>389.46</v>
      </c>
      <c r="Z1444" s="7">
        <v>74463.375599999999</v>
      </c>
      <c r="AA1444" s="7">
        <v>5.1392364291000003</v>
      </c>
      <c r="AB1444" s="7">
        <v>4.5481387319</v>
      </c>
      <c r="AC1444" s="7" t="s">
        <v>444</v>
      </c>
      <c r="AD1444" s="7" t="s">
        <v>445</v>
      </c>
      <c r="AE1444" s="7">
        <v>2.9385911241999998</v>
      </c>
      <c r="AF1444" s="7" t="s">
        <v>445</v>
      </c>
      <c r="AG1444" s="7">
        <v>4.6803299346999996</v>
      </c>
    </row>
    <row r="1445" spans="1:33" x14ac:dyDescent="0.25">
      <c r="A1445" s="1">
        <v>58213</v>
      </c>
      <c r="B1445" s="1">
        <v>30014006</v>
      </c>
      <c r="C1445" s="1">
        <v>9215559</v>
      </c>
      <c r="D1445" s="1">
        <v>230014006</v>
      </c>
      <c r="E1445" s="1" t="s">
        <v>614</v>
      </c>
      <c r="F1445" s="1">
        <v>34203085</v>
      </c>
      <c r="G1445" s="1">
        <v>1.83</v>
      </c>
      <c r="H1445" s="1">
        <v>64.185291661413387</v>
      </c>
      <c r="I1445" s="1">
        <v>-23.913196094486711</v>
      </c>
      <c r="J1445" s="1">
        <v>20.104802834517052</v>
      </c>
      <c r="K1445" s="1">
        <v>-62.973331907122414</v>
      </c>
      <c r="L1445" s="1">
        <v>56.865525998742193</v>
      </c>
      <c r="M1445" s="1">
        <v>170.71749877929688</v>
      </c>
      <c r="N1445" s="1">
        <v>0.72102727716619319</v>
      </c>
      <c r="O1445" s="1">
        <v>0.96533690096206171</v>
      </c>
      <c r="P1445" s="1">
        <v>0.69603423724872648</v>
      </c>
      <c r="Q1445" s="1">
        <v>0.76892454944957389</v>
      </c>
      <c r="R1445" s="1">
        <v>0.9329846751933194</v>
      </c>
      <c r="S1445" s="1">
        <v>0.71739482101638019</v>
      </c>
      <c r="T1445" s="1">
        <v>0.71739482101638019</v>
      </c>
      <c r="U1445" s="1">
        <v>0.69603423724872648</v>
      </c>
      <c r="V1445" s="1">
        <v>406.790663</v>
      </c>
      <c r="W1445" s="1">
        <v>379.211635</v>
      </c>
      <c r="X1445" s="1">
        <v>262.000766</v>
      </c>
      <c r="Y1445" s="1">
        <v>389.46</v>
      </c>
      <c r="Z1445" s="7">
        <v>74463.375599999999</v>
      </c>
      <c r="AA1445" s="7">
        <v>3.6415517396000001</v>
      </c>
      <c r="AB1445" s="7">
        <v>3.1122237555000001</v>
      </c>
      <c r="AC1445" s="7" t="s">
        <v>444</v>
      </c>
      <c r="AD1445" s="7" t="s">
        <v>445</v>
      </c>
      <c r="AE1445" s="7">
        <v>1.9847236430999999</v>
      </c>
      <c r="AF1445" s="7" t="s">
        <v>445</v>
      </c>
      <c r="AG1445" s="7">
        <v>3.3046395328</v>
      </c>
    </row>
    <row r="1446" spans="1:33" x14ac:dyDescent="0.25">
      <c r="A1446" s="1">
        <v>62839</v>
      </c>
      <c r="B1446" s="1">
        <v>30015006</v>
      </c>
      <c r="C1446" s="1">
        <v>9215559</v>
      </c>
      <c r="D1446" s="1">
        <v>230015006</v>
      </c>
      <c r="E1446" s="1" t="s">
        <v>614</v>
      </c>
      <c r="F1446" s="1">
        <v>34203085</v>
      </c>
      <c r="G1446" s="1">
        <v>1.83</v>
      </c>
      <c r="H1446" s="1">
        <v>51.590407785097213</v>
      </c>
      <c r="I1446" s="1">
        <v>-20.320802976751857</v>
      </c>
      <c r="J1446" s="1">
        <v>14.873109560290699</v>
      </c>
      <c r="K1446" s="1">
        <v>-51.474381247338911</v>
      </c>
      <c r="L1446" s="1">
        <v>45.995091607657983</v>
      </c>
      <c r="M1446" s="1">
        <v>170.71749877929688</v>
      </c>
      <c r="N1446" s="1">
        <v>0.72102727716619319</v>
      </c>
      <c r="O1446" s="1">
        <v>0.96533690096206171</v>
      </c>
      <c r="P1446" s="1">
        <v>0.69603423724872648</v>
      </c>
      <c r="Q1446" s="1">
        <v>0.76892454944957389</v>
      </c>
      <c r="R1446" s="1">
        <v>0.9329846751933194</v>
      </c>
      <c r="S1446" s="1">
        <v>0.71739482101638019</v>
      </c>
      <c r="T1446" s="1">
        <v>0.71739482101638019</v>
      </c>
      <c r="U1446" s="1">
        <v>0.69603423724872648</v>
      </c>
      <c r="V1446" s="1">
        <v>406.790663</v>
      </c>
      <c r="W1446" s="1">
        <v>379.211635</v>
      </c>
      <c r="X1446" s="1">
        <v>262.000766</v>
      </c>
      <c r="Y1446" s="1">
        <v>389.46</v>
      </c>
      <c r="Z1446" s="7">
        <v>74463.375599999999</v>
      </c>
      <c r="AA1446" s="7">
        <v>4.7385314801999998</v>
      </c>
      <c r="AB1446" s="7">
        <v>4.1161503165999997</v>
      </c>
      <c r="AC1446" s="7" t="s">
        <v>444</v>
      </c>
      <c r="AD1446" s="7" t="s">
        <v>445</v>
      </c>
      <c r="AE1446" s="7">
        <v>2.6514861971000001</v>
      </c>
      <c r="AF1446" s="7" t="s">
        <v>445</v>
      </c>
      <c r="AG1446" s="7">
        <v>4.2662603701000004</v>
      </c>
    </row>
    <row r="1447" spans="1:33" x14ac:dyDescent="0.25">
      <c r="A1447" s="1">
        <v>67465</v>
      </c>
      <c r="B1447" s="1">
        <v>30016006</v>
      </c>
      <c r="C1447" s="1">
        <v>9215559</v>
      </c>
      <c r="D1447" s="1">
        <v>230016006</v>
      </c>
      <c r="E1447" s="1" t="s">
        <v>614</v>
      </c>
      <c r="F1447" s="1">
        <v>34203085</v>
      </c>
      <c r="G1447" s="1">
        <v>1.83</v>
      </c>
      <c r="H1447" s="1">
        <v>61.993650003004625</v>
      </c>
      <c r="I1447" s="1">
        <v>-22.596405563463112</v>
      </c>
      <c r="J1447" s="1">
        <v>19.648187817635588</v>
      </c>
      <c r="K1447" s="1">
        <v>-60.722052899287831</v>
      </c>
      <c r="L1447" s="1">
        <v>54.875525736488072</v>
      </c>
      <c r="M1447" s="1">
        <v>170.71749877929688</v>
      </c>
      <c r="N1447" s="1">
        <v>0.72102727716619319</v>
      </c>
      <c r="O1447" s="1">
        <v>0.96533690096206171</v>
      </c>
      <c r="P1447" s="1">
        <v>0.69603423724872648</v>
      </c>
      <c r="Q1447" s="1">
        <v>0.76892454944957389</v>
      </c>
      <c r="R1447" s="1">
        <v>0.9329846751933194</v>
      </c>
      <c r="S1447" s="1">
        <v>0.71739482101638019</v>
      </c>
      <c r="T1447" s="1">
        <v>0.71739482101638019</v>
      </c>
      <c r="U1447" s="1">
        <v>0.69603423724872648</v>
      </c>
      <c r="V1447" s="1">
        <v>406.790663</v>
      </c>
      <c r="W1447" s="1">
        <v>379.211635</v>
      </c>
      <c r="X1447" s="1">
        <v>262.000766</v>
      </c>
      <c r="Y1447" s="1">
        <v>389.46</v>
      </c>
      <c r="Z1447" s="7">
        <v>74463.375599999999</v>
      </c>
      <c r="AA1447" s="7">
        <v>3.8098724810000002</v>
      </c>
      <c r="AB1447" s="7">
        <v>3.2576018852000002</v>
      </c>
      <c r="AC1447" s="7" t="s">
        <v>444</v>
      </c>
      <c r="AD1447" s="7" t="s">
        <v>445</v>
      </c>
      <c r="AE1447" s="7">
        <v>2.0953827094999999</v>
      </c>
      <c r="AF1447" s="7" t="s">
        <v>445</v>
      </c>
      <c r="AG1447" s="7">
        <v>3.4642346742000001</v>
      </c>
    </row>
    <row r="1448" spans="1:33" x14ac:dyDescent="0.25">
      <c r="A1448" s="1">
        <v>72091</v>
      </c>
      <c r="B1448" s="1">
        <v>30017006</v>
      </c>
      <c r="C1448" s="1">
        <v>9215559</v>
      </c>
      <c r="D1448" s="1">
        <v>230017006</v>
      </c>
      <c r="E1448" s="1" t="s">
        <v>614</v>
      </c>
      <c r="F1448" s="1">
        <v>34203085</v>
      </c>
      <c r="G1448" s="1">
        <v>1.83</v>
      </c>
      <c r="H1448" s="1">
        <v>48.160423352081388</v>
      </c>
      <c r="I1448" s="1">
        <v>-22.909632704907018</v>
      </c>
      <c r="J1448" s="1">
        <v>9.7056346306738419</v>
      </c>
      <c r="K1448" s="1">
        <v>-47.948444965229342</v>
      </c>
      <c r="L1448" s="1">
        <v>44.116232170310845</v>
      </c>
      <c r="M1448" s="1">
        <v>170.71749877929688</v>
      </c>
      <c r="N1448" s="1">
        <v>0.72102727716619319</v>
      </c>
      <c r="O1448" s="1">
        <v>0.96533690096206171</v>
      </c>
      <c r="P1448" s="1">
        <v>0.69603423724872648</v>
      </c>
      <c r="Q1448" s="1">
        <v>0.76892454944957389</v>
      </c>
      <c r="R1448" s="1">
        <v>0.9329846751933194</v>
      </c>
      <c r="S1448" s="1">
        <v>0.71739482101638019</v>
      </c>
      <c r="T1448" s="1">
        <v>0.71739482101638019</v>
      </c>
      <c r="U1448" s="1">
        <v>0.69603423724872648</v>
      </c>
      <c r="V1448" s="1">
        <v>406.790663</v>
      </c>
      <c r="W1448" s="1">
        <v>379.211635</v>
      </c>
      <c r="X1448" s="1">
        <v>262.000766</v>
      </c>
      <c r="Y1448" s="1">
        <v>389.46</v>
      </c>
      <c r="Z1448" s="7">
        <v>74463.375599999999</v>
      </c>
      <c r="AA1448" s="7">
        <v>4.9829289160999997</v>
      </c>
      <c r="AB1448" s="7">
        <v>4.4805224446</v>
      </c>
      <c r="AC1448" s="7" t="s">
        <v>444</v>
      </c>
      <c r="AD1448" s="7" t="s">
        <v>445</v>
      </c>
      <c r="AE1448" s="7">
        <v>2.9200018430000001</v>
      </c>
      <c r="AF1448" s="7" t="s">
        <v>445</v>
      </c>
      <c r="AG1448" s="7">
        <v>4.6535200304000002</v>
      </c>
    </row>
    <row r="1449" spans="1:33" x14ac:dyDescent="0.25">
      <c r="A1449" s="1">
        <v>76717</v>
      </c>
      <c r="B1449" s="1">
        <v>30018006</v>
      </c>
      <c r="C1449" s="1">
        <v>9215559</v>
      </c>
      <c r="D1449" s="1">
        <v>230018006</v>
      </c>
      <c r="E1449" s="1" t="s">
        <v>614</v>
      </c>
      <c r="F1449" s="1">
        <v>34203085</v>
      </c>
      <c r="G1449" s="1">
        <v>1.83</v>
      </c>
      <c r="H1449" s="1">
        <v>54.897580200555694</v>
      </c>
      <c r="I1449" s="1">
        <v>-23.197846285446005</v>
      </c>
      <c r="J1449" s="1">
        <v>13.950462927785235</v>
      </c>
      <c r="K1449" s="1">
        <v>-53.797515288616886</v>
      </c>
      <c r="L1449" s="1">
        <v>49.422259842797224</v>
      </c>
      <c r="M1449" s="1">
        <v>170.71749877929688</v>
      </c>
      <c r="N1449" s="1">
        <v>0.72102727716619319</v>
      </c>
      <c r="O1449" s="1">
        <v>0.96533690096206171</v>
      </c>
      <c r="P1449" s="1">
        <v>0.69603423724872648</v>
      </c>
      <c r="Q1449" s="1">
        <v>0.76892454944957389</v>
      </c>
      <c r="R1449" s="1">
        <v>0.9329846751933194</v>
      </c>
      <c r="S1449" s="1">
        <v>0.71739482101638019</v>
      </c>
      <c r="T1449" s="1">
        <v>0.71739482101638019</v>
      </c>
      <c r="U1449" s="1">
        <v>0.69603423724872648</v>
      </c>
      <c r="V1449" s="1">
        <v>406.790663</v>
      </c>
      <c r="W1449" s="1">
        <v>379.211635</v>
      </c>
      <c r="X1449" s="1">
        <v>262.000766</v>
      </c>
      <c r="Y1449" s="1">
        <v>389.46</v>
      </c>
      <c r="Z1449" s="7">
        <v>74463.375599999999</v>
      </c>
      <c r="AA1449" s="7">
        <v>4.3405951481000002</v>
      </c>
      <c r="AB1449" s="7">
        <v>3.8079401706999998</v>
      </c>
      <c r="AC1449" s="7" t="s">
        <v>444</v>
      </c>
      <c r="AD1449" s="7" t="s">
        <v>445</v>
      </c>
      <c r="AE1449" s="7">
        <v>2.4938043444</v>
      </c>
      <c r="AF1449" s="7" t="s">
        <v>445</v>
      </c>
      <c r="AG1449" s="7">
        <v>4.0388478461000004</v>
      </c>
    </row>
    <row r="1450" spans="1:33" x14ac:dyDescent="0.25">
      <c r="A1450" s="1">
        <v>81343</v>
      </c>
      <c r="B1450" s="1">
        <v>30019006</v>
      </c>
      <c r="C1450" s="1">
        <v>9215559</v>
      </c>
      <c r="D1450" s="1">
        <v>230019006</v>
      </c>
      <c r="E1450" s="1" t="s">
        <v>614</v>
      </c>
      <c r="F1450" s="1">
        <v>34203085</v>
      </c>
      <c r="G1450" s="1">
        <v>1.83</v>
      </c>
      <c r="H1450" s="1">
        <v>54.765028919038613</v>
      </c>
      <c r="I1450" s="1">
        <v>-24.403403063920102</v>
      </c>
      <c r="J1450" s="1">
        <v>12.760123189502059</v>
      </c>
      <c r="K1450" s="1">
        <v>-53.667497367238418</v>
      </c>
      <c r="L1450" s="1">
        <v>49.631400746180724</v>
      </c>
      <c r="M1450" s="1">
        <v>170.71749877929688</v>
      </c>
      <c r="N1450" s="1">
        <v>0.72102727716619319</v>
      </c>
      <c r="O1450" s="1">
        <v>0.96533690096206171</v>
      </c>
      <c r="P1450" s="1">
        <v>0.69603423724872648</v>
      </c>
      <c r="Q1450" s="1">
        <v>0.76892454944957389</v>
      </c>
      <c r="R1450" s="1">
        <v>0.9329846751933194</v>
      </c>
      <c r="S1450" s="1">
        <v>0.71739482101638019</v>
      </c>
      <c r="T1450" s="1">
        <v>0.71739482101638019</v>
      </c>
      <c r="U1450" s="1">
        <v>0.69603423724872648</v>
      </c>
      <c r="V1450" s="1">
        <v>406.790663</v>
      </c>
      <c r="W1450" s="1">
        <v>379.211635</v>
      </c>
      <c r="X1450" s="1">
        <v>262.000766</v>
      </c>
      <c r="Y1450" s="1">
        <v>389.46</v>
      </c>
      <c r="Z1450" s="7">
        <v>74463.375599999999</v>
      </c>
      <c r="AA1450" s="7">
        <v>4.3180905062999999</v>
      </c>
      <c r="AB1450" s="7">
        <v>3.8195771340000002</v>
      </c>
      <c r="AC1450" s="7" t="s">
        <v>444</v>
      </c>
      <c r="AD1450" s="7" t="s">
        <v>445</v>
      </c>
      <c r="AE1450" s="7">
        <v>2.5022686327999999</v>
      </c>
      <c r="AF1450" s="7" t="s">
        <v>445</v>
      </c>
      <c r="AG1450" s="7">
        <v>4.0510552445999997</v>
      </c>
    </row>
    <row r="1451" spans="1:33" x14ac:dyDescent="0.25">
      <c r="A1451" s="1">
        <v>85969</v>
      </c>
      <c r="B1451" s="1">
        <v>30020006</v>
      </c>
      <c r="C1451" s="1">
        <v>9215559</v>
      </c>
      <c r="D1451" s="1">
        <v>230020006</v>
      </c>
      <c r="E1451" s="1" t="s">
        <v>614</v>
      </c>
      <c r="F1451" s="1">
        <v>34203085</v>
      </c>
      <c r="G1451" s="1">
        <v>1.83</v>
      </c>
      <c r="H1451" s="1">
        <v>54.799519785640456</v>
      </c>
      <c r="I1451" s="1">
        <v>-24.069487397105625</v>
      </c>
      <c r="J1451" s="1">
        <v>13.081119676887516</v>
      </c>
      <c r="K1451" s="1">
        <v>-53.700745505081244</v>
      </c>
      <c r="L1451" s="1">
        <v>49.571323003804068</v>
      </c>
      <c r="M1451" s="1">
        <v>170.71749877929688</v>
      </c>
      <c r="N1451" s="1">
        <v>0.72102727716619319</v>
      </c>
      <c r="O1451" s="1">
        <v>0.96533690096206171</v>
      </c>
      <c r="P1451" s="1">
        <v>0.69603423724872648</v>
      </c>
      <c r="Q1451" s="1">
        <v>0.76892454944957389</v>
      </c>
      <c r="R1451" s="1">
        <v>0.9329846751933194</v>
      </c>
      <c r="S1451" s="1">
        <v>0.71739482101638019</v>
      </c>
      <c r="T1451" s="1">
        <v>0.71739482101638019</v>
      </c>
      <c r="U1451" s="1">
        <v>0.69603423724872648</v>
      </c>
      <c r="V1451" s="1">
        <v>406.790663</v>
      </c>
      <c r="W1451" s="1">
        <v>379.211635</v>
      </c>
      <c r="X1451" s="1">
        <v>262.000766</v>
      </c>
      <c r="Y1451" s="1">
        <v>389.46</v>
      </c>
      <c r="Z1451" s="7">
        <v>74463.375599999999</v>
      </c>
      <c r="AA1451" s="7">
        <v>4.3245357422000001</v>
      </c>
      <c r="AB1451" s="7">
        <v>3.8165436878999999</v>
      </c>
      <c r="AC1451" s="7" t="s">
        <v>444</v>
      </c>
      <c r="AD1451" s="7" t="s">
        <v>445</v>
      </c>
      <c r="AE1451" s="7">
        <v>2.5001002474999998</v>
      </c>
      <c r="AF1451" s="7" t="s">
        <v>445</v>
      </c>
      <c r="AG1451" s="7">
        <v>4.0479279474999998</v>
      </c>
    </row>
    <row r="1452" spans="1:33" x14ac:dyDescent="0.25">
      <c r="A1452" s="1">
        <v>90595</v>
      </c>
      <c r="B1452" s="1">
        <v>30021006</v>
      </c>
      <c r="C1452" s="1">
        <v>9215559</v>
      </c>
      <c r="D1452" s="1">
        <v>230021006</v>
      </c>
      <c r="E1452" s="1" t="s">
        <v>614</v>
      </c>
      <c r="F1452" s="1">
        <v>34203085</v>
      </c>
      <c r="G1452" s="1">
        <v>1.83</v>
      </c>
      <c r="H1452" s="1">
        <v>55.02827972982022</v>
      </c>
      <c r="I1452" s="1">
        <v>-23.420190968337465</v>
      </c>
      <c r="J1452" s="1">
        <v>13.817093629646774</v>
      </c>
      <c r="K1452" s="1">
        <v>-53.92920394573197</v>
      </c>
      <c r="L1452" s="1">
        <v>49.585673157168451</v>
      </c>
      <c r="M1452" s="1">
        <v>170.71749877929688</v>
      </c>
      <c r="N1452" s="1">
        <v>0.72102727716619319</v>
      </c>
      <c r="O1452" s="1">
        <v>0.96533690096206171</v>
      </c>
      <c r="P1452" s="1">
        <v>0.69603423724872648</v>
      </c>
      <c r="Q1452" s="1">
        <v>0.76892454944957389</v>
      </c>
      <c r="R1452" s="1">
        <v>0.9329846751933194</v>
      </c>
      <c r="S1452" s="1">
        <v>0.71739482101638019</v>
      </c>
      <c r="T1452" s="1">
        <v>0.71739482101638019</v>
      </c>
      <c r="U1452" s="1">
        <v>0.69603423724872648</v>
      </c>
      <c r="V1452" s="1">
        <v>406.790663</v>
      </c>
      <c r="W1452" s="1">
        <v>379.211635</v>
      </c>
      <c r="X1452" s="1">
        <v>262.000766</v>
      </c>
      <c r="Y1452" s="1">
        <v>389.46</v>
      </c>
      <c r="Z1452" s="7">
        <v>74463.375599999999</v>
      </c>
      <c r="AA1452" s="7">
        <v>4.3229948152000004</v>
      </c>
      <c r="AB1452" s="7">
        <v>3.7965206694</v>
      </c>
      <c r="AC1452" s="7" t="s">
        <v>444</v>
      </c>
      <c r="AD1452" s="7" t="s">
        <v>445</v>
      </c>
      <c r="AE1452" s="7">
        <v>2.4852728925999998</v>
      </c>
      <c r="AF1452" s="7" t="s">
        <v>445</v>
      </c>
      <c r="AG1452" s="7">
        <v>4.0265435831999996</v>
      </c>
    </row>
    <row r="1453" spans="1:33" x14ac:dyDescent="0.25">
      <c r="A1453" s="1">
        <v>95221</v>
      </c>
      <c r="B1453" s="1">
        <v>30022006</v>
      </c>
      <c r="C1453" s="1">
        <v>9215559</v>
      </c>
      <c r="D1453" s="1">
        <v>230022006</v>
      </c>
      <c r="E1453" s="1" t="s">
        <v>614</v>
      </c>
      <c r="F1453" s="1">
        <v>34203085</v>
      </c>
      <c r="G1453" s="1">
        <v>1.83</v>
      </c>
      <c r="H1453" s="1">
        <v>52.278044041647178</v>
      </c>
      <c r="I1453" s="1">
        <v>-20.440821252014651</v>
      </c>
      <c r="J1453" s="1">
        <v>14.668116508847579</v>
      </c>
      <c r="K1453" s="1">
        <v>-52.342908632848676</v>
      </c>
      <c r="L1453" s="1">
        <v>46.705026014175246</v>
      </c>
      <c r="M1453" s="1">
        <v>170.71749877929688</v>
      </c>
      <c r="N1453" s="1">
        <v>0.72102727716619319</v>
      </c>
      <c r="O1453" s="1">
        <v>0.96533690096206171</v>
      </c>
      <c r="P1453" s="1">
        <v>0.69603423724872648</v>
      </c>
      <c r="Q1453" s="1">
        <v>0.76892454944957389</v>
      </c>
      <c r="R1453" s="1">
        <v>0.9329846751933194</v>
      </c>
      <c r="S1453" s="1">
        <v>0.71739482101638019</v>
      </c>
      <c r="T1453" s="1">
        <v>0.71739482101638019</v>
      </c>
      <c r="U1453" s="1">
        <v>0.69603423724872648</v>
      </c>
      <c r="V1453" s="1">
        <v>406.790663</v>
      </c>
      <c r="W1453" s="1">
        <v>379.211635</v>
      </c>
      <c r="X1453" s="1">
        <v>262.000766</v>
      </c>
      <c r="Y1453" s="1">
        <v>389.46</v>
      </c>
      <c r="Z1453" s="7">
        <v>74463.375599999999</v>
      </c>
      <c r="AA1453" s="7">
        <v>4.6513035887000003</v>
      </c>
      <c r="AB1453" s="7">
        <v>4.0488553266</v>
      </c>
      <c r="AC1453" s="7" t="s">
        <v>444</v>
      </c>
      <c r="AD1453" s="7" t="s">
        <v>445</v>
      </c>
      <c r="AE1453" s="7">
        <v>2.5908969817999998</v>
      </c>
      <c r="AF1453" s="7" t="s">
        <v>445</v>
      </c>
      <c r="AG1453" s="7">
        <v>4.1788771605999999</v>
      </c>
    </row>
    <row r="1454" spans="1:33" x14ac:dyDescent="0.25">
      <c r="A1454" s="1">
        <v>99847</v>
      </c>
      <c r="B1454" s="1">
        <v>30024006</v>
      </c>
      <c r="C1454" s="1">
        <v>9215559</v>
      </c>
      <c r="D1454" s="1">
        <v>230024006</v>
      </c>
      <c r="E1454" s="1" t="s">
        <v>614</v>
      </c>
      <c r="F1454" s="1">
        <v>34203085</v>
      </c>
      <c r="G1454" s="1">
        <v>1.83</v>
      </c>
      <c r="H1454" s="1">
        <v>52.572190596450014</v>
      </c>
      <c r="I1454" s="1">
        <v>-25.247137695012466</v>
      </c>
      <c r="J1454" s="1">
        <v>9.1520122492677913</v>
      </c>
      <c r="K1454" s="1">
        <v>-51.193809879912322</v>
      </c>
      <c r="L1454" s="1">
        <v>48.646207732175547</v>
      </c>
      <c r="M1454" s="1">
        <v>170.71749877929688</v>
      </c>
      <c r="N1454" s="1">
        <v>0.72102727716619319</v>
      </c>
      <c r="O1454" s="1">
        <v>0.96533690096206171</v>
      </c>
      <c r="P1454" s="1">
        <v>0.69603423724872648</v>
      </c>
      <c r="Q1454" s="1">
        <v>0.76892454944957389</v>
      </c>
      <c r="R1454" s="1">
        <v>0.9329846751933194</v>
      </c>
      <c r="S1454" s="1">
        <v>0.71739482101638019</v>
      </c>
      <c r="T1454" s="1">
        <v>0.71739482101638019</v>
      </c>
      <c r="U1454" s="1">
        <v>0.69603423724872648</v>
      </c>
      <c r="V1454" s="1">
        <v>406.790663</v>
      </c>
      <c r="W1454" s="1">
        <v>379.211635</v>
      </c>
      <c r="X1454" s="1">
        <v>262.000766</v>
      </c>
      <c r="Y1454" s="1">
        <v>389.46</v>
      </c>
      <c r="Z1454" s="7">
        <v>74463.375599999999</v>
      </c>
      <c r="AA1454" s="7">
        <v>4.4257935700999997</v>
      </c>
      <c r="AB1454" s="7">
        <v>4.0206064866000002</v>
      </c>
      <c r="AC1454" s="7" t="s">
        <v>444</v>
      </c>
      <c r="AD1454" s="7" t="s">
        <v>445</v>
      </c>
      <c r="AE1454" s="7">
        <v>2.6714984305999998</v>
      </c>
      <c r="AF1454" s="7" t="s">
        <v>445</v>
      </c>
      <c r="AG1454" s="7">
        <v>4.2951224898999998</v>
      </c>
    </row>
    <row r="1455" spans="1:33" x14ac:dyDescent="0.25">
      <c r="A1455" s="1">
        <v>104473</v>
      </c>
      <c r="B1455" s="1">
        <v>30026006</v>
      </c>
      <c r="C1455" s="1">
        <v>9215559</v>
      </c>
      <c r="D1455" s="1">
        <v>230026006</v>
      </c>
      <c r="E1455" s="1" t="s">
        <v>614</v>
      </c>
      <c r="F1455" s="1">
        <v>34203085</v>
      </c>
      <c r="G1455" s="1">
        <v>1.83</v>
      </c>
      <c r="H1455" s="1">
        <v>56.242034664421894</v>
      </c>
      <c r="I1455" s="1">
        <v>-12.402195785599371</v>
      </c>
      <c r="J1455" s="1">
        <v>25.621917903852712</v>
      </c>
      <c r="K1455" s="1">
        <v>-55.763000474272857</v>
      </c>
      <c r="L1455" s="1">
        <v>50.712981139545334</v>
      </c>
      <c r="M1455" s="1">
        <v>170.71749877929688</v>
      </c>
      <c r="N1455" s="1">
        <v>0.72102727716619319</v>
      </c>
      <c r="O1455" s="1">
        <v>0.96533690096206171</v>
      </c>
      <c r="P1455" s="1">
        <v>0.69603423724872648</v>
      </c>
      <c r="Q1455" s="1">
        <v>0.76892454944957389</v>
      </c>
      <c r="R1455" s="1">
        <v>0.9329846751933194</v>
      </c>
      <c r="S1455" s="1">
        <v>0.71739482101638019</v>
      </c>
      <c r="T1455" s="1">
        <v>0.71739482101638019</v>
      </c>
      <c r="U1455" s="1">
        <v>0.69603423724872648</v>
      </c>
      <c r="V1455" s="1">
        <v>406.790663</v>
      </c>
      <c r="W1455" s="1">
        <v>379.211635</v>
      </c>
      <c r="X1455" s="1">
        <v>262.000766</v>
      </c>
      <c r="Y1455" s="1">
        <v>389.46</v>
      </c>
      <c r="Z1455" s="7">
        <v>74463.375599999999</v>
      </c>
      <c r="AA1455" s="7">
        <v>4.2046690056999996</v>
      </c>
      <c r="AB1455" s="7">
        <v>3.6930073334000002</v>
      </c>
      <c r="AC1455" s="7" t="s">
        <v>444</v>
      </c>
      <c r="AD1455" s="7" t="s">
        <v>445</v>
      </c>
      <c r="AE1455" s="7">
        <v>2.3706578022999998</v>
      </c>
      <c r="AF1455" s="7" t="s">
        <v>445</v>
      </c>
      <c r="AG1455" s="7">
        <v>3.8612429700000002</v>
      </c>
    </row>
    <row r="1456" spans="1:33" x14ac:dyDescent="0.25">
      <c r="A1456" s="1">
        <v>109099</v>
      </c>
      <c r="B1456" s="1">
        <v>30028006</v>
      </c>
      <c r="C1456" s="1">
        <v>9215559</v>
      </c>
      <c r="D1456" s="1">
        <v>230028006</v>
      </c>
      <c r="E1456" s="1" t="s">
        <v>614</v>
      </c>
      <c r="F1456" s="1">
        <v>34203085</v>
      </c>
      <c r="G1456" s="1">
        <v>1.83</v>
      </c>
      <c r="H1456" s="1">
        <v>54.131714407227818</v>
      </c>
      <c r="I1456" s="1">
        <v>-11.541736175296446</v>
      </c>
      <c r="J1456" s="1">
        <v>24.366174173490538</v>
      </c>
      <c r="K1456" s="1">
        <v>-53.352614091394294</v>
      </c>
      <c r="L1456" s="1">
        <v>48.620381521333925</v>
      </c>
      <c r="M1456" s="1">
        <v>170.71749877929688</v>
      </c>
      <c r="N1456" s="1">
        <v>0.72102727716619319</v>
      </c>
      <c r="O1456" s="1">
        <v>0.96533690096206171</v>
      </c>
      <c r="P1456" s="1">
        <v>0.69603423724872648</v>
      </c>
      <c r="Q1456" s="1">
        <v>0.76892454944957389</v>
      </c>
      <c r="R1456" s="1">
        <v>0.9329846751933194</v>
      </c>
      <c r="S1456" s="1">
        <v>0.71739482101638019</v>
      </c>
      <c r="T1456" s="1">
        <v>0.71739482101638019</v>
      </c>
      <c r="U1456" s="1">
        <v>0.69603423724872648</v>
      </c>
      <c r="V1456" s="1">
        <v>406.790663</v>
      </c>
      <c r="W1456" s="1">
        <v>379.211635</v>
      </c>
      <c r="X1456" s="1">
        <v>262.000766</v>
      </c>
      <c r="Y1456" s="1">
        <v>389.46</v>
      </c>
      <c r="Z1456" s="7">
        <v>74463.375599999999</v>
      </c>
      <c r="AA1456" s="7">
        <v>4.4286756472000004</v>
      </c>
      <c r="AB1456" s="7">
        <v>3.8759638229000002</v>
      </c>
      <c r="AC1456" s="7" t="s">
        <v>444</v>
      </c>
      <c r="AD1456" s="7" t="s">
        <v>445</v>
      </c>
      <c r="AE1456" s="7">
        <v>2.5229387694000001</v>
      </c>
      <c r="AF1456" s="7" t="s">
        <v>445</v>
      </c>
      <c r="AG1456" s="7">
        <v>4.0808662078999998</v>
      </c>
    </row>
    <row r="1457" spans="1:33" x14ac:dyDescent="0.25">
      <c r="A1457" s="1">
        <v>113725</v>
      </c>
      <c r="B1457" s="1">
        <v>30030006</v>
      </c>
      <c r="C1457" s="1">
        <v>9215559</v>
      </c>
      <c r="D1457" s="1">
        <v>230030006</v>
      </c>
      <c r="E1457" s="1" t="s">
        <v>614</v>
      </c>
      <c r="F1457" s="1">
        <v>34203085</v>
      </c>
      <c r="G1457" s="1">
        <v>1.83</v>
      </c>
      <c r="H1457" s="1">
        <v>54.116531159766119</v>
      </c>
      <c r="I1457" s="1">
        <v>-17.91207749733293</v>
      </c>
      <c r="J1457" s="1">
        <v>18.264524842727027</v>
      </c>
      <c r="K1457" s="1">
        <v>-53.536891644974538</v>
      </c>
      <c r="L1457" s="1">
        <v>47.684435821719724</v>
      </c>
      <c r="M1457" s="1">
        <v>170.71749877929688</v>
      </c>
      <c r="N1457" s="1">
        <v>0.72102727716619319</v>
      </c>
      <c r="O1457" s="1">
        <v>0.96533690096206171</v>
      </c>
      <c r="P1457" s="1">
        <v>0.69603423724872648</v>
      </c>
      <c r="Q1457" s="1">
        <v>0.76892454944957389</v>
      </c>
      <c r="R1457" s="1">
        <v>0.9329846751933194</v>
      </c>
      <c r="S1457" s="1">
        <v>0.71739482101638019</v>
      </c>
      <c r="T1457" s="1">
        <v>0.71739482101638019</v>
      </c>
      <c r="U1457" s="1">
        <v>0.69603423724872648</v>
      </c>
      <c r="V1457" s="1">
        <v>406.790663</v>
      </c>
      <c r="W1457" s="1">
        <v>379.211635</v>
      </c>
      <c r="X1457" s="1">
        <v>262.000766</v>
      </c>
      <c r="Y1457" s="1">
        <v>389.46</v>
      </c>
      <c r="Z1457" s="7">
        <v>74463.375599999999</v>
      </c>
      <c r="AA1457" s="7">
        <v>4.5352291911</v>
      </c>
      <c r="AB1457" s="7">
        <v>3.8773318516000002</v>
      </c>
      <c r="AC1457" s="7" t="s">
        <v>444</v>
      </c>
      <c r="AD1457" s="7" t="s">
        <v>445</v>
      </c>
      <c r="AE1457" s="7">
        <v>2.5108125791</v>
      </c>
      <c r="AF1457" s="7" t="s">
        <v>445</v>
      </c>
      <c r="AG1457" s="7">
        <v>4.0633775273000001</v>
      </c>
    </row>
    <row r="1458" spans="1:33" x14ac:dyDescent="0.25">
      <c r="A1458" s="1">
        <v>118351</v>
      </c>
      <c r="B1458" s="1">
        <v>30031006</v>
      </c>
      <c r="C1458" s="1">
        <v>9215559</v>
      </c>
      <c r="D1458" s="1">
        <v>230031006</v>
      </c>
      <c r="E1458" s="1" t="s">
        <v>614</v>
      </c>
      <c r="F1458" s="1">
        <v>34203085</v>
      </c>
      <c r="G1458" s="1">
        <v>1.83</v>
      </c>
      <c r="H1458" s="1">
        <v>46.875504465045807</v>
      </c>
      <c r="I1458" s="1">
        <v>-23.647554568215732</v>
      </c>
      <c r="J1458" s="1">
        <v>7.1595771230214993</v>
      </c>
      <c r="K1458" s="1">
        <v>-45.780006008237663</v>
      </c>
      <c r="L1458" s="1">
        <v>43.737475154444311</v>
      </c>
      <c r="M1458" s="1">
        <v>170.71749877929688</v>
      </c>
      <c r="N1458" s="1">
        <v>0.72102727716619319</v>
      </c>
      <c r="O1458" s="1">
        <v>0.96533690096206171</v>
      </c>
      <c r="P1458" s="1">
        <v>0.69603423724872648</v>
      </c>
      <c r="Q1458" s="1">
        <v>0.76892454944957389</v>
      </c>
      <c r="R1458" s="1">
        <v>0.9329846751933194</v>
      </c>
      <c r="S1458" s="1">
        <v>0.71739482101638019</v>
      </c>
      <c r="T1458" s="1">
        <v>0.71739482101638019</v>
      </c>
      <c r="U1458" s="1">
        <v>0.69603423724872648</v>
      </c>
      <c r="V1458" s="1">
        <v>406.790663</v>
      </c>
      <c r="W1458" s="1">
        <v>379.211635</v>
      </c>
      <c r="X1458" s="1">
        <v>262.000766</v>
      </c>
      <c r="Y1458" s="1">
        <v>389.46</v>
      </c>
      <c r="Z1458" s="7">
        <v>74463.375599999999</v>
      </c>
      <c r="AA1458" s="7">
        <v>5.0347397783999996</v>
      </c>
      <c r="AB1458" s="7">
        <v>4.6307507329000002</v>
      </c>
      <c r="AC1458" s="7" t="s">
        <v>444</v>
      </c>
      <c r="AD1458" s="7" t="s">
        <v>445</v>
      </c>
      <c r="AE1458" s="7">
        <v>3.1056786360999999</v>
      </c>
      <c r="AF1458" s="7" t="s">
        <v>445</v>
      </c>
      <c r="AG1458" s="7">
        <v>4.9213075243000004</v>
      </c>
    </row>
    <row r="1459" spans="1:33" x14ac:dyDescent="0.25">
      <c r="A1459" s="1">
        <v>122977</v>
      </c>
      <c r="B1459" s="1">
        <v>30033006</v>
      </c>
      <c r="C1459" s="1">
        <v>9215559</v>
      </c>
      <c r="D1459" s="1">
        <v>230033006</v>
      </c>
      <c r="E1459" s="1" t="s">
        <v>614</v>
      </c>
      <c r="F1459" s="1">
        <v>34203085</v>
      </c>
      <c r="G1459" s="1">
        <v>1.83</v>
      </c>
      <c r="H1459" s="1">
        <v>55.474248090986883</v>
      </c>
      <c r="I1459" s="1">
        <v>-24.698491834730049</v>
      </c>
      <c r="J1459" s="1">
        <v>13.562777811714041</v>
      </c>
      <c r="K1459" s="1">
        <v>-53.701926641805557</v>
      </c>
      <c r="L1459" s="1">
        <v>50.092008189807224</v>
      </c>
      <c r="M1459" s="1">
        <v>170.71749877929688</v>
      </c>
      <c r="N1459" s="1">
        <v>0.72102727716619319</v>
      </c>
      <c r="O1459" s="1">
        <v>0.96533690096206171</v>
      </c>
      <c r="P1459" s="1">
        <v>0.69603423724872648</v>
      </c>
      <c r="Q1459" s="1">
        <v>0.76892454944957389</v>
      </c>
      <c r="R1459" s="1">
        <v>0.9329846751933194</v>
      </c>
      <c r="S1459" s="1">
        <v>0.71739482101638019</v>
      </c>
      <c r="T1459" s="1">
        <v>0.71739482101638019</v>
      </c>
      <c r="U1459" s="1">
        <v>0.69603423724872648</v>
      </c>
      <c r="V1459" s="1">
        <v>406.790663</v>
      </c>
      <c r="W1459" s="1">
        <v>379.211635</v>
      </c>
      <c r="X1459" s="1">
        <v>262.000766</v>
      </c>
      <c r="Y1459" s="1">
        <v>389.46</v>
      </c>
      <c r="Z1459" s="7">
        <v>74463.375599999999</v>
      </c>
      <c r="AA1459" s="7">
        <v>4.2691894507999999</v>
      </c>
      <c r="AB1459" s="7">
        <v>3.7579604989000002</v>
      </c>
      <c r="AC1459" s="7" t="s">
        <v>444</v>
      </c>
      <c r="AD1459" s="7" t="s">
        <v>445</v>
      </c>
      <c r="AE1459" s="7">
        <v>2.5000232651999998</v>
      </c>
      <c r="AF1459" s="7" t="s">
        <v>445</v>
      </c>
      <c r="AG1459" s="7">
        <v>4.0478169219</v>
      </c>
    </row>
    <row r="1460" spans="1:33" x14ac:dyDescent="0.25">
      <c r="A1460" s="1">
        <v>127603</v>
      </c>
      <c r="B1460" s="1">
        <v>30034006</v>
      </c>
      <c r="C1460" s="1">
        <v>9215559</v>
      </c>
      <c r="D1460" s="1">
        <v>230034006</v>
      </c>
      <c r="E1460" s="1" t="s">
        <v>614</v>
      </c>
      <c r="F1460" s="1">
        <v>34203085</v>
      </c>
      <c r="G1460" s="1">
        <v>1.83</v>
      </c>
      <c r="H1460" s="1">
        <v>50.91445571148391</v>
      </c>
      <c r="I1460" s="1">
        <v>-14.435441706943944</v>
      </c>
      <c r="J1460" s="1">
        <v>19.740459633286882</v>
      </c>
      <c r="K1460" s="1">
        <v>-49.496427753260384</v>
      </c>
      <c r="L1460" s="1">
        <v>44.462817162922001</v>
      </c>
      <c r="M1460" s="1">
        <v>170.71749877929688</v>
      </c>
      <c r="N1460" s="1">
        <v>0.72102727716619319</v>
      </c>
      <c r="O1460" s="1">
        <v>0.96533690096206171</v>
      </c>
      <c r="P1460" s="1">
        <v>0.69603423724872648</v>
      </c>
      <c r="Q1460" s="1">
        <v>0.76892454944957389</v>
      </c>
      <c r="R1460" s="1">
        <v>0.9329846751933194</v>
      </c>
      <c r="S1460" s="1">
        <v>0.71739482101638019</v>
      </c>
      <c r="T1460" s="1">
        <v>0.71739482101638019</v>
      </c>
      <c r="U1460" s="1">
        <v>0.69603423724872648</v>
      </c>
      <c r="V1460" s="1">
        <v>406.790663</v>
      </c>
      <c r="W1460" s="1">
        <v>379.211635</v>
      </c>
      <c r="X1460" s="1">
        <v>262.000766</v>
      </c>
      <c r="Y1460" s="1">
        <v>389.46</v>
      </c>
      <c r="Z1460" s="7">
        <v>74463.375599999999</v>
      </c>
      <c r="AA1460" s="7">
        <v>4.9362923441</v>
      </c>
      <c r="AB1460" s="7">
        <v>4.1840735099000002</v>
      </c>
      <c r="AC1460" s="7" t="s">
        <v>444</v>
      </c>
      <c r="AD1460" s="7" t="s">
        <v>445</v>
      </c>
      <c r="AE1460" s="7">
        <v>2.7974052101</v>
      </c>
      <c r="AF1460" s="7" t="s">
        <v>445</v>
      </c>
      <c r="AG1460" s="7">
        <v>4.4767082463000003</v>
      </c>
    </row>
    <row r="1461" spans="1:33" x14ac:dyDescent="0.25">
      <c r="A1461" s="1">
        <v>132229</v>
      </c>
      <c r="B1461" s="1">
        <v>30035006</v>
      </c>
      <c r="C1461" s="1">
        <v>9215559</v>
      </c>
      <c r="D1461" s="1">
        <v>230035006</v>
      </c>
      <c r="E1461" s="1" t="s">
        <v>614</v>
      </c>
      <c r="F1461" s="1">
        <v>34203085</v>
      </c>
      <c r="G1461" s="1">
        <v>1.83</v>
      </c>
      <c r="H1461" s="1">
        <v>53.063661374808277</v>
      </c>
      <c r="I1461" s="1">
        <v>-19.971734249471659</v>
      </c>
      <c r="J1461" s="1">
        <v>16.21379779261396</v>
      </c>
      <c r="K1461" s="1">
        <v>-51.465608543630033</v>
      </c>
      <c r="L1461" s="1">
        <v>47.100075935845936</v>
      </c>
      <c r="M1461" s="1">
        <v>170.71749877929688</v>
      </c>
      <c r="N1461" s="1">
        <v>0.72102727716619319</v>
      </c>
      <c r="O1461" s="1">
        <v>0.96533690096206171</v>
      </c>
      <c r="P1461" s="1">
        <v>0.69603423724872648</v>
      </c>
      <c r="Q1461" s="1">
        <v>0.76892454944957389</v>
      </c>
      <c r="R1461" s="1">
        <v>0.9329846751933194</v>
      </c>
      <c r="S1461" s="1">
        <v>0.71739482101638019</v>
      </c>
      <c r="T1461" s="1">
        <v>0.71739482101638019</v>
      </c>
      <c r="U1461" s="1">
        <v>0.69603423724872648</v>
      </c>
      <c r="V1461" s="1">
        <v>406.790663</v>
      </c>
      <c r="W1461" s="1">
        <v>379.211635</v>
      </c>
      <c r="X1461" s="1">
        <v>262.000766</v>
      </c>
      <c r="Y1461" s="1">
        <v>389.46</v>
      </c>
      <c r="Z1461" s="7">
        <v>74463.375599999999</v>
      </c>
      <c r="AA1461" s="7">
        <v>4.6039035155999999</v>
      </c>
      <c r="AB1461" s="7">
        <v>3.9741060885000001</v>
      </c>
      <c r="AC1461" s="7" t="s">
        <v>444</v>
      </c>
      <c r="AD1461" s="7" t="s">
        <v>445</v>
      </c>
      <c r="AE1461" s="7">
        <v>2.6521086207</v>
      </c>
      <c r="AF1461" s="7" t="s">
        <v>445</v>
      </c>
      <c r="AG1461" s="7">
        <v>4.2671580442000003</v>
      </c>
    </row>
    <row r="1462" spans="1:33" x14ac:dyDescent="0.25">
      <c r="A1462" s="1">
        <v>136855</v>
      </c>
      <c r="B1462" s="1">
        <v>30036006</v>
      </c>
      <c r="C1462" s="1">
        <v>9215559</v>
      </c>
      <c r="D1462" s="1">
        <v>230036006</v>
      </c>
      <c r="E1462" s="1" t="s">
        <v>614</v>
      </c>
      <c r="F1462" s="1">
        <v>34203085</v>
      </c>
      <c r="G1462" s="1">
        <v>1.83</v>
      </c>
      <c r="H1462" s="1">
        <v>54.041649449184376</v>
      </c>
      <c r="I1462" s="1">
        <v>-20.83081462364035</v>
      </c>
      <c r="J1462" s="1">
        <v>16.09016665903021</v>
      </c>
      <c r="K1462" s="1">
        <v>-52.393552513151704</v>
      </c>
      <c r="L1462" s="1">
        <v>48.062593566720061</v>
      </c>
      <c r="M1462" s="1">
        <v>170.71749877929688</v>
      </c>
      <c r="N1462" s="1">
        <v>0.72102727716619319</v>
      </c>
      <c r="O1462" s="1">
        <v>0.96533690096206171</v>
      </c>
      <c r="P1462" s="1">
        <v>0.69603423724872648</v>
      </c>
      <c r="Q1462" s="1">
        <v>0.76892454944957389</v>
      </c>
      <c r="R1462" s="1">
        <v>0.9329846751933194</v>
      </c>
      <c r="S1462" s="1">
        <v>0.71739482101638019</v>
      </c>
      <c r="T1462" s="1">
        <v>0.71739482101638019</v>
      </c>
      <c r="U1462" s="1">
        <v>0.69603423724872648</v>
      </c>
      <c r="V1462" s="1">
        <v>406.790663</v>
      </c>
      <c r="W1462" s="1">
        <v>379.211635</v>
      </c>
      <c r="X1462" s="1">
        <v>262.000766</v>
      </c>
      <c r="Y1462" s="1">
        <v>389.46</v>
      </c>
      <c r="Z1462" s="7">
        <v>74463.375599999999</v>
      </c>
      <c r="AA1462" s="7">
        <v>4.4916778628999996</v>
      </c>
      <c r="AB1462" s="7">
        <v>3.8840900271000001</v>
      </c>
      <c r="AC1462" s="7" t="s">
        <v>444</v>
      </c>
      <c r="AD1462" s="7" t="s">
        <v>445</v>
      </c>
      <c r="AE1462" s="7">
        <v>2.5874260022</v>
      </c>
      <c r="AF1462" s="7" t="s">
        <v>445</v>
      </c>
      <c r="AG1462" s="7">
        <v>4.1738712309999997</v>
      </c>
    </row>
    <row r="1463" spans="1:33" x14ac:dyDescent="0.25">
      <c r="A1463" s="1">
        <v>141481</v>
      </c>
      <c r="B1463" s="1">
        <v>30091006</v>
      </c>
      <c r="C1463" s="1">
        <v>9215559</v>
      </c>
      <c r="D1463" s="1">
        <v>230091006</v>
      </c>
      <c r="E1463" s="1" t="s">
        <v>614</v>
      </c>
      <c r="F1463" s="1">
        <v>34203085</v>
      </c>
      <c r="G1463" s="1">
        <v>1.83</v>
      </c>
      <c r="H1463" s="1">
        <v>48.876932729393346</v>
      </c>
      <c r="I1463" s="1">
        <v>-17.826815545903585</v>
      </c>
      <c r="J1463" s="1">
        <v>15.332698262335121</v>
      </c>
      <c r="K1463" s="1">
        <v>-48.010773554248395</v>
      </c>
      <c r="L1463" s="1">
        <v>43.297871968220974</v>
      </c>
      <c r="M1463" s="1">
        <v>170.71749877929688</v>
      </c>
      <c r="N1463" s="1">
        <v>0.72102727716619319</v>
      </c>
      <c r="O1463" s="1">
        <v>0.96533690096206171</v>
      </c>
      <c r="P1463" s="1">
        <v>0.69603423724872648</v>
      </c>
      <c r="Q1463" s="1">
        <v>0.76892454944957389</v>
      </c>
      <c r="R1463" s="1">
        <v>0.9329846751933194</v>
      </c>
      <c r="S1463" s="1">
        <v>0.71739482101638019</v>
      </c>
      <c r="T1463" s="1">
        <v>0.71739482101638019</v>
      </c>
      <c r="U1463" s="1">
        <v>0.69603423724872648</v>
      </c>
      <c r="V1463" s="1">
        <v>406.790663</v>
      </c>
      <c r="W1463" s="1">
        <v>379.211635</v>
      </c>
      <c r="X1463" s="1">
        <v>262.000766</v>
      </c>
      <c r="Y1463" s="1">
        <v>389.46</v>
      </c>
      <c r="Z1463" s="7">
        <v>74463.375599999999</v>
      </c>
      <c r="AA1463" s="7">
        <v>5.0960104764</v>
      </c>
      <c r="AB1463" s="7">
        <v>4.4001809521000004</v>
      </c>
      <c r="AC1463" s="7" t="s">
        <v>444</v>
      </c>
      <c r="AD1463" s="7" t="s">
        <v>445</v>
      </c>
      <c r="AE1463" s="7">
        <v>2.9149128147000001</v>
      </c>
      <c r="AF1463" s="7" t="s">
        <v>445</v>
      </c>
      <c r="AG1463" s="7">
        <v>4.6461805126</v>
      </c>
    </row>
    <row r="1464" spans="1:33" x14ac:dyDescent="0.25">
      <c r="A1464" s="1">
        <v>146107</v>
      </c>
      <c r="B1464" s="1">
        <v>30092006</v>
      </c>
      <c r="C1464" s="1">
        <v>9215559</v>
      </c>
      <c r="D1464" s="1">
        <v>230092006</v>
      </c>
      <c r="E1464" s="1" t="s">
        <v>614</v>
      </c>
      <c r="F1464" s="1">
        <v>34203085</v>
      </c>
      <c r="G1464" s="1">
        <v>1.83</v>
      </c>
      <c r="H1464" s="1">
        <v>48.585111290868511</v>
      </c>
      <c r="I1464" s="1">
        <v>-19.38924799750113</v>
      </c>
      <c r="J1464" s="1">
        <v>12.311964056743063</v>
      </c>
      <c r="K1464" s="1">
        <v>-47.424373423229504</v>
      </c>
      <c r="L1464" s="1">
        <v>43.748365662719877</v>
      </c>
      <c r="M1464" s="1">
        <v>170.71749877929688</v>
      </c>
      <c r="N1464" s="1">
        <v>0.72102727716619319</v>
      </c>
      <c r="O1464" s="1">
        <v>0.96533690096206171</v>
      </c>
      <c r="P1464" s="1">
        <v>0.69603423724872648</v>
      </c>
      <c r="Q1464" s="1">
        <v>0.76892454944957389</v>
      </c>
      <c r="R1464" s="1">
        <v>0.9329846751933194</v>
      </c>
      <c r="S1464" s="1">
        <v>0.71739482101638019</v>
      </c>
      <c r="T1464" s="1">
        <v>0.71739482101638019</v>
      </c>
      <c r="U1464" s="1">
        <v>0.69603423724872648</v>
      </c>
      <c r="V1464" s="1">
        <v>406.790663</v>
      </c>
      <c r="W1464" s="1">
        <v>379.211635</v>
      </c>
      <c r="X1464" s="1">
        <v>262.000766</v>
      </c>
      <c r="Y1464" s="1">
        <v>389.46</v>
      </c>
      <c r="Z1464" s="7">
        <v>74463.375599999999</v>
      </c>
      <c r="AA1464" s="7">
        <v>5.0332375193000001</v>
      </c>
      <c r="AB1464" s="7">
        <v>4.4326165797000003</v>
      </c>
      <c r="AC1464" s="7" t="s">
        <v>444</v>
      </c>
      <c r="AD1464" s="7" t="s">
        <v>445</v>
      </c>
      <c r="AE1464" s="7">
        <v>2.9633205262</v>
      </c>
      <c r="AF1464" s="7" t="s">
        <v>445</v>
      </c>
      <c r="AG1464" s="7">
        <v>4.7159952672000003</v>
      </c>
    </row>
    <row r="1465" spans="1:33" x14ac:dyDescent="0.25">
      <c r="A1465" s="1">
        <v>150733</v>
      </c>
      <c r="B1465" s="1">
        <v>31001006</v>
      </c>
      <c r="C1465" s="1">
        <v>9215559</v>
      </c>
      <c r="D1465" s="1">
        <v>231001006</v>
      </c>
      <c r="E1465" s="1" t="s">
        <v>614</v>
      </c>
      <c r="F1465" s="1">
        <v>34203085</v>
      </c>
      <c r="G1465" s="1">
        <v>1.83</v>
      </c>
      <c r="H1465" s="1">
        <v>54.232760935044496</v>
      </c>
      <c r="I1465" s="1">
        <v>-21.430045697362846</v>
      </c>
      <c r="J1465" s="1">
        <v>14.975277099481882</v>
      </c>
      <c r="K1465" s="1">
        <v>-53.117116896732448</v>
      </c>
      <c r="L1465" s="1">
        <v>48.511316835688831</v>
      </c>
      <c r="M1465" s="1">
        <v>170.71749877929688</v>
      </c>
      <c r="N1465" s="1">
        <v>0.72102727716619319</v>
      </c>
      <c r="O1465" s="1">
        <v>0.96533690096206171</v>
      </c>
      <c r="P1465" s="1">
        <v>0.69603423724872648</v>
      </c>
      <c r="Q1465" s="1">
        <v>0.76892454944957389</v>
      </c>
      <c r="R1465" s="1">
        <v>0.9329846751933194</v>
      </c>
      <c r="S1465" s="1">
        <v>0.71739482101638019</v>
      </c>
      <c r="T1465" s="1">
        <v>0.71739482101638019</v>
      </c>
      <c r="U1465" s="1">
        <v>0.69603423724872648</v>
      </c>
      <c r="V1465" s="1">
        <v>406.790663</v>
      </c>
      <c r="W1465" s="1">
        <v>379.211635</v>
      </c>
      <c r="X1465" s="1">
        <v>262.000766</v>
      </c>
      <c r="Y1465" s="1">
        <v>389.46</v>
      </c>
      <c r="Z1465" s="7">
        <v>74463.375599999999</v>
      </c>
      <c r="AA1465" s="7">
        <v>4.4408805684999999</v>
      </c>
      <c r="AB1465" s="7">
        <v>3.8668789228999998</v>
      </c>
      <c r="AC1465" s="7" t="s">
        <v>444</v>
      </c>
      <c r="AD1465" s="7" t="s">
        <v>445</v>
      </c>
      <c r="AE1465" s="7">
        <v>2.5385578814</v>
      </c>
      <c r="AF1465" s="7" t="s">
        <v>445</v>
      </c>
      <c r="AG1465" s="7">
        <v>4.1033924631999996</v>
      </c>
    </row>
    <row r="1466" spans="1:33" x14ac:dyDescent="0.25">
      <c r="A1466" s="1">
        <v>155359</v>
      </c>
      <c r="B1466" s="1">
        <v>31002006</v>
      </c>
      <c r="C1466" s="1">
        <v>9215559</v>
      </c>
      <c r="D1466" s="1">
        <v>231002006</v>
      </c>
      <c r="E1466" s="1" t="s">
        <v>614</v>
      </c>
      <c r="F1466" s="1">
        <v>34203085</v>
      </c>
      <c r="G1466" s="1">
        <v>1.83</v>
      </c>
      <c r="H1466" s="1">
        <v>51.090726696214034</v>
      </c>
      <c r="I1466" s="1">
        <v>-18.53381481405896</v>
      </c>
      <c r="J1466" s="1">
        <v>15.461104814317171</v>
      </c>
      <c r="K1466" s="1">
        <v>-50.08269952518225</v>
      </c>
      <c r="L1466" s="1">
        <v>45.380607091808066</v>
      </c>
      <c r="M1466" s="1">
        <v>170.71749877929688</v>
      </c>
      <c r="N1466" s="1">
        <v>0.72102727716619319</v>
      </c>
      <c r="O1466" s="1">
        <v>0.96533690096206171</v>
      </c>
      <c r="P1466" s="1">
        <v>0.69603423724872648</v>
      </c>
      <c r="Q1466" s="1">
        <v>0.76892454944957389</v>
      </c>
      <c r="R1466" s="1">
        <v>0.9329846751933194</v>
      </c>
      <c r="S1466" s="1">
        <v>0.71739482101638019</v>
      </c>
      <c r="T1466" s="1">
        <v>0.71739482101638019</v>
      </c>
      <c r="U1466" s="1">
        <v>0.69603423724872648</v>
      </c>
      <c r="V1466" s="1">
        <v>406.790663</v>
      </c>
      <c r="W1466" s="1">
        <v>379.211635</v>
      </c>
      <c r="X1466" s="1">
        <v>262.000766</v>
      </c>
      <c r="Y1466" s="1">
        <v>389.46</v>
      </c>
      <c r="Z1466" s="7">
        <v>74463.375599999999</v>
      </c>
      <c r="AA1466" s="7">
        <v>4.8162351285999998</v>
      </c>
      <c r="AB1466" s="7">
        <v>4.1661876468000001</v>
      </c>
      <c r="AC1466" s="7" t="s">
        <v>444</v>
      </c>
      <c r="AD1466" s="7" t="s">
        <v>445</v>
      </c>
      <c r="AE1466" s="7">
        <v>2.7529525048000001</v>
      </c>
      <c r="AF1466" s="7" t="s">
        <v>445</v>
      </c>
      <c r="AG1466" s="7">
        <v>4.4125974959000001</v>
      </c>
    </row>
    <row r="1467" spans="1:33" x14ac:dyDescent="0.25">
      <c r="A1467" s="1">
        <v>159985</v>
      </c>
      <c r="B1467" s="1">
        <v>36001006</v>
      </c>
      <c r="C1467" s="1">
        <v>9215559</v>
      </c>
      <c r="D1467" s="1">
        <v>236001006</v>
      </c>
      <c r="E1467" s="1" t="s">
        <v>614</v>
      </c>
      <c r="F1467" s="1">
        <v>34203085</v>
      </c>
      <c r="G1467" s="1">
        <v>1.83</v>
      </c>
      <c r="H1467" s="1">
        <v>53.206822970762062</v>
      </c>
      <c r="I1467" s="1">
        <v>-21.101544358853751</v>
      </c>
      <c r="J1467" s="1">
        <v>14.710285399403709</v>
      </c>
      <c r="K1467" s="1">
        <v>-52.111788210237016</v>
      </c>
      <c r="L1467" s="1">
        <v>47.589135607508318</v>
      </c>
      <c r="M1467" s="1">
        <v>170.71749877929688</v>
      </c>
      <c r="N1467" s="1">
        <v>0.72102727716619319</v>
      </c>
      <c r="O1467" s="1">
        <v>0.96533690096206171</v>
      </c>
      <c r="P1467" s="1">
        <v>0.69603423724872648</v>
      </c>
      <c r="Q1467" s="1">
        <v>0.76892454944957389</v>
      </c>
      <c r="R1467" s="1">
        <v>0.9329846751933194</v>
      </c>
      <c r="S1467" s="1">
        <v>0.71739482101638019</v>
      </c>
      <c r="T1467" s="1">
        <v>0.71739482101638019</v>
      </c>
      <c r="U1467" s="1">
        <v>0.69603423724872648</v>
      </c>
      <c r="V1467" s="1">
        <v>406.790663</v>
      </c>
      <c r="W1467" s="1">
        <v>379.211635</v>
      </c>
      <c r="X1467" s="1">
        <v>262.000766</v>
      </c>
      <c r="Y1467" s="1">
        <v>389.46</v>
      </c>
      <c r="Z1467" s="7">
        <v>74463.375599999999</v>
      </c>
      <c r="AA1467" s="7">
        <v>4.5463138331000001</v>
      </c>
      <c r="AB1467" s="7">
        <v>3.9607224484999999</v>
      </c>
      <c r="AC1467" s="7" t="s">
        <v>444</v>
      </c>
      <c r="AD1467" s="7" t="s">
        <v>445</v>
      </c>
      <c r="AE1467" s="7">
        <v>2.6068229297999999</v>
      </c>
      <c r="AF1467" s="7" t="s">
        <v>445</v>
      </c>
      <c r="AG1467" s="7">
        <v>4.2018459421000003</v>
      </c>
    </row>
    <row r="1468" spans="1:33" x14ac:dyDescent="0.25">
      <c r="A1468" s="1">
        <v>164611</v>
      </c>
      <c r="B1468" s="1">
        <v>36002006</v>
      </c>
      <c r="C1468" s="1">
        <v>9215559</v>
      </c>
      <c r="D1468" s="1">
        <v>236002006</v>
      </c>
      <c r="E1468" s="1" t="s">
        <v>614</v>
      </c>
      <c r="F1468" s="1">
        <v>34203085</v>
      </c>
      <c r="G1468" s="1">
        <v>1.83</v>
      </c>
      <c r="H1468" s="1">
        <v>50.210881600290435</v>
      </c>
      <c r="I1468" s="1">
        <v>-18.345513734309623</v>
      </c>
      <c r="J1468" s="1">
        <v>15.156772248372679</v>
      </c>
      <c r="K1468" s="1">
        <v>-49.219994047540141</v>
      </c>
      <c r="L1468" s="1">
        <v>44.607626080499209</v>
      </c>
      <c r="M1468" s="1">
        <v>170.71749877929688</v>
      </c>
      <c r="N1468" s="1">
        <v>0.72102727716619319</v>
      </c>
      <c r="O1468" s="1">
        <v>0.96533690096206171</v>
      </c>
      <c r="P1468" s="1">
        <v>0.69603423724872648</v>
      </c>
      <c r="Q1468" s="1">
        <v>0.76892454944957389</v>
      </c>
      <c r="R1468" s="1">
        <v>0.9329846751933194</v>
      </c>
      <c r="S1468" s="1">
        <v>0.71739482101638019</v>
      </c>
      <c r="T1468" s="1">
        <v>0.71739482101638019</v>
      </c>
      <c r="U1468" s="1">
        <v>0.69603423724872648</v>
      </c>
      <c r="V1468" s="1">
        <v>406.790663</v>
      </c>
      <c r="W1468" s="1">
        <v>379.211635</v>
      </c>
      <c r="X1468" s="1">
        <v>262.000766</v>
      </c>
      <c r="Y1468" s="1">
        <v>389.46</v>
      </c>
      <c r="Z1468" s="7">
        <v>74463.375599999999</v>
      </c>
      <c r="AA1468" s="7">
        <v>4.9170214672999997</v>
      </c>
      <c r="AB1468" s="7">
        <v>4.2567147342</v>
      </c>
      <c r="AC1468" s="7" t="s">
        <v>444</v>
      </c>
      <c r="AD1468" s="7" t="s">
        <v>445</v>
      </c>
      <c r="AE1468" s="7">
        <v>2.8187325348000001</v>
      </c>
      <c r="AF1468" s="7" t="s">
        <v>445</v>
      </c>
      <c r="AG1468" s="7">
        <v>4.5074670220000002</v>
      </c>
    </row>
    <row r="1469" spans="1:33" x14ac:dyDescent="0.25">
      <c r="A1469" s="1">
        <v>2701</v>
      </c>
      <c r="B1469" s="1">
        <v>30001130</v>
      </c>
      <c r="C1469" s="1">
        <v>9211031</v>
      </c>
      <c r="D1469" s="1">
        <v>130001130</v>
      </c>
      <c r="E1469" s="1" t="s">
        <v>615</v>
      </c>
      <c r="F1469" s="1">
        <v>34203085</v>
      </c>
      <c r="G1469" s="1">
        <v>1.83</v>
      </c>
      <c r="H1469" s="1">
        <v>10.070799834082408</v>
      </c>
      <c r="I1469" s="1">
        <v>-1.9490073891125634</v>
      </c>
      <c r="J1469" s="1">
        <v>5.7044542522487092</v>
      </c>
      <c r="K1469" s="1">
        <v>-10.58340682714495</v>
      </c>
      <c r="L1469" s="1">
        <v>9.7622649477508325</v>
      </c>
      <c r="M1469" s="1">
        <v>34.474998474121094</v>
      </c>
      <c r="N1469" s="1">
        <v>0.98970659838782415</v>
      </c>
      <c r="O1469" s="1">
        <v>0.96533690096206171</v>
      </c>
      <c r="P1469" s="1">
        <v>0.95540030054940595</v>
      </c>
      <c r="Q1469" s="1">
        <v>0.98877083460489912</v>
      </c>
      <c r="R1469" s="1">
        <v>0.9329846751933194</v>
      </c>
      <c r="S1469" s="1">
        <v>0.92250803596447917</v>
      </c>
      <c r="T1469" s="1">
        <v>0.92250803596447917</v>
      </c>
      <c r="U1469" s="1">
        <v>0.95540030054940595</v>
      </c>
      <c r="V1469" s="1">
        <v>406.790663</v>
      </c>
      <c r="W1469" s="1">
        <v>379.211635</v>
      </c>
      <c r="X1469" s="1">
        <v>262.000766</v>
      </c>
      <c r="Y1469" s="1">
        <v>389.46</v>
      </c>
      <c r="Z1469" s="7">
        <v>74463.375599999999</v>
      </c>
      <c r="AA1469" s="7">
        <v>36.112177551999999</v>
      </c>
      <c r="AB1469" s="7">
        <v>34.975187276</v>
      </c>
      <c r="AC1469" s="7" t="s">
        <v>444</v>
      </c>
      <c r="AD1469" s="7" t="s">
        <v>445</v>
      </c>
      <c r="AE1469" s="7">
        <v>21.837429952000001</v>
      </c>
      <c r="AF1469" s="7" t="s">
        <v>445</v>
      </c>
      <c r="AG1469" s="7">
        <v>34.157885086</v>
      </c>
    </row>
    <row r="1470" spans="1:33" x14ac:dyDescent="0.25">
      <c r="A1470" s="1">
        <v>7327</v>
      </c>
      <c r="B1470" s="1">
        <v>30004120</v>
      </c>
      <c r="C1470" s="1">
        <v>9211031</v>
      </c>
      <c r="D1470" s="1">
        <v>130004120</v>
      </c>
      <c r="E1470" s="1" t="s">
        <v>615</v>
      </c>
      <c r="F1470" s="1">
        <v>34203085</v>
      </c>
      <c r="G1470" s="1">
        <v>1.83</v>
      </c>
      <c r="H1470" s="1">
        <v>-0.22810244655458733</v>
      </c>
      <c r="I1470" s="1">
        <v>2.3692651473579178</v>
      </c>
      <c r="J1470" s="1">
        <v>-3.3920304414078433</v>
      </c>
      <c r="K1470" s="1">
        <v>-0.6114410384168415</v>
      </c>
      <c r="L1470" s="1">
        <v>3.295521810791159</v>
      </c>
      <c r="M1470" s="1">
        <v>34.474998474121094</v>
      </c>
      <c r="N1470" s="1">
        <v>0.98970659838782415</v>
      </c>
      <c r="O1470" s="1">
        <v>0.96533690096206171</v>
      </c>
      <c r="P1470" s="1">
        <v>0.95540030054940595</v>
      </c>
      <c r="Q1470" s="1">
        <v>0.98877083460489912</v>
      </c>
      <c r="R1470" s="1">
        <v>0.9329846751933194</v>
      </c>
      <c r="S1470" s="1">
        <v>0.92250803596447917</v>
      </c>
      <c r="T1470" s="1">
        <v>0.92250803596447917</v>
      </c>
      <c r="U1470" s="1">
        <v>0.95540030054940595</v>
      </c>
      <c r="V1470" s="1">
        <v>406.790663</v>
      </c>
      <c r="W1470" s="1">
        <v>379.211635</v>
      </c>
      <c r="X1470" s="1">
        <v>262.000766</v>
      </c>
      <c r="Y1470" s="1">
        <v>389.46</v>
      </c>
      <c r="Z1470" s="7">
        <v>74463.375599999999</v>
      </c>
      <c r="AA1470" s="7">
        <v>108.93673561999999</v>
      </c>
      <c r="AB1470" s="7" t="s">
        <v>444</v>
      </c>
      <c r="AC1470" s="7">
        <v>151.91615227</v>
      </c>
      <c r="AD1470" s="7">
        <v>70.254611725999993</v>
      </c>
      <c r="AE1470" s="7">
        <v>394.29209994000001</v>
      </c>
      <c r="AF1470" s="7">
        <v>108.69541915000001</v>
      </c>
      <c r="AG1470" s="7">
        <v>607.54633181999998</v>
      </c>
    </row>
    <row r="1471" spans="1:33" x14ac:dyDescent="0.25">
      <c r="A1471" s="1">
        <v>11953</v>
      </c>
      <c r="B1471" s="1">
        <v>30004240</v>
      </c>
      <c r="C1471" s="1">
        <v>9211031</v>
      </c>
      <c r="D1471" s="1">
        <v>130004240</v>
      </c>
      <c r="E1471" s="1" t="s">
        <v>615</v>
      </c>
      <c r="F1471" s="1">
        <v>34203085</v>
      </c>
      <c r="G1471" s="1">
        <v>1.83</v>
      </c>
      <c r="H1471" s="1">
        <v>0.34896745376294991</v>
      </c>
      <c r="I1471" s="1">
        <v>1.3959942667668945</v>
      </c>
      <c r="J1471" s="1">
        <v>-2.1527288160163387</v>
      </c>
      <c r="K1471" s="1">
        <v>-1.3777021132432996</v>
      </c>
      <c r="L1471" s="1">
        <v>2.4166899150903438</v>
      </c>
      <c r="M1471" s="1">
        <v>34.474998474121094</v>
      </c>
      <c r="N1471" s="1">
        <v>0.98970659838782415</v>
      </c>
      <c r="O1471" s="1">
        <v>0.96533690096206171</v>
      </c>
      <c r="P1471" s="1">
        <v>0.95540030054940595</v>
      </c>
      <c r="Q1471" s="1">
        <v>0.98877083460489912</v>
      </c>
      <c r="R1471" s="1">
        <v>0.9329846751933194</v>
      </c>
      <c r="S1471" s="1">
        <v>0.92250803596447917</v>
      </c>
      <c r="T1471" s="1">
        <v>0.92250803596447917</v>
      </c>
      <c r="U1471" s="1">
        <v>0.95540030054940595</v>
      </c>
      <c r="V1471" s="1">
        <v>406.790663</v>
      </c>
      <c r="W1471" s="1">
        <v>379.211635</v>
      </c>
      <c r="X1471" s="1">
        <v>262.000766</v>
      </c>
      <c r="Y1471" s="1">
        <v>389.46</v>
      </c>
      <c r="Z1471" s="7">
        <v>74463.375599999999</v>
      </c>
      <c r="AA1471" s="7">
        <v>148.91534816999999</v>
      </c>
      <c r="AB1471" s="7">
        <v>1037.2025778</v>
      </c>
      <c r="AC1471" s="7">
        <v>258.52750572000002</v>
      </c>
      <c r="AD1471" s="7">
        <v>111.27508559</v>
      </c>
      <c r="AE1471" s="7">
        <v>174.43546587</v>
      </c>
      <c r="AF1471" s="7">
        <v>171.84583097000001</v>
      </c>
      <c r="AG1471" s="7">
        <v>269.08030072000003</v>
      </c>
    </row>
    <row r="1472" spans="1:33" x14ac:dyDescent="0.25">
      <c r="A1472" s="1">
        <v>16579</v>
      </c>
      <c r="B1472" s="1">
        <v>30004280</v>
      </c>
      <c r="C1472" s="1">
        <v>9211031</v>
      </c>
      <c r="D1472" s="1">
        <v>130004280</v>
      </c>
      <c r="E1472" s="1" t="s">
        <v>615</v>
      </c>
      <c r="F1472" s="1">
        <v>34203085</v>
      </c>
      <c r="G1472" s="1">
        <v>1.83</v>
      </c>
      <c r="H1472" s="1">
        <v>6.3270453057979709E-2</v>
      </c>
      <c r="I1472" s="1">
        <v>2.13388222096262</v>
      </c>
      <c r="J1472" s="1">
        <v>-2.995518278408178</v>
      </c>
      <c r="K1472" s="1">
        <v>-0.92705534607783624</v>
      </c>
      <c r="L1472" s="1">
        <v>3.0397273353941276</v>
      </c>
      <c r="M1472" s="1">
        <v>34.474998474121094</v>
      </c>
      <c r="N1472" s="1">
        <v>0.98970659838782415</v>
      </c>
      <c r="O1472" s="1">
        <v>0.96533690096206171</v>
      </c>
      <c r="P1472" s="1">
        <v>0.95540030054940595</v>
      </c>
      <c r="Q1472" s="1">
        <v>0.98877083460489912</v>
      </c>
      <c r="R1472" s="1">
        <v>0.9329846751933194</v>
      </c>
      <c r="S1472" s="1">
        <v>0.92250803596447917</v>
      </c>
      <c r="T1472" s="1">
        <v>0.92250803596447917</v>
      </c>
      <c r="U1472" s="1">
        <v>0.95540030054940595</v>
      </c>
      <c r="V1472" s="1">
        <v>406.790663</v>
      </c>
      <c r="W1472" s="1">
        <v>379.211635</v>
      </c>
      <c r="X1472" s="1">
        <v>262.000766</v>
      </c>
      <c r="Y1472" s="1">
        <v>389.46</v>
      </c>
      <c r="Z1472" s="7">
        <v>74463.375599999999</v>
      </c>
      <c r="AA1472" s="7">
        <v>118.18796329</v>
      </c>
      <c r="AB1472" s="7">
        <v>5725.1943377999996</v>
      </c>
      <c r="AC1472" s="7">
        <v>168.78393019999999</v>
      </c>
      <c r="AD1472" s="7">
        <v>79.686475461000001</v>
      </c>
      <c r="AE1472" s="7">
        <v>259.71562295000001</v>
      </c>
      <c r="AF1472" s="7">
        <v>123.21563365</v>
      </c>
      <c r="AG1472" s="7">
        <v>400.36783917999998</v>
      </c>
    </row>
    <row r="1473" spans="1:33" x14ac:dyDescent="0.25">
      <c r="A1473" s="1">
        <v>21205</v>
      </c>
      <c r="B1473" s="1">
        <v>30004290</v>
      </c>
      <c r="C1473" s="1">
        <v>9211031</v>
      </c>
      <c r="D1473" s="1">
        <v>130004290</v>
      </c>
      <c r="E1473" s="1" t="s">
        <v>615</v>
      </c>
      <c r="F1473" s="1">
        <v>34203085</v>
      </c>
      <c r="G1473" s="1">
        <v>1.83</v>
      </c>
      <c r="H1473" s="1">
        <v>0.15811331424985692</v>
      </c>
      <c r="I1473" s="1">
        <v>1.8516842920800591</v>
      </c>
      <c r="J1473" s="1">
        <v>-2.6843491335465948</v>
      </c>
      <c r="K1473" s="1">
        <v>-1.0666614618011494</v>
      </c>
      <c r="L1473" s="1">
        <v>2.779864844338491</v>
      </c>
      <c r="M1473" s="1">
        <v>34.474998474121094</v>
      </c>
      <c r="N1473" s="1">
        <v>0.98970659838782415</v>
      </c>
      <c r="O1473" s="1">
        <v>0.96533690096206171</v>
      </c>
      <c r="P1473" s="1">
        <v>0.95540030054940595</v>
      </c>
      <c r="Q1473" s="1">
        <v>0.98877083460489912</v>
      </c>
      <c r="R1473" s="1">
        <v>0.9329846751933194</v>
      </c>
      <c r="S1473" s="1">
        <v>0.92250803596447917</v>
      </c>
      <c r="T1473" s="1">
        <v>0.92250803596447917</v>
      </c>
      <c r="U1473" s="1">
        <v>0.95540030054940595</v>
      </c>
      <c r="V1473" s="1">
        <v>406.790663</v>
      </c>
      <c r="W1473" s="1">
        <v>379.211635</v>
      </c>
      <c r="X1473" s="1">
        <v>262.000766</v>
      </c>
      <c r="Y1473" s="1">
        <v>389.46</v>
      </c>
      <c r="Z1473" s="7">
        <v>74463.375599999999</v>
      </c>
      <c r="AA1473" s="7">
        <v>129.3296852</v>
      </c>
      <c r="AB1473" s="7">
        <v>2290.3877416</v>
      </c>
      <c r="AC1473" s="7">
        <v>194.65911510999999</v>
      </c>
      <c r="AD1473" s="7">
        <v>89.039633460000005</v>
      </c>
      <c r="AE1473" s="7">
        <v>225.59280448000001</v>
      </c>
      <c r="AF1473" s="7">
        <v>137.61468181999999</v>
      </c>
      <c r="AG1473" s="7">
        <v>347.83626564999997</v>
      </c>
    </row>
    <row r="1474" spans="1:33" x14ac:dyDescent="0.25">
      <c r="A1474" s="1">
        <v>25831</v>
      </c>
      <c r="B1474" s="1">
        <v>30024070</v>
      </c>
      <c r="C1474" s="1">
        <v>9211031</v>
      </c>
      <c r="D1474" s="1">
        <v>130024070</v>
      </c>
      <c r="E1474" s="1" t="s">
        <v>615</v>
      </c>
      <c r="F1474" s="1">
        <v>34203085</v>
      </c>
      <c r="G1474" s="1">
        <v>1.83</v>
      </c>
      <c r="H1474" s="1">
        <v>2.0659071535248792</v>
      </c>
      <c r="I1474" s="1">
        <v>-1.7912939670194352</v>
      </c>
      <c r="J1474" s="1">
        <v>-7.5058656057349005</v>
      </c>
      <c r="K1474" s="1">
        <v>-7.9587437979927937</v>
      </c>
      <c r="L1474" s="1">
        <v>8.7248292366404119</v>
      </c>
      <c r="M1474" s="1">
        <v>34.474998474121094</v>
      </c>
      <c r="N1474" s="1">
        <v>0.98970659838782415</v>
      </c>
      <c r="O1474" s="1">
        <v>0.96533690096206171</v>
      </c>
      <c r="P1474" s="1">
        <v>0.95540030054940595</v>
      </c>
      <c r="Q1474" s="1">
        <v>0.98877083460489912</v>
      </c>
      <c r="R1474" s="1">
        <v>0.9329846751933194</v>
      </c>
      <c r="S1474" s="1">
        <v>0.92250803596447917</v>
      </c>
      <c r="T1474" s="1">
        <v>0.92250803596447917</v>
      </c>
      <c r="U1474" s="1">
        <v>0.95540030054940595</v>
      </c>
      <c r="V1474" s="1">
        <v>406.790663</v>
      </c>
      <c r="W1474" s="1">
        <v>379.211635</v>
      </c>
      <c r="X1474" s="1">
        <v>262.000766</v>
      </c>
      <c r="Y1474" s="1">
        <v>389.46</v>
      </c>
      <c r="Z1474" s="7">
        <v>74463.375599999999</v>
      </c>
      <c r="AA1474" s="7">
        <v>40.525043095000001</v>
      </c>
      <c r="AB1474" s="7">
        <v>174.37037394999999</v>
      </c>
      <c r="AC1474" s="7" t="s">
        <v>444</v>
      </c>
      <c r="AD1474" s="7">
        <v>31.201191009999999</v>
      </c>
      <c r="AE1474" s="7">
        <v>29.368839380000001</v>
      </c>
      <c r="AF1474" s="7">
        <v>48.573256516999997</v>
      </c>
      <c r="AG1474" s="7">
        <v>45.752378327000002</v>
      </c>
    </row>
    <row r="1475" spans="1:33" x14ac:dyDescent="0.25">
      <c r="A1475" s="1">
        <v>30457</v>
      </c>
      <c r="B1475" s="1">
        <v>30026030</v>
      </c>
      <c r="C1475" s="1">
        <v>9211031</v>
      </c>
      <c r="D1475" s="1">
        <v>130026030</v>
      </c>
      <c r="E1475" s="1" t="s">
        <v>615</v>
      </c>
      <c r="F1475" s="1">
        <v>34203085</v>
      </c>
      <c r="G1475" s="1">
        <v>1.83</v>
      </c>
      <c r="H1475" s="1">
        <v>9.256784165135727</v>
      </c>
      <c r="I1475" s="1">
        <v>6.1939356845941216</v>
      </c>
      <c r="J1475" s="1">
        <v>3.9962164012318238</v>
      </c>
      <c r="K1475" s="1">
        <v>-4.8619647507753356</v>
      </c>
      <c r="L1475" s="1">
        <v>9.5994969902267258</v>
      </c>
      <c r="M1475" s="1">
        <v>34.474998474121094</v>
      </c>
      <c r="N1475" s="1">
        <v>0.98970659838782415</v>
      </c>
      <c r="O1475" s="1">
        <v>0.96533690096206171</v>
      </c>
      <c r="P1475" s="1">
        <v>0.95540030054940595</v>
      </c>
      <c r="Q1475" s="1">
        <v>0.98877083460489912</v>
      </c>
      <c r="R1475" s="1">
        <v>0.9329846751933194</v>
      </c>
      <c r="S1475" s="1">
        <v>0.92250803596447917</v>
      </c>
      <c r="T1475" s="1">
        <v>0.92250803596447917</v>
      </c>
      <c r="U1475" s="1">
        <v>0.95540030054940595</v>
      </c>
      <c r="V1475" s="1">
        <v>406.790663</v>
      </c>
      <c r="W1475" s="1">
        <v>379.211635</v>
      </c>
      <c r="X1475" s="1">
        <v>262.000766</v>
      </c>
      <c r="Y1475" s="1">
        <v>389.46</v>
      </c>
      <c r="Z1475" s="7">
        <v>74463.375599999999</v>
      </c>
      <c r="AA1475" s="7">
        <v>36.74144733</v>
      </c>
      <c r="AB1475" s="7">
        <v>38.138744469999999</v>
      </c>
      <c r="AC1475" s="7">
        <v>57.492520507000002</v>
      </c>
      <c r="AD1475" s="7" t="s">
        <v>445</v>
      </c>
      <c r="AE1475" s="7">
        <v>48.711963054999998</v>
      </c>
      <c r="AF1475" s="7" t="s">
        <v>445</v>
      </c>
      <c r="AG1475" s="7">
        <v>75.530830667000004</v>
      </c>
    </row>
    <row r="1476" spans="1:33" x14ac:dyDescent="0.25">
      <c r="A1476" s="1">
        <v>35083</v>
      </c>
      <c r="B1476" s="1">
        <v>30028010</v>
      </c>
      <c r="C1476" s="1">
        <v>9211031</v>
      </c>
      <c r="D1476" s="1">
        <v>130028010</v>
      </c>
      <c r="E1476" s="1" t="s">
        <v>615</v>
      </c>
      <c r="F1476" s="1">
        <v>34203085</v>
      </c>
      <c r="G1476" s="1">
        <v>1.83</v>
      </c>
      <c r="H1476" s="1">
        <v>7.5535574101244896</v>
      </c>
      <c r="I1476" s="1">
        <v>6.6932212240474005</v>
      </c>
      <c r="J1476" s="1">
        <v>1.9316239966530881</v>
      </c>
      <c r="K1476" s="1">
        <v>-2.3765216581058617</v>
      </c>
      <c r="L1476" s="1">
        <v>8.1457754610501869</v>
      </c>
      <c r="M1476" s="1">
        <v>34.474998474121094</v>
      </c>
      <c r="N1476" s="1">
        <v>0.98970659838782415</v>
      </c>
      <c r="O1476" s="1">
        <v>0.96533690096206171</v>
      </c>
      <c r="P1476" s="1">
        <v>0.95540030054940595</v>
      </c>
      <c r="Q1476" s="1">
        <v>0.98877083460489912</v>
      </c>
      <c r="R1476" s="1">
        <v>0.9329846751933194</v>
      </c>
      <c r="S1476" s="1">
        <v>0.92250803596447917</v>
      </c>
      <c r="T1476" s="1">
        <v>0.92250803596447917</v>
      </c>
      <c r="U1476" s="1">
        <v>0.95540030054940595</v>
      </c>
      <c r="V1476" s="1">
        <v>406.790663</v>
      </c>
      <c r="W1476" s="1">
        <v>379.211635</v>
      </c>
      <c r="X1476" s="1">
        <v>262.000766</v>
      </c>
      <c r="Y1476" s="1">
        <v>389.46</v>
      </c>
      <c r="Z1476" s="7">
        <v>74463.375599999999</v>
      </c>
      <c r="AA1476" s="7">
        <v>43.476908526000003</v>
      </c>
      <c r="AB1476" s="7">
        <v>46.964010913000003</v>
      </c>
      <c r="AC1476" s="7">
        <v>53.129229846999998</v>
      </c>
      <c r="AD1476" s="7" t="s">
        <v>445</v>
      </c>
      <c r="AE1476" s="7">
        <v>100.70233931999999</v>
      </c>
      <c r="AF1476" s="7" t="s">
        <v>445</v>
      </c>
      <c r="AG1476" s="7">
        <v>155.56924470999999</v>
      </c>
    </row>
    <row r="1477" spans="1:33" x14ac:dyDescent="0.25">
      <c r="A1477" s="1">
        <v>39709</v>
      </c>
      <c r="B1477" s="1">
        <v>30028020</v>
      </c>
      <c r="C1477" s="1">
        <v>9211031</v>
      </c>
      <c r="D1477" s="1">
        <v>130028020</v>
      </c>
      <c r="E1477" s="1" t="s">
        <v>615</v>
      </c>
      <c r="F1477" s="1">
        <v>34203085</v>
      </c>
      <c r="G1477" s="1">
        <v>1.83</v>
      </c>
      <c r="H1477" s="1">
        <v>7.5406725210698964</v>
      </c>
      <c r="I1477" s="1">
        <v>6.5863818522451671</v>
      </c>
      <c r="J1477" s="1">
        <v>2.0833352120026811</v>
      </c>
      <c r="K1477" s="1">
        <v>-2.5226291610681786</v>
      </c>
      <c r="L1477" s="1">
        <v>8.1461096980013004</v>
      </c>
      <c r="M1477" s="1">
        <v>34.474998474121094</v>
      </c>
      <c r="N1477" s="1">
        <v>0.98970659838782415</v>
      </c>
      <c r="O1477" s="1">
        <v>0.96533690096206171</v>
      </c>
      <c r="P1477" s="1">
        <v>0.95540030054940595</v>
      </c>
      <c r="Q1477" s="1">
        <v>0.98877083460489912</v>
      </c>
      <c r="R1477" s="1">
        <v>0.9329846751933194</v>
      </c>
      <c r="S1477" s="1">
        <v>0.92250803596447917</v>
      </c>
      <c r="T1477" s="1">
        <v>0.92250803596447917</v>
      </c>
      <c r="U1477" s="1">
        <v>0.95540030054940595</v>
      </c>
      <c r="V1477" s="1">
        <v>406.790663</v>
      </c>
      <c r="W1477" s="1">
        <v>379.211635</v>
      </c>
      <c r="X1477" s="1">
        <v>262.000766</v>
      </c>
      <c r="Y1477" s="1">
        <v>389.46</v>
      </c>
      <c r="Z1477" s="7">
        <v>74463.375599999999</v>
      </c>
      <c r="AA1477" s="7">
        <v>43.475083626999997</v>
      </c>
      <c r="AB1477" s="7">
        <v>47.045967920999999</v>
      </c>
      <c r="AC1477" s="7">
        <v>54.007273822999998</v>
      </c>
      <c r="AD1477" s="7" t="s">
        <v>445</v>
      </c>
      <c r="AE1477" s="7">
        <v>94.811867949000003</v>
      </c>
      <c r="AF1477" s="7" t="s">
        <v>445</v>
      </c>
      <c r="AG1477" s="7">
        <v>146.50095131</v>
      </c>
    </row>
    <row r="1478" spans="1:33" x14ac:dyDescent="0.25">
      <c r="A1478" s="1">
        <v>44335</v>
      </c>
      <c r="B1478" s="1">
        <v>30028030</v>
      </c>
      <c r="C1478" s="1">
        <v>9211031</v>
      </c>
      <c r="D1478" s="1">
        <v>130028030</v>
      </c>
      <c r="E1478" s="1" t="s">
        <v>615</v>
      </c>
      <c r="F1478" s="1">
        <v>34203085</v>
      </c>
      <c r="G1478" s="1">
        <v>1.83</v>
      </c>
      <c r="H1478" s="1">
        <v>7.4641449823842372</v>
      </c>
      <c r="I1478" s="1">
        <v>6.8442656510778939</v>
      </c>
      <c r="J1478" s="1">
        <v>1.5469414651113396</v>
      </c>
      <c r="K1478" s="1">
        <v>-2.0129973581836129</v>
      </c>
      <c r="L1478" s="1">
        <v>8.041991063477214</v>
      </c>
      <c r="M1478" s="1">
        <v>34.474998474121094</v>
      </c>
      <c r="N1478" s="1">
        <v>0.98970659838782415</v>
      </c>
      <c r="O1478" s="1">
        <v>0.96533690096206171</v>
      </c>
      <c r="P1478" s="1">
        <v>0.95540030054940595</v>
      </c>
      <c r="Q1478" s="1">
        <v>0.98877083460489912</v>
      </c>
      <c r="R1478" s="1">
        <v>0.9329846751933194</v>
      </c>
      <c r="S1478" s="1">
        <v>0.92250803596447917</v>
      </c>
      <c r="T1478" s="1">
        <v>0.92250803596447917</v>
      </c>
      <c r="U1478" s="1">
        <v>0.95540030054940595</v>
      </c>
      <c r="V1478" s="1">
        <v>406.790663</v>
      </c>
      <c r="W1478" s="1">
        <v>379.211635</v>
      </c>
      <c r="X1478" s="1">
        <v>262.000766</v>
      </c>
      <c r="Y1478" s="1">
        <v>389.46</v>
      </c>
      <c r="Z1478" s="7">
        <v>74463.375599999999</v>
      </c>
      <c r="AA1478" s="7">
        <v>44.050896872999999</v>
      </c>
      <c r="AB1478" s="7">
        <v>47.538568169000001</v>
      </c>
      <c r="AC1478" s="7">
        <v>51.934665094000003</v>
      </c>
      <c r="AD1478" s="7" t="s">
        <v>445</v>
      </c>
      <c r="AE1478" s="7">
        <v>119.06861861</v>
      </c>
      <c r="AF1478" s="7" t="s">
        <v>445</v>
      </c>
      <c r="AG1478" s="7">
        <v>183.8438596</v>
      </c>
    </row>
    <row r="1479" spans="1:33" x14ac:dyDescent="0.25">
      <c r="A1479" s="1">
        <v>48961</v>
      </c>
      <c r="B1479" s="1">
        <v>30053216</v>
      </c>
      <c r="C1479" s="1">
        <v>9211031</v>
      </c>
      <c r="D1479" s="1">
        <v>130053216</v>
      </c>
      <c r="E1479" s="1" t="s">
        <v>615</v>
      </c>
      <c r="F1479" s="1">
        <v>34203085</v>
      </c>
      <c r="G1479" s="1">
        <v>1.83</v>
      </c>
      <c r="H1479" s="1">
        <v>9.468785557919718</v>
      </c>
      <c r="I1479" s="1">
        <v>9.7660570365342529</v>
      </c>
      <c r="J1479" s="1">
        <v>-1.2172026421025077</v>
      </c>
      <c r="K1479" s="1">
        <v>-0.89455936029430716</v>
      </c>
      <c r="L1479" s="1">
        <v>10.245174409815665</v>
      </c>
      <c r="M1479" s="1">
        <v>34.474998474121094</v>
      </c>
      <c r="N1479" s="1">
        <v>0.98970659838782415</v>
      </c>
      <c r="O1479" s="1">
        <v>0.96533690096206171</v>
      </c>
      <c r="P1479" s="1">
        <v>0.95540030054940595</v>
      </c>
      <c r="Q1479" s="1">
        <v>0.98877083460489912</v>
      </c>
      <c r="R1479" s="1">
        <v>0.9329846751933194</v>
      </c>
      <c r="S1479" s="1">
        <v>0.92250803596447917</v>
      </c>
      <c r="T1479" s="1">
        <v>0.92250803596447917</v>
      </c>
      <c r="U1479" s="1">
        <v>0.95540030054940595</v>
      </c>
      <c r="V1479" s="1">
        <v>406.790663</v>
      </c>
      <c r="W1479" s="1">
        <v>379.211635</v>
      </c>
      <c r="X1479" s="1">
        <v>262.000766</v>
      </c>
      <c r="Y1479" s="1">
        <v>389.46</v>
      </c>
      <c r="Z1479" s="7">
        <v>74463.375599999999</v>
      </c>
      <c r="AA1479" s="7">
        <v>34.362883594000003</v>
      </c>
      <c r="AB1479" s="7">
        <v>37.262447473999998</v>
      </c>
      <c r="AC1479" s="7">
        <v>36.097767163999997</v>
      </c>
      <c r="AD1479" s="7">
        <v>197.56826111000001</v>
      </c>
      <c r="AE1479" s="7">
        <v>269.18644351</v>
      </c>
      <c r="AF1479" s="7">
        <v>304.69289629999997</v>
      </c>
      <c r="AG1479" s="7">
        <v>414.94802712000001</v>
      </c>
    </row>
    <row r="1480" spans="1:33" x14ac:dyDescent="0.25">
      <c r="A1480" s="1">
        <v>53587</v>
      </c>
      <c r="B1480" s="1">
        <v>30053346</v>
      </c>
      <c r="C1480" s="1">
        <v>9211031</v>
      </c>
      <c r="D1480" s="1">
        <v>130053346</v>
      </c>
      <c r="E1480" s="1" t="s">
        <v>615</v>
      </c>
      <c r="F1480" s="1">
        <v>34203085</v>
      </c>
      <c r="G1480" s="1">
        <v>1.83</v>
      </c>
      <c r="H1480" s="1">
        <v>9.5728461362642783</v>
      </c>
      <c r="I1480" s="1">
        <v>9.9244577368852021</v>
      </c>
      <c r="J1480" s="1">
        <v>-1.2997287495944629</v>
      </c>
      <c r="K1480" s="1">
        <v>-0.81587239412485713</v>
      </c>
      <c r="L1480" s="1">
        <v>10.359072720590927</v>
      </c>
      <c r="M1480" s="1">
        <v>34.474998474121094</v>
      </c>
      <c r="N1480" s="1">
        <v>0.98970659838782415</v>
      </c>
      <c r="O1480" s="1">
        <v>0.96533690096206171</v>
      </c>
      <c r="P1480" s="1">
        <v>0.95540030054940595</v>
      </c>
      <c r="Q1480" s="1">
        <v>0.98877083460489912</v>
      </c>
      <c r="R1480" s="1">
        <v>0.9329846751933194</v>
      </c>
      <c r="S1480" s="1">
        <v>0.92250803596447917</v>
      </c>
      <c r="T1480" s="1">
        <v>0.92250803596447917</v>
      </c>
      <c r="U1480" s="1">
        <v>0.95540030054940595</v>
      </c>
      <c r="V1480" s="1">
        <v>406.790663</v>
      </c>
      <c r="W1480" s="1">
        <v>379.211635</v>
      </c>
      <c r="X1480" s="1">
        <v>262.000766</v>
      </c>
      <c r="Y1480" s="1">
        <v>389.46</v>
      </c>
      <c r="Z1480" s="7">
        <v>74463.375599999999</v>
      </c>
      <c r="AA1480" s="7">
        <v>33.974067642999998</v>
      </c>
      <c r="AB1480" s="7">
        <v>36.846519718000003</v>
      </c>
      <c r="AC1480" s="7">
        <v>35.505663044999999</v>
      </c>
      <c r="AD1480" s="7">
        <v>184.96019526000001</v>
      </c>
      <c r="AE1480" s="7">
        <v>295.24462576000002</v>
      </c>
      <c r="AF1480" s="7">
        <v>285.28296570999998</v>
      </c>
      <c r="AG1480" s="7">
        <v>455.06421265</v>
      </c>
    </row>
    <row r="1481" spans="1:33" x14ac:dyDescent="0.25">
      <c r="A1481" s="1">
        <v>58213</v>
      </c>
      <c r="B1481" s="1">
        <v>30053356</v>
      </c>
      <c r="C1481" s="1">
        <v>9211031</v>
      </c>
      <c r="D1481" s="1">
        <v>130053356</v>
      </c>
      <c r="E1481" s="1" t="s">
        <v>615</v>
      </c>
      <c r="F1481" s="1">
        <v>34203085</v>
      </c>
      <c r="G1481" s="1">
        <v>1.83</v>
      </c>
      <c r="H1481" s="1">
        <v>9.5571409813894235</v>
      </c>
      <c r="I1481" s="1">
        <v>9.8179547087171848</v>
      </c>
      <c r="J1481" s="1">
        <v>-1.1594698436985209</v>
      </c>
      <c r="K1481" s="1">
        <v>-0.94842539573183959</v>
      </c>
      <c r="L1481" s="1">
        <v>10.327415574018188</v>
      </c>
      <c r="M1481" s="1">
        <v>34.474998474121094</v>
      </c>
      <c r="N1481" s="1">
        <v>0.98970659838782415</v>
      </c>
      <c r="O1481" s="1">
        <v>0.96533690096206171</v>
      </c>
      <c r="P1481" s="1">
        <v>0.95540030054940595</v>
      </c>
      <c r="Q1481" s="1">
        <v>0.98877083460489912</v>
      </c>
      <c r="R1481" s="1">
        <v>0.9329846751933194</v>
      </c>
      <c r="S1481" s="1">
        <v>0.92250803596447917</v>
      </c>
      <c r="T1481" s="1">
        <v>0.92250803596447917</v>
      </c>
      <c r="U1481" s="1">
        <v>0.95540030054940595</v>
      </c>
      <c r="V1481" s="1">
        <v>406.790663</v>
      </c>
      <c r="W1481" s="1">
        <v>379.211635</v>
      </c>
      <c r="X1481" s="1">
        <v>262.000766</v>
      </c>
      <c r="Y1481" s="1">
        <v>389.46</v>
      </c>
      <c r="Z1481" s="7">
        <v>74463.375599999999</v>
      </c>
      <c r="AA1481" s="7">
        <v>34.081275411999997</v>
      </c>
      <c r="AB1481" s="7">
        <v>36.908712528000002</v>
      </c>
      <c r="AC1481" s="7">
        <v>35.901668504</v>
      </c>
      <c r="AD1481" s="7">
        <v>207.45545347999999</v>
      </c>
      <c r="AE1481" s="7">
        <v>253.84114317000001</v>
      </c>
      <c r="AF1481" s="7">
        <v>319.91408247999999</v>
      </c>
      <c r="AG1481" s="7">
        <v>391.32416459000001</v>
      </c>
    </row>
    <row r="1482" spans="1:33" x14ac:dyDescent="0.25">
      <c r="A1482" s="1">
        <v>62839</v>
      </c>
      <c r="B1482" s="1">
        <v>30054216</v>
      </c>
      <c r="C1482" s="1">
        <v>9211031</v>
      </c>
      <c r="D1482" s="1">
        <v>130054216</v>
      </c>
      <c r="E1482" s="1" t="s">
        <v>615</v>
      </c>
      <c r="F1482" s="1">
        <v>34203085</v>
      </c>
      <c r="G1482" s="1">
        <v>1.83</v>
      </c>
      <c r="H1482" s="1">
        <v>9.7252073949154525</v>
      </c>
      <c r="I1482" s="1">
        <v>6.8009432573655637</v>
      </c>
      <c r="J1482" s="1">
        <v>2.4832861522821044</v>
      </c>
      <c r="K1482" s="1">
        <v>-4.4380699502297691</v>
      </c>
      <c r="L1482" s="1">
        <v>9.8125620246600764</v>
      </c>
      <c r="M1482" s="1">
        <v>34.474998474121094</v>
      </c>
      <c r="N1482" s="1">
        <v>0.98970659838782415</v>
      </c>
      <c r="O1482" s="1">
        <v>0.96533690096206171</v>
      </c>
      <c r="P1482" s="1">
        <v>0.95540030054940595</v>
      </c>
      <c r="Q1482" s="1">
        <v>0.98877083460489912</v>
      </c>
      <c r="R1482" s="1">
        <v>0.9329846751933194</v>
      </c>
      <c r="S1482" s="1">
        <v>0.92250803596447917</v>
      </c>
      <c r="T1482" s="1">
        <v>0.92250803596447917</v>
      </c>
      <c r="U1482" s="1">
        <v>0.95540030054940595</v>
      </c>
      <c r="V1482" s="1">
        <v>406.790663</v>
      </c>
      <c r="W1482" s="1">
        <v>379.211635</v>
      </c>
      <c r="X1482" s="1">
        <v>262.000766</v>
      </c>
      <c r="Y1482" s="1">
        <v>389.46</v>
      </c>
      <c r="Z1482" s="7">
        <v>74463.375599999999</v>
      </c>
      <c r="AA1482" s="7">
        <v>35.921948532999998</v>
      </c>
      <c r="AB1482" s="7">
        <v>36.253592169000001</v>
      </c>
      <c r="AC1482" s="7">
        <v>52.271861907999998</v>
      </c>
      <c r="AD1482" s="7" t="s">
        <v>445</v>
      </c>
      <c r="AE1482" s="7">
        <v>53.460117748000002</v>
      </c>
      <c r="AF1482" s="7" t="s">
        <v>445</v>
      </c>
      <c r="AG1482" s="7">
        <v>82.840544476000005</v>
      </c>
    </row>
    <row r="1483" spans="1:33" x14ac:dyDescent="0.25">
      <c r="A1483" s="1">
        <v>67465</v>
      </c>
      <c r="B1483" s="1">
        <v>30054286</v>
      </c>
      <c r="C1483" s="1">
        <v>9211031</v>
      </c>
      <c r="D1483" s="1">
        <v>130054286</v>
      </c>
      <c r="E1483" s="1" t="s">
        <v>615</v>
      </c>
      <c r="F1483" s="1">
        <v>34203085</v>
      </c>
      <c r="G1483" s="1">
        <v>1.83</v>
      </c>
      <c r="H1483" s="1">
        <v>9.9230926470884366</v>
      </c>
      <c r="I1483" s="1">
        <v>6.7779613269986037</v>
      </c>
      <c r="J1483" s="1">
        <v>2.8368703038730239</v>
      </c>
      <c r="K1483" s="1">
        <v>-4.8006033744422645</v>
      </c>
      <c r="L1483" s="1">
        <v>10.083595831766596</v>
      </c>
      <c r="M1483" s="1">
        <v>34.474998474121094</v>
      </c>
      <c r="N1483" s="1">
        <v>0.98970659838782415</v>
      </c>
      <c r="O1483" s="1">
        <v>0.96533690096206171</v>
      </c>
      <c r="P1483" s="1">
        <v>0.95540030054940595</v>
      </c>
      <c r="Q1483" s="1">
        <v>0.98877083460489912</v>
      </c>
      <c r="R1483" s="1">
        <v>0.9329846751933194</v>
      </c>
      <c r="S1483" s="1">
        <v>0.92250803596447917</v>
      </c>
      <c r="T1483" s="1">
        <v>0.92250803596447917</v>
      </c>
      <c r="U1483" s="1">
        <v>0.95540030054940595</v>
      </c>
      <c r="V1483" s="1">
        <v>406.790663</v>
      </c>
      <c r="W1483" s="1">
        <v>379.211635</v>
      </c>
      <c r="X1483" s="1">
        <v>262.000766</v>
      </c>
      <c r="Y1483" s="1">
        <v>389.46</v>
      </c>
      <c r="Z1483" s="7">
        <v>74463.375599999999</v>
      </c>
      <c r="AA1483" s="7">
        <v>34.929535068</v>
      </c>
      <c r="AB1483" s="7">
        <v>35.510685019</v>
      </c>
      <c r="AC1483" s="7">
        <v>52.452489999999997</v>
      </c>
      <c r="AD1483" s="7" t="s">
        <v>445</v>
      </c>
      <c r="AE1483" s="7">
        <v>49.347382029000002</v>
      </c>
      <c r="AF1483" s="7" t="s">
        <v>445</v>
      </c>
      <c r="AG1483" s="7">
        <v>76.509048765000003</v>
      </c>
    </row>
    <row r="1484" spans="1:33" x14ac:dyDescent="0.25">
      <c r="A1484" s="1">
        <v>72091</v>
      </c>
      <c r="B1484" s="1">
        <v>30054346</v>
      </c>
      <c r="C1484" s="1">
        <v>9211031</v>
      </c>
      <c r="D1484" s="1">
        <v>130054346</v>
      </c>
      <c r="E1484" s="1" t="s">
        <v>615</v>
      </c>
      <c r="F1484" s="1">
        <v>34203085</v>
      </c>
      <c r="G1484" s="1">
        <v>1.83</v>
      </c>
      <c r="H1484" s="1">
        <v>9.7341358690276305</v>
      </c>
      <c r="I1484" s="1">
        <v>6.8435093401672198</v>
      </c>
      <c r="J1484" s="1">
        <v>2.4109696555337763</v>
      </c>
      <c r="K1484" s="1">
        <v>-4.3860236456846877</v>
      </c>
      <c r="L1484" s="1">
        <v>9.8104616995700624</v>
      </c>
      <c r="M1484" s="1">
        <v>34.474998474121094</v>
      </c>
      <c r="N1484" s="1">
        <v>0.98970659838782415</v>
      </c>
      <c r="O1484" s="1">
        <v>0.96533690096206171</v>
      </c>
      <c r="P1484" s="1">
        <v>0.95540030054940595</v>
      </c>
      <c r="Q1484" s="1">
        <v>0.98877083460489912</v>
      </c>
      <c r="R1484" s="1">
        <v>0.9329846751933194</v>
      </c>
      <c r="S1484" s="1">
        <v>0.92250803596447917</v>
      </c>
      <c r="T1484" s="1">
        <v>0.92250803596447917</v>
      </c>
      <c r="U1484" s="1">
        <v>0.95540030054940595</v>
      </c>
      <c r="V1484" s="1">
        <v>406.790663</v>
      </c>
      <c r="W1484" s="1">
        <v>379.211635</v>
      </c>
      <c r="X1484" s="1">
        <v>262.000766</v>
      </c>
      <c r="Y1484" s="1">
        <v>389.46</v>
      </c>
      <c r="Z1484" s="7">
        <v>74463.375599999999</v>
      </c>
      <c r="AA1484" s="7">
        <v>35.929853164999997</v>
      </c>
      <c r="AB1484" s="7">
        <v>36.219421932000003</v>
      </c>
      <c r="AC1484" s="7">
        <v>51.940515171999998</v>
      </c>
      <c r="AD1484" s="7" t="s">
        <v>445</v>
      </c>
      <c r="AE1484" s="7">
        <v>54.106363209000001</v>
      </c>
      <c r="AF1484" s="7" t="s">
        <v>445</v>
      </c>
      <c r="AG1484" s="7">
        <v>83.835429790000006</v>
      </c>
    </row>
    <row r="1485" spans="1:33" x14ac:dyDescent="0.25">
      <c r="A1485" s="1">
        <v>76717</v>
      </c>
      <c r="B1485" s="1">
        <v>30054356</v>
      </c>
      <c r="C1485" s="1">
        <v>9211031</v>
      </c>
      <c r="D1485" s="1">
        <v>130054356</v>
      </c>
      <c r="E1485" s="1" t="s">
        <v>615</v>
      </c>
      <c r="F1485" s="1">
        <v>34203085</v>
      </c>
      <c r="G1485" s="1">
        <v>1.83</v>
      </c>
      <c r="H1485" s="1">
        <v>9.7294287246632365</v>
      </c>
      <c r="I1485" s="1">
        <v>6.8109867865803668</v>
      </c>
      <c r="J1485" s="1">
        <v>2.4595669742757846</v>
      </c>
      <c r="K1485" s="1">
        <v>-4.4274511583936675</v>
      </c>
      <c r="L1485" s="1">
        <v>9.813473403888656</v>
      </c>
      <c r="M1485" s="1">
        <v>34.474998474121094</v>
      </c>
      <c r="N1485" s="1">
        <v>0.98970659838782415</v>
      </c>
      <c r="O1485" s="1">
        <v>0.96533690096206171</v>
      </c>
      <c r="P1485" s="1">
        <v>0.95540030054940595</v>
      </c>
      <c r="Q1485" s="1">
        <v>0.98877083460489912</v>
      </c>
      <c r="R1485" s="1">
        <v>0.9329846751933194</v>
      </c>
      <c r="S1485" s="1">
        <v>0.92250803596447917</v>
      </c>
      <c r="T1485" s="1">
        <v>0.92250803596447917</v>
      </c>
      <c r="U1485" s="1">
        <v>0.95540030054940595</v>
      </c>
      <c r="V1485" s="1">
        <v>406.790663</v>
      </c>
      <c r="W1485" s="1">
        <v>379.211635</v>
      </c>
      <c r="X1485" s="1">
        <v>262.000766</v>
      </c>
      <c r="Y1485" s="1">
        <v>389.46</v>
      </c>
      <c r="Z1485" s="7">
        <v>74463.375599999999</v>
      </c>
      <c r="AA1485" s="7">
        <v>35.918519584000002</v>
      </c>
      <c r="AB1485" s="7">
        <v>36.237428866999998</v>
      </c>
      <c r="AC1485" s="7">
        <v>52.193306843999999</v>
      </c>
      <c r="AD1485" s="7" t="s">
        <v>445</v>
      </c>
      <c r="AE1485" s="7">
        <v>53.590734808000001</v>
      </c>
      <c r="AF1485" s="7" t="s">
        <v>445</v>
      </c>
      <c r="AG1485" s="7">
        <v>83.041627504999994</v>
      </c>
    </row>
    <row r="1486" spans="1:33" x14ac:dyDescent="0.25">
      <c r="A1486" s="1">
        <v>81343</v>
      </c>
      <c r="B1486" s="1">
        <v>30055286</v>
      </c>
      <c r="C1486" s="1">
        <v>9211031</v>
      </c>
      <c r="D1486" s="1">
        <v>130055286</v>
      </c>
      <c r="E1486" s="1" t="s">
        <v>615</v>
      </c>
      <c r="F1486" s="1">
        <v>34203085</v>
      </c>
      <c r="G1486" s="1">
        <v>1.83</v>
      </c>
      <c r="H1486" s="1">
        <v>7.1496651501230328</v>
      </c>
      <c r="I1486" s="1">
        <v>3.8917283599710748</v>
      </c>
      <c r="J1486" s="1">
        <v>3.0162580240497299</v>
      </c>
      <c r="K1486" s="1">
        <v>-4.6537397888827483</v>
      </c>
      <c r="L1486" s="1">
        <v>7.4199678725314877</v>
      </c>
      <c r="M1486" s="1">
        <v>34.474998474121094</v>
      </c>
      <c r="N1486" s="1">
        <v>0.98970659838782415</v>
      </c>
      <c r="O1486" s="1">
        <v>0.96533690096206171</v>
      </c>
      <c r="P1486" s="1">
        <v>0.95540030054940595</v>
      </c>
      <c r="Q1486" s="1">
        <v>0.98877083460489912</v>
      </c>
      <c r="R1486" s="1">
        <v>0.9329846751933194</v>
      </c>
      <c r="S1486" s="1">
        <v>0.92250803596447917</v>
      </c>
      <c r="T1486" s="1">
        <v>0.92250803596447917</v>
      </c>
      <c r="U1486" s="1">
        <v>0.95540030054940595</v>
      </c>
      <c r="V1486" s="1">
        <v>406.790663</v>
      </c>
      <c r="W1486" s="1">
        <v>379.211635</v>
      </c>
      <c r="X1486" s="1">
        <v>262.000766</v>
      </c>
      <c r="Y1486" s="1">
        <v>389.46</v>
      </c>
      <c r="Z1486" s="7">
        <v>74463.375599999999</v>
      </c>
      <c r="AA1486" s="7">
        <v>47.827557784</v>
      </c>
      <c r="AB1486" s="7">
        <v>49.673549381999997</v>
      </c>
      <c r="AC1486" s="7">
        <v>92.094603871999993</v>
      </c>
      <c r="AD1486" s="7" t="s">
        <v>445</v>
      </c>
      <c r="AE1486" s="7">
        <v>50.936254073000001</v>
      </c>
      <c r="AF1486" s="7" t="s">
        <v>445</v>
      </c>
      <c r="AG1486" s="7">
        <v>78.955093738000002</v>
      </c>
    </row>
    <row r="1487" spans="1:33" x14ac:dyDescent="0.25">
      <c r="A1487" s="1">
        <v>85969</v>
      </c>
      <c r="B1487" s="1">
        <v>31001280</v>
      </c>
      <c r="C1487" s="1">
        <v>9211031</v>
      </c>
      <c r="D1487" s="1">
        <v>131001280</v>
      </c>
      <c r="E1487" s="1" t="s">
        <v>615</v>
      </c>
      <c r="F1487" s="1">
        <v>34203085</v>
      </c>
      <c r="G1487" s="1">
        <v>1.83</v>
      </c>
      <c r="H1487" s="1">
        <v>1.3533275076595974</v>
      </c>
      <c r="I1487" s="1">
        <v>-1.3896408924796577</v>
      </c>
      <c r="J1487" s="1">
        <v>-3.0682499478458274</v>
      </c>
      <c r="K1487" s="1">
        <v>-4.0373362692728074</v>
      </c>
      <c r="L1487" s="1">
        <v>3.9258797339244991</v>
      </c>
      <c r="M1487" s="1">
        <v>34.474998474121094</v>
      </c>
      <c r="N1487" s="1">
        <v>0.98970659838782415</v>
      </c>
      <c r="O1487" s="1">
        <v>0.96533690096206171</v>
      </c>
      <c r="P1487" s="1">
        <v>0.95540030054940595</v>
      </c>
      <c r="Q1487" s="1">
        <v>0.98877083460489912</v>
      </c>
      <c r="R1487" s="1">
        <v>0.9329846751933194</v>
      </c>
      <c r="S1487" s="1">
        <v>0.92250803596447917</v>
      </c>
      <c r="T1487" s="1">
        <v>0.92250803596447917</v>
      </c>
      <c r="U1487" s="1">
        <v>0.95540030054940595</v>
      </c>
      <c r="V1487" s="1">
        <v>406.790663</v>
      </c>
      <c r="W1487" s="1">
        <v>379.211635</v>
      </c>
      <c r="X1487" s="1">
        <v>262.000766</v>
      </c>
      <c r="Y1487" s="1">
        <v>389.46</v>
      </c>
      <c r="Z1487" s="7">
        <v>74463.375599999999</v>
      </c>
      <c r="AA1487" s="7">
        <v>91.284770448000003</v>
      </c>
      <c r="AB1487" s="7">
        <v>266.70970663000003</v>
      </c>
      <c r="AC1487" s="7" t="s">
        <v>444</v>
      </c>
      <c r="AD1487" s="7">
        <v>77.773834000999997</v>
      </c>
      <c r="AE1487" s="7">
        <v>58.865662888999999</v>
      </c>
      <c r="AF1487" s="7">
        <v>120.27115044999999</v>
      </c>
      <c r="AG1487" s="7">
        <v>91.162301139999997</v>
      </c>
    </row>
    <row r="1488" spans="1:33" x14ac:dyDescent="0.25">
      <c r="A1488" s="1">
        <v>90595</v>
      </c>
      <c r="B1488" s="1">
        <v>31001290</v>
      </c>
      <c r="C1488" s="1">
        <v>9211031</v>
      </c>
      <c r="D1488" s="1">
        <v>131001290</v>
      </c>
      <c r="E1488" s="1" t="s">
        <v>615</v>
      </c>
      <c r="F1488" s="1">
        <v>34203085</v>
      </c>
      <c r="G1488" s="1">
        <v>1.83</v>
      </c>
      <c r="H1488" s="1">
        <v>1.7119227932638459</v>
      </c>
      <c r="I1488" s="1">
        <v>-1.7167858508636442</v>
      </c>
      <c r="J1488" s="1">
        <v>-2.9102172735838945</v>
      </c>
      <c r="K1488" s="1">
        <v>-4.1074977774443688</v>
      </c>
      <c r="L1488" s="1">
        <v>4.0492040340027184</v>
      </c>
      <c r="M1488" s="1">
        <v>34.474998474121094</v>
      </c>
      <c r="N1488" s="1">
        <v>0.98970659838782415</v>
      </c>
      <c r="O1488" s="1">
        <v>0.96533690096206171</v>
      </c>
      <c r="P1488" s="1">
        <v>0.95540030054940595</v>
      </c>
      <c r="Q1488" s="1">
        <v>0.98877083460489912</v>
      </c>
      <c r="R1488" s="1">
        <v>0.9329846751933194</v>
      </c>
      <c r="S1488" s="1">
        <v>0.92250803596447917</v>
      </c>
      <c r="T1488" s="1">
        <v>0.92250803596447917</v>
      </c>
      <c r="U1488" s="1">
        <v>0.95540030054940595</v>
      </c>
      <c r="V1488" s="1">
        <v>406.790663</v>
      </c>
      <c r="W1488" s="1">
        <v>379.211635</v>
      </c>
      <c r="X1488" s="1">
        <v>262.000766</v>
      </c>
      <c r="Y1488" s="1">
        <v>389.46</v>
      </c>
      <c r="Z1488" s="7">
        <v>74463.375599999999</v>
      </c>
      <c r="AA1488" s="7">
        <v>88.474105777000005</v>
      </c>
      <c r="AB1488" s="7">
        <v>210.63273921000001</v>
      </c>
      <c r="AC1488" s="7" t="s">
        <v>444</v>
      </c>
      <c r="AD1488" s="7">
        <v>82.051466383000005</v>
      </c>
      <c r="AE1488" s="7">
        <v>57.843077989999998</v>
      </c>
      <c r="AF1488" s="7">
        <v>126.85650213</v>
      </c>
      <c r="AG1488" s="7">
        <v>89.588046837999997</v>
      </c>
    </row>
    <row r="1489" spans="1:33" x14ac:dyDescent="0.25">
      <c r="A1489" s="1">
        <v>95221</v>
      </c>
      <c r="B1489" s="1">
        <v>31001416</v>
      </c>
      <c r="C1489" s="1">
        <v>9211031</v>
      </c>
      <c r="D1489" s="1">
        <v>131001416</v>
      </c>
      <c r="E1489" s="1" t="s">
        <v>615</v>
      </c>
      <c r="F1489" s="1">
        <v>34203085</v>
      </c>
      <c r="G1489" s="1">
        <v>1.83</v>
      </c>
      <c r="H1489" s="1">
        <v>4.2176740205529661</v>
      </c>
      <c r="I1489" s="1">
        <v>4.2003567895051921</v>
      </c>
      <c r="J1489" s="1">
        <v>-0.80367803052470377</v>
      </c>
      <c r="K1489" s="1">
        <v>-0.43636712594769528</v>
      </c>
      <c r="L1489" s="1">
        <v>4.679034002806806</v>
      </c>
      <c r="M1489" s="1">
        <v>34.474998474121094</v>
      </c>
      <c r="N1489" s="1">
        <v>0.98970659838782415</v>
      </c>
      <c r="O1489" s="1">
        <v>0.96533690096206171</v>
      </c>
      <c r="P1489" s="1">
        <v>0.95540030054940595</v>
      </c>
      <c r="Q1489" s="1">
        <v>0.98877083460489912</v>
      </c>
      <c r="R1489" s="1">
        <v>0.9329846751933194</v>
      </c>
      <c r="S1489" s="1">
        <v>0.92250803596447917</v>
      </c>
      <c r="T1489" s="1">
        <v>0.92250803596447917</v>
      </c>
      <c r="U1489" s="1">
        <v>0.95540030054940595</v>
      </c>
      <c r="V1489" s="1">
        <v>406.790663</v>
      </c>
      <c r="W1489" s="1">
        <v>379.211635</v>
      </c>
      <c r="X1489" s="1">
        <v>262.000766</v>
      </c>
      <c r="Y1489" s="1">
        <v>389.46</v>
      </c>
      <c r="Z1489" s="7">
        <v>74463.375599999999</v>
      </c>
      <c r="AA1489" s="7">
        <v>76.430279377000005</v>
      </c>
      <c r="AB1489" s="7">
        <v>84.900168738999994</v>
      </c>
      <c r="AC1489" s="7">
        <v>85.254317955999994</v>
      </c>
      <c r="AD1489" s="7">
        <v>299.73960327999998</v>
      </c>
      <c r="AE1489" s="7">
        <v>552.88638990000004</v>
      </c>
      <c r="AF1489" s="7">
        <v>461.98416395999999</v>
      </c>
      <c r="AG1489" s="7">
        <v>851.69989172999999</v>
      </c>
    </row>
    <row r="1490" spans="1:33" x14ac:dyDescent="0.25">
      <c r="A1490" s="1">
        <v>99847</v>
      </c>
      <c r="B1490" s="1">
        <v>31001426</v>
      </c>
      <c r="C1490" s="1">
        <v>9211031</v>
      </c>
      <c r="D1490" s="1">
        <v>131001426</v>
      </c>
      <c r="E1490" s="1" t="s">
        <v>615</v>
      </c>
      <c r="F1490" s="1">
        <v>34203085</v>
      </c>
      <c r="G1490" s="1">
        <v>1.83</v>
      </c>
      <c r="H1490" s="1">
        <v>4.8371544563036855</v>
      </c>
      <c r="I1490" s="1">
        <v>3.8053426516546454</v>
      </c>
      <c r="J1490" s="1">
        <v>0.82864566372352155</v>
      </c>
      <c r="K1490" s="1">
        <v>-1.9549051314212156</v>
      </c>
      <c r="L1490" s="1">
        <v>5.0794593899244065</v>
      </c>
      <c r="M1490" s="1">
        <v>34.474998474121094</v>
      </c>
      <c r="N1490" s="1">
        <v>0.98970659838782415</v>
      </c>
      <c r="O1490" s="1">
        <v>0.96533690096206171</v>
      </c>
      <c r="P1490" s="1">
        <v>0.95540030054940595</v>
      </c>
      <c r="Q1490" s="1">
        <v>0.98877083460489912</v>
      </c>
      <c r="R1490" s="1">
        <v>0.9329846751933194</v>
      </c>
      <c r="S1490" s="1">
        <v>0.92250803596447917</v>
      </c>
      <c r="T1490" s="1">
        <v>0.92250803596447917</v>
      </c>
      <c r="U1490" s="1">
        <v>0.95540030054940595</v>
      </c>
      <c r="V1490" s="1">
        <v>406.790663</v>
      </c>
      <c r="W1490" s="1">
        <v>379.211635</v>
      </c>
      <c r="X1490" s="1">
        <v>262.000766</v>
      </c>
      <c r="Y1490" s="1">
        <v>389.46</v>
      </c>
      <c r="Z1490" s="7">
        <v>74463.375599999999</v>
      </c>
      <c r="AA1490" s="7">
        <v>70.326273572999995</v>
      </c>
      <c r="AB1490" s="7">
        <v>73.899181600000006</v>
      </c>
      <c r="AC1490" s="7">
        <v>94.207959759999994</v>
      </c>
      <c r="AD1490" s="7" t="s">
        <v>445</v>
      </c>
      <c r="AE1490" s="7">
        <v>122.63659401</v>
      </c>
      <c r="AF1490" s="7" t="s">
        <v>445</v>
      </c>
      <c r="AG1490" s="7">
        <v>189.33670487000001</v>
      </c>
    </row>
    <row r="1491" spans="1:33" x14ac:dyDescent="0.25">
      <c r="A1491" s="1">
        <v>104473</v>
      </c>
      <c r="B1491" s="1">
        <v>31001560</v>
      </c>
      <c r="C1491" s="1">
        <v>9211031</v>
      </c>
      <c r="D1491" s="1">
        <v>131001560</v>
      </c>
      <c r="E1491" s="1" t="s">
        <v>615</v>
      </c>
      <c r="F1491" s="1">
        <v>34203085</v>
      </c>
      <c r="G1491" s="1">
        <v>1.83</v>
      </c>
      <c r="H1491" s="1">
        <v>3.701857603825752E-2</v>
      </c>
      <c r="I1491" s="1">
        <v>-5.3927691670586142E-2</v>
      </c>
      <c r="J1491" s="1">
        <v>-3.3582683017625738</v>
      </c>
      <c r="K1491" s="1">
        <v>-3.4735080689656335</v>
      </c>
      <c r="L1491" s="1">
        <v>3.4491675935817927</v>
      </c>
      <c r="M1491" s="1">
        <v>34.474998474121094</v>
      </c>
      <c r="N1491" s="1">
        <v>0.98970659838782415</v>
      </c>
      <c r="O1491" s="1">
        <v>0.96533690096206171</v>
      </c>
      <c r="P1491" s="1">
        <v>0.95540030054940595</v>
      </c>
      <c r="Q1491" s="1">
        <v>0.98877083460489912</v>
      </c>
      <c r="R1491" s="1">
        <v>0.9329846751933194</v>
      </c>
      <c r="S1491" s="1">
        <v>0.92250803596447917</v>
      </c>
      <c r="T1491" s="1">
        <v>0.92250803596447917</v>
      </c>
      <c r="U1491" s="1">
        <v>0.95540030054940595</v>
      </c>
      <c r="V1491" s="1">
        <v>406.790663</v>
      </c>
      <c r="W1491" s="1">
        <v>379.211635</v>
      </c>
      <c r="X1491" s="1">
        <v>262.000766</v>
      </c>
      <c r="Y1491" s="1">
        <v>389.46</v>
      </c>
      <c r="Z1491" s="7">
        <v>74463.375599999999</v>
      </c>
      <c r="AA1491" s="7">
        <v>104.03952047</v>
      </c>
      <c r="AB1491" s="7">
        <v>9785.9488462999998</v>
      </c>
      <c r="AC1491" s="7" t="s">
        <v>444</v>
      </c>
      <c r="AD1491" s="7">
        <v>70.970965492999994</v>
      </c>
      <c r="AE1491" s="7">
        <v>68.583201553999999</v>
      </c>
      <c r="AF1491" s="7">
        <v>109.79823517</v>
      </c>
      <c r="AG1491" s="7">
        <v>106.12230796</v>
      </c>
    </row>
    <row r="1492" spans="1:33" x14ac:dyDescent="0.25">
      <c r="A1492" s="1">
        <v>109099</v>
      </c>
      <c r="B1492" s="1">
        <v>31001570</v>
      </c>
      <c r="C1492" s="1">
        <v>9211031</v>
      </c>
      <c r="D1492" s="1">
        <v>131001570</v>
      </c>
      <c r="E1492" s="1" t="s">
        <v>615</v>
      </c>
      <c r="F1492" s="1">
        <v>34203085</v>
      </c>
      <c r="G1492" s="1">
        <v>1.83</v>
      </c>
      <c r="H1492" s="1">
        <v>3.1813963744142235</v>
      </c>
      <c r="I1492" s="1">
        <v>-2.5331368094090263</v>
      </c>
      <c r="J1492" s="1">
        <v>-1.6510103866974744</v>
      </c>
      <c r="K1492" s="1">
        <v>-4.1572190515804346</v>
      </c>
      <c r="L1492" s="1">
        <v>4.2552111873200325</v>
      </c>
      <c r="M1492" s="1">
        <v>34.474998474121094</v>
      </c>
      <c r="N1492" s="1">
        <v>0.98970659838782415</v>
      </c>
      <c r="O1492" s="1">
        <v>0.96533690096206171</v>
      </c>
      <c r="P1492" s="1">
        <v>0.95540030054940595</v>
      </c>
      <c r="Q1492" s="1">
        <v>0.98877083460489912</v>
      </c>
      <c r="R1492" s="1">
        <v>0.9329846751933194</v>
      </c>
      <c r="S1492" s="1">
        <v>0.92250803596447917</v>
      </c>
      <c r="T1492" s="1">
        <v>0.92250803596447917</v>
      </c>
      <c r="U1492" s="1">
        <v>0.95540030054940595</v>
      </c>
      <c r="V1492" s="1">
        <v>406.790663</v>
      </c>
      <c r="W1492" s="1">
        <v>379.211635</v>
      </c>
      <c r="X1492" s="1">
        <v>262.000766</v>
      </c>
      <c r="Y1492" s="1">
        <v>389.46</v>
      </c>
      <c r="Z1492" s="7">
        <v>74463.375599999999</v>
      </c>
      <c r="AA1492" s="7">
        <v>84.142404008</v>
      </c>
      <c r="AB1492" s="7">
        <v>112.88046864</v>
      </c>
      <c r="AC1492" s="7" t="s">
        <v>444</v>
      </c>
      <c r="AD1492" s="7">
        <v>145.39387736</v>
      </c>
      <c r="AE1492" s="7">
        <v>57.139301553999999</v>
      </c>
      <c r="AF1492" s="7">
        <v>224.37120544000001</v>
      </c>
      <c r="AG1492" s="7">
        <v>88.504593439999994</v>
      </c>
    </row>
    <row r="1493" spans="1:33" x14ac:dyDescent="0.25">
      <c r="A1493" s="1">
        <v>113725</v>
      </c>
      <c r="B1493" s="1">
        <v>31001586</v>
      </c>
      <c r="C1493" s="1">
        <v>9211031</v>
      </c>
      <c r="D1493" s="1">
        <v>131001586</v>
      </c>
      <c r="E1493" s="1" t="s">
        <v>615</v>
      </c>
      <c r="F1493" s="1">
        <v>34203085</v>
      </c>
      <c r="G1493" s="1">
        <v>1.83</v>
      </c>
      <c r="H1493" s="1">
        <v>3.9224145000826978</v>
      </c>
      <c r="I1493" s="1">
        <v>4.1171650474538852</v>
      </c>
      <c r="J1493" s="1">
        <v>-1.1917965318544483</v>
      </c>
      <c r="K1493" s="1">
        <v>-1.0947762981571438E-2</v>
      </c>
      <c r="L1493" s="1">
        <v>4.6425220299781147</v>
      </c>
      <c r="M1493" s="1">
        <v>34.474998474121094</v>
      </c>
      <c r="N1493" s="1">
        <v>0.98970659838782415</v>
      </c>
      <c r="O1493" s="1">
        <v>0.96533690096206171</v>
      </c>
      <c r="P1493" s="1">
        <v>0.95540030054940595</v>
      </c>
      <c r="Q1493" s="1">
        <v>0.98877083460489912</v>
      </c>
      <c r="R1493" s="1">
        <v>0.9329846751933194</v>
      </c>
      <c r="S1493" s="1">
        <v>0.92250803596447917</v>
      </c>
      <c r="T1493" s="1">
        <v>0.92250803596447917</v>
      </c>
      <c r="U1493" s="1">
        <v>0.95540030054940595</v>
      </c>
      <c r="V1493" s="1">
        <v>406.790663</v>
      </c>
      <c r="W1493" s="1">
        <v>379.211635</v>
      </c>
      <c r="X1493" s="1">
        <v>262.000766</v>
      </c>
      <c r="Y1493" s="1">
        <v>389.46</v>
      </c>
      <c r="Z1493" s="7">
        <v>74463.375599999999</v>
      </c>
      <c r="AA1493" s="7">
        <v>77.039244124999996</v>
      </c>
      <c r="AB1493" s="7">
        <v>91.366298881000006</v>
      </c>
      <c r="AC1493" s="7">
        <v>86.997179097</v>
      </c>
      <c r="AD1493" s="7">
        <v>201.80123796999999</v>
      </c>
      <c r="AE1493" s="7">
        <v>22076.369822000001</v>
      </c>
      <c r="AF1493" s="7">
        <v>311.20950146000001</v>
      </c>
      <c r="AG1493" s="7">
        <v>33986.783775999997</v>
      </c>
    </row>
    <row r="1494" spans="1:33" x14ac:dyDescent="0.25">
      <c r="A1494" s="1">
        <v>118351</v>
      </c>
      <c r="B1494" s="1">
        <v>31002560</v>
      </c>
      <c r="C1494" s="1">
        <v>9211031</v>
      </c>
      <c r="D1494" s="1">
        <v>131002560</v>
      </c>
      <c r="E1494" s="1" t="s">
        <v>615</v>
      </c>
      <c r="F1494" s="1">
        <v>34203085</v>
      </c>
      <c r="G1494" s="1">
        <v>1.83</v>
      </c>
      <c r="H1494" s="1">
        <v>-2.4428702669131104</v>
      </c>
      <c r="I1494" s="1">
        <v>2.9467532057597934</v>
      </c>
      <c r="J1494" s="1">
        <v>-3.3560558715794131</v>
      </c>
      <c r="K1494" s="1">
        <v>-0.51704317761416074</v>
      </c>
      <c r="L1494" s="1">
        <v>3.2364369390057428</v>
      </c>
      <c r="M1494" s="1">
        <v>34.474998474121094</v>
      </c>
      <c r="N1494" s="1">
        <v>0.98970659838782415</v>
      </c>
      <c r="O1494" s="1">
        <v>0.96533690096206171</v>
      </c>
      <c r="P1494" s="1">
        <v>0.95540030054940595</v>
      </c>
      <c r="Q1494" s="1">
        <v>0.98877083460489912</v>
      </c>
      <c r="R1494" s="1">
        <v>0.9329846751933194</v>
      </c>
      <c r="S1494" s="1">
        <v>0.92250803596447917</v>
      </c>
      <c r="T1494" s="1">
        <v>0.92250803596447917</v>
      </c>
      <c r="U1494" s="1">
        <v>0.95540030054940595</v>
      </c>
      <c r="V1494" s="1">
        <v>406.790663</v>
      </c>
      <c r="W1494" s="1">
        <v>379.211635</v>
      </c>
      <c r="X1494" s="1">
        <v>262.000766</v>
      </c>
      <c r="Y1494" s="1">
        <v>389.46</v>
      </c>
      <c r="Z1494" s="7">
        <v>74463.375599999999</v>
      </c>
      <c r="AA1494" s="7">
        <v>110.94375694</v>
      </c>
      <c r="AB1494" s="7" t="s">
        <v>444</v>
      </c>
      <c r="AC1494" s="7">
        <v>121.94850799</v>
      </c>
      <c r="AD1494" s="7">
        <v>71.018411287999996</v>
      </c>
      <c r="AE1494" s="7">
        <v>466.46156323000002</v>
      </c>
      <c r="AF1494" s="7">
        <v>109.87127726</v>
      </c>
      <c r="AG1494" s="7">
        <v>718.65015140000003</v>
      </c>
    </row>
    <row r="1495" spans="1:33" x14ac:dyDescent="0.25">
      <c r="A1495" s="1">
        <v>122977</v>
      </c>
      <c r="B1495" s="1">
        <v>31002570</v>
      </c>
      <c r="C1495" s="1">
        <v>9211031</v>
      </c>
      <c r="D1495" s="1">
        <v>131002570</v>
      </c>
      <c r="E1495" s="1" t="s">
        <v>615</v>
      </c>
      <c r="F1495" s="1">
        <v>34203085</v>
      </c>
      <c r="G1495" s="1">
        <v>1.83</v>
      </c>
      <c r="H1495" s="1">
        <v>5.6311643444261844E-2</v>
      </c>
      <c r="I1495" s="1">
        <v>0.44985125657193209</v>
      </c>
      <c r="J1495" s="1">
        <v>-1.2316681638914111</v>
      </c>
      <c r="K1495" s="1">
        <v>-0.88712407738664123</v>
      </c>
      <c r="L1495" s="1">
        <v>1.2610401892157244</v>
      </c>
      <c r="M1495" s="1">
        <v>34.474998474121094</v>
      </c>
      <c r="N1495" s="1">
        <v>0.98970659838782415</v>
      </c>
      <c r="O1495" s="1">
        <v>0.96533690096206171</v>
      </c>
      <c r="P1495" s="1">
        <v>0.95540030054940595</v>
      </c>
      <c r="Q1495" s="1">
        <v>0.98877083460489912</v>
      </c>
      <c r="R1495" s="1">
        <v>0.9329846751933194</v>
      </c>
      <c r="S1495" s="1">
        <v>0.92250803596447917</v>
      </c>
      <c r="T1495" s="1">
        <v>0.92250803596447917</v>
      </c>
      <c r="U1495" s="1">
        <v>0.95540030054940595</v>
      </c>
      <c r="V1495" s="1">
        <v>406.790663</v>
      </c>
      <c r="W1495" s="1">
        <v>379.211635</v>
      </c>
      <c r="X1495" s="1">
        <v>262.000766</v>
      </c>
      <c r="Y1495" s="1">
        <v>389.46</v>
      </c>
      <c r="Z1495" s="7">
        <v>74463.375599999999</v>
      </c>
      <c r="AA1495" s="7">
        <v>286.30163649999997</v>
      </c>
      <c r="AB1495" s="7">
        <v>6432.8187964999997</v>
      </c>
      <c r="AC1495" s="7">
        <v>804.37489839</v>
      </c>
      <c r="AD1495" s="7">
        <v>195.23614473000001</v>
      </c>
      <c r="AE1495" s="7">
        <v>271.45096625000002</v>
      </c>
      <c r="AF1495" s="7">
        <v>301.10263767999999</v>
      </c>
      <c r="AG1495" s="7">
        <v>418.43422631999999</v>
      </c>
    </row>
    <row r="1496" spans="1:33" x14ac:dyDescent="0.25">
      <c r="A1496" s="1">
        <v>127603</v>
      </c>
      <c r="B1496" s="1">
        <v>31051416</v>
      </c>
      <c r="C1496" s="1">
        <v>9211031</v>
      </c>
      <c r="D1496" s="1">
        <v>131051416</v>
      </c>
      <c r="E1496" s="1" t="s">
        <v>615</v>
      </c>
      <c r="F1496" s="1">
        <v>34203085</v>
      </c>
      <c r="G1496" s="1">
        <v>1.83</v>
      </c>
      <c r="H1496" s="1">
        <v>4.5442275518149842</v>
      </c>
      <c r="I1496" s="1">
        <v>5.1319971188804976</v>
      </c>
      <c r="J1496" s="1">
        <v>-1.5578856557421139</v>
      </c>
      <c r="K1496" s="1">
        <v>1.9409205001185939E-2</v>
      </c>
      <c r="L1496" s="1">
        <v>5.4965445501834767</v>
      </c>
      <c r="M1496" s="1">
        <v>34.474998474121094</v>
      </c>
      <c r="N1496" s="1">
        <v>0.98970659838782415</v>
      </c>
      <c r="O1496" s="1">
        <v>0.96533690096206171</v>
      </c>
      <c r="P1496" s="1">
        <v>0.95540030054940595</v>
      </c>
      <c r="Q1496" s="1">
        <v>0.98877083460489912</v>
      </c>
      <c r="R1496" s="1">
        <v>0.9329846751933194</v>
      </c>
      <c r="S1496" s="1">
        <v>0.92250803596447917</v>
      </c>
      <c r="T1496" s="1">
        <v>0.92250803596447917</v>
      </c>
      <c r="U1496" s="1">
        <v>0.95540030054940595</v>
      </c>
      <c r="V1496" s="1">
        <v>406.790663</v>
      </c>
      <c r="W1496" s="1">
        <v>379.211635</v>
      </c>
      <c r="X1496" s="1">
        <v>262.000766</v>
      </c>
      <c r="Y1496" s="1">
        <v>389.46</v>
      </c>
      <c r="Z1496" s="7">
        <v>74463.375599999999</v>
      </c>
      <c r="AA1496" s="7">
        <v>64.913940429999997</v>
      </c>
      <c r="AB1496" s="7">
        <v>78.727281681999997</v>
      </c>
      <c r="AC1496" s="7">
        <v>69.596086017999994</v>
      </c>
      <c r="AD1496" s="7">
        <v>154.14477020000001</v>
      </c>
      <c r="AE1496" s="7" t="s">
        <v>445</v>
      </c>
      <c r="AF1496" s="7">
        <v>237.84307534000001</v>
      </c>
      <c r="AG1496" s="7" t="s">
        <v>445</v>
      </c>
    </row>
    <row r="1497" spans="1:33" x14ac:dyDescent="0.25">
      <c r="A1497" s="1">
        <v>132229</v>
      </c>
      <c r="B1497" s="1">
        <v>31051426</v>
      </c>
      <c r="C1497" s="1">
        <v>9211031</v>
      </c>
      <c r="D1497" s="1">
        <v>131051426</v>
      </c>
      <c r="E1497" s="1" t="s">
        <v>615</v>
      </c>
      <c r="F1497" s="1">
        <v>34203085</v>
      </c>
      <c r="G1497" s="1">
        <v>1.83</v>
      </c>
      <c r="H1497" s="1">
        <v>5.346107002584759</v>
      </c>
      <c r="I1497" s="1">
        <v>4.5764677100943256</v>
      </c>
      <c r="J1497" s="1">
        <v>0.58501177067683219</v>
      </c>
      <c r="K1497" s="1">
        <v>-1.9495227340075787</v>
      </c>
      <c r="L1497" s="1">
        <v>5.8061452167463532</v>
      </c>
      <c r="M1497" s="1">
        <v>34.474998474121094</v>
      </c>
      <c r="N1497" s="1">
        <v>0.98970659838782415</v>
      </c>
      <c r="O1497" s="1">
        <v>0.96533690096206171</v>
      </c>
      <c r="P1497" s="1">
        <v>0.95540030054940595</v>
      </c>
      <c r="Q1497" s="1">
        <v>0.98877083460489912</v>
      </c>
      <c r="R1497" s="1">
        <v>0.9329846751933194</v>
      </c>
      <c r="S1497" s="1">
        <v>0.92250803596447917</v>
      </c>
      <c r="T1497" s="1">
        <v>0.92250803596447917</v>
      </c>
      <c r="U1497" s="1">
        <v>0.95540030054940595</v>
      </c>
      <c r="V1497" s="1">
        <v>406.790663</v>
      </c>
      <c r="W1497" s="1">
        <v>379.211635</v>
      </c>
      <c r="X1497" s="1">
        <v>262.000766</v>
      </c>
      <c r="Y1497" s="1">
        <v>389.46</v>
      </c>
      <c r="Z1497" s="7">
        <v>74463.375599999999</v>
      </c>
      <c r="AA1497" s="7">
        <v>61.399216094000003</v>
      </c>
      <c r="AB1497" s="7">
        <v>66.768735245000002</v>
      </c>
      <c r="AC1497" s="7">
        <v>78.165621392000006</v>
      </c>
      <c r="AD1497" s="7" t="s">
        <v>445</v>
      </c>
      <c r="AE1497" s="7">
        <v>122.97793975</v>
      </c>
      <c r="AF1497" s="7" t="s">
        <v>445</v>
      </c>
      <c r="AG1497" s="7">
        <v>189.86220158</v>
      </c>
    </row>
    <row r="1498" spans="1:33" x14ac:dyDescent="0.25">
      <c r="A1498" s="1">
        <v>136855</v>
      </c>
      <c r="B1498" s="1">
        <v>31051566</v>
      </c>
      <c r="C1498" s="1">
        <v>9211031</v>
      </c>
      <c r="D1498" s="1">
        <v>131051566</v>
      </c>
      <c r="E1498" s="1" t="s">
        <v>615</v>
      </c>
      <c r="F1498" s="1">
        <v>34203085</v>
      </c>
      <c r="G1498" s="1">
        <v>1.83</v>
      </c>
      <c r="H1498" s="1">
        <v>4.11117309324373</v>
      </c>
      <c r="I1498" s="1">
        <v>6.0754798819396214</v>
      </c>
      <c r="J1498" s="1">
        <v>-3.6927170557424907</v>
      </c>
      <c r="K1498" s="1">
        <v>2.1738294269145566</v>
      </c>
      <c r="L1498" s="1">
        <v>6.7659532097155086</v>
      </c>
      <c r="M1498" s="1">
        <v>34.474998474121094</v>
      </c>
      <c r="N1498" s="1">
        <v>0.98970659838782415</v>
      </c>
      <c r="O1498" s="1">
        <v>0.96533690096206171</v>
      </c>
      <c r="P1498" s="1">
        <v>0.95540030054940595</v>
      </c>
      <c r="Q1498" s="1">
        <v>0.98877083460489912</v>
      </c>
      <c r="R1498" s="1">
        <v>0.9329846751933194</v>
      </c>
      <c r="S1498" s="1">
        <v>0.92250803596447917</v>
      </c>
      <c r="T1498" s="1">
        <v>0.92250803596447917</v>
      </c>
      <c r="U1498" s="1">
        <v>0.95540030054940595</v>
      </c>
      <c r="V1498" s="1">
        <v>406.790663</v>
      </c>
      <c r="W1498" s="1">
        <v>379.211635</v>
      </c>
      <c r="X1498" s="1">
        <v>262.000766</v>
      </c>
      <c r="Y1498" s="1">
        <v>389.46</v>
      </c>
      <c r="Z1498" s="7">
        <v>74463.375599999999</v>
      </c>
      <c r="AA1498" s="7">
        <v>52.547356717</v>
      </c>
      <c r="AB1498" s="7">
        <v>87.125433259999994</v>
      </c>
      <c r="AC1498" s="7">
        <v>58.632970084999997</v>
      </c>
      <c r="AD1498" s="7">
        <v>64.452567423000005</v>
      </c>
      <c r="AE1498" s="7" t="s">
        <v>445</v>
      </c>
      <c r="AF1498" s="7">
        <v>99.763257902999996</v>
      </c>
      <c r="AG1498" s="7" t="s">
        <v>445</v>
      </c>
    </row>
    <row r="1499" spans="1:33" x14ac:dyDescent="0.25">
      <c r="A1499" s="1">
        <v>141481</v>
      </c>
      <c r="B1499" s="1">
        <v>31051576</v>
      </c>
      <c r="C1499" s="1">
        <v>9211031</v>
      </c>
      <c r="D1499" s="1">
        <v>131051576</v>
      </c>
      <c r="E1499" s="1" t="s">
        <v>615</v>
      </c>
      <c r="F1499" s="1">
        <v>34203085</v>
      </c>
      <c r="G1499" s="1">
        <v>1.83</v>
      </c>
      <c r="H1499" s="1">
        <v>5.8927820783078824</v>
      </c>
      <c r="I1499" s="1">
        <v>5.4213065379077499</v>
      </c>
      <c r="J1499" s="1">
        <v>0.1060821434392103</v>
      </c>
      <c r="K1499" s="1">
        <v>-1.9588540754943762</v>
      </c>
      <c r="L1499" s="1">
        <v>6.6248366278513142</v>
      </c>
      <c r="M1499" s="1">
        <v>34.474998474121094</v>
      </c>
      <c r="N1499" s="1">
        <v>0.98970659838782415</v>
      </c>
      <c r="O1499" s="1">
        <v>0.96533690096206171</v>
      </c>
      <c r="P1499" s="1">
        <v>0.95540030054940595</v>
      </c>
      <c r="Q1499" s="1">
        <v>0.98877083460489912</v>
      </c>
      <c r="R1499" s="1">
        <v>0.9329846751933194</v>
      </c>
      <c r="S1499" s="1">
        <v>0.92250803596447917</v>
      </c>
      <c r="T1499" s="1">
        <v>0.92250803596447917</v>
      </c>
      <c r="U1499" s="1">
        <v>0.95540030054940595</v>
      </c>
      <c r="V1499" s="1">
        <v>406.790663</v>
      </c>
      <c r="W1499" s="1">
        <v>379.211635</v>
      </c>
      <c r="X1499" s="1">
        <v>262.000766</v>
      </c>
      <c r="Y1499" s="1">
        <v>389.46</v>
      </c>
      <c r="Z1499" s="7">
        <v>74463.375599999999</v>
      </c>
      <c r="AA1499" s="7">
        <v>53.687976534999997</v>
      </c>
      <c r="AB1499" s="7">
        <v>60.481810328999998</v>
      </c>
      <c r="AC1499" s="7">
        <v>65.828707714000004</v>
      </c>
      <c r="AD1499" s="7" t="s">
        <v>445</v>
      </c>
      <c r="AE1499" s="7">
        <v>122.38734931</v>
      </c>
      <c r="AF1499" s="7" t="s">
        <v>445</v>
      </c>
      <c r="AG1499" s="7">
        <v>188.95299635000001</v>
      </c>
    </row>
    <row r="1500" spans="1:33" x14ac:dyDescent="0.25">
      <c r="A1500" s="1">
        <v>146107</v>
      </c>
      <c r="B1500" s="1">
        <v>31051586</v>
      </c>
      <c r="C1500" s="1">
        <v>9211031</v>
      </c>
      <c r="D1500" s="1">
        <v>131051586</v>
      </c>
      <c r="E1500" s="1" t="s">
        <v>615</v>
      </c>
      <c r="F1500" s="1">
        <v>34203085</v>
      </c>
      <c r="G1500" s="1">
        <v>1.83</v>
      </c>
      <c r="H1500" s="1">
        <v>4.1746055361376122</v>
      </c>
      <c r="I1500" s="1">
        <v>4.9784159948361832</v>
      </c>
      <c r="J1500" s="1">
        <v>-1.9684166450986249</v>
      </c>
      <c r="K1500" s="1">
        <v>0.50715611735370802</v>
      </c>
      <c r="L1500" s="1">
        <v>5.4386364980797568</v>
      </c>
      <c r="M1500" s="1">
        <v>34.474998474121094</v>
      </c>
      <c r="N1500" s="1">
        <v>0.98970659838782415</v>
      </c>
      <c r="O1500" s="1">
        <v>0.96533690096206171</v>
      </c>
      <c r="P1500" s="1">
        <v>0.95540030054940595</v>
      </c>
      <c r="Q1500" s="1">
        <v>0.98877083460489912</v>
      </c>
      <c r="R1500" s="1">
        <v>0.9329846751933194</v>
      </c>
      <c r="S1500" s="1">
        <v>0.92250803596447917</v>
      </c>
      <c r="T1500" s="1">
        <v>0.92250803596447917</v>
      </c>
      <c r="U1500" s="1">
        <v>0.95540030054940595</v>
      </c>
      <c r="V1500" s="1">
        <v>406.790663</v>
      </c>
      <c r="W1500" s="1">
        <v>379.211635</v>
      </c>
      <c r="X1500" s="1">
        <v>262.000766</v>
      </c>
      <c r="Y1500" s="1">
        <v>389.46</v>
      </c>
      <c r="Z1500" s="7">
        <v>74463.375599999999</v>
      </c>
      <c r="AA1500" s="7">
        <v>65.615761171000003</v>
      </c>
      <c r="AB1500" s="7">
        <v>85.786381829999996</v>
      </c>
      <c r="AC1500" s="7">
        <v>71.773932598000002</v>
      </c>
      <c r="AD1500" s="7">
        <v>121.78793347</v>
      </c>
      <c r="AE1500" s="7" t="s">
        <v>445</v>
      </c>
      <c r="AF1500" s="7">
        <v>188.03020454</v>
      </c>
      <c r="AG1500" s="7" t="s">
        <v>445</v>
      </c>
    </row>
    <row r="1501" spans="1:33" x14ac:dyDescent="0.25">
      <c r="A1501" s="1">
        <v>150733</v>
      </c>
      <c r="B1501" s="1">
        <v>36002360</v>
      </c>
      <c r="C1501" s="1">
        <v>9211031</v>
      </c>
      <c r="D1501" s="1">
        <v>136002360</v>
      </c>
      <c r="E1501" s="1" t="s">
        <v>615</v>
      </c>
      <c r="F1501" s="1">
        <v>34203085</v>
      </c>
      <c r="G1501" s="1">
        <v>1.83</v>
      </c>
      <c r="H1501" s="1">
        <v>-2.1436872963861768</v>
      </c>
      <c r="I1501" s="1">
        <v>2.1355658527896431</v>
      </c>
      <c r="J1501" s="1">
        <v>-2.3733082050204519</v>
      </c>
      <c r="K1501" s="1">
        <v>-0.41045740051867252</v>
      </c>
      <c r="L1501" s="1">
        <v>2.367716312125224</v>
      </c>
      <c r="M1501" s="1">
        <v>34.474998474121094</v>
      </c>
      <c r="N1501" s="1">
        <v>0.98970659838782415</v>
      </c>
      <c r="O1501" s="1">
        <v>0.96533690096206171</v>
      </c>
      <c r="P1501" s="1">
        <v>0.95540030054940595</v>
      </c>
      <c r="Q1501" s="1">
        <v>0.98877083460489912</v>
      </c>
      <c r="R1501" s="1">
        <v>0.9329846751933194</v>
      </c>
      <c r="S1501" s="1">
        <v>0.92250803596447917</v>
      </c>
      <c r="T1501" s="1">
        <v>0.92250803596447917</v>
      </c>
      <c r="U1501" s="1">
        <v>0.95540030054940595</v>
      </c>
      <c r="V1501" s="1">
        <v>406.790663</v>
      </c>
      <c r="W1501" s="1">
        <v>379.211635</v>
      </c>
      <c r="X1501" s="1">
        <v>262.000766</v>
      </c>
      <c r="Y1501" s="1">
        <v>389.46</v>
      </c>
      <c r="Z1501" s="7">
        <v>74463.375599999999</v>
      </c>
      <c r="AA1501" s="7">
        <v>152.01618196000001</v>
      </c>
      <c r="AB1501" s="7" t="s">
        <v>444</v>
      </c>
      <c r="AC1501" s="7">
        <v>168.65007638</v>
      </c>
      <c r="AD1501" s="7">
        <v>100.84004401999999</v>
      </c>
      <c r="AE1501" s="7">
        <v>587.84993122000003</v>
      </c>
      <c r="AF1501" s="7">
        <v>155.78123905999999</v>
      </c>
      <c r="AG1501" s="7">
        <v>905.52574561999995</v>
      </c>
    </row>
    <row r="1502" spans="1:33" ht="30" x14ac:dyDescent="0.25">
      <c r="A1502" s="1">
        <v>2701</v>
      </c>
      <c r="B1502" s="1">
        <v>30001130</v>
      </c>
      <c r="C1502" s="1">
        <v>9213056</v>
      </c>
      <c r="D1502" s="1">
        <v>230001130</v>
      </c>
      <c r="E1502" s="248" t="s">
        <v>616</v>
      </c>
      <c r="F1502" s="1">
        <v>34203085</v>
      </c>
      <c r="G1502" s="1">
        <v>1.83</v>
      </c>
      <c r="H1502" s="1">
        <v>80.565225839539167</v>
      </c>
      <c r="I1502" s="1">
        <v>-40.139106257421588</v>
      </c>
      <c r="J1502" s="1">
        <v>13.423211466719685</v>
      </c>
      <c r="K1502" s="1">
        <v>-77.304460184739966</v>
      </c>
      <c r="L1502" s="1">
        <v>74.762975224243107</v>
      </c>
      <c r="M1502" s="1">
        <v>143.87750244140625</v>
      </c>
      <c r="N1502" s="1">
        <v>0.81646517072405123</v>
      </c>
      <c r="O1502" s="1">
        <v>0.96533690096206171</v>
      </c>
      <c r="P1502" s="1">
        <v>0.7881639576502163</v>
      </c>
      <c r="Q1502" s="1">
        <v>0.85097678048270087</v>
      </c>
      <c r="R1502" s="1">
        <v>0.9329846751933194</v>
      </c>
      <c r="S1502" s="1">
        <v>0.7939482951357093</v>
      </c>
      <c r="T1502" s="1">
        <v>0.7939482951357093</v>
      </c>
      <c r="U1502" s="1">
        <v>0.7881639576502163</v>
      </c>
      <c r="V1502" s="1">
        <v>406.790663</v>
      </c>
      <c r="W1502" s="1">
        <v>379.211635</v>
      </c>
      <c r="X1502" s="1">
        <v>262.000766</v>
      </c>
      <c r="Y1502" s="1">
        <v>389.46</v>
      </c>
      <c r="Z1502" s="7">
        <v>74463.375599999999</v>
      </c>
      <c r="AA1502" s="7">
        <v>2.9977133350999998</v>
      </c>
      <c r="AB1502" s="7">
        <v>2.7098008465999999</v>
      </c>
      <c r="AC1502" s="7" t="s">
        <v>444</v>
      </c>
      <c r="AD1502" s="7" t="s">
        <v>445</v>
      </c>
      <c r="AE1502" s="7">
        <v>1.6908545897</v>
      </c>
      <c r="AF1502" s="7" t="s">
        <v>445</v>
      </c>
      <c r="AG1502" s="7">
        <v>2.9707713399000002</v>
      </c>
    </row>
    <row r="1503" spans="1:33" ht="30" x14ac:dyDescent="0.25">
      <c r="A1503" s="1">
        <v>7327</v>
      </c>
      <c r="B1503" s="1">
        <v>30004120</v>
      </c>
      <c r="C1503" s="1">
        <v>9213056</v>
      </c>
      <c r="D1503" s="1">
        <v>230004120</v>
      </c>
      <c r="E1503" s="248" t="s">
        <v>616</v>
      </c>
      <c r="F1503" s="1">
        <v>34203085</v>
      </c>
      <c r="G1503" s="1">
        <v>1.83</v>
      </c>
      <c r="H1503" s="1">
        <v>67.559220907160736</v>
      </c>
      <c r="I1503" s="1">
        <v>-37.761845469867957</v>
      </c>
      <c r="J1503" s="1">
        <v>7.0338250047810416</v>
      </c>
      <c r="K1503" s="1">
        <v>-65.391478096788106</v>
      </c>
      <c r="L1503" s="1">
        <v>64.331358078763273</v>
      </c>
      <c r="M1503" s="1">
        <v>143.87750244140625</v>
      </c>
      <c r="N1503" s="1">
        <v>0.81646517072405123</v>
      </c>
      <c r="O1503" s="1">
        <v>0.96533690096206171</v>
      </c>
      <c r="P1503" s="1">
        <v>0.7881639576502163</v>
      </c>
      <c r="Q1503" s="1">
        <v>0.85097678048270087</v>
      </c>
      <c r="R1503" s="1">
        <v>0.9329846751933194</v>
      </c>
      <c r="S1503" s="1">
        <v>0.7939482951357093</v>
      </c>
      <c r="T1503" s="1">
        <v>0.7939482951357093</v>
      </c>
      <c r="U1503" s="1">
        <v>0.7881639576502163</v>
      </c>
      <c r="V1503" s="1">
        <v>406.790663</v>
      </c>
      <c r="W1503" s="1">
        <v>379.211635</v>
      </c>
      <c r="X1503" s="1">
        <v>262.000766</v>
      </c>
      <c r="Y1503" s="1">
        <v>389.46</v>
      </c>
      <c r="Z1503" s="7">
        <v>74463.375599999999</v>
      </c>
      <c r="AA1503" s="7">
        <v>3.6459604142000002</v>
      </c>
      <c r="AB1503" s="7">
        <v>3.4239844542000002</v>
      </c>
      <c r="AC1503" s="7" t="s">
        <v>444</v>
      </c>
      <c r="AD1503" s="7" t="s">
        <v>445</v>
      </c>
      <c r="AE1503" s="7">
        <v>2.1810729401</v>
      </c>
      <c r="AF1503" s="7" t="s">
        <v>445</v>
      </c>
      <c r="AG1503" s="7">
        <v>3.6941641920000001</v>
      </c>
    </row>
    <row r="1504" spans="1:33" ht="30" x14ac:dyDescent="0.25">
      <c r="A1504" s="1">
        <v>11953</v>
      </c>
      <c r="B1504" s="1">
        <v>30004240</v>
      </c>
      <c r="C1504" s="1">
        <v>9213056</v>
      </c>
      <c r="D1504" s="1">
        <v>230004240</v>
      </c>
      <c r="E1504" s="248" t="s">
        <v>616</v>
      </c>
      <c r="F1504" s="1">
        <v>34203085</v>
      </c>
      <c r="G1504" s="1">
        <v>1.83</v>
      </c>
      <c r="H1504" s="1">
        <v>68.938462025053184</v>
      </c>
      <c r="I1504" s="1">
        <v>-38.184636987639749</v>
      </c>
      <c r="J1504" s="1">
        <v>7.4709573348112954</v>
      </c>
      <c r="K1504" s="1">
        <v>-66.708220456647453</v>
      </c>
      <c r="L1504" s="1">
        <v>65.523205894962459</v>
      </c>
      <c r="M1504" s="1">
        <v>143.87750244140625</v>
      </c>
      <c r="N1504" s="1">
        <v>0.81646517072405123</v>
      </c>
      <c r="O1504" s="1">
        <v>0.96533690096206171</v>
      </c>
      <c r="P1504" s="1">
        <v>0.7881639576502163</v>
      </c>
      <c r="Q1504" s="1">
        <v>0.85097678048270087</v>
      </c>
      <c r="R1504" s="1">
        <v>0.9329846751933194</v>
      </c>
      <c r="S1504" s="1">
        <v>0.7939482951357093</v>
      </c>
      <c r="T1504" s="1">
        <v>0.7939482951357093</v>
      </c>
      <c r="U1504" s="1">
        <v>0.7881639576502163</v>
      </c>
      <c r="V1504" s="1">
        <v>406.790663</v>
      </c>
      <c r="W1504" s="1">
        <v>379.211635</v>
      </c>
      <c r="X1504" s="1">
        <v>262.000766</v>
      </c>
      <c r="Y1504" s="1">
        <v>389.46</v>
      </c>
      <c r="Z1504" s="7">
        <v>74463.375599999999</v>
      </c>
      <c r="AA1504" s="7">
        <v>3.5614517627</v>
      </c>
      <c r="AB1504" s="7">
        <v>3.3354744833000001</v>
      </c>
      <c r="AC1504" s="7" t="s">
        <v>444</v>
      </c>
      <c r="AD1504" s="7" t="s">
        <v>445</v>
      </c>
      <c r="AE1504" s="7">
        <v>2.1182822755999999</v>
      </c>
      <c r="AF1504" s="7" t="s">
        <v>445</v>
      </c>
      <c r="AG1504" s="7">
        <v>3.6015068734</v>
      </c>
    </row>
    <row r="1505" spans="1:33" ht="30" x14ac:dyDescent="0.25">
      <c r="A1505" s="1">
        <v>16579</v>
      </c>
      <c r="B1505" s="1">
        <v>30004280</v>
      </c>
      <c r="C1505" s="1">
        <v>9213056</v>
      </c>
      <c r="D1505" s="1">
        <v>230004280</v>
      </c>
      <c r="E1505" s="248" t="s">
        <v>616</v>
      </c>
      <c r="F1505" s="1">
        <v>34203085</v>
      </c>
      <c r="G1505" s="1">
        <v>1.83</v>
      </c>
      <c r="H1505" s="1">
        <v>68.042495978119533</v>
      </c>
      <c r="I1505" s="1">
        <v>-37.839719518810938</v>
      </c>
      <c r="J1505" s="1">
        <v>7.2384366997293528</v>
      </c>
      <c r="K1505" s="1">
        <v>-65.864603636613154</v>
      </c>
      <c r="L1505" s="1">
        <v>64.727545140534346</v>
      </c>
      <c r="M1505" s="1">
        <v>143.87750244140625</v>
      </c>
      <c r="N1505" s="1">
        <v>0.81646517072405123</v>
      </c>
      <c r="O1505" s="1">
        <v>0.96533690096206171</v>
      </c>
      <c r="P1505" s="1">
        <v>0.7881639576502163</v>
      </c>
      <c r="Q1505" s="1">
        <v>0.85097678048270087</v>
      </c>
      <c r="R1505" s="1">
        <v>0.9329846751933194</v>
      </c>
      <c r="S1505" s="1">
        <v>0.7939482951357093</v>
      </c>
      <c r="T1505" s="1">
        <v>0.7939482951357093</v>
      </c>
      <c r="U1505" s="1">
        <v>0.7881639576502163</v>
      </c>
      <c r="V1505" s="1">
        <v>406.790663</v>
      </c>
      <c r="W1505" s="1">
        <v>379.211635</v>
      </c>
      <c r="X1505" s="1">
        <v>262.000766</v>
      </c>
      <c r="Y1505" s="1">
        <v>389.46</v>
      </c>
      <c r="Z1505" s="7">
        <v>74463.375599999999</v>
      </c>
      <c r="AA1505" s="7">
        <v>3.6175232256999998</v>
      </c>
      <c r="AB1505" s="7">
        <v>3.3925628937000001</v>
      </c>
      <c r="AC1505" s="7" t="s">
        <v>444</v>
      </c>
      <c r="AD1505" s="7" t="s">
        <v>445</v>
      </c>
      <c r="AE1505" s="7">
        <v>2.1582223227999999</v>
      </c>
      <c r="AF1505" s="7" t="s">
        <v>445</v>
      </c>
      <c r="AG1505" s="7">
        <v>3.6604445787</v>
      </c>
    </row>
    <row r="1506" spans="1:33" ht="30" x14ac:dyDescent="0.25">
      <c r="A1506" s="1">
        <v>21205</v>
      </c>
      <c r="B1506" s="1">
        <v>30004290</v>
      </c>
      <c r="C1506" s="1">
        <v>9213056</v>
      </c>
      <c r="D1506" s="1">
        <v>230004290</v>
      </c>
      <c r="E1506" s="248" t="s">
        <v>616</v>
      </c>
      <c r="F1506" s="1">
        <v>34203085</v>
      </c>
      <c r="G1506" s="1">
        <v>1.83</v>
      </c>
      <c r="H1506" s="1">
        <v>68.361926805697237</v>
      </c>
      <c r="I1506" s="1">
        <v>-37.963066459982713</v>
      </c>
      <c r="J1506" s="1">
        <v>7.325017919853078</v>
      </c>
      <c r="K1506" s="1">
        <v>-66.163060911978604</v>
      </c>
      <c r="L1506" s="1">
        <v>65.009666415401384</v>
      </c>
      <c r="M1506" s="1">
        <v>143.87750244140625</v>
      </c>
      <c r="N1506" s="1">
        <v>0.81646517072405123</v>
      </c>
      <c r="O1506" s="1">
        <v>0.96533690096206171</v>
      </c>
      <c r="P1506" s="1">
        <v>0.7881639576502163</v>
      </c>
      <c r="Q1506" s="1">
        <v>0.85097678048270087</v>
      </c>
      <c r="R1506" s="1">
        <v>0.9329846751933194</v>
      </c>
      <c r="S1506" s="1">
        <v>0.7939482951357093</v>
      </c>
      <c r="T1506" s="1">
        <v>0.7939482951357093</v>
      </c>
      <c r="U1506" s="1">
        <v>0.7881639576502163</v>
      </c>
      <c r="V1506" s="1">
        <v>406.790663</v>
      </c>
      <c r="W1506" s="1">
        <v>379.211635</v>
      </c>
      <c r="X1506" s="1">
        <v>262.000766</v>
      </c>
      <c r="Y1506" s="1">
        <v>389.46</v>
      </c>
      <c r="Z1506" s="7">
        <v>74463.375599999999</v>
      </c>
      <c r="AA1506" s="7">
        <v>3.5974846436000001</v>
      </c>
      <c r="AB1506" s="7">
        <v>3.3720380187000001</v>
      </c>
      <c r="AC1506" s="7" t="s">
        <v>444</v>
      </c>
      <c r="AD1506" s="7" t="s">
        <v>445</v>
      </c>
      <c r="AE1506" s="7">
        <v>2.1439757868</v>
      </c>
      <c r="AF1506" s="7" t="s">
        <v>445</v>
      </c>
      <c r="AG1506" s="7">
        <v>3.6394216155999999</v>
      </c>
    </row>
    <row r="1507" spans="1:33" ht="30" x14ac:dyDescent="0.25">
      <c r="A1507" s="1">
        <v>25831</v>
      </c>
      <c r="B1507" s="1">
        <v>30024070</v>
      </c>
      <c r="C1507" s="1">
        <v>9213056</v>
      </c>
      <c r="D1507" s="1">
        <v>230024070</v>
      </c>
      <c r="E1507" s="248" t="s">
        <v>616</v>
      </c>
      <c r="F1507" s="1">
        <v>34203085</v>
      </c>
      <c r="G1507" s="1">
        <v>1.83</v>
      </c>
      <c r="H1507" s="1">
        <v>72.581308940380623</v>
      </c>
      <c r="I1507" s="1">
        <v>-46.097740183718678</v>
      </c>
      <c r="J1507" s="1">
        <v>0.19191115795971067</v>
      </c>
      <c r="K1507" s="1">
        <v>-68.563448069196099</v>
      </c>
      <c r="L1507" s="1">
        <v>72.486433974189538</v>
      </c>
      <c r="M1507" s="1">
        <v>143.87750244140625</v>
      </c>
      <c r="N1507" s="1">
        <v>0.81646517072405123</v>
      </c>
      <c r="O1507" s="1">
        <v>0.96533690096206171</v>
      </c>
      <c r="P1507" s="1">
        <v>0.7881639576502163</v>
      </c>
      <c r="Q1507" s="1">
        <v>0.85097678048270087</v>
      </c>
      <c r="R1507" s="1">
        <v>0.9329846751933194</v>
      </c>
      <c r="S1507" s="1">
        <v>0.7939482951357093</v>
      </c>
      <c r="T1507" s="1">
        <v>0.7939482951357093</v>
      </c>
      <c r="U1507" s="1">
        <v>0.7881639576502163</v>
      </c>
      <c r="V1507" s="1">
        <v>406.790663</v>
      </c>
      <c r="W1507" s="1">
        <v>379.211635</v>
      </c>
      <c r="X1507" s="1">
        <v>262.000766</v>
      </c>
      <c r="Y1507" s="1">
        <v>389.46</v>
      </c>
      <c r="Z1507" s="7">
        <v>74463.375599999999</v>
      </c>
      <c r="AA1507" s="7">
        <v>3.1232673017999999</v>
      </c>
      <c r="AB1507" s="7">
        <v>3.1178775553999998</v>
      </c>
      <c r="AC1507" s="7" t="s">
        <v>444</v>
      </c>
      <c r="AD1507" s="7" t="s">
        <v>445</v>
      </c>
      <c r="AE1507" s="7">
        <v>2.0339060730999998</v>
      </c>
      <c r="AF1507" s="7" t="s">
        <v>445</v>
      </c>
      <c r="AG1507" s="7">
        <v>3.4769967613000001</v>
      </c>
    </row>
    <row r="1508" spans="1:33" ht="30" x14ac:dyDescent="0.25">
      <c r="A1508" s="1">
        <v>30457</v>
      </c>
      <c r="B1508" s="1">
        <v>30026030</v>
      </c>
      <c r="C1508" s="1">
        <v>9213056</v>
      </c>
      <c r="D1508" s="1">
        <v>230026030</v>
      </c>
      <c r="E1508" s="248" t="s">
        <v>616</v>
      </c>
      <c r="F1508" s="1">
        <v>34203085</v>
      </c>
      <c r="G1508" s="1">
        <v>1.83</v>
      </c>
      <c r="H1508" s="1">
        <v>74.513147513306379</v>
      </c>
      <c r="I1508" s="1">
        <v>-31.996124573584826</v>
      </c>
      <c r="J1508" s="1">
        <v>16.953031331831887</v>
      </c>
      <c r="K1508" s="1">
        <v>-71.583052689327019</v>
      </c>
      <c r="L1508" s="1">
        <v>67.649071988936768</v>
      </c>
      <c r="M1508" s="1">
        <v>143.87750244140625</v>
      </c>
      <c r="N1508" s="1">
        <v>0.81646517072405123</v>
      </c>
      <c r="O1508" s="1">
        <v>0.96533690096206171</v>
      </c>
      <c r="P1508" s="1">
        <v>0.7881639576502163</v>
      </c>
      <c r="Q1508" s="1">
        <v>0.85097678048270087</v>
      </c>
      <c r="R1508" s="1">
        <v>0.9329846751933194</v>
      </c>
      <c r="S1508" s="1">
        <v>0.7939482951357093</v>
      </c>
      <c r="T1508" s="1">
        <v>0.7939482951357093</v>
      </c>
      <c r="U1508" s="1">
        <v>0.7881639576502163</v>
      </c>
      <c r="V1508" s="1">
        <v>406.790663</v>
      </c>
      <c r="W1508" s="1">
        <v>379.211635</v>
      </c>
      <c r="X1508" s="1">
        <v>262.000766</v>
      </c>
      <c r="Y1508" s="1">
        <v>389.46</v>
      </c>
      <c r="Z1508" s="7">
        <v>74463.375599999999</v>
      </c>
      <c r="AA1508" s="7">
        <v>3.4181085452</v>
      </c>
      <c r="AB1508" s="7">
        <v>3.0111168699999999</v>
      </c>
      <c r="AC1508" s="7" t="s">
        <v>444</v>
      </c>
      <c r="AD1508" s="7" t="s">
        <v>445</v>
      </c>
      <c r="AE1508" s="7">
        <v>1.9059261051</v>
      </c>
      <c r="AF1508" s="7" t="s">
        <v>445</v>
      </c>
      <c r="AG1508" s="7">
        <v>3.2881425619</v>
      </c>
    </row>
    <row r="1509" spans="1:33" ht="30" x14ac:dyDescent="0.25">
      <c r="A1509" s="1">
        <v>35083</v>
      </c>
      <c r="B1509" s="1">
        <v>30028010</v>
      </c>
      <c r="C1509" s="1">
        <v>9213056</v>
      </c>
      <c r="D1509" s="1">
        <v>230028010</v>
      </c>
      <c r="E1509" s="248" t="s">
        <v>616</v>
      </c>
      <c r="F1509" s="1">
        <v>34203085</v>
      </c>
      <c r="G1509" s="1">
        <v>1.83</v>
      </c>
      <c r="H1509" s="1">
        <v>72.447310112376925</v>
      </c>
      <c r="I1509" s="1">
        <v>-31.49246344921956</v>
      </c>
      <c r="J1509" s="1">
        <v>15.251051790391442</v>
      </c>
      <c r="K1509" s="1">
        <v>-69.101987235935383</v>
      </c>
      <c r="L1509" s="1">
        <v>66.154196000104534</v>
      </c>
      <c r="M1509" s="1">
        <v>143.87750244140625</v>
      </c>
      <c r="N1509" s="1">
        <v>0.81646517072405123</v>
      </c>
      <c r="O1509" s="1">
        <v>0.96533690096206171</v>
      </c>
      <c r="P1509" s="1">
        <v>0.7881639576502163</v>
      </c>
      <c r="Q1509" s="1">
        <v>0.85097678048270087</v>
      </c>
      <c r="R1509" s="1">
        <v>0.9329846751933194</v>
      </c>
      <c r="S1509" s="1">
        <v>0.7939482951357093</v>
      </c>
      <c r="T1509" s="1">
        <v>0.7939482951357093</v>
      </c>
      <c r="U1509" s="1">
        <v>0.7881639576502163</v>
      </c>
      <c r="V1509" s="1">
        <v>406.790663</v>
      </c>
      <c r="W1509" s="1">
        <v>379.211635</v>
      </c>
      <c r="X1509" s="1">
        <v>262.000766</v>
      </c>
      <c r="Y1509" s="1">
        <v>389.46</v>
      </c>
      <c r="Z1509" s="7">
        <v>74463.375599999999</v>
      </c>
      <c r="AA1509" s="7">
        <v>3.5179438509000001</v>
      </c>
      <c r="AB1509" s="7">
        <v>3.1254939978</v>
      </c>
      <c r="AC1509" s="7" t="s">
        <v>444</v>
      </c>
      <c r="AD1509" s="7" t="s">
        <v>445</v>
      </c>
      <c r="AE1509" s="7">
        <v>2.010261641</v>
      </c>
      <c r="AF1509" s="7" t="s">
        <v>445</v>
      </c>
      <c r="AG1509" s="7">
        <v>3.4421057516000002</v>
      </c>
    </row>
    <row r="1510" spans="1:33" ht="30" x14ac:dyDescent="0.25">
      <c r="A1510" s="1">
        <v>39709</v>
      </c>
      <c r="B1510" s="1">
        <v>30028020</v>
      </c>
      <c r="C1510" s="1">
        <v>9213056</v>
      </c>
      <c r="D1510" s="1">
        <v>230028020</v>
      </c>
      <c r="E1510" s="248" t="s">
        <v>616</v>
      </c>
      <c r="F1510" s="1">
        <v>34203085</v>
      </c>
      <c r="G1510" s="1">
        <v>1.83</v>
      </c>
      <c r="H1510" s="1">
        <v>72.599264121305367</v>
      </c>
      <c r="I1510" s="1">
        <v>-31.598370390596827</v>
      </c>
      <c r="J1510" s="1">
        <v>15.237923829037019</v>
      </c>
      <c r="K1510" s="1">
        <v>-69.249027020885052</v>
      </c>
      <c r="L1510" s="1">
        <v>66.307272480972642</v>
      </c>
      <c r="M1510" s="1">
        <v>143.87750244140625</v>
      </c>
      <c r="N1510" s="1">
        <v>0.81646517072405123</v>
      </c>
      <c r="O1510" s="1">
        <v>0.96533690096206171</v>
      </c>
      <c r="P1510" s="1">
        <v>0.7881639576502163</v>
      </c>
      <c r="Q1510" s="1">
        <v>0.85097678048270087</v>
      </c>
      <c r="R1510" s="1">
        <v>0.9329846751933194</v>
      </c>
      <c r="S1510" s="1">
        <v>0.7939482951357093</v>
      </c>
      <c r="T1510" s="1">
        <v>0.7939482951357093</v>
      </c>
      <c r="U1510" s="1">
        <v>0.7881639576502163</v>
      </c>
      <c r="V1510" s="1">
        <v>406.790663</v>
      </c>
      <c r="W1510" s="1">
        <v>379.211635</v>
      </c>
      <c r="X1510" s="1">
        <v>262.000766</v>
      </c>
      <c r="Y1510" s="1">
        <v>389.46</v>
      </c>
      <c r="Z1510" s="7">
        <v>74463.375599999999</v>
      </c>
      <c r="AA1510" s="7">
        <v>3.5075137590000001</v>
      </c>
      <c r="AB1510" s="7">
        <v>3.1168591259</v>
      </c>
      <c r="AC1510" s="7" t="s">
        <v>444</v>
      </c>
      <c r="AD1510" s="7" t="s">
        <v>445</v>
      </c>
      <c r="AE1510" s="7">
        <v>2.0038698078000001</v>
      </c>
      <c r="AF1510" s="7" t="s">
        <v>445</v>
      </c>
      <c r="AG1510" s="7">
        <v>3.4326736151000001</v>
      </c>
    </row>
    <row r="1511" spans="1:33" ht="30" x14ac:dyDescent="0.25">
      <c r="A1511" s="1">
        <v>44335</v>
      </c>
      <c r="B1511" s="1">
        <v>30028030</v>
      </c>
      <c r="C1511" s="1">
        <v>9213056</v>
      </c>
      <c r="D1511" s="1">
        <v>230028030</v>
      </c>
      <c r="E1511" s="248" t="s">
        <v>616</v>
      </c>
      <c r="F1511" s="1">
        <v>34203085</v>
      </c>
      <c r="G1511" s="1">
        <v>1.83</v>
      </c>
      <c r="H1511" s="1">
        <v>72.062689641872353</v>
      </c>
      <c r="I1511" s="1">
        <v>-31.343500137323169</v>
      </c>
      <c r="J1511" s="1">
        <v>15.161580621170209</v>
      </c>
      <c r="K1511" s="1">
        <v>-68.736385335860291</v>
      </c>
      <c r="L1511" s="1">
        <v>65.805674875715596</v>
      </c>
      <c r="M1511" s="1">
        <v>143.87750244140625</v>
      </c>
      <c r="N1511" s="1">
        <v>0.81646517072405123</v>
      </c>
      <c r="O1511" s="1">
        <v>0.96533690096206171</v>
      </c>
      <c r="P1511" s="1">
        <v>0.7881639576502163</v>
      </c>
      <c r="Q1511" s="1">
        <v>0.85097678048270087</v>
      </c>
      <c r="R1511" s="1">
        <v>0.9329846751933194</v>
      </c>
      <c r="S1511" s="1">
        <v>0.7939482951357093</v>
      </c>
      <c r="T1511" s="1">
        <v>0.7939482951357093</v>
      </c>
      <c r="U1511" s="1">
        <v>0.7881639576502163</v>
      </c>
      <c r="V1511" s="1">
        <v>406.790663</v>
      </c>
      <c r="W1511" s="1">
        <v>379.211635</v>
      </c>
      <c r="X1511" s="1">
        <v>262.000766</v>
      </c>
      <c r="Y1511" s="1">
        <v>389.46</v>
      </c>
      <c r="Z1511" s="7">
        <v>74463.375599999999</v>
      </c>
      <c r="AA1511" s="7">
        <v>3.5418718613000002</v>
      </c>
      <c r="AB1511" s="7">
        <v>3.1475130128000002</v>
      </c>
      <c r="AC1511" s="7" t="s">
        <v>444</v>
      </c>
      <c r="AD1511" s="7" t="s">
        <v>445</v>
      </c>
      <c r="AE1511" s="7">
        <v>2.0262729190000002</v>
      </c>
      <c r="AF1511" s="7" t="s">
        <v>445</v>
      </c>
      <c r="AG1511" s="7">
        <v>3.465732864</v>
      </c>
    </row>
    <row r="1512" spans="1:33" ht="30" x14ac:dyDescent="0.25">
      <c r="A1512" s="1">
        <v>48961</v>
      </c>
      <c r="B1512" s="1">
        <v>30053216</v>
      </c>
      <c r="C1512" s="1">
        <v>9213056</v>
      </c>
      <c r="D1512" s="1">
        <v>230053216</v>
      </c>
      <c r="E1512" s="248" t="s">
        <v>616</v>
      </c>
      <c r="F1512" s="1">
        <v>34203085</v>
      </c>
      <c r="G1512" s="1">
        <v>1.83</v>
      </c>
      <c r="H1512" s="1">
        <v>69.308853186108919</v>
      </c>
      <c r="I1512" s="1">
        <v>-28.415126668433349</v>
      </c>
      <c r="J1512" s="1">
        <v>17.155910817580704</v>
      </c>
      <c r="K1512" s="1">
        <v>-67.624526596017347</v>
      </c>
      <c r="L1512" s="1">
        <v>62.521891665407267</v>
      </c>
      <c r="M1512" s="1">
        <v>143.87750244140625</v>
      </c>
      <c r="N1512" s="1">
        <v>0.81646517072405123</v>
      </c>
      <c r="O1512" s="1">
        <v>0.96533690096206171</v>
      </c>
      <c r="P1512" s="1">
        <v>0.7881639576502163</v>
      </c>
      <c r="Q1512" s="1">
        <v>0.85097678048270087</v>
      </c>
      <c r="R1512" s="1">
        <v>0.9329846751933194</v>
      </c>
      <c r="S1512" s="1">
        <v>0.7939482951357093</v>
      </c>
      <c r="T1512" s="1">
        <v>0.7939482951357093</v>
      </c>
      <c r="U1512" s="1">
        <v>0.7881639576502163</v>
      </c>
      <c r="V1512" s="1">
        <v>406.790663</v>
      </c>
      <c r="W1512" s="1">
        <v>379.211635</v>
      </c>
      <c r="X1512" s="1">
        <v>262.000766</v>
      </c>
      <c r="Y1512" s="1">
        <v>389.46</v>
      </c>
      <c r="Z1512" s="7">
        <v>74463.375599999999</v>
      </c>
      <c r="AA1512" s="7">
        <v>3.7804206665</v>
      </c>
      <c r="AB1512" s="7">
        <v>3.3123054168000001</v>
      </c>
      <c r="AC1512" s="7" t="s">
        <v>444</v>
      </c>
      <c r="AD1512" s="7" t="s">
        <v>445</v>
      </c>
      <c r="AE1512" s="7">
        <v>2.0760298365000001</v>
      </c>
      <c r="AF1512" s="7" t="s">
        <v>445</v>
      </c>
      <c r="AG1512" s="7">
        <v>3.5391568768999999</v>
      </c>
    </row>
    <row r="1513" spans="1:33" ht="30" x14ac:dyDescent="0.25">
      <c r="A1513" s="1">
        <v>53587</v>
      </c>
      <c r="B1513" s="1">
        <v>30053346</v>
      </c>
      <c r="C1513" s="1">
        <v>9213056</v>
      </c>
      <c r="D1513" s="1">
        <v>230053346</v>
      </c>
      <c r="E1513" s="248" t="s">
        <v>616</v>
      </c>
      <c r="F1513" s="1">
        <v>34203085</v>
      </c>
      <c r="G1513" s="1">
        <v>1.83</v>
      </c>
      <c r="H1513" s="1">
        <v>69.217843413171295</v>
      </c>
      <c r="I1513" s="1">
        <v>-28.260544464594364</v>
      </c>
      <c r="J1513" s="1">
        <v>17.268451003364305</v>
      </c>
      <c r="K1513" s="1">
        <v>-67.542017075329298</v>
      </c>
      <c r="L1513" s="1">
        <v>62.402124398999824</v>
      </c>
      <c r="M1513" s="1">
        <v>143.87750244140625</v>
      </c>
      <c r="N1513" s="1">
        <v>0.81646517072405123</v>
      </c>
      <c r="O1513" s="1">
        <v>0.96533690096206171</v>
      </c>
      <c r="P1513" s="1">
        <v>0.7881639576502163</v>
      </c>
      <c r="Q1513" s="1">
        <v>0.85097678048270087</v>
      </c>
      <c r="R1513" s="1">
        <v>0.9329846751933194</v>
      </c>
      <c r="S1513" s="1">
        <v>0.7939482951357093</v>
      </c>
      <c r="T1513" s="1">
        <v>0.7939482951357093</v>
      </c>
      <c r="U1513" s="1">
        <v>0.7881639576502163</v>
      </c>
      <c r="V1513" s="1">
        <v>406.790663</v>
      </c>
      <c r="W1513" s="1">
        <v>379.211635</v>
      </c>
      <c r="X1513" s="1">
        <v>262.000766</v>
      </c>
      <c r="Y1513" s="1">
        <v>389.46</v>
      </c>
      <c r="Z1513" s="7">
        <v>74463.375599999999</v>
      </c>
      <c r="AA1513" s="7">
        <v>3.7895956413</v>
      </c>
      <c r="AB1513" s="7">
        <v>3.3179753701000001</v>
      </c>
      <c r="AC1513" s="7" t="s">
        <v>444</v>
      </c>
      <c r="AD1513" s="7" t="s">
        <v>445</v>
      </c>
      <c r="AE1513" s="7">
        <v>2.0797875232999998</v>
      </c>
      <c r="AF1513" s="7" t="s">
        <v>445</v>
      </c>
      <c r="AG1513" s="7">
        <v>3.5447019238999999</v>
      </c>
    </row>
    <row r="1514" spans="1:33" ht="30" x14ac:dyDescent="0.25">
      <c r="A1514" s="1">
        <v>58213</v>
      </c>
      <c r="B1514" s="1">
        <v>30053356</v>
      </c>
      <c r="C1514" s="1">
        <v>9213056</v>
      </c>
      <c r="D1514" s="1">
        <v>230053356</v>
      </c>
      <c r="E1514" s="248" t="s">
        <v>616</v>
      </c>
      <c r="F1514" s="1">
        <v>34203085</v>
      </c>
      <c r="G1514" s="1">
        <v>1.83</v>
      </c>
      <c r="H1514" s="1">
        <v>69.359661219230048</v>
      </c>
      <c r="I1514" s="1">
        <v>-28.365197421139658</v>
      </c>
      <c r="J1514" s="1">
        <v>17.251192714967633</v>
      </c>
      <c r="K1514" s="1">
        <v>-67.676425915199999</v>
      </c>
      <c r="L1514" s="1">
        <v>62.544626237210018</v>
      </c>
      <c r="M1514" s="1">
        <v>143.87750244140625</v>
      </c>
      <c r="N1514" s="1">
        <v>0.81646517072405123</v>
      </c>
      <c r="O1514" s="1">
        <v>0.96533690096206171</v>
      </c>
      <c r="P1514" s="1">
        <v>0.7881639576502163</v>
      </c>
      <c r="Q1514" s="1">
        <v>0.85097678048270087</v>
      </c>
      <c r="R1514" s="1">
        <v>0.9329846751933194</v>
      </c>
      <c r="S1514" s="1">
        <v>0.7939482951357093</v>
      </c>
      <c r="T1514" s="1">
        <v>0.7939482951357093</v>
      </c>
      <c r="U1514" s="1">
        <v>0.7881639576502163</v>
      </c>
      <c r="V1514" s="1">
        <v>406.790663</v>
      </c>
      <c r="W1514" s="1">
        <v>379.211635</v>
      </c>
      <c r="X1514" s="1">
        <v>262.000766</v>
      </c>
      <c r="Y1514" s="1">
        <v>389.46</v>
      </c>
      <c r="Z1514" s="7">
        <v>74463.375599999999</v>
      </c>
      <c r="AA1514" s="7">
        <v>3.7786830141999999</v>
      </c>
      <c r="AB1514" s="7">
        <v>3.3091465237</v>
      </c>
      <c r="AC1514" s="7" t="s">
        <v>444</v>
      </c>
      <c r="AD1514" s="7" t="s">
        <v>445</v>
      </c>
      <c r="AE1514" s="7">
        <v>2.073670908</v>
      </c>
      <c r="AF1514" s="7" t="s">
        <v>445</v>
      </c>
      <c r="AG1514" s="7">
        <v>3.5356759137</v>
      </c>
    </row>
    <row r="1515" spans="1:33" ht="30" x14ac:dyDescent="0.25">
      <c r="A1515" s="1">
        <v>62839</v>
      </c>
      <c r="B1515" s="1">
        <v>30054216</v>
      </c>
      <c r="C1515" s="1">
        <v>9213056</v>
      </c>
      <c r="D1515" s="1">
        <v>230054216</v>
      </c>
      <c r="E1515" s="248" t="s">
        <v>616</v>
      </c>
      <c r="F1515" s="1">
        <v>34203085</v>
      </c>
      <c r="G1515" s="1">
        <v>1.83</v>
      </c>
      <c r="H1515" s="1">
        <v>72.999042795338767</v>
      </c>
      <c r="I1515" s="1">
        <v>-31.394168394914338</v>
      </c>
      <c r="J1515" s="1">
        <v>17.422628849621063</v>
      </c>
      <c r="K1515" s="1">
        <v>-71.154106248530368</v>
      </c>
      <c r="L1515" s="1">
        <v>66.034771796492407</v>
      </c>
      <c r="M1515" s="1">
        <v>143.87750244140625</v>
      </c>
      <c r="N1515" s="1">
        <v>0.81646517072405123</v>
      </c>
      <c r="O1515" s="1">
        <v>0.96533690096206171</v>
      </c>
      <c r="P1515" s="1">
        <v>0.7881639576502163</v>
      </c>
      <c r="Q1515" s="1">
        <v>0.85097678048270087</v>
      </c>
      <c r="R1515" s="1">
        <v>0.9329846751933194</v>
      </c>
      <c r="S1515" s="1">
        <v>0.7939482951357093</v>
      </c>
      <c r="T1515" s="1">
        <v>0.7939482951357093</v>
      </c>
      <c r="U1515" s="1">
        <v>0.7881639576502163</v>
      </c>
      <c r="V1515" s="1">
        <v>406.790663</v>
      </c>
      <c r="W1515" s="1">
        <v>379.211635</v>
      </c>
      <c r="X1515" s="1">
        <v>262.000766</v>
      </c>
      <c r="Y1515" s="1">
        <v>389.46</v>
      </c>
      <c r="Z1515" s="7">
        <v>74463.375599999999</v>
      </c>
      <c r="AA1515" s="7">
        <v>3.5261145741000002</v>
      </c>
      <c r="AB1515" s="7">
        <v>3.0943131797999999</v>
      </c>
      <c r="AC1515" s="7" t="s">
        <v>444</v>
      </c>
      <c r="AD1515" s="7" t="s">
        <v>445</v>
      </c>
      <c r="AE1515" s="7">
        <v>1.9234442319</v>
      </c>
      <c r="AF1515" s="7" t="s">
        <v>445</v>
      </c>
      <c r="AG1515" s="7">
        <v>3.3139932623999999</v>
      </c>
    </row>
    <row r="1516" spans="1:33" ht="30" x14ac:dyDescent="0.25">
      <c r="A1516" s="1">
        <v>67465</v>
      </c>
      <c r="B1516" s="1">
        <v>30054286</v>
      </c>
      <c r="C1516" s="1">
        <v>9213056</v>
      </c>
      <c r="D1516" s="1">
        <v>230054286</v>
      </c>
      <c r="E1516" s="248" t="s">
        <v>616</v>
      </c>
      <c r="F1516" s="1">
        <v>34203085</v>
      </c>
      <c r="G1516" s="1">
        <v>1.83</v>
      </c>
      <c r="H1516" s="1">
        <v>73.35701008311662</v>
      </c>
      <c r="I1516" s="1">
        <v>-31.430356203006447</v>
      </c>
      <c r="J1516" s="1">
        <v>17.616132460662183</v>
      </c>
      <c r="K1516" s="1">
        <v>-71.503435290072773</v>
      </c>
      <c r="L1516" s="1">
        <v>66.327447738927503</v>
      </c>
      <c r="M1516" s="1">
        <v>143.87750244140625</v>
      </c>
      <c r="N1516" s="1">
        <v>0.81646517072405123</v>
      </c>
      <c r="O1516" s="1">
        <v>0.96533690096206171</v>
      </c>
      <c r="P1516" s="1">
        <v>0.7881639576502163</v>
      </c>
      <c r="Q1516" s="1">
        <v>0.85097678048270087</v>
      </c>
      <c r="R1516" s="1">
        <v>0.9329846751933194</v>
      </c>
      <c r="S1516" s="1">
        <v>0.7939482951357093</v>
      </c>
      <c r="T1516" s="1">
        <v>0.7939482951357093</v>
      </c>
      <c r="U1516" s="1">
        <v>0.7881639576502163</v>
      </c>
      <c r="V1516" s="1">
        <v>406.790663</v>
      </c>
      <c r="W1516" s="1">
        <v>379.211635</v>
      </c>
      <c r="X1516" s="1">
        <v>262.000766</v>
      </c>
      <c r="Y1516" s="1">
        <v>389.46</v>
      </c>
      <c r="Z1516" s="7">
        <v>74463.375599999999</v>
      </c>
      <c r="AA1516" s="7">
        <v>3.5061426786999998</v>
      </c>
      <c r="AB1516" s="7">
        <v>3.0743337642999999</v>
      </c>
      <c r="AC1516" s="7" t="s">
        <v>444</v>
      </c>
      <c r="AD1516" s="7" t="s">
        <v>445</v>
      </c>
      <c r="AE1516" s="7">
        <v>1.9091617857000001</v>
      </c>
      <c r="AF1516" s="7" t="s">
        <v>445</v>
      </c>
      <c r="AG1516" s="7">
        <v>3.2929173080999998</v>
      </c>
    </row>
    <row r="1517" spans="1:33" ht="30" x14ac:dyDescent="0.25">
      <c r="A1517" s="1">
        <v>72091</v>
      </c>
      <c r="B1517" s="1">
        <v>30054346</v>
      </c>
      <c r="C1517" s="1">
        <v>9213056</v>
      </c>
      <c r="D1517" s="1">
        <v>230054346</v>
      </c>
      <c r="E1517" s="248" t="s">
        <v>616</v>
      </c>
      <c r="F1517" s="1">
        <v>34203085</v>
      </c>
      <c r="G1517" s="1">
        <v>1.83</v>
      </c>
      <c r="H1517" s="1">
        <v>72.929743974626149</v>
      </c>
      <c r="I1517" s="1">
        <v>-31.362392852744623</v>
      </c>
      <c r="J1517" s="1">
        <v>17.428542851386965</v>
      </c>
      <c r="K1517" s="1">
        <v>-71.091272607042768</v>
      </c>
      <c r="L1517" s="1">
        <v>65.965613263188985</v>
      </c>
      <c r="M1517" s="1">
        <v>143.87750244140625</v>
      </c>
      <c r="N1517" s="1">
        <v>0.81646517072405123</v>
      </c>
      <c r="O1517" s="1">
        <v>0.96533690096206171</v>
      </c>
      <c r="P1517" s="1">
        <v>0.7881639576502163</v>
      </c>
      <c r="Q1517" s="1">
        <v>0.85097678048270087</v>
      </c>
      <c r="R1517" s="1">
        <v>0.9329846751933194</v>
      </c>
      <c r="S1517" s="1">
        <v>0.7939482951357093</v>
      </c>
      <c r="T1517" s="1">
        <v>0.7939482951357093</v>
      </c>
      <c r="U1517" s="1">
        <v>0.7881639576502163</v>
      </c>
      <c r="V1517" s="1">
        <v>406.790663</v>
      </c>
      <c r="W1517" s="1">
        <v>379.211635</v>
      </c>
      <c r="X1517" s="1">
        <v>262.000766</v>
      </c>
      <c r="Y1517" s="1">
        <v>389.46</v>
      </c>
      <c r="Z1517" s="7">
        <v>74463.375599999999</v>
      </c>
      <c r="AA1517" s="7">
        <v>3.5308597652999998</v>
      </c>
      <c r="AB1517" s="7">
        <v>3.0982036511</v>
      </c>
      <c r="AC1517" s="7" t="s">
        <v>444</v>
      </c>
      <c r="AD1517" s="7" t="s">
        <v>445</v>
      </c>
      <c r="AE1517" s="7">
        <v>1.9260281024999999</v>
      </c>
      <c r="AF1517" s="7" t="s">
        <v>445</v>
      </c>
      <c r="AG1517" s="7">
        <v>3.3178061623000001</v>
      </c>
    </row>
    <row r="1518" spans="1:33" ht="30" x14ac:dyDescent="0.25">
      <c r="A1518" s="1">
        <v>76717</v>
      </c>
      <c r="B1518" s="1">
        <v>30054356</v>
      </c>
      <c r="C1518" s="1">
        <v>9213056</v>
      </c>
      <c r="D1518" s="1">
        <v>230054356</v>
      </c>
      <c r="E1518" s="248" t="s">
        <v>616</v>
      </c>
      <c r="F1518" s="1">
        <v>34203085</v>
      </c>
      <c r="G1518" s="1">
        <v>1.83</v>
      </c>
      <c r="H1518" s="1">
        <v>72.977258159448013</v>
      </c>
      <c r="I1518" s="1">
        <v>-31.3914875276703</v>
      </c>
      <c r="J1518" s="1">
        <v>17.424919268101306</v>
      </c>
      <c r="K1518" s="1">
        <v>-71.136128425571528</v>
      </c>
      <c r="L1518" s="1">
        <v>66.012910227569023</v>
      </c>
      <c r="M1518" s="1">
        <v>143.87750244140625</v>
      </c>
      <c r="N1518" s="1">
        <v>0.81646517072405123</v>
      </c>
      <c r="O1518" s="1">
        <v>0.96533690096206171</v>
      </c>
      <c r="P1518" s="1">
        <v>0.7881639576502163</v>
      </c>
      <c r="Q1518" s="1">
        <v>0.85097678048270087</v>
      </c>
      <c r="R1518" s="1">
        <v>0.9329846751933194</v>
      </c>
      <c r="S1518" s="1">
        <v>0.7939482951357093</v>
      </c>
      <c r="T1518" s="1">
        <v>0.7939482951357093</v>
      </c>
      <c r="U1518" s="1">
        <v>0.7881639576502163</v>
      </c>
      <c r="V1518" s="1">
        <v>406.790663</v>
      </c>
      <c r="W1518" s="1">
        <v>379.211635</v>
      </c>
      <c r="X1518" s="1">
        <v>262.000766</v>
      </c>
      <c r="Y1518" s="1">
        <v>389.46</v>
      </c>
      <c r="Z1518" s="7">
        <v>74463.375599999999</v>
      </c>
      <c r="AA1518" s="7">
        <v>3.5276134925</v>
      </c>
      <c r="AB1518" s="7">
        <v>3.0955353841000002</v>
      </c>
      <c r="AC1518" s="7" t="s">
        <v>444</v>
      </c>
      <c r="AD1518" s="7" t="s">
        <v>445</v>
      </c>
      <c r="AE1518" s="7">
        <v>1.9241830571</v>
      </c>
      <c r="AF1518" s="7" t="s">
        <v>445</v>
      </c>
      <c r="AG1518" s="7">
        <v>3.3150835129999998</v>
      </c>
    </row>
    <row r="1519" spans="1:33" ht="30" x14ac:dyDescent="0.25">
      <c r="A1519" s="1">
        <v>81343</v>
      </c>
      <c r="B1519" s="1">
        <v>30055286</v>
      </c>
      <c r="C1519" s="1">
        <v>9213056</v>
      </c>
      <c r="D1519" s="1">
        <v>230055286</v>
      </c>
      <c r="E1519" s="248" t="s">
        <v>616</v>
      </c>
      <c r="F1519" s="1">
        <v>34203085</v>
      </c>
      <c r="G1519" s="1">
        <v>1.83</v>
      </c>
      <c r="H1519" s="1">
        <v>73.544679772483235</v>
      </c>
      <c r="I1519" s="1">
        <v>-34.333257448344469</v>
      </c>
      <c r="J1519" s="1">
        <v>14.834419056104636</v>
      </c>
      <c r="K1519" s="1">
        <v>-71.339900530067524</v>
      </c>
      <c r="L1519" s="1">
        <v>67.363947490495875</v>
      </c>
      <c r="M1519" s="1">
        <v>143.87750244140625</v>
      </c>
      <c r="N1519" s="1">
        <v>0.81646517072405123</v>
      </c>
      <c r="O1519" s="1">
        <v>0.96533690096206171</v>
      </c>
      <c r="P1519" s="1">
        <v>0.7881639576502163</v>
      </c>
      <c r="Q1519" s="1">
        <v>0.85097678048270087</v>
      </c>
      <c r="R1519" s="1">
        <v>0.9329846751933194</v>
      </c>
      <c r="S1519" s="1">
        <v>0.7939482951357093</v>
      </c>
      <c r="T1519" s="1">
        <v>0.7939482951357093</v>
      </c>
      <c r="U1519" s="1">
        <v>0.7881639576502163</v>
      </c>
      <c r="V1519" s="1">
        <v>406.790663</v>
      </c>
      <c r="W1519" s="1">
        <v>379.211635</v>
      </c>
      <c r="X1519" s="1">
        <v>262.000766</v>
      </c>
      <c r="Y1519" s="1">
        <v>389.46</v>
      </c>
      <c r="Z1519" s="7">
        <v>74463.375599999999</v>
      </c>
      <c r="AA1519" s="7">
        <v>3.4368086219</v>
      </c>
      <c r="AB1519" s="7">
        <v>3.0639369693999998</v>
      </c>
      <c r="AC1519" s="7" t="s">
        <v>444</v>
      </c>
      <c r="AD1519" s="7" t="s">
        <v>445</v>
      </c>
      <c r="AE1519" s="7">
        <v>1.9158305513</v>
      </c>
      <c r="AF1519" s="7" t="s">
        <v>445</v>
      </c>
      <c r="AG1519" s="7">
        <v>3.3027581011999998</v>
      </c>
    </row>
    <row r="1520" spans="1:33" ht="30" x14ac:dyDescent="0.25">
      <c r="A1520" s="1">
        <v>85969</v>
      </c>
      <c r="B1520" s="1">
        <v>31001280</v>
      </c>
      <c r="C1520" s="1">
        <v>9213056</v>
      </c>
      <c r="D1520" s="1">
        <v>231001280</v>
      </c>
      <c r="E1520" s="248" t="s">
        <v>616</v>
      </c>
      <c r="F1520" s="1">
        <v>34203085</v>
      </c>
      <c r="G1520" s="1">
        <v>1.83</v>
      </c>
      <c r="H1520" s="1">
        <v>71.859713527679446</v>
      </c>
      <c r="I1520" s="1">
        <v>-42.193909736765455</v>
      </c>
      <c r="J1520" s="1">
        <v>4.6385404957479972</v>
      </c>
      <c r="K1520" s="1">
        <v>-68.14421572824034</v>
      </c>
      <c r="L1520" s="1">
        <v>69.656508956700151</v>
      </c>
      <c r="M1520" s="1">
        <v>143.87750244140625</v>
      </c>
      <c r="N1520" s="1">
        <v>0.81646517072405123</v>
      </c>
      <c r="O1520" s="1">
        <v>0.96533690096206171</v>
      </c>
      <c r="P1520" s="1">
        <v>0.7881639576502163</v>
      </c>
      <c r="Q1520" s="1">
        <v>0.85097678048270087</v>
      </c>
      <c r="R1520" s="1">
        <v>0.9329846751933194</v>
      </c>
      <c r="S1520" s="1">
        <v>0.7939482951357093</v>
      </c>
      <c r="T1520" s="1">
        <v>0.7939482951357093</v>
      </c>
      <c r="U1520" s="1">
        <v>0.7881639576502163</v>
      </c>
      <c r="V1520" s="1">
        <v>406.790663</v>
      </c>
      <c r="W1520" s="1">
        <v>379.211635</v>
      </c>
      <c r="X1520" s="1">
        <v>262.000766</v>
      </c>
      <c r="Y1520" s="1">
        <v>389.46</v>
      </c>
      <c r="Z1520" s="7">
        <v>74463.375599999999</v>
      </c>
      <c r="AA1520" s="7">
        <v>3.2907826922000001</v>
      </c>
      <c r="AB1520" s="7">
        <v>3.1592281455000002</v>
      </c>
      <c r="AC1520" s="7" t="s">
        <v>444</v>
      </c>
      <c r="AD1520" s="7" t="s">
        <v>445</v>
      </c>
      <c r="AE1520" s="7">
        <v>2.0525710695999999</v>
      </c>
      <c r="AF1520" s="7" t="s">
        <v>445</v>
      </c>
      <c r="AG1520" s="7">
        <v>3.5045398449</v>
      </c>
    </row>
    <row r="1521" spans="1:33" ht="30" x14ac:dyDescent="0.25">
      <c r="A1521" s="1">
        <v>90595</v>
      </c>
      <c r="B1521" s="1">
        <v>31001290</v>
      </c>
      <c r="C1521" s="1">
        <v>9213056</v>
      </c>
      <c r="D1521" s="1">
        <v>231001290</v>
      </c>
      <c r="E1521" s="248" t="s">
        <v>616</v>
      </c>
      <c r="F1521" s="1">
        <v>34203085</v>
      </c>
      <c r="G1521" s="1">
        <v>1.83</v>
      </c>
      <c r="H1521" s="1">
        <v>72.216093531312524</v>
      </c>
      <c r="I1521" s="1">
        <v>-42.253040538230103</v>
      </c>
      <c r="J1521" s="1">
        <v>4.7987935648025033</v>
      </c>
      <c r="K1521" s="1">
        <v>-68.482393542205898</v>
      </c>
      <c r="L1521" s="1">
        <v>69.940418173362218</v>
      </c>
      <c r="M1521" s="1">
        <v>143.87750244140625</v>
      </c>
      <c r="N1521" s="1">
        <v>0.81646517072405123</v>
      </c>
      <c r="O1521" s="1">
        <v>0.96533690096206171</v>
      </c>
      <c r="P1521" s="1">
        <v>0.7881639576502163</v>
      </c>
      <c r="Q1521" s="1">
        <v>0.85097678048270087</v>
      </c>
      <c r="R1521" s="1">
        <v>0.9329846751933194</v>
      </c>
      <c r="S1521" s="1">
        <v>0.7939482951357093</v>
      </c>
      <c r="T1521" s="1">
        <v>0.7939482951357093</v>
      </c>
      <c r="U1521" s="1">
        <v>0.7881639576502163</v>
      </c>
      <c r="V1521" s="1">
        <v>406.790663</v>
      </c>
      <c r="W1521" s="1">
        <v>379.211635</v>
      </c>
      <c r="X1521" s="1">
        <v>262.000766</v>
      </c>
      <c r="Y1521" s="1">
        <v>389.46</v>
      </c>
      <c r="Z1521" s="7">
        <v>74463.375599999999</v>
      </c>
      <c r="AA1521" s="7">
        <v>3.2733651133000001</v>
      </c>
      <c r="AB1521" s="7">
        <v>3.1387027241999998</v>
      </c>
      <c r="AC1521" s="7" t="s">
        <v>444</v>
      </c>
      <c r="AD1521" s="7" t="s">
        <v>445</v>
      </c>
      <c r="AE1521" s="7">
        <v>2.0374969496999999</v>
      </c>
      <c r="AF1521" s="7" t="s">
        <v>445</v>
      </c>
      <c r="AG1521" s="7">
        <v>3.4822956540000001</v>
      </c>
    </row>
    <row r="1522" spans="1:33" ht="30" x14ac:dyDescent="0.25">
      <c r="A1522" s="1">
        <v>95221</v>
      </c>
      <c r="B1522" s="1">
        <v>31001416</v>
      </c>
      <c r="C1522" s="1">
        <v>9213056</v>
      </c>
      <c r="D1522" s="1">
        <v>231001416</v>
      </c>
      <c r="E1522" s="248" t="s">
        <v>616</v>
      </c>
      <c r="F1522" s="1">
        <v>34203085</v>
      </c>
      <c r="G1522" s="1">
        <v>1.83</v>
      </c>
      <c r="H1522" s="1">
        <v>69.738578353724535</v>
      </c>
      <c r="I1522" s="1">
        <v>-34.061810996624587</v>
      </c>
      <c r="J1522" s="1">
        <v>11.888595187303007</v>
      </c>
      <c r="K1522" s="1">
        <v>-67.085345701368439</v>
      </c>
      <c r="L1522" s="1">
        <v>64.619767210568824</v>
      </c>
      <c r="M1522" s="1">
        <v>143.87750244140625</v>
      </c>
      <c r="N1522" s="1">
        <v>0.81646517072405123</v>
      </c>
      <c r="O1522" s="1">
        <v>0.96533690096206171</v>
      </c>
      <c r="P1522" s="1">
        <v>0.7881639576502163</v>
      </c>
      <c r="Q1522" s="1">
        <v>0.85097678048270087</v>
      </c>
      <c r="R1522" s="1">
        <v>0.9329846751933194</v>
      </c>
      <c r="S1522" s="1">
        <v>0.7939482951357093</v>
      </c>
      <c r="T1522" s="1">
        <v>0.7939482951357093</v>
      </c>
      <c r="U1522" s="1">
        <v>0.7881639576502163</v>
      </c>
      <c r="V1522" s="1">
        <v>406.790663</v>
      </c>
      <c r="W1522" s="1">
        <v>379.211635</v>
      </c>
      <c r="X1522" s="1">
        <v>262.000766</v>
      </c>
      <c r="Y1522" s="1">
        <v>389.46</v>
      </c>
      <c r="Z1522" s="7">
        <v>74463.375599999999</v>
      </c>
      <c r="AA1522" s="7">
        <v>3.6252246940999999</v>
      </c>
      <c r="AB1522" s="7">
        <v>3.2857332351999999</v>
      </c>
      <c r="AC1522" s="7" t="s">
        <v>444</v>
      </c>
      <c r="AD1522" s="7" t="s">
        <v>445</v>
      </c>
      <c r="AE1522" s="7">
        <v>2.1007526205999998</v>
      </c>
      <c r="AF1522" s="7" t="s">
        <v>445</v>
      </c>
      <c r="AG1522" s="7">
        <v>3.5756391613999998</v>
      </c>
    </row>
    <row r="1523" spans="1:33" ht="30" x14ac:dyDescent="0.25">
      <c r="A1523" s="1">
        <v>99847</v>
      </c>
      <c r="B1523" s="1">
        <v>31001426</v>
      </c>
      <c r="C1523" s="1">
        <v>9213056</v>
      </c>
      <c r="D1523" s="1">
        <v>231001426</v>
      </c>
      <c r="E1523" s="248" t="s">
        <v>616</v>
      </c>
      <c r="F1523" s="1">
        <v>34203085</v>
      </c>
      <c r="G1523" s="1">
        <v>1.83</v>
      </c>
      <c r="H1523" s="1">
        <v>71.364568418656731</v>
      </c>
      <c r="I1523" s="1">
        <v>-34.423614049271265</v>
      </c>
      <c r="J1523" s="1">
        <v>12.51441413586036</v>
      </c>
      <c r="K1523" s="1">
        <v>-68.637100587520024</v>
      </c>
      <c r="L1523" s="1">
        <v>66.003232026196869</v>
      </c>
      <c r="M1523" s="1">
        <v>143.87750244140625</v>
      </c>
      <c r="N1523" s="1">
        <v>0.81646517072405123</v>
      </c>
      <c r="O1523" s="1">
        <v>0.96533690096206171</v>
      </c>
      <c r="P1523" s="1">
        <v>0.7881639576502163</v>
      </c>
      <c r="Q1523" s="1">
        <v>0.85097678048270087</v>
      </c>
      <c r="R1523" s="1">
        <v>0.9329846751933194</v>
      </c>
      <c r="S1523" s="1">
        <v>0.7939482951357093</v>
      </c>
      <c r="T1523" s="1">
        <v>0.7939482951357093</v>
      </c>
      <c r="U1523" s="1">
        <v>0.7881639576502163</v>
      </c>
      <c r="V1523" s="1">
        <v>406.790663</v>
      </c>
      <c r="W1523" s="1">
        <v>379.211635</v>
      </c>
      <c r="X1523" s="1">
        <v>262.000766</v>
      </c>
      <c r="Y1523" s="1">
        <v>389.46</v>
      </c>
      <c r="Z1523" s="7">
        <v>74463.375599999999</v>
      </c>
      <c r="AA1523" s="7">
        <v>3.5282773866000001</v>
      </c>
      <c r="AB1523" s="7">
        <v>3.1880859038999998</v>
      </c>
      <c r="AC1523" s="7" t="s">
        <v>444</v>
      </c>
      <c r="AD1523" s="7" t="s">
        <v>445</v>
      </c>
      <c r="AE1523" s="7">
        <v>2.0306504748999998</v>
      </c>
      <c r="AF1523" s="7" t="s">
        <v>445</v>
      </c>
      <c r="AG1523" s="7">
        <v>3.4721926234999998</v>
      </c>
    </row>
    <row r="1524" spans="1:33" ht="30" x14ac:dyDescent="0.25">
      <c r="A1524" s="1">
        <v>104473</v>
      </c>
      <c r="B1524" s="1">
        <v>31001560</v>
      </c>
      <c r="C1524" s="1">
        <v>9213056</v>
      </c>
      <c r="D1524" s="1">
        <v>231001560</v>
      </c>
      <c r="E1524" s="248" t="s">
        <v>616</v>
      </c>
      <c r="F1524" s="1">
        <v>34203085</v>
      </c>
      <c r="G1524" s="1">
        <v>1.83</v>
      </c>
      <c r="H1524" s="1">
        <v>70.516756306758623</v>
      </c>
      <c r="I1524" s="1">
        <v>-41.585131805843986</v>
      </c>
      <c r="J1524" s="1">
        <v>4.3751755358094178</v>
      </c>
      <c r="K1524" s="1">
        <v>-66.853454415062942</v>
      </c>
      <c r="L1524" s="1">
        <v>68.434270219443164</v>
      </c>
      <c r="M1524" s="1">
        <v>143.87750244140625</v>
      </c>
      <c r="N1524" s="1">
        <v>0.81646517072405123</v>
      </c>
      <c r="O1524" s="1">
        <v>0.96533690096206171</v>
      </c>
      <c r="P1524" s="1">
        <v>0.7881639576502163</v>
      </c>
      <c r="Q1524" s="1">
        <v>0.85097678048270087</v>
      </c>
      <c r="R1524" s="1">
        <v>0.9329846751933194</v>
      </c>
      <c r="S1524" s="1">
        <v>0.7939482951357093</v>
      </c>
      <c r="T1524" s="1">
        <v>0.7939482951357093</v>
      </c>
      <c r="U1524" s="1">
        <v>0.7881639576502163</v>
      </c>
      <c r="V1524" s="1">
        <v>406.790663</v>
      </c>
      <c r="W1524" s="1">
        <v>379.211635</v>
      </c>
      <c r="X1524" s="1">
        <v>262.000766</v>
      </c>
      <c r="Y1524" s="1">
        <v>389.46</v>
      </c>
      <c r="Z1524" s="7">
        <v>74463.375599999999</v>
      </c>
      <c r="AA1524" s="7">
        <v>3.3674162385000002</v>
      </c>
      <c r="AB1524" s="7">
        <v>3.2384386162999999</v>
      </c>
      <c r="AC1524" s="7" t="s">
        <v>444</v>
      </c>
      <c r="AD1524" s="7" t="s">
        <v>445</v>
      </c>
      <c r="AE1524" s="7">
        <v>2.1115080486000002</v>
      </c>
      <c r="AF1524" s="7" t="s">
        <v>445</v>
      </c>
      <c r="AG1524" s="7">
        <v>3.5915104556999999</v>
      </c>
    </row>
    <row r="1525" spans="1:33" ht="30" x14ac:dyDescent="0.25">
      <c r="A1525" s="1">
        <v>109099</v>
      </c>
      <c r="B1525" s="1">
        <v>31001570</v>
      </c>
      <c r="C1525" s="1">
        <v>9213056</v>
      </c>
      <c r="D1525" s="1">
        <v>231001570</v>
      </c>
      <c r="E1525" s="248" t="s">
        <v>616</v>
      </c>
      <c r="F1525" s="1">
        <v>34203085</v>
      </c>
      <c r="G1525" s="1">
        <v>1.83</v>
      </c>
      <c r="H1525" s="1">
        <v>73.627348491258601</v>
      </c>
      <c r="I1525" s="1">
        <v>-41.717005121065412</v>
      </c>
      <c r="J1525" s="1">
        <v>6.1162185773892048</v>
      </c>
      <c r="K1525" s="1">
        <v>-69.884503823348979</v>
      </c>
      <c r="L1525" s="1">
        <v>70.76795659274643</v>
      </c>
      <c r="M1525" s="1">
        <v>143.87750244140625</v>
      </c>
      <c r="N1525" s="1">
        <v>0.81646517072405123</v>
      </c>
      <c r="O1525" s="1">
        <v>0.96533690096206171</v>
      </c>
      <c r="P1525" s="1">
        <v>0.7881639576502163</v>
      </c>
      <c r="Q1525" s="1">
        <v>0.85097678048270087</v>
      </c>
      <c r="R1525" s="1">
        <v>0.9329846751933194</v>
      </c>
      <c r="S1525" s="1">
        <v>0.7939482951357093</v>
      </c>
      <c r="T1525" s="1">
        <v>0.7939482951357093</v>
      </c>
      <c r="U1525" s="1">
        <v>0.7881639576502163</v>
      </c>
      <c r="V1525" s="1">
        <v>406.790663</v>
      </c>
      <c r="W1525" s="1">
        <v>379.211635</v>
      </c>
      <c r="X1525" s="1">
        <v>262.000766</v>
      </c>
      <c r="Y1525" s="1">
        <v>389.46</v>
      </c>
      <c r="Z1525" s="7">
        <v>74463.375599999999</v>
      </c>
      <c r="AA1525" s="7">
        <v>3.2233937140000002</v>
      </c>
      <c r="AB1525" s="7">
        <v>3.0593739847000001</v>
      </c>
      <c r="AC1525" s="7" t="s">
        <v>444</v>
      </c>
      <c r="AD1525" s="7" t="s">
        <v>445</v>
      </c>
      <c r="AE1525" s="7">
        <v>1.9765548885999999</v>
      </c>
      <c r="AF1525" s="7" t="s">
        <v>445</v>
      </c>
      <c r="AG1525" s="7">
        <v>3.3923662349999999</v>
      </c>
    </row>
    <row r="1526" spans="1:33" ht="30" x14ac:dyDescent="0.25">
      <c r="A1526" s="1">
        <v>113725</v>
      </c>
      <c r="B1526" s="1">
        <v>31001586</v>
      </c>
      <c r="C1526" s="1">
        <v>9213056</v>
      </c>
      <c r="D1526" s="1">
        <v>231001586</v>
      </c>
      <c r="E1526" s="248" t="s">
        <v>616</v>
      </c>
      <c r="F1526" s="1">
        <v>34203085</v>
      </c>
      <c r="G1526" s="1">
        <v>1.83</v>
      </c>
      <c r="H1526" s="1">
        <v>69.336697937911623</v>
      </c>
      <c r="I1526" s="1">
        <v>-34.113638012987529</v>
      </c>
      <c r="J1526" s="1">
        <v>11.607097179786805</v>
      </c>
      <c r="K1526" s="1">
        <v>-66.691292747095559</v>
      </c>
      <c r="L1526" s="1">
        <v>64.323438476846619</v>
      </c>
      <c r="M1526" s="1">
        <v>143.87750244140625</v>
      </c>
      <c r="N1526" s="1">
        <v>0.81646517072405123</v>
      </c>
      <c r="O1526" s="1">
        <v>0.96533690096206171</v>
      </c>
      <c r="P1526" s="1">
        <v>0.7881639576502163</v>
      </c>
      <c r="Q1526" s="1">
        <v>0.85097678048270087</v>
      </c>
      <c r="R1526" s="1">
        <v>0.9329846751933194</v>
      </c>
      <c r="S1526" s="1">
        <v>0.7939482951357093</v>
      </c>
      <c r="T1526" s="1">
        <v>0.7939482951357093</v>
      </c>
      <c r="U1526" s="1">
        <v>0.7881639576502163</v>
      </c>
      <c r="V1526" s="1">
        <v>406.790663</v>
      </c>
      <c r="W1526" s="1">
        <v>379.211635</v>
      </c>
      <c r="X1526" s="1">
        <v>262.000766</v>
      </c>
      <c r="Y1526" s="1">
        <v>389.46</v>
      </c>
      <c r="Z1526" s="7">
        <v>74463.375599999999</v>
      </c>
      <c r="AA1526" s="7">
        <v>3.6465324320999999</v>
      </c>
      <c r="AB1526" s="7">
        <v>3.3105736488000002</v>
      </c>
      <c r="AC1526" s="7" t="s">
        <v>444</v>
      </c>
      <c r="AD1526" s="7" t="s">
        <v>445</v>
      </c>
      <c r="AE1526" s="7">
        <v>2.1190737638999999</v>
      </c>
      <c r="AF1526" s="7" t="s">
        <v>445</v>
      </c>
      <c r="AG1526" s="7">
        <v>3.6026748365999999</v>
      </c>
    </row>
    <row r="1527" spans="1:33" ht="30" x14ac:dyDescent="0.25">
      <c r="A1527" s="1">
        <v>118351</v>
      </c>
      <c r="B1527" s="1">
        <v>31002560</v>
      </c>
      <c r="C1527" s="1">
        <v>9213056</v>
      </c>
      <c r="D1527" s="1">
        <v>231002560</v>
      </c>
      <c r="E1527" s="248" t="s">
        <v>616</v>
      </c>
      <c r="F1527" s="1">
        <v>34203085</v>
      </c>
      <c r="G1527" s="1">
        <v>1.83</v>
      </c>
      <c r="H1527" s="1">
        <v>67.421002449813017</v>
      </c>
      <c r="I1527" s="1">
        <v>-38.590609190348104</v>
      </c>
      <c r="J1527" s="1">
        <v>4.993255062518422</v>
      </c>
      <c r="K1527" s="1">
        <v>-63.890834285148451</v>
      </c>
      <c r="L1527" s="1">
        <v>65.068677792202323</v>
      </c>
      <c r="M1527" s="1">
        <v>143.87750244140625</v>
      </c>
      <c r="N1527" s="1">
        <v>0.81646517072405123</v>
      </c>
      <c r="O1527" s="1">
        <v>0.96533690096206171</v>
      </c>
      <c r="P1527" s="1">
        <v>0.7881639576502163</v>
      </c>
      <c r="Q1527" s="1">
        <v>0.85097678048270087</v>
      </c>
      <c r="R1527" s="1">
        <v>0.9329846751933194</v>
      </c>
      <c r="S1527" s="1">
        <v>0.7939482951357093</v>
      </c>
      <c r="T1527" s="1">
        <v>0.7939482951357093</v>
      </c>
      <c r="U1527" s="1">
        <v>0.7881639576502163</v>
      </c>
      <c r="V1527" s="1">
        <v>406.790663</v>
      </c>
      <c r="W1527" s="1">
        <v>379.211635</v>
      </c>
      <c r="X1527" s="1">
        <v>262.000766</v>
      </c>
      <c r="Y1527" s="1">
        <v>389.46</v>
      </c>
      <c r="Z1527" s="7">
        <v>74463.375599999999</v>
      </c>
      <c r="AA1527" s="7">
        <v>3.5933151428999999</v>
      </c>
      <c r="AB1527" s="7">
        <v>3.4330539768000001</v>
      </c>
      <c r="AC1527" s="7" t="s">
        <v>444</v>
      </c>
      <c r="AD1527" s="7" t="s">
        <v>445</v>
      </c>
      <c r="AE1527" s="7">
        <v>2.2557887812000001</v>
      </c>
      <c r="AF1527" s="7" t="s">
        <v>445</v>
      </c>
      <c r="AG1527" s="7">
        <v>3.8044189496</v>
      </c>
    </row>
    <row r="1528" spans="1:33" ht="30" x14ac:dyDescent="0.25">
      <c r="A1528" s="1">
        <v>122977</v>
      </c>
      <c r="B1528" s="1">
        <v>31002570</v>
      </c>
      <c r="C1528" s="1">
        <v>9213056</v>
      </c>
      <c r="D1528" s="1">
        <v>231002570</v>
      </c>
      <c r="E1528" s="248" t="s">
        <v>616</v>
      </c>
      <c r="F1528" s="1">
        <v>34203085</v>
      </c>
      <c r="G1528" s="1">
        <v>1.83</v>
      </c>
      <c r="H1528" s="1">
        <v>70.329795686966094</v>
      </c>
      <c r="I1528" s="1">
        <v>-38.631435575029187</v>
      </c>
      <c r="J1528" s="1">
        <v>6.7080248271245821</v>
      </c>
      <c r="K1528" s="1">
        <v>-66.716985191693979</v>
      </c>
      <c r="L1528" s="1">
        <v>67.227854880510037</v>
      </c>
      <c r="M1528" s="1">
        <v>143.87750244140625</v>
      </c>
      <c r="N1528" s="1">
        <v>0.81646517072405123</v>
      </c>
      <c r="O1528" s="1">
        <v>0.96533690096206171</v>
      </c>
      <c r="P1528" s="1">
        <v>0.7881639576502163</v>
      </c>
      <c r="Q1528" s="1">
        <v>0.85097678048270087</v>
      </c>
      <c r="R1528" s="1">
        <v>0.9329846751933194</v>
      </c>
      <c r="S1528" s="1">
        <v>0.7939482951357093</v>
      </c>
      <c r="T1528" s="1">
        <v>0.7939482951357093</v>
      </c>
      <c r="U1528" s="1">
        <v>0.7881639576502163</v>
      </c>
      <c r="V1528" s="1">
        <v>406.790663</v>
      </c>
      <c r="W1528" s="1">
        <v>379.211635</v>
      </c>
      <c r="X1528" s="1">
        <v>262.000766</v>
      </c>
      <c r="Y1528" s="1">
        <v>389.46</v>
      </c>
      <c r="Z1528" s="7">
        <v>74463.375599999999</v>
      </c>
      <c r="AA1528" s="7">
        <v>3.4457902689000002</v>
      </c>
      <c r="AB1528" s="7">
        <v>3.2497058338999998</v>
      </c>
      <c r="AC1528" s="7" t="s">
        <v>444</v>
      </c>
      <c r="AD1528" s="7" t="s">
        <v>445</v>
      </c>
      <c r="AE1528" s="7">
        <v>2.1178726211000001</v>
      </c>
      <c r="AF1528" s="7" t="s">
        <v>445</v>
      </c>
      <c r="AG1528" s="7">
        <v>3.6009023649</v>
      </c>
    </row>
    <row r="1529" spans="1:33" ht="30" x14ac:dyDescent="0.25">
      <c r="A1529" s="1">
        <v>127603</v>
      </c>
      <c r="B1529" s="1">
        <v>31051416</v>
      </c>
      <c r="C1529" s="1">
        <v>9213056</v>
      </c>
      <c r="D1529" s="1">
        <v>231051416</v>
      </c>
      <c r="E1529" s="248" t="s">
        <v>616</v>
      </c>
      <c r="F1529" s="1">
        <v>34203085</v>
      </c>
      <c r="G1529" s="1">
        <v>1.83</v>
      </c>
      <c r="H1529" s="1">
        <v>69.023980381613484</v>
      </c>
      <c r="I1529" s="1">
        <v>-33.20169315587205</v>
      </c>
      <c r="J1529" s="1">
        <v>12.175542573498578</v>
      </c>
      <c r="K1529" s="1">
        <v>-66.558052344087301</v>
      </c>
      <c r="L1529" s="1">
        <v>63.813398270392533</v>
      </c>
      <c r="M1529" s="1">
        <v>143.87750244140625</v>
      </c>
      <c r="N1529" s="1">
        <v>0.81646517072405123</v>
      </c>
      <c r="O1529" s="1">
        <v>0.96533690096206171</v>
      </c>
      <c r="P1529" s="1">
        <v>0.7881639576502163</v>
      </c>
      <c r="Q1529" s="1">
        <v>0.85097678048270087</v>
      </c>
      <c r="R1529" s="1">
        <v>0.9329846751933194</v>
      </c>
      <c r="S1529" s="1">
        <v>0.7939482951357093</v>
      </c>
      <c r="T1529" s="1">
        <v>0.7939482951357093</v>
      </c>
      <c r="U1529" s="1">
        <v>0.7881639576502163</v>
      </c>
      <c r="V1529" s="1">
        <v>406.790663</v>
      </c>
      <c r="W1529" s="1">
        <v>379.211635</v>
      </c>
      <c r="X1529" s="1">
        <v>262.000766</v>
      </c>
      <c r="Y1529" s="1">
        <v>389.46</v>
      </c>
      <c r="Z1529" s="7">
        <v>74463.375599999999</v>
      </c>
      <c r="AA1529" s="7">
        <v>3.6836706887999999</v>
      </c>
      <c r="AB1529" s="7">
        <v>3.3301029783999998</v>
      </c>
      <c r="AC1529" s="7" t="s">
        <v>444</v>
      </c>
      <c r="AD1529" s="7" t="s">
        <v>445</v>
      </c>
      <c r="AE1529" s="7">
        <v>2.1253177364</v>
      </c>
      <c r="AF1529" s="7" t="s">
        <v>445</v>
      </c>
      <c r="AG1529" s="7">
        <v>3.6118887817999998</v>
      </c>
    </row>
    <row r="1530" spans="1:33" ht="30" x14ac:dyDescent="0.25">
      <c r="A1530" s="1">
        <v>132229</v>
      </c>
      <c r="B1530" s="1">
        <v>31051426</v>
      </c>
      <c r="C1530" s="1">
        <v>9213056</v>
      </c>
      <c r="D1530" s="1">
        <v>231051426</v>
      </c>
      <c r="E1530" s="248" t="s">
        <v>616</v>
      </c>
      <c r="F1530" s="1">
        <v>34203085</v>
      </c>
      <c r="G1530" s="1">
        <v>1.83</v>
      </c>
      <c r="H1530" s="1">
        <v>71.157663515837356</v>
      </c>
      <c r="I1530" s="1">
        <v>-33.691566985742227</v>
      </c>
      <c r="J1530" s="1">
        <v>12.98663287356522</v>
      </c>
      <c r="K1530" s="1">
        <v>-68.592634334579856</v>
      </c>
      <c r="L1530" s="1">
        <v>65.635123592128878</v>
      </c>
      <c r="M1530" s="1">
        <v>143.87750244140625</v>
      </c>
      <c r="N1530" s="1">
        <v>0.81646517072405123</v>
      </c>
      <c r="O1530" s="1">
        <v>0.96533690096206171</v>
      </c>
      <c r="P1530" s="1">
        <v>0.7881639576502163</v>
      </c>
      <c r="Q1530" s="1">
        <v>0.85097678048270087</v>
      </c>
      <c r="R1530" s="1">
        <v>0.9329846751933194</v>
      </c>
      <c r="S1530" s="1">
        <v>0.7939482951357093</v>
      </c>
      <c r="T1530" s="1">
        <v>0.7939482951357093</v>
      </c>
      <c r="U1530" s="1">
        <v>0.7881639576502163</v>
      </c>
      <c r="V1530" s="1">
        <v>406.790663</v>
      </c>
      <c r="W1530" s="1">
        <v>379.211635</v>
      </c>
      <c r="X1530" s="1">
        <v>262.000766</v>
      </c>
      <c r="Y1530" s="1">
        <v>389.46</v>
      </c>
      <c r="Z1530" s="7">
        <v>74463.375599999999</v>
      </c>
      <c r="AA1530" s="7">
        <v>3.5536738055999999</v>
      </c>
      <c r="AB1530" s="7">
        <v>3.2002635873999998</v>
      </c>
      <c r="AC1530" s="7" t="s">
        <v>444</v>
      </c>
      <c r="AD1530" s="7" t="s">
        <v>445</v>
      </c>
      <c r="AE1530" s="7">
        <v>2.0326151417</v>
      </c>
      <c r="AF1530" s="7" t="s">
        <v>445</v>
      </c>
      <c r="AG1530" s="7">
        <v>3.4750917925999998</v>
      </c>
    </row>
    <row r="1531" spans="1:33" ht="30" x14ac:dyDescent="0.25">
      <c r="A1531" s="1">
        <v>136855</v>
      </c>
      <c r="B1531" s="1">
        <v>31051566</v>
      </c>
      <c r="C1531" s="1">
        <v>9213056</v>
      </c>
      <c r="D1531" s="1">
        <v>231051566</v>
      </c>
      <c r="E1531" s="248" t="s">
        <v>616</v>
      </c>
      <c r="F1531" s="1">
        <v>34203085</v>
      </c>
      <c r="G1531" s="1">
        <v>1.83</v>
      </c>
      <c r="H1531" s="1">
        <v>66.84886621563686</v>
      </c>
      <c r="I1531" s="1">
        <v>-32.206691571626571</v>
      </c>
      <c r="J1531" s="1">
        <v>11.782767586442972</v>
      </c>
      <c r="K1531" s="1">
        <v>-64.455145694649062</v>
      </c>
      <c r="L1531" s="1">
        <v>61.805664182840644</v>
      </c>
      <c r="M1531" s="1">
        <v>143.87750244140625</v>
      </c>
      <c r="N1531" s="1">
        <v>0.81646517072405123</v>
      </c>
      <c r="O1531" s="1">
        <v>0.96533690096206171</v>
      </c>
      <c r="P1531" s="1">
        <v>0.7881639576502163</v>
      </c>
      <c r="Q1531" s="1">
        <v>0.85097678048270087</v>
      </c>
      <c r="R1531" s="1">
        <v>0.9329846751933194</v>
      </c>
      <c r="S1531" s="1">
        <v>0.7939482951357093</v>
      </c>
      <c r="T1531" s="1">
        <v>0.7939482951357093</v>
      </c>
      <c r="U1531" s="1">
        <v>0.7881639576502163</v>
      </c>
      <c r="V1531" s="1">
        <v>406.790663</v>
      </c>
      <c r="W1531" s="1">
        <v>379.211635</v>
      </c>
      <c r="X1531" s="1">
        <v>262.000766</v>
      </c>
      <c r="Y1531" s="1">
        <v>389.46</v>
      </c>
      <c r="Z1531" s="7">
        <v>74463.375599999999</v>
      </c>
      <c r="AA1531" s="7">
        <v>3.8358179947000002</v>
      </c>
      <c r="AB1531" s="7">
        <v>3.4709949464999998</v>
      </c>
      <c r="AC1531" s="7" t="s">
        <v>444</v>
      </c>
      <c r="AD1531" s="7" t="s">
        <v>445</v>
      </c>
      <c r="AE1531" s="7">
        <v>2.2272840166000001</v>
      </c>
      <c r="AF1531" s="7" t="s">
        <v>445</v>
      </c>
      <c r="AG1531" s="7">
        <v>3.7623557691</v>
      </c>
    </row>
    <row r="1532" spans="1:33" ht="30" x14ac:dyDescent="0.25">
      <c r="A1532" s="1">
        <v>141481</v>
      </c>
      <c r="B1532" s="1">
        <v>31051576</v>
      </c>
      <c r="C1532" s="1">
        <v>9213056</v>
      </c>
      <c r="D1532" s="1">
        <v>231051576</v>
      </c>
      <c r="E1532" s="248" t="s">
        <v>616</v>
      </c>
      <c r="F1532" s="1">
        <v>34203085</v>
      </c>
      <c r="G1532" s="1">
        <v>1.83</v>
      </c>
      <c r="H1532" s="1">
        <v>70.876483421404686</v>
      </c>
      <c r="I1532" s="1">
        <v>-33.058909882642538</v>
      </c>
      <c r="J1532" s="1">
        <v>13.335561674635528</v>
      </c>
      <c r="K1532" s="1">
        <v>-68.389788382055428</v>
      </c>
      <c r="L1532" s="1">
        <v>65.239086627763569</v>
      </c>
      <c r="M1532" s="1">
        <v>143.87750244140625</v>
      </c>
      <c r="N1532" s="1">
        <v>0.81646517072405123</v>
      </c>
      <c r="O1532" s="1">
        <v>0.96533690096206171</v>
      </c>
      <c r="P1532" s="1">
        <v>0.7881639576502163</v>
      </c>
      <c r="Q1532" s="1">
        <v>0.85097678048270087</v>
      </c>
      <c r="R1532" s="1">
        <v>0.9329846751933194</v>
      </c>
      <c r="S1532" s="1">
        <v>0.7939482951357093</v>
      </c>
      <c r="T1532" s="1">
        <v>0.7939482951357093</v>
      </c>
      <c r="U1532" s="1">
        <v>0.7881639576502163</v>
      </c>
      <c r="V1532" s="1">
        <v>406.790663</v>
      </c>
      <c r="W1532" s="1">
        <v>379.211635</v>
      </c>
      <c r="X1532" s="1">
        <v>262.000766</v>
      </c>
      <c r="Y1532" s="1">
        <v>389.46</v>
      </c>
      <c r="Z1532" s="7">
        <v>74463.375599999999</v>
      </c>
      <c r="AA1532" s="7">
        <v>3.581317098</v>
      </c>
      <c r="AB1532" s="7">
        <v>3.2169268084999998</v>
      </c>
      <c r="AC1532" s="7" t="s">
        <v>444</v>
      </c>
      <c r="AD1532" s="7" t="s">
        <v>445</v>
      </c>
      <c r="AE1532" s="7">
        <v>2.0416099598000002</v>
      </c>
      <c r="AF1532" s="7" t="s">
        <v>445</v>
      </c>
      <c r="AG1532" s="7">
        <v>3.4883650353000002</v>
      </c>
    </row>
    <row r="1533" spans="1:33" ht="30" x14ac:dyDescent="0.25">
      <c r="A1533" s="1">
        <v>146107</v>
      </c>
      <c r="B1533" s="1">
        <v>31051586</v>
      </c>
      <c r="C1533" s="1">
        <v>9213056</v>
      </c>
      <c r="D1533" s="1">
        <v>231051586</v>
      </c>
      <c r="E1533" s="248" t="s">
        <v>616</v>
      </c>
      <c r="F1533" s="1">
        <v>34203085</v>
      </c>
      <c r="G1533" s="1">
        <v>1.83</v>
      </c>
      <c r="H1533" s="1">
        <v>68.585427116180327</v>
      </c>
      <c r="I1533" s="1">
        <v>-33.302215442247928</v>
      </c>
      <c r="J1533" s="1">
        <v>11.833940940517412</v>
      </c>
      <c r="K1533" s="1">
        <v>-66.123361464039164</v>
      </c>
      <c r="L1533" s="1">
        <v>63.500923565487611</v>
      </c>
      <c r="M1533" s="1">
        <v>143.87750244140625</v>
      </c>
      <c r="N1533" s="1">
        <v>0.81646517072405123</v>
      </c>
      <c r="O1533" s="1">
        <v>0.96533690096206171</v>
      </c>
      <c r="P1533" s="1">
        <v>0.7881639576502163</v>
      </c>
      <c r="Q1533" s="1">
        <v>0.85097678048270087</v>
      </c>
      <c r="R1533" s="1">
        <v>0.9329846751933194</v>
      </c>
      <c r="S1533" s="1">
        <v>0.7939482951357093</v>
      </c>
      <c r="T1533" s="1">
        <v>0.7939482951357093</v>
      </c>
      <c r="U1533" s="1">
        <v>0.7881639576502163</v>
      </c>
      <c r="V1533" s="1">
        <v>406.790663</v>
      </c>
      <c r="W1533" s="1">
        <v>379.211635</v>
      </c>
      <c r="X1533" s="1">
        <v>262.000766</v>
      </c>
      <c r="Y1533" s="1">
        <v>389.46</v>
      </c>
      <c r="Z1533" s="7">
        <v>74463.375599999999</v>
      </c>
      <c r="AA1533" s="7">
        <v>3.7067180483</v>
      </c>
      <c r="AB1533" s="7">
        <v>3.3577907960000002</v>
      </c>
      <c r="AC1533" s="7" t="s">
        <v>444</v>
      </c>
      <c r="AD1533" s="7" t="s">
        <v>445</v>
      </c>
      <c r="AE1533" s="7">
        <v>2.1458633814999999</v>
      </c>
      <c r="AF1533" s="7" t="s">
        <v>445</v>
      </c>
      <c r="AG1533" s="7">
        <v>3.6422070527999999</v>
      </c>
    </row>
    <row r="1534" spans="1:33" ht="30" x14ac:dyDescent="0.25">
      <c r="A1534" s="1">
        <v>150733</v>
      </c>
      <c r="B1534" s="1">
        <v>36002360</v>
      </c>
      <c r="C1534" s="1">
        <v>9213056</v>
      </c>
      <c r="D1534" s="1">
        <v>236002360</v>
      </c>
      <c r="E1534" s="248" t="s">
        <v>616</v>
      </c>
      <c r="F1534" s="1">
        <v>34203085</v>
      </c>
      <c r="G1534" s="1">
        <v>1.83</v>
      </c>
      <c r="H1534" s="1">
        <v>68.169327372781211</v>
      </c>
      <c r="I1534" s="1">
        <v>-38.586961484538037</v>
      </c>
      <c r="J1534" s="1">
        <v>5.526854362983344</v>
      </c>
      <c r="K1534" s="1">
        <v>-64.5990775928868</v>
      </c>
      <c r="L1534" s="1">
        <v>65.581232299969926</v>
      </c>
      <c r="M1534" s="1">
        <v>143.87750244140625</v>
      </c>
      <c r="N1534" s="1">
        <v>0.81646517072405123</v>
      </c>
      <c r="O1534" s="1">
        <v>0.96533690096206171</v>
      </c>
      <c r="P1534" s="1">
        <v>0.7881639576502163</v>
      </c>
      <c r="Q1534" s="1">
        <v>0.85097678048270087</v>
      </c>
      <c r="R1534" s="1">
        <v>0.9329846751933194</v>
      </c>
      <c r="S1534" s="1">
        <v>0.7939482951357093</v>
      </c>
      <c r="T1534" s="1">
        <v>0.7939482951357093</v>
      </c>
      <c r="U1534" s="1">
        <v>0.7881639576502163</v>
      </c>
      <c r="V1534" s="1">
        <v>406.790663</v>
      </c>
      <c r="W1534" s="1">
        <v>379.211635</v>
      </c>
      <c r="X1534" s="1">
        <v>262.000766</v>
      </c>
      <c r="Y1534" s="1">
        <v>389.46</v>
      </c>
      <c r="Z1534" s="7">
        <v>74463.375599999999</v>
      </c>
      <c r="AA1534" s="7">
        <v>3.5574157811</v>
      </c>
      <c r="AB1534" s="7">
        <v>3.3843903783</v>
      </c>
      <c r="AC1534" s="7" t="s">
        <v>444</v>
      </c>
      <c r="AD1534" s="7" t="s">
        <v>445</v>
      </c>
      <c r="AE1534" s="7">
        <v>2.2200933703999999</v>
      </c>
      <c r="AF1534" s="7" t="s">
        <v>445</v>
      </c>
      <c r="AG1534" s="7">
        <v>3.7517448605000001</v>
      </c>
    </row>
    <row r="1535" spans="1:33" x14ac:dyDescent="0.25">
      <c r="A1535" s="1">
        <v>53422</v>
      </c>
      <c r="B1535" s="1">
        <v>20093006</v>
      </c>
      <c r="C1535" s="1" t="s">
        <v>449</v>
      </c>
      <c r="D1535" s="1">
        <v>112224</v>
      </c>
      <c r="E1535" s="1" t="s">
        <v>617</v>
      </c>
      <c r="F1535" s="1">
        <v>34203085</v>
      </c>
      <c r="G1535" s="1">
        <v>1.83</v>
      </c>
      <c r="H1535" s="1">
        <v>12.060430369845658</v>
      </c>
      <c r="I1535" s="1">
        <v>9.7212839657477517</v>
      </c>
      <c r="J1535" s="1">
        <v>0.18562623192682842</v>
      </c>
      <c r="K1535" s="1">
        <v>-2.6693402153642793</v>
      </c>
      <c r="L1535" s="1">
        <v>11.982053256863665</v>
      </c>
      <c r="M1535" s="1">
        <v>17.399999618530273</v>
      </c>
      <c r="N1535" s="1">
        <v>1</v>
      </c>
      <c r="O1535" s="1">
        <v>0.96533690096206171</v>
      </c>
      <c r="P1535" s="1">
        <v>0.96533690096206171</v>
      </c>
      <c r="Q1535" s="1">
        <v>1</v>
      </c>
      <c r="R1535" s="1">
        <v>0.9329846751933194</v>
      </c>
      <c r="S1535" s="1">
        <v>0.9329846751933194</v>
      </c>
      <c r="T1535" s="1">
        <v>0.9329846751933194</v>
      </c>
      <c r="U1535" s="1">
        <v>0.96533690096206171</v>
      </c>
      <c r="V1535" s="1">
        <v>406.790663</v>
      </c>
      <c r="W1535" s="1">
        <v>379.211635</v>
      </c>
      <c r="X1535" s="1">
        <v>262</v>
      </c>
      <c r="Y1535" s="1">
        <v>389.46</v>
      </c>
      <c r="Z1535" s="7">
        <v>74463</v>
      </c>
      <c r="AA1535" s="7">
        <v>29.551273366</v>
      </c>
      <c r="AB1535" s="7">
        <v>29.352729821</v>
      </c>
      <c r="AC1535" s="7">
        <v>36.656238191</v>
      </c>
      <c r="AD1535" s="7" t="s">
        <v>445</v>
      </c>
      <c r="AE1535" s="7">
        <v>90.573934073000004</v>
      </c>
      <c r="AF1535" s="7" t="s">
        <v>445</v>
      </c>
      <c r="AG1535" s="7">
        <v>139.84383373</v>
      </c>
    </row>
    <row r="1536" spans="1:33" x14ac:dyDescent="0.25">
      <c r="A1536" s="1">
        <v>53423</v>
      </c>
      <c r="B1536" s="1">
        <v>26051006</v>
      </c>
      <c r="C1536" s="1" t="s">
        <v>449</v>
      </c>
      <c r="D1536" s="1">
        <v>112260</v>
      </c>
      <c r="E1536" s="1" t="s">
        <v>617</v>
      </c>
      <c r="F1536" s="1">
        <v>34203085</v>
      </c>
      <c r="G1536" s="1">
        <v>1.83</v>
      </c>
      <c r="H1536" s="1">
        <v>8.7479087790442946</v>
      </c>
      <c r="I1536" s="1">
        <v>3.7693887725556392</v>
      </c>
      <c r="J1536" s="1">
        <v>5.3593284328558095</v>
      </c>
      <c r="K1536" s="1">
        <v>-6.9957132608316615</v>
      </c>
      <c r="L1536" s="1">
        <v>9.467082935598766</v>
      </c>
      <c r="M1536" s="1">
        <v>17.399999618530273</v>
      </c>
      <c r="N1536" s="1">
        <v>1</v>
      </c>
      <c r="O1536" s="1">
        <v>0.96533690096206171</v>
      </c>
      <c r="P1536" s="1">
        <v>0.96533690096206171</v>
      </c>
      <c r="Q1536" s="1">
        <v>1</v>
      </c>
      <c r="R1536" s="1">
        <v>0.9329846751933194</v>
      </c>
      <c r="S1536" s="1">
        <v>0.9329846751933194</v>
      </c>
      <c r="T1536" s="1">
        <v>0.9329846751933194</v>
      </c>
      <c r="U1536" s="1">
        <v>0.96533690096206171</v>
      </c>
      <c r="V1536" s="1">
        <v>406.790663</v>
      </c>
      <c r="W1536" s="1">
        <v>379.211635</v>
      </c>
      <c r="X1536" s="1">
        <v>262</v>
      </c>
      <c r="Y1536" s="1">
        <v>389.46</v>
      </c>
      <c r="Z1536" s="7">
        <v>74463</v>
      </c>
      <c r="AA1536" s="7">
        <v>37.667347378999999</v>
      </c>
      <c r="AB1536" s="7">
        <v>40.846227914000004</v>
      </c>
      <c r="AC1536" s="7">
        <v>96.115741205999996</v>
      </c>
      <c r="AD1536" s="7" t="s">
        <v>445</v>
      </c>
      <c r="AE1536" s="7">
        <v>33.941681539000001</v>
      </c>
      <c r="AF1536" s="7" t="s">
        <v>445</v>
      </c>
      <c r="AG1536" s="7">
        <v>52.741497889999998</v>
      </c>
    </row>
    <row r="1537" spans="1:33" x14ac:dyDescent="0.25">
      <c r="A1537" s="1">
        <v>53424</v>
      </c>
      <c r="B1537" s="1">
        <v>21051006</v>
      </c>
      <c r="C1537" s="1" t="s">
        <v>449</v>
      </c>
      <c r="D1537" s="1">
        <v>112242</v>
      </c>
      <c r="E1537" s="1" t="s">
        <v>617</v>
      </c>
      <c r="F1537" s="1">
        <v>34203085</v>
      </c>
      <c r="G1537" s="1">
        <v>1.83</v>
      </c>
      <c r="H1537" s="1">
        <v>9.4094491958285023</v>
      </c>
      <c r="I1537" s="1">
        <v>3.3982865682784649</v>
      </c>
      <c r="J1537" s="1">
        <v>6.4370224055071823</v>
      </c>
      <c r="K1537" s="1">
        <v>-8.4263313061726866</v>
      </c>
      <c r="L1537" s="1">
        <v>10.548935186253491</v>
      </c>
      <c r="M1537" s="1">
        <v>17.399999618530273</v>
      </c>
      <c r="N1537" s="1">
        <v>1</v>
      </c>
      <c r="O1537" s="1">
        <v>0.96533690096206171</v>
      </c>
      <c r="P1537" s="1">
        <v>0.96533690096206171</v>
      </c>
      <c r="Q1537" s="1">
        <v>1</v>
      </c>
      <c r="R1537" s="1">
        <v>0.9329846751933194</v>
      </c>
      <c r="S1537" s="1">
        <v>0.9329846751933194</v>
      </c>
      <c r="T1537" s="1">
        <v>0.9329846751933194</v>
      </c>
      <c r="U1537" s="1">
        <v>0.96533690096206171</v>
      </c>
      <c r="V1537" s="1">
        <v>406.790663</v>
      </c>
      <c r="W1537" s="1">
        <v>379.211635</v>
      </c>
      <c r="X1537" s="1">
        <v>262</v>
      </c>
      <c r="Y1537" s="1">
        <v>389.46</v>
      </c>
      <c r="Z1537" s="7">
        <v>74463</v>
      </c>
      <c r="AA1537" s="7">
        <v>33.701794833000001</v>
      </c>
      <c r="AB1537" s="7">
        <v>37.904188429999998</v>
      </c>
      <c r="AC1537" s="7">
        <v>106.72104623</v>
      </c>
      <c r="AD1537" s="7" t="s">
        <v>445</v>
      </c>
      <c r="AE1537" s="7">
        <v>28.009301441000002</v>
      </c>
      <c r="AF1537" s="7" t="s">
        <v>445</v>
      </c>
      <c r="AG1537" s="7">
        <v>43.617294975</v>
      </c>
    </row>
    <row r="1538" spans="1:33" x14ac:dyDescent="0.25">
      <c r="A1538" s="1">
        <v>53425</v>
      </c>
      <c r="B1538" s="1">
        <v>20091000</v>
      </c>
      <c r="C1538" s="1" t="s">
        <v>449</v>
      </c>
      <c r="D1538" s="1">
        <v>112216</v>
      </c>
      <c r="E1538" s="1" t="s">
        <v>617</v>
      </c>
      <c r="F1538" s="1">
        <v>34203085</v>
      </c>
      <c r="G1538" s="1">
        <v>1.83</v>
      </c>
      <c r="H1538" s="1">
        <v>1.6831526184537824</v>
      </c>
      <c r="I1538" s="1">
        <v>0.27237694686731134</v>
      </c>
      <c r="J1538" s="1">
        <v>0.5432897979225173</v>
      </c>
      <c r="K1538" s="1">
        <v>-1.4203953517051944</v>
      </c>
      <c r="L1538" s="1">
        <v>1.5934587558090827</v>
      </c>
      <c r="M1538" s="1">
        <v>17.399999618530273</v>
      </c>
      <c r="N1538" s="1">
        <v>1</v>
      </c>
      <c r="O1538" s="1">
        <v>0.96533690096206171</v>
      </c>
      <c r="P1538" s="1">
        <v>0.96533690096206171</v>
      </c>
      <c r="Q1538" s="1">
        <v>1</v>
      </c>
      <c r="R1538" s="1">
        <v>0.9329846751933194</v>
      </c>
      <c r="S1538" s="1">
        <v>0.9329846751933194</v>
      </c>
      <c r="T1538" s="1">
        <v>0.9329846751933194</v>
      </c>
      <c r="U1538" s="1">
        <v>0.96533690096206171</v>
      </c>
      <c r="V1538" s="1">
        <v>406.790663</v>
      </c>
      <c r="W1538" s="1">
        <v>379.211635</v>
      </c>
      <c r="X1538" s="1">
        <v>262</v>
      </c>
      <c r="Y1538" s="1">
        <v>389.46</v>
      </c>
      <c r="Z1538" s="7">
        <v>74463</v>
      </c>
      <c r="AA1538" s="7">
        <v>228.73106973</v>
      </c>
      <c r="AB1538" s="7">
        <v>216.48888396999999</v>
      </c>
      <c r="AC1538" s="7">
        <v>1342.9719798000001</v>
      </c>
      <c r="AD1538" s="7" t="s">
        <v>445</v>
      </c>
      <c r="AE1538" s="7">
        <v>171.09432895</v>
      </c>
      <c r="AF1538" s="7" t="s">
        <v>445</v>
      </c>
      <c r="AG1538" s="7">
        <v>263.68694719000001</v>
      </c>
    </row>
    <row r="1539" spans="1:33" x14ac:dyDescent="0.25">
      <c r="A1539" s="1">
        <v>53426</v>
      </c>
      <c r="B1539" s="1">
        <v>21001000</v>
      </c>
      <c r="C1539" s="1" t="s">
        <v>449</v>
      </c>
      <c r="D1539" s="1">
        <v>112231</v>
      </c>
      <c r="E1539" s="1" t="s">
        <v>617</v>
      </c>
      <c r="F1539" s="1">
        <v>34203085</v>
      </c>
      <c r="G1539" s="1">
        <v>1.83</v>
      </c>
      <c r="H1539" s="1">
        <v>9.5660367161239481</v>
      </c>
      <c r="I1539" s="1">
        <v>-8.9789997780507154</v>
      </c>
      <c r="J1539" s="1">
        <v>-2.1549044692766262</v>
      </c>
      <c r="K1539" s="1">
        <v>-9.2474076471496609</v>
      </c>
      <c r="L1539" s="1">
        <v>10.806795228341457</v>
      </c>
      <c r="M1539" s="1">
        <v>17.399999618530273</v>
      </c>
      <c r="N1539" s="1">
        <v>1</v>
      </c>
      <c r="O1539" s="1">
        <v>0.96533690096206171</v>
      </c>
      <c r="P1539" s="1">
        <v>0.96533690096206171</v>
      </c>
      <c r="Q1539" s="1">
        <v>1</v>
      </c>
      <c r="R1539" s="1">
        <v>0.9329846751933194</v>
      </c>
      <c r="S1539" s="1">
        <v>0.9329846751933194</v>
      </c>
      <c r="T1539" s="1">
        <v>0.9329846751933194</v>
      </c>
      <c r="U1539" s="1">
        <v>0.96533690096206171</v>
      </c>
      <c r="V1539" s="1">
        <v>406.790663</v>
      </c>
      <c r="W1539" s="1">
        <v>379.211635</v>
      </c>
      <c r="X1539" s="1">
        <v>262</v>
      </c>
      <c r="Y1539" s="1">
        <v>389.46</v>
      </c>
      <c r="Z1539" s="7">
        <v>74463</v>
      </c>
      <c r="AA1539" s="7">
        <v>32.873778193</v>
      </c>
      <c r="AB1539" s="7">
        <v>37.267361436999998</v>
      </c>
      <c r="AC1539" s="7" t="s">
        <v>444</v>
      </c>
      <c r="AD1539" s="7">
        <v>112.43518397</v>
      </c>
      <c r="AE1539" s="7">
        <v>25.433568652999998</v>
      </c>
      <c r="AF1539" s="7">
        <v>173.46718164000001</v>
      </c>
      <c r="AG1539" s="7">
        <v>39.655730102</v>
      </c>
    </row>
    <row r="1540" spans="1:33" x14ac:dyDescent="0.25">
      <c r="A1540" s="1">
        <v>53427</v>
      </c>
      <c r="B1540" s="1">
        <v>26001000</v>
      </c>
      <c r="C1540" s="1" t="s">
        <v>449</v>
      </c>
      <c r="D1540" s="1">
        <v>112249</v>
      </c>
      <c r="E1540" s="1" t="s">
        <v>617</v>
      </c>
      <c r="F1540" s="1">
        <v>34203085</v>
      </c>
      <c r="G1540" s="1">
        <v>1.83</v>
      </c>
      <c r="H1540" s="1">
        <v>9.446367552155662</v>
      </c>
      <c r="I1540" s="1">
        <v>-8.4207296215889897</v>
      </c>
      <c r="J1540" s="1">
        <v>-1.7438611795698173</v>
      </c>
      <c r="K1540" s="1">
        <v>-9.2090531581826873</v>
      </c>
      <c r="L1540" s="1">
        <v>10.429295876393063</v>
      </c>
      <c r="M1540" s="1">
        <v>17.399999618530273</v>
      </c>
      <c r="N1540" s="1">
        <v>1</v>
      </c>
      <c r="O1540" s="1">
        <v>0.96533690096206171</v>
      </c>
      <c r="P1540" s="1">
        <v>0.96533690096206171</v>
      </c>
      <c r="Q1540" s="1">
        <v>1</v>
      </c>
      <c r="R1540" s="1">
        <v>0.9329846751933194</v>
      </c>
      <c r="S1540" s="1">
        <v>0.9329846751933194</v>
      </c>
      <c r="T1540" s="1">
        <v>0.9329846751933194</v>
      </c>
      <c r="U1540" s="1">
        <v>0.96533690096206171</v>
      </c>
      <c r="V1540" s="1">
        <v>406.790663</v>
      </c>
      <c r="W1540" s="1">
        <v>379.211635</v>
      </c>
      <c r="X1540" s="1">
        <v>262</v>
      </c>
      <c r="Y1540" s="1">
        <v>389.46</v>
      </c>
      <c r="Z1540" s="7">
        <v>74463</v>
      </c>
      <c r="AA1540" s="7">
        <v>34.099875281999999</v>
      </c>
      <c r="AB1540" s="7">
        <v>37.752142823</v>
      </c>
      <c r="AC1540" s="7" t="s">
        <v>444</v>
      </c>
      <c r="AD1540" s="7">
        <v>139.17284619</v>
      </c>
      <c r="AE1540" s="7">
        <v>25.543660972000001</v>
      </c>
      <c r="AF1540" s="7">
        <v>214.59061801999999</v>
      </c>
      <c r="AG1540" s="7">
        <v>39.825055843999998</v>
      </c>
    </row>
    <row r="1541" spans="1:33" x14ac:dyDescent="0.25">
      <c r="A1541" s="1">
        <v>53428</v>
      </c>
      <c r="B1541" s="1">
        <v>20036000</v>
      </c>
      <c r="C1541" s="1" t="s">
        <v>449</v>
      </c>
      <c r="D1541" s="1">
        <v>112186</v>
      </c>
      <c r="E1541" s="1" t="s">
        <v>617</v>
      </c>
      <c r="F1541" s="1">
        <v>34203085</v>
      </c>
      <c r="G1541" s="1">
        <v>1.83</v>
      </c>
      <c r="H1541" s="1">
        <v>12.61574056075407</v>
      </c>
      <c r="I1541" s="1">
        <v>-7.3860832798594913</v>
      </c>
      <c r="J1541" s="1">
        <v>2.3472129990286295</v>
      </c>
      <c r="K1541" s="1">
        <v>-11.520247432114967</v>
      </c>
      <c r="L1541" s="1">
        <v>11.628923285528636</v>
      </c>
      <c r="M1541" s="1">
        <v>17.399999618530273</v>
      </c>
      <c r="N1541" s="1">
        <v>1</v>
      </c>
      <c r="O1541" s="1">
        <v>0.96533690096206171</v>
      </c>
      <c r="P1541" s="1">
        <v>0.96533690096206171</v>
      </c>
      <c r="Q1541" s="1">
        <v>1</v>
      </c>
      <c r="R1541" s="1">
        <v>0.9329846751933194</v>
      </c>
      <c r="S1541" s="1">
        <v>0.9329846751933194</v>
      </c>
      <c r="T1541" s="1">
        <v>0.9329846751933194</v>
      </c>
      <c r="U1541" s="1">
        <v>0.96533690096206171</v>
      </c>
      <c r="V1541" s="1">
        <v>406.790663</v>
      </c>
      <c r="W1541" s="1">
        <v>379.211635</v>
      </c>
      <c r="X1541" s="1">
        <v>262</v>
      </c>
      <c r="Y1541" s="1">
        <v>389.46</v>
      </c>
      <c r="Z1541" s="7">
        <v>74463</v>
      </c>
      <c r="AA1541" s="7">
        <v>30.479009325</v>
      </c>
      <c r="AB1541" s="7">
        <v>28.016686160999999</v>
      </c>
      <c r="AC1541" s="7" t="s">
        <v>444</v>
      </c>
      <c r="AD1541" s="7" t="s">
        <v>445</v>
      </c>
      <c r="AE1541" s="7">
        <v>20.21846656</v>
      </c>
      <c r="AF1541" s="7" t="s">
        <v>445</v>
      </c>
      <c r="AG1541" s="7">
        <v>31.634725223</v>
      </c>
    </row>
    <row r="1542" spans="1:33" x14ac:dyDescent="0.25">
      <c r="A1542" s="1">
        <v>53429</v>
      </c>
      <c r="B1542" s="1">
        <v>20033000</v>
      </c>
      <c r="C1542" s="1" t="s">
        <v>449</v>
      </c>
      <c r="D1542" s="1">
        <v>112171</v>
      </c>
      <c r="E1542" s="1" t="s">
        <v>617</v>
      </c>
      <c r="F1542" s="1">
        <v>34203085</v>
      </c>
      <c r="G1542" s="1">
        <v>1.83</v>
      </c>
      <c r="H1542" s="1">
        <v>14.370252339163853</v>
      </c>
      <c r="I1542" s="1">
        <v>-12.977888066236689</v>
      </c>
      <c r="J1542" s="1">
        <v>-1.5390378774103493</v>
      </c>
      <c r="K1542" s="1">
        <v>-13.164518460373442</v>
      </c>
      <c r="L1542" s="1">
        <v>15.209502937526143</v>
      </c>
      <c r="M1542" s="1">
        <v>17.399999618530273</v>
      </c>
      <c r="N1542" s="1">
        <v>1</v>
      </c>
      <c r="O1542" s="1">
        <v>0.96533690096206171</v>
      </c>
      <c r="P1542" s="1">
        <v>0.96533690096206171</v>
      </c>
      <c r="Q1542" s="1">
        <v>1</v>
      </c>
      <c r="R1542" s="1">
        <v>0.9329846751933194</v>
      </c>
      <c r="S1542" s="1">
        <v>0.9329846751933194</v>
      </c>
      <c r="T1542" s="1">
        <v>0.9329846751933194</v>
      </c>
      <c r="U1542" s="1">
        <v>0.96533690096206171</v>
      </c>
      <c r="V1542" s="1">
        <v>406.790663</v>
      </c>
      <c r="W1542" s="1">
        <v>379.211635</v>
      </c>
      <c r="X1542" s="1">
        <v>262</v>
      </c>
      <c r="Y1542" s="1">
        <v>389.46</v>
      </c>
      <c r="Z1542" s="7">
        <v>74463</v>
      </c>
      <c r="AA1542" s="7">
        <v>23.068306903</v>
      </c>
      <c r="AB1542" s="7">
        <v>24.473942691000001</v>
      </c>
      <c r="AC1542" s="7" t="s">
        <v>444</v>
      </c>
      <c r="AD1542" s="7">
        <v>157.82779006999999</v>
      </c>
      <c r="AE1542" s="7">
        <v>17.568243543000001</v>
      </c>
      <c r="AF1542" s="7">
        <v>243.28255793</v>
      </c>
      <c r="AG1542" s="7">
        <v>27.558591838000002</v>
      </c>
    </row>
    <row r="1543" spans="1:33" x14ac:dyDescent="0.25">
      <c r="A1543" s="1">
        <v>53430</v>
      </c>
      <c r="B1543" s="1">
        <v>20035000</v>
      </c>
      <c r="C1543" s="1" t="s">
        <v>449</v>
      </c>
      <c r="D1543" s="1">
        <v>112181</v>
      </c>
      <c r="E1543" s="1" t="s">
        <v>617</v>
      </c>
      <c r="F1543" s="1">
        <v>34203085</v>
      </c>
      <c r="G1543" s="1">
        <v>1.83</v>
      </c>
      <c r="H1543" s="1">
        <v>10.97645758212496</v>
      </c>
      <c r="I1543" s="1">
        <v>-6.1696171648968949</v>
      </c>
      <c r="J1543" s="1">
        <v>2.4091416291882286</v>
      </c>
      <c r="K1543" s="1">
        <v>-9.9199711865154114</v>
      </c>
      <c r="L1543" s="1">
        <v>9.999863729809535</v>
      </c>
      <c r="M1543" s="1">
        <v>17.399999618530273</v>
      </c>
      <c r="N1543" s="1">
        <v>1</v>
      </c>
      <c r="O1543" s="1">
        <v>0.96533690096206171</v>
      </c>
      <c r="P1543" s="1">
        <v>0.96533690096206171</v>
      </c>
      <c r="Q1543" s="1">
        <v>1</v>
      </c>
      <c r="R1543" s="1">
        <v>0.9329846751933194</v>
      </c>
      <c r="S1543" s="1">
        <v>0.9329846751933194</v>
      </c>
      <c r="T1543" s="1">
        <v>0.9329846751933194</v>
      </c>
      <c r="U1543" s="1">
        <v>0.96533690096206171</v>
      </c>
      <c r="V1543" s="1">
        <v>406.790663</v>
      </c>
      <c r="W1543" s="1">
        <v>379.211635</v>
      </c>
      <c r="X1543" s="1">
        <v>262</v>
      </c>
      <c r="Y1543" s="1">
        <v>389.46</v>
      </c>
      <c r="Z1543" s="7">
        <v>74463</v>
      </c>
      <c r="AA1543" s="7">
        <v>35.607197300999999</v>
      </c>
      <c r="AB1543" s="7">
        <v>32.350193521000001</v>
      </c>
      <c r="AC1543" s="7" t="s">
        <v>444</v>
      </c>
      <c r="AD1543" s="7" t="s">
        <v>445</v>
      </c>
      <c r="AE1543" s="7">
        <v>23.641400696000002</v>
      </c>
      <c r="AF1543" s="7" t="s">
        <v>445</v>
      </c>
      <c r="AG1543" s="7">
        <v>36.899314662999998</v>
      </c>
    </row>
    <row r="1544" spans="1:33" x14ac:dyDescent="0.25">
      <c r="A1544" s="1">
        <v>53431</v>
      </c>
      <c r="B1544" s="1">
        <v>20034000</v>
      </c>
      <c r="C1544" s="1" t="s">
        <v>449</v>
      </c>
      <c r="D1544" s="1">
        <v>112176</v>
      </c>
      <c r="E1544" s="1" t="s">
        <v>617</v>
      </c>
      <c r="F1544" s="1">
        <v>34203085</v>
      </c>
      <c r="G1544" s="1">
        <v>1.83</v>
      </c>
      <c r="H1544" s="1">
        <v>7.9595334773064819</v>
      </c>
      <c r="I1544" s="1">
        <v>2.0330002964355263</v>
      </c>
      <c r="J1544" s="1">
        <v>7.5322670909645462</v>
      </c>
      <c r="K1544" s="1">
        <v>-7.0867415866835941</v>
      </c>
      <c r="L1544" s="1">
        <v>8.2939121147411861</v>
      </c>
      <c r="M1544" s="1">
        <v>17.399999618530273</v>
      </c>
      <c r="N1544" s="1">
        <v>1</v>
      </c>
      <c r="O1544" s="1">
        <v>0.96533690096206171</v>
      </c>
      <c r="P1544" s="1">
        <v>0.96533690096206171</v>
      </c>
      <c r="Q1544" s="1">
        <v>1</v>
      </c>
      <c r="R1544" s="1">
        <v>0.9329846751933194</v>
      </c>
      <c r="S1544" s="1">
        <v>0.9329846751933194</v>
      </c>
      <c r="T1544" s="1">
        <v>0.9329846751933194</v>
      </c>
      <c r="U1544" s="1">
        <v>0.96533690096206171</v>
      </c>
      <c r="V1544" s="1">
        <v>406.790663</v>
      </c>
      <c r="W1544" s="1">
        <v>379.211635</v>
      </c>
      <c r="X1544" s="1">
        <v>262</v>
      </c>
      <c r="Y1544" s="1">
        <v>389.46</v>
      </c>
      <c r="Z1544" s="7">
        <v>74463</v>
      </c>
      <c r="AA1544" s="7">
        <v>43.136829456999997</v>
      </c>
      <c r="AB1544" s="7">
        <v>44.991010099</v>
      </c>
      <c r="AC1544" s="7">
        <v>179.0624354</v>
      </c>
      <c r="AD1544" s="7" t="s">
        <v>445</v>
      </c>
      <c r="AE1544" s="7">
        <v>33.492859928999998</v>
      </c>
      <c r="AF1544" s="7" t="s">
        <v>445</v>
      </c>
      <c r="AG1544" s="7">
        <v>52.051194946000003</v>
      </c>
    </row>
    <row r="1545" spans="1:33" x14ac:dyDescent="0.25">
      <c r="A1545" s="1">
        <v>53432</v>
      </c>
      <c r="B1545" s="1">
        <v>20013000</v>
      </c>
      <c r="C1545" s="1" t="s">
        <v>448</v>
      </c>
      <c r="D1545" s="1">
        <v>112074</v>
      </c>
      <c r="E1545" s="1" t="s">
        <v>618</v>
      </c>
      <c r="F1545" s="1">
        <v>34203085</v>
      </c>
      <c r="G1545" s="1">
        <v>1.83</v>
      </c>
      <c r="H1545" s="1">
        <v>31.158131667316013</v>
      </c>
      <c r="I1545" s="1">
        <v>-22.489832474734676</v>
      </c>
      <c r="J1545" s="1">
        <v>3.3037611310638795</v>
      </c>
      <c r="K1545" s="1">
        <v>-30.109365580129857</v>
      </c>
      <c r="L1545" s="1">
        <v>29.687078674019091</v>
      </c>
      <c r="M1545" s="1">
        <v>17.170000076293945</v>
      </c>
      <c r="N1545" s="1">
        <v>1</v>
      </c>
      <c r="O1545" s="1">
        <v>0.96533690096206171</v>
      </c>
      <c r="P1545" s="1">
        <v>0.96533690096206171</v>
      </c>
      <c r="Q1545" s="1">
        <v>1</v>
      </c>
      <c r="R1545" s="1">
        <v>0.9329846751933194</v>
      </c>
      <c r="S1545" s="1">
        <v>0.9329846751933194</v>
      </c>
      <c r="T1545" s="1">
        <v>0.9329846751933194</v>
      </c>
      <c r="U1545" s="1">
        <v>0.96533690096206171</v>
      </c>
      <c r="V1545" s="1">
        <v>406.790663</v>
      </c>
      <c r="W1545" s="1">
        <v>379.211635</v>
      </c>
      <c r="X1545" s="1">
        <v>262</v>
      </c>
      <c r="Y1545" s="1">
        <v>389.46</v>
      </c>
      <c r="Z1545" s="7">
        <v>74463</v>
      </c>
      <c r="AA1545" s="7">
        <v>11.330852373999999</v>
      </c>
      <c r="AB1545" s="7">
        <v>10.748682124</v>
      </c>
      <c r="AC1545" s="7" t="s">
        <v>444</v>
      </c>
      <c r="AD1545" s="7" t="s">
        <v>445</v>
      </c>
      <c r="AE1545" s="7">
        <v>7.1184701234999999</v>
      </c>
      <c r="AF1545" s="7" t="s">
        <v>445</v>
      </c>
      <c r="AG1545" s="7">
        <v>11.48648393</v>
      </c>
    </row>
    <row r="1546" spans="1:33" x14ac:dyDescent="0.25">
      <c r="A1546" s="1">
        <v>53433</v>
      </c>
      <c r="B1546" s="1">
        <v>20012000</v>
      </c>
      <c r="C1546" s="1" t="s">
        <v>448</v>
      </c>
      <c r="D1546" s="1">
        <v>112067</v>
      </c>
      <c r="E1546" s="1" t="s">
        <v>618</v>
      </c>
      <c r="F1546" s="1">
        <v>34203085</v>
      </c>
      <c r="G1546" s="1">
        <v>1.83</v>
      </c>
      <c r="H1546" s="1">
        <v>-1.5609660700684582</v>
      </c>
      <c r="I1546" s="1">
        <v>10.059870877395623</v>
      </c>
      <c r="J1546" s="1">
        <v>-15.409167879222389</v>
      </c>
      <c r="K1546" s="1">
        <v>6.8634788336038071</v>
      </c>
      <c r="L1546" s="1">
        <v>14.692855017020246</v>
      </c>
      <c r="M1546" s="1">
        <v>17.170000076293945</v>
      </c>
      <c r="N1546" s="1">
        <v>1</v>
      </c>
      <c r="O1546" s="1">
        <v>0.96533690096206171</v>
      </c>
      <c r="P1546" s="1">
        <v>0.96533690096206171</v>
      </c>
      <c r="Q1546" s="1">
        <v>1</v>
      </c>
      <c r="R1546" s="1">
        <v>0.9329846751933194</v>
      </c>
      <c r="S1546" s="1">
        <v>0.9329846751933194</v>
      </c>
      <c r="T1546" s="1">
        <v>0.9329846751933194</v>
      </c>
      <c r="U1546" s="1">
        <v>0.96533690096206171</v>
      </c>
      <c r="V1546" s="1">
        <v>406.790663</v>
      </c>
      <c r="W1546" s="1">
        <v>379.211635</v>
      </c>
      <c r="X1546" s="1">
        <v>262</v>
      </c>
      <c r="Y1546" s="1">
        <v>389.46</v>
      </c>
      <c r="Z1546" s="7">
        <v>74463</v>
      </c>
      <c r="AA1546" s="7">
        <v>23.914625789999999</v>
      </c>
      <c r="AB1546" s="7" t="s">
        <v>444</v>
      </c>
      <c r="AC1546" s="7">
        <v>35.388835303999997</v>
      </c>
      <c r="AD1546" s="7">
        <v>14.863412406</v>
      </c>
      <c r="AE1546" s="7" t="s">
        <v>445</v>
      </c>
      <c r="AF1546" s="7">
        <v>23.398469300999999</v>
      </c>
      <c r="AG1546" s="7" t="s">
        <v>445</v>
      </c>
    </row>
    <row r="1547" spans="1:33" x14ac:dyDescent="0.25">
      <c r="A1547" s="1">
        <v>53434</v>
      </c>
      <c r="B1547" s="1">
        <v>20058006</v>
      </c>
      <c r="C1547" s="1" t="s">
        <v>448</v>
      </c>
      <c r="D1547" s="1">
        <v>112213</v>
      </c>
      <c r="E1547" s="1" t="s">
        <v>618</v>
      </c>
      <c r="F1547" s="1">
        <v>34203085</v>
      </c>
      <c r="G1547" s="1">
        <v>1.83</v>
      </c>
      <c r="H1547" s="1">
        <v>13.377410084814844</v>
      </c>
      <c r="I1547" s="1">
        <v>5.5207079979064808</v>
      </c>
      <c r="J1547" s="1">
        <v>8.1070022119711442</v>
      </c>
      <c r="K1547" s="1">
        <v>-9.2397897035635808</v>
      </c>
      <c r="L1547" s="1">
        <v>12.935964772154705</v>
      </c>
      <c r="M1547" s="1">
        <v>17.170000076293945</v>
      </c>
      <c r="N1547" s="1">
        <v>1</v>
      </c>
      <c r="O1547" s="1">
        <v>0.96533690096206171</v>
      </c>
      <c r="P1547" s="1">
        <v>0.96533690096206171</v>
      </c>
      <c r="Q1547" s="1">
        <v>1</v>
      </c>
      <c r="R1547" s="1">
        <v>0.9329846751933194</v>
      </c>
      <c r="S1547" s="1">
        <v>0.9329846751933194</v>
      </c>
      <c r="T1547" s="1">
        <v>0.9329846751933194</v>
      </c>
      <c r="U1547" s="1">
        <v>0.96533690096206171</v>
      </c>
      <c r="V1547" s="1">
        <v>406.790663</v>
      </c>
      <c r="W1547" s="1">
        <v>379.211635</v>
      </c>
      <c r="X1547" s="1">
        <v>262</v>
      </c>
      <c r="Y1547" s="1">
        <v>389.46</v>
      </c>
      <c r="Z1547" s="7">
        <v>74463</v>
      </c>
      <c r="AA1547" s="7">
        <v>27.298390649000002</v>
      </c>
      <c r="AB1547" s="7">
        <v>26.364563261000001</v>
      </c>
      <c r="AC1547" s="7">
        <v>65.307978012999996</v>
      </c>
      <c r="AD1547" s="7" t="s">
        <v>445</v>
      </c>
      <c r="AE1547" s="7">
        <v>25.455362378</v>
      </c>
      <c r="AF1547" s="7" t="s">
        <v>445</v>
      </c>
      <c r="AG1547" s="7">
        <v>39.689249594000003</v>
      </c>
    </row>
    <row r="1548" spans="1:33" x14ac:dyDescent="0.25">
      <c r="A1548" s="1">
        <v>53435</v>
      </c>
      <c r="B1548" s="1">
        <v>21001000</v>
      </c>
      <c r="C1548" s="1" t="s">
        <v>448</v>
      </c>
      <c r="D1548" s="1">
        <v>112230</v>
      </c>
      <c r="E1548" s="1" t="s">
        <v>618</v>
      </c>
      <c r="F1548" s="1">
        <v>34203085</v>
      </c>
      <c r="G1548" s="1">
        <v>1.83</v>
      </c>
      <c r="H1548" s="1">
        <v>9.5660844650334393</v>
      </c>
      <c r="I1548" s="1">
        <v>-8.9856667066632259</v>
      </c>
      <c r="J1548" s="1">
        <v>-2.1602066008436491</v>
      </c>
      <c r="K1548" s="1">
        <v>-9.2467123004700298</v>
      </c>
      <c r="L1548" s="1">
        <v>10.810250173379098</v>
      </c>
      <c r="M1548" s="1">
        <v>17.170000076293945</v>
      </c>
      <c r="N1548" s="1">
        <v>1</v>
      </c>
      <c r="O1548" s="1">
        <v>0.96533690096206171</v>
      </c>
      <c r="P1548" s="1">
        <v>0.96533690096206171</v>
      </c>
      <c r="Q1548" s="1">
        <v>1</v>
      </c>
      <c r="R1548" s="1">
        <v>0.9329846751933194</v>
      </c>
      <c r="S1548" s="1">
        <v>0.9329846751933194</v>
      </c>
      <c r="T1548" s="1">
        <v>0.9329846751933194</v>
      </c>
      <c r="U1548" s="1">
        <v>0.96533690096206171</v>
      </c>
      <c r="V1548" s="1">
        <v>406.790663</v>
      </c>
      <c r="W1548" s="1">
        <v>379.211635</v>
      </c>
      <c r="X1548" s="1">
        <v>262</v>
      </c>
      <c r="Y1548" s="1">
        <v>389.46</v>
      </c>
      <c r="Z1548" s="7">
        <v>74463</v>
      </c>
      <c r="AA1548" s="7">
        <v>32.862952167000003</v>
      </c>
      <c r="AB1548" s="7">
        <v>37.267170427000003</v>
      </c>
      <c r="AC1548" s="7" t="s">
        <v>444</v>
      </c>
      <c r="AD1548" s="7">
        <v>112.15676232</v>
      </c>
      <c r="AE1548" s="7">
        <v>25.435556439999999</v>
      </c>
      <c r="AF1548" s="7">
        <v>173.03895965000001</v>
      </c>
      <c r="AG1548" s="7">
        <v>39.658787386</v>
      </c>
    </row>
    <row r="1549" spans="1:33" x14ac:dyDescent="0.25">
      <c r="A1549" s="1">
        <v>53436</v>
      </c>
      <c r="B1549" s="1">
        <v>26001000</v>
      </c>
      <c r="C1549" s="1" t="s">
        <v>448</v>
      </c>
      <c r="D1549" s="1">
        <v>112248</v>
      </c>
      <c r="E1549" s="1" t="s">
        <v>618</v>
      </c>
      <c r="F1549" s="1">
        <v>34203085</v>
      </c>
      <c r="G1549" s="1">
        <v>1.83</v>
      </c>
      <c r="H1549" s="1">
        <v>9.446433272643425</v>
      </c>
      <c r="I1549" s="1">
        <v>-8.4243984951454589</v>
      </c>
      <c r="J1549" s="1">
        <v>-1.7491812827151128</v>
      </c>
      <c r="K1549" s="1">
        <v>-9.2113558665590975</v>
      </c>
      <c r="L1549" s="1">
        <v>10.432664117089294</v>
      </c>
      <c r="M1549" s="1">
        <v>17.170000076293945</v>
      </c>
      <c r="N1549" s="1">
        <v>1</v>
      </c>
      <c r="O1549" s="1">
        <v>0.96533690096206171</v>
      </c>
      <c r="P1549" s="1">
        <v>0.96533690096206171</v>
      </c>
      <c r="Q1549" s="1">
        <v>1</v>
      </c>
      <c r="R1549" s="1">
        <v>0.9329846751933194</v>
      </c>
      <c r="S1549" s="1">
        <v>0.9329846751933194</v>
      </c>
      <c r="T1549" s="1">
        <v>0.9329846751933194</v>
      </c>
      <c r="U1549" s="1">
        <v>0.96533690096206171</v>
      </c>
      <c r="V1549" s="1">
        <v>406.790663</v>
      </c>
      <c r="W1549" s="1">
        <v>379.211635</v>
      </c>
      <c r="X1549" s="1">
        <v>262</v>
      </c>
      <c r="Y1549" s="1">
        <v>389.46</v>
      </c>
      <c r="Z1549" s="7">
        <v>74463</v>
      </c>
      <c r="AA1549" s="7">
        <v>34.088543102000003</v>
      </c>
      <c r="AB1549" s="7">
        <v>37.751873218</v>
      </c>
      <c r="AC1549" s="7" t="s">
        <v>444</v>
      </c>
      <c r="AD1549" s="7">
        <v>138.74651302000001</v>
      </c>
      <c r="AE1549" s="7">
        <v>25.537025433</v>
      </c>
      <c r="AF1549" s="7">
        <v>213.93490306999999</v>
      </c>
      <c r="AG1549" s="7">
        <v>39.814850157999999</v>
      </c>
    </row>
    <row r="1550" spans="1:33" x14ac:dyDescent="0.25">
      <c r="A1550" s="1">
        <v>53437</v>
      </c>
      <c r="B1550" s="1">
        <v>20024000</v>
      </c>
      <c r="C1550" s="1" t="s">
        <v>448</v>
      </c>
      <c r="D1550" s="1">
        <v>112129</v>
      </c>
      <c r="E1550" s="1" t="s">
        <v>618</v>
      </c>
      <c r="F1550" s="1">
        <v>34203085</v>
      </c>
      <c r="G1550" s="1">
        <v>1.83</v>
      </c>
      <c r="H1550" s="1">
        <v>12.439037295319046</v>
      </c>
      <c r="I1550" s="1">
        <v>-10.908009979756249</v>
      </c>
      <c r="J1550" s="1">
        <v>-9.2796761064788207</v>
      </c>
      <c r="K1550" s="1">
        <v>-16.759491411972974</v>
      </c>
      <c r="L1550" s="1">
        <v>18.876107821228587</v>
      </c>
      <c r="M1550" s="1">
        <v>17.170000076293945</v>
      </c>
      <c r="N1550" s="1">
        <v>1</v>
      </c>
      <c r="O1550" s="1">
        <v>0.96533690096206171</v>
      </c>
      <c r="P1550" s="1">
        <v>0.96533690096206171</v>
      </c>
      <c r="Q1550" s="1">
        <v>1</v>
      </c>
      <c r="R1550" s="1">
        <v>0.9329846751933194</v>
      </c>
      <c r="S1550" s="1">
        <v>0.9329846751933194</v>
      </c>
      <c r="T1550" s="1">
        <v>0.9329846751933194</v>
      </c>
      <c r="U1550" s="1">
        <v>0.96533690096206171</v>
      </c>
      <c r="V1550" s="1">
        <v>406.790663</v>
      </c>
      <c r="W1550" s="1">
        <v>379.211635</v>
      </c>
      <c r="X1550" s="1">
        <v>262</v>
      </c>
      <c r="Y1550" s="1">
        <v>389.46</v>
      </c>
      <c r="Z1550" s="7">
        <v>74463</v>
      </c>
      <c r="AA1550" s="7">
        <v>18.393139093999999</v>
      </c>
      <c r="AB1550" s="7">
        <v>28.428883912</v>
      </c>
      <c r="AC1550" s="7" t="s">
        <v>444</v>
      </c>
      <c r="AD1550" s="7">
        <v>25.341650516000001</v>
      </c>
      <c r="AE1550" s="7">
        <v>13.585286563</v>
      </c>
      <c r="AF1550" s="7">
        <v>39.514356874000001</v>
      </c>
      <c r="AG1550" s="7">
        <v>21.432668163999999</v>
      </c>
    </row>
    <row r="1551" spans="1:33" x14ac:dyDescent="0.25">
      <c r="A1551" s="1">
        <v>53438</v>
      </c>
      <c r="B1551" s="1">
        <v>20022000</v>
      </c>
      <c r="C1551" s="1" t="s">
        <v>448</v>
      </c>
      <c r="D1551" s="1">
        <v>112122</v>
      </c>
      <c r="E1551" s="1" t="s">
        <v>618</v>
      </c>
      <c r="F1551" s="1">
        <v>34203085</v>
      </c>
      <c r="G1551" s="1">
        <v>1.83</v>
      </c>
      <c r="H1551" s="1">
        <v>3.7295556512945525</v>
      </c>
      <c r="I1551" s="1">
        <v>-1.2528601667967405</v>
      </c>
      <c r="J1551" s="1">
        <v>0.45152643177616103</v>
      </c>
      <c r="K1551" s="1">
        <v>-6.5396994385161129</v>
      </c>
      <c r="L1551" s="1">
        <v>6.0133471521633242</v>
      </c>
      <c r="M1551" s="1">
        <v>17.170000076293945</v>
      </c>
      <c r="N1551" s="1">
        <v>1</v>
      </c>
      <c r="O1551" s="1">
        <v>0.96533690096206171</v>
      </c>
      <c r="P1551" s="1">
        <v>0.96533690096206171</v>
      </c>
      <c r="Q1551" s="1">
        <v>1</v>
      </c>
      <c r="R1551" s="1">
        <v>0.9329846751933194</v>
      </c>
      <c r="S1551" s="1">
        <v>0.9329846751933194</v>
      </c>
      <c r="T1551" s="1">
        <v>0.9329846751933194</v>
      </c>
      <c r="U1551" s="1">
        <v>0.96533690096206171</v>
      </c>
      <c r="V1551" s="1">
        <v>406.790663</v>
      </c>
      <c r="W1551" s="1">
        <v>379.211635</v>
      </c>
      <c r="X1551" s="1">
        <v>262</v>
      </c>
      <c r="Y1551" s="1">
        <v>389.46</v>
      </c>
      <c r="Z1551" s="7">
        <v>74463</v>
      </c>
      <c r="AA1551" s="7">
        <v>59.875744453000003</v>
      </c>
      <c r="AB1551" s="7">
        <v>97.152975518999995</v>
      </c>
      <c r="AC1551" s="7" t="s">
        <v>444</v>
      </c>
      <c r="AD1551" s="7" t="s">
        <v>445</v>
      </c>
      <c r="AE1551" s="7">
        <v>36.378168094999999</v>
      </c>
      <c r="AF1551" s="7" t="s">
        <v>445</v>
      </c>
      <c r="AG1551" s="7">
        <v>56.488897307999999</v>
      </c>
    </row>
    <row r="1552" spans="1:33" x14ac:dyDescent="0.25">
      <c r="A1552" s="1">
        <v>53439</v>
      </c>
      <c r="B1552" s="1">
        <v>20026000</v>
      </c>
      <c r="C1552" s="1" t="s">
        <v>448</v>
      </c>
      <c r="D1552" s="1">
        <v>112137</v>
      </c>
      <c r="E1552" s="1" t="s">
        <v>618</v>
      </c>
      <c r="F1552" s="1">
        <v>34203085</v>
      </c>
      <c r="G1552" s="1">
        <v>1.83</v>
      </c>
      <c r="H1552" s="1">
        <v>17.244275215952314</v>
      </c>
      <c r="I1552" s="1">
        <v>10.221539465397388</v>
      </c>
      <c r="J1552" s="1">
        <v>8.8099297131704546</v>
      </c>
      <c r="K1552" s="1">
        <v>-10.781233591325108</v>
      </c>
      <c r="L1552" s="1">
        <v>18.192728526247482</v>
      </c>
      <c r="M1552" s="1">
        <v>17.170000076293945</v>
      </c>
      <c r="N1552" s="1">
        <v>1</v>
      </c>
      <c r="O1552" s="1">
        <v>0.96533690096206171</v>
      </c>
      <c r="P1552" s="1">
        <v>0.96533690096206171</v>
      </c>
      <c r="Q1552" s="1">
        <v>1</v>
      </c>
      <c r="R1552" s="1">
        <v>0.9329846751933194</v>
      </c>
      <c r="S1552" s="1">
        <v>0.9329846751933194</v>
      </c>
      <c r="T1552" s="1">
        <v>0.9329846751933194</v>
      </c>
      <c r="U1552" s="1">
        <v>0.96533690096206171</v>
      </c>
      <c r="V1552" s="1">
        <v>406.790663</v>
      </c>
      <c r="W1552" s="1">
        <v>379.211635</v>
      </c>
      <c r="X1552" s="1">
        <v>262</v>
      </c>
      <c r="Y1552" s="1">
        <v>389.46</v>
      </c>
      <c r="Z1552" s="7">
        <v>74463</v>
      </c>
      <c r="AA1552" s="7">
        <v>19.121609797000001</v>
      </c>
      <c r="AB1552" s="7">
        <v>20.228319541000001</v>
      </c>
      <c r="AC1552" s="7">
        <v>34.813292681999997</v>
      </c>
      <c r="AD1552" s="7" t="s">
        <v>445</v>
      </c>
      <c r="AE1552" s="7">
        <v>21.672914265999999</v>
      </c>
      <c r="AF1552" s="7" t="s">
        <v>445</v>
      </c>
      <c r="AG1552" s="7">
        <v>33.871715399000003</v>
      </c>
    </row>
    <row r="1553" spans="1:33" x14ac:dyDescent="0.25">
      <c r="A1553" s="1">
        <v>53440</v>
      </c>
      <c r="B1553" s="1">
        <v>20028000</v>
      </c>
      <c r="C1553" s="1" t="s">
        <v>448</v>
      </c>
      <c r="D1553" s="1">
        <v>112144</v>
      </c>
      <c r="E1553" s="1" t="s">
        <v>618</v>
      </c>
      <c r="F1553" s="1">
        <v>34203085</v>
      </c>
      <c r="G1553" s="1">
        <v>1.83</v>
      </c>
      <c r="H1553" s="1">
        <v>13.611261077743714</v>
      </c>
      <c r="I1553" s="1">
        <v>4.9892705699818407</v>
      </c>
      <c r="J1553" s="1">
        <v>12.84695336379167</v>
      </c>
      <c r="K1553" s="1">
        <v>-12.963844597015459</v>
      </c>
      <c r="L1553" s="1">
        <v>16.051072156230653</v>
      </c>
      <c r="M1553" s="1">
        <v>17.170000076293945</v>
      </c>
      <c r="N1553" s="1">
        <v>1</v>
      </c>
      <c r="O1553" s="1">
        <v>0.96533690096206171</v>
      </c>
      <c r="P1553" s="1">
        <v>0.96533690096206171</v>
      </c>
      <c r="Q1553" s="1">
        <v>1</v>
      </c>
      <c r="R1553" s="1">
        <v>0.9329846751933194</v>
      </c>
      <c r="S1553" s="1">
        <v>0.9329846751933194</v>
      </c>
      <c r="T1553" s="1">
        <v>0.9329846751933194</v>
      </c>
      <c r="U1553" s="1">
        <v>0.96533690096206171</v>
      </c>
      <c r="V1553" s="1">
        <v>406.790663</v>
      </c>
      <c r="W1553" s="1">
        <v>379.211635</v>
      </c>
      <c r="X1553" s="1">
        <v>262</v>
      </c>
      <c r="Y1553" s="1">
        <v>389.46</v>
      </c>
      <c r="Z1553" s="7">
        <v>74463</v>
      </c>
      <c r="AA1553" s="7">
        <v>21.80638832</v>
      </c>
      <c r="AB1553" s="7">
        <v>25.894420910000001</v>
      </c>
      <c r="AC1553" s="7">
        <v>72.370842371999998</v>
      </c>
      <c r="AD1553" s="7" t="s">
        <v>445</v>
      </c>
      <c r="AE1553" s="7">
        <v>17.855670712999999</v>
      </c>
      <c r="AF1553" s="7" t="s">
        <v>445</v>
      </c>
      <c r="AG1553" s="7">
        <v>28.000664627999999</v>
      </c>
    </row>
    <row r="1554" spans="1:33" x14ac:dyDescent="0.25">
      <c r="A1554" s="1">
        <v>53441</v>
      </c>
      <c r="B1554" s="1">
        <v>20032000</v>
      </c>
      <c r="C1554" s="1" t="s">
        <v>448</v>
      </c>
      <c r="D1554" s="1">
        <v>112165</v>
      </c>
      <c r="E1554" s="1" t="s">
        <v>618</v>
      </c>
      <c r="F1554" s="1">
        <v>34203085</v>
      </c>
      <c r="G1554" s="1">
        <v>1.83</v>
      </c>
      <c r="H1554" s="1">
        <v>8.2202148330396785</v>
      </c>
      <c r="I1554" s="1">
        <v>-7.4481825222807192</v>
      </c>
      <c r="J1554" s="1">
        <v>-0.18862074525298159</v>
      </c>
      <c r="K1554" s="1">
        <v>-7.9076500771018159</v>
      </c>
      <c r="L1554" s="1">
        <v>8.3335342988858621</v>
      </c>
      <c r="M1554" s="1">
        <v>17.170000076293945</v>
      </c>
      <c r="N1554" s="1">
        <v>1</v>
      </c>
      <c r="O1554" s="1">
        <v>0.96533690096206171</v>
      </c>
      <c r="P1554" s="1">
        <v>0.96533690096206171</v>
      </c>
      <c r="Q1554" s="1">
        <v>1</v>
      </c>
      <c r="R1554" s="1">
        <v>0.9329846751933194</v>
      </c>
      <c r="S1554" s="1">
        <v>0.9329846751933194</v>
      </c>
      <c r="T1554" s="1">
        <v>0.9329846751933194</v>
      </c>
      <c r="U1554" s="1">
        <v>0.96533690096206171</v>
      </c>
      <c r="V1554" s="1">
        <v>406.790663</v>
      </c>
      <c r="W1554" s="1">
        <v>379.211635</v>
      </c>
      <c r="X1554" s="1">
        <v>262</v>
      </c>
      <c r="Y1554" s="1">
        <v>389.46</v>
      </c>
      <c r="Z1554" s="7">
        <v>74463</v>
      </c>
      <c r="AA1554" s="7">
        <v>42.926978808000001</v>
      </c>
      <c r="AB1554" s="7">
        <v>43.532532539999998</v>
      </c>
      <c r="AC1554" s="7" t="s">
        <v>444</v>
      </c>
      <c r="AD1554" s="7">
        <v>1294.9443277</v>
      </c>
      <c r="AE1554" s="7">
        <v>29.912089245000001</v>
      </c>
      <c r="AF1554" s="7">
        <v>1992.2065740999999</v>
      </c>
      <c r="AG1554" s="7">
        <v>46.543847513000003</v>
      </c>
    </row>
    <row r="1555" spans="1:33" x14ac:dyDescent="0.25">
      <c r="A1555" s="1">
        <v>53442</v>
      </c>
      <c r="B1555" s="1">
        <v>20036000</v>
      </c>
      <c r="C1555" s="1" t="s">
        <v>448</v>
      </c>
      <c r="D1555" s="1">
        <v>112185</v>
      </c>
      <c r="E1555" s="1" t="s">
        <v>618</v>
      </c>
      <c r="F1555" s="1">
        <v>34203085</v>
      </c>
      <c r="G1555" s="1">
        <v>1.83</v>
      </c>
      <c r="H1555" s="1">
        <v>12.615779949713527</v>
      </c>
      <c r="I1555" s="1">
        <v>-7.3915218661587154</v>
      </c>
      <c r="J1555" s="1">
        <v>2.3419199458390092</v>
      </c>
      <c r="K1555" s="1">
        <v>-11.520780136479848</v>
      </c>
      <c r="L1555" s="1">
        <v>11.630774669525699</v>
      </c>
      <c r="M1555" s="1">
        <v>17.170000076293945</v>
      </c>
      <c r="N1555" s="1">
        <v>1</v>
      </c>
      <c r="O1555" s="1">
        <v>0.96533690096206171</v>
      </c>
      <c r="P1555" s="1">
        <v>0.96533690096206171</v>
      </c>
      <c r="Q1555" s="1">
        <v>1</v>
      </c>
      <c r="R1555" s="1">
        <v>0.9329846751933194</v>
      </c>
      <c r="S1555" s="1">
        <v>0.9329846751933194</v>
      </c>
      <c r="T1555" s="1">
        <v>0.9329846751933194</v>
      </c>
      <c r="U1555" s="1">
        <v>0.96533690096206171</v>
      </c>
      <c r="V1555" s="1">
        <v>406.790663</v>
      </c>
      <c r="W1555" s="1">
        <v>379.211635</v>
      </c>
      <c r="X1555" s="1">
        <v>262</v>
      </c>
      <c r="Y1555" s="1">
        <v>389.46</v>
      </c>
      <c r="Z1555" s="7">
        <v>74463</v>
      </c>
      <c r="AA1555" s="7">
        <v>30.473998503000001</v>
      </c>
      <c r="AB1555" s="7">
        <v>28.016595564999999</v>
      </c>
      <c r="AC1555" s="7" t="s">
        <v>444</v>
      </c>
      <c r="AD1555" s="7" t="s">
        <v>445</v>
      </c>
      <c r="AE1555" s="7">
        <v>20.217485448000001</v>
      </c>
      <c r="AF1555" s="7" t="s">
        <v>445</v>
      </c>
      <c r="AG1555" s="7">
        <v>31.633216239999999</v>
      </c>
    </row>
    <row r="1556" spans="1:33" x14ac:dyDescent="0.25">
      <c r="A1556" s="1">
        <v>53443</v>
      </c>
      <c r="B1556" s="1">
        <v>20033000</v>
      </c>
      <c r="C1556" s="1" t="s">
        <v>448</v>
      </c>
      <c r="D1556" s="1">
        <v>112170</v>
      </c>
      <c r="E1556" s="1" t="s">
        <v>618</v>
      </c>
      <c r="F1556" s="1">
        <v>34203085</v>
      </c>
      <c r="G1556" s="1">
        <v>1.83</v>
      </c>
      <c r="H1556" s="1">
        <v>14.370271252602439</v>
      </c>
      <c r="I1556" s="1">
        <v>-12.977602069121607</v>
      </c>
      <c r="J1556" s="1">
        <v>-1.5443109762125917</v>
      </c>
      <c r="K1556" s="1">
        <v>-13.170776269286122</v>
      </c>
      <c r="L1556" s="1">
        <v>15.212556352114687</v>
      </c>
      <c r="M1556" s="1">
        <v>17.170000076293945</v>
      </c>
      <c r="N1556" s="1">
        <v>1</v>
      </c>
      <c r="O1556" s="1">
        <v>0.96533690096206171</v>
      </c>
      <c r="P1556" s="1">
        <v>0.96533690096206171</v>
      </c>
      <c r="Q1556" s="1">
        <v>1</v>
      </c>
      <c r="R1556" s="1">
        <v>0.9329846751933194</v>
      </c>
      <c r="S1556" s="1">
        <v>0.9329846751933194</v>
      </c>
      <c r="T1556" s="1">
        <v>0.9329846751933194</v>
      </c>
      <c r="U1556" s="1">
        <v>0.96533690096206171</v>
      </c>
      <c r="V1556" s="1">
        <v>406.790663</v>
      </c>
      <c r="W1556" s="1">
        <v>379.211635</v>
      </c>
      <c r="X1556" s="1">
        <v>262</v>
      </c>
      <c r="Y1556" s="1">
        <v>389.46</v>
      </c>
      <c r="Z1556" s="7">
        <v>74463</v>
      </c>
      <c r="AA1556" s="7">
        <v>23.063475991000001</v>
      </c>
      <c r="AB1556" s="7">
        <v>24.473909162999998</v>
      </c>
      <c r="AC1556" s="7" t="s">
        <v>444</v>
      </c>
      <c r="AD1556" s="7">
        <v>157.28546754000001</v>
      </c>
      <c r="AE1556" s="7">
        <v>17.559421244999999</v>
      </c>
      <c r="AF1556" s="7">
        <v>242.44844739000001</v>
      </c>
      <c r="AG1556" s="7">
        <v>27.545022842000002</v>
      </c>
    </row>
    <row r="1557" spans="1:33" x14ac:dyDescent="0.25">
      <c r="A1557" s="1">
        <v>53444</v>
      </c>
      <c r="B1557" s="1">
        <v>20035000</v>
      </c>
      <c r="C1557" s="1" t="s">
        <v>448</v>
      </c>
      <c r="D1557" s="1">
        <v>112180</v>
      </c>
      <c r="E1557" s="1" t="s">
        <v>618</v>
      </c>
      <c r="F1557" s="1">
        <v>34203085</v>
      </c>
      <c r="G1557" s="1">
        <v>1.83</v>
      </c>
      <c r="H1557" s="1">
        <v>10.976481117784568</v>
      </c>
      <c r="I1557" s="1">
        <v>-6.1753836239888598</v>
      </c>
      <c r="J1557" s="1">
        <v>2.4038644618693006</v>
      </c>
      <c r="K1557" s="1">
        <v>-9.9201759855167069</v>
      </c>
      <c r="L1557" s="1">
        <v>10.00152246928921</v>
      </c>
      <c r="M1557" s="1">
        <v>17.170000076293945</v>
      </c>
      <c r="N1557" s="1">
        <v>1</v>
      </c>
      <c r="O1557" s="1">
        <v>0.96533690096206171</v>
      </c>
      <c r="P1557" s="1">
        <v>0.96533690096206171</v>
      </c>
      <c r="Q1557" s="1">
        <v>1</v>
      </c>
      <c r="R1557" s="1">
        <v>0.9329846751933194</v>
      </c>
      <c r="S1557" s="1">
        <v>0.9329846751933194</v>
      </c>
      <c r="T1557" s="1">
        <v>0.9329846751933194</v>
      </c>
      <c r="U1557" s="1">
        <v>0.96533690096206171</v>
      </c>
      <c r="V1557" s="1">
        <v>406.790663</v>
      </c>
      <c r="W1557" s="1">
        <v>379.211635</v>
      </c>
      <c r="X1557" s="1">
        <v>262</v>
      </c>
      <c r="Y1557" s="1">
        <v>389.46</v>
      </c>
      <c r="Z1557" s="7">
        <v>74463</v>
      </c>
      <c r="AA1557" s="7">
        <v>35.601126045000001</v>
      </c>
      <c r="AB1557" s="7">
        <v>32.350122012</v>
      </c>
      <c r="AC1557" s="7" t="s">
        <v>444</v>
      </c>
      <c r="AD1557" s="7" t="s">
        <v>445</v>
      </c>
      <c r="AE1557" s="7">
        <v>23.640891981999999</v>
      </c>
      <c r="AF1557" s="7" t="s">
        <v>445</v>
      </c>
      <c r="AG1557" s="7">
        <v>36.898532244000002</v>
      </c>
    </row>
    <row r="1558" spans="1:33" x14ac:dyDescent="0.25">
      <c r="A1558" s="1">
        <v>53445</v>
      </c>
      <c r="B1558" s="1">
        <v>20034000</v>
      </c>
      <c r="C1558" s="1" t="s">
        <v>448</v>
      </c>
      <c r="D1558" s="1">
        <v>112175</v>
      </c>
      <c r="E1558" s="1" t="s">
        <v>618</v>
      </c>
      <c r="F1558" s="1">
        <v>34203085</v>
      </c>
      <c r="G1558" s="1">
        <v>1.83</v>
      </c>
      <c r="H1558" s="1">
        <v>7.9587126213209176</v>
      </c>
      <c r="I1558" s="1">
        <v>2.0272689489091826</v>
      </c>
      <c r="J1558" s="1">
        <v>7.5278335805780001</v>
      </c>
      <c r="K1558" s="1">
        <v>-7.0869818048047089</v>
      </c>
      <c r="L1558" s="1">
        <v>8.2902992743026047</v>
      </c>
      <c r="M1558" s="1">
        <v>17.170000076293945</v>
      </c>
      <c r="N1558" s="1">
        <v>1</v>
      </c>
      <c r="O1558" s="1">
        <v>0.96533690096206171</v>
      </c>
      <c r="P1558" s="1">
        <v>0.96533690096206171</v>
      </c>
      <c r="Q1558" s="1">
        <v>1</v>
      </c>
      <c r="R1558" s="1">
        <v>0.9329846751933194</v>
      </c>
      <c r="S1558" s="1">
        <v>0.9329846751933194</v>
      </c>
      <c r="T1558" s="1">
        <v>0.9329846751933194</v>
      </c>
      <c r="U1558" s="1">
        <v>0.96533690096206171</v>
      </c>
      <c r="V1558" s="1">
        <v>406.790663</v>
      </c>
      <c r="W1558" s="1">
        <v>379.211635</v>
      </c>
      <c r="X1558" s="1">
        <v>262</v>
      </c>
      <c r="Y1558" s="1">
        <v>389.46</v>
      </c>
      <c r="Z1558" s="7">
        <v>74463</v>
      </c>
      <c r="AA1558" s="7">
        <v>43.156063904</v>
      </c>
      <c r="AB1558" s="7">
        <v>44.995753579000002</v>
      </c>
      <c r="AC1558" s="7">
        <v>179.57149484000001</v>
      </c>
      <c r="AD1558" s="7" t="s">
        <v>445</v>
      </c>
      <c r="AE1558" s="7">
        <v>33.491690769999998</v>
      </c>
      <c r="AF1558" s="7" t="s">
        <v>445</v>
      </c>
      <c r="AG1558" s="7">
        <v>52.049396739000002</v>
      </c>
    </row>
    <row r="1559" spans="1:33" x14ac:dyDescent="0.25">
      <c r="A1559" s="1">
        <v>53446</v>
      </c>
      <c r="B1559" s="1">
        <v>20013000</v>
      </c>
      <c r="C1559" s="1" t="s">
        <v>450</v>
      </c>
      <c r="D1559" s="1">
        <v>112072</v>
      </c>
      <c r="E1559" s="1" t="s">
        <v>619</v>
      </c>
      <c r="F1559" s="1">
        <v>34203085</v>
      </c>
      <c r="G1559" s="1">
        <v>1.83</v>
      </c>
      <c r="H1559" s="1">
        <v>31.15774786152242</v>
      </c>
      <c r="I1559" s="1">
        <v>-22.503342837089544</v>
      </c>
      <c r="J1559" s="1">
        <v>3.2861601896110031</v>
      </c>
      <c r="K1559" s="1">
        <v>-30.114337177622119</v>
      </c>
      <c r="L1559" s="1">
        <v>29.694021945993189</v>
      </c>
      <c r="M1559" s="1">
        <v>16.420000076293945</v>
      </c>
      <c r="N1559" s="1">
        <v>1</v>
      </c>
      <c r="O1559" s="1">
        <v>0.96533690096206171</v>
      </c>
      <c r="P1559" s="1">
        <v>0.96533690096206171</v>
      </c>
      <c r="Q1559" s="1">
        <v>1</v>
      </c>
      <c r="R1559" s="1">
        <v>0.9329846751933194</v>
      </c>
      <c r="S1559" s="1">
        <v>0.9329846751933194</v>
      </c>
      <c r="T1559" s="1">
        <v>0.9329846751933194</v>
      </c>
      <c r="U1559" s="1">
        <v>0.96533690096206171</v>
      </c>
      <c r="V1559" s="1">
        <v>406.790663</v>
      </c>
      <c r="W1559" s="1">
        <v>379.211635</v>
      </c>
      <c r="X1559" s="1">
        <v>262</v>
      </c>
      <c r="Y1559" s="1">
        <v>389.46</v>
      </c>
      <c r="Z1559" s="7">
        <v>74463</v>
      </c>
      <c r="AA1559" s="7">
        <v>11.327969083999999</v>
      </c>
      <c r="AB1559" s="7">
        <v>10.748826846</v>
      </c>
      <c r="AC1559" s="7" t="s">
        <v>444</v>
      </c>
      <c r="AD1559" s="7" t="s">
        <v>445</v>
      </c>
      <c r="AE1559" s="7">
        <v>7.1171298395000004</v>
      </c>
      <c r="AF1559" s="7" t="s">
        <v>445</v>
      </c>
      <c r="AG1559" s="7">
        <v>11.484422527</v>
      </c>
    </row>
    <row r="1560" spans="1:33" x14ac:dyDescent="0.25">
      <c r="A1560" s="1">
        <v>53447</v>
      </c>
      <c r="B1560" s="1">
        <v>20012000</v>
      </c>
      <c r="C1560" s="1" t="s">
        <v>450</v>
      </c>
      <c r="D1560" s="1">
        <v>112065</v>
      </c>
      <c r="E1560" s="1" t="s">
        <v>619</v>
      </c>
      <c r="F1560" s="1">
        <v>34203085</v>
      </c>
      <c r="G1560" s="1">
        <v>1.83</v>
      </c>
      <c r="H1560" s="1">
        <v>-1.5778935116941741</v>
      </c>
      <c r="I1560" s="1">
        <v>10.062803015236856</v>
      </c>
      <c r="J1560" s="1">
        <v>-15.410224229075801</v>
      </c>
      <c r="K1560" s="1">
        <v>6.8420631287312386</v>
      </c>
      <c r="L1560" s="1">
        <v>14.686849373121554</v>
      </c>
      <c r="M1560" s="1">
        <v>16.420000076293945</v>
      </c>
      <c r="N1560" s="1">
        <v>1</v>
      </c>
      <c r="O1560" s="1">
        <v>0.96533690096206171</v>
      </c>
      <c r="P1560" s="1">
        <v>0.96533690096206171</v>
      </c>
      <c r="Q1560" s="1">
        <v>1</v>
      </c>
      <c r="R1560" s="1">
        <v>0.9329846751933194</v>
      </c>
      <c r="S1560" s="1">
        <v>0.9329846751933194</v>
      </c>
      <c r="T1560" s="1">
        <v>0.9329846751933194</v>
      </c>
      <c r="U1560" s="1">
        <v>0.96533690096206171</v>
      </c>
      <c r="V1560" s="1">
        <v>406.790663</v>
      </c>
      <c r="W1560" s="1">
        <v>379.211635</v>
      </c>
      <c r="X1560" s="1">
        <v>262</v>
      </c>
      <c r="Y1560" s="1">
        <v>389.46</v>
      </c>
      <c r="Z1560" s="7">
        <v>74463</v>
      </c>
      <c r="AA1560" s="7">
        <v>23.924813704999998</v>
      </c>
      <c r="AB1560" s="7" t="s">
        <v>444</v>
      </c>
      <c r="AC1560" s="7">
        <v>35.378232187000002</v>
      </c>
      <c r="AD1560" s="7">
        <v>14.862324990999999</v>
      </c>
      <c r="AE1560" s="7" t="s">
        <v>445</v>
      </c>
      <c r="AF1560" s="7">
        <v>23.396796818999999</v>
      </c>
      <c r="AG1560" s="7" t="s">
        <v>445</v>
      </c>
    </row>
    <row r="1561" spans="1:33" x14ac:dyDescent="0.25">
      <c r="A1561" s="1">
        <v>53448</v>
      </c>
      <c r="B1561" s="1">
        <v>20014000</v>
      </c>
      <c r="C1561" s="1" t="s">
        <v>450</v>
      </c>
      <c r="D1561" s="1">
        <v>112078</v>
      </c>
      <c r="E1561" s="1" t="s">
        <v>619</v>
      </c>
      <c r="F1561" s="1">
        <v>34203085</v>
      </c>
      <c r="G1561" s="1">
        <v>1.83</v>
      </c>
      <c r="H1561" s="1">
        <v>24.687636812169369</v>
      </c>
      <c r="I1561" s="1">
        <v>-5.9885327924670904</v>
      </c>
      <c r="J1561" s="1">
        <v>12.96398909549066</v>
      </c>
      <c r="K1561" s="1">
        <v>-25.354153584722493</v>
      </c>
      <c r="L1561" s="1">
        <v>22.961263471668197</v>
      </c>
      <c r="M1561" s="1">
        <v>16.420000076293945</v>
      </c>
      <c r="N1561" s="1">
        <v>1</v>
      </c>
      <c r="O1561" s="1">
        <v>0.96533690096206171</v>
      </c>
      <c r="P1561" s="1">
        <v>0.96533690096206171</v>
      </c>
      <c r="Q1561" s="1">
        <v>1</v>
      </c>
      <c r="R1561" s="1">
        <v>0.9329846751933194</v>
      </c>
      <c r="S1561" s="1">
        <v>0.9329846751933194</v>
      </c>
      <c r="T1561" s="1">
        <v>0.9329846751933194</v>
      </c>
      <c r="U1561" s="1">
        <v>0.96533690096206171</v>
      </c>
      <c r="V1561" s="1">
        <v>406.790663</v>
      </c>
      <c r="W1561" s="1">
        <v>379.211635</v>
      </c>
      <c r="X1561" s="1">
        <v>262</v>
      </c>
      <c r="Y1561" s="1">
        <v>389.46</v>
      </c>
      <c r="Z1561" s="7">
        <v>74463</v>
      </c>
      <c r="AA1561" s="7">
        <v>14.942806675</v>
      </c>
      <c r="AB1561" s="7">
        <v>13.827947581</v>
      </c>
      <c r="AC1561" s="7" t="s">
        <v>444</v>
      </c>
      <c r="AD1561" s="7" t="s">
        <v>445</v>
      </c>
      <c r="AE1561" s="7">
        <v>8.6411021603999991</v>
      </c>
      <c r="AF1561" s="7" t="s">
        <v>445</v>
      </c>
      <c r="AG1561" s="7">
        <v>13.828343931999999</v>
      </c>
    </row>
    <row r="1562" spans="1:33" x14ac:dyDescent="0.25">
      <c r="A1562" s="1">
        <v>53449</v>
      </c>
      <c r="B1562" s="1">
        <v>20016000</v>
      </c>
      <c r="C1562" s="1" t="s">
        <v>450</v>
      </c>
      <c r="D1562" s="1">
        <v>112088</v>
      </c>
      <c r="E1562" s="1" t="s">
        <v>619</v>
      </c>
      <c r="F1562" s="1">
        <v>34203085</v>
      </c>
      <c r="G1562" s="1">
        <v>1.83</v>
      </c>
      <c r="H1562" s="1">
        <v>24.321325403852441</v>
      </c>
      <c r="I1562" s="1">
        <v>-6.5741286121710001</v>
      </c>
      <c r="J1562" s="1">
        <v>11.486517689260646</v>
      </c>
      <c r="K1562" s="1">
        <v>-24.283354042218036</v>
      </c>
      <c r="L1562" s="1">
        <v>21.759868172085429</v>
      </c>
      <c r="M1562" s="1">
        <v>16.420000076293945</v>
      </c>
      <c r="N1562" s="1">
        <v>1</v>
      </c>
      <c r="O1562" s="1">
        <v>0.96533690096206171</v>
      </c>
      <c r="P1562" s="1">
        <v>0.96533690096206171</v>
      </c>
      <c r="Q1562" s="1">
        <v>1</v>
      </c>
      <c r="R1562" s="1">
        <v>0.9329846751933194</v>
      </c>
      <c r="S1562" s="1">
        <v>0.9329846751933194</v>
      </c>
      <c r="T1562" s="1">
        <v>0.9329846751933194</v>
      </c>
      <c r="U1562" s="1">
        <v>0.96533690096206171</v>
      </c>
      <c r="V1562" s="1">
        <v>406.790663</v>
      </c>
      <c r="W1562" s="1">
        <v>379.211635</v>
      </c>
      <c r="X1562" s="1">
        <v>262</v>
      </c>
      <c r="Y1562" s="1">
        <v>389.46</v>
      </c>
      <c r="Z1562" s="7">
        <v>74463</v>
      </c>
      <c r="AA1562" s="7">
        <v>15.823033193000001</v>
      </c>
      <c r="AB1562" s="7">
        <v>14.051276132</v>
      </c>
      <c r="AC1562" s="7" t="s">
        <v>444</v>
      </c>
      <c r="AD1562" s="7" t="s">
        <v>445</v>
      </c>
      <c r="AE1562" s="7">
        <v>9.0662365041000008</v>
      </c>
      <c r="AF1562" s="7" t="s">
        <v>445</v>
      </c>
      <c r="AG1562" s="7">
        <v>14.482215051000001</v>
      </c>
    </row>
    <row r="1563" spans="1:33" x14ac:dyDescent="0.25">
      <c r="A1563" s="1">
        <v>53450</v>
      </c>
      <c r="B1563" s="1">
        <v>20017000</v>
      </c>
      <c r="C1563" s="1" t="s">
        <v>450</v>
      </c>
      <c r="D1563" s="1">
        <v>112093</v>
      </c>
      <c r="E1563" s="1" t="s">
        <v>619</v>
      </c>
      <c r="F1563" s="1">
        <v>34203085</v>
      </c>
      <c r="G1563" s="1">
        <v>1.83</v>
      </c>
      <c r="H1563" s="1">
        <v>0.7850376006556431</v>
      </c>
      <c r="I1563" s="1">
        <v>17.835216908516202</v>
      </c>
      <c r="J1563" s="1">
        <v>-25.18846649443914</v>
      </c>
      <c r="K1563" s="1">
        <v>15.041993726612716</v>
      </c>
      <c r="L1563" s="1">
        <v>25.592998004335698</v>
      </c>
      <c r="M1563" s="1">
        <v>16.420000076293945</v>
      </c>
      <c r="N1563" s="1">
        <v>1</v>
      </c>
      <c r="O1563" s="1">
        <v>0.96533690096206171</v>
      </c>
      <c r="P1563" s="1">
        <v>0.96533690096206171</v>
      </c>
      <c r="Q1563" s="1">
        <v>1</v>
      </c>
      <c r="R1563" s="1">
        <v>0.9329846751933194</v>
      </c>
      <c r="S1563" s="1">
        <v>0.9329846751933194</v>
      </c>
      <c r="T1563" s="1">
        <v>0.9329846751933194</v>
      </c>
      <c r="U1563" s="1">
        <v>0.96533690096206171</v>
      </c>
      <c r="V1563" s="1">
        <v>406.790663</v>
      </c>
      <c r="W1563" s="1">
        <v>379.211635</v>
      </c>
      <c r="X1563" s="1">
        <v>262</v>
      </c>
      <c r="Y1563" s="1">
        <v>389.46</v>
      </c>
      <c r="Z1563" s="7">
        <v>74463</v>
      </c>
      <c r="AA1563" s="7">
        <v>13.303403786000001</v>
      </c>
      <c r="AB1563" s="7">
        <v>465.30503333000001</v>
      </c>
      <c r="AC1563" s="7">
        <v>19.524952762000002</v>
      </c>
      <c r="AD1563" s="7">
        <v>8.7045203190000002</v>
      </c>
      <c r="AE1563" s="7" t="s">
        <v>445</v>
      </c>
      <c r="AF1563" s="7">
        <v>13.925883222</v>
      </c>
      <c r="AG1563" s="7" t="s">
        <v>445</v>
      </c>
    </row>
    <row r="1564" spans="1:33" x14ac:dyDescent="0.25">
      <c r="A1564" s="1">
        <v>53451</v>
      </c>
      <c r="B1564" s="1">
        <v>20015000</v>
      </c>
      <c r="C1564" s="1" t="s">
        <v>450</v>
      </c>
      <c r="D1564" s="1">
        <v>112083</v>
      </c>
      <c r="E1564" s="1" t="s">
        <v>619</v>
      </c>
      <c r="F1564" s="1">
        <v>34203085</v>
      </c>
      <c r="G1564" s="1">
        <v>1.83</v>
      </c>
      <c r="H1564" s="1">
        <v>7.9459019876920074</v>
      </c>
      <c r="I1564" s="1">
        <v>14.97948131666249</v>
      </c>
      <c r="J1564" s="1">
        <v>-14.692754943370822</v>
      </c>
      <c r="K1564" s="1">
        <v>8.1954510152038971</v>
      </c>
      <c r="L1564" s="1">
        <v>19.899584260445483</v>
      </c>
      <c r="M1564" s="1">
        <v>16.420000076293945</v>
      </c>
      <c r="N1564" s="1">
        <v>1</v>
      </c>
      <c r="O1564" s="1">
        <v>0.96533690096206171</v>
      </c>
      <c r="P1564" s="1">
        <v>0.96533690096206171</v>
      </c>
      <c r="Q1564" s="1">
        <v>1</v>
      </c>
      <c r="R1564" s="1">
        <v>0.9329846751933194</v>
      </c>
      <c r="S1564" s="1">
        <v>0.9329846751933194</v>
      </c>
      <c r="T1564" s="1">
        <v>0.9329846751933194</v>
      </c>
      <c r="U1564" s="1">
        <v>0.96533690096206171</v>
      </c>
      <c r="V1564" s="1">
        <v>406.790663</v>
      </c>
      <c r="W1564" s="1">
        <v>379.211635</v>
      </c>
      <c r="X1564" s="1">
        <v>262</v>
      </c>
      <c r="Y1564" s="1">
        <v>389.46</v>
      </c>
      <c r="Z1564" s="7">
        <v>74463</v>
      </c>
      <c r="AA1564" s="7">
        <v>17.395710169000001</v>
      </c>
      <c r="AB1564" s="7">
        <v>45.069909383000002</v>
      </c>
      <c r="AC1564" s="7">
        <v>23.437894531000001</v>
      </c>
      <c r="AD1564" s="7">
        <v>15.636906138000001</v>
      </c>
      <c r="AE1564" s="7" t="s">
        <v>445</v>
      </c>
      <c r="AF1564" s="7">
        <v>24.588129039999998</v>
      </c>
      <c r="AG1564" s="7" t="s">
        <v>445</v>
      </c>
    </row>
    <row r="1565" spans="1:33" x14ac:dyDescent="0.25">
      <c r="A1565" s="1">
        <v>53452</v>
      </c>
      <c r="B1565" s="1">
        <v>20002000</v>
      </c>
      <c r="C1565" s="1" t="s">
        <v>450</v>
      </c>
      <c r="D1565" s="1">
        <v>112008</v>
      </c>
      <c r="E1565" s="1" t="s">
        <v>619</v>
      </c>
      <c r="F1565" s="1">
        <v>34203085</v>
      </c>
      <c r="G1565" s="1">
        <v>1.83</v>
      </c>
      <c r="H1565" s="1">
        <v>-2.1800463417271141</v>
      </c>
      <c r="I1565" s="1">
        <v>10.270298071444056</v>
      </c>
      <c r="J1565" s="1">
        <v>-15.635449483274982</v>
      </c>
      <c r="K1565" s="1">
        <v>6.430728762206054</v>
      </c>
      <c r="L1565" s="1">
        <v>14.669197054277863</v>
      </c>
      <c r="M1565" s="1">
        <v>16.420000076293945</v>
      </c>
      <c r="N1565" s="1">
        <v>1</v>
      </c>
      <c r="O1565" s="1">
        <v>0.96533690096206171</v>
      </c>
      <c r="P1565" s="1">
        <v>0.96533690096206171</v>
      </c>
      <c r="Q1565" s="1">
        <v>1</v>
      </c>
      <c r="R1565" s="1">
        <v>0.9329846751933194</v>
      </c>
      <c r="S1565" s="1">
        <v>0.9329846751933194</v>
      </c>
      <c r="T1565" s="1">
        <v>0.9329846751933194</v>
      </c>
      <c r="U1565" s="1">
        <v>0.96533690096206171</v>
      </c>
      <c r="V1565" s="1">
        <v>406.790663</v>
      </c>
      <c r="W1565" s="1">
        <v>379.211635</v>
      </c>
      <c r="X1565" s="1">
        <v>262</v>
      </c>
      <c r="Y1565" s="1">
        <v>389.46</v>
      </c>
      <c r="Z1565" s="7">
        <v>74463</v>
      </c>
      <c r="AA1565" s="7">
        <v>23.954807217999999</v>
      </c>
      <c r="AB1565" s="7" t="s">
        <v>444</v>
      </c>
      <c r="AC1565" s="7">
        <v>34.643267799</v>
      </c>
      <c r="AD1565" s="7">
        <v>14.633831644000001</v>
      </c>
      <c r="AE1565" s="7" t="s">
        <v>445</v>
      </c>
      <c r="AF1565" s="7">
        <v>23.045366259000001</v>
      </c>
      <c r="AG1565" s="7" t="s">
        <v>445</v>
      </c>
    </row>
    <row r="1566" spans="1:33" x14ac:dyDescent="0.25">
      <c r="A1566" s="1">
        <v>53453</v>
      </c>
      <c r="B1566" s="1">
        <v>20001000</v>
      </c>
      <c r="C1566" s="1" t="s">
        <v>450</v>
      </c>
      <c r="D1566" s="1">
        <v>112003</v>
      </c>
      <c r="E1566" s="1" t="s">
        <v>619</v>
      </c>
      <c r="F1566" s="1">
        <v>34203085</v>
      </c>
      <c r="G1566" s="1">
        <v>1.83</v>
      </c>
      <c r="H1566" s="1">
        <v>25.980370595849266</v>
      </c>
      <c r="I1566" s="1">
        <v>-7.6632487507869103</v>
      </c>
      <c r="J1566" s="1">
        <v>11.133059223021478</v>
      </c>
      <c r="K1566" s="1">
        <v>-25.668759796339614</v>
      </c>
      <c r="L1566" s="1">
        <v>22.827285081963375</v>
      </c>
      <c r="M1566" s="1">
        <v>16.420000076293945</v>
      </c>
      <c r="N1566" s="1">
        <v>1</v>
      </c>
      <c r="O1566" s="1">
        <v>0.96533690096206171</v>
      </c>
      <c r="P1566" s="1">
        <v>0.96533690096206171</v>
      </c>
      <c r="Q1566" s="1">
        <v>1</v>
      </c>
      <c r="R1566" s="1">
        <v>0.9329846751933194</v>
      </c>
      <c r="S1566" s="1">
        <v>0.9329846751933194</v>
      </c>
      <c r="T1566" s="1">
        <v>0.9329846751933194</v>
      </c>
      <c r="U1566" s="1">
        <v>0.96533690096206171</v>
      </c>
      <c r="V1566" s="1">
        <v>406.790663</v>
      </c>
      <c r="W1566" s="1">
        <v>379.211635</v>
      </c>
      <c r="X1566" s="1">
        <v>262</v>
      </c>
      <c r="Y1566" s="1">
        <v>389.46</v>
      </c>
      <c r="Z1566" s="7">
        <v>74463</v>
      </c>
      <c r="AA1566" s="7">
        <v>15.036378536999999</v>
      </c>
      <c r="AB1566" s="7">
        <v>13.090137135999999</v>
      </c>
      <c r="AC1566" s="7" t="s">
        <v>444</v>
      </c>
      <c r="AD1566" s="7" t="s">
        <v>445</v>
      </c>
      <c r="AE1566" s="7">
        <v>8.5229370970999998</v>
      </c>
      <c r="AF1566" s="7" t="s">
        <v>445</v>
      </c>
      <c r="AG1566" s="7">
        <v>13.646602034000001</v>
      </c>
    </row>
    <row r="1567" spans="1:33" x14ac:dyDescent="0.25">
      <c r="A1567" s="1">
        <v>53454</v>
      </c>
      <c r="B1567" s="1">
        <v>20003000</v>
      </c>
      <c r="C1567" s="1" t="s">
        <v>450</v>
      </c>
      <c r="D1567" s="1">
        <v>112011</v>
      </c>
      <c r="E1567" s="1" t="s">
        <v>619</v>
      </c>
      <c r="F1567" s="1">
        <v>34203085</v>
      </c>
      <c r="G1567" s="1">
        <v>1.83</v>
      </c>
      <c r="H1567" s="1">
        <v>14.962990818376841</v>
      </c>
      <c r="I1567" s="1">
        <v>-5.0674330525538487</v>
      </c>
      <c r="J1567" s="1">
        <v>7.1446932084426935</v>
      </c>
      <c r="K1567" s="1">
        <v>-16.153376353186736</v>
      </c>
      <c r="L1567" s="1">
        <v>14.318898365748771</v>
      </c>
      <c r="M1567" s="1">
        <v>16.420000076293945</v>
      </c>
      <c r="N1567" s="1">
        <v>1</v>
      </c>
      <c r="O1567" s="1">
        <v>0.96533690096206171</v>
      </c>
      <c r="P1567" s="1">
        <v>0.96533690096206171</v>
      </c>
      <c r="Q1567" s="1">
        <v>1</v>
      </c>
      <c r="R1567" s="1">
        <v>0.9329846751933194</v>
      </c>
      <c r="S1567" s="1">
        <v>0.9329846751933194</v>
      </c>
      <c r="T1567" s="1">
        <v>0.9329846751933194</v>
      </c>
      <c r="U1567" s="1">
        <v>0.96533690096206171</v>
      </c>
      <c r="V1567" s="1">
        <v>406.790663</v>
      </c>
      <c r="W1567" s="1">
        <v>379.211635</v>
      </c>
      <c r="X1567" s="1">
        <v>262</v>
      </c>
      <c r="Y1567" s="1">
        <v>389.46</v>
      </c>
      <c r="Z1567" s="7">
        <v>74463</v>
      </c>
      <c r="AA1567" s="7">
        <v>24.565303642</v>
      </c>
      <c r="AB1567" s="7">
        <v>23.464827185000001</v>
      </c>
      <c r="AC1567" s="7" t="s">
        <v>444</v>
      </c>
      <c r="AD1567" s="7" t="s">
        <v>445</v>
      </c>
      <c r="AE1567" s="7">
        <v>14.132562974000001</v>
      </c>
      <c r="AF1567" s="7" t="s">
        <v>445</v>
      </c>
      <c r="AG1567" s="7">
        <v>22.274397948000001</v>
      </c>
    </row>
    <row r="1568" spans="1:33" x14ac:dyDescent="0.25">
      <c r="A1568" s="1">
        <v>53455</v>
      </c>
      <c r="B1568" s="1">
        <v>20054006</v>
      </c>
      <c r="C1568" s="1" t="s">
        <v>450</v>
      </c>
      <c r="D1568" s="1">
        <v>112201</v>
      </c>
      <c r="E1568" s="1" t="s">
        <v>619</v>
      </c>
      <c r="F1568" s="1">
        <v>34203085</v>
      </c>
      <c r="G1568" s="1">
        <v>1.83</v>
      </c>
      <c r="H1568" s="1">
        <v>17.825677007904723</v>
      </c>
      <c r="I1568" s="1">
        <v>12.206441874786833</v>
      </c>
      <c r="J1568" s="1">
        <v>4.5877402933287383</v>
      </c>
      <c r="K1568" s="1">
        <v>-8.4734429426598474</v>
      </c>
      <c r="L1568" s="1">
        <v>18.015743466295998</v>
      </c>
      <c r="M1568" s="1">
        <v>16.420000076293945</v>
      </c>
      <c r="N1568" s="1">
        <v>1</v>
      </c>
      <c r="O1568" s="1">
        <v>0.96533690096206171</v>
      </c>
      <c r="P1568" s="1">
        <v>0.96533690096206171</v>
      </c>
      <c r="Q1568" s="1">
        <v>1</v>
      </c>
      <c r="R1568" s="1">
        <v>0.9329846751933194</v>
      </c>
      <c r="S1568" s="1">
        <v>0.9329846751933194</v>
      </c>
      <c r="T1568" s="1">
        <v>0.9329846751933194</v>
      </c>
      <c r="U1568" s="1">
        <v>0.96533690096206171</v>
      </c>
      <c r="V1568" s="1">
        <v>406.790663</v>
      </c>
      <c r="W1568" s="1">
        <v>379.211635</v>
      </c>
      <c r="X1568" s="1">
        <v>262</v>
      </c>
      <c r="Y1568" s="1">
        <v>389.46</v>
      </c>
      <c r="Z1568" s="7">
        <v>74463</v>
      </c>
      <c r="AA1568" s="7">
        <v>19.319282699999999</v>
      </c>
      <c r="AB1568" s="7">
        <v>19.535937254</v>
      </c>
      <c r="AC1568" s="7">
        <v>28.989655323000001</v>
      </c>
      <c r="AD1568" s="7" t="s">
        <v>445</v>
      </c>
      <c r="AE1568" s="7">
        <v>27.848012142999998</v>
      </c>
      <c r="AF1568" s="7" t="s">
        <v>445</v>
      </c>
      <c r="AG1568" s="7">
        <v>43.369226533999999</v>
      </c>
    </row>
    <row r="1569" spans="1:33" x14ac:dyDescent="0.25">
      <c r="A1569" s="1">
        <v>53456</v>
      </c>
      <c r="B1569" s="1">
        <v>20006000</v>
      </c>
      <c r="C1569" s="1" t="s">
        <v>450</v>
      </c>
      <c r="D1569" s="1">
        <v>112030</v>
      </c>
      <c r="E1569" s="1" t="s">
        <v>619</v>
      </c>
      <c r="F1569" s="1">
        <v>34203085</v>
      </c>
      <c r="G1569" s="1">
        <v>1.83</v>
      </c>
      <c r="H1569" s="1">
        <v>5.5972703893691005</v>
      </c>
      <c r="I1569" s="1">
        <v>9.9766588734525534</v>
      </c>
      <c r="J1569" s="1">
        <v>-9.7626456001773469</v>
      </c>
      <c r="K1569" s="1">
        <v>4.2573276006269278</v>
      </c>
      <c r="L1569" s="1">
        <v>13.46878518552322</v>
      </c>
      <c r="M1569" s="1">
        <v>16.420000076293945</v>
      </c>
      <c r="N1569" s="1">
        <v>1</v>
      </c>
      <c r="O1569" s="1">
        <v>0.96533690096206171</v>
      </c>
      <c r="P1569" s="1">
        <v>0.96533690096206171</v>
      </c>
      <c r="Q1569" s="1">
        <v>1</v>
      </c>
      <c r="R1569" s="1">
        <v>0.9329846751933194</v>
      </c>
      <c r="S1569" s="1">
        <v>0.9329846751933194</v>
      </c>
      <c r="T1569" s="1">
        <v>0.9329846751933194</v>
      </c>
      <c r="U1569" s="1">
        <v>0.96533690096206171</v>
      </c>
      <c r="V1569" s="1">
        <v>406.790663</v>
      </c>
      <c r="W1569" s="1">
        <v>379.211635</v>
      </c>
      <c r="X1569" s="1">
        <v>262</v>
      </c>
      <c r="Y1569" s="1">
        <v>389.46</v>
      </c>
      <c r="Z1569" s="7">
        <v>74463</v>
      </c>
      <c r="AA1569" s="7">
        <v>26.178916249</v>
      </c>
      <c r="AB1569" s="7">
        <v>64.400982814000002</v>
      </c>
      <c r="AC1569" s="7">
        <v>35.692342515</v>
      </c>
      <c r="AD1569" s="7">
        <v>24.038498263000001</v>
      </c>
      <c r="AE1569" s="7" t="s">
        <v>445</v>
      </c>
      <c r="AF1569" s="7">
        <v>37.510064264</v>
      </c>
      <c r="AG1569" s="7" t="s">
        <v>445</v>
      </c>
    </row>
    <row r="1570" spans="1:33" x14ac:dyDescent="0.25">
      <c r="A1570" s="1">
        <v>53457</v>
      </c>
      <c r="B1570" s="1">
        <v>20007000</v>
      </c>
      <c r="C1570" s="1" t="s">
        <v>450</v>
      </c>
      <c r="D1570" s="1">
        <v>112033</v>
      </c>
      <c r="E1570" s="1" t="s">
        <v>619</v>
      </c>
      <c r="F1570" s="1">
        <v>34203085</v>
      </c>
      <c r="G1570" s="1">
        <v>1.83</v>
      </c>
      <c r="H1570" s="1">
        <v>13.967724280837365</v>
      </c>
      <c r="I1570" s="1">
        <v>-4.1121640641246824</v>
      </c>
      <c r="J1570" s="1">
        <v>7.7437970225894759</v>
      </c>
      <c r="K1570" s="1">
        <v>-15.625170153810926</v>
      </c>
      <c r="L1570" s="1">
        <v>14.040177270037546</v>
      </c>
      <c r="M1570" s="1">
        <v>16.420000076293945</v>
      </c>
      <c r="N1570" s="1">
        <v>1</v>
      </c>
      <c r="O1570" s="1">
        <v>0.96533690096206171</v>
      </c>
      <c r="P1570" s="1">
        <v>0.96533690096206171</v>
      </c>
      <c r="Q1570" s="1">
        <v>1</v>
      </c>
      <c r="R1570" s="1">
        <v>0.9329846751933194</v>
      </c>
      <c r="S1570" s="1">
        <v>0.9329846751933194</v>
      </c>
      <c r="T1570" s="1">
        <v>0.9329846751933194</v>
      </c>
      <c r="U1570" s="1">
        <v>0.96533690096206171</v>
      </c>
      <c r="V1570" s="1">
        <v>406.790663</v>
      </c>
      <c r="W1570" s="1">
        <v>379.211635</v>
      </c>
      <c r="X1570" s="1">
        <v>262</v>
      </c>
      <c r="Y1570" s="1">
        <v>389.46</v>
      </c>
      <c r="Z1570" s="7">
        <v>74463</v>
      </c>
      <c r="AA1570" s="7">
        <v>25.07281785</v>
      </c>
      <c r="AB1570" s="7">
        <v>25.208062042000002</v>
      </c>
      <c r="AC1570" s="7" t="s">
        <v>444</v>
      </c>
      <c r="AD1570" s="7" t="s">
        <v>445</v>
      </c>
      <c r="AE1570" s="7">
        <v>14.644116671999999</v>
      </c>
      <c r="AF1570" s="7" t="s">
        <v>445</v>
      </c>
      <c r="AG1570" s="7">
        <v>23.061184982</v>
      </c>
    </row>
    <row r="1571" spans="1:33" x14ac:dyDescent="0.25">
      <c r="A1571" s="1">
        <v>53458</v>
      </c>
      <c r="B1571" s="1">
        <v>20004000</v>
      </c>
      <c r="C1571" s="1" t="s">
        <v>450</v>
      </c>
      <c r="D1571" s="1">
        <v>112017</v>
      </c>
      <c r="E1571" s="1" t="s">
        <v>619</v>
      </c>
      <c r="F1571" s="1">
        <v>34203085</v>
      </c>
      <c r="G1571" s="1">
        <v>1.83</v>
      </c>
      <c r="H1571" s="1">
        <v>3.5064514943281466</v>
      </c>
      <c r="I1571" s="1">
        <v>10.357715675668162</v>
      </c>
      <c r="J1571" s="1">
        <v>-13.184575535620795</v>
      </c>
      <c r="K1571" s="1">
        <v>7.1442537797116215</v>
      </c>
      <c r="L1571" s="1">
        <v>15.249730033468648</v>
      </c>
      <c r="M1571" s="1">
        <v>16.420000076293945</v>
      </c>
      <c r="N1571" s="1">
        <v>1</v>
      </c>
      <c r="O1571" s="1">
        <v>0.96533690096206171</v>
      </c>
      <c r="P1571" s="1">
        <v>0.96533690096206171</v>
      </c>
      <c r="Q1571" s="1">
        <v>1</v>
      </c>
      <c r="R1571" s="1">
        <v>0.9329846751933194</v>
      </c>
      <c r="S1571" s="1">
        <v>0.9329846751933194</v>
      </c>
      <c r="T1571" s="1">
        <v>0.9329846751933194</v>
      </c>
      <c r="U1571" s="1">
        <v>0.96533690096206171</v>
      </c>
      <c r="V1571" s="1">
        <v>406.790663</v>
      </c>
      <c r="W1571" s="1">
        <v>379.211635</v>
      </c>
      <c r="X1571" s="1">
        <v>262</v>
      </c>
      <c r="Y1571" s="1">
        <v>389.46</v>
      </c>
      <c r="Z1571" s="7">
        <v>74463</v>
      </c>
      <c r="AA1571" s="7">
        <v>23.004817378999999</v>
      </c>
      <c r="AB1571" s="7">
        <v>103.3981316</v>
      </c>
      <c r="AC1571" s="7">
        <v>34.342443836000001</v>
      </c>
      <c r="AD1571" s="7">
        <v>17.539996547000001</v>
      </c>
      <c r="AE1571" s="7" t="s">
        <v>445</v>
      </c>
      <c r="AF1571" s="7">
        <v>27.515146993999998</v>
      </c>
      <c r="AG1571" s="7" t="s">
        <v>445</v>
      </c>
    </row>
    <row r="1572" spans="1:33" x14ac:dyDescent="0.25">
      <c r="A1572" s="1">
        <v>53459</v>
      </c>
      <c r="B1572" s="1">
        <v>20005000</v>
      </c>
      <c r="C1572" s="1" t="s">
        <v>450</v>
      </c>
      <c r="D1572" s="1">
        <v>112025</v>
      </c>
      <c r="E1572" s="1" t="s">
        <v>619</v>
      </c>
      <c r="F1572" s="1">
        <v>34203085</v>
      </c>
      <c r="G1572" s="1">
        <v>1.83</v>
      </c>
      <c r="H1572" s="1">
        <v>27.382355565275613</v>
      </c>
      <c r="I1572" s="1">
        <v>-6.9115788564503404</v>
      </c>
      <c r="J1572" s="1">
        <v>13.477720570218747</v>
      </c>
      <c r="K1572" s="1">
        <v>-27.539820272828266</v>
      </c>
      <c r="L1572" s="1">
        <v>24.823277694290713</v>
      </c>
      <c r="M1572" s="1">
        <v>16.420000076293945</v>
      </c>
      <c r="N1572" s="1">
        <v>1</v>
      </c>
      <c r="O1572" s="1">
        <v>0.96533690096206171</v>
      </c>
      <c r="P1572" s="1">
        <v>0.96533690096206171</v>
      </c>
      <c r="Q1572" s="1">
        <v>1</v>
      </c>
      <c r="R1572" s="1">
        <v>0.9329846751933194</v>
      </c>
      <c r="S1572" s="1">
        <v>0.9329846751933194</v>
      </c>
      <c r="T1572" s="1">
        <v>0.9329846751933194</v>
      </c>
      <c r="U1572" s="1">
        <v>0.96533690096206171</v>
      </c>
      <c r="V1572" s="1">
        <v>406.790663</v>
      </c>
      <c r="W1572" s="1">
        <v>379.211635</v>
      </c>
      <c r="X1572" s="1">
        <v>262</v>
      </c>
      <c r="Y1572" s="1">
        <v>389.46</v>
      </c>
      <c r="Z1572" s="7">
        <v>74463</v>
      </c>
      <c r="AA1572" s="7">
        <v>13.746923796999999</v>
      </c>
      <c r="AB1572" s="7">
        <v>12.368717811</v>
      </c>
      <c r="AC1572" s="7" t="s">
        <v>444</v>
      </c>
      <c r="AD1572" s="7" t="s">
        <v>445</v>
      </c>
      <c r="AE1572" s="7">
        <v>7.8759469916000002</v>
      </c>
      <c r="AF1572" s="7" t="s">
        <v>445</v>
      </c>
      <c r="AG1572" s="7">
        <v>12.651509186</v>
      </c>
    </row>
    <row r="1573" spans="1:33" x14ac:dyDescent="0.25">
      <c r="A1573" s="1">
        <v>53460</v>
      </c>
      <c r="B1573" s="1">
        <v>20010000</v>
      </c>
      <c r="C1573" s="1" t="s">
        <v>450</v>
      </c>
      <c r="D1573" s="1">
        <v>112055</v>
      </c>
      <c r="E1573" s="1" t="s">
        <v>619</v>
      </c>
      <c r="F1573" s="1">
        <v>34203085</v>
      </c>
      <c r="G1573" s="1">
        <v>1.83</v>
      </c>
      <c r="H1573" s="1">
        <v>-4.3620943905335796</v>
      </c>
      <c r="I1573" s="1">
        <v>3.9604982260051944</v>
      </c>
      <c r="J1573" s="1">
        <v>-11.651597234823919</v>
      </c>
      <c r="K1573" s="1">
        <v>-7.713405109567514</v>
      </c>
      <c r="L1573" s="1">
        <v>10.282996471949204</v>
      </c>
      <c r="M1573" s="1">
        <v>16.420000076293945</v>
      </c>
      <c r="N1573" s="1">
        <v>1</v>
      </c>
      <c r="O1573" s="1">
        <v>0.96533690096206171</v>
      </c>
      <c r="P1573" s="1">
        <v>0.96533690096206171</v>
      </c>
      <c r="Q1573" s="1">
        <v>1</v>
      </c>
      <c r="R1573" s="1">
        <v>0.9329846751933194</v>
      </c>
      <c r="S1573" s="1">
        <v>0.9329846751933194</v>
      </c>
      <c r="T1573" s="1">
        <v>0.9329846751933194</v>
      </c>
      <c r="U1573" s="1">
        <v>0.96533690096206171</v>
      </c>
      <c r="V1573" s="1">
        <v>406.790663</v>
      </c>
      <c r="W1573" s="1">
        <v>379.211635</v>
      </c>
      <c r="X1573" s="1">
        <v>262</v>
      </c>
      <c r="Y1573" s="1">
        <v>389.46</v>
      </c>
      <c r="Z1573" s="7">
        <v>74463</v>
      </c>
      <c r="AA1573" s="7">
        <v>34.599252176999997</v>
      </c>
      <c r="AB1573" s="7" t="s">
        <v>444</v>
      </c>
      <c r="AC1573" s="7">
        <v>91.429528723000004</v>
      </c>
      <c r="AD1573" s="7">
        <v>19.979268333</v>
      </c>
      <c r="AE1573" s="7">
        <v>30.690541522</v>
      </c>
      <c r="AF1573" s="7">
        <v>31.266830193000001</v>
      </c>
      <c r="AG1573" s="7">
        <v>47.741133664000003</v>
      </c>
    </row>
    <row r="1574" spans="1:33" x14ac:dyDescent="0.25">
      <c r="A1574" s="1">
        <v>53461</v>
      </c>
      <c r="B1574" s="1">
        <v>20008000</v>
      </c>
      <c r="C1574" s="1" t="s">
        <v>450</v>
      </c>
      <c r="D1574" s="1">
        <v>112039</v>
      </c>
      <c r="E1574" s="1" t="s">
        <v>619</v>
      </c>
      <c r="F1574" s="1">
        <v>34203085</v>
      </c>
      <c r="G1574" s="1">
        <v>1.83</v>
      </c>
      <c r="H1574" s="1">
        <v>4.0513873997141889</v>
      </c>
      <c r="I1574" s="1">
        <v>3.1488267246464114</v>
      </c>
      <c r="J1574" s="1">
        <v>-3.3202368849450825</v>
      </c>
      <c r="K1574" s="1">
        <v>-3.0995334512518524</v>
      </c>
      <c r="L1574" s="1">
        <v>6.4320387793700737</v>
      </c>
      <c r="M1574" s="1">
        <v>16.420000076293945</v>
      </c>
      <c r="N1574" s="1">
        <v>1</v>
      </c>
      <c r="O1574" s="1">
        <v>0.96533690096206171</v>
      </c>
      <c r="P1574" s="1">
        <v>0.96533690096206171</v>
      </c>
      <c r="Q1574" s="1">
        <v>1</v>
      </c>
      <c r="R1574" s="1">
        <v>0.9329846751933194</v>
      </c>
      <c r="S1574" s="1">
        <v>0.9329846751933194</v>
      </c>
      <c r="T1574" s="1">
        <v>0.9329846751933194</v>
      </c>
      <c r="U1574" s="1">
        <v>0.96533690096206171</v>
      </c>
      <c r="V1574" s="1">
        <v>406.790663</v>
      </c>
      <c r="W1574" s="1">
        <v>379.211635</v>
      </c>
      <c r="X1574" s="1">
        <v>262</v>
      </c>
      <c r="Y1574" s="1">
        <v>389.46</v>
      </c>
      <c r="Z1574" s="7">
        <v>74463</v>
      </c>
      <c r="AA1574" s="7">
        <v>55.913056201000003</v>
      </c>
      <c r="AB1574" s="7">
        <v>89.355956719000005</v>
      </c>
      <c r="AC1574" s="7">
        <v>115.25504245</v>
      </c>
      <c r="AD1574" s="7">
        <v>72.621850901000002</v>
      </c>
      <c r="AE1574" s="7">
        <v>77.864122211999998</v>
      </c>
      <c r="AF1574" s="7">
        <v>112.23291755</v>
      </c>
      <c r="AG1574" s="7">
        <v>120.29570962</v>
      </c>
    </row>
    <row r="1575" spans="1:33" x14ac:dyDescent="0.25">
      <c r="A1575" s="1">
        <v>53462</v>
      </c>
      <c r="B1575" s="1">
        <v>20011000</v>
      </c>
      <c r="C1575" s="1" t="s">
        <v>450</v>
      </c>
      <c r="D1575" s="1">
        <v>112059</v>
      </c>
      <c r="E1575" s="1" t="s">
        <v>619</v>
      </c>
      <c r="F1575" s="1">
        <v>34203085</v>
      </c>
      <c r="G1575" s="1">
        <v>1.83</v>
      </c>
      <c r="H1575" s="1">
        <v>19.291345352691799</v>
      </c>
      <c r="I1575" s="1">
        <v>-6.4270452001609728</v>
      </c>
      <c r="J1575" s="1">
        <v>8.6164049047220992</v>
      </c>
      <c r="K1575" s="1">
        <v>-19.915808270672791</v>
      </c>
      <c r="L1575" s="1">
        <v>17.612839684263616</v>
      </c>
      <c r="M1575" s="1">
        <v>16.420000076293945</v>
      </c>
      <c r="N1575" s="1">
        <v>1</v>
      </c>
      <c r="O1575" s="1">
        <v>0.96533690096206171</v>
      </c>
      <c r="P1575" s="1">
        <v>0.96533690096206171</v>
      </c>
      <c r="Q1575" s="1">
        <v>1</v>
      </c>
      <c r="R1575" s="1">
        <v>0.9329846751933194</v>
      </c>
      <c r="S1575" s="1">
        <v>0.9329846751933194</v>
      </c>
      <c r="T1575" s="1">
        <v>0.9329846751933194</v>
      </c>
      <c r="U1575" s="1">
        <v>0.96533690096206171</v>
      </c>
      <c r="V1575" s="1">
        <v>406.790663</v>
      </c>
      <c r="W1575" s="1">
        <v>379.211635</v>
      </c>
      <c r="X1575" s="1">
        <v>262</v>
      </c>
      <c r="Y1575" s="1">
        <v>389.46</v>
      </c>
      <c r="Z1575" s="7">
        <v>74463</v>
      </c>
      <c r="AA1575" s="7">
        <v>19.784097914</v>
      </c>
      <c r="AB1575" s="7">
        <v>17.975710499000002</v>
      </c>
      <c r="AC1575" s="7" t="s">
        <v>444</v>
      </c>
      <c r="AD1575" s="7" t="s">
        <v>445</v>
      </c>
      <c r="AE1575" s="7">
        <v>11.273766727</v>
      </c>
      <c r="AF1575" s="7" t="s">
        <v>445</v>
      </c>
      <c r="AG1575" s="7">
        <v>17.877471822</v>
      </c>
    </row>
    <row r="1576" spans="1:33" x14ac:dyDescent="0.25">
      <c r="A1576" s="1">
        <v>53463</v>
      </c>
      <c r="B1576" s="1">
        <v>20009000</v>
      </c>
      <c r="C1576" s="1" t="s">
        <v>450</v>
      </c>
      <c r="D1576" s="1">
        <v>112048</v>
      </c>
      <c r="E1576" s="1" t="s">
        <v>619</v>
      </c>
      <c r="F1576" s="1">
        <v>34203085</v>
      </c>
      <c r="G1576" s="1">
        <v>1.83</v>
      </c>
      <c r="H1576" s="1">
        <v>16.903371137820422</v>
      </c>
      <c r="I1576" s="1">
        <v>-7.4903849967725824</v>
      </c>
      <c r="J1576" s="1">
        <v>3.7008465370104209</v>
      </c>
      <c r="K1576" s="1">
        <v>-16.325288651430423</v>
      </c>
      <c r="L1576" s="1">
        <v>15.390396558747904</v>
      </c>
      <c r="M1576" s="1">
        <v>16.420000076293945</v>
      </c>
      <c r="N1576" s="1">
        <v>1</v>
      </c>
      <c r="O1576" s="1">
        <v>0.96533690096206171</v>
      </c>
      <c r="P1576" s="1">
        <v>0.96533690096206171</v>
      </c>
      <c r="Q1576" s="1">
        <v>1</v>
      </c>
      <c r="R1576" s="1">
        <v>0.9329846751933194</v>
      </c>
      <c r="S1576" s="1">
        <v>0.9329846751933194</v>
      </c>
      <c r="T1576" s="1">
        <v>0.9329846751933194</v>
      </c>
      <c r="U1576" s="1">
        <v>0.96533690096206171</v>
      </c>
      <c r="V1576" s="1">
        <v>406.790663</v>
      </c>
      <c r="W1576" s="1">
        <v>379.211635</v>
      </c>
      <c r="X1576" s="1">
        <v>262</v>
      </c>
      <c r="Y1576" s="1">
        <v>389.46</v>
      </c>
      <c r="Z1576" s="7">
        <v>74463</v>
      </c>
      <c r="AA1576" s="7">
        <v>22.785415999000001</v>
      </c>
      <c r="AB1576" s="7">
        <v>20.656448383000001</v>
      </c>
      <c r="AC1576" s="7" t="s">
        <v>444</v>
      </c>
      <c r="AD1576" s="7" t="s">
        <v>445</v>
      </c>
      <c r="AE1576" s="7">
        <v>13.973210589000001</v>
      </c>
      <c r="AF1576" s="7" t="s">
        <v>445</v>
      </c>
      <c r="AG1576" s="7">
        <v>22.029308545999999</v>
      </c>
    </row>
    <row r="1577" spans="1:33" x14ac:dyDescent="0.25">
      <c r="A1577" s="1">
        <v>53464</v>
      </c>
      <c r="B1577" s="1">
        <v>20022000</v>
      </c>
      <c r="C1577" s="1" t="s">
        <v>450</v>
      </c>
      <c r="D1577" s="1">
        <v>112119</v>
      </c>
      <c r="E1577" s="1" t="s">
        <v>619</v>
      </c>
      <c r="F1577" s="1">
        <v>34203085</v>
      </c>
      <c r="G1577" s="1">
        <v>1.83</v>
      </c>
      <c r="H1577" s="1">
        <v>3.7275485853558386</v>
      </c>
      <c r="I1577" s="1">
        <v>-1.2641780545977501</v>
      </c>
      <c r="J1577" s="1">
        <v>0.43554962293982485</v>
      </c>
      <c r="K1577" s="1">
        <v>-6.5468647738837715</v>
      </c>
      <c r="L1577" s="1">
        <v>6.0166212928386393</v>
      </c>
      <c r="M1577" s="1">
        <v>16.420000076293945</v>
      </c>
      <c r="N1577" s="1">
        <v>1</v>
      </c>
      <c r="O1577" s="1">
        <v>0.96533690096206171</v>
      </c>
      <c r="P1577" s="1">
        <v>0.96533690096206171</v>
      </c>
      <c r="Q1577" s="1">
        <v>1</v>
      </c>
      <c r="R1577" s="1">
        <v>0.9329846751933194</v>
      </c>
      <c r="S1577" s="1">
        <v>0.9329846751933194</v>
      </c>
      <c r="T1577" s="1">
        <v>0.9329846751933194</v>
      </c>
      <c r="U1577" s="1">
        <v>0.96533690096206171</v>
      </c>
      <c r="V1577" s="1">
        <v>406.790663</v>
      </c>
      <c r="W1577" s="1">
        <v>379.211635</v>
      </c>
      <c r="X1577" s="1">
        <v>262</v>
      </c>
      <c r="Y1577" s="1">
        <v>389.46</v>
      </c>
      <c r="Z1577" s="7">
        <v>74463</v>
      </c>
      <c r="AA1577" s="7">
        <v>59.842616931000002</v>
      </c>
      <c r="AB1577" s="7">
        <v>97.205825130999997</v>
      </c>
      <c r="AC1577" s="7" t="s">
        <v>444</v>
      </c>
      <c r="AD1577" s="7" t="s">
        <v>445</v>
      </c>
      <c r="AE1577" s="7">
        <v>36.337258878</v>
      </c>
      <c r="AF1577" s="7" t="s">
        <v>445</v>
      </c>
      <c r="AG1577" s="7">
        <v>56.425977537999998</v>
      </c>
    </row>
    <row r="1578" spans="1:33" x14ac:dyDescent="0.25">
      <c r="A1578" s="1">
        <v>53465</v>
      </c>
      <c r="B1578" s="1">
        <v>20026000</v>
      </c>
      <c r="C1578" s="1" t="s">
        <v>450</v>
      </c>
      <c r="D1578" s="1">
        <v>112134</v>
      </c>
      <c r="E1578" s="1" t="s">
        <v>619</v>
      </c>
      <c r="F1578" s="1">
        <v>34203085</v>
      </c>
      <c r="G1578" s="1">
        <v>1.83</v>
      </c>
      <c r="H1578" s="1">
        <v>17.227026060523176</v>
      </c>
      <c r="I1578" s="1">
        <v>10.20253318261879</v>
      </c>
      <c r="J1578" s="1">
        <v>8.8091956164081893</v>
      </c>
      <c r="K1578" s="1">
        <v>-10.78071076344871</v>
      </c>
      <c r="L1578" s="1">
        <v>18.175974729528924</v>
      </c>
      <c r="M1578" s="1">
        <v>16.420000076293945</v>
      </c>
      <c r="N1578" s="1">
        <v>1</v>
      </c>
      <c r="O1578" s="1">
        <v>0.96533690096206171</v>
      </c>
      <c r="P1578" s="1">
        <v>0.96533690096206171</v>
      </c>
      <c r="Q1578" s="1">
        <v>1</v>
      </c>
      <c r="R1578" s="1">
        <v>0.9329846751933194</v>
      </c>
      <c r="S1578" s="1">
        <v>0.9329846751933194</v>
      </c>
      <c r="T1578" s="1">
        <v>0.9329846751933194</v>
      </c>
      <c r="U1578" s="1">
        <v>0.96533690096206171</v>
      </c>
      <c r="V1578" s="1">
        <v>406.790663</v>
      </c>
      <c r="W1578" s="1">
        <v>379.211635</v>
      </c>
      <c r="X1578" s="1">
        <v>262</v>
      </c>
      <c r="Y1578" s="1">
        <v>389.46</v>
      </c>
      <c r="Z1578" s="7">
        <v>74463</v>
      </c>
      <c r="AA1578" s="7">
        <v>19.140156992000001</v>
      </c>
      <c r="AB1578" s="7">
        <v>20.24957513</v>
      </c>
      <c r="AC1578" s="7">
        <v>34.880009207999997</v>
      </c>
      <c r="AD1578" s="7" t="s">
        <v>445</v>
      </c>
      <c r="AE1578" s="7">
        <v>21.674013825999999</v>
      </c>
      <c r="AF1578" s="7" t="s">
        <v>445</v>
      </c>
      <c r="AG1578" s="7">
        <v>33.873406559000003</v>
      </c>
    </row>
    <row r="1579" spans="1:33" x14ac:dyDescent="0.25">
      <c r="A1579" s="1">
        <v>53466</v>
      </c>
      <c r="B1579" s="1">
        <v>20030000</v>
      </c>
      <c r="C1579" s="1" t="s">
        <v>450</v>
      </c>
      <c r="D1579" s="1">
        <v>112150</v>
      </c>
      <c r="E1579" s="1" t="s">
        <v>619</v>
      </c>
      <c r="F1579" s="1">
        <v>34203085</v>
      </c>
      <c r="G1579" s="1">
        <v>1.83</v>
      </c>
      <c r="H1579" s="1">
        <v>16.888672401133238</v>
      </c>
      <c r="I1579" s="1">
        <v>-7.2977796036743321</v>
      </c>
      <c r="J1579" s="1">
        <v>3.8719029804660492</v>
      </c>
      <c r="K1579" s="1">
        <v>-16.330641665461872</v>
      </c>
      <c r="L1579" s="1">
        <v>15.32410770331243</v>
      </c>
      <c r="M1579" s="1">
        <v>16.420000076293945</v>
      </c>
      <c r="N1579" s="1">
        <v>1</v>
      </c>
      <c r="O1579" s="1">
        <v>0.96533690096206171</v>
      </c>
      <c r="P1579" s="1">
        <v>0.96533690096206171</v>
      </c>
      <c r="Q1579" s="1">
        <v>1</v>
      </c>
      <c r="R1579" s="1">
        <v>0.9329846751933194</v>
      </c>
      <c r="S1579" s="1">
        <v>0.9329846751933194</v>
      </c>
      <c r="T1579" s="1">
        <v>0.9329846751933194</v>
      </c>
      <c r="U1579" s="1">
        <v>0.96533690096206171</v>
      </c>
      <c r="V1579" s="1">
        <v>406.790663</v>
      </c>
      <c r="W1579" s="1">
        <v>379.211635</v>
      </c>
      <c r="X1579" s="1">
        <v>262</v>
      </c>
      <c r="Y1579" s="1">
        <v>389.46</v>
      </c>
      <c r="Z1579" s="7">
        <v>74463</v>
      </c>
      <c r="AA1579" s="7">
        <v>22.888306688</v>
      </c>
      <c r="AB1579" s="7">
        <v>20.675296663000001</v>
      </c>
      <c r="AC1579" s="7" t="s">
        <v>444</v>
      </c>
      <c r="AD1579" s="7" t="s">
        <v>445</v>
      </c>
      <c r="AE1579" s="7">
        <v>13.968302527000001</v>
      </c>
      <c r="AF1579" s="7" t="s">
        <v>445</v>
      </c>
      <c r="AG1579" s="7">
        <v>22.021759778</v>
      </c>
    </row>
    <row r="1580" spans="1:33" x14ac:dyDescent="0.25">
      <c r="A1580" s="1">
        <v>53467</v>
      </c>
      <c r="B1580" s="1">
        <v>20032000</v>
      </c>
      <c r="C1580" s="1" t="s">
        <v>450</v>
      </c>
      <c r="D1580" s="1">
        <v>112161</v>
      </c>
      <c r="E1580" s="1" t="s">
        <v>619</v>
      </c>
      <c r="F1580" s="1">
        <v>34203085</v>
      </c>
      <c r="G1580" s="1">
        <v>1.83</v>
      </c>
      <c r="H1580" s="1">
        <v>8.2197527578068907</v>
      </c>
      <c r="I1580" s="1">
        <v>-7.4569308087670603</v>
      </c>
      <c r="J1580" s="1">
        <v>-0.20614238007221264</v>
      </c>
      <c r="K1580" s="1">
        <v>-7.9173852762197034</v>
      </c>
      <c r="L1580" s="1">
        <v>8.3421765717484373</v>
      </c>
      <c r="M1580" s="1">
        <v>16.420000076293945</v>
      </c>
      <c r="N1580" s="1">
        <v>1</v>
      </c>
      <c r="O1580" s="1">
        <v>0.96533690096206171</v>
      </c>
      <c r="P1580" s="1">
        <v>0.96533690096206171</v>
      </c>
      <c r="Q1580" s="1">
        <v>1</v>
      </c>
      <c r="R1580" s="1">
        <v>0.9329846751933194</v>
      </c>
      <c r="S1580" s="1">
        <v>0.9329846751933194</v>
      </c>
      <c r="T1580" s="1">
        <v>0.9329846751933194</v>
      </c>
      <c r="U1580" s="1">
        <v>0.96533690096206171</v>
      </c>
      <c r="V1580" s="1">
        <v>406.790663</v>
      </c>
      <c r="W1580" s="1">
        <v>379.211635</v>
      </c>
      <c r="X1580" s="1">
        <v>262</v>
      </c>
      <c r="Y1580" s="1">
        <v>389.46</v>
      </c>
      <c r="Z1580" s="7">
        <v>74463</v>
      </c>
      <c r="AA1580" s="7">
        <v>42.881471627000003</v>
      </c>
      <c r="AB1580" s="7">
        <v>43.535035946000001</v>
      </c>
      <c r="AC1580" s="7" t="s">
        <v>444</v>
      </c>
      <c r="AD1580" s="7">
        <v>1184.7919988000001</v>
      </c>
      <c r="AE1580" s="7">
        <v>29.874079810000001</v>
      </c>
      <c r="AF1580" s="7">
        <v>1822.7885355000001</v>
      </c>
      <c r="AG1580" s="7">
        <v>46.485387705000001</v>
      </c>
    </row>
    <row r="1581" spans="1:33" x14ac:dyDescent="0.25">
      <c r="A1581" s="1">
        <v>53468</v>
      </c>
      <c r="B1581" s="1">
        <v>20031000</v>
      </c>
      <c r="C1581" s="1" t="s">
        <v>450</v>
      </c>
      <c r="D1581" s="1">
        <v>112157</v>
      </c>
      <c r="E1581" s="1" t="s">
        <v>619</v>
      </c>
      <c r="F1581" s="1">
        <v>34203085</v>
      </c>
      <c r="G1581" s="1">
        <v>1.83</v>
      </c>
      <c r="H1581" s="1">
        <v>-4.4127801461957725</v>
      </c>
      <c r="I1581" s="1">
        <v>3.9509190376172061</v>
      </c>
      <c r="J1581" s="1">
        <v>-11.177551867565839</v>
      </c>
      <c r="K1581" s="1">
        <v>-7.1921811718651938</v>
      </c>
      <c r="L1581" s="1">
        <v>9.7857917428910035</v>
      </c>
      <c r="M1581" s="1">
        <v>16.420000076293945</v>
      </c>
      <c r="N1581" s="1">
        <v>1</v>
      </c>
      <c r="O1581" s="1">
        <v>0.96533690096206171</v>
      </c>
      <c r="P1581" s="1">
        <v>0.96533690096206171</v>
      </c>
      <c r="Q1581" s="1">
        <v>1</v>
      </c>
      <c r="R1581" s="1">
        <v>0.9329846751933194</v>
      </c>
      <c r="S1581" s="1">
        <v>0.9329846751933194</v>
      </c>
      <c r="T1581" s="1">
        <v>0.9329846751933194</v>
      </c>
      <c r="U1581" s="1">
        <v>0.96533690096206171</v>
      </c>
      <c r="V1581" s="1">
        <v>406.790663</v>
      </c>
      <c r="W1581" s="1">
        <v>379.211635</v>
      </c>
      <c r="X1581" s="1">
        <v>262</v>
      </c>
      <c r="Y1581" s="1">
        <v>389.46</v>
      </c>
      <c r="Z1581" s="7">
        <v>74463</v>
      </c>
      <c r="AA1581" s="7">
        <v>36.408008893000002</v>
      </c>
      <c r="AB1581" s="7" t="s">
        <v>444</v>
      </c>
      <c r="AC1581" s="7">
        <v>91.653628448000006</v>
      </c>
      <c r="AD1581" s="7">
        <v>20.869009224999999</v>
      </c>
      <c r="AE1581" s="7">
        <v>32.987184007000003</v>
      </c>
      <c r="AF1581" s="7">
        <v>32.635282027999999</v>
      </c>
      <c r="AG1581" s="7">
        <v>51.273448133000002</v>
      </c>
    </row>
    <row r="1582" spans="1:33" x14ac:dyDescent="0.25">
      <c r="A1582" s="1">
        <v>53469</v>
      </c>
      <c r="B1582" s="1">
        <v>20018000</v>
      </c>
      <c r="C1582" s="1" t="s">
        <v>443</v>
      </c>
      <c r="D1582" s="1">
        <v>112098</v>
      </c>
      <c r="E1582" s="1" t="s">
        <v>602</v>
      </c>
      <c r="F1582" s="1">
        <v>34203085</v>
      </c>
      <c r="G1582" s="1">
        <v>1.83</v>
      </c>
      <c r="H1582" s="1">
        <v>7.6623632010574347</v>
      </c>
      <c r="I1582" s="1">
        <v>3.2062574270574755</v>
      </c>
      <c r="J1582" s="1">
        <v>3.2065302749819091</v>
      </c>
      <c r="K1582" s="1">
        <v>-6.3469910704119394</v>
      </c>
      <c r="L1582" s="1">
        <v>8.4359208625598985</v>
      </c>
      <c r="M1582" s="1">
        <v>-27.719999313354492</v>
      </c>
      <c r="N1582" s="1">
        <v>1</v>
      </c>
      <c r="O1582" s="1">
        <v>0.96533690096206171</v>
      </c>
      <c r="P1582" s="1">
        <v>0.96533690096206171</v>
      </c>
      <c r="Q1582" s="1">
        <v>1</v>
      </c>
      <c r="R1582" s="1">
        <v>0.9329846751933194</v>
      </c>
      <c r="S1582" s="1">
        <v>0.9329846751933194</v>
      </c>
      <c r="T1582" s="1">
        <v>0.9329846751933194</v>
      </c>
      <c r="U1582" s="1">
        <v>0.96533690096206171</v>
      </c>
      <c r="V1582" s="1">
        <v>406.790663</v>
      </c>
      <c r="W1582" s="1">
        <v>379.211635</v>
      </c>
      <c r="X1582" s="1">
        <v>262</v>
      </c>
      <c r="Y1582" s="1">
        <v>389.46</v>
      </c>
      <c r="Z1582" s="7">
        <v>74463</v>
      </c>
      <c r="AA1582" s="7">
        <v>42.393838148</v>
      </c>
      <c r="AB1582" s="7">
        <v>46.774684510999997</v>
      </c>
      <c r="AC1582" s="7">
        <v>113.17267416999999</v>
      </c>
      <c r="AD1582" s="7" t="s">
        <v>445</v>
      </c>
      <c r="AE1582" s="7">
        <v>37.513050071999999</v>
      </c>
      <c r="AF1582" s="7" t="s">
        <v>445</v>
      </c>
      <c r="AG1582" s="7">
        <v>58.234384495</v>
      </c>
    </row>
    <row r="1583" spans="1:33" x14ac:dyDescent="0.25">
      <c r="A1583" s="1">
        <v>53470</v>
      </c>
      <c r="B1583" s="1">
        <v>20003000</v>
      </c>
      <c r="C1583" s="1" t="s">
        <v>443</v>
      </c>
      <c r="D1583" s="1">
        <v>112013</v>
      </c>
      <c r="E1583" s="1" t="s">
        <v>602</v>
      </c>
      <c r="F1583" s="1">
        <v>34203085</v>
      </c>
      <c r="G1583" s="1">
        <v>1.83</v>
      </c>
      <c r="H1583" s="1">
        <v>14.817661997841977</v>
      </c>
      <c r="I1583" s="1">
        <v>-6.1445447377128417</v>
      </c>
      <c r="J1583" s="1">
        <v>6.0115270252551252</v>
      </c>
      <c r="K1583" s="1">
        <v>-16.092883262612876</v>
      </c>
      <c r="L1583" s="1">
        <v>14.077808239976592</v>
      </c>
      <c r="M1583" s="1">
        <v>-27.719999313354492</v>
      </c>
      <c r="N1583" s="1">
        <v>1</v>
      </c>
      <c r="O1583" s="1">
        <v>0.96533690096206171</v>
      </c>
      <c r="P1583" s="1">
        <v>0.96533690096206171</v>
      </c>
      <c r="Q1583" s="1">
        <v>1</v>
      </c>
      <c r="R1583" s="1">
        <v>0.9329846751933194</v>
      </c>
      <c r="S1583" s="1">
        <v>0.9329846751933194</v>
      </c>
      <c r="T1583" s="1">
        <v>0.9329846751933194</v>
      </c>
      <c r="U1583" s="1">
        <v>0.96533690096206171</v>
      </c>
      <c r="V1583" s="1">
        <v>406.790663</v>
      </c>
      <c r="W1583" s="1">
        <v>379.211635</v>
      </c>
      <c r="X1583" s="1">
        <v>262</v>
      </c>
      <c r="Y1583" s="1">
        <v>389.46</v>
      </c>
      <c r="Z1583" s="7">
        <v>74463</v>
      </c>
      <c r="AA1583" s="7">
        <v>25.003123377000001</v>
      </c>
      <c r="AB1583" s="7">
        <v>23.704773573000001</v>
      </c>
      <c r="AC1583" s="7" t="s">
        <v>444</v>
      </c>
      <c r="AD1583" s="7" t="s">
        <v>445</v>
      </c>
      <c r="AE1583" s="7">
        <v>14.189446223999999</v>
      </c>
      <c r="AF1583" s="7" t="s">
        <v>445</v>
      </c>
      <c r="AG1583" s="7">
        <v>22.361886327000001</v>
      </c>
    </row>
    <row r="1584" spans="1:33" x14ac:dyDescent="0.25">
      <c r="A1584" s="1">
        <v>53471</v>
      </c>
      <c r="B1584" s="1">
        <v>20056006</v>
      </c>
      <c r="C1584" s="1" t="s">
        <v>443</v>
      </c>
      <c r="D1584" s="1">
        <v>112207</v>
      </c>
      <c r="E1584" s="1" t="s">
        <v>602</v>
      </c>
      <c r="F1584" s="1">
        <v>34203085</v>
      </c>
      <c r="G1584" s="1">
        <v>1.83</v>
      </c>
      <c r="H1584" s="1">
        <v>5.9403168572925891</v>
      </c>
      <c r="I1584" s="1">
        <v>1.1032902624167833</v>
      </c>
      <c r="J1584" s="1">
        <v>4.8647467291448976</v>
      </c>
      <c r="K1584" s="1">
        <v>-6.4459525556093915</v>
      </c>
      <c r="L1584" s="1">
        <v>7.0730378484772771</v>
      </c>
      <c r="M1584" s="1">
        <v>-27.719999313354492</v>
      </c>
      <c r="N1584" s="1">
        <v>1</v>
      </c>
      <c r="O1584" s="1">
        <v>0.96533690096206171</v>
      </c>
      <c r="P1584" s="1">
        <v>0.96533690096206171</v>
      </c>
      <c r="Q1584" s="1">
        <v>1</v>
      </c>
      <c r="R1584" s="1">
        <v>0.9329846751933194</v>
      </c>
      <c r="S1584" s="1">
        <v>0.9329846751933194</v>
      </c>
      <c r="T1584" s="1">
        <v>0.9329846751933194</v>
      </c>
      <c r="U1584" s="1">
        <v>0.96533690096206171</v>
      </c>
      <c r="V1584" s="1">
        <v>406.790663</v>
      </c>
      <c r="W1584" s="1">
        <v>379.211635</v>
      </c>
      <c r="X1584" s="1">
        <v>262</v>
      </c>
      <c r="Y1584" s="1">
        <v>389.46</v>
      </c>
      <c r="Z1584" s="7">
        <v>74463</v>
      </c>
      <c r="AA1584" s="7">
        <v>50.755270136999997</v>
      </c>
      <c r="AB1584" s="7">
        <v>60.624151259000001</v>
      </c>
      <c r="AC1584" s="7">
        <v>330.79571778000002</v>
      </c>
      <c r="AD1584" s="7" t="s">
        <v>445</v>
      </c>
      <c r="AE1584" s="7">
        <v>36.921778478999997</v>
      </c>
      <c r="AF1584" s="7" t="s">
        <v>445</v>
      </c>
      <c r="AG1584" s="7">
        <v>57.324988619999999</v>
      </c>
    </row>
    <row r="1585" spans="1:33" x14ac:dyDescent="0.25">
      <c r="A1585" s="1">
        <v>53472</v>
      </c>
      <c r="B1585" s="1">
        <v>20007000</v>
      </c>
      <c r="C1585" s="1" t="s">
        <v>443</v>
      </c>
      <c r="D1585" s="1">
        <v>112035</v>
      </c>
      <c r="E1585" s="1" t="s">
        <v>602</v>
      </c>
      <c r="F1585" s="1">
        <v>34203085</v>
      </c>
      <c r="G1585" s="1">
        <v>1.83</v>
      </c>
      <c r="H1585" s="1">
        <v>13.816949316879525</v>
      </c>
      <c r="I1585" s="1">
        <v>-5.2462641218552797</v>
      </c>
      <c r="J1585" s="1">
        <v>6.6160769176831957</v>
      </c>
      <c r="K1585" s="1">
        <v>-15.507688755807148</v>
      </c>
      <c r="L1585" s="1">
        <v>13.676178637379305</v>
      </c>
      <c r="M1585" s="1">
        <v>-27.719999313354492</v>
      </c>
      <c r="N1585" s="1">
        <v>1</v>
      </c>
      <c r="O1585" s="1">
        <v>0.96533690096206171</v>
      </c>
      <c r="P1585" s="1">
        <v>0.96533690096206171</v>
      </c>
      <c r="Q1585" s="1">
        <v>1</v>
      </c>
      <c r="R1585" s="1">
        <v>0.9329846751933194</v>
      </c>
      <c r="S1585" s="1">
        <v>0.9329846751933194</v>
      </c>
      <c r="T1585" s="1">
        <v>0.9329846751933194</v>
      </c>
      <c r="U1585" s="1">
        <v>0.96533690096206171</v>
      </c>
      <c r="V1585" s="1">
        <v>406.790663</v>
      </c>
      <c r="W1585" s="1">
        <v>379.211635</v>
      </c>
      <c r="X1585" s="1">
        <v>262</v>
      </c>
      <c r="Y1585" s="1">
        <v>389.46</v>
      </c>
      <c r="Z1585" s="7">
        <v>74463</v>
      </c>
      <c r="AA1585" s="7">
        <v>25.766759505</v>
      </c>
      <c r="AB1585" s="7">
        <v>25.494052786000001</v>
      </c>
      <c r="AC1585" s="7" t="s">
        <v>444</v>
      </c>
      <c r="AD1585" s="7" t="s">
        <v>445</v>
      </c>
      <c r="AE1585" s="7">
        <v>14.762631604999999</v>
      </c>
      <c r="AF1585" s="7" t="s">
        <v>445</v>
      </c>
      <c r="AG1585" s="7">
        <v>23.243464991</v>
      </c>
    </row>
    <row r="1586" spans="1:33" x14ac:dyDescent="0.25">
      <c r="A1586" s="1">
        <v>53473</v>
      </c>
      <c r="B1586" s="1">
        <v>20004000</v>
      </c>
      <c r="C1586" s="1" t="s">
        <v>443</v>
      </c>
      <c r="D1586" s="1">
        <v>112019</v>
      </c>
      <c r="E1586" s="1" t="s">
        <v>602</v>
      </c>
      <c r="F1586" s="1">
        <v>34203085</v>
      </c>
      <c r="G1586" s="1">
        <v>1.83</v>
      </c>
      <c r="H1586" s="1">
        <v>2.3973220303938825</v>
      </c>
      <c r="I1586" s="1">
        <v>10.040654076750428</v>
      </c>
      <c r="J1586" s="1">
        <v>-13.353939913537582</v>
      </c>
      <c r="K1586" s="1">
        <v>6.4446966644398298</v>
      </c>
      <c r="L1586" s="1">
        <v>14.708171195528728</v>
      </c>
      <c r="M1586" s="1">
        <v>-27.719999313354492</v>
      </c>
      <c r="N1586" s="1">
        <v>1</v>
      </c>
      <c r="O1586" s="1">
        <v>0.96533690096206171</v>
      </c>
      <c r="P1586" s="1">
        <v>0.96533690096206171</v>
      </c>
      <c r="Q1586" s="1">
        <v>1</v>
      </c>
      <c r="R1586" s="1">
        <v>0.9329846751933194</v>
      </c>
      <c r="S1586" s="1">
        <v>0.9329846751933194</v>
      </c>
      <c r="T1586" s="1">
        <v>0.9329846751933194</v>
      </c>
      <c r="U1586" s="1">
        <v>0.96533690096206171</v>
      </c>
      <c r="V1586" s="1">
        <v>406.790663</v>
      </c>
      <c r="W1586" s="1">
        <v>379.211635</v>
      </c>
      <c r="X1586" s="1">
        <v>262</v>
      </c>
      <c r="Y1586" s="1">
        <v>389.46</v>
      </c>
      <c r="Z1586" s="7">
        <v>74463</v>
      </c>
      <c r="AA1586" s="7">
        <v>23.888681242000001</v>
      </c>
      <c r="AB1586" s="7">
        <v>151.69829414</v>
      </c>
      <c r="AC1586" s="7">
        <v>35.458479869999998</v>
      </c>
      <c r="AD1586" s="7">
        <v>17.304858827</v>
      </c>
      <c r="AE1586" s="7" t="s">
        <v>445</v>
      </c>
      <c r="AF1586" s="7">
        <v>27.153497161000001</v>
      </c>
      <c r="AG1586" s="7" t="s">
        <v>445</v>
      </c>
    </row>
    <row r="1587" spans="1:33" x14ac:dyDescent="0.25">
      <c r="A1587" s="1">
        <v>53474</v>
      </c>
      <c r="B1587" s="1">
        <v>20008000</v>
      </c>
      <c r="C1587" s="1" t="s">
        <v>443</v>
      </c>
      <c r="D1587" s="1">
        <v>112041</v>
      </c>
      <c r="E1587" s="1" t="s">
        <v>602</v>
      </c>
      <c r="F1587" s="1">
        <v>34203085</v>
      </c>
      <c r="G1587" s="1">
        <v>1.83</v>
      </c>
      <c r="H1587" s="1">
        <v>3.0592997875355152</v>
      </c>
      <c r="I1587" s="1">
        <v>2.7182922640433373</v>
      </c>
      <c r="J1587" s="1">
        <v>-3.6066433452831097</v>
      </c>
      <c r="K1587" s="1">
        <v>-3.6856182558728987</v>
      </c>
      <c r="L1587" s="1">
        <v>5.8270880225938342</v>
      </c>
      <c r="M1587" s="1">
        <v>-27.719999313354492</v>
      </c>
      <c r="N1587" s="1">
        <v>1</v>
      </c>
      <c r="O1587" s="1">
        <v>0.96533690096206171</v>
      </c>
      <c r="P1587" s="1">
        <v>0.96533690096206171</v>
      </c>
      <c r="Q1587" s="1">
        <v>1</v>
      </c>
      <c r="R1587" s="1">
        <v>0.9329846751933194</v>
      </c>
      <c r="S1587" s="1">
        <v>0.9329846751933194</v>
      </c>
      <c r="T1587" s="1">
        <v>0.9329846751933194</v>
      </c>
      <c r="U1587" s="1">
        <v>0.96533690096206171</v>
      </c>
      <c r="V1587" s="1">
        <v>406.790663</v>
      </c>
      <c r="W1587" s="1">
        <v>379.211635</v>
      </c>
      <c r="X1587" s="1">
        <v>262</v>
      </c>
      <c r="Y1587" s="1">
        <v>389.46</v>
      </c>
      <c r="Z1587" s="7">
        <v>74463</v>
      </c>
      <c r="AA1587" s="7">
        <v>61.821598561999998</v>
      </c>
      <c r="AB1587" s="7">
        <v>118.65711435999999</v>
      </c>
      <c r="AC1587" s="7">
        <v>133.66800071</v>
      </c>
      <c r="AD1587" s="7">
        <v>66.775480272999999</v>
      </c>
      <c r="AE1587" s="7">
        <v>65.323196796000005</v>
      </c>
      <c r="AF1587" s="7">
        <v>103.24100014</v>
      </c>
      <c r="AG1587" s="7">
        <v>101.00733862</v>
      </c>
    </row>
    <row r="1588" spans="1:33" x14ac:dyDescent="0.25">
      <c r="A1588" s="1">
        <v>53475</v>
      </c>
      <c r="B1588" s="1">
        <v>20022000</v>
      </c>
      <c r="C1588" s="1" t="s">
        <v>443</v>
      </c>
      <c r="D1588" s="1">
        <v>112120</v>
      </c>
      <c r="E1588" s="1" t="s">
        <v>602</v>
      </c>
      <c r="F1588" s="1">
        <v>34203085</v>
      </c>
      <c r="G1588" s="1">
        <v>1.83</v>
      </c>
      <c r="H1588" s="1">
        <v>3.4849214736215219</v>
      </c>
      <c r="I1588" s="1">
        <v>-1.8823967679805202</v>
      </c>
      <c r="J1588" s="1">
        <v>-0.60031752152075635</v>
      </c>
      <c r="K1588" s="1">
        <v>-6.9452654026136704</v>
      </c>
      <c r="L1588" s="1">
        <v>6.2240131786924247</v>
      </c>
      <c r="M1588" s="1">
        <v>-27.719999313354492</v>
      </c>
      <c r="N1588" s="1">
        <v>1</v>
      </c>
      <c r="O1588" s="1">
        <v>0.96533690096206171</v>
      </c>
      <c r="P1588" s="1">
        <v>0.96533690096206171</v>
      </c>
      <c r="Q1588" s="1">
        <v>1</v>
      </c>
      <c r="R1588" s="1">
        <v>0.9329846751933194</v>
      </c>
      <c r="S1588" s="1">
        <v>0.9329846751933194</v>
      </c>
      <c r="T1588" s="1">
        <v>0.9329846751933194</v>
      </c>
      <c r="U1588" s="1">
        <v>0.96533690096206171</v>
      </c>
      <c r="V1588" s="1">
        <v>406.790663</v>
      </c>
      <c r="W1588" s="1">
        <v>379.211635</v>
      </c>
      <c r="X1588" s="1">
        <v>262</v>
      </c>
      <c r="Y1588" s="1">
        <v>389.46</v>
      </c>
      <c r="Z1588" s="7">
        <v>74463</v>
      </c>
      <c r="AA1588" s="7">
        <v>57.815265011000001</v>
      </c>
      <c r="AB1588" s="7">
        <v>104.04310852</v>
      </c>
      <c r="AC1588" s="7" t="s">
        <v>444</v>
      </c>
      <c r="AD1588" s="7">
        <v>406.18782334000002</v>
      </c>
      <c r="AE1588" s="7">
        <v>34.195485087000002</v>
      </c>
      <c r="AF1588" s="7">
        <v>625.26875940000002</v>
      </c>
      <c r="AG1588" s="7">
        <v>53.131856401999997</v>
      </c>
    </row>
    <row r="1589" spans="1:33" x14ac:dyDescent="0.25">
      <c r="A1589" s="1">
        <v>53476</v>
      </c>
      <c r="B1589" s="1">
        <v>20026000</v>
      </c>
      <c r="C1589" s="1" t="s">
        <v>443</v>
      </c>
      <c r="D1589" s="1">
        <v>112135</v>
      </c>
      <c r="E1589" s="1" t="s">
        <v>602</v>
      </c>
      <c r="F1589" s="1">
        <v>34203085</v>
      </c>
      <c r="G1589" s="1">
        <v>1.83</v>
      </c>
      <c r="H1589" s="1">
        <v>16.103921947986066</v>
      </c>
      <c r="I1589" s="1">
        <v>9.0494785866959297</v>
      </c>
      <c r="J1589" s="1">
        <v>8.6538051705356978</v>
      </c>
      <c r="K1589" s="1">
        <v>-10.644275598273932</v>
      </c>
      <c r="L1589" s="1">
        <v>17.076474821307212</v>
      </c>
      <c r="M1589" s="1">
        <v>-27.719999313354492</v>
      </c>
      <c r="N1589" s="1">
        <v>1</v>
      </c>
      <c r="O1589" s="1">
        <v>0.96533690096206171</v>
      </c>
      <c r="P1589" s="1">
        <v>0.96533690096206171</v>
      </c>
      <c r="Q1589" s="1">
        <v>1</v>
      </c>
      <c r="R1589" s="1">
        <v>0.9329846751933194</v>
      </c>
      <c r="S1589" s="1">
        <v>0.9329846751933194</v>
      </c>
      <c r="T1589" s="1">
        <v>0.9329846751933194</v>
      </c>
      <c r="U1589" s="1">
        <v>0.96533690096206171</v>
      </c>
      <c r="V1589" s="1">
        <v>406.790663</v>
      </c>
      <c r="W1589" s="1">
        <v>379.211635</v>
      </c>
      <c r="X1589" s="1">
        <v>262</v>
      </c>
      <c r="Y1589" s="1">
        <v>389.46</v>
      </c>
      <c r="Z1589" s="7">
        <v>74463</v>
      </c>
      <c r="AA1589" s="7">
        <v>20.436917652999998</v>
      </c>
      <c r="AB1589" s="7">
        <v>21.731542397999998</v>
      </c>
      <c r="AC1589" s="7">
        <v>39.451721171999999</v>
      </c>
      <c r="AD1589" s="7" t="s">
        <v>445</v>
      </c>
      <c r="AE1589" s="7">
        <v>21.964642605000002</v>
      </c>
      <c r="AF1589" s="7" t="s">
        <v>445</v>
      </c>
      <c r="AG1589" s="7">
        <v>34.320403532999997</v>
      </c>
    </row>
    <row r="1590" spans="1:33" x14ac:dyDescent="0.25">
      <c r="A1590" s="1">
        <v>53477</v>
      </c>
      <c r="B1590" s="1">
        <v>20021000</v>
      </c>
      <c r="C1590" s="1" t="s">
        <v>443</v>
      </c>
      <c r="D1590" s="1">
        <v>112113</v>
      </c>
      <c r="E1590" s="1" t="s">
        <v>602</v>
      </c>
      <c r="F1590" s="1">
        <v>34203085</v>
      </c>
      <c r="G1590" s="1">
        <v>1.83</v>
      </c>
      <c r="H1590" s="1">
        <v>7.3128204286054688</v>
      </c>
      <c r="I1590" s="1">
        <v>3.1381989863044533</v>
      </c>
      <c r="J1590" s="1">
        <v>2.7287769710780747</v>
      </c>
      <c r="K1590" s="1">
        <v>-5.9505541264652111</v>
      </c>
      <c r="L1590" s="1">
        <v>8.0119447140702871</v>
      </c>
      <c r="M1590" s="1">
        <v>-27.719999313354492</v>
      </c>
      <c r="N1590" s="1">
        <v>1</v>
      </c>
      <c r="O1590" s="1">
        <v>0.96533690096206171</v>
      </c>
      <c r="P1590" s="1">
        <v>0.96533690096206171</v>
      </c>
      <c r="Q1590" s="1">
        <v>1</v>
      </c>
      <c r="R1590" s="1">
        <v>0.9329846751933194</v>
      </c>
      <c r="S1590" s="1">
        <v>0.9329846751933194</v>
      </c>
      <c r="T1590" s="1">
        <v>0.9329846751933194</v>
      </c>
      <c r="U1590" s="1">
        <v>0.96533690096206171</v>
      </c>
      <c r="V1590" s="1">
        <v>406.790663</v>
      </c>
      <c r="W1590" s="1">
        <v>379.211635</v>
      </c>
      <c r="X1590" s="1">
        <v>262</v>
      </c>
      <c r="Y1590" s="1">
        <v>389.46</v>
      </c>
      <c r="Z1590" s="7">
        <v>74463</v>
      </c>
      <c r="AA1590" s="7">
        <v>44.690153590000001</v>
      </c>
      <c r="AB1590" s="7">
        <v>49.058248812999999</v>
      </c>
      <c r="AC1590" s="7">
        <v>115.64874858</v>
      </c>
      <c r="AD1590" s="7" t="s">
        <v>445</v>
      </c>
      <c r="AE1590" s="7">
        <v>40.078860843000001</v>
      </c>
      <c r="AF1590" s="7" t="s">
        <v>445</v>
      </c>
      <c r="AG1590" s="7">
        <v>62.180688967999998</v>
      </c>
    </row>
    <row r="1591" spans="1:33" x14ac:dyDescent="0.25">
      <c r="A1591" s="1">
        <v>53478</v>
      </c>
      <c r="B1591" s="1">
        <v>20019000</v>
      </c>
      <c r="C1591" s="1" t="s">
        <v>443</v>
      </c>
      <c r="D1591" s="1">
        <v>112103</v>
      </c>
      <c r="E1591" s="1" t="s">
        <v>602</v>
      </c>
      <c r="F1591" s="1">
        <v>34203085</v>
      </c>
      <c r="G1591" s="1">
        <v>1.83</v>
      </c>
      <c r="H1591" s="1">
        <v>5.7839367747546682</v>
      </c>
      <c r="I1591" s="1">
        <v>1.799717035637884</v>
      </c>
      <c r="J1591" s="1">
        <v>2.2679659494370177</v>
      </c>
      <c r="K1591" s="1">
        <v>-5.3806750692255481</v>
      </c>
      <c r="L1591" s="1">
        <v>6.4932729535966454</v>
      </c>
      <c r="M1591" s="1">
        <v>-27.719999313354492</v>
      </c>
      <c r="N1591" s="1">
        <v>1</v>
      </c>
      <c r="O1591" s="1">
        <v>0.96533690096206171</v>
      </c>
      <c r="P1591" s="1">
        <v>0.96533690096206171</v>
      </c>
      <c r="Q1591" s="1">
        <v>1</v>
      </c>
      <c r="R1591" s="1">
        <v>0.9329846751933194</v>
      </c>
      <c r="S1591" s="1">
        <v>0.9329846751933194</v>
      </c>
      <c r="T1591" s="1">
        <v>0.9329846751933194</v>
      </c>
      <c r="U1591" s="1">
        <v>0.96533690096206171</v>
      </c>
      <c r="V1591" s="1">
        <v>406.790663</v>
      </c>
      <c r="W1591" s="1">
        <v>379.211635</v>
      </c>
      <c r="X1591" s="1">
        <v>262</v>
      </c>
      <c r="Y1591" s="1">
        <v>389.46</v>
      </c>
      <c r="Z1591" s="7">
        <v>74463</v>
      </c>
      <c r="AA1591" s="7">
        <v>55.376343202999998</v>
      </c>
      <c r="AB1591" s="7">
        <v>62.290281135000001</v>
      </c>
      <c r="AC1591" s="7">
        <v>202.40252233999999</v>
      </c>
      <c r="AD1591" s="7" t="s">
        <v>445</v>
      </c>
      <c r="AE1591" s="7">
        <v>44.429612782</v>
      </c>
      <c r="AF1591" s="7" t="s">
        <v>445</v>
      </c>
      <c r="AG1591" s="7">
        <v>68.872293830999993</v>
      </c>
    </row>
    <row r="1592" spans="1:33" x14ac:dyDescent="0.25">
      <c r="A1592" s="1">
        <v>53479</v>
      </c>
      <c r="B1592" s="1">
        <v>20020000</v>
      </c>
      <c r="C1592" s="1" t="s">
        <v>443</v>
      </c>
      <c r="D1592" s="1">
        <v>112108</v>
      </c>
      <c r="E1592" s="1" t="s">
        <v>602</v>
      </c>
      <c r="F1592" s="1">
        <v>34203085</v>
      </c>
      <c r="G1592" s="1">
        <v>1.83</v>
      </c>
      <c r="H1592" s="1">
        <v>6.2355854002809368</v>
      </c>
      <c r="I1592" s="1">
        <v>2.250292587978203</v>
      </c>
      <c r="J1592" s="1">
        <v>2.3470273528251395</v>
      </c>
      <c r="K1592" s="1">
        <v>-5.4824665825102485</v>
      </c>
      <c r="L1592" s="1">
        <v>6.9089598518595281</v>
      </c>
      <c r="M1592" s="1">
        <v>-27.719999313354492</v>
      </c>
      <c r="N1592" s="1">
        <v>1</v>
      </c>
      <c r="O1592" s="1">
        <v>0.96533690096206171</v>
      </c>
      <c r="P1592" s="1">
        <v>0.96533690096206171</v>
      </c>
      <c r="Q1592" s="1">
        <v>1</v>
      </c>
      <c r="R1592" s="1">
        <v>0.9329846751933194</v>
      </c>
      <c r="S1592" s="1">
        <v>0.9329846751933194</v>
      </c>
      <c r="T1592" s="1">
        <v>0.9329846751933194</v>
      </c>
      <c r="U1592" s="1">
        <v>0.96533690096206171</v>
      </c>
      <c r="V1592" s="1">
        <v>406.790663</v>
      </c>
      <c r="W1592" s="1">
        <v>379.211635</v>
      </c>
      <c r="X1592" s="1">
        <v>262</v>
      </c>
      <c r="Y1592" s="1">
        <v>389.46</v>
      </c>
      <c r="Z1592" s="7">
        <v>74463</v>
      </c>
      <c r="AA1592" s="7">
        <v>51.984384392000003</v>
      </c>
      <c r="AB1592" s="7">
        <v>57.706113547000001</v>
      </c>
      <c r="AC1592" s="7">
        <v>161.67528343000001</v>
      </c>
      <c r="AD1592" s="7" t="s">
        <v>445</v>
      </c>
      <c r="AE1592" s="7">
        <v>43.586133125000003</v>
      </c>
      <c r="AF1592" s="7" t="s">
        <v>445</v>
      </c>
      <c r="AG1592" s="7">
        <v>67.574993352000007</v>
      </c>
    </row>
    <row r="1593" spans="1:33" x14ac:dyDescent="0.25">
      <c r="A1593" s="1">
        <v>53480</v>
      </c>
      <c r="B1593" s="1">
        <v>20032000</v>
      </c>
      <c r="C1593" s="1" t="s">
        <v>443</v>
      </c>
      <c r="D1593" s="1">
        <v>112163</v>
      </c>
      <c r="E1593" s="1" t="s">
        <v>602</v>
      </c>
      <c r="F1593" s="1">
        <v>34203085</v>
      </c>
      <c r="G1593" s="1">
        <v>1.83</v>
      </c>
      <c r="H1593" s="1">
        <v>8.0746186177728969</v>
      </c>
      <c r="I1593" s="1">
        <v>-7.3802281534423777</v>
      </c>
      <c r="J1593" s="1">
        <v>-1.3395023243017845</v>
      </c>
      <c r="K1593" s="1">
        <v>-9.0107073153050177</v>
      </c>
      <c r="L1593" s="1">
        <v>8.8406399821644914</v>
      </c>
      <c r="M1593" s="1">
        <v>-27.719999313354492</v>
      </c>
      <c r="N1593" s="1">
        <v>1</v>
      </c>
      <c r="O1593" s="1">
        <v>0.96533690096206171</v>
      </c>
      <c r="P1593" s="1">
        <v>0.96533690096206171</v>
      </c>
      <c r="Q1593" s="1">
        <v>1</v>
      </c>
      <c r="R1593" s="1">
        <v>0.9329846751933194</v>
      </c>
      <c r="S1593" s="1">
        <v>0.9329846751933194</v>
      </c>
      <c r="T1593" s="1">
        <v>0.9329846751933194</v>
      </c>
      <c r="U1593" s="1">
        <v>0.96533690096206171</v>
      </c>
      <c r="V1593" s="1">
        <v>406.790663</v>
      </c>
      <c r="W1593" s="1">
        <v>379.211635</v>
      </c>
      <c r="X1593" s="1">
        <v>262</v>
      </c>
      <c r="Y1593" s="1">
        <v>389.46</v>
      </c>
      <c r="Z1593" s="7">
        <v>74463</v>
      </c>
      <c r="AA1593" s="7">
        <v>40.407294639</v>
      </c>
      <c r="AB1593" s="7">
        <v>44.335513894999998</v>
      </c>
      <c r="AC1593" s="7" t="s">
        <v>444</v>
      </c>
      <c r="AD1593" s="7">
        <v>181.48716741000001</v>
      </c>
      <c r="AE1593" s="7">
        <v>26.127946381000001</v>
      </c>
      <c r="AF1593" s="7">
        <v>279.67148717999999</v>
      </c>
      <c r="AG1593" s="7">
        <v>40.723706729</v>
      </c>
    </row>
    <row r="1594" spans="1:33" x14ac:dyDescent="0.25">
      <c r="A1594" s="1">
        <v>53481</v>
      </c>
      <c r="B1594" s="1">
        <v>20014000</v>
      </c>
      <c r="C1594" s="1" t="s">
        <v>452</v>
      </c>
      <c r="D1594" s="1">
        <v>112079</v>
      </c>
      <c r="E1594" s="1" t="s">
        <v>619</v>
      </c>
      <c r="F1594" s="1">
        <v>34203085</v>
      </c>
      <c r="G1594" s="1">
        <v>1.83</v>
      </c>
      <c r="H1594" s="1">
        <v>24.650429147176236</v>
      </c>
      <c r="I1594" s="1">
        <v>-6.3086115899732693</v>
      </c>
      <c r="J1594" s="1">
        <v>12.650412786392597</v>
      </c>
      <c r="K1594" s="1">
        <v>-25.323797294950943</v>
      </c>
      <c r="L1594" s="1">
        <v>22.840982887395686</v>
      </c>
      <c r="M1594" s="1">
        <v>3.6400001049041748</v>
      </c>
      <c r="N1594" s="1">
        <v>1</v>
      </c>
      <c r="O1594" s="1">
        <v>0.96533690096206171</v>
      </c>
      <c r="P1594" s="1">
        <v>0.96533690096206171</v>
      </c>
      <c r="Q1594" s="1">
        <v>1</v>
      </c>
      <c r="R1594" s="1">
        <v>0.9329846751933194</v>
      </c>
      <c r="S1594" s="1">
        <v>0.9329846751933194</v>
      </c>
      <c r="T1594" s="1">
        <v>0.9329846751933194</v>
      </c>
      <c r="U1594" s="1">
        <v>0.96533690096206171</v>
      </c>
      <c r="V1594" s="1">
        <v>406.790663</v>
      </c>
      <c r="W1594" s="1">
        <v>379.211635</v>
      </c>
      <c r="X1594" s="1">
        <v>262</v>
      </c>
      <c r="Y1594" s="1">
        <v>389.46</v>
      </c>
      <c r="Z1594" s="7">
        <v>74463</v>
      </c>
      <c r="AA1594" s="7">
        <v>15.026761473000001</v>
      </c>
      <c r="AB1594" s="7">
        <v>13.850329069000001</v>
      </c>
      <c r="AC1594" s="7" t="s">
        <v>444</v>
      </c>
      <c r="AD1594" s="7" t="s">
        <v>445</v>
      </c>
      <c r="AE1594" s="7">
        <v>8.6526591985000003</v>
      </c>
      <c r="AF1594" s="7" t="s">
        <v>445</v>
      </c>
      <c r="AG1594" s="7">
        <v>13.84611905</v>
      </c>
    </row>
    <row r="1595" spans="1:33" x14ac:dyDescent="0.25">
      <c r="A1595" s="1">
        <v>53482</v>
      </c>
      <c r="B1595" s="1">
        <v>20016000</v>
      </c>
      <c r="C1595" s="1" t="s">
        <v>452</v>
      </c>
      <c r="D1595" s="1">
        <v>112089</v>
      </c>
      <c r="E1595" s="1" t="s">
        <v>619</v>
      </c>
      <c r="F1595" s="1">
        <v>34203085</v>
      </c>
      <c r="G1595" s="1">
        <v>1.83</v>
      </c>
      <c r="H1595" s="1">
        <v>24.284255886812087</v>
      </c>
      <c r="I1595" s="1">
        <v>-6.8916779131388628</v>
      </c>
      <c r="J1595" s="1">
        <v>11.172803232209798</v>
      </c>
      <c r="K1595" s="1">
        <v>-24.255527248984802</v>
      </c>
      <c r="L1595" s="1">
        <v>21.654367698249835</v>
      </c>
      <c r="M1595" s="1">
        <v>3.6400001049041748</v>
      </c>
      <c r="N1595" s="1">
        <v>1</v>
      </c>
      <c r="O1595" s="1">
        <v>0.96533690096206171</v>
      </c>
      <c r="P1595" s="1">
        <v>0.96533690096206171</v>
      </c>
      <c r="Q1595" s="1">
        <v>1</v>
      </c>
      <c r="R1595" s="1">
        <v>0.9329846751933194</v>
      </c>
      <c r="S1595" s="1">
        <v>0.9329846751933194</v>
      </c>
      <c r="T1595" s="1">
        <v>0.9329846751933194</v>
      </c>
      <c r="U1595" s="1">
        <v>0.96533690096206171</v>
      </c>
      <c r="V1595" s="1">
        <v>406.790663</v>
      </c>
      <c r="W1595" s="1">
        <v>379.211635</v>
      </c>
      <c r="X1595" s="1">
        <v>262</v>
      </c>
      <c r="Y1595" s="1">
        <v>389.46</v>
      </c>
      <c r="Z1595" s="7">
        <v>74463</v>
      </c>
      <c r="AA1595" s="7">
        <v>15.904995316999999</v>
      </c>
      <c r="AB1595" s="7">
        <v>14.074251657</v>
      </c>
      <c r="AC1595" s="7" t="s">
        <v>444</v>
      </c>
      <c r="AD1595" s="7" t="s">
        <v>445</v>
      </c>
      <c r="AE1595" s="7">
        <v>9.0777848443</v>
      </c>
      <c r="AF1595" s="7" t="s">
        <v>445</v>
      </c>
      <c r="AG1595" s="7">
        <v>14.499976792</v>
      </c>
    </row>
    <row r="1596" spans="1:33" x14ac:dyDescent="0.25">
      <c r="A1596" s="1">
        <v>53483</v>
      </c>
      <c r="B1596" s="1">
        <v>20017000</v>
      </c>
      <c r="C1596" s="1" t="s">
        <v>452</v>
      </c>
      <c r="D1596" s="1">
        <v>112094</v>
      </c>
      <c r="E1596" s="1" t="s">
        <v>619</v>
      </c>
      <c r="F1596" s="1">
        <v>34203085</v>
      </c>
      <c r="G1596" s="1">
        <v>1.83</v>
      </c>
      <c r="H1596" s="1">
        <v>0.47252466393851211</v>
      </c>
      <c r="I1596" s="1">
        <v>17.847572797397941</v>
      </c>
      <c r="J1596" s="1">
        <v>-25.226737238675618</v>
      </c>
      <c r="K1596" s="1">
        <v>14.739915623133941</v>
      </c>
      <c r="L1596" s="1">
        <v>25.469501724783857</v>
      </c>
      <c r="M1596" s="1">
        <v>3.6400001049041748</v>
      </c>
      <c r="N1596" s="1">
        <v>1</v>
      </c>
      <c r="O1596" s="1">
        <v>0.96533690096206171</v>
      </c>
      <c r="P1596" s="1">
        <v>0.96533690096206171</v>
      </c>
      <c r="Q1596" s="1">
        <v>1</v>
      </c>
      <c r="R1596" s="1">
        <v>0.9329846751933194</v>
      </c>
      <c r="S1596" s="1">
        <v>0.9329846751933194</v>
      </c>
      <c r="T1596" s="1">
        <v>0.9329846751933194</v>
      </c>
      <c r="U1596" s="1">
        <v>0.96533690096206171</v>
      </c>
      <c r="V1596" s="1">
        <v>406.790663</v>
      </c>
      <c r="W1596" s="1">
        <v>379.211635</v>
      </c>
      <c r="X1596" s="1">
        <v>262</v>
      </c>
      <c r="Y1596" s="1">
        <v>389.46</v>
      </c>
      <c r="Z1596" s="7">
        <v>74463</v>
      </c>
      <c r="AA1596" s="7">
        <v>13.372757995000001</v>
      </c>
      <c r="AB1596" s="7">
        <v>773.70450216999996</v>
      </c>
      <c r="AC1596" s="7">
        <v>19.51074332</v>
      </c>
      <c r="AD1596" s="7">
        <v>8.6897978755</v>
      </c>
      <c r="AE1596" s="7" t="s">
        <v>445</v>
      </c>
      <c r="AF1596" s="7">
        <v>13.903239601999999</v>
      </c>
      <c r="AG1596" s="7" t="s">
        <v>445</v>
      </c>
    </row>
    <row r="1597" spans="1:33" x14ac:dyDescent="0.25">
      <c r="A1597" s="1">
        <v>53484</v>
      </c>
      <c r="B1597" s="1">
        <v>20018000</v>
      </c>
      <c r="C1597" s="1" t="s">
        <v>452</v>
      </c>
      <c r="D1597" s="1">
        <v>112097</v>
      </c>
      <c r="E1597" s="1" t="s">
        <v>619</v>
      </c>
      <c r="F1597" s="1">
        <v>34203085</v>
      </c>
      <c r="G1597" s="1">
        <v>1.83</v>
      </c>
      <c r="H1597" s="1">
        <v>8.4604724685113197</v>
      </c>
      <c r="I1597" s="1">
        <v>3.9798570885880009</v>
      </c>
      <c r="J1597" s="1">
        <v>3.3361306579709531</v>
      </c>
      <c r="K1597" s="1">
        <v>-6.3936934613287137</v>
      </c>
      <c r="L1597" s="1">
        <v>9.0763467656972452</v>
      </c>
      <c r="M1597" s="1">
        <v>3.6400001049041748</v>
      </c>
      <c r="N1597" s="1">
        <v>1</v>
      </c>
      <c r="O1597" s="1">
        <v>0.96533690096206171</v>
      </c>
      <c r="P1597" s="1">
        <v>0.96533690096206171</v>
      </c>
      <c r="Q1597" s="1">
        <v>1</v>
      </c>
      <c r="R1597" s="1">
        <v>0.9329846751933194</v>
      </c>
      <c r="S1597" s="1">
        <v>0.9329846751933194</v>
      </c>
      <c r="T1597" s="1">
        <v>0.9329846751933194</v>
      </c>
      <c r="U1597" s="1">
        <v>0.96533690096206171</v>
      </c>
      <c r="V1597" s="1">
        <v>406.790663</v>
      </c>
      <c r="W1597" s="1">
        <v>379.211635</v>
      </c>
      <c r="X1597" s="1">
        <v>262</v>
      </c>
      <c r="Y1597" s="1">
        <v>389.46</v>
      </c>
      <c r="Z1597" s="7">
        <v>74463</v>
      </c>
      <c r="AA1597" s="7">
        <v>39.331974305000003</v>
      </c>
      <c r="AB1597" s="7">
        <v>42.267912744</v>
      </c>
      <c r="AC1597" s="7">
        <v>90.979932040999998</v>
      </c>
      <c r="AD1597" s="7" t="s">
        <v>445</v>
      </c>
      <c r="AE1597" s="7">
        <v>37.231733564000002</v>
      </c>
      <c r="AF1597" s="7" t="s">
        <v>445</v>
      </c>
      <c r="AG1597" s="7">
        <v>57.801710110999998</v>
      </c>
    </row>
    <row r="1598" spans="1:33" x14ac:dyDescent="0.25">
      <c r="A1598" s="1">
        <v>53485</v>
      </c>
      <c r="B1598" s="1">
        <v>20015000</v>
      </c>
      <c r="C1598" s="1" t="s">
        <v>452</v>
      </c>
      <c r="D1598" s="1">
        <v>112084</v>
      </c>
      <c r="E1598" s="1" t="s">
        <v>619</v>
      </c>
      <c r="F1598" s="1">
        <v>34203085</v>
      </c>
      <c r="G1598" s="1">
        <v>1.83</v>
      </c>
      <c r="H1598" s="1">
        <v>7.6337907132783593</v>
      </c>
      <c r="I1598" s="1">
        <v>14.66487666317874</v>
      </c>
      <c r="J1598" s="1">
        <v>-14.73142903291566</v>
      </c>
      <c r="K1598" s="1">
        <v>8.2203330525615108</v>
      </c>
      <c r="L1598" s="1">
        <v>19.69751281675974</v>
      </c>
      <c r="M1598" s="1">
        <v>3.6400001049041748</v>
      </c>
      <c r="N1598" s="1">
        <v>1</v>
      </c>
      <c r="O1598" s="1">
        <v>0.96533690096206171</v>
      </c>
      <c r="P1598" s="1">
        <v>0.96533690096206171</v>
      </c>
      <c r="Q1598" s="1">
        <v>1</v>
      </c>
      <c r="R1598" s="1">
        <v>0.9329846751933194</v>
      </c>
      <c r="S1598" s="1">
        <v>0.9329846751933194</v>
      </c>
      <c r="T1598" s="1">
        <v>0.9329846751933194</v>
      </c>
      <c r="U1598" s="1">
        <v>0.96533690096206171</v>
      </c>
      <c r="V1598" s="1">
        <v>406.790663</v>
      </c>
      <c r="W1598" s="1">
        <v>379.211635</v>
      </c>
      <c r="X1598" s="1">
        <v>262</v>
      </c>
      <c r="Y1598" s="1">
        <v>389.46</v>
      </c>
      <c r="Z1598" s="7">
        <v>74463</v>
      </c>
      <c r="AA1598" s="7">
        <v>17.584426772</v>
      </c>
      <c r="AB1598" s="7">
        <v>46.953500206000001</v>
      </c>
      <c r="AC1598" s="7">
        <v>23.962159106000001</v>
      </c>
      <c r="AD1598" s="7">
        <v>15.593229642000001</v>
      </c>
      <c r="AE1598" s="7" t="s">
        <v>445</v>
      </c>
      <c r="AF1598" s="7">
        <v>24.5209531</v>
      </c>
      <c r="AG1598" s="7" t="s">
        <v>445</v>
      </c>
    </row>
    <row r="1599" spans="1:33" x14ac:dyDescent="0.25">
      <c r="A1599" s="1">
        <v>53486</v>
      </c>
      <c r="B1599" s="1">
        <v>20003000</v>
      </c>
      <c r="C1599" s="1" t="s">
        <v>452</v>
      </c>
      <c r="D1599" s="1">
        <v>112012</v>
      </c>
      <c r="E1599" s="1" t="s">
        <v>619</v>
      </c>
      <c r="F1599" s="1">
        <v>34203085</v>
      </c>
      <c r="G1599" s="1">
        <v>1.83</v>
      </c>
      <c r="H1599" s="1">
        <v>14.927351512130432</v>
      </c>
      <c r="I1599" s="1">
        <v>-5.3731873195554778</v>
      </c>
      <c r="J1599" s="1">
        <v>6.8295476537098772</v>
      </c>
      <c r="K1599" s="1">
        <v>-16.137343772173395</v>
      </c>
      <c r="L1599" s="1">
        <v>14.243159413959836</v>
      </c>
      <c r="M1599" s="1">
        <v>3.6400001049041748</v>
      </c>
      <c r="N1599" s="1">
        <v>1</v>
      </c>
      <c r="O1599" s="1">
        <v>0.96533690096206171</v>
      </c>
      <c r="P1599" s="1">
        <v>0.96533690096206171</v>
      </c>
      <c r="Q1599" s="1">
        <v>1</v>
      </c>
      <c r="R1599" s="1">
        <v>0.9329846751933194</v>
      </c>
      <c r="S1599" s="1">
        <v>0.9329846751933194</v>
      </c>
      <c r="T1599" s="1">
        <v>0.9329846751933194</v>
      </c>
      <c r="U1599" s="1">
        <v>0.96533690096206171</v>
      </c>
      <c r="V1599" s="1">
        <v>406.790663</v>
      </c>
      <c r="W1599" s="1">
        <v>379.211635</v>
      </c>
      <c r="X1599" s="1">
        <v>262</v>
      </c>
      <c r="Y1599" s="1">
        <v>389.46</v>
      </c>
      <c r="Z1599" s="7">
        <v>74463</v>
      </c>
      <c r="AA1599" s="7">
        <v>24.701248851999999</v>
      </c>
      <c r="AB1599" s="7">
        <v>23.523237377000001</v>
      </c>
      <c r="AC1599" s="7" t="s">
        <v>444</v>
      </c>
      <c r="AD1599" s="7" t="s">
        <v>445</v>
      </c>
      <c r="AE1599" s="7">
        <v>14.147597297000001</v>
      </c>
      <c r="AF1599" s="7" t="s">
        <v>445</v>
      </c>
      <c r="AG1599" s="7">
        <v>22.297521249999999</v>
      </c>
    </row>
    <row r="1600" spans="1:33" x14ac:dyDescent="0.25">
      <c r="A1600" s="1">
        <v>53487</v>
      </c>
      <c r="B1600" s="1">
        <v>20055006</v>
      </c>
      <c r="C1600" s="1" t="s">
        <v>452</v>
      </c>
      <c r="D1600" s="1">
        <v>112204</v>
      </c>
      <c r="E1600" s="1" t="s">
        <v>619</v>
      </c>
      <c r="F1600" s="1">
        <v>34203085</v>
      </c>
      <c r="G1600" s="1">
        <v>1.83</v>
      </c>
      <c r="H1600" s="1">
        <v>13.731084492775304</v>
      </c>
      <c r="I1600" s="1">
        <v>9.9740081567559109</v>
      </c>
      <c r="J1600" s="1">
        <v>1.5527662293668354</v>
      </c>
      <c r="K1600" s="1">
        <v>-5.5507551844719707</v>
      </c>
      <c r="L1600" s="1">
        <v>13.638182989329305</v>
      </c>
      <c r="M1600" s="1">
        <v>3.6400001049041748</v>
      </c>
      <c r="N1600" s="1">
        <v>1</v>
      </c>
      <c r="O1600" s="1">
        <v>0.96533690096206171</v>
      </c>
      <c r="P1600" s="1">
        <v>0.96533690096206171</v>
      </c>
      <c r="Q1600" s="1">
        <v>1</v>
      </c>
      <c r="R1600" s="1">
        <v>0.9329846751933194</v>
      </c>
      <c r="S1600" s="1">
        <v>0.9329846751933194</v>
      </c>
      <c r="T1600" s="1">
        <v>0.9329846751933194</v>
      </c>
      <c r="U1600" s="1">
        <v>0.96533690096206171</v>
      </c>
      <c r="V1600" s="1">
        <v>406.790663</v>
      </c>
      <c r="W1600" s="1">
        <v>379.211635</v>
      </c>
      <c r="X1600" s="1">
        <v>262</v>
      </c>
      <c r="Y1600" s="1">
        <v>389.46</v>
      </c>
      <c r="Z1600" s="7">
        <v>74463</v>
      </c>
      <c r="AA1600" s="7">
        <v>25.841331050000001</v>
      </c>
      <c r="AB1600" s="7">
        <v>25.659728496</v>
      </c>
      <c r="AC1600" s="7">
        <v>35.702093961000003</v>
      </c>
      <c r="AD1600" s="7" t="s">
        <v>445</v>
      </c>
      <c r="AE1600" s="7">
        <v>43.037608718000001</v>
      </c>
      <c r="AF1600" s="7" t="s">
        <v>445</v>
      </c>
      <c r="AG1600" s="7">
        <v>66.731344105999995</v>
      </c>
    </row>
    <row r="1601" spans="1:33" x14ac:dyDescent="0.25">
      <c r="A1601" s="1">
        <v>53488</v>
      </c>
      <c r="B1601" s="1">
        <v>20007000</v>
      </c>
      <c r="C1601" s="1" t="s">
        <v>452</v>
      </c>
      <c r="D1601" s="1">
        <v>112034</v>
      </c>
      <c r="E1601" s="1" t="s">
        <v>619</v>
      </c>
      <c r="F1601" s="1">
        <v>34203085</v>
      </c>
      <c r="G1601" s="1">
        <v>1.83</v>
      </c>
      <c r="H1601" s="1">
        <v>13.929846939638903</v>
      </c>
      <c r="I1601" s="1">
        <v>-4.4335708991304426</v>
      </c>
      <c r="J1601" s="1">
        <v>7.4308894376670231</v>
      </c>
      <c r="K1601" s="1">
        <v>-15.59348506993514</v>
      </c>
      <c r="L1601" s="1">
        <v>13.929060526968993</v>
      </c>
      <c r="M1601" s="1">
        <v>3.6400001049041748</v>
      </c>
      <c r="N1601" s="1">
        <v>1</v>
      </c>
      <c r="O1601" s="1">
        <v>0.96533690096206171</v>
      </c>
      <c r="P1601" s="1">
        <v>0.96533690096206171</v>
      </c>
      <c r="Q1601" s="1">
        <v>1</v>
      </c>
      <c r="R1601" s="1">
        <v>0.9329846751933194</v>
      </c>
      <c r="S1601" s="1">
        <v>0.9329846751933194</v>
      </c>
      <c r="T1601" s="1">
        <v>0.9329846751933194</v>
      </c>
      <c r="U1601" s="1">
        <v>0.96533690096206171</v>
      </c>
      <c r="V1601" s="1">
        <v>406.790663</v>
      </c>
      <c r="W1601" s="1">
        <v>379.211635</v>
      </c>
      <c r="X1601" s="1">
        <v>262</v>
      </c>
      <c r="Y1601" s="1">
        <v>389.46</v>
      </c>
      <c r="Z1601" s="7">
        <v>74463</v>
      </c>
      <c r="AA1601" s="7">
        <v>25.280809379000001</v>
      </c>
      <c r="AB1601" s="7">
        <v>25.27932569</v>
      </c>
      <c r="AC1601" s="7" t="s">
        <v>444</v>
      </c>
      <c r="AD1601" s="7" t="s">
        <v>445</v>
      </c>
      <c r="AE1601" s="7">
        <v>14.675904636</v>
      </c>
      <c r="AF1601" s="7" t="s">
        <v>445</v>
      </c>
      <c r="AG1601" s="7">
        <v>23.110075955999999</v>
      </c>
    </row>
    <row r="1602" spans="1:33" x14ac:dyDescent="0.25">
      <c r="A1602" s="1">
        <v>53489</v>
      </c>
      <c r="B1602" s="1">
        <v>20004000</v>
      </c>
      <c r="C1602" s="1" t="s">
        <v>452</v>
      </c>
      <c r="D1602" s="1">
        <v>112018</v>
      </c>
      <c r="E1602" s="1" t="s">
        <v>619</v>
      </c>
      <c r="F1602" s="1">
        <v>34203085</v>
      </c>
      <c r="G1602" s="1">
        <v>1.83</v>
      </c>
      <c r="H1602" s="1">
        <v>3.199070205185949</v>
      </c>
      <c r="I1602" s="1">
        <v>10.24071435825944</v>
      </c>
      <c r="J1602" s="1">
        <v>-13.227978568170093</v>
      </c>
      <c r="K1602" s="1">
        <v>6.9715335232611935</v>
      </c>
      <c r="L1602" s="1">
        <v>15.090999925942173</v>
      </c>
      <c r="M1602" s="1">
        <v>3.6400001049041748</v>
      </c>
      <c r="N1602" s="1">
        <v>1</v>
      </c>
      <c r="O1602" s="1">
        <v>0.96533690096206171</v>
      </c>
      <c r="P1602" s="1">
        <v>0.96533690096206171</v>
      </c>
      <c r="Q1602" s="1">
        <v>1</v>
      </c>
      <c r="R1602" s="1">
        <v>0.9329846751933194</v>
      </c>
      <c r="S1602" s="1">
        <v>0.9329846751933194</v>
      </c>
      <c r="T1602" s="1">
        <v>0.9329846751933194</v>
      </c>
      <c r="U1602" s="1">
        <v>0.96533690096206171</v>
      </c>
      <c r="V1602" s="1">
        <v>406.790663</v>
      </c>
      <c r="W1602" s="1">
        <v>379.211635</v>
      </c>
      <c r="X1602" s="1">
        <v>262</v>
      </c>
      <c r="Y1602" s="1">
        <v>389.46</v>
      </c>
      <c r="Z1602" s="7">
        <v>74463</v>
      </c>
      <c r="AA1602" s="7">
        <v>23.257304773000001</v>
      </c>
      <c r="AB1602" s="7">
        <v>113.42918131</v>
      </c>
      <c r="AC1602" s="7">
        <v>34.746235245999998</v>
      </c>
      <c r="AD1602" s="7">
        <v>17.479163966000002</v>
      </c>
      <c r="AE1602" s="7" t="s">
        <v>445</v>
      </c>
      <c r="AF1602" s="7">
        <v>27.421584410000001</v>
      </c>
      <c r="AG1602" s="7" t="s">
        <v>445</v>
      </c>
    </row>
    <row r="1603" spans="1:33" x14ac:dyDescent="0.25">
      <c r="A1603" s="1">
        <v>53490</v>
      </c>
      <c r="B1603" s="1">
        <v>20008000</v>
      </c>
      <c r="C1603" s="1" t="s">
        <v>452</v>
      </c>
      <c r="D1603" s="1">
        <v>112040</v>
      </c>
      <c r="E1603" s="1" t="s">
        <v>619</v>
      </c>
      <c r="F1603" s="1">
        <v>34203085</v>
      </c>
      <c r="G1603" s="1">
        <v>1.83</v>
      </c>
      <c r="H1603" s="1">
        <v>3.7760154833425661</v>
      </c>
      <c r="I1603" s="1">
        <v>3.0163100109550167</v>
      </c>
      <c r="J1603" s="1">
        <v>-3.3956496576213526</v>
      </c>
      <c r="K1603" s="1">
        <v>-3.2567384651967068</v>
      </c>
      <c r="L1603" s="1">
        <v>6.2539851774177997</v>
      </c>
      <c r="M1603" s="1">
        <v>3.6400001049041748</v>
      </c>
      <c r="N1603" s="1">
        <v>1</v>
      </c>
      <c r="O1603" s="1">
        <v>0.96533690096206171</v>
      </c>
      <c r="P1603" s="1">
        <v>0.96533690096206171</v>
      </c>
      <c r="Q1603" s="1">
        <v>1</v>
      </c>
      <c r="R1603" s="1">
        <v>0.9329846751933194</v>
      </c>
      <c r="S1603" s="1">
        <v>0.9329846751933194</v>
      </c>
      <c r="T1603" s="1">
        <v>0.9329846751933194</v>
      </c>
      <c r="U1603" s="1">
        <v>0.96533690096206171</v>
      </c>
      <c r="V1603" s="1">
        <v>406.790663</v>
      </c>
      <c r="W1603" s="1">
        <v>379.211635</v>
      </c>
      <c r="X1603" s="1">
        <v>262</v>
      </c>
      <c r="Y1603" s="1">
        <v>389.46</v>
      </c>
      <c r="Z1603" s="7">
        <v>74463</v>
      </c>
      <c r="AA1603" s="7">
        <v>57.533394972000004</v>
      </c>
      <c r="AB1603" s="7">
        <v>95.945308131000004</v>
      </c>
      <c r="AC1603" s="7">
        <v>120.36252017</v>
      </c>
      <c r="AD1603" s="7">
        <v>70.986809461000007</v>
      </c>
      <c r="AE1603" s="7">
        <v>74.057296590999997</v>
      </c>
      <c r="AF1603" s="7">
        <v>109.71816806</v>
      </c>
      <c r="AG1603" s="7">
        <v>114.44068197999999</v>
      </c>
    </row>
    <row r="1604" spans="1:33" x14ac:dyDescent="0.25">
      <c r="A1604" s="1">
        <v>53491</v>
      </c>
      <c r="B1604" s="1">
        <v>20011000</v>
      </c>
      <c r="C1604" s="1" t="s">
        <v>452</v>
      </c>
      <c r="D1604" s="1">
        <v>112060</v>
      </c>
      <c r="E1604" s="1" t="s">
        <v>619</v>
      </c>
      <c r="F1604" s="1">
        <v>34203085</v>
      </c>
      <c r="G1604" s="1">
        <v>1.83</v>
      </c>
      <c r="H1604" s="1">
        <v>19.254220086388333</v>
      </c>
      <c r="I1604" s="1">
        <v>-6.7436365709298531</v>
      </c>
      <c r="J1604" s="1">
        <v>8.3027461317926772</v>
      </c>
      <c r="K1604" s="1">
        <v>-19.888939472780223</v>
      </c>
      <c r="L1604" s="1">
        <v>17.527209161317916</v>
      </c>
      <c r="M1604" s="1">
        <v>3.6400001049041748</v>
      </c>
      <c r="N1604" s="1">
        <v>1</v>
      </c>
      <c r="O1604" s="1">
        <v>0.96533690096206171</v>
      </c>
      <c r="P1604" s="1">
        <v>0.96533690096206171</v>
      </c>
      <c r="Q1604" s="1">
        <v>1</v>
      </c>
      <c r="R1604" s="1">
        <v>0.9329846751933194</v>
      </c>
      <c r="S1604" s="1">
        <v>0.9329846751933194</v>
      </c>
      <c r="T1604" s="1">
        <v>0.9329846751933194</v>
      </c>
      <c r="U1604" s="1">
        <v>0.96533690096206171</v>
      </c>
      <c r="V1604" s="1">
        <v>406.790663</v>
      </c>
      <c r="W1604" s="1">
        <v>379.211635</v>
      </c>
      <c r="X1604" s="1">
        <v>262</v>
      </c>
      <c r="Y1604" s="1">
        <v>389.46</v>
      </c>
      <c r="Z1604" s="7">
        <v>74463</v>
      </c>
      <c r="AA1604" s="7">
        <v>19.885640215999999</v>
      </c>
      <c r="AB1604" s="7">
        <v>18.012298753</v>
      </c>
      <c r="AC1604" s="7" t="s">
        <v>444</v>
      </c>
      <c r="AD1604" s="7" t="s">
        <v>445</v>
      </c>
      <c r="AE1604" s="7">
        <v>11.290347871</v>
      </c>
      <c r="AF1604" s="7" t="s">
        <v>445</v>
      </c>
      <c r="AG1604" s="7">
        <v>17.902974186000002</v>
      </c>
    </row>
    <row r="1605" spans="1:33" x14ac:dyDescent="0.25">
      <c r="A1605" s="1">
        <v>53492</v>
      </c>
      <c r="B1605" s="1">
        <v>20021000</v>
      </c>
      <c r="C1605" s="1" t="s">
        <v>452</v>
      </c>
      <c r="D1605" s="1">
        <v>112112</v>
      </c>
      <c r="E1605" s="1" t="s">
        <v>619</v>
      </c>
      <c r="F1605" s="1">
        <v>34203085</v>
      </c>
      <c r="G1605" s="1">
        <v>1.83</v>
      </c>
      <c r="H1605" s="1">
        <v>8.1086665707965064</v>
      </c>
      <c r="I1605" s="1">
        <v>3.8986275192451965</v>
      </c>
      <c r="J1605" s="1">
        <v>2.8606410004634597</v>
      </c>
      <c r="K1605" s="1">
        <v>-5.9840848676587077</v>
      </c>
      <c r="L1605" s="1">
        <v>8.6349676686774437</v>
      </c>
      <c r="M1605" s="1">
        <v>3.6400001049041748</v>
      </c>
      <c r="N1605" s="1">
        <v>1</v>
      </c>
      <c r="O1605" s="1">
        <v>0.96533690096206171</v>
      </c>
      <c r="P1605" s="1">
        <v>0.96533690096206171</v>
      </c>
      <c r="Q1605" s="1">
        <v>1</v>
      </c>
      <c r="R1605" s="1">
        <v>0.9329846751933194</v>
      </c>
      <c r="S1605" s="1">
        <v>0.9329846751933194</v>
      </c>
      <c r="T1605" s="1">
        <v>0.9329846751933194</v>
      </c>
      <c r="U1605" s="1">
        <v>0.96533690096206171</v>
      </c>
      <c r="V1605" s="1">
        <v>406.790663</v>
      </c>
      <c r="W1605" s="1">
        <v>379.211635</v>
      </c>
      <c r="X1605" s="1">
        <v>262</v>
      </c>
      <c r="Y1605" s="1">
        <v>389.46</v>
      </c>
      <c r="Z1605" s="7">
        <v>74463</v>
      </c>
      <c r="AA1605" s="7">
        <v>41.393555898000002</v>
      </c>
      <c r="AB1605" s="7">
        <v>44.145151961000003</v>
      </c>
      <c r="AC1605" s="7">
        <v>92.896373206000007</v>
      </c>
      <c r="AD1605" s="7" t="s">
        <v>445</v>
      </c>
      <c r="AE1605" s="7">
        <v>39.848682848999999</v>
      </c>
      <c r="AF1605" s="7" t="s">
        <v>445</v>
      </c>
      <c r="AG1605" s="7">
        <v>61.826667362000002</v>
      </c>
    </row>
    <row r="1606" spans="1:33" x14ac:dyDescent="0.25">
      <c r="A1606" s="1">
        <v>53493</v>
      </c>
      <c r="B1606" s="1">
        <v>20019000</v>
      </c>
      <c r="C1606" s="1" t="s">
        <v>452</v>
      </c>
      <c r="D1606" s="1">
        <v>112102</v>
      </c>
      <c r="E1606" s="1" t="s">
        <v>619</v>
      </c>
      <c r="F1606" s="1">
        <v>34203085</v>
      </c>
      <c r="G1606" s="1">
        <v>1.83</v>
      </c>
      <c r="H1606" s="1">
        <v>6.5873926698865191</v>
      </c>
      <c r="I1606" s="1">
        <v>2.5767220105020407</v>
      </c>
      <c r="J1606" s="1">
        <v>2.3922199653148417</v>
      </c>
      <c r="K1606" s="1">
        <v>-5.4307825129092073</v>
      </c>
      <c r="L1606" s="1">
        <v>7.0976997424968706</v>
      </c>
      <c r="M1606" s="1">
        <v>3.6400001049041748</v>
      </c>
      <c r="N1606" s="1">
        <v>1</v>
      </c>
      <c r="O1606" s="1">
        <v>0.96533690096206171</v>
      </c>
      <c r="P1606" s="1">
        <v>0.96533690096206171</v>
      </c>
      <c r="Q1606" s="1">
        <v>1</v>
      </c>
      <c r="R1606" s="1">
        <v>0.9329846751933194</v>
      </c>
      <c r="S1606" s="1">
        <v>0.9329846751933194</v>
      </c>
      <c r="T1606" s="1">
        <v>0.9329846751933194</v>
      </c>
      <c r="U1606" s="1">
        <v>0.96533690096206171</v>
      </c>
      <c r="V1606" s="1">
        <v>406.790663</v>
      </c>
      <c r="W1606" s="1">
        <v>379.211635</v>
      </c>
      <c r="X1606" s="1">
        <v>262</v>
      </c>
      <c r="Y1606" s="1">
        <v>389.46</v>
      </c>
      <c r="Z1606" s="7">
        <v>74463</v>
      </c>
      <c r="AA1606" s="7">
        <v>50.575439623999998</v>
      </c>
      <c r="AB1606" s="7">
        <v>54.570846142999997</v>
      </c>
      <c r="AC1606" s="7">
        <v>141.06692963</v>
      </c>
      <c r="AD1606" s="7" t="s">
        <v>445</v>
      </c>
      <c r="AE1606" s="7">
        <v>44.010453708999997</v>
      </c>
      <c r="AF1606" s="7" t="s">
        <v>445</v>
      </c>
      <c r="AG1606" s="7">
        <v>68.227612882000003</v>
      </c>
    </row>
    <row r="1607" spans="1:33" x14ac:dyDescent="0.25">
      <c r="A1607" s="1">
        <v>53494</v>
      </c>
      <c r="B1607" s="1">
        <v>20020000</v>
      </c>
      <c r="C1607" s="1" t="s">
        <v>452</v>
      </c>
      <c r="D1607" s="1">
        <v>112107</v>
      </c>
      <c r="E1607" s="1" t="s">
        <v>619</v>
      </c>
      <c r="F1607" s="1">
        <v>34203085</v>
      </c>
      <c r="G1607" s="1">
        <v>1.83</v>
      </c>
      <c r="H1607" s="1">
        <v>7.0370957388625452</v>
      </c>
      <c r="I1607" s="1">
        <v>3.0235774211888709</v>
      </c>
      <c r="J1607" s="1">
        <v>2.4732269252532051</v>
      </c>
      <c r="K1607" s="1">
        <v>-5.5288538845404185</v>
      </c>
      <c r="L1607" s="1">
        <v>7.527677773756924</v>
      </c>
      <c r="M1607" s="1">
        <v>3.6400001049041748</v>
      </c>
      <c r="N1607" s="1">
        <v>1</v>
      </c>
      <c r="O1607" s="1">
        <v>0.96533690096206171</v>
      </c>
      <c r="P1607" s="1">
        <v>0.96533690096206171</v>
      </c>
      <c r="Q1607" s="1">
        <v>1</v>
      </c>
      <c r="R1607" s="1">
        <v>0.9329846751933194</v>
      </c>
      <c r="S1607" s="1">
        <v>0.9329846751933194</v>
      </c>
      <c r="T1607" s="1">
        <v>0.9329846751933194</v>
      </c>
      <c r="U1607" s="1">
        <v>0.96533690096206171</v>
      </c>
      <c r="V1607" s="1">
        <v>406.790663</v>
      </c>
      <c r="W1607" s="1">
        <v>379.211635</v>
      </c>
      <c r="X1607" s="1">
        <v>262</v>
      </c>
      <c r="Y1607" s="1">
        <v>389.46</v>
      </c>
      <c r="Z1607" s="7">
        <v>74463</v>
      </c>
      <c r="AA1607" s="7">
        <v>47.629470541000003</v>
      </c>
      <c r="AB1607" s="7">
        <v>51.019611232000003</v>
      </c>
      <c r="AC1607" s="7">
        <v>120.07081564000001</v>
      </c>
      <c r="AD1607" s="7" t="s">
        <v>445</v>
      </c>
      <c r="AE1607" s="7">
        <v>43.212053709999999</v>
      </c>
      <c r="AF1607" s="7" t="s">
        <v>445</v>
      </c>
      <c r="AG1607" s="7">
        <v>66.999646455000004</v>
      </c>
    </row>
    <row r="1608" spans="1:33" x14ac:dyDescent="0.25">
      <c r="A1608" s="1">
        <v>53495</v>
      </c>
      <c r="B1608" s="1">
        <v>20032000</v>
      </c>
      <c r="C1608" s="1" t="s">
        <v>452</v>
      </c>
      <c r="D1608" s="1">
        <v>112162</v>
      </c>
      <c r="E1608" s="1" t="s">
        <v>619</v>
      </c>
      <c r="F1608" s="1">
        <v>34203085</v>
      </c>
      <c r="G1608" s="1">
        <v>1.83</v>
      </c>
      <c r="H1608" s="1">
        <v>8.1842098186583296</v>
      </c>
      <c r="I1608" s="1">
        <v>-7.5116689197593827</v>
      </c>
      <c r="J1608" s="1">
        <v>-0.52138426933203719</v>
      </c>
      <c r="K1608" s="1">
        <v>-8.1523688186448258</v>
      </c>
      <c r="L1608" s="1">
        <v>8.4750374319037789</v>
      </c>
      <c r="M1608" s="1">
        <v>3.6400001049041748</v>
      </c>
      <c r="N1608" s="1">
        <v>1</v>
      </c>
      <c r="O1608" s="1">
        <v>0.96533690096206171</v>
      </c>
      <c r="P1608" s="1">
        <v>0.96533690096206171</v>
      </c>
      <c r="Q1608" s="1">
        <v>1</v>
      </c>
      <c r="R1608" s="1">
        <v>0.9329846751933194</v>
      </c>
      <c r="S1608" s="1">
        <v>0.9329846751933194</v>
      </c>
      <c r="T1608" s="1">
        <v>0.9329846751933194</v>
      </c>
      <c r="U1608" s="1">
        <v>0.96533690096206171</v>
      </c>
      <c r="V1608" s="1">
        <v>406.790663</v>
      </c>
      <c r="W1608" s="1">
        <v>379.211635</v>
      </c>
      <c r="X1608" s="1">
        <v>262</v>
      </c>
      <c r="Y1608" s="1">
        <v>389.46</v>
      </c>
      <c r="Z1608" s="7">
        <v>74463</v>
      </c>
      <c r="AA1608" s="7">
        <v>42.193553713999997</v>
      </c>
      <c r="AB1608" s="7">
        <v>43.728445708000002</v>
      </c>
      <c r="AC1608" s="7" t="s">
        <v>444</v>
      </c>
      <c r="AD1608" s="7">
        <v>467.83268114999998</v>
      </c>
      <c r="AE1608" s="7">
        <v>28.984166606999999</v>
      </c>
      <c r="AF1608" s="7">
        <v>720.08065310999996</v>
      </c>
      <c r="AG1608" s="7">
        <v>45.116670849000002</v>
      </c>
    </row>
    <row r="1609" spans="1:33" x14ac:dyDescent="0.25">
      <c r="A1609" s="1">
        <v>53496</v>
      </c>
      <c r="B1609" s="1">
        <v>20013000</v>
      </c>
      <c r="C1609" s="1" t="s">
        <v>451</v>
      </c>
      <c r="D1609" s="1">
        <v>112073</v>
      </c>
      <c r="E1609" s="1" t="s">
        <v>620</v>
      </c>
      <c r="F1609" s="1">
        <v>34203085</v>
      </c>
      <c r="G1609" s="1">
        <v>1.83</v>
      </c>
      <c r="H1609" s="1">
        <v>31.151184837183184</v>
      </c>
      <c r="I1609" s="1">
        <v>-22.624024990075622</v>
      </c>
      <c r="J1609" s="1">
        <v>3.1269682538136498</v>
      </c>
      <c r="K1609" s="1">
        <v>-30.156450630049807</v>
      </c>
      <c r="L1609" s="1">
        <v>29.754134436276196</v>
      </c>
      <c r="M1609" s="1">
        <v>9.75</v>
      </c>
      <c r="N1609" s="1">
        <v>1</v>
      </c>
      <c r="O1609" s="1">
        <v>0.96533690096206171</v>
      </c>
      <c r="P1609" s="1">
        <v>0.96533690096206171</v>
      </c>
      <c r="Q1609" s="1">
        <v>1</v>
      </c>
      <c r="R1609" s="1">
        <v>0.9329846751933194</v>
      </c>
      <c r="S1609" s="1">
        <v>0.9329846751933194</v>
      </c>
      <c r="T1609" s="1">
        <v>0.9329846751933194</v>
      </c>
      <c r="U1609" s="1">
        <v>0.96533690096206171</v>
      </c>
      <c r="V1609" s="1">
        <v>406.790663</v>
      </c>
      <c r="W1609" s="1">
        <v>379.211635</v>
      </c>
      <c r="X1609" s="1">
        <v>262</v>
      </c>
      <c r="Y1609" s="1">
        <v>389.46</v>
      </c>
      <c r="Z1609" s="7">
        <v>74463</v>
      </c>
      <c r="AA1609" s="7">
        <v>11.303062799999999</v>
      </c>
      <c r="AB1609" s="7">
        <v>10.751302124</v>
      </c>
      <c r="AC1609" s="7" t="s">
        <v>444</v>
      </c>
      <c r="AD1609" s="7" t="s">
        <v>445</v>
      </c>
      <c r="AE1609" s="7">
        <v>7.1057942760000001</v>
      </c>
      <c r="AF1609" s="7" t="s">
        <v>445</v>
      </c>
      <c r="AG1609" s="7">
        <v>11.466988044000001</v>
      </c>
    </row>
    <row r="1610" spans="1:33" x14ac:dyDescent="0.25">
      <c r="A1610" s="1">
        <v>53497</v>
      </c>
      <c r="B1610" s="1">
        <v>20012000</v>
      </c>
      <c r="C1610" s="1" t="s">
        <v>451</v>
      </c>
      <c r="D1610" s="1">
        <v>112066</v>
      </c>
      <c r="E1610" s="1" t="s">
        <v>620</v>
      </c>
      <c r="F1610" s="1">
        <v>34203085</v>
      </c>
      <c r="G1610" s="1">
        <v>1.83</v>
      </c>
      <c r="H1610" s="1">
        <v>-1.7315969834825191</v>
      </c>
      <c r="I1610" s="1">
        <v>10.09156932629006</v>
      </c>
      <c r="J1610" s="1">
        <v>-15.422275334049182</v>
      </c>
      <c r="K1610" s="1">
        <v>6.6505033042735011</v>
      </c>
      <c r="L1610" s="1">
        <v>14.635495214308911</v>
      </c>
      <c r="M1610" s="1">
        <v>9.75</v>
      </c>
      <c r="N1610" s="1">
        <v>1</v>
      </c>
      <c r="O1610" s="1">
        <v>0.96533690096206171</v>
      </c>
      <c r="P1610" s="1">
        <v>0.96533690096206171</v>
      </c>
      <c r="Q1610" s="1">
        <v>1</v>
      </c>
      <c r="R1610" s="1">
        <v>0.9329846751933194</v>
      </c>
      <c r="S1610" s="1">
        <v>0.9329846751933194</v>
      </c>
      <c r="T1610" s="1">
        <v>0.9329846751933194</v>
      </c>
      <c r="U1610" s="1">
        <v>0.96533690096206171</v>
      </c>
      <c r="V1610" s="1">
        <v>406.790663</v>
      </c>
      <c r="W1610" s="1">
        <v>379.211635</v>
      </c>
      <c r="X1610" s="1">
        <v>262</v>
      </c>
      <c r="Y1610" s="1">
        <v>389.46</v>
      </c>
      <c r="Z1610" s="7">
        <v>74463</v>
      </c>
      <c r="AA1610" s="7">
        <v>24.012271820999999</v>
      </c>
      <c r="AB1610" s="7" t="s">
        <v>444</v>
      </c>
      <c r="AC1610" s="7">
        <v>35.274534981000002</v>
      </c>
      <c r="AD1610" s="7">
        <v>14.849930026999999</v>
      </c>
      <c r="AE1610" s="7" t="s">
        <v>445</v>
      </c>
      <c r="AF1610" s="7">
        <v>23.377732942000002</v>
      </c>
      <c r="AG1610" s="7" t="s">
        <v>445</v>
      </c>
    </row>
    <row r="1611" spans="1:33" x14ac:dyDescent="0.25">
      <c r="A1611" s="1">
        <v>53498</v>
      </c>
      <c r="B1611" s="1">
        <v>20057006</v>
      </c>
      <c r="C1611" s="1" t="s">
        <v>451</v>
      </c>
      <c r="D1611" s="1">
        <v>112210</v>
      </c>
      <c r="E1611" s="1" t="s">
        <v>620</v>
      </c>
      <c r="F1611" s="1">
        <v>34203085</v>
      </c>
      <c r="G1611" s="1">
        <v>1.83</v>
      </c>
      <c r="H1611" s="1">
        <v>10.473855613469732</v>
      </c>
      <c r="I1611" s="1">
        <v>2.5165121355111051</v>
      </c>
      <c r="J1611" s="1">
        <v>3.6910383410641709</v>
      </c>
      <c r="K1611" s="1">
        <v>-8.2228086153146069</v>
      </c>
      <c r="L1611" s="1">
        <v>9.8061050051221965</v>
      </c>
      <c r="M1611" s="1">
        <v>9.75</v>
      </c>
      <c r="N1611" s="1">
        <v>1</v>
      </c>
      <c r="O1611" s="1">
        <v>0.96533690096206171</v>
      </c>
      <c r="P1611" s="1">
        <v>0.96533690096206171</v>
      </c>
      <c r="Q1611" s="1">
        <v>1</v>
      </c>
      <c r="R1611" s="1">
        <v>0.9329846751933194</v>
      </c>
      <c r="S1611" s="1">
        <v>0.9329846751933194</v>
      </c>
      <c r="T1611" s="1">
        <v>0.9329846751933194</v>
      </c>
      <c r="U1611" s="1">
        <v>0.96533690096206171</v>
      </c>
      <c r="V1611" s="1">
        <v>406.790663</v>
      </c>
      <c r="W1611" s="1">
        <v>379.211635</v>
      </c>
      <c r="X1611" s="1">
        <v>262</v>
      </c>
      <c r="Y1611" s="1">
        <v>389.46</v>
      </c>
      <c r="Z1611" s="7">
        <v>74463</v>
      </c>
      <c r="AA1611" s="7">
        <v>36.330518523999999</v>
      </c>
      <c r="AB1611" s="7">
        <v>33.950547157999999</v>
      </c>
      <c r="AC1611" s="7">
        <v>144.46601200999999</v>
      </c>
      <c r="AD1611" s="7" t="s">
        <v>445</v>
      </c>
      <c r="AE1611" s="7">
        <v>28.727310501000002</v>
      </c>
      <c r="AF1611" s="7" t="s">
        <v>445</v>
      </c>
      <c r="AG1611" s="7">
        <v>44.721617397999999</v>
      </c>
    </row>
    <row r="1612" spans="1:33" x14ac:dyDescent="0.25">
      <c r="A1612" s="1">
        <v>53499</v>
      </c>
      <c r="B1612" s="1">
        <v>20024000</v>
      </c>
      <c r="C1612" s="1" t="s">
        <v>451</v>
      </c>
      <c r="D1612" s="1">
        <v>112128</v>
      </c>
      <c r="E1612" s="1" t="s">
        <v>620</v>
      </c>
      <c r="F1612" s="1">
        <v>34203085</v>
      </c>
      <c r="G1612" s="1">
        <v>1.83</v>
      </c>
      <c r="H1612" s="1">
        <v>12.431377482801643</v>
      </c>
      <c r="I1612" s="1">
        <v>-10.870045678458112</v>
      </c>
      <c r="J1612" s="1">
        <v>-9.4557555741858828</v>
      </c>
      <c r="K1612" s="1">
        <v>-16.978733705690594</v>
      </c>
      <c r="L1612" s="1">
        <v>19.013962513936235</v>
      </c>
      <c r="M1612" s="1">
        <v>9.75</v>
      </c>
      <c r="N1612" s="1">
        <v>1</v>
      </c>
      <c r="O1612" s="1">
        <v>0.96533690096206171</v>
      </c>
      <c r="P1612" s="1">
        <v>0.96533690096206171</v>
      </c>
      <c r="Q1612" s="1">
        <v>1</v>
      </c>
      <c r="R1612" s="1">
        <v>0.9329846751933194</v>
      </c>
      <c r="S1612" s="1">
        <v>0.9329846751933194</v>
      </c>
      <c r="T1612" s="1">
        <v>0.9329846751933194</v>
      </c>
      <c r="U1612" s="1">
        <v>0.96533690096206171</v>
      </c>
      <c r="V1612" s="1">
        <v>406.790663</v>
      </c>
      <c r="W1612" s="1">
        <v>379.211635</v>
      </c>
      <c r="X1612" s="1">
        <v>262</v>
      </c>
      <c r="Y1612" s="1">
        <v>389.46</v>
      </c>
      <c r="Z1612" s="7">
        <v>74463</v>
      </c>
      <c r="AA1612" s="7">
        <v>18.252535301999998</v>
      </c>
      <c r="AB1612" s="7">
        <v>28.447017037999998</v>
      </c>
      <c r="AC1612" s="7" t="s">
        <v>444</v>
      </c>
      <c r="AD1612" s="7">
        <v>24.851131936000002</v>
      </c>
      <c r="AE1612" s="7">
        <v>13.396950275</v>
      </c>
      <c r="AF1612" s="7">
        <v>38.759922568</v>
      </c>
      <c r="AG1612" s="7">
        <v>21.143000529999998</v>
      </c>
    </row>
    <row r="1613" spans="1:33" x14ac:dyDescent="0.25">
      <c r="A1613" s="1">
        <v>53500</v>
      </c>
      <c r="B1613" s="1">
        <v>20022000</v>
      </c>
      <c r="C1613" s="1" t="s">
        <v>451</v>
      </c>
      <c r="D1613" s="1">
        <v>112121</v>
      </c>
      <c r="E1613" s="1" t="s">
        <v>620</v>
      </c>
      <c r="F1613" s="1">
        <v>34203085</v>
      </c>
      <c r="G1613" s="1">
        <v>1.83</v>
      </c>
      <c r="H1613" s="1">
        <v>3.7061722526004663</v>
      </c>
      <c r="I1613" s="1">
        <v>-1.3644487116557831</v>
      </c>
      <c r="J1613" s="1">
        <v>0.29117122515637361</v>
      </c>
      <c r="K1613" s="1">
        <v>-6.6093879975866656</v>
      </c>
      <c r="L1613" s="1">
        <v>6.0453293427765731</v>
      </c>
      <c r="M1613" s="1">
        <v>9.75</v>
      </c>
      <c r="N1613" s="1">
        <v>1</v>
      </c>
      <c r="O1613" s="1">
        <v>0.96533690096206171</v>
      </c>
      <c r="P1613" s="1">
        <v>0.96533690096206171</v>
      </c>
      <c r="Q1613" s="1">
        <v>1</v>
      </c>
      <c r="R1613" s="1">
        <v>0.9329846751933194</v>
      </c>
      <c r="S1613" s="1">
        <v>0.9329846751933194</v>
      </c>
      <c r="T1613" s="1">
        <v>0.9329846751933194</v>
      </c>
      <c r="U1613" s="1">
        <v>0.96533690096206171</v>
      </c>
      <c r="V1613" s="1">
        <v>406.790663</v>
      </c>
      <c r="W1613" s="1">
        <v>379.211635</v>
      </c>
      <c r="X1613" s="1">
        <v>262</v>
      </c>
      <c r="Y1613" s="1">
        <v>389.46</v>
      </c>
      <c r="Z1613" s="7">
        <v>74463</v>
      </c>
      <c r="AA1613" s="7">
        <v>59.553687613000001</v>
      </c>
      <c r="AB1613" s="7">
        <v>97.772253309000007</v>
      </c>
      <c r="AC1613" s="7" t="s">
        <v>444</v>
      </c>
      <c r="AD1613" s="7" t="s">
        <v>445</v>
      </c>
      <c r="AE1613" s="7">
        <v>35.984057372999999</v>
      </c>
      <c r="AF1613" s="7" t="s">
        <v>445</v>
      </c>
      <c r="AG1613" s="7">
        <v>55.882741576999997</v>
      </c>
    </row>
    <row r="1614" spans="1:33" x14ac:dyDescent="0.25">
      <c r="A1614" s="1">
        <v>53501</v>
      </c>
      <c r="B1614" s="1">
        <v>20026000</v>
      </c>
      <c r="C1614" s="1" t="s">
        <v>451</v>
      </c>
      <c r="D1614" s="1">
        <v>112136</v>
      </c>
      <c r="E1614" s="1" t="s">
        <v>620</v>
      </c>
      <c r="F1614" s="1">
        <v>34203085</v>
      </c>
      <c r="G1614" s="1">
        <v>1.83</v>
      </c>
      <c r="H1614" s="1">
        <v>17.070636124863356</v>
      </c>
      <c r="I1614" s="1">
        <v>10.032400807640613</v>
      </c>
      <c r="J1614" s="1">
        <v>8.7998297376142407</v>
      </c>
      <c r="K1614" s="1">
        <v>-10.773373139567113</v>
      </c>
      <c r="L1614" s="1">
        <v>18.023903389991116</v>
      </c>
      <c r="M1614" s="1">
        <v>9.75</v>
      </c>
      <c r="N1614" s="1">
        <v>1</v>
      </c>
      <c r="O1614" s="1">
        <v>0.96533690096206171</v>
      </c>
      <c r="P1614" s="1">
        <v>0.96533690096206171</v>
      </c>
      <c r="Q1614" s="1">
        <v>1</v>
      </c>
      <c r="R1614" s="1">
        <v>0.9329846751933194</v>
      </c>
      <c r="S1614" s="1">
        <v>0.9329846751933194</v>
      </c>
      <c r="T1614" s="1">
        <v>0.9329846751933194</v>
      </c>
      <c r="U1614" s="1">
        <v>0.96533690096206171</v>
      </c>
      <c r="V1614" s="1">
        <v>406.790663</v>
      </c>
      <c r="W1614" s="1">
        <v>379.211635</v>
      </c>
      <c r="X1614" s="1">
        <v>262</v>
      </c>
      <c r="Y1614" s="1">
        <v>389.46</v>
      </c>
      <c r="Z1614" s="7">
        <v>74463</v>
      </c>
      <c r="AA1614" s="7">
        <v>19.310083594000002</v>
      </c>
      <c r="AB1614" s="7">
        <v>20.444249755000001</v>
      </c>
      <c r="AC1614" s="7">
        <v>35.488472854999998</v>
      </c>
      <c r="AD1614" s="7" t="s">
        <v>445</v>
      </c>
      <c r="AE1614" s="7">
        <v>21.689456842999999</v>
      </c>
      <c r="AF1614" s="7" t="s">
        <v>445</v>
      </c>
      <c r="AG1614" s="7">
        <v>33.897158445999999</v>
      </c>
    </row>
    <row r="1615" spans="1:33" x14ac:dyDescent="0.25">
      <c r="A1615" s="1">
        <v>53502</v>
      </c>
      <c r="B1615" s="1">
        <v>20028000</v>
      </c>
      <c r="C1615" s="1" t="s">
        <v>451</v>
      </c>
      <c r="D1615" s="1">
        <v>112143</v>
      </c>
      <c r="E1615" s="1" t="s">
        <v>620</v>
      </c>
      <c r="F1615" s="1">
        <v>34203085</v>
      </c>
      <c r="G1615" s="1">
        <v>1.83</v>
      </c>
      <c r="H1615" s="1">
        <v>13.520314897676208</v>
      </c>
      <c r="I1615" s="1">
        <v>4.8039054181438896</v>
      </c>
      <c r="J1615" s="1">
        <v>12.754160296205553</v>
      </c>
      <c r="K1615" s="1">
        <v>-12.959757405026151</v>
      </c>
      <c r="L1615" s="1">
        <v>15.915156424857212</v>
      </c>
      <c r="M1615" s="1">
        <v>9.75</v>
      </c>
      <c r="N1615" s="1">
        <v>1</v>
      </c>
      <c r="O1615" s="1">
        <v>0.96533690096206171</v>
      </c>
      <c r="P1615" s="1">
        <v>0.96533690096206171</v>
      </c>
      <c r="Q1615" s="1">
        <v>1</v>
      </c>
      <c r="R1615" s="1">
        <v>0.9329846751933194</v>
      </c>
      <c r="S1615" s="1">
        <v>0.9329846751933194</v>
      </c>
      <c r="T1615" s="1">
        <v>0.9329846751933194</v>
      </c>
      <c r="U1615" s="1">
        <v>0.96533690096206171</v>
      </c>
      <c r="V1615" s="1">
        <v>406.790663</v>
      </c>
      <c r="W1615" s="1">
        <v>379.211635</v>
      </c>
      <c r="X1615" s="1">
        <v>262</v>
      </c>
      <c r="Y1615" s="1">
        <v>389.46</v>
      </c>
      <c r="Z1615" s="7">
        <v>74463</v>
      </c>
      <c r="AA1615" s="7">
        <v>22.001155299000001</v>
      </c>
      <c r="AB1615" s="7">
        <v>26.075329777</v>
      </c>
      <c r="AC1615" s="7">
        <v>75.201955009000002</v>
      </c>
      <c r="AD1615" s="7" t="s">
        <v>445</v>
      </c>
      <c r="AE1615" s="7">
        <v>17.861617333000002</v>
      </c>
      <c r="AF1615" s="7" t="s">
        <v>445</v>
      </c>
      <c r="AG1615" s="7">
        <v>28.009810731999998</v>
      </c>
    </row>
    <row r="1616" spans="1:33" x14ac:dyDescent="0.25">
      <c r="A1616" s="1">
        <v>53503</v>
      </c>
      <c r="B1616" s="1">
        <v>20032000</v>
      </c>
      <c r="C1616" s="1" t="s">
        <v>451</v>
      </c>
      <c r="D1616" s="1">
        <v>112164</v>
      </c>
      <c r="E1616" s="1" t="s">
        <v>620</v>
      </c>
      <c r="F1616" s="1">
        <v>34203085</v>
      </c>
      <c r="G1616" s="1">
        <v>1.83</v>
      </c>
      <c r="H1616" s="1">
        <v>8.2126337168721708</v>
      </c>
      <c r="I1616" s="1">
        <v>-7.5059608118678645</v>
      </c>
      <c r="J1616" s="1">
        <v>-0.3647780950388565</v>
      </c>
      <c r="K1616" s="1">
        <v>-8.0311489656630712</v>
      </c>
      <c r="L1616" s="1">
        <v>8.4187075698519163</v>
      </c>
      <c r="M1616" s="1">
        <v>9.75</v>
      </c>
      <c r="N1616" s="1">
        <v>1</v>
      </c>
      <c r="O1616" s="1">
        <v>0.96533690096206171</v>
      </c>
      <c r="P1616" s="1">
        <v>0.96533690096206171</v>
      </c>
      <c r="Q1616" s="1">
        <v>1</v>
      </c>
      <c r="R1616" s="1">
        <v>0.9329846751933194</v>
      </c>
      <c r="S1616" s="1">
        <v>0.9329846751933194</v>
      </c>
      <c r="T1616" s="1">
        <v>0.9329846751933194</v>
      </c>
      <c r="U1616" s="1">
        <v>0.96533690096206171</v>
      </c>
      <c r="V1616" s="1">
        <v>406.790663</v>
      </c>
      <c r="W1616" s="1">
        <v>379.211635</v>
      </c>
      <c r="X1616" s="1">
        <v>262</v>
      </c>
      <c r="Y1616" s="1">
        <v>389.46</v>
      </c>
      <c r="Z1616" s="7">
        <v>74463</v>
      </c>
      <c r="AA1616" s="7">
        <v>42.482563268</v>
      </c>
      <c r="AB1616" s="7">
        <v>43.573640705000003</v>
      </c>
      <c r="AC1616" s="7" t="s">
        <v>444</v>
      </c>
      <c r="AD1616" s="7">
        <v>669.11146838000002</v>
      </c>
      <c r="AE1616" s="7">
        <v>29.436738994999999</v>
      </c>
      <c r="AF1616" s="7">
        <v>1029.6542925000001</v>
      </c>
      <c r="AG1616" s="7">
        <v>45.812742616999998</v>
      </c>
    </row>
    <row r="1617" spans="1:33" x14ac:dyDescent="0.25">
      <c r="A1617" s="1">
        <v>53504</v>
      </c>
      <c r="B1617" s="1">
        <v>20036000</v>
      </c>
      <c r="C1617" s="1" t="s">
        <v>451</v>
      </c>
      <c r="D1617" s="1">
        <v>112184</v>
      </c>
      <c r="E1617" s="1" t="s">
        <v>620</v>
      </c>
      <c r="F1617" s="1">
        <v>34203085</v>
      </c>
      <c r="G1617" s="1">
        <v>1.83</v>
      </c>
      <c r="H1617" s="1">
        <v>12.607129751482661</v>
      </c>
      <c r="I1617" s="1">
        <v>-7.5627127412652628</v>
      </c>
      <c r="J1617" s="1">
        <v>2.1668316455456473</v>
      </c>
      <c r="K1617" s="1">
        <v>-11.530866472092544</v>
      </c>
      <c r="L1617" s="1">
        <v>11.683394703809183</v>
      </c>
      <c r="M1617" s="1">
        <v>9.75</v>
      </c>
      <c r="N1617" s="1">
        <v>1</v>
      </c>
      <c r="O1617" s="1">
        <v>0.96533690096206171</v>
      </c>
      <c r="P1617" s="1">
        <v>0.96533690096206171</v>
      </c>
      <c r="Q1617" s="1">
        <v>1</v>
      </c>
      <c r="R1617" s="1">
        <v>0.9329846751933194</v>
      </c>
      <c r="S1617" s="1">
        <v>0.9329846751933194</v>
      </c>
      <c r="T1617" s="1">
        <v>0.9329846751933194</v>
      </c>
      <c r="U1617" s="1">
        <v>0.96533690096206171</v>
      </c>
      <c r="V1617" s="1">
        <v>406.790663</v>
      </c>
      <c r="W1617" s="1">
        <v>379.211635</v>
      </c>
      <c r="X1617" s="1">
        <v>262</v>
      </c>
      <c r="Y1617" s="1">
        <v>389.46</v>
      </c>
      <c r="Z1617" s="7">
        <v>74463</v>
      </c>
      <c r="AA1617" s="7">
        <v>30.332244935999999</v>
      </c>
      <c r="AB1617" s="7">
        <v>28.036504878999999</v>
      </c>
      <c r="AC1617" s="7" t="s">
        <v>444</v>
      </c>
      <c r="AD1617" s="7" t="s">
        <v>445</v>
      </c>
      <c r="AE1617" s="7">
        <v>20.198925985999999</v>
      </c>
      <c r="AF1617" s="7" t="s">
        <v>445</v>
      </c>
      <c r="AG1617" s="7">
        <v>31.604671153999998</v>
      </c>
    </row>
    <row r="1618" spans="1:33" x14ac:dyDescent="0.25">
      <c r="A1618" s="1">
        <v>53505</v>
      </c>
      <c r="B1618" s="1">
        <v>20033000</v>
      </c>
      <c r="C1618" s="1" t="s">
        <v>451</v>
      </c>
      <c r="D1618" s="1">
        <v>112169</v>
      </c>
      <c r="E1618" s="1" t="s">
        <v>620</v>
      </c>
      <c r="F1618" s="1">
        <v>34203085</v>
      </c>
      <c r="G1618" s="1">
        <v>1.83</v>
      </c>
      <c r="H1618" s="1">
        <v>14.360980583202331</v>
      </c>
      <c r="I1618" s="1">
        <v>-12.947925206137958</v>
      </c>
      <c r="J1618" s="1">
        <v>-1.7187585447699625</v>
      </c>
      <c r="K1618" s="1">
        <v>-13.381730082422267</v>
      </c>
      <c r="L1618" s="1">
        <v>15.304392520533309</v>
      </c>
      <c r="M1618" s="1">
        <v>9.75</v>
      </c>
      <c r="N1618" s="1">
        <v>1</v>
      </c>
      <c r="O1618" s="1">
        <v>0.96533690096206171</v>
      </c>
      <c r="P1618" s="1">
        <v>0.96533690096206171</v>
      </c>
      <c r="Q1618" s="1">
        <v>1</v>
      </c>
      <c r="R1618" s="1">
        <v>0.9329846751933194</v>
      </c>
      <c r="S1618" s="1">
        <v>0.9329846751933194</v>
      </c>
      <c r="T1618" s="1">
        <v>0.9329846751933194</v>
      </c>
      <c r="U1618" s="1">
        <v>0.96533690096206171</v>
      </c>
      <c r="V1618" s="1">
        <v>406.790663</v>
      </c>
      <c r="W1618" s="1">
        <v>379.211635</v>
      </c>
      <c r="X1618" s="1">
        <v>262</v>
      </c>
      <c r="Y1618" s="1">
        <v>389.46</v>
      </c>
      <c r="Z1618" s="7">
        <v>74463</v>
      </c>
      <c r="AA1618" s="7">
        <v>22.919079705000001</v>
      </c>
      <c r="AB1618" s="7">
        <v>24.490389213</v>
      </c>
      <c r="AC1618" s="7" t="s">
        <v>444</v>
      </c>
      <c r="AD1618" s="7">
        <v>141.22008417000001</v>
      </c>
      <c r="AE1618" s="7">
        <v>17.266844675000002</v>
      </c>
      <c r="AF1618" s="7">
        <v>217.73933984999999</v>
      </c>
      <c r="AG1618" s="7">
        <v>27.095030098999999</v>
      </c>
    </row>
    <row r="1619" spans="1:33" x14ac:dyDescent="0.25">
      <c r="A1619" s="1">
        <v>53506</v>
      </c>
      <c r="B1619" s="1">
        <v>20035000</v>
      </c>
      <c r="C1619" s="1" t="s">
        <v>451</v>
      </c>
      <c r="D1619" s="1">
        <v>112179</v>
      </c>
      <c r="E1619" s="1" t="s">
        <v>620</v>
      </c>
      <c r="F1619" s="1">
        <v>34203085</v>
      </c>
      <c r="G1619" s="1">
        <v>1.83</v>
      </c>
      <c r="H1619" s="1">
        <v>10.967353162649475</v>
      </c>
      <c r="I1619" s="1">
        <v>-6.3573179969411999</v>
      </c>
      <c r="J1619" s="1">
        <v>2.2292539510510112</v>
      </c>
      <c r="K1619" s="1">
        <v>-9.9195187907127682</v>
      </c>
      <c r="L1619" s="1">
        <v>10.048107006787015</v>
      </c>
      <c r="M1619" s="1">
        <v>9.75</v>
      </c>
      <c r="N1619" s="1">
        <v>1</v>
      </c>
      <c r="O1619" s="1">
        <v>0.96533690096206171</v>
      </c>
      <c r="P1619" s="1">
        <v>0.96533690096206171</v>
      </c>
      <c r="Q1619" s="1">
        <v>1</v>
      </c>
      <c r="R1619" s="1">
        <v>0.9329846751933194</v>
      </c>
      <c r="S1619" s="1">
        <v>0.9329846751933194</v>
      </c>
      <c r="T1619" s="1">
        <v>0.9329846751933194</v>
      </c>
      <c r="U1619" s="1">
        <v>0.96533690096206171</v>
      </c>
      <c r="V1619" s="1">
        <v>406.790663</v>
      </c>
      <c r="W1619" s="1">
        <v>379.211635</v>
      </c>
      <c r="X1619" s="1">
        <v>262</v>
      </c>
      <c r="Y1619" s="1">
        <v>389.46</v>
      </c>
      <c r="Z1619" s="7">
        <v>74463</v>
      </c>
      <c r="AA1619" s="7">
        <v>35.431437711999997</v>
      </c>
      <c r="AB1619" s="7">
        <v>32.377878793000001</v>
      </c>
      <c r="AC1619" s="7" t="s">
        <v>444</v>
      </c>
      <c r="AD1619" s="7" t="s">
        <v>445</v>
      </c>
      <c r="AE1619" s="7">
        <v>23.642524507000001</v>
      </c>
      <c r="AF1619" s="7" t="s">
        <v>445</v>
      </c>
      <c r="AG1619" s="7">
        <v>36.901043123000001</v>
      </c>
    </row>
    <row r="1620" spans="1:33" x14ac:dyDescent="0.25">
      <c r="A1620" s="1">
        <v>53507</v>
      </c>
      <c r="B1620" s="1">
        <v>20034000</v>
      </c>
      <c r="C1620" s="1" t="s">
        <v>451</v>
      </c>
      <c r="D1620" s="1">
        <v>112174</v>
      </c>
      <c r="E1620" s="1" t="s">
        <v>620</v>
      </c>
      <c r="F1620" s="1">
        <v>34203085</v>
      </c>
      <c r="G1620" s="1">
        <v>1.83</v>
      </c>
      <c r="H1620" s="1">
        <v>7.93074969346317</v>
      </c>
      <c r="I1620" s="1">
        <v>1.8450278380085605</v>
      </c>
      <c r="J1620" s="1">
        <v>7.3720585166284085</v>
      </c>
      <c r="K1620" s="1">
        <v>-7.0860178250650367</v>
      </c>
      <c r="L1620" s="1">
        <v>8.1681736624690213</v>
      </c>
      <c r="M1620" s="1">
        <v>9.75</v>
      </c>
      <c r="N1620" s="1">
        <v>1</v>
      </c>
      <c r="O1620" s="1">
        <v>0.96533690096206171</v>
      </c>
      <c r="P1620" s="1">
        <v>0.96533690096206171</v>
      </c>
      <c r="Q1620" s="1">
        <v>1</v>
      </c>
      <c r="R1620" s="1">
        <v>0.9329846751933194</v>
      </c>
      <c r="S1620" s="1">
        <v>0.9329846751933194</v>
      </c>
      <c r="T1620" s="1">
        <v>0.9329846751933194</v>
      </c>
      <c r="U1620" s="1">
        <v>0.96533690096206171</v>
      </c>
      <c r="V1620" s="1">
        <v>406.790663</v>
      </c>
      <c r="W1620" s="1">
        <v>379.211635</v>
      </c>
      <c r="X1620" s="1">
        <v>262</v>
      </c>
      <c r="Y1620" s="1">
        <v>389.46</v>
      </c>
      <c r="Z1620" s="7">
        <v>74463</v>
      </c>
      <c r="AA1620" s="7">
        <v>43.816258771000001</v>
      </c>
      <c r="AB1620" s="7">
        <v>45.157929412999998</v>
      </c>
      <c r="AC1620" s="7">
        <v>197.40729608000001</v>
      </c>
      <c r="AD1620" s="7" t="s">
        <v>445</v>
      </c>
      <c r="AE1620" s="7">
        <v>33.496383008999999</v>
      </c>
      <c r="AF1620" s="7" t="s">
        <v>445</v>
      </c>
      <c r="AG1620" s="7">
        <v>52.056613564000003</v>
      </c>
    </row>
    <row r="1621" spans="1:33" x14ac:dyDescent="0.25">
      <c r="A1621" s="1">
        <v>53508</v>
      </c>
      <c r="B1621" s="1">
        <v>20013000</v>
      </c>
      <c r="C1621" s="1" t="s">
        <v>455</v>
      </c>
      <c r="D1621" s="1">
        <v>112071</v>
      </c>
      <c r="E1621" s="1" t="s">
        <v>623</v>
      </c>
      <c r="F1621" s="1">
        <v>34203085</v>
      </c>
      <c r="G1621" s="1">
        <v>1.83</v>
      </c>
      <c r="H1621" s="1">
        <v>31.173685093695518</v>
      </c>
      <c r="I1621" s="1">
        <v>-22.452184470492309</v>
      </c>
      <c r="J1621" s="1">
        <v>3.3697471404593466</v>
      </c>
      <c r="K1621" s="1">
        <v>-30.101809967035813</v>
      </c>
      <c r="L1621" s="1">
        <v>29.675150852975765</v>
      </c>
      <c r="M1621" s="1">
        <v>20.610000610351563</v>
      </c>
      <c r="N1621" s="1">
        <v>1</v>
      </c>
      <c r="O1621" s="1">
        <v>0.96533690096206171</v>
      </c>
      <c r="P1621" s="1">
        <v>0.96533690096206171</v>
      </c>
      <c r="Q1621" s="1">
        <v>1</v>
      </c>
      <c r="R1621" s="1">
        <v>0.9329846751933194</v>
      </c>
      <c r="S1621" s="1">
        <v>0.9329846751933194</v>
      </c>
      <c r="T1621" s="1">
        <v>0.9329846751933194</v>
      </c>
      <c r="U1621" s="1">
        <v>0.96533690096206171</v>
      </c>
      <c r="V1621" s="1">
        <v>406.790663</v>
      </c>
      <c r="W1621" s="1">
        <v>379.211635</v>
      </c>
      <c r="X1621" s="1">
        <v>262</v>
      </c>
      <c r="Y1621" s="1">
        <v>389.46</v>
      </c>
      <c r="Z1621" s="7">
        <v>74463</v>
      </c>
      <c r="AA1621" s="7">
        <v>11.335808716000001</v>
      </c>
      <c r="AB1621" s="7">
        <v>10.742820376999999</v>
      </c>
      <c r="AC1621" s="7" t="s">
        <v>444</v>
      </c>
      <c r="AD1621" s="7" t="s">
        <v>445</v>
      </c>
      <c r="AE1621" s="7">
        <v>7.1205078754000004</v>
      </c>
      <c r="AF1621" s="7" t="s">
        <v>445</v>
      </c>
      <c r="AG1621" s="7">
        <v>11.489618062</v>
      </c>
    </row>
    <row r="1622" spans="1:33" x14ac:dyDescent="0.25">
      <c r="A1622" s="1">
        <v>53509</v>
      </c>
      <c r="B1622" s="1">
        <v>20012000</v>
      </c>
      <c r="C1622" s="1" t="s">
        <v>455</v>
      </c>
      <c r="D1622" s="1">
        <v>112064</v>
      </c>
      <c r="E1622" s="1" t="s">
        <v>623</v>
      </c>
      <c r="F1622" s="1">
        <v>34203085</v>
      </c>
      <c r="G1622" s="1">
        <v>1.83</v>
      </c>
      <c r="H1622" s="1">
        <v>-1.4977011329144789</v>
      </c>
      <c r="I1622" s="1">
        <v>10.0338016605753</v>
      </c>
      <c r="J1622" s="1">
        <v>-15.390894437818893</v>
      </c>
      <c r="K1622" s="1">
        <v>6.9347540278117759</v>
      </c>
      <c r="L1622" s="1">
        <v>14.701173592393847</v>
      </c>
      <c r="M1622" s="1">
        <v>20.610000610351563</v>
      </c>
      <c r="N1622" s="1">
        <v>1</v>
      </c>
      <c r="O1622" s="1">
        <v>0.96533690096206171</v>
      </c>
      <c r="P1622" s="1">
        <v>0.96533690096206171</v>
      </c>
      <c r="Q1622" s="1">
        <v>1</v>
      </c>
      <c r="R1622" s="1">
        <v>0.9329846751933194</v>
      </c>
      <c r="S1622" s="1">
        <v>0.9329846751933194</v>
      </c>
      <c r="T1622" s="1">
        <v>0.9329846751933194</v>
      </c>
      <c r="U1622" s="1">
        <v>0.96533690096206171</v>
      </c>
      <c r="V1622" s="1">
        <v>406.790663</v>
      </c>
      <c r="W1622" s="1">
        <v>379.211635</v>
      </c>
      <c r="X1622" s="1">
        <v>262</v>
      </c>
      <c r="Y1622" s="1">
        <v>389.46</v>
      </c>
      <c r="Z1622" s="7">
        <v>74463</v>
      </c>
      <c r="AA1622" s="7">
        <v>23.900527991000001</v>
      </c>
      <c r="AB1622" s="7" t="s">
        <v>444</v>
      </c>
      <c r="AC1622" s="7">
        <v>35.483378576</v>
      </c>
      <c r="AD1622" s="7">
        <v>14.882246863000001</v>
      </c>
      <c r="AE1622" s="7" t="s">
        <v>445</v>
      </c>
      <c r="AF1622" s="7">
        <v>23.427437338000001</v>
      </c>
      <c r="AG1622" s="7" t="s">
        <v>445</v>
      </c>
    </row>
    <row r="1623" spans="1:33" x14ac:dyDescent="0.25">
      <c r="A1623" s="1">
        <v>53510</v>
      </c>
      <c r="B1623" s="1">
        <v>20014000</v>
      </c>
      <c r="C1623" s="1" t="s">
        <v>455</v>
      </c>
      <c r="D1623" s="1">
        <v>112077</v>
      </c>
      <c r="E1623" s="1" t="s">
        <v>623</v>
      </c>
      <c r="F1623" s="1">
        <v>34203085</v>
      </c>
      <c r="G1623" s="1">
        <v>1.83</v>
      </c>
      <c r="H1623" s="1">
        <v>24.704876002873942</v>
      </c>
      <c r="I1623" s="1">
        <v>-5.9102913090633722</v>
      </c>
      <c r="J1623" s="1">
        <v>13.046273388869309</v>
      </c>
      <c r="K1623" s="1">
        <v>-25.36870677261216</v>
      </c>
      <c r="L1623" s="1">
        <v>22.99826147694732</v>
      </c>
      <c r="M1623" s="1">
        <v>20.610000610351563</v>
      </c>
      <c r="N1623" s="1">
        <v>1</v>
      </c>
      <c r="O1623" s="1">
        <v>0.96533690096206171</v>
      </c>
      <c r="P1623" s="1">
        <v>0.96533690096206171</v>
      </c>
      <c r="Q1623" s="1">
        <v>1</v>
      </c>
      <c r="R1623" s="1">
        <v>0.9329846751933194</v>
      </c>
      <c r="S1623" s="1">
        <v>0.9329846751933194</v>
      </c>
      <c r="T1623" s="1">
        <v>0.9329846751933194</v>
      </c>
      <c r="U1623" s="1">
        <v>0.96533690096206171</v>
      </c>
      <c r="V1623" s="1">
        <v>406.790663</v>
      </c>
      <c r="W1623" s="1">
        <v>379.211635</v>
      </c>
      <c r="X1623" s="1">
        <v>262</v>
      </c>
      <c r="Y1623" s="1">
        <v>389.46</v>
      </c>
      <c r="Z1623" s="7">
        <v>74463</v>
      </c>
      <c r="AA1623" s="7">
        <v>14.917158994999999</v>
      </c>
      <c r="AB1623" s="7">
        <v>13.817600562000001</v>
      </c>
      <c r="AC1623" s="7" t="s">
        <v>444</v>
      </c>
      <c r="AD1623" s="7" t="s">
        <v>445</v>
      </c>
      <c r="AE1623" s="7">
        <v>8.6355713789999999</v>
      </c>
      <c r="AF1623" s="7" t="s">
        <v>445</v>
      </c>
      <c r="AG1623" s="7">
        <v>13.819837400999999</v>
      </c>
    </row>
    <row r="1624" spans="1:33" x14ac:dyDescent="0.25">
      <c r="A1624" s="1">
        <v>53511</v>
      </c>
      <c r="B1624" s="1">
        <v>20016000</v>
      </c>
      <c r="C1624" s="1" t="s">
        <v>455</v>
      </c>
      <c r="D1624" s="1">
        <v>112087</v>
      </c>
      <c r="E1624" s="1" t="s">
        <v>623</v>
      </c>
      <c r="F1624" s="1">
        <v>34203085</v>
      </c>
      <c r="G1624" s="1">
        <v>1.83</v>
      </c>
      <c r="H1624" s="1">
        <v>24.338502449785267</v>
      </c>
      <c r="I1624" s="1">
        <v>-6.4966871976549703</v>
      </c>
      <c r="J1624" s="1">
        <v>11.56886412741104</v>
      </c>
      <c r="K1624" s="1">
        <v>-24.297107161220016</v>
      </c>
      <c r="L1624" s="1">
        <v>21.793010707225385</v>
      </c>
      <c r="M1624" s="1">
        <v>20.610000610351563</v>
      </c>
      <c r="N1624" s="1">
        <v>1</v>
      </c>
      <c r="O1624" s="1">
        <v>0.96533690096206171</v>
      </c>
      <c r="P1624" s="1">
        <v>0.96533690096206171</v>
      </c>
      <c r="Q1624" s="1">
        <v>1</v>
      </c>
      <c r="R1624" s="1">
        <v>0.9329846751933194</v>
      </c>
      <c r="S1624" s="1">
        <v>0.9329846751933194</v>
      </c>
      <c r="T1624" s="1">
        <v>0.9329846751933194</v>
      </c>
      <c r="U1624" s="1">
        <v>0.96533690096206171</v>
      </c>
      <c r="V1624" s="1">
        <v>406.790663</v>
      </c>
      <c r="W1624" s="1">
        <v>379.211635</v>
      </c>
      <c r="X1624" s="1">
        <v>262</v>
      </c>
      <c r="Y1624" s="1">
        <v>389.46</v>
      </c>
      <c r="Z1624" s="7">
        <v>74463</v>
      </c>
      <c r="AA1624" s="7">
        <v>15.797448937</v>
      </c>
      <c r="AB1624" s="7">
        <v>14.040653602000001</v>
      </c>
      <c r="AC1624" s="7" t="s">
        <v>444</v>
      </c>
      <c r="AD1624" s="7" t="s">
        <v>445</v>
      </c>
      <c r="AE1624" s="7">
        <v>9.0605386180000007</v>
      </c>
      <c r="AF1624" s="7" t="s">
        <v>445</v>
      </c>
      <c r="AG1624" s="7">
        <v>14.473451508</v>
      </c>
    </row>
    <row r="1625" spans="1:33" x14ac:dyDescent="0.25">
      <c r="A1625" s="1">
        <v>53512</v>
      </c>
      <c r="B1625" s="1">
        <v>20017000</v>
      </c>
      <c r="C1625" s="1" t="s">
        <v>455</v>
      </c>
      <c r="D1625" s="1">
        <v>112092</v>
      </c>
      <c r="E1625" s="1" t="s">
        <v>623</v>
      </c>
      <c r="F1625" s="1">
        <v>34203085</v>
      </c>
      <c r="G1625" s="1">
        <v>1.83</v>
      </c>
      <c r="H1625" s="1">
        <v>0.8669475453260882</v>
      </c>
      <c r="I1625" s="1">
        <v>17.831685910997095</v>
      </c>
      <c r="J1625" s="1">
        <v>-25.170852987597208</v>
      </c>
      <c r="K1625" s="1">
        <v>15.109212987075029</v>
      </c>
      <c r="L1625" s="1">
        <v>25.618251859760999</v>
      </c>
      <c r="M1625" s="1">
        <v>20.610000610351563</v>
      </c>
      <c r="N1625" s="1">
        <v>1</v>
      </c>
      <c r="O1625" s="1">
        <v>0.96533690096206171</v>
      </c>
      <c r="P1625" s="1">
        <v>0.96533690096206171</v>
      </c>
      <c r="Q1625" s="1">
        <v>1</v>
      </c>
      <c r="R1625" s="1">
        <v>0.9329846751933194</v>
      </c>
      <c r="S1625" s="1">
        <v>0.9329846751933194</v>
      </c>
      <c r="T1625" s="1">
        <v>0.9329846751933194</v>
      </c>
      <c r="U1625" s="1">
        <v>0.96533690096206171</v>
      </c>
      <c r="V1625" s="1">
        <v>406.790663</v>
      </c>
      <c r="W1625" s="1">
        <v>379.211635</v>
      </c>
      <c r="X1625" s="1">
        <v>262</v>
      </c>
      <c r="Y1625" s="1">
        <v>389.46</v>
      </c>
      <c r="Z1625" s="7">
        <v>74463</v>
      </c>
      <c r="AA1625" s="7">
        <v>13.289303835</v>
      </c>
      <c r="AB1625" s="7">
        <v>421.24813544</v>
      </c>
      <c r="AC1625" s="7">
        <v>19.529017074999999</v>
      </c>
      <c r="AD1625" s="7">
        <v>8.7113111352000008</v>
      </c>
      <c r="AE1625" s="7" t="s">
        <v>445</v>
      </c>
      <c r="AF1625" s="7">
        <v>13.936327729</v>
      </c>
      <c r="AG1625" s="7" t="s">
        <v>445</v>
      </c>
    </row>
    <row r="1626" spans="1:33" x14ac:dyDescent="0.25">
      <c r="A1626" s="1">
        <v>53513</v>
      </c>
      <c r="B1626" s="1">
        <v>20015000</v>
      </c>
      <c r="C1626" s="1" t="s">
        <v>455</v>
      </c>
      <c r="D1626" s="1">
        <v>112082</v>
      </c>
      <c r="E1626" s="1" t="s">
        <v>623</v>
      </c>
      <c r="F1626" s="1">
        <v>34203085</v>
      </c>
      <c r="G1626" s="1">
        <v>1.83</v>
      </c>
      <c r="H1626" s="1">
        <v>8.0276612204805282</v>
      </c>
      <c r="I1626" s="1">
        <v>15.056884695334738</v>
      </c>
      <c r="J1626" s="1">
        <v>-14.674993048389727</v>
      </c>
      <c r="K1626" s="1">
        <v>8.1817361386836449</v>
      </c>
      <c r="L1626" s="1">
        <v>19.945747956823073</v>
      </c>
      <c r="M1626" s="1">
        <v>20.610000610351563</v>
      </c>
      <c r="N1626" s="1">
        <v>1</v>
      </c>
      <c r="O1626" s="1">
        <v>0.96533690096206171</v>
      </c>
      <c r="P1626" s="1">
        <v>0.96533690096206171</v>
      </c>
      <c r="Q1626" s="1">
        <v>1</v>
      </c>
      <c r="R1626" s="1">
        <v>0.9329846751933194</v>
      </c>
      <c r="S1626" s="1">
        <v>0.9329846751933194</v>
      </c>
      <c r="T1626" s="1">
        <v>0.9329846751933194</v>
      </c>
      <c r="U1626" s="1">
        <v>0.96533690096206171</v>
      </c>
      <c r="V1626" s="1">
        <v>406.790663</v>
      </c>
      <c r="W1626" s="1">
        <v>379.211635</v>
      </c>
      <c r="X1626" s="1">
        <v>262</v>
      </c>
      <c r="Y1626" s="1">
        <v>389.46</v>
      </c>
      <c r="Z1626" s="7">
        <v>74463</v>
      </c>
      <c r="AA1626" s="7">
        <v>17.353133977999999</v>
      </c>
      <c r="AB1626" s="7">
        <v>44.600701684999997</v>
      </c>
      <c r="AC1626" s="7">
        <v>23.312265913000001</v>
      </c>
      <c r="AD1626" s="7">
        <v>15.657042637</v>
      </c>
      <c r="AE1626" s="7" t="s">
        <v>445</v>
      </c>
      <c r="AF1626" s="7">
        <v>24.619099662</v>
      </c>
      <c r="AG1626" s="7" t="s">
        <v>445</v>
      </c>
    </row>
    <row r="1627" spans="1:33" x14ac:dyDescent="0.25">
      <c r="A1627" s="1">
        <v>53514</v>
      </c>
      <c r="B1627" s="1">
        <v>20002000</v>
      </c>
      <c r="C1627" s="1" t="s">
        <v>455</v>
      </c>
      <c r="D1627" s="1">
        <v>112007</v>
      </c>
      <c r="E1627" s="1" t="s">
        <v>623</v>
      </c>
      <c r="F1627" s="1">
        <v>34203085</v>
      </c>
      <c r="G1627" s="1">
        <v>1.83</v>
      </c>
      <c r="H1627" s="1">
        <v>-2.0999463895774473</v>
      </c>
      <c r="I1627" s="1">
        <v>10.243737076272401</v>
      </c>
      <c r="J1627" s="1">
        <v>-15.61602739567142</v>
      </c>
      <c r="K1627" s="1">
        <v>6.5209791715133179</v>
      </c>
      <c r="L1627" s="1">
        <v>14.680838733827041</v>
      </c>
      <c r="M1627" s="1">
        <v>20.610000610351563</v>
      </c>
      <c r="N1627" s="1">
        <v>1</v>
      </c>
      <c r="O1627" s="1">
        <v>0.96533690096206171</v>
      </c>
      <c r="P1627" s="1">
        <v>0.96533690096206171</v>
      </c>
      <c r="Q1627" s="1">
        <v>1</v>
      </c>
      <c r="R1627" s="1">
        <v>0.9329846751933194</v>
      </c>
      <c r="S1627" s="1">
        <v>0.9329846751933194</v>
      </c>
      <c r="T1627" s="1">
        <v>0.9329846751933194</v>
      </c>
      <c r="U1627" s="1">
        <v>0.96533690096206171</v>
      </c>
      <c r="V1627" s="1">
        <v>406.790663</v>
      </c>
      <c r="W1627" s="1">
        <v>379.211635</v>
      </c>
      <c r="X1627" s="1">
        <v>262</v>
      </c>
      <c r="Y1627" s="1">
        <v>389.46</v>
      </c>
      <c r="Z1627" s="7">
        <v>74463</v>
      </c>
      <c r="AA1627" s="7">
        <v>23.93501844</v>
      </c>
      <c r="AB1627" s="7" t="s">
        <v>444</v>
      </c>
      <c r="AC1627" s="7">
        <v>34.735687261000002</v>
      </c>
      <c r="AD1627" s="7">
        <v>14.653275875</v>
      </c>
      <c r="AE1627" s="7" t="s">
        <v>445</v>
      </c>
      <c r="AF1627" s="7">
        <v>23.07527215</v>
      </c>
      <c r="AG1627" s="7" t="s">
        <v>445</v>
      </c>
    </row>
    <row r="1628" spans="1:33" x14ac:dyDescent="0.25">
      <c r="A1628" s="1">
        <v>53515</v>
      </c>
      <c r="B1628" s="1">
        <v>20001000</v>
      </c>
      <c r="C1628" s="1" t="s">
        <v>455</v>
      </c>
      <c r="D1628" s="1">
        <v>112002</v>
      </c>
      <c r="E1628" s="1" t="s">
        <v>623</v>
      </c>
      <c r="F1628" s="1">
        <v>34203085</v>
      </c>
      <c r="G1628" s="1">
        <v>1.83</v>
      </c>
      <c r="H1628" s="1">
        <v>25.997491368604642</v>
      </c>
      <c r="I1628" s="1">
        <v>-7.5865113437033376</v>
      </c>
      <c r="J1628" s="1">
        <v>11.215461804065948</v>
      </c>
      <c r="K1628" s="1">
        <v>-25.681809038192512</v>
      </c>
      <c r="L1628" s="1">
        <v>22.857216699057389</v>
      </c>
      <c r="M1628" s="1">
        <v>20.610000610351563</v>
      </c>
      <c r="N1628" s="1">
        <v>1</v>
      </c>
      <c r="O1628" s="1">
        <v>0.96533690096206171</v>
      </c>
      <c r="P1628" s="1">
        <v>0.96533690096206171</v>
      </c>
      <c r="Q1628" s="1">
        <v>1</v>
      </c>
      <c r="R1628" s="1">
        <v>0.9329846751933194</v>
      </c>
      <c r="S1628" s="1">
        <v>0.9329846751933194</v>
      </c>
      <c r="T1628" s="1">
        <v>0.9329846751933194</v>
      </c>
      <c r="U1628" s="1">
        <v>0.96533690096206171</v>
      </c>
      <c r="V1628" s="1">
        <v>406.790663</v>
      </c>
      <c r="W1628" s="1">
        <v>379.211635</v>
      </c>
      <c r="X1628" s="1">
        <v>262</v>
      </c>
      <c r="Y1628" s="1">
        <v>389.46</v>
      </c>
      <c r="Z1628" s="7">
        <v>74463</v>
      </c>
      <c r="AA1628" s="7">
        <v>15.015378835</v>
      </c>
      <c r="AB1628" s="7">
        <v>13.080858009</v>
      </c>
      <c r="AC1628" s="7" t="s">
        <v>444</v>
      </c>
      <c r="AD1628" s="7" t="s">
        <v>445</v>
      </c>
      <c r="AE1628" s="7">
        <v>8.5180983760999993</v>
      </c>
      <c r="AF1628" s="7" t="s">
        <v>445</v>
      </c>
      <c r="AG1628" s="7">
        <v>13.639159916000001</v>
      </c>
    </row>
    <row r="1629" spans="1:33" x14ac:dyDescent="0.25">
      <c r="A1629" s="1">
        <v>53516</v>
      </c>
      <c r="B1629" s="1">
        <v>20006000</v>
      </c>
      <c r="C1629" s="1" t="s">
        <v>455</v>
      </c>
      <c r="D1629" s="1">
        <v>112029</v>
      </c>
      <c r="E1629" s="1" t="s">
        <v>623</v>
      </c>
      <c r="F1629" s="1">
        <v>34203085</v>
      </c>
      <c r="G1629" s="1">
        <v>1.83</v>
      </c>
      <c r="H1629" s="1">
        <v>5.6782475226789657</v>
      </c>
      <c r="I1629" s="1">
        <v>10.048244958611008</v>
      </c>
      <c r="J1629" s="1">
        <v>-9.744100136292019</v>
      </c>
      <c r="K1629" s="1">
        <v>4.2494306327288651</v>
      </c>
      <c r="L1629" s="1">
        <v>13.514512554877282</v>
      </c>
      <c r="M1629" s="1">
        <v>20.610000610351563</v>
      </c>
      <c r="N1629" s="1">
        <v>1</v>
      </c>
      <c r="O1629" s="1">
        <v>0.96533690096206171</v>
      </c>
      <c r="P1629" s="1">
        <v>0.96533690096206171</v>
      </c>
      <c r="Q1629" s="1">
        <v>1</v>
      </c>
      <c r="R1629" s="1">
        <v>0.9329846751933194</v>
      </c>
      <c r="S1629" s="1">
        <v>0.9329846751933194</v>
      </c>
      <c r="T1629" s="1">
        <v>0.9329846751933194</v>
      </c>
      <c r="U1629" s="1">
        <v>0.96533690096206171</v>
      </c>
      <c r="V1629" s="1">
        <v>406.790663</v>
      </c>
      <c r="W1629" s="1">
        <v>379.211635</v>
      </c>
      <c r="X1629" s="1">
        <v>262</v>
      </c>
      <c r="Y1629" s="1">
        <v>389.46</v>
      </c>
      <c r="Z1629" s="7">
        <v>74463</v>
      </c>
      <c r="AA1629" s="7">
        <v>26.086954342999999</v>
      </c>
      <c r="AB1629" s="7">
        <v>63.468303482000003</v>
      </c>
      <c r="AC1629" s="7">
        <v>35.430937546999999</v>
      </c>
      <c r="AD1629" s="7">
        <v>24.086152798000001</v>
      </c>
      <c r="AE1629" s="7" t="s">
        <v>445</v>
      </c>
      <c r="AF1629" s="7">
        <v>37.583358564999997</v>
      </c>
      <c r="AG1629" s="7" t="s">
        <v>445</v>
      </c>
    </row>
    <row r="1630" spans="1:33" x14ac:dyDescent="0.25">
      <c r="A1630" s="1">
        <v>53517</v>
      </c>
      <c r="B1630" s="1">
        <v>20005000</v>
      </c>
      <c r="C1630" s="1" t="s">
        <v>455</v>
      </c>
      <c r="D1630" s="1">
        <v>112024</v>
      </c>
      <c r="E1630" s="1" t="s">
        <v>623</v>
      </c>
      <c r="F1630" s="1">
        <v>34203085</v>
      </c>
      <c r="G1630" s="1">
        <v>1.83</v>
      </c>
      <c r="H1630" s="1">
        <v>27.399431131650868</v>
      </c>
      <c r="I1630" s="1">
        <v>-6.8345041638477522</v>
      </c>
      <c r="J1630" s="1">
        <v>13.560168487926713</v>
      </c>
      <c r="K1630" s="1">
        <v>-27.553206669916804</v>
      </c>
      <c r="L1630" s="1">
        <v>24.857593453866563</v>
      </c>
      <c r="M1630" s="1">
        <v>20.610000610351563</v>
      </c>
      <c r="N1630" s="1">
        <v>1</v>
      </c>
      <c r="O1630" s="1">
        <v>0.96533690096206171</v>
      </c>
      <c r="P1630" s="1">
        <v>0.96533690096206171</v>
      </c>
      <c r="Q1630" s="1">
        <v>1</v>
      </c>
      <c r="R1630" s="1">
        <v>0.9329846751933194</v>
      </c>
      <c r="S1630" s="1">
        <v>0.9329846751933194</v>
      </c>
      <c r="T1630" s="1">
        <v>0.9329846751933194</v>
      </c>
      <c r="U1630" s="1">
        <v>0.96533690096206171</v>
      </c>
      <c r="V1630" s="1">
        <v>406.790663</v>
      </c>
      <c r="W1630" s="1">
        <v>379.211635</v>
      </c>
      <c r="X1630" s="1">
        <v>262</v>
      </c>
      <c r="Y1630" s="1">
        <v>389.46</v>
      </c>
      <c r="Z1630" s="7">
        <v>74463</v>
      </c>
      <c r="AA1630" s="7">
        <v>13.726565755999999</v>
      </c>
      <c r="AB1630" s="7">
        <v>12.360386308000001</v>
      </c>
      <c r="AC1630" s="7" t="s">
        <v>444</v>
      </c>
      <c r="AD1630" s="7" t="s">
        <v>445</v>
      </c>
      <c r="AE1630" s="7">
        <v>7.8716347186000002</v>
      </c>
      <c r="AF1630" s="7" t="s">
        <v>445</v>
      </c>
      <c r="AG1630" s="7">
        <v>12.644876762999999</v>
      </c>
    </row>
    <row r="1631" spans="1:33" x14ac:dyDescent="0.25">
      <c r="A1631" s="1">
        <v>53518</v>
      </c>
      <c r="B1631" s="1">
        <v>20010000</v>
      </c>
      <c r="C1631" s="1" t="s">
        <v>455</v>
      </c>
      <c r="D1631" s="1">
        <v>112054</v>
      </c>
      <c r="E1631" s="1" t="s">
        <v>623</v>
      </c>
      <c r="F1631" s="1">
        <v>34203085</v>
      </c>
      <c r="G1631" s="1">
        <v>1.83</v>
      </c>
      <c r="H1631" s="1">
        <v>-4.3456079850400435</v>
      </c>
      <c r="I1631" s="1">
        <v>3.9340337340422451</v>
      </c>
      <c r="J1631" s="1">
        <v>-11.568562052818406</v>
      </c>
      <c r="K1631" s="1">
        <v>-7.6232525100403183</v>
      </c>
      <c r="L1631" s="1">
        <v>10.177936305532022</v>
      </c>
      <c r="M1631" s="1">
        <v>20.610000610351563</v>
      </c>
      <c r="N1631" s="1">
        <v>1</v>
      </c>
      <c r="O1631" s="1">
        <v>0.96533690096206171</v>
      </c>
      <c r="P1631" s="1">
        <v>0.96533690096206171</v>
      </c>
      <c r="Q1631" s="1">
        <v>1</v>
      </c>
      <c r="R1631" s="1">
        <v>0.9329846751933194</v>
      </c>
      <c r="S1631" s="1">
        <v>0.9329846751933194</v>
      </c>
      <c r="T1631" s="1">
        <v>0.9329846751933194</v>
      </c>
      <c r="U1631" s="1">
        <v>0.96533690096206171</v>
      </c>
      <c r="V1631" s="1">
        <v>406.790663</v>
      </c>
      <c r="W1631" s="1">
        <v>379.211635</v>
      </c>
      <c r="X1631" s="1">
        <v>262</v>
      </c>
      <c r="Y1631" s="1">
        <v>389.46</v>
      </c>
      <c r="Z1631" s="7">
        <v>74463</v>
      </c>
      <c r="AA1631" s="7">
        <v>34.966719927</v>
      </c>
      <c r="AB1631" s="7" t="s">
        <v>444</v>
      </c>
      <c r="AC1631" s="7">
        <v>92.051307967</v>
      </c>
      <c r="AD1631" s="7">
        <v>20.129850347000001</v>
      </c>
      <c r="AE1631" s="7">
        <v>31.065313929999999</v>
      </c>
      <c r="AF1631" s="7">
        <v>31.498430464999998</v>
      </c>
      <c r="AG1631" s="7">
        <v>48.317546409000002</v>
      </c>
    </row>
    <row r="1632" spans="1:33" x14ac:dyDescent="0.25">
      <c r="A1632" s="1">
        <v>53519</v>
      </c>
      <c r="B1632" s="1">
        <v>20009000</v>
      </c>
      <c r="C1632" s="1" t="s">
        <v>455</v>
      </c>
      <c r="D1632" s="1">
        <v>112047</v>
      </c>
      <c r="E1632" s="1" t="s">
        <v>623</v>
      </c>
      <c r="F1632" s="1">
        <v>34203085</v>
      </c>
      <c r="G1632" s="1">
        <v>1.83</v>
      </c>
      <c r="H1632" s="1">
        <v>16.920745860237698</v>
      </c>
      <c r="I1632" s="1">
        <v>-7.4129443779318365</v>
      </c>
      <c r="J1632" s="1">
        <v>3.7829947412343969</v>
      </c>
      <c r="K1632" s="1">
        <v>-16.339040677881897</v>
      </c>
      <c r="L1632" s="1">
        <v>15.382205838388968</v>
      </c>
      <c r="M1632" s="1">
        <v>20.610000610351563</v>
      </c>
      <c r="N1632" s="1">
        <v>1</v>
      </c>
      <c r="O1632" s="1">
        <v>0.96533690096206171</v>
      </c>
      <c r="P1632" s="1">
        <v>0.96533690096206171</v>
      </c>
      <c r="Q1632" s="1">
        <v>1</v>
      </c>
      <c r="R1632" s="1">
        <v>0.9329846751933194</v>
      </c>
      <c r="S1632" s="1">
        <v>0.9329846751933194</v>
      </c>
      <c r="T1632" s="1">
        <v>0.9329846751933194</v>
      </c>
      <c r="U1632" s="1">
        <v>0.96533690096206171</v>
      </c>
      <c r="V1632" s="1">
        <v>406.790663</v>
      </c>
      <c r="W1632" s="1">
        <v>379.211635</v>
      </c>
      <c r="X1632" s="1">
        <v>262</v>
      </c>
      <c r="Y1632" s="1">
        <v>389.46</v>
      </c>
      <c r="Z1632" s="7">
        <v>74463</v>
      </c>
      <c r="AA1632" s="7">
        <v>22.798081263</v>
      </c>
      <c r="AB1632" s="7">
        <v>20.634210900999999</v>
      </c>
      <c r="AC1632" s="7" t="s">
        <v>444</v>
      </c>
      <c r="AD1632" s="7" t="s">
        <v>445</v>
      </c>
      <c r="AE1632" s="7">
        <v>13.960608135999999</v>
      </c>
      <c r="AF1632" s="7" t="s">
        <v>445</v>
      </c>
      <c r="AG1632" s="7">
        <v>22.009925543000001</v>
      </c>
    </row>
    <row r="1633" spans="1:33" x14ac:dyDescent="0.25">
      <c r="A1633" s="1">
        <v>53520</v>
      </c>
      <c r="B1633" s="1">
        <v>21001000</v>
      </c>
      <c r="C1633" s="1" t="s">
        <v>455</v>
      </c>
      <c r="D1633" s="1">
        <v>112229</v>
      </c>
      <c r="E1633" s="1" t="s">
        <v>623</v>
      </c>
      <c r="F1633" s="1">
        <v>34203085</v>
      </c>
      <c r="G1633" s="1">
        <v>1.83</v>
      </c>
      <c r="H1633" s="1">
        <v>9.5824709817548097</v>
      </c>
      <c r="I1633" s="1">
        <v>-8.9124581643793288</v>
      </c>
      <c r="J1633" s="1">
        <v>-2.0950541508635494</v>
      </c>
      <c r="K1633" s="1">
        <v>-9.2747147043808784</v>
      </c>
      <c r="L1633" s="1">
        <v>10.784631626263611</v>
      </c>
      <c r="M1633" s="1">
        <v>20.610000610351563</v>
      </c>
      <c r="N1633" s="1">
        <v>1</v>
      </c>
      <c r="O1633" s="1">
        <v>0.96533690096206171</v>
      </c>
      <c r="P1633" s="1">
        <v>0.96533690096206171</v>
      </c>
      <c r="Q1633" s="1">
        <v>1</v>
      </c>
      <c r="R1633" s="1">
        <v>0.9329846751933194</v>
      </c>
      <c r="S1633" s="1">
        <v>0.9329846751933194</v>
      </c>
      <c r="T1633" s="1">
        <v>0.9329846751933194</v>
      </c>
      <c r="U1633" s="1">
        <v>0.96533690096206171</v>
      </c>
      <c r="V1633" s="1">
        <v>406.790663</v>
      </c>
      <c r="W1633" s="1">
        <v>379.211635</v>
      </c>
      <c r="X1633" s="1">
        <v>262</v>
      </c>
      <c r="Y1633" s="1">
        <v>389.46</v>
      </c>
      <c r="Z1633" s="7">
        <v>74463</v>
      </c>
      <c r="AA1633" s="7">
        <v>32.943392525999997</v>
      </c>
      <c r="AB1633" s="7">
        <v>37.201731602999999</v>
      </c>
      <c r="AC1633" s="7" t="s">
        <v>444</v>
      </c>
      <c r="AD1633" s="7">
        <v>115.67573595</v>
      </c>
      <c r="AE1633" s="7">
        <v>25.355741680000001</v>
      </c>
      <c r="AF1633" s="7">
        <v>178.45126110000001</v>
      </c>
      <c r="AG1633" s="7">
        <v>39.536029563</v>
      </c>
    </row>
    <row r="1634" spans="1:33" x14ac:dyDescent="0.25">
      <c r="A1634" s="1">
        <v>53521</v>
      </c>
      <c r="B1634" s="1">
        <v>26001000</v>
      </c>
      <c r="C1634" s="1" t="s">
        <v>455</v>
      </c>
      <c r="D1634" s="1">
        <v>112247</v>
      </c>
      <c r="E1634" s="1" t="s">
        <v>623</v>
      </c>
      <c r="F1634" s="1">
        <v>34203085</v>
      </c>
      <c r="G1634" s="1">
        <v>1.83</v>
      </c>
      <c r="H1634" s="1">
        <v>9.4625463822389762</v>
      </c>
      <c r="I1634" s="1">
        <v>-8.3920984532014256</v>
      </c>
      <c r="J1634" s="1">
        <v>-1.6837554256091927</v>
      </c>
      <c r="K1634" s="1">
        <v>-9.1984497701300825</v>
      </c>
      <c r="L1634" s="1">
        <v>10.408110644706307</v>
      </c>
      <c r="M1634" s="1">
        <v>20.610000610351563</v>
      </c>
      <c r="N1634" s="1">
        <v>1</v>
      </c>
      <c r="O1634" s="1">
        <v>0.96533690096206171</v>
      </c>
      <c r="P1634" s="1">
        <v>0.96533690096206171</v>
      </c>
      <c r="Q1634" s="1">
        <v>1</v>
      </c>
      <c r="R1634" s="1">
        <v>0.9329846751933194</v>
      </c>
      <c r="S1634" s="1">
        <v>0.9329846751933194</v>
      </c>
      <c r="T1634" s="1">
        <v>0.9329846751933194</v>
      </c>
      <c r="U1634" s="1">
        <v>0.96533690096206171</v>
      </c>
      <c r="V1634" s="1">
        <v>406.790663</v>
      </c>
      <c r="W1634" s="1">
        <v>379.211635</v>
      </c>
      <c r="X1634" s="1">
        <v>262</v>
      </c>
      <c r="Y1634" s="1">
        <v>389.46</v>
      </c>
      <c r="Z1634" s="7">
        <v>74463</v>
      </c>
      <c r="AA1634" s="7">
        <v>34.171319468</v>
      </c>
      <c r="AB1634" s="7">
        <v>37.685885358</v>
      </c>
      <c r="AC1634" s="7" t="s">
        <v>444</v>
      </c>
      <c r="AD1634" s="7">
        <v>144.1766576</v>
      </c>
      <c r="AE1634" s="7">
        <v>25.574258816</v>
      </c>
      <c r="AF1634" s="7">
        <v>222.28665061999999</v>
      </c>
      <c r="AG1634" s="7">
        <v>39.872116372000001</v>
      </c>
    </row>
    <row r="1635" spans="1:33" x14ac:dyDescent="0.25">
      <c r="A1635" s="1">
        <v>53522</v>
      </c>
      <c r="B1635" s="1">
        <v>20024000</v>
      </c>
      <c r="C1635" s="1" t="s">
        <v>455</v>
      </c>
      <c r="D1635" s="1">
        <v>112127</v>
      </c>
      <c r="E1635" s="1" t="s">
        <v>623</v>
      </c>
      <c r="F1635" s="1">
        <v>34203085</v>
      </c>
      <c r="G1635" s="1">
        <v>1.83</v>
      </c>
      <c r="H1635" s="1">
        <v>12.455044919210874</v>
      </c>
      <c r="I1635" s="1">
        <v>-10.937871055591724</v>
      </c>
      <c r="J1635" s="1">
        <v>-9.2141460032300415</v>
      </c>
      <c r="K1635" s="1">
        <v>-16.68442501016672</v>
      </c>
      <c r="L1635" s="1">
        <v>18.836866384700308</v>
      </c>
      <c r="M1635" s="1">
        <v>20.610000610351563</v>
      </c>
      <c r="N1635" s="1">
        <v>1</v>
      </c>
      <c r="O1635" s="1">
        <v>0.96533690096206171</v>
      </c>
      <c r="P1635" s="1">
        <v>0.96533690096206171</v>
      </c>
      <c r="Q1635" s="1">
        <v>1</v>
      </c>
      <c r="R1635" s="1">
        <v>0.9329846751933194</v>
      </c>
      <c r="S1635" s="1">
        <v>0.9329846751933194</v>
      </c>
      <c r="T1635" s="1">
        <v>0.9329846751933194</v>
      </c>
      <c r="U1635" s="1">
        <v>0.96533690096206171</v>
      </c>
      <c r="V1635" s="1">
        <v>406.790663</v>
      </c>
      <c r="W1635" s="1">
        <v>379.211635</v>
      </c>
      <c r="X1635" s="1">
        <v>262</v>
      </c>
      <c r="Y1635" s="1">
        <v>389.46</v>
      </c>
      <c r="Z1635" s="7">
        <v>74463</v>
      </c>
      <c r="AA1635" s="7">
        <v>18.433539371999998</v>
      </c>
      <c r="AB1635" s="7">
        <v>28.391060965000001</v>
      </c>
      <c r="AC1635" s="7" t="s">
        <v>444</v>
      </c>
      <c r="AD1635" s="7">
        <v>25.528989753000001</v>
      </c>
      <c r="AE1635" s="7">
        <v>13.650908542</v>
      </c>
      <c r="AF1635" s="7">
        <v>39.802491009000001</v>
      </c>
      <c r="AG1635" s="7">
        <v>21.533597006000001</v>
      </c>
    </row>
    <row r="1636" spans="1:33" x14ac:dyDescent="0.25">
      <c r="A1636" s="1">
        <v>53523</v>
      </c>
      <c r="B1636" s="1">
        <v>20022000</v>
      </c>
      <c r="C1636" s="1" t="s">
        <v>455</v>
      </c>
      <c r="D1636" s="1">
        <v>112118</v>
      </c>
      <c r="E1636" s="1" t="s">
        <v>623</v>
      </c>
      <c r="F1636" s="1">
        <v>34203085</v>
      </c>
      <c r="G1636" s="1">
        <v>1.83</v>
      </c>
      <c r="H1636" s="1">
        <v>3.7483802262384098</v>
      </c>
      <c r="I1636" s="1">
        <v>-1.2241328191814582</v>
      </c>
      <c r="J1636" s="1">
        <v>0.51424043989195611</v>
      </c>
      <c r="K1636" s="1">
        <v>-6.5232208178208682</v>
      </c>
      <c r="L1636" s="1">
        <v>6.0067638903765497</v>
      </c>
      <c r="M1636" s="1">
        <v>20.610000610351563</v>
      </c>
      <c r="N1636" s="1">
        <v>1</v>
      </c>
      <c r="O1636" s="1">
        <v>0.96533690096206171</v>
      </c>
      <c r="P1636" s="1">
        <v>0.96533690096206171</v>
      </c>
      <c r="Q1636" s="1">
        <v>1</v>
      </c>
      <c r="R1636" s="1">
        <v>0.9329846751933194</v>
      </c>
      <c r="S1636" s="1">
        <v>0.9329846751933194</v>
      </c>
      <c r="T1636" s="1">
        <v>0.9329846751933194</v>
      </c>
      <c r="U1636" s="1">
        <v>0.96533690096206171</v>
      </c>
      <c r="V1636" s="1">
        <v>406.790663</v>
      </c>
      <c r="W1636" s="1">
        <v>379.211635</v>
      </c>
      <c r="X1636" s="1">
        <v>262</v>
      </c>
      <c r="Y1636" s="1">
        <v>389.46</v>
      </c>
      <c r="Z1636" s="7">
        <v>74463</v>
      </c>
      <c r="AA1636" s="7">
        <v>59.942462734000003</v>
      </c>
      <c r="AB1636" s="7">
        <v>96.660045792000005</v>
      </c>
      <c r="AC1636" s="7" t="s">
        <v>444</v>
      </c>
      <c r="AD1636" s="7" t="s">
        <v>445</v>
      </c>
      <c r="AE1636" s="7">
        <v>36.472590875999998</v>
      </c>
      <c r="AF1636" s="7" t="s">
        <v>445</v>
      </c>
      <c r="AG1636" s="7">
        <v>56.634122767000001</v>
      </c>
    </row>
    <row r="1637" spans="1:33" x14ac:dyDescent="0.25">
      <c r="A1637" s="1">
        <v>53524</v>
      </c>
      <c r="B1637" s="1">
        <v>20026000</v>
      </c>
      <c r="C1637" s="1" t="s">
        <v>455</v>
      </c>
      <c r="D1637" s="1">
        <v>112133</v>
      </c>
      <c r="E1637" s="1" t="s">
        <v>623</v>
      </c>
      <c r="F1637" s="1">
        <v>34203085</v>
      </c>
      <c r="G1637" s="1">
        <v>1.83</v>
      </c>
      <c r="H1637" s="1">
        <v>17.308733122849489</v>
      </c>
      <c r="I1637" s="1">
        <v>10.282322510336073</v>
      </c>
      <c r="J1637" s="1">
        <v>8.8270097469931788</v>
      </c>
      <c r="K1637" s="1">
        <v>-10.796811523872311</v>
      </c>
      <c r="L1637" s="1">
        <v>18.258473123477742</v>
      </c>
      <c r="M1637" s="1">
        <v>20.610000610351563</v>
      </c>
      <c r="N1637" s="1">
        <v>1</v>
      </c>
      <c r="O1637" s="1">
        <v>0.96533690096206171</v>
      </c>
      <c r="P1637" s="1">
        <v>0.96533690096206171</v>
      </c>
      <c r="Q1637" s="1">
        <v>1</v>
      </c>
      <c r="R1637" s="1">
        <v>0.9329846751933194</v>
      </c>
      <c r="S1637" s="1">
        <v>0.9329846751933194</v>
      </c>
      <c r="T1637" s="1">
        <v>0.9329846751933194</v>
      </c>
      <c r="U1637" s="1">
        <v>0.96533690096206171</v>
      </c>
      <c r="V1637" s="1">
        <v>406.790663</v>
      </c>
      <c r="W1637" s="1">
        <v>379.211635</v>
      </c>
      <c r="X1637" s="1">
        <v>262</v>
      </c>
      <c r="Y1637" s="1">
        <v>389.46</v>
      </c>
      <c r="Z1637" s="7">
        <v>74463</v>
      </c>
      <c r="AA1637" s="7">
        <v>19.049156469</v>
      </c>
      <c r="AB1637" s="7">
        <v>20.149265053000001</v>
      </c>
      <c r="AC1637" s="7">
        <v>34.601585553</v>
      </c>
      <c r="AD1637" s="7" t="s">
        <v>445</v>
      </c>
      <c r="AE1637" s="7">
        <v>21.640201171000001</v>
      </c>
      <c r="AF1637" s="7" t="s">
        <v>445</v>
      </c>
      <c r="AG1637" s="7">
        <v>33.821401541999997</v>
      </c>
    </row>
    <row r="1638" spans="1:33" x14ac:dyDescent="0.25">
      <c r="A1638" s="1">
        <v>53525</v>
      </c>
      <c r="B1638" s="1">
        <v>20028000</v>
      </c>
      <c r="C1638" s="1" t="s">
        <v>455</v>
      </c>
      <c r="D1638" s="1">
        <v>112142</v>
      </c>
      <c r="E1638" s="1" t="s">
        <v>623</v>
      </c>
      <c r="F1638" s="1">
        <v>34203085</v>
      </c>
      <c r="G1638" s="1">
        <v>1.83</v>
      </c>
      <c r="H1638" s="1">
        <v>13.65256302528174</v>
      </c>
      <c r="I1638" s="1">
        <v>5.0484069827083609</v>
      </c>
      <c r="J1638" s="1">
        <v>12.88718911896612</v>
      </c>
      <c r="K1638" s="1">
        <v>-12.977775708199335</v>
      </c>
      <c r="L1638" s="1">
        <v>16.106805710948763</v>
      </c>
      <c r="M1638" s="1">
        <v>20.610000610351563</v>
      </c>
      <c r="N1638" s="1">
        <v>1</v>
      </c>
      <c r="O1638" s="1">
        <v>0.96533690096206171</v>
      </c>
      <c r="P1638" s="1">
        <v>0.96533690096206171</v>
      </c>
      <c r="Q1638" s="1">
        <v>1</v>
      </c>
      <c r="R1638" s="1">
        <v>0.9329846751933194</v>
      </c>
      <c r="S1638" s="1">
        <v>0.9329846751933194</v>
      </c>
      <c r="T1638" s="1">
        <v>0.9329846751933194</v>
      </c>
      <c r="U1638" s="1">
        <v>0.96533690096206171</v>
      </c>
      <c r="V1638" s="1">
        <v>406.790663</v>
      </c>
      <c r="W1638" s="1">
        <v>379.211635</v>
      </c>
      <c r="X1638" s="1">
        <v>262</v>
      </c>
      <c r="Y1638" s="1">
        <v>389.46</v>
      </c>
      <c r="Z1638" s="7">
        <v>74463</v>
      </c>
      <c r="AA1638" s="7">
        <v>21.727472542000001</v>
      </c>
      <c r="AB1638" s="7">
        <v>25.813059486</v>
      </c>
      <c r="AC1638" s="7">
        <v>71.511385431999997</v>
      </c>
      <c r="AD1638" s="7" t="s">
        <v>445</v>
      </c>
      <c r="AE1638" s="7">
        <v>17.835429921999999</v>
      </c>
      <c r="AF1638" s="7" t="s">
        <v>445</v>
      </c>
      <c r="AG1638" s="7">
        <v>27.969533600999998</v>
      </c>
    </row>
    <row r="1639" spans="1:33" x14ac:dyDescent="0.25">
      <c r="A1639" s="1">
        <v>53526</v>
      </c>
      <c r="B1639" s="1">
        <v>20030000</v>
      </c>
      <c r="C1639" s="1" t="s">
        <v>455</v>
      </c>
      <c r="D1639" s="1">
        <v>112149</v>
      </c>
      <c r="E1639" s="1" t="s">
        <v>623</v>
      </c>
      <c r="F1639" s="1">
        <v>34203085</v>
      </c>
      <c r="G1639" s="1">
        <v>1.83</v>
      </c>
      <c r="H1639" s="1">
        <v>16.90602539025533</v>
      </c>
      <c r="I1639" s="1">
        <v>-7.2204211841194104</v>
      </c>
      <c r="J1639" s="1">
        <v>3.9540729179852101</v>
      </c>
      <c r="K1639" s="1">
        <v>-16.344311492627522</v>
      </c>
      <c r="L1639" s="1">
        <v>15.316697929892971</v>
      </c>
      <c r="M1639" s="1">
        <v>20.610000610351563</v>
      </c>
      <c r="N1639" s="1">
        <v>1</v>
      </c>
      <c r="O1639" s="1">
        <v>0.96533690096206171</v>
      </c>
      <c r="P1639" s="1">
        <v>0.96533690096206171</v>
      </c>
      <c r="Q1639" s="1">
        <v>1</v>
      </c>
      <c r="R1639" s="1">
        <v>0.9329846751933194</v>
      </c>
      <c r="S1639" s="1">
        <v>0.9329846751933194</v>
      </c>
      <c r="T1639" s="1">
        <v>0.9329846751933194</v>
      </c>
      <c r="U1639" s="1">
        <v>0.96533690096206171</v>
      </c>
      <c r="V1639" s="1">
        <v>406.790663</v>
      </c>
      <c r="W1639" s="1">
        <v>379.211635</v>
      </c>
      <c r="X1639" s="1">
        <v>262</v>
      </c>
      <c r="Y1639" s="1">
        <v>389.46</v>
      </c>
      <c r="Z1639" s="7">
        <v>74463</v>
      </c>
      <c r="AA1639" s="7">
        <v>22.899863156999999</v>
      </c>
      <c r="AB1639" s="7">
        <v>20.653048311999999</v>
      </c>
      <c r="AC1639" s="7" t="s">
        <v>444</v>
      </c>
      <c r="AD1639" s="7" t="s">
        <v>445</v>
      </c>
      <c r="AE1639" s="7">
        <v>13.955783546999999</v>
      </c>
      <c r="AF1639" s="7" t="s">
        <v>445</v>
      </c>
      <c r="AG1639" s="7">
        <v>22.002505159999998</v>
      </c>
    </row>
    <row r="1640" spans="1:33" x14ac:dyDescent="0.25">
      <c r="A1640" s="1">
        <v>53527</v>
      </c>
      <c r="B1640" s="1">
        <v>20031000</v>
      </c>
      <c r="C1640" s="1" t="s">
        <v>455</v>
      </c>
      <c r="D1640" s="1">
        <v>112156</v>
      </c>
      <c r="E1640" s="1" t="s">
        <v>623</v>
      </c>
      <c r="F1640" s="1">
        <v>34203085</v>
      </c>
      <c r="G1640" s="1">
        <v>1.83</v>
      </c>
      <c r="H1640" s="1">
        <v>-4.3960771047954541</v>
      </c>
      <c r="I1640" s="1">
        <v>3.9243173165917202</v>
      </c>
      <c r="J1640" s="1">
        <v>-11.094733321467109</v>
      </c>
      <c r="K1640" s="1">
        <v>-7.1018913432754598</v>
      </c>
      <c r="L1640" s="1">
        <v>9.6807380434558095</v>
      </c>
      <c r="M1640" s="1">
        <v>20.610000610351563</v>
      </c>
      <c r="N1640" s="1">
        <v>1</v>
      </c>
      <c r="O1640" s="1">
        <v>0.96533690096206171</v>
      </c>
      <c r="P1640" s="1">
        <v>0.96533690096206171</v>
      </c>
      <c r="Q1640" s="1">
        <v>1</v>
      </c>
      <c r="R1640" s="1">
        <v>0.9329846751933194</v>
      </c>
      <c r="S1640" s="1">
        <v>0.9329846751933194</v>
      </c>
      <c r="T1640" s="1">
        <v>0.9329846751933194</v>
      </c>
      <c r="U1640" s="1">
        <v>0.96533690096206171</v>
      </c>
      <c r="V1640" s="1">
        <v>406.790663</v>
      </c>
      <c r="W1640" s="1">
        <v>379.211635</v>
      </c>
      <c r="X1640" s="1">
        <v>262</v>
      </c>
      <c r="Y1640" s="1">
        <v>389.46</v>
      </c>
      <c r="Z1640" s="7">
        <v>74463</v>
      </c>
      <c r="AA1640" s="7">
        <v>36.813954152999997</v>
      </c>
      <c r="AB1640" s="7" t="s">
        <v>444</v>
      </c>
      <c r="AC1640" s="7">
        <v>92.281698448</v>
      </c>
      <c r="AD1640" s="7">
        <v>21.032254207000001</v>
      </c>
      <c r="AE1640" s="7">
        <v>33.419279750000001</v>
      </c>
      <c r="AF1640" s="7">
        <v>32.886358379000001</v>
      </c>
      <c r="AG1640" s="7">
        <v>51.938026121999997</v>
      </c>
    </row>
    <row r="1641" spans="1:33" x14ac:dyDescent="0.25">
      <c r="A1641" s="1">
        <v>53528</v>
      </c>
      <c r="B1641" s="1">
        <v>20053006</v>
      </c>
      <c r="C1641" s="1" t="s">
        <v>455</v>
      </c>
      <c r="D1641" s="1">
        <v>112198</v>
      </c>
      <c r="E1641" s="1" t="s">
        <v>623</v>
      </c>
      <c r="F1641" s="1">
        <v>34203085</v>
      </c>
      <c r="G1641" s="1">
        <v>1.83</v>
      </c>
      <c r="H1641" s="1">
        <v>16.401101413233235</v>
      </c>
      <c r="I1641" s="1">
        <v>9.2550534718567992</v>
      </c>
      <c r="J1641" s="1">
        <v>9.2538177848100531</v>
      </c>
      <c r="K1641" s="1">
        <v>-11.421646548728601</v>
      </c>
      <c r="L1641" s="1">
        <v>17.94159675796806</v>
      </c>
      <c r="M1641" s="1">
        <v>20.610000610351563</v>
      </c>
      <c r="N1641" s="1">
        <v>1</v>
      </c>
      <c r="O1641" s="1">
        <v>0.96533690096206171</v>
      </c>
      <c r="P1641" s="1">
        <v>0.96533690096206171</v>
      </c>
      <c r="Q1641" s="1">
        <v>1</v>
      </c>
      <c r="R1641" s="1">
        <v>0.9329846751933194</v>
      </c>
      <c r="S1641" s="1">
        <v>0.9329846751933194</v>
      </c>
      <c r="T1641" s="1">
        <v>0.9329846751933194</v>
      </c>
      <c r="U1641" s="1">
        <v>0.96533690096206171</v>
      </c>
      <c r="V1641" s="1">
        <v>406.790663</v>
      </c>
      <c r="W1641" s="1">
        <v>379.211635</v>
      </c>
      <c r="X1641" s="1">
        <v>262</v>
      </c>
      <c r="Y1641" s="1">
        <v>389.46</v>
      </c>
      <c r="Z1641" s="7">
        <v>74463</v>
      </c>
      <c r="AA1641" s="7">
        <v>19.403255601000001</v>
      </c>
      <c r="AB1641" s="7">
        <v>21.319658619999998</v>
      </c>
      <c r="AC1641" s="7">
        <v>38.553200384</v>
      </c>
      <c r="AD1641" s="7" t="s">
        <v>445</v>
      </c>
      <c r="AE1641" s="7">
        <v>20.401641511000001</v>
      </c>
      <c r="AF1641" s="7" t="s">
        <v>445</v>
      </c>
      <c r="AG1641" s="7">
        <v>31.916454545000001</v>
      </c>
    </row>
    <row r="1642" spans="1:33" x14ac:dyDescent="0.25">
      <c r="A1642" s="1">
        <v>53529</v>
      </c>
      <c r="B1642" s="1">
        <v>20013000</v>
      </c>
      <c r="C1642" s="1" t="s">
        <v>454</v>
      </c>
      <c r="D1642" s="1">
        <v>112070</v>
      </c>
      <c r="E1642" s="1" t="s">
        <v>622</v>
      </c>
      <c r="F1642" s="1">
        <v>34203085</v>
      </c>
      <c r="G1642" s="1">
        <v>1.83</v>
      </c>
      <c r="H1642" s="1">
        <v>31.15900601608595</v>
      </c>
      <c r="I1642" s="1">
        <v>-22.46405474418567</v>
      </c>
      <c r="J1642" s="1">
        <v>3.3373152925154543</v>
      </c>
      <c r="K1642" s="1">
        <v>-30.100138990675831</v>
      </c>
      <c r="L1642" s="1">
        <v>29.674007796430821</v>
      </c>
      <c r="M1642" s="1">
        <v>18.600000381469727</v>
      </c>
      <c r="N1642" s="1">
        <v>1</v>
      </c>
      <c r="O1642" s="1">
        <v>0.96533690096206171</v>
      </c>
      <c r="P1642" s="1">
        <v>0.96533690096206171</v>
      </c>
      <c r="Q1642" s="1">
        <v>1</v>
      </c>
      <c r="R1642" s="1">
        <v>0.9329846751933194</v>
      </c>
      <c r="S1642" s="1">
        <v>0.9329846751933194</v>
      </c>
      <c r="T1642" s="1">
        <v>0.9329846751933194</v>
      </c>
      <c r="U1642" s="1">
        <v>0.96533690096206171</v>
      </c>
      <c r="V1642" s="1">
        <v>406.790663</v>
      </c>
      <c r="W1642" s="1">
        <v>379.211635</v>
      </c>
      <c r="X1642" s="1">
        <v>262</v>
      </c>
      <c r="Y1642" s="1">
        <v>389.46</v>
      </c>
      <c r="Z1642" s="7">
        <v>74463</v>
      </c>
      <c r="AA1642" s="7">
        <v>11.336283896999999</v>
      </c>
      <c r="AB1642" s="7">
        <v>10.748352446</v>
      </c>
      <c r="AC1642" s="7" t="s">
        <v>444</v>
      </c>
      <c r="AD1642" s="7" t="s">
        <v>445</v>
      </c>
      <c r="AE1642" s="7">
        <v>7.1209586764999999</v>
      </c>
      <c r="AF1642" s="7" t="s">
        <v>445</v>
      </c>
      <c r="AG1642" s="7">
        <v>11.490311409</v>
      </c>
    </row>
    <row r="1643" spans="1:33" x14ac:dyDescent="0.25">
      <c r="A1643" s="1">
        <v>53530</v>
      </c>
      <c r="B1643" s="1">
        <v>20012000</v>
      </c>
      <c r="C1643" s="1" t="s">
        <v>454</v>
      </c>
      <c r="D1643" s="1">
        <v>112063</v>
      </c>
      <c r="E1643" s="1" t="s">
        <v>622</v>
      </c>
      <c r="F1643" s="1">
        <v>34203085</v>
      </c>
      <c r="G1643" s="1">
        <v>1.83</v>
      </c>
      <c r="H1643" s="1">
        <v>-1.5286887637192006</v>
      </c>
      <c r="I1643" s="1">
        <v>10.054195066088331</v>
      </c>
      <c r="J1643" s="1">
        <v>-15.40701776140085</v>
      </c>
      <c r="K1643" s="1">
        <v>6.9041604418149669</v>
      </c>
      <c r="L1643" s="1">
        <v>14.704215483932028</v>
      </c>
      <c r="M1643" s="1">
        <v>18.600000381469727</v>
      </c>
      <c r="N1643" s="1">
        <v>1</v>
      </c>
      <c r="O1643" s="1">
        <v>0.96533690096206171</v>
      </c>
      <c r="P1643" s="1">
        <v>0.96533690096206171</v>
      </c>
      <c r="Q1643" s="1">
        <v>1</v>
      </c>
      <c r="R1643" s="1">
        <v>0.9329846751933194</v>
      </c>
      <c r="S1643" s="1">
        <v>0.9329846751933194</v>
      </c>
      <c r="T1643" s="1">
        <v>0.9329846751933194</v>
      </c>
      <c r="U1643" s="1">
        <v>0.96533690096206171</v>
      </c>
      <c r="V1643" s="1">
        <v>406.790663</v>
      </c>
      <c r="W1643" s="1">
        <v>379.211635</v>
      </c>
      <c r="X1643" s="1">
        <v>262</v>
      </c>
      <c r="Y1643" s="1">
        <v>389.46</v>
      </c>
      <c r="Z1643" s="7">
        <v>74463</v>
      </c>
      <c r="AA1643" s="7">
        <v>23.895376766999998</v>
      </c>
      <c r="AB1643" s="7" t="s">
        <v>444</v>
      </c>
      <c r="AC1643" s="7">
        <v>35.409377591000002</v>
      </c>
      <c r="AD1643" s="7">
        <v>14.865626216000001</v>
      </c>
      <c r="AE1643" s="7" t="s">
        <v>445</v>
      </c>
      <c r="AF1643" s="7">
        <v>23.401874214999999</v>
      </c>
      <c r="AG1643" s="7" t="s">
        <v>445</v>
      </c>
    </row>
    <row r="1644" spans="1:33" x14ac:dyDescent="0.25">
      <c r="A1644" s="1">
        <v>53531</v>
      </c>
      <c r="B1644" s="1">
        <v>20002000</v>
      </c>
      <c r="C1644" s="1" t="s">
        <v>454</v>
      </c>
      <c r="D1644" s="1">
        <v>112006</v>
      </c>
      <c r="E1644" s="1" t="s">
        <v>622</v>
      </c>
      <c r="F1644" s="1">
        <v>34203085</v>
      </c>
      <c r="G1644" s="1">
        <v>1.83</v>
      </c>
      <c r="H1644" s="1">
        <v>-2.1309001320853911</v>
      </c>
      <c r="I1644" s="1">
        <v>10.262945649730666</v>
      </c>
      <c r="J1644" s="1">
        <v>-15.63218447726678</v>
      </c>
      <c r="K1644" s="1">
        <v>6.491570547854649</v>
      </c>
      <c r="L1644" s="1">
        <v>14.684880695395218</v>
      </c>
      <c r="M1644" s="1">
        <v>18.600000381469727</v>
      </c>
      <c r="N1644" s="1">
        <v>1</v>
      </c>
      <c r="O1644" s="1">
        <v>0.96533690096206171</v>
      </c>
      <c r="P1644" s="1">
        <v>0.96533690096206171</v>
      </c>
      <c r="Q1644" s="1">
        <v>1</v>
      </c>
      <c r="R1644" s="1">
        <v>0.9329846751933194</v>
      </c>
      <c r="S1644" s="1">
        <v>0.9329846751933194</v>
      </c>
      <c r="T1644" s="1">
        <v>0.9329846751933194</v>
      </c>
      <c r="U1644" s="1">
        <v>0.96533690096206171</v>
      </c>
      <c r="V1644" s="1">
        <v>406.790663</v>
      </c>
      <c r="W1644" s="1">
        <v>379.211635</v>
      </c>
      <c r="X1644" s="1">
        <v>262</v>
      </c>
      <c r="Y1644" s="1">
        <v>389.46</v>
      </c>
      <c r="Z1644" s="7">
        <v>74463</v>
      </c>
      <c r="AA1644" s="7">
        <v>23.928155164</v>
      </c>
      <c r="AB1644" s="7" t="s">
        <v>444</v>
      </c>
      <c r="AC1644" s="7">
        <v>34.668802800999998</v>
      </c>
      <c r="AD1644" s="7">
        <v>14.637096994</v>
      </c>
      <c r="AE1644" s="7" t="s">
        <v>445</v>
      </c>
      <c r="AF1644" s="7">
        <v>23.050388478999999</v>
      </c>
      <c r="AG1644" s="7" t="s">
        <v>445</v>
      </c>
    </row>
    <row r="1645" spans="1:33" x14ac:dyDescent="0.25">
      <c r="A1645" s="1">
        <v>53532</v>
      </c>
      <c r="B1645" s="1">
        <v>20001000</v>
      </c>
      <c r="C1645" s="1" t="s">
        <v>454</v>
      </c>
      <c r="D1645" s="1">
        <v>112001</v>
      </c>
      <c r="E1645" s="1" t="s">
        <v>622</v>
      </c>
      <c r="F1645" s="1">
        <v>34203085</v>
      </c>
      <c r="G1645" s="1">
        <v>1.83</v>
      </c>
      <c r="H1645" s="1">
        <v>25.982230959010053</v>
      </c>
      <c r="I1645" s="1">
        <v>-7.6097438673168805</v>
      </c>
      <c r="J1645" s="1">
        <v>11.183610897256953</v>
      </c>
      <c r="K1645" s="1">
        <v>-25.668776202762469</v>
      </c>
      <c r="L1645" s="1">
        <v>22.839437878600755</v>
      </c>
      <c r="M1645" s="1">
        <v>18.600000381469727</v>
      </c>
      <c r="N1645" s="1">
        <v>1</v>
      </c>
      <c r="O1645" s="1">
        <v>0.96533690096206171</v>
      </c>
      <c r="P1645" s="1">
        <v>0.96533690096206171</v>
      </c>
      <c r="Q1645" s="1">
        <v>1</v>
      </c>
      <c r="R1645" s="1">
        <v>0.9329846751933194</v>
      </c>
      <c r="S1645" s="1">
        <v>0.9329846751933194</v>
      </c>
      <c r="T1645" s="1">
        <v>0.9329846751933194</v>
      </c>
      <c r="U1645" s="1">
        <v>0.96533690096206171</v>
      </c>
      <c r="V1645" s="1">
        <v>406.790663</v>
      </c>
      <c r="W1645" s="1">
        <v>379.211635</v>
      </c>
      <c r="X1645" s="1">
        <v>262</v>
      </c>
      <c r="Y1645" s="1">
        <v>389.46</v>
      </c>
      <c r="Z1645" s="7">
        <v>74463</v>
      </c>
      <c r="AA1645" s="7">
        <v>15.027845628</v>
      </c>
      <c r="AB1645" s="7">
        <v>13.089128262999999</v>
      </c>
      <c r="AC1645" s="7" t="s">
        <v>444</v>
      </c>
      <c r="AD1645" s="7" t="s">
        <v>445</v>
      </c>
      <c r="AE1645" s="7">
        <v>8.5229310104000007</v>
      </c>
      <c r="AF1645" s="7" t="s">
        <v>445</v>
      </c>
      <c r="AG1645" s="7">
        <v>13.646592673000001</v>
      </c>
    </row>
    <row r="1646" spans="1:33" x14ac:dyDescent="0.25">
      <c r="A1646" s="1">
        <v>53533</v>
      </c>
      <c r="B1646" s="1">
        <v>20006000</v>
      </c>
      <c r="C1646" s="1" t="s">
        <v>454</v>
      </c>
      <c r="D1646" s="1">
        <v>112028</v>
      </c>
      <c r="E1646" s="1" t="s">
        <v>622</v>
      </c>
      <c r="F1646" s="1">
        <v>34203085</v>
      </c>
      <c r="G1646" s="1">
        <v>1.83</v>
      </c>
      <c r="H1646" s="1">
        <v>5.646966556038274</v>
      </c>
      <c r="I1646" s="1">
        <v>10.027260388340885</v>
      </c>
      <c r="J1646" s="1">
        <v>-9.7599299104587089</v>
      </c>
      <c r="K1646" s="1">
        <v>4.2602148089359115</v>
      </c>
      <c r="L1646" s="1">
        <v>13.504893482505503</v>
      </c>
      <c r="M1646" s="1">
        <v>18.600000381469727</v>
      </c>
      <c r="N1646" s="1">
        <v>1</v>
      </c>
      <c r="O1646" s="1">
        <v>0.96533690096206171</v>
      </c>
      <c r="P1646" s="1">
        <v>0.96533690096206171</v>
      </c>
      <c r="Q1646" s="1">
        <v>1</v>
      </c>
      <c r="R1646" s="1">
        <v>0.9329846751933194</v>
      </c>
      <c r="S1646" s="1">
        <v>0.9329846751933194</v>
      </c>
      <c r="T1646" s="1">
        <v>0.9329846751933194</v>
      </c>
      <c r="U1646" s="1">
        <v>0.96533690096206171</v>
      </c>
      <c r="V1646" s="1">
        <v>406.790663</v>
      </c>
      <c r="W1646" s="1">
        <v>379.211635</v>
      </c>
      <c r="X1646" s="1">
        <v>262</v>
      </c>
      <c r="Y1646" s="1">
        <v>389.46</v>
      </c>
      <c r="Z1646" s="7">
        <v>74463</v>
      </c>
      <c r="AA1646" s="7">
        <v>26.106247451000002</v>
      </c>
      <c r="AB1646" s="7">
        <v>63.825421030000001</v>
      </c>
      <c r="AC1646" s="7">
        <v>35.507178467999999</v>
      </c>
      <c r="AD1646" s="7">
        <v>24.045465196999999</v>
      </c>
      <c r="AE1646" s="7" t="s">
        <v>445</v>
      </c>
      <c r="AF1646" s="7">
        <v>37.520779646999998</v>
      </c>
      <c r="AG1646" s="7" t="s">
        <v>445</v>
      </c>
    </row>
    <row r="1647" spans="1:33" x14ac:dyDescent="0.25">
      <c r="A1647" s="1">
        <v>53534</v>
      </c>
      <c r="B1647" s="1">
        <v>20005000</v>
      </c>
      <c r="C1647" s="1" t="s">
        <v>454</v>
      </c>
      <c r="D1647" s="1">
        <v>112023</v>
      </c>
      <c r="E1647" s="1" t="s">
        <v>622</v>
      </c>
      <c r="F1647" s="1">
        <v>34203085</v>
      </c>
      <c r="G1647" s="1">
        <v>1.83</v>
      </c>
      <c r="H1647" s="1">
        <v>27.384190222201113</v>
      </c>
      <c r="I1647" s="1">
        <v>-6.8578860321645685</v>
      </c>
      <c r="J1647" s="1">
        <v>13.528297958832223</v>
      </c>
      <c r="K1647" s="1">
        <v>-27.540024611924149</v>
      </c>
      <c r="L1647" s="1">
        <v>24.838310990668333</v>
      </c>
      <c r="M1647" s="1">
        <v>18.600000381469727</v>
      </c>
      <c r="N1647" s="1">
        <v>1</v>
      </c>
      <c r="O1647" s="1">
        <v>0.96533690096206171</v>
      </c>
      <c r="P1647" s="1">
        <v>0.96533690096206171</v>
      </c>
      <c r="Q1647" s="1">
        <v>1</v>
      </c>
      <c r="R1647" s="1">
        <v>0.9329846751933194</v>
      </c>
      <c r="S1647" s="1">
        <v>0.9329846751933194</v>
      </c>
      <c r="T1647" s="1">
        <v>0.9329846751933194</v>
      </c>
      <c r="U1647" s="1">
        <v>0.96533690096206171</v>
      </c>
      <c r="V1647" s="1">
        <v>406.790663</v>
      </c>
      <c r="W1647" s="1">
        <v>379.211635</v>
      </c>
      <c r="X1647" s="1">
        <v>262</v>
      </c>
      <c r="Y1647" s="1">
        <v>389.46</v>
      </c>
      <c r="Z1647" s="7">
        <v>74463</v>
      </c>
      <c r="AA1647" s="7">
        <v>13.737998275000001</v>
      </c>
      <c r="AB1647" s="7">
        <v>12.367822147</v>
      </c>
      <c r="AC1647" s="7" t="s">
        <v>444</v>
      </c>
      <c r="AD1647" s="7" t="s">
        <v>445</v>
      </c>
      <c r="AE1647" s="7">
        <v>7.8758811346000002</v>
      </c>
      <c r="AF1647" s="7" t="s">
        <v>445</v>
      </c>
      <c r="AG1647" s="7">
        <v>12.651407896</v>
      </c>
    </row>
    <row r="1648" spans="1:33" x14ac:dyDescent="0.25">
      <c r="A1648" s="1">
        <v>53535</v>
      </c>
      <c r="B1648" s="1">
        <v>20010000</v>
      </c>
      <c r="C1648" s="1" t="s">
        <v>454</v>
      </c>
      <c r="D1648" s="1">
        <v>112053</v>
      </c>
      <c r="E1648" s="1" t="s">
        <v>622</v>
      </c>
      <c r="F1648" s="1">
        <v>34203085</v>
      </c>
      <c r="G1648" s="1">
        <v>1.83</v>
      </c>
      <c r="H1648" s="1">
        <v>-4.3597735651913361</v>
      </c>
      <c r="I1648" s="1">
        <v>3.9532491395301221</v>
      </c>
      <c r="J1648" s="1">
        <v>-11.601506757482689</v>
      </c>
      <c r="K1648" s="1">
        <v>-7.6526678535994623</v>
      </c>
      <c r="L1648" s="1">
        <v>10.220262934063557</v>
      </c>
      <c r="M1648" s="1">
        <v>18.600000381469727</v>
      </c>
      <c r="N1648" s="1">
        <v>1</v>
      </c>
      <c r="O1648" s="1">
        <v>0.96533690096206171</v>
      </c>
      <c r="P1648" s="1">
        <v>0.96533690096206171</v>
      </c>
      <c r="Q1648" s="1">
        <v>1</v>
      </c>
      <c r="R1648" s="1">
        <v>0.9329846751933194</v>
      </c>
      <c r="S1648" s="1">
        <v>0.9329846751933194</v>
      </c>
      <c r="T1648" s="1">
        <v>0.9329846751933194</v>
      </c>
      <c r="U1648" s="1">
        <v>0.96533690096206171</v>
      </c>
      <c r="V1648" s="1">
        <v>406.790663</v>
      </c>
      <c r="W1648" s="1">
        <v>379.211635</v>
      </c>
      <c r="X1648" s="1">
        <v>262</v>
      </c>
      <c r="Y1648" s="1">
        <v>389.46</v>
      </c>
      <c r="Z1648" s="7">
        <v>74463</v>
      </c>
      <c r="AA1648" s="7">
        <v>34.817765835000003</v>
      </c>
      <c r="AB1648" s="7" t="s">
        <v>444</v>
      </c>
      <c r="AC1648" s="7">
        <v>91.599017067000005</v>
      </c>
      <c r="AD1648" s="7">
        <v>20.069848082</v>
      </c>
      <c r="AE1648" s="7">
        <v>30.942061197000001</v>
      </c>
      <c r="AF1648" s="7">
        <v>31.406144935</v>
      </c>
      <c r="AG1648" s="7">
        <v>48.127979502000002</v>
      </c>
    </row>
    <row r="1649" spans="1:33" x14ac:dyDescent="0.25">
      <c r="A1649" s="1">
        <v>53536</v>
      </c>
      <c r="B1649" s="1">
        <v>20009000</v>
      </c>
      <c r="C1649" s="1" t="s">
        <v>454</v>
      </c>
      <c r="D1649" s="1">
        <v>112046</v>
      </c>
      <c r="E1649" s="1" t="s">
        <v>622</v>
      </c>
      <c r="F1649" s="1">
        <v>34203085</v>
      </c>
      <c r="G1649" s="1">
        <v>1.83</v>
      </c>
      <c r="H1649" s="1">
        <v>16.905377028165368</v>
      </c>
      <c r="I1649" s="1">
        <v>-7.4365328905953465</v>
      </c>
      <c r="J1649" s="1">
        <v>3.7512518297445547</v>
      </c>
      <c r="K1649" s="1">
        <v>-16.325651426243297</v>
      </c>
      <c r="L1649" s="1">
        <v>15.376868119200665</v>
      </c>
      <c r="M1649" s="1">
        <v>18.600000381469727</v>
      </c>
      <c r="N1649" s="1">
        <v>1</v>
      </c>
      <c r="O1649" s="1">
        <v>0.96533690096206171</v>
      </c>
      <c r="P1649" s="1">
        <v>0.96533690096206171</v>
      </c>
      <c r="Q1649" s="1">
        <v>1</v>
      </c>
      <c r="R1649" s="1">
        <v>0.9329846751933194</v>
      </c>
      <c r="S1649" s="1">
        <v>0.9329846751933194</v>
      </c>
      <c r="T1649" s="1">
        <v>0.9329846751933194</v>
      </c>
      <c r="U1649" s="1">
        <v>0.96533690096206171</v>
      </c>
      <c r="V1649" s="1">
        <v>406.790663</v>
      </c>
      <c r="W1649" s="1">
        <v>379.211635</v>
      </c>
      <c r="X1649" s="1">
        <v>262</v>
      </c>
      <c r="Y1649" s="1">
        <v>389.46</v>
      </c>
      <c r="Z1649" s="7">
        <v>74463</v>
      </c>
      <c r="AA1649" s="7">
        <v>22.806342208</v>
      </c>
      <c r="AB1649" s="7">
        <v>20.653878759000001</v>
      </c>
      <c r="AC1649" s="7" t="s">
        <v>444</v>
      </c>
      <c r="AD1649" s="7" t="s">
        <v>445</v>
      </c>
      <c r="AE1649" s="7">
        <v>13.972877866999999</v>
      </c>
      <c r="AF1649" s="7" t="s">
        <v>445</v>
      </c>
      <c r="AG1649" s="7">
        <v>22.028796807999999</v>
      </c>
    </row>
    <row r="1650" spans="1:33" x14ac:dyDescent="0.25">
      <c r="A1650" s="1">
        <v>53537</v>
      </c>
      <c r="B1650" s="1">
        <v>20092000</v>
      </c>
      <c r="C1650" s="1" t="s">
        <v>454</v>
      </c>
      <c r="D1650" s="1">
        <v>112220</v>
      </c>
      <c r="E1650" s="1" t="s">
        <v>622</v>
      </c>
      <c r="F1650" s="1">
        <v>34203085</v>
      </c>
      <c r="G1650" s="1">
        <v>1.83</v>
      </c>
      <c r="H1650" s="1">
        <v>6.3000831113352547</v>
      </c>
      <c r="I1650" s="1">
        <v>-4.9172235887465021</v>
      </c>
      <c r="J1650" s="1">
        <v>-5.7356989674227297</v>
      </c>
      <c r="K1650" s="1">
        <v>-8.7731746728026589</v>
      </c>
      <c r="L1650" s="1">
        <v>10.430756899418366</v>
      </c>
      <c r="M1650" s="1">
        <v>18.600000381469727</v>
      </c>
      <c r="N1650" s="1">
        <v>1</v>
      </c>
      <c r="O1650" s="1">
        <v>0.96533690096206171</v>
      </c>
      <c r="P1650" s="1">
        <v>0.96533690096206171</v>
      </c>
      <c r="Q1650" s="1">
        <v>1</v>
      </c>
      <c r="R1650" s="1">
        <v>0.9329846751933194</v>
      </c>
      <c r="S1650" s="1">
        <v>0.9329846751933194</v>
      </c>
      <c r="T1650" s="1">
        <v>0.9329846751933194</v>
      </c>
      <c r="U1650" s="1">
        <v>0.96533690096206171</v>
      </c>
      <c r="V1650" s="1">
        <v>406.790663</v>
      </c>
      <c r="W1650" s="1">
        <v>379.211635</v>
      </c>
      <c r="X1650" s="1">
        <v>262</v>
      </c>
      <c r="Y1650" s="1">
        <v>389.46</v>
      </c>
      <c r="Z1650" s="7">
        <v>74463</v>
      </c>
      <c r="AA1650" s="7">
        <v>34.094958886000001</v>
      </c>
      <c r="AB1650" s="7">
        <v>57.105104023000003</v>
      </c>
      <c r="AC1650" s="7" t="s">
        <v>444</v>
      </c>
      <c r="AD1650" s="7">
        <v>41.617645432000003</v>
      </c>
      <c r="AE1650" s="7">
        <v>26.862432246000001</v>
      </c>
      <c r="AF1650" s="7">
        <v>64.547392146000007</v>
      </c>
      <c r="AG1650" s="7">
        <v>41.853371039999999</v>
      </c>
    </row>
    <row r="1651" spans="1:33" x14ac:dyDescent="0.25">
      <c r="A1651" s="1">
        <v>53538</v>
      </c>
      <c r="B1651" s="1">
        <v>21001000</v>
      </c>
      <c r="C1651" s="1" t="s">
        <v>454</v>
      </c>
      <c r="D1651" s="1">
        <v>112228</v>
      </c>
      <c r="E1651" s="1" t="s">
        <v>622</v>
      </c>
      <c r="F1651" s="1">
        <v>34203085</v>
      </c>
      <c r="G1651" s="1">
        <v>1.83</v>
      </c>
      <c r="H1651" s="1">
        <v>9.5672887908117161</v>
      </c>
      <c r="I1651" s="1">
        <v>-8.9445955552016727</v>
      </c>
      <c r="J1651" s="1">
        <v>-2.1269827658695228</v>
      </c>
      <c r="K1651" s="1">
        <v>-9.2527777727632952</v>
      </c>
      <c r="L1651" s="1">
        <v>10.790107658404272</v>
      </c>
      <c r="M1651" s="1">
        <v>18.600000381469727</v>
      </c>
      <c r="N1651" s="1">
        <v>1</v>
      </c>
      <c r="O1651" s="1">
        <v>0.96533690096206171</v>
      </c>
      <c r="P1651" s="1">
        <v>0.96533690096206171</v>
      </c>
      <c r="Q1651" s="1">
        <v>1</v>
      </c>
      <c r="R1651" s="1">
        <v>0.9329846751933194</v>
      </c>
      <c r="S1651" s="1">
        <v>0.9329846751933194</v>
      </c>
      <c r="T1651" s="1">
        <v>0.9329846751933194</v>
      </c>
      <c r="U1651" s="1">
        <v>0.96533690096206171</v>
      </c>
      <c r="V1651" s="1">
        <v>406.790663</v>
      </c>
      <c r="W1651" s="1">
        <v>379.211635</v>
      </c>
      <c r="X1651" s="1">
        <v>262</v>
      </c>
      <c r="Y1651" s="1">
        <v>389.46</v>
      </c>
      <c r="Z1651" s="7">
        <v>74463</v>
      </c>
      <c r="AA1651" s="7">
        <v>32.926166088999999</v>
      </c>
      <c r="AB1651" s="7">
        <v>37.262353373000003</v>
      </c>
      <c r="AC1651" s="7" t="s">
        <v>444</v>
      </c>
      <c r="AD1651" s="7">
        <v>113.92429032</v>
      </c>
      <c r="AE1651" s="7">
        <v>25.418227142999999</v>
      </c>
      <c r="AF1651" s="7">
        <v>175.75747799999999</v>
      </c>
      <c r="AG1651" s="7">
        <v>39.632134336</v>
      </c>
    </row>
    <row r="1652" spans="1:33" x14ac:dyDescent="0.25">
      <c r="A1652" s="1">
        <v>53539</v>
      </c>
      <c r="B1652" s="1">
        <v>26001000</v>
      </c>
      <c r="C1652" s="1" t="s">
        <v>454</v>
      </c>
      <c r="D1652" s="1">
        <v>112246</v>
      </c>
      <c r="E1652" s="1" t="s">
        <v>622</v>
      </c>
      <c r="F1652" s="1">
        <v>34203085</v>
      </c>
      <c r="G1652" s="1">
        <v>1.83</v>
      </c>
      <c r="H1652" s="1">
        <v>9.4475174714980454</v>
      </c>
      <c r="I1652" s="1">
        <v>-8.401868510962915</v>
      </c>
      <c r="J1652" s="1">
        <v>-1.7158373208173294</v>
      </c>
      <c r="K1652" s="1">
        <v>-9.1988801715733537</v>
      </c>
      <c r="L1652" s="1">
        <v>10.413061795796789</v>
      </c>
      <c r="M1652" s="1">
        <v>18.600000381469727</v>
      </c>
      <c r="N1652" s="1">
        <v>1</v>
      </c>
      <c r="O1652" s="1">
        <v>0.96533690096206171</v>
      </c>
      <c r="P1652" s="1">
        <v>0.96533690096206171</v>
      </c>
      <c r="Q1652" s="1">
        <v>1</v>
      </c>
      <c r="R1652" s="1">
        <v>0.9329846751933194</v>
      </c>
      <c r="S1652" s="1">
        <v>0.9329846751933194</v>
      </c>
      <c r="T1652" s="1">
        <v>0.9329846751933194</v>
      </c>
      <c r="U1652" s="1">
        <v>0.96533690096206171</v>
      </c>
      <c r="V1652" s="1">
        <v>406.790663</v>
      </c>
      <c r="W1652" s="1">
        <v>379.211635</v>
      </c>
      <c r="X1652" s="1">
        <v>262</v>
      </c>
      <c r="Y1652" s="1">
        <v>389.46</v>
      </c>
      <c r="Z1652" s="7">
        <v>74463</v>
      </c>
      <c r="AA1652" s="7">
        <v>34.154596382999998</v>
      </c>
      <c r="AB1652" s="7">
        <v>37.747426044999997</v>
      </c>
      <c r="AC1652" s="7" t="s">
        <v>444</v>
      </c>
      <c r="AD1652" s="7">
        <v>141.46221477</v>
      </c>
      <c r="AE1652" s="7">
        <v>25.573015448</v>
      </c>
      <c r="AF1652" s="7">
        <v>218.11174496999999</v>
      </c>
      <c r="AG1652" s="7">
        <v>39.870204029</v>
      </c>
    </row>
    <row r="1653" spans="1:33" x14ac:dyDescent="0.25">
      <c r="A1653" s="1">
        <v>53540</v>
      </c>
      <c r="B1653" s="1">
        <v>21002000</v>
      </c>
      <c r="C1653" s="1" t="s">
        <v>454</v>
      </c>
      <c r="D1653" s="1">
        <v>112238</v>
      </c>
      <c r="E1653" s="1" t="s">
        <v>622</v>
      </c>
      <c r="F1653" s="1">
        <v>34203085</v>
      </c>
      <c r="G1653" s="1">
        <v>1.83</v>
      </c>
      <c r="H1653" s="1">
        <v>5.6152017838492849</v>
      </c>
      <c r="I1653" s="1">
        <v>-4.8840650548882181</v>
      </c>
      <c r="J1653" s="1">
        <v>-1.2596823301145035</v>
      </c>
      <c r="K1653" s="1">
        <v>-5.4002783770845495</v>
      </c>
      <c r="L1653" s="1">
        <v>6.3396833713746394</v>
      </c>
      <c r="M1653" s="1">
        <v>18.600000381469727</v>
      </c>
      <c r="N1653" s="1">
        <v>1</v>
      </c>
      <c r="O1653" s="1">
        <v>0.96533690096206171</v>
      </c>
      <c r="P1653" s="1">
        <v>0.96533690096206171</v>
      </c>
      <c r="Q1653" s="1">
        <v>1</v>
      </c>
      <c r="R1653" s="1">
        <v>0.9329846751933194</v>
      </c>
      <c r="S1653" s="1">
        <v>0.9329846751933194</v>
      </c>
      <c r="T1653" s="1">
        <v>0.9329846751933194</v>
      </c>
      <c r="U1653" s="1">
        <v>0.96533690096206171</v>
      </c>
      <c r="V1653" s="1">
        <v>406.790663</v>
      </c>
      <c r="W1653" s="1">
        <v>379.211635</v>
      </c>
      <c r="X1653" s="1">
        <v>262</v>
      </c>
      <c r="Y1653" s="1">
        <v>389.46</v>
      </c>
      <c r="Z1653" s="7">
        <v>74463</v>
      </c>
      <c r="AA1653" s="7">
        <v>56.742155734999997</v>
      </c>
      <c r="AB1653" s="7">
        <v>64.192133538999997</v>
      </c>
      <c r="AC1653" s="7" t="s">
        <v>444</v>
      </c>
      <c r="AD1653" s="7">
        <v>193.05049912999999</v>
      </c>
      <c r="AE1653" s="7">
        <v>44.264700785999999</v>
      </c>
      <c r="AF1653" s="7">
        <v>297.45628572999999</v>
      </c>
      <c r="AG1653" s="7">
        <v>68.618653558000005</v>
      </c>
    </row>
    <row r="1654" spans="1:33" x14ac:dyDescent="0.25">
      <c r="A1654" s="1">
        <v>53541</v>
      </c>
      <c r="B1654" s="1">
        <v>26002000</v>
      </c>
      <c r="C1654" s="1" t="s">
        <v>454</v>
      </c>
      <c r="D1654" s="1">
        <v>112256</v>
      </c>
      <c r="E1654" s="1" t="s">
        <v>622</v>
      </c>
      <c r="F1654" s="1">
        <v>34203085</v>
      </c>
      <c r="G1654" s="1">
        <v>1.83</v>
      </c>
      <c r="H1654" s="1">
        <v>5.2661223865640423</v>
      </c>
      <c r="I1654" s="1">
        <v>-4.3916612231144736</v>
      </c>
      <c r="J1654" s="1">
        <v>-0.96946234301181478</v>
      </c>
      <c r="K1654" s="1">
        <v>-5.0620453628049624</v>
      </c>
      <c r="L1654" s="1">
        <v>5.8118414988132274</v>
      </c>
      <c r="M1654" s="1">
        <v>18.600000381469727</v>
      </c>
      <c r="N1654" s="1">
        <v>1</v>
      </c>
      <c r="O1654" s="1">
        <v>0.96533690096206171</v>
      </c>
      <c r="P1654" s="1">
        <v>0.96533690096206171</v>
      </c>
      <c r="Q1654" s="1">
        <v>1</v>
      </c>
      <c r="R1654" s="1">
        <v>0.9329846751933194</v>
      </c>
      <c r="S1654" s="1">
        <v>0.9329846751933194</v>
      </c>
      <c r="T1654" s="1">
        <v>0.9329846751933194</v>
      </c>
      <c r="U1654" s="1">
        <v>0.96533690096206171</v>
      </c>
      <c r="V1654" s="1">
        <v>406.790663</v>
      </c>
      <c r="W1654" s="1">
        <v>379.211635</v>
      </c>
      <c r="X1654" s="1">
        <v>262</v>
      </c>
      <c r="Y1654" s="1">
        <v>389.46</v>
      </c>
      <c r="Z1654" s="7">
        <v>74463</v>
      </c>
      <c r="AA1654" s="7">
        <v>61.986401919999999</v>
      </c>
      <c r="AB1654" s="7">
        <v>68.513573303000001</v>
      </c>
      <c r="AC1654" s="7" t="s">
        <v>444</v>
      </c>
      <c r="AD1654" s="7">
        <v>251.14180485</v>
      </c>
      <c r="AE1654" s="7">
        <v>47.289173126999998</v>
      </c>
      <c r="AF1654" s="7">
        <v>386.80269513000002</v>
      </c>
      <c r="AG1654" s="7">
        <v>73.270395167000004</v>
      </c>
    </row>
    <row r="1655" spans="1:33" x14ac:dyDescent="0.25">
      <c r="A1655" s="1">
        <v>53542</v>
      </c>
      <c r="B1655" s="1">
        <v>20024000</v>
      </c>
      <c r="C1655" s="1" t="s">
        <v>454</v>
      </c>
      <c r="D1655" s="1">
        <v>112126</v>
      </c>
      <c r="E1655" s="1" t="s">
        <v>622</v>
      </c>
      <c r="F1655" s="1">
        <v>34203085</v>
      </c>
      <c r="G1655" s="1">
        <v>1.83</v>
      </c>
      <c r="H1655" s="1">
        <v>12.440077824426401</v>
      </c>
      <c r="I1655" s="1">
        <v>-10.915139690228425</v>
      </c>
      <c r="J1655" s="1">
        <v>-9.2462894068404378</v>
      </c>
      <c r="K1655" s="1">
        <v>-16.717356100021988</v>
      </c>
      <c r="L1655" s="1">
        <v>18.849660686819142</v>
      </c>
      <c r="M1655" s="1">
        <v>18.600000381469727</v>
      </c>
      <c r="N1655" s="1">
        <v>1</v>
      </c>
      <c r="O1655" s="1">
        <v>0.96533690096206171</v>
      </c>
      <c r="P1655" s="1">
        <v>0.96533690096206171</v>
      </c>
      <c r="Q1655" s="1">
        <v>1</v>
      </c>
      <c r="R1655" s="1">
        <v>0.9329846751933194</v>
      </c>
      <c r="S1655" s="1">
        <v>0.9329846751933194</v>
      </c>
      <c r="T1655" s="1">
        <v>0.9329846751933194</v>
      </c>
      <c r="U1655" s="1">
        <v>0.96533690096206171</v>
      </c>
      <c r="V1655" s="1">
        <v>406.790663</v>
      </c>
      <c r="W1655" s="1">
        <v>379.211635</v>
      </c>
      <c r="X1655" s="1">
        <v>262</v>
      </c>
      <c r="Y1655" s="1">
        <v>389.46</v>
      </c>
      <c r="Z1655" s="7">
        <v>74463</v>
      </c>
      <c r="AA1655" s="7">
        <v>18.42034876</v>
      </c>
      <c r="AB1655" s="7">
        <v>28.426422382999998</v>
      </c>
      <c r="AC1655" s="7" t="s">
        <v>444</v>
      </c>
      <c r="AD1655" s="7">
        <v>25.436765512000001</v>
      </c>
      <c r="AE1655" s="7">
        <v>13.622048094</v>
      </c>
      <c r="AF1655" s="7">
        <v>39.660646980000003</v>
      </c>
      <c r="AG1655" s="7">
        <v>21.489208651999999</v>
      </c>
    </row>
    <row r="1656" spans="1:33" x14ac:dyDescent="0.25">
      <c r="A1656" s="1">
        <v>53543</v>
      </c>
      <c r="B1656" s="1">
        <v>20022000</v>
      </c>
      <c r="C1656" s="1" t="s">
        <v>454</v>
      </c>
      <c r="D1656" s="1">
        <v>112117</v>
      </c>
      <c r="E1656" s="1" t="s">
        <v>622</v>
      </c>
      <c r="F1656" s="1">
        <v>34203085</v>
      </c>
      <c r="G1656" s="1">
        <v>1.83</v>
      </c>
      <c r="H1656" s="1">
        <v>3.7335478520966165</v>
      </c>
      <c r="I1656" s="1">
        <v>-1.2311991461772527</v>
      </c>
      <c r="J1656" s="1">
        <v>0.48196221258685978</v>
      </c>
      <c r="K1656" s="1">
        <v>-6.5263549591069525</v>
      </c>
      <c r="L1656" s="1">
        <v>6.0074850941607538</v>
      </c>
      <c r="M1656" s="1">
        <v>18.600000381469727</v>
      </c>
      <c r="N1656" s="1">
        <v>1</v>
      </c>
      <c r="O1656" s="1">
        <v>0.96533690096206171</v>
      </c>
      <c r="P1656" s="1">
        <v>0.96533690096206171</v>
      </c>
      <c r="Q1656" s="1">
        <v>1</v>
      </c>
      <c r="R1656" s="1">
        <v>0.9329846751933194</v>
      </c>
      <c r="S1656" s="1">
        <v>0.9329846751933194</v>
      </c>
      <c r="T1656" s="1">
        <v>0.9329846751933194</v>
      </c>
      <c r="U1656" s="1">
        <v>0.96533690096206171</v>
      </c>
      <c r="V1656" s="1">
        <v>406.790663</v>
      </c>
      <c r="W1656" s="1">
        <v>379.211635</v>
      </c>
      <c r="X1656" s="1">
        <v>262</v>
      </c>
      <c r="Y1656" s="1">
        <v>389.46</v>
      </c>
      <c r="Z1656" s="7">
        <v>74463</v>
      </c>
      <c r="AA1656" s="7">
        <v>59.935146537999998</v>
      </c>
      <c r="AB1656" s="7">
        <v>97.048022696000004</v>
      </c>
      <c r="AC1656" s="7" t="s">
        <v>444</v>
      </c>
      <c r="AD1656" s="7" t="s">
        <v>445</v>
      </c>
      <c r="AE1656" s="7">
        <v>36.454595472000001</v>
      </c>
      <c r="AF1656" s="7" t="s">
        <v>445</v>
      </c>
      <c r="AG1656" s="7">
        <v>56.606445221999998</v>
      </c>
    </row>
    <row r="1657" spans="1:33" x14ac:dyDescent="0.25">
      <c r="A1657" s="1">
        <v>53544</v>
      </c>
      <c r="B1657" s="1">
        <v>20026000</v>
      </c>
      <c r="C1657" s="1" t="s">
        <v>454</v>
      </c>
      <c r="D1657" s="1">
        <v>112132</v>
      </c>
      <c r="E1657" s="1" t="s">
        <v>622</v>
      </c>
      <c r="F1657" s="1">
        <v>34203085</v>
      </c>
      <c r="G1657" s="1">
        <v>1.83</v>
      </c>
      <c r="H1657" s="1">
        <v>17.277164870070571</v>
      </c>
      <c r="I1657" s="1">
        <v>10.257699704714881</v>
      </c>
      <c r="J1657" s="1">
        <v>8.8114677149565246</v>
      </c>
      <c r="K1657" s="1">
        <v>-10.782388656322389</v>
      </c>
      <c r="L1657" s="1">
        <v>18.224757137583076</v>
      </c>
      <c r="M1657" s="1">
        <v>18.600000381469727</v>
      </c>
      <c r="N1657" s="1">
        <v>1</v>
      </c>
      <c r="O1657" s="1">
        <v>0.96533690096206171</v>
      </c>
      <c r="P1657" s="1">
        <v>0.96533690096206171</v>
      </c>
      <c r="Q1657" s="1">
        <v>1</v>
      </c>
      <c r="R1657" s="1">
        <v>0.9329846751933194</v>
      </c>
      <c r="S1657" s="1">
        <v>0.9329846751933194</v>
      </c>
      <c r="T1657" s="1">
        <v>0.9329846751933194</v>
      </c>
      <c r="U1657" s="1">
        <v>0.96533690096206171</v>
      </c>
      <c r="V1657" s="1">
        <v>406.790663</v>
      </c>
      <c r="W1657" s="1">
        <v>379.211635</v>
      </c>
      <c r="X1657" s="1">
        <v>262</v>
      </c>
      <c r="Y1657" s="1">
        <v>389.46</v>
      </c>
      <c r="Z1657" s="7">
        <v>74463</v>
      </c>
      <c r="AA1657" s="7">
        <v>19.086247612000001</v>
      </c>
      <c r="AB1657" s="7">
        <v>20.187908276000002</v>
      </c>
      <c r="AC1657" s="7">
        <v>34.687044374000003</v>
      </c>
      <c r="AD1657" s="7" t="s">
        <v>445</v>
      </c>
      <c r="AE1657" s="7">
        <v>21.670485426999999</v>
      </c>
      <c r="AF1657" s="7" t="s">
        <v>445</v>
      </c>
      <c r="AG1657" s="7">
        <v>33.867979761000001</v>
      </c>
    </row>
    <row r="1658" spans="1:33" x14ac:dyDescent="0.25">
      <c r="A1658" s="1">
        <v>53545</v>
      </c>
      <c r="B1658" s="1">
        <v>20028000</v>
      </c>
      <c r="C1658" s="1" t="s">
        <v>454</v>
      </c>
      <c r="D1658" s="1">
        <v>112141</v>
      </c>
      <c r="E1658" s="1" t="s">
        <v>622</v>
      </c>
      <c r="F1658" s="1">
        <v>34203085</v>
      </c>
      <c r="G1658" s="1">
        <v>1.83</v>
      </c>
      <c r="H1658" s="1">
        <v>13.630130952396666</v>
      </c>
      <c r="I1658" s="1">
        <v>5.0247084047403874</v>
      </c>
      <c r="J1658" s="1">
        <v>12.862510701599033</v>
      </c>
      <c r="K1658" s="1">
        <v>-12.964276846580621</v>
      </c>
      <c r="L1658" s="1">
        <v>16.076838660840423</v>
      </c>
      <c r="M1658" s="1">
        <v>18.600000381469727</v>
      </c>
      <c r="N1658" s="1">
        <v>1</v>
      </c>
      <c r="O1658" s="1">
        <v>0.96533690096206171</v>
      </c>
      <c r="P1658" s="1">
        <v>0.96533690096206171</v>
      </c>
      <c r="Q1658" s="1">
        <v>1</v>
      </c>
      <c r="R1658" s="1">
        <v>0.9329846751933194</v>
      </c>
      <c r="S1658" s="1">
        <v>0.9329846751933194</v>
      </c>
      <c r="T1658" s="1">
        <v>0.9329846751933194</v>
      </c>
      <c r="U1658" s="1">
        <v>0.96533690096206171</v>
      </c>
      <c r="V1658" s="1">
        <v>406.790663</v>
      </c>
      <c r="W1658" s="1">
        <v>379.211635</v>
      </c>
      <c r="X1658" s="1">
        <v>262</v>
      </c>
      <c r="Y1658" s="1">
        <v>389.46</v>
      </c>
      <c r="Z1658" s="7">
        <v>74463</v>
      </c>
      <c r="AA1658" s="7">
        <v>21.769836301000002</v>
      </c>
      <c r="AB1658" s="7">
        <v>25.857187639999999</v>
      </c>
      <c r="AC1658" s="7">
        <v>71.853378754000005</v>
      </c>
      <c r="AD1658" s="7" t="s">
        <v>445</v>
      </c>
      <c r="AE1658" s="7">
        <v>17.855042035</v>
      </c>
      <c r="AF1658" s="7" t="s">
        <v>445</v>
      </c>
      <c r="AG1658" s="7">
        <v>27.999697699999999</v>
      </c>
    </row>
    <row r="1659" spans="1:33" x14ac:dyDescent="0.25">
      <c r="A1659" s="1">
        <v>53546</v>
      </c>
      <c r="B1659" s="1">
        <v>20030000</v>
      </c>
      <c r="C1659" s="1" t="s">
        <v>454</v>
      </c>
      <c r="D1659" s="1">
        <v>112148</v>
      </c>
      <c r="E1659" s="1" t="s">
        <v>622</v>
      </c>
      <c r="F1659" s="1">
        <v>34203085</v>
      </c>
      <c r="G1659" s="1">
        <v>1.83</v>
      </c>
      <c r="H1659" s="1">
        <v>16.890665667156082</v>
      </c>
      <c r="I1659" s="1">
        <v>-7.2439707459933285</v>
      </c>
      <c r="J1659" s="1">
        <v>3.9223208975222841</v>
      </c>
      <c r="K1659" s="1">
        <v>-16.330961191778513</v>
      </c>
      <c r="L1659" s="1">
        <v>15.311079341242358</v>
      </c>
      <c r="M1659" s="1">
        <v>18.600000381469727</v>
      </c>
      <c r="N1659" s="1">
        <v>1</v>
      </c>
      <c r="O1659" s="1">
        <v>0.96533690096206171</v>
      </c>
      <c r="P1659" s="1">
        <v>0.96533690096206171</v>
      </c>
      <c r="Q1659" s="1">
        <v>1</v>
      </c>
      <c r="R1659" s="1">
        <v>0.9329846751933194</v>
      </c>
      <c r="S1659" s="1">
        <v>0.9329846751933194</v>
      </c>
      <c r="T1659" s="1">
        <v>0.9329846751933194</v>
      </c>
      <c r="U1659" s="1">
        <v>0.96533690096206171</v>
      </c>
      <c r="V1659" s="1">
        <v>406.790663</v>
      </c>
      <c r="W1659" s="1">
        <v>379.211635</v>
      </c>
      <c r="X1659" s="1">
        <v>262</v>
      </c>
      <c r="Y1659" s="1">
        <v>389.46</v>
      </c>
      <c r="Z1659" s="7">
        <v>74463</v>
      </c>
      <c r="AA1659" s="7">
        <v>22.908633505000001</v>
      </c>
      <c r="AB1659" s="7">
        <v>20.672738763000002</v>
      </c>
      <c r="AC1659" s="7" t="s">
        <v>444</v>
      </c>
      <c r="AD1659" s="7" t="s">
        <v>445</v>
      </c>
      <c r="AE1659" s="7">
        <v>13.968009662</v>
      </c>
      <c r="AF1659" s="7" t="s">
        <v>445</v>
      </c>
      <c r="AG1659" s="7">
        <v>22.021309341999999</v>
      </c>
    </row>
    <row r="1660" spans="1:33" x14ac:dyDescent="0.25">
      <c r="A1660" s="1">
        <v>53547</v>
      </c>
      <c r="B1660" s="1">
        <v>20031000</v>
      </c>
      <c r="C1660" s="1" t="s">
        <v>454</v>
      </c>
      <c r="D1660" s="1">
        <v>112155</v>
      </c>
      <c r="E1660" s="1" t="s">
        <v>622</v>
      </c>
      <c r="F1660" s="1">
        <v>34203085</v>
      </c>
      <c r="G1660" s="1">
        <v>1.83</v>
      </c>
      <c r="H1660" s="1">
        <v>-4.4102581416048974</v>
      </c>
      <c r="I1660" s="1">
        <v>3.9435974708173349</v>
      </c>
      <c r="J1660" s="1">
        <v>-11.127662569473239</v>
      </c>
      <c r="K1660" s="1">
        <v>-7.1313714355723432</v>
      </c>
      <c r="L1660" s="1">
        <v>9.7232134821326603</v>
      </c>
      <c r="M1660" s="1">
        <v>18.600000381469727</v>
      </c>
      <c r="N1660" s="1">
        <v>1</v>
      </c>
      <c r="O1660" s="1">
        <v>0.96533690096206171</v>
      </c>
      <c r="P1660" s="1">
        <v>0.96533690096206171</v>
      </c>
      <c r="Q1660" s="1">
        <v>1</v>
      </c>
      <c r="R1660" s="1">
        <v>0.9329846751933194</v>
      </c>
      <c r="S1660" s="1">
        <v>0.9329846751933194</v>
      </c>
      <c r="T1660" s="1">
        <v>0.9329846751933194</v>
      </c>
      <c r="U1660" s="1">
        <v>0.96533690096206171</v>
      </c>
      <c r="V1660" s="1">
        <v>406.790663</v>
      </c>
      <c r="W1660" s="1">
        <v>379.211635</v>
      </c>
      <c r="X1660" s="1">
        <v>262</v>
      </c>
      <c r="Y1660" s="1">
        <v>389.46</v>
      </c>
      <c r="Z1660" s="7">
        <v>74463</v>
      </c>
      <c r="AA1660" s="7">
        <v>36.648765525000002</v>
      </c>
      <c r="AB1660" s="7" t="s">
        <v>444</v>
      </c>
      <c r="AC1660" s="7">
        <v>91.825646442999997</v>
      </c>
      <c r="AD1660" s="7">
        <v>20.967055827999999</v>
      </c>
      <c r="AE1660" s="7">
        <v>33.276995261000003</v>
      </c>
      <c r="AF1660" s="7">
        <v>32.786081048</v>
      </c>
      <c r="AG1660" s="7">
        <v>51.719187724999998</v>
      </c>
    </row>
    <row r="1661" spans="1:33" x14ac:dyDescent="0.25">
      <c r="A1661" s="1">
        <v>53548</v>
      </c>
      <c r="B1661" s="1">
        <v>20052006</v>
      </c>
      <c r="C1661" s="1" t="s">
        <v>454</v>
      </c>
      <c r="D1661" s="1">
        <v>112195</v>
      </c>
      <c r="E1661" s="1" t="s">
        <v>622</v>
      </c>
      <c r="F1661" s="1">
        <v>34203085</v>
      </c>
      <c r="G1661" s="1">
        <v>1.83</v>
      </c>
      <c r="H1661" s="1">
        <v>11.02918689602865</v>
      </c>
      <c r="I1661" s="1">
        <v>4.3270885876738152</v>
      </c>
      <c r="J1661" s="1">
        <v>8.9991937662090997</v>
      </c>
      <c r="K1661" s="1">
        <v>-10.329359940728079</v>
      </c>
      <c r="L1661" s="1">
        <v>13.045325663771665</v>
      </c>
      <c r="M1661" s="1">
        <v>18.600000381469727</v>
      </c>
      <c r="N1661" s="1">
        <v>1</v>
      </c>
      <c r="O1661" s="1">
        <v>0.96533690096206171</v>
      </c>
      <c r="P1661" s="1">
        <v>0.96533690096206171</v>
      </c>
      <c r="Q1661" s="1">
        <v>1</v>
      </c>
      <c r="R1661" s="1">
        <v>0.9329846751933194</v>
      </c>
      <c r="S1661" s="1">
        <v>0.9329846751933194</v>
      </c>
      <c r="T1661" s="1">
        <v>0.9329846751933194</v>
      </c>
      <c r="U1661" s="1">
        <v>0.96533690096206171</v>
      </c>
      <c r="V1661" s="1">
        <v>406.790663</v>
      </c>
      <c r="W1661" s="1">
        <v>379.211635</v>
      </c>
      <c r="X1661" s="1">
        <v>262</v>
      </c>
      <c r="Y1661" s="1">
        <v>389.46</v>
      </c>
      <c r="Z1661" s="7">
        <v>74463</v>
      </c>
      <c r="AA1661" s="7">
        <v>27.061161061</v>
      </c>
      <c r="AB1661" s="7">
        <v>32.190749961000002</v>
      </c>
      <c r="AC1661" s="7">
        <v>83.598911513000004</v>
      </c>
      <c r="AD1661" s="7" t="s">
        <v>445</v>
      </c>
      <c r="AE1661" s="7">
        <v>22.664775582000001</v>
      </c>
      <c r="AF1661" s="7" t="s">
        <v>445</v>
      </c>
      <c r="AG1661" s="7">
        <v>35.397231929999997</v>
      </c>
    </row>
    <row r="1662" spans="1:33" x14ac:dyDescent="0.25">
      <c r="A1662" s="1">
        <v>53549</v>
      </c>
      <c r="B1662" s="1">
        <v>20010000</v>
      </c>
      <c r="C1662" s="1" t="s">
        <v>453</v>
      </c>
      <c r="D1662" s="1">
        <v>112052</v>
      </c>
      <c r="E1662" s="1" t="s">
        <v>621</v>
      </c>
      <c r="F1662" s="1">
        <v>34203085</v>
      </c>
      <c r="G1662" s="1">
        <v>1.83</v>
      </c>
      <c r="H1662" s="1">
        <v>-4.3619254751068759</v>
      </c>
      <c r="I1662" s="1">
        <v>3.9599422592830296</v>
      </c>
      <c r="J1662" s="1">
        <v>-11.647689766102655</v>
      </c>
      <c r="K1662" s="1">
        <v>-7.708656571560458</v>
      </c>
      <c r="L1662" s="1">
        <v>10.278099170573533</v>
      </c>
      <c r="M1662" s="1">
        <v>16.590000152587891</v>
      </c>
      <c r="N1662" s="1">
        <v>1</v>
      </c>
      <c r="O1662" s="1">
        <v>0.96533690096206171</v>
      </c>
      <c r="P1662" s="1">
        <v>0.96533690096206171</v>
      </c>
      <c r="Q1662" s="1">
        <v>1</v>
      </c>
      <c r="R1662" s="1">
        <v>0.9329846751933194</v>
      </c>
      <c r="S1662" s="1">
        <v>0.9329846751933194</v>
      </c>
      <c r="T1662" s="1">
        <v>0.9329846751933194</v>
      </c>
      <c r="U1662" s="1">
        <v>0.96533690096206171</v>
      </c>
      <c r="V1662" s="1">
        <v>406.790663</v>
      </c>
      <c r="W1662" s="1">
        <v>379.211635</v>
      </c>
      <c r="X1662" s="1">
        <v>262</v>
      </c>
      <c r="Y1662" s="1">
        <v>389.46</v>
      </c>
      <c r="Z1662" s="7">
        <v>74463</v>
      </c>
      <c r="AA1662" s="7">
        <v>34.616214483</v>
      </c>
      <c r="AB1662" s="7" t="s">
        <v>444</v>
      </c>
      <c r="AC1662" s="7">
        <v>91.442505615000002</v>
      </c>
      <c r="AD1662" s="7">
        <v>19.986306281000001</v>
      </c>
      <c r="AE1662" s="7">
        <v>30.710062917999998</v>
      </c>
      <c r="AF1662" s="7">
        <v>31.277654797</v>
      </c>
      <c r="AG1662" s="7">
        <v>47.771158237000002</v>
      </c>
    </row>
    <row r="1663" spans="1:33" x14ac:dyDescent="0.25">
      <c r="A1663" s="1">
        <v>53550</v>
      </c>
      <c r="B1663" s="1">
        <v>20009000</v>
      </c>
      <c r="C1663" s="1" t="s">
        <v>453</v>
      </c>
      <c r="D1663" s="1">
        <v>112045</v>
      </c>
      <c r="E1663" s="1" t="s">
        <v>621</v>
      </c>
      <c r="F1663" s="1">
        <v>34203085</v>
      </c>
      <c r="G1663" s="1">
        <v>1.83</v>
      </c>
      <c r="H1663" s="1">
        <v>16.903515258900654</v>
      </c>
      <c r="I1663" s="1">
        <v>-7.4861815598684025</v>
      </c>
      <c r="J1663" s="1">
        <v>3.7047790606449023</v>
      </c>
      <c r="K1663" s="1">
        <v>-16.325299256482964</v>
      </c>
      <c r="L1663" s="1">
        <v>15.389323697608607</v>
      </c>
      <c r="M1663" s="1">
        <v>16.590000152587891</v>
      </c>
      <c r="N1663" s="1">
        <v>1</v>
      </c>
      <c r="O1663" s="1">
        <v>0.96533690096206171</v>
      </c>
      <c r="P1663" s="1">
        <v>0.96533690096206171</v>
      </c>
      <c r="Q1663" s="1">
        <v>1</v>
      </c>
      <c r="R1663" s="1">
        <v>0.9329846751933194</v>
      </c>
      <c r="S1663" s="1">
        <v>0.9329846751933194</v>
      </c>
      <c r="T1663" s="1">
        <v>0.9329846751933194</v>
      </c>
      <c r="U1663" s="1">
        <v>0.96533690096206171</v>
      </c>
      <c r="V1663" s="1">
        <v>406.790663</v>
      </c>
      <c r="W1663" s="1">
        <v>379.211635</v>
      </c>
      <c r="X1663" s="1">
        <v>262</v>
      </c>
      <c r="Y1663" s="1">
        <v>389.46</v>
      </c>
      <c r="Z1663" s="7">
        <v>74463</v>
      </c>
      <c r="AA1663" s="7">
        <v>22.787074190999999</v>
      </c>
      <c r="AB1663" s="7">
        <v>20.656263738</v>
      </c>
      <c r="AC1663" s="7" t="s">
        <v>444</v>
      </c>
      <c r="AD1663" s="7" t="s">
        <v>445</v>
      </c>
      <c r="AE1663" s="7">
        <v>13.973200862000001</v>
      </c>
      <c r="AF1663" s="7" t="s">
        <v>445</v>
      </c>
      <c r="AG1663" s="7">
        <v>22.029293585000001</v>
      </c>
    </row>
    <row r="1664" spans="1:33" x14ac:dyDescent="0.25">
      <c r="A1664" s="1">
        <v>53551</v>
      </c>
      <c r="B1664" s="1">
        <v>20092000</v>
      </c>
      <c r="C1664" s="1" t="s">
        <v>453</v>
      </c>
      <c r="D1664" s="1">
        <v>112219</v>
      </c>
      <c r="E1664" s="1" t="s">
        <v>621</v>
      </c>
      <c r="F1664" s="1">
        <v>34203085</v>
      </c>
      <c r="G1664" s="1">
        <v>1.83</v>
      </c>
      <c r="H1664" s="1">
        <v>6.298927732616459</v>
      </c>
      <c r="I1664" s="1">
        <v>-4.9067583501753083</v>
      </c>
      <c r="J1664" s="1">
        <v>-5.7828784004497944</v>
      </c>
      <c r="K1664" s="1">
        <v>-8.8329356163715858</v>
      </c>
      <c r="L1664" s="1">
        <v>10.469906977817184</v>
      </c>
      <c r="M1664" s="1">
        <v>16.590000152587891</v>
      </c>
      <c r="N1664" s="1">
        <v>1</v>
      </c>
      <c r="O1664" s="1">
        <v>0.96533690096206171</v>
      </c>
      <c r="P1664" s="1">
        <v>0.96533690096206171</v>
      </c>
      <c r="Q1664" s="1">
        <v>1</v>
      </c>
      <c r="R1664" s="1">
        <v>0.9329846751933194</v>
      </c>
      <c r="S1664" s="1">
        <v>0.9329846751933194</v>
      </c>
      <c r="T1664" s="1">
        <v>0.9329846751933194</v>
      </c>
      <c r="U1664" s="1">
        <v>0.96533690096206171</v>
      </c>
      <c r="V1664" s="1">
        <v>406.790663</v>
      </c>
      <c r="W1664" s="1">
        <v>379.211635</v>
      </c>
      <c r="X1664" s="1">
        <v>262</v>
      </c>
      <c r="Y1664" s="1">
        <v>389.46</v>
      </c>
      <c r="Z1664" s="7">
        <v>74463</v>
      </c>
      <c r="AA1664" s="7">
        <v>33.963728457000002</v>
      </c>
      <c r="AB1664" s="7">
        <v>57.115761933000002</v>
      </c>
      <c r="AC1664" s="7" t="s">
        <v>444</v>
      </c>
      <c r="AD1664" s="7">
        <v>41.269950702000003</v>
      </c>
      <c r="AE1664" s="7">
        <v>26.673923542000001</v>
      </c>
      <c r="AF1664" s="7">
        <v>64.012625791999994</v>
      </c>
      <c r="AG1664" s="7">
        <v>41.563438224999999</v>
      </c>
    </row>
    <row r="1665" spans="1:33" x14ac:dyDescent="0.25">
      <c r="A1665" s="1">
        <v>53552</v>
      </c>
      <c r="B1665" s="1">
        <v>21001000</v>
      </c>
      <c r="C1665" s="1" t="s">
        <v>453</v>
      </c>
      <c r="D1665" s="1">
        <v>112227</v>
      </c>
      <c r="E1665" s="1" t="s">
        <v>621</v>
      </c>
      <c r="F1665" s="1">
        <v>34203085</v>
      </c>
      <c r="G1665" s="1">
        <v>1.83</v>
      </c>
      <c r="H1665" s="1">
        <v>9.56565376022448</v>
      </c>
      <c r="I1665" s="1">
        <v>-9.0021681569838865</v>
      </c>
      <c r="J1665" s="1">
        <v>-2.1736822103737823</v>
      </c>
      <c r="K1665" s="1">
        <v>-9.2445011800623398</v>
      </c>
      <c r="L1665" s="1">
        <v>10.818494317478638</v>
      </c>
      <c r="M1665" s="1">
        <v>16.590000152587891</v>
      </c>
      <c r="N1665" s="1">
        <v>1</v>
      </c>
      <c r="O1665" s="1">
        <v>0.96533690096206171</v>
      </c>
      <c r="P1665" s="1">
        <v>0.96533690096206171</v>
      </c>
      <c r="Q1665" s="1">
        <v>1</v>
      </c>
      <c r="R1665" s="1">
        <v>0.9329846751933194</v>
      </c>
      <c r="S1665" s="1">
        <v>0.9329846751933194</v>
      </c>
      <c r="T1665" s="1">
        <v>0.9329846751933194</v>
      </c>
      <c r="U1665" s="1">
        <v>0.96533690096206171</v>
      </c>
      <c r="V1665" s="1">
        <v>406.790663</v>
      </c>
      <c r="W1665" s="1">
        <v>379.211635</v>
      </c>
      <c r="X1665" s="1">
        <v>262</v>
      </c>
      <c r="Y1665" s="1">
        <v>389.46</v>
      </c>
      <c r="Z1665" s="7">
        <v>74463</v>
      </c>
      <c r="AA1665" s="7">
        <v>32.837147184999999</v>
      </c>
      <c r="AB1665" s="7">
        <v>37.268893450999997</v>
      </c>
      <c r="AC1665" s="7" t="s">
        <v>444</v>
      </c>
      <c r="AD1665" s="7">
        <v>111.45525392</v>
      </c>
      <c r="AE1665" s="7">
        <v>25.441879355000001</v>
      </c>
      <c r="AF1665" s="7">
        <v>171.96001580000001</v>
      </c>
      <c r="AG1665" s="7">
        <v>39.668512245999999</v>
      </c>
    </row>
    <row r="1666" spans="1:33" x14ac:dyDescent="0.25">
      <c r="A1666" s="1">
        <v>53553</v>
      </c>
      <c r="B1666" s="1">
        <v>26001000</v>
      </c>
      <c r="C1666" s="1" t="s">
        <v>453</v>
      </c>
      <c r="D1666" s="1">
        <v>112245</v>
      </c>
      <c r="E1666" s="1" t="s">
        <v>621</v>
      </c>
      <c r="F1666" s="1">
        <v>34203085</v>
      </c>
      <c r="G1666" s="1">
        <v>1.83</v>
      </c>
      <c r="H1666" s="1">
        <v>9.4460511826644478</v>
      </c>
      <c r="I1666" s="1">
        <v>-8.433127321320157</v>
      </c>
      <c r="J1666" s="1">
        <v>-1.7627055070752284</v>
      </c>
      <c r="K1666" s="1">
        <v>-9.2169173702973701</v>
      </c>
      <c r="L1666" s="1">
        <v>10.440690776526528</v>
      </c>
      <c r="M1666" s="1">
        <v>16.590000152587891</v>
      </c>
      <c r="N1666" s="1">
        <v>1</v>
      </c>
      <c r="O1666" s="1">
        <v>0.96533690096206171</v>
      </c>
      <c r="P1666" s="1">
        <v>0.96533690096206171</v>
      </c>
      <c r="Q1666" s="1">
        <v>1</v>
      </c>
      <c r="R1666" s="1">
        <v>0.9329846751933194</v>
      </c>
      <c r="S1666" s="1">
        <v>0.9329846751933194</v>
      </c>
      <c r="T1666" s="1">
        <v>0.9329846751933194</v>
      </c>
      <c r="U1666" s="1">
        <v>0.96533690096206171</v>
      </c>
      <c r="V1666" s="1">
        <v>406.790663</v>
      </c>
      <c r="W1666" s="1">
        <v>379.211635</v>
      </c>
      <c r="X1666" s="1">
        <v>262</v>
      </c>
      <c r="Y1666" s="1">
        <v>389.46</v>
      </c>
      <c r="Z1666" s="7">
        <v>74463</v>
      </c>
      <c r="AA1666" s="7">
        <v>34.061567513</v>
      </c>
      <c r="AB1666" s="7">
        <v>37.753440718999997</v>
      </c>
      <c r="AC1666" s="7" t="s">
        <v>444</v>
      </c>
      <c r="AD1666" s="7">
        <v>137.67431848999999</v>
      </c>
      <c r="AE1666" s="7">
        <v>25.521012945999999</v>
      </c>
      <c r="AF1666" s="7">
        <v>212.28583132</v>
      </c>
      <c r="AG1666" s="7">
        <v>39.790222407999998</v>
      </c>
    </row>
    <row r="1667" spans="1:33" x14ac:dyDescent="0.25">
      <c r="A1667" s="1">
        <v>53554</v>
      </c>
      <c r="B1667" s="1">
        <v>21002000</v>
      </c>
      <c r="C1667" s="1" t="s">
        <v>453</v>
      </c>
      <c r="D1667" s="1">
        <v>112237</v>
      </c>
      <c r="E1667" s="1" t="s">
        <v>621</v>
      </c>
      <c r="F1667" s="1">
        <v>34203085</v>
      </c>
      <c r="G1667" s="1">
        <v>1.83</v>
      </c>
      <c r="H1667" s="1">
        <v>5.6134826139384293</v>
      </c>
      <c r="I1667" s="1">
        <v>-4.9441569954548807</v>
      </c>
      <c r="J1667" s="1">
        <v>-1.3062983230204814</v>
      </c>
      <c r="K1667" s="1">
        <v>-5.3894822790073</v>
      </c>
      <c r="L1667" s="1">
        <v>6.3679890160991324</v>
      </c>
      <c r="M1667" s="1">
        <v>16.590000152587891</v>
      </c>
      <c r="N1667" s="1">
        <v>1</v>
      </c>
      <c r="O1667" s="1">
        <v>0.96533690096206171</v>
      </c>
      <c r="P1667" s="1">
        <v>0.96533690096206171</v>
      </c>
      <c r="Q1667" s="1">
        <v>1</v>
      </c>
      <c r="R1667" s="1">
        <v>0.9329846751933194</v>
      </c>
      <c r="S1667" s="1">
        <v>0.9329846751933194</v>
      </c>
      <c r="T1667" s="1">
        <v>0.9329846751933194</v>
      </c>
      <c r="U1667" s="1">
        <v>0.96533690096206171</v>
      </c>
      <c r="V1667" s="1">
        <v>406.790663</v>
      </c>
      <c r="W1667" s="1">
        <v>379.211635</v>
      </c>
      <c r="X1667" s="1">
        <v>262</v>
      </c>
      <c r="Y1667" s="1">
        <v>389.46</v>
      </c>
      <c r="Z1667" s="7">
        <v>74463</v>
      </c>
      <c r="AA1667" s="7">
        <v>56.485492454999999</v>
      </c>
      <c r="AB1667" s="7">
        <v>64.212099104000004</v>
      </c>
      <c r="AC1667" s="7" t="s">
        <v>444</v>
      </c>
      <c r="AD1667" s="7">
        <v>186.12569755000001</v>
      </c>
      <c r="AE1667" s="7">
        <v>44.355374087000001</v>
      </c>
      <c r="AF1667" s="7">
        <v>286.80570473</v>
      </c>
      <c r="AG1667" s="7">
        <v>68.758112186999995</v>
      </c>
    </row>
    <row r="1668" spans="1:33" x14ac:dyDescent="0.25">
      <c r="A1668" s="1">
        <v>53555</v>
      </c>
      <c r="B1668" s="1">
        <v>20050006</v>
      </c>
      <c r="C1668" s="1" t="s">
        <v>453</v>
      </c>
      <c r="D1668" s="1">
        <v>112189</v>
      </c>
      <c r="E1668" s="1" t="s">
        <v>621</v>
      </c>
      <c r="F1668" s="1">
        <v>34203085</v>
      </c>
      <c r="G1668" s="1">
        <v>1.83</v>
      </c>
      <c r="H1668" s="1">
        <v>11.528928997098568</v>
      </c>
      <c r="I1668" s="1">
        <v>-9.0831917844589753</v>
      </c>
      <c r="J1668" s="1">
        <v>-5.127008508783657</v>
      </c>
      <c r="K1668" s="1">
        <v>-13.703650930870415</v>
      </c>
      <c r="L1668" s="1">
        <v>14.78077583216187</v>
      </c>
      <c r="M1668" s="1">
        <v>16.590000152587891</v>
      </c>
      <c r="N1668" s="1">
        <v>1</v>
      </c>
      <c r="O1668" s="1">
        <v>0.96533690096206171</v>
      </c>
      <c r="P1668" s="1">
        <v>0.96533690096206171</v>
      </c>
      <c r="Q1668" s="1">
        <v>1</v>
      </c>
      <c r="R1668" s="1">
        <v>0.9329846751933194</v>
      </c>
      <c r="S1668" s="1">
        <v>0.9329846751933194</v>
      </c>
      <c r="T1668" s="1">
        <v>0.9329846751933194</v>
      </c>
      <c r="U1668" s="1">
        <v>0.96533690096206171</v>
      </c>
      <c r="V1668" s="1">
        <v>406.790663</v>
      </c>
      <c r="W1668" s="1">
        <v>379.211635</v>
      </c>
      <c r="X1668" s="1">
        <v>262</v>
      </c>
      <c r="Y1668" s="1">
        <v>389.46</v>
      </c>
      <c r="Z1668" s="7">
        <v>74463</v>
      </c>
      <c r="AA1668" s="7">
        <v>23.766425571999999</v>
      </c>
      <c r="AB1668" s="7">
        <v>30.752037386000001</v>
      </c>
      <c r="AC1668" s="7" t="s">
        <v>444</v>
      </c>
      <c r="AD1668" s="7">
        <v>46.677312117</v>
      </c>
      <c r="AE1668" s="7">
        <v>16.837727051000002</v>
      </c>
      <c r="AF1668" s="7">
        <v>72.329332066999996</v>
      </c>
      <c r="AG1668" s="7">
        <v>26.435032558</v>
      </c>
    </row>
    <row r="1669" spans="1:33" x14ac:dyDescent="0.25">
      <c r="A1669" s="1">
        <v>53556</v>
      </c>
      <c r="B1669" s="1">
        <v>26002000</v>
      </c>
      <c r="C1669" s="1" t="s">
        <v>453</v>
      </c>
      <c r="D1669" s="1">
        <v>112255</v>
      </c>
      <c r="E1669" s="1" t="s">
        <v>621</v>
      </c>
      <c r="F1669" s="1">
        <v>34203085</v>
      </c>
      <c r="G1669" s="1">
        <v>1.83</v>
      </c>
      <c r="H1669" s="1">
        <v>5.2647992980950233</v>
      </c>
      <c r="I1669" s="1">
        <v>-4.4202722761899889</v>
      </c>
      <c r="J1669" s="1">
        <v>-1.0164743105699812</v>
      </c>
      <c r="K1669" s="1">
        <v>-5.0827302590085077</v>
      </c>
      <c r="L1669" s="1">
        <v>5.8397849810048035</v>
      </c>
      <c r="M1669" s="1">
        <v>16.590000152587891</v>
      </c>
      <c r="N1669" s="1">
        <v>1</v>
      </c>
      <c r="O1669" s="1">
        <v>0.96533690096206171</v>
      </c>
      <c r="P1669" s="1">
        <v>0.96533690096206171</v>
      </c>
      <c r="Q1669" s="1">
        <v>1</v>
      </c>
      <c r="R1669" s="1">
        <v>0.9329846751933194</v>
      </c>
      <c r="S1669" s="1">
        <v>0.9329846751933194</v>
      </c>
      <c r="T1669" s="1">
        <v>0.9329846751933194</v>
      </c>
      <c r="U1669" s="1">
        <v>0.96533690096206171</v>
      </c>
      <c r="V1669" s="1">
        <v>406.790663</v>
      </c>
      <c r="W1669" s="1">
        <v>379.211635</v>
      </c>
      <c r="X1669" s="1">
        <v>262</v>
      </c>
      <c r="Y1669" s="1">
        <v>389.46</v>
      </c>
      <c r="Z1669" s="7">
        <v>74463</v>
      </c>
      <c r="AA1669" s="7">
        <v>61.685010789000003</v>
      </c>
      <c r="AB1669" s="7">
        <v>68.531042650000003</v>
      </c>
      <c r="AC1669" s="7" t="s">
        <v>444</v>
      </c>
      <c r="AD1669" s="7">
        <v>239.48023875999999</v>
      </c>
      <c r="AE1669" s="7">
        <v>47.092653445000003</v>
      </c>
      <c r="AF1669" s="7">
        <v>368.86680876999998</v>
      </c>
      <c r="AG1669" s="7">
        <v>72.968141193999998</v>
      </c>
    </row>
    <row r="1670" spans="1:33" x14ac:dyDescent="0.25">
      <c r="A1670" s="1">
        <v>53557</v>
      </c>
      <c r="B1670" s="1">
        <v>20030000</v>
      </c>
      <c r="C1670" s="1" t="s">
        <v>453</v>
      </c>
      <c r="D1670" s="1">
        <v>112147</v>
      </c>
      <c r="E1670" s="1" t="s">
        <v>621</v>
      </c>
      <c r="F1670" s="1">
        <v>34203085</v>
      </c>
      <c r="G1670" s="1">
        <v>1.83</v>
      </c>
      <c r="H1670" s="1">
        <v>16.888815536370494</v>
      </c>
      <c r="I1670" s="1">
        <v>-7.2935794258955786</v>
      </c>
      <c r="J1670" s="1">
        <v>3.8758364899435085</v>
      </c>
      <c r="K1670" s="1">
        <v>-16.330649011388985</v>
      </c>
      <c r="L1670" s="1">
        <v>15.323073826336726</v>
      </c>
      <c r="M1670" s="1">
        <v>16.590000152587891</v>
      </c>
      <c r="N1670" s="1">
        <v>1</v>
      </c>
      <c r="O1670" s="1">
        <v>0.96533690096206171</v>
      </c>
      <c r="P1670" s="1">
        <v>0.96533690096206171</v>
      </c>
      <c r="Q1670" s="1">
        <v>1</v>
      </c>
      <c r="R1670" s="1">
        <v>0.9329846751933194</v>
      </c>
      <c r="S1670" s="1">
        <v>0.9329846751933194</v>
      </c>
      <c r="T1670" s="1">
        <v>0.9329846751933194</v>
      </c>
      <c r="U1670" s="1">
        <v>0.96533690096206171</v>
      </c>
      <c r="V1670" s="1">
        <v>406.790663</v>
      </c>
      <c r="W1670" s="1">
        <v>379.211635</v>
      </c>
      <c r="X1670" s="1">
        <v>262</v>
      </c>
      <c r="Y1670" s="1">
        <v>389.46</v>
      </c>
      <c r="Z1670" s="7">
        <v>74463</v>
      </c>
      <c r="AA1670" s="7">
        <v>22.889918477999998</v>
      </c>
      <c r="AB1670" s="7">
        <v>20.675112962</v>
      </c>
      <c r="AC1670" s="7" t="s">
        <v>444</v>
      </c>
      <c r="AD1670" s="7" t="s">
        <v>445</v>
      </c>
      <c r="AE1670" s="7">
        <v>13.968295792999999</v>
      </c>
      <c r="AF1670" s="7" t="s">
        <v>445</v>
      </c>
      <c r="AG1670" s="7">
        <v>22.021749422999999</v>
      </c>
    </row>
    <row r="1671" spans="1:33" x14ac:dyDescent="0.25">
      <c r="A1671" s="1">
        <v>53558</v>
      </c>
      <c r="B1671" s="1">
        <v>20031000</v>
      </c>
      <c r="C1671" s="1" t="s">
        <v>453</v>
      </c>
      <c r="D1671" s="1">
        <v>112154</v>
      </c>
      <c r="E1671" s="1" t="s">
        <v>621</v>
      </c>
      <c r="F1671" s="1">
        <v>34203085</v>
      </c>
      <c r="G1671" s="1">
        <v>1.83</v>
      </c>
      <c r="H1671" s="1">
        <v>-4.4125956110812741</v>
      </c>
      <c r="I1671" s="1">
        <v>3.9503573499774496</v>
      </c>
      <c r="J1671" s="1">
        <v>-11.17366001853237</v>
      </c>
      <c r="K1671" s="1">
        <v>-7.1874269129405448</v>
      </c>
      <c r="L1671" s="1">
        <v>9.7809064362136695</v>
      </c>
      <c r="M1671" s="1">
        <v>16.590000152587891</v>
      </c>
      <c r="N1671" s="1">
        <v>1</v>
      </c>
      <c r="O1671" s="1">
        <v>0.96533690096206171</v>
      </c>
      <c r="P1671" s="1">
        <v>0.96533690096206171</v>
      </c>
      <c r="Q1671" s="1">
        <v>1</v>
      </c>
      <c r="R1671" s="1">
        <v>0.9329846751933194</v>
      </c>
      <c r="S1671" s="1">
        <v>0.9329846751933194</v>
      </c>
      <c r="T1671" s="1">
        <v>0.9329846751933194</v>
      </c>
      <c r="U1671" s="1">
        <v>0.96533690096206171</v>
      </c>
      <c r="V1671" s="1">
        <v>406.790663</v>
      </c>
      <c r="W1671" s="1">
        <v>379.211635</v>
      </c>
      <c r="X1671" s="1">
        <v>262</v>
      </c>
      <c r="Y1671" s="1">
        <v>389.46</v>
      </c>
      <c r="Z1671" s="7">
        <v>74463</v>
      </c>
      <c r="AA1671" s="7">
        <v>36.426693213999997</v>
      </c>
      <c r="AB1671" s="7" t="s">
        <v>444</v>
      </c>
      <c r="AC1671" s="7">
        <v>91.666802547000003</v>
      </c>
      <c r="AD1671" s="7">
        <v>20.876626324</v>
      </c>
      <c r="AE1671" s="7">
        <v>33.009665470000002</v>
      </c>
      <c r="AF1671" s="7">
        <v>32.646997386999999</v>
      </c>
      <c r="AG1671" s="7">
        <v>51.308025389999997</v>
      </c>
    </row>
    <row r="1672" spans="1:33" x14ac:dyDescent="0.25">
      <c r="A1672" s="1">
        <v>53559</v>
      </c>
      <c r="B1672" s="1">
        <v>20051006</v>
      </c>
      <c r="C1672" s="1" t="s">
        <v>453</v>
      </c>
      <c r="D1672" s="1">
        <v>112192</v>
      </c>
      <c r="E1672" s="1" t="s">
        <v>621</v>
      </c>
      <c r="F1672" s="1">
        <v>34203085</v>
      </c>
      <c r="G1672" s="1">
        <v>1.83</v>
      </c>
      <c r="H1672" s="1">
        <v>6.8209127562302898</v>
      </c>
      <c r="I1672" s="1">
        <v>-1.5529773528582069</v>
      </c>
      <c r="J1672" s="1">
        <v>2.491710808618584</v>
      </c>
      <c r="K1672" s="1">
        <v>-6.8074924877720369</v>
      </c>
      <c r="L1672" s="1">
        <v>6.1816057155683719</v>
      </c>
      <c r="M1672" s="1">
        <v>16.590000152587891</v>
      </c>
      <c r="N1672" s="1">
        <v>1</v>
      </c>
      <c r="O1672" s="1">
        <v>0.96533690096206171</v>
      </c>
      <c r="P1672" s="1">
        <v>0.96533690096206171</v>
      </c>
      <c r="Q1672" s="1">
        <v>1</v>
      </c>
      <c r="R1672" s="1">
        <v>0.9329846751933194</v>
      </c>
      <c r="S1672" s="1">
        <v>0.9329846751933194</v>
      </c>
      <c r="T1672" s="1">
        <v>0.9329846751933194</v>
      </c>
      <c r="U1672" s="1">
        <v>0.96533690096206171</v>
      </c>
      <c r="V1672" s="1">
        <v>406.790663</v>
      </c>
      <c r="W1672" s="1">
        <v>379.211635</v>
      </c>
      <c r="X1672" s="1">
        <v>262</v>
      </c>
      <c r="Y1672" s="1">
        <v>389.46</v>
      </c>
      <c r="Z1672" s="7">
        <v>74463</v>
      </c>
      <c r="AA1672" s="7">
        <v>58.218753409000001</v>
      </c>
      <c r="AB1672" s="7">
        <v>52.668328217000003</v>
      </c>
      <c r="AC1672" s="7" t="s">
        <v>444</v>
      </c>
      <c r="AD1672" s="7" t="s">
        <v>445</v>
      </c>
      <c r="AE1672" s="7">
        <v>34.907786213000001</v>
      </c>
      <c r="AF1672" s="7" t="s">
        <v>445</v>
      </c>
      <c r="AG1672" s="7">
        <v>54.227399828000003</v>
      </c>
    </row>
    <row r="1673" spans="1:33" x14ac:dyDescent="0.25">
      <c r="A1673" s="1">
        <v>164701</v>
      </c>
      <c r="B1673" s="1">
        <v>20058006</v>
      </c>
      <c r="C1673" s="1" t="s">
        <v>458</v>
      </c>
      <c r="D1673" s="1">
        <v>112214</v>
      </c>
      <c r="E1673" s="1" t="s">
        <v>627</v>
      </c>
      <c r="F1673" s="1">
        <v>34203085</v>
      </c>
      <c r="G1673" s="1">
        <v>1.83</v>
      </c>
      <c r="H1673" s="1">
        <v>11.564807966928019</v>
      </c>
      <c r="I1673" s="1">
        <v>3.6339182670726364</v>
      </c>
      <c r="J1673" s="1">
        <v>7.9687772250280071</v>
      </c>
      <c r="K1673" s="1">
        <v>-9.1335445765916248</v>
      </c>
      <c r="L1673" s="1">
        <v>11.419829143904366</v>
      </c>
      <c r="M1673" s="1">
        <v>-53.490001678466797</v>
      </c>
      <c r="N1673" s="1">
        <v>1</v>
      </c>
      <c r="O1673" s="1">
        <v>0.96533690096206171</v>
      </c>
      <c r="P1673" s="1">
        <v>0.96533690096206171</v>
      </c>
      <c r="Q1673" s="1">
        <v>1</v>
      </c>
      <c r="R1673" s="1">
        <v>0.9329846751933194</v>
      </c>
      <c r="S1673" s="1">
        <v>0.9329846751933194</v>
      </c>
      <c r="T1673" s="1">
        <v>0.9329846751933194</v>
      </c>
      <c r="U1673" s="1">
        <v>0.96533690096206171</v>
      </c>
      <c r="V1673" s="1">
        <v>406.790663</v>
      </c>
      <c r="W1673" s="1">
        <v>379.211635</v>
      </c>
      <c r="X1673" s="1">
        <v>262</v>
      </c>
      <c r="Y1673" s="1">
        <v>389.46</v>
      </c>
      <c r="Z1673" s="7">
        <v>74463</v>
      </c>
      <c r="AA1673" s="7">
        <v>31.055381908673699</v>
      </c>
      <c r="AB1673" s="7">
        <v>30.65</v>
      </c>
      <c r="AC1673" s="7">
        <v>99.74</v>
      </c>
      <c r="AD1673" s="7" t="s">
        <v>445</v>
      </c>
      <c r="AE1673" s="7">
        <v>25.76</v>
      </c>
      <c r="AF1673" s="7" t="s">
        <v>445</v>
      </c>
      <c r="AG1673" s="7">
        <v>40.162563591000001</v>
      </c>
    </row>
    <row r="1674" spans="1:33" x14ac:dyDescent="0.25">
      <c r="A1674" s="1">
        <v>164702</v>
      </c>
      <c r="B1674" s="1">
        <v>20093006</v>
      </c>
      <c r="C1674" s="1" t="s">
        <v>458</v>
      </c>
      <c r="D1674" s="1">
        <v>112225</v>
      </c>
      <c r="E1674" s="1" t="s">
        <v>627</v>
      </c>
      <c r="F1674" s="1">
        <v>34203085</v>
      </c>
      <c r="G1674" s="1">
        <v>1.83</v>
      </c>
      <c r="H1674" s="1">
        <v>10.246464383836324</v>
      </c>
      <c r="I1674" s="1">
        <v>7.824559696150013</v>
      </c>
      <c r="J1674" s="1">
        <v>4.3511620807372364E-2</v>
      </c>
      <c r="K1674" s="1">
        <v>-2.5591318819404933</v>
      </c>
      <c r="L1674" s="1">
        <v>10.245193627905675</v>
      </c>
      <c r="M1674" s="1">
        <v>-53.490001678466797</v>
      </c>
      <c r="N1674" s="1">
        <v>1</v>
      </c>
      <c r="O1674" s="1">
        <v>0.96533690096206171</v>
      </c>
      <c r="P1674" s="1">
        <v>0.96533690096206171</v>
      </c>
      <c r="Q1674" s="1">
        <v>1</v>
      </c>
      <c r="R1674" s="1">
        <v>0.9329846751933194</v>
      </c>
      <c r="S1674" s="1">
        <v>0.9329846751933194</v>
      </c>
      <c r="T1674" s="1">
        <v>0.9329846751933194</v>
      </c>
      <c r="U1674" s="1">
        <v>0.96533690096206171</v>
      </c>
      <c r="V1674" s="1">
        <v>406.790663</v>
      </c>
      <c r="W1674" s="1">
        <v>379.211635</v>
      </c>
      <c r="X1674" s="1">
        <v>262</v>
      </c>
      <c r="Y1674" s="1">
        <v>389.46</v>
      </c>
      <c r="Z1674" s="7">
        <v>74463</v>
      </c>
      <c r="AA1674" s="7">
        <v>34.730606744470897</v>
      </c>
      <c r="AB1674" s="7">
        <v>34.729999999999997</v>
      </c>
      <c r="AC1674" s="7">
        <v>45.78</v>
      </c>
      <c r="AD1674" s="7" t="s">
        <v>445</v>
      </c>
      <c r="AE1674" s="7">
        <v>94.52</v>
      </c>
      <c r="AF1674" s="7" t="s">
        <v>445</v>
      </c>
      <c r="AG1674" s="7">
        <v>145.90923594</v>
      </c>
    </row>
    <row r="1675" spans="1:33" x14ac:dyDescent="0.25">
      <c r="A1675" s="1">
        <v>164703</v>
      </c>
      <c r="B1675" s="1">
        <v>26051006</v>
      </c>
      <c r="C1675" s="1" t="s">
        <v>458</v>
      </c>
      <c r="D1675" s="1">
        <v>112261</v>
      </c>
      <c r="E1675" s="1" t="s">
        <v>627</v>
      </c>
      <c r="F1675" s="1">
        <v>34203085</v>
      </c>
      <c r="G1675" s="1">
        <v>1.83</v>
      </c>
      <c r="H1675" s="1">
        <v>7.1990931085045666</v>
      </c>
      <c r="I1675" s="1">
        <v>2.0705955009252448</v>
      </c>
      <c r="J1675" s="1">
        <v>4.9520633343354143</v>
      </c>
      <c r="K1675" s="1">
        <v>-7.08343588372726</v>
      </c>
      <c r="L1675" s="1">
        <v>8.3244699870125025</v>
      </c>
      <c r="M1675" s="1">
        <v>-53.490001678466797</v>
      </c>
      <c r="N1675" s="1">
        <v>1</v>
      </c>
      <c r="O1675" s="1">
        <v>0.96533690096206171</v>
      </c>
      <c r="P1675" s="1">
        <v>0.96533690096206171</v>
      </c>
      <c r="Q1675" s="1">
        <v>1</v>
      </c>
      <c r="R1675" s="1">
        <v>0.9329846751933194</v>
      </c>
      <c r="S1675" s="1">
        <v>0.9329846751933194</v>
      </c>
      <c r="T1675" s="1">
        <v>0.9329846751933194</v>
      </c>
      <c r="U1675" s="1">
        <v>0.96533690096206171</v>
      </c>
      <c r="V1675" s="1">
        <v>406.790663</v>
      </c>
      <c r="W1675" s="1">
        <v>379.211635</v>
      </c>
      <c r="X1675" s="1">
        <v>262</v>
      </c>
      <c r="Y1675" s="1">
        <v>389.46</v>
      </c>
      <c r="Z1675" s="7">
        <v>74463</v>
      </c>
      <c r="AA1675" s="7">
        <v>42.9748098210191</v>
      </c>
      <c r="AB1675" s="7">
        <v>49.85</v>
      </c>
      <c r="AC1675" s="7">
        <v>175.79</v>
      </c>
      <c r="AD1675" s="7" t="s">
        <v>445</v>
      </c>
      <c r="AE1675" s="7">
        <v>33.51</v>
      </c>
      <c r="AF1675" s="7" t="s">
        <v>445</v>
      </c>
      <c r="AG1675" s="7">
        <v>52.075952915999999</v>
      </c>
    </row>
    <row r="1676" spans="1:33" x14ac:dyDescent="0.25">
      <c r="A1676" s="1">
        <v>164704</v>
      </c>
      <c r="B1676" s="1">
        <v>21051006</v>
      </c>
      <c r="C1676" s="1" t="s">
        <v>458</v>
      </c>
      <c r="D1676" s="1">
        <v>112243</v>
      </c>
      <c r="E1676" s="1" t="s">
        <v>627</v>
      </c>
      <c r="F1676" s="1">
        <v>34203085</v>
      </c>
      <c r="G1676" s="1">
        <v>1.83</v>
      </c>
      <c r="H1676" s="1">
        <v>8.1715437459102365</v>
      </c>
      <c r="I1676" s="1">
        <v>1.7450485853413222</v>
      </c>
      <c r="J1676" s="1">
        <v>5.718847086365324</v>
      </c>
      <c r="K1676" s="1">
        <v>-8.559609217761535</v>
      </c>
      <c r="L1676" s="1">
        <v>9.5602600415806975</v>
      </c>
      <c r="M1676" s="1">
        <v>-53.490001678466797</v>
      </c>
      <c r="N1676" s="1">
        <v>1</v>
      </c>
      <c r="O1676" s="1">
        <v>0.96533690096206171</v>
      </c>
      <c r="P1676" s="1">
        <v>0.96533690096206171</v>
      </c>
      <c r="Q1676" s="1">
        <v>1</v>
      </c>
      <c r="R1676" s="1">
        <v>0.9329846751933194</v>
      </c>
      <c r="S1676" s="1">
        <v>0.9329846751933194</v>
      </c>
      <c r="T1676" s="1">
        <v>0.9329846751933194</v>
      </c>
      <c r="U1676" s="1">
        <v>0.96533690096206171</v>
      </c>
      <c r="V1676" s="1">
        <v>406.790663</v>
      </c>
      <c r="W1676" s="1">
        <v>379.211635</v>
      </c>
      <c r="X1676" s="1">
        <v>262</v>
      </c>
      <c r="Y1676" s="1">
        <v>389.46</v>
      </c>
      <c r="Z1676" s="7">
        <v>74463</v>
      </c>
      <c r="AA1676" s="7">
        <v>37.290484039922703</v>
      </c>
      <c r="AB1676" s="7">
        <v>43.8</v>
      </c>
      <c r="AC1676" s="7">
        <v>208.77</v>
      </c>
      <c r="AD1676" s="7" t="s">
        <v>445</v>
      </c>
      <c r="AE1676" s="7">
        <v>27.56</v>
      </c>
      <c r="AF1676" s="7" t="s">
        <v>445</v>
      </c>
      <c r="AG1676" s="7">
        <v>42.922578692999998</v>
      </c>
    </row>
    <row r="1677" spans="1:33" x14ac:dyDescent="0.25">
      <c r="A1677" s="1">
        <v>164705</v>
      </c>
      <c r="B1677" s="1">
        <v>20091000</v>
      </c>
      <c r="C1677" s="1" t="s">
        <v>458</v>
      </c>
      <c r="D1677" s="1">
        <v>112217</v>
      </c>
      <c r="E1677" s="1" t="s">
        <v>627</v>
      </c>
      <c r="F1677" s="1">
        <v>34203085</v>
      </c>
      <c r="G1677" s="1">
        <v>1.83</v>
      </c>
      <c r="H1677" s="1">
        <v>0.42046560808801681</v>
      </c>
      <c r="I1677" s="1">
        <v>-0.89860712151135058</v>
      </c>
      <c r="J1677" s="1">
        <v>-0.15010345405495507</v>
      </c>
      <c r="K1677" s="1">
        <v>-2.0359270982942301</v>
      </c>
      <c r="L1677" s="1">
        <v>1.7971743162577689</v>
      </c>
      <c r="M1677" s="1">
        <v>-53.490001678466797</v>
      </c>
      <c r="N1677" s="1">
        <v>1</v>
      </c>
      <c r="O1677" s="1">
        <v>0.96533690096206171</v>
      </c>
      <c r="P1677" s="1">
        <v>0.96533690096206171</v>
      </c>
      <c r="Q1677" s="1">
        <v>1</v>
      </c>
      <c r="R1677" s="1">
        <v>0.9329846751933194</v>
      </c>
      <c r="S1677" s="1">
        <v>0.9329846751933194</v>
      </c>
      <c r="T1677" s="1">
        <v>0.9329846751933194</v>
      </c>
      <c r="U1677" s="1">
        <v>0.96533690096206171</v>
      </c>
      <c r="V1677" s="1">
        <v>406.790663</v>
      </c>
      <c r="W1677" s="1">
        <v>379.211635</v>
      </c>
      <c r="X1677" s="1">
        <v>262</v>
      </c>
      <c r="Y1677" s="1">
        <v>389.46</v>
      </c>
      <c r="Z1677" s="7">
        <v>74463</v>
      </c>
      <c r="AA1677" s="7">
        <v>202.690304957124</v>
      </c>
      <c r="AB1677" s="7">
        <v>869.62</v>
      </c>
      <c r="AC1677" s="7" t="s">
        <v>444</v>
      </c>
      <c r="AD1677" s="7">
        <v>1627.49</v>
      </c>
      <c r="AE1677" s="7">
        <v>119.06</v>
      </c>
      <c r="AF1677" s="7">
        <v>2503.6732723</v>
      </c>
      <c r="AG1677" s="7">
        <v>183.66285446000001</v>
      </c>
    </row>
    <row r="1678" spans="1:33" x14ac:dyDescent="0.25">
      <c r="A1678" s="1">
        <v>164706</v>
      </c>
      <c r="B1678" s="1">
        <v>21001000</v>
      </c>
      <c r="C1678" s="1" t="s">
        <v>458</v>
      </c>
      <c r="D1678" s="1">
        <v>112234</v>
      </c>
      <c r="E1678" s="1" t="s">
        <v>627</v>
      </c>
      <c r="F1678" s="1">
        <v>34203085</v>
      </c>
      <c r="G1678" s="1">
        <v>1.83</v>
      </c>
      <c r="H1678" s="1">
        <v>9.4250828755966083</v>
      </c>
      <c r="I1678" s="1">
        <v>-8.8670871433133094</v>
      </c>
      <c r="J1678" s="1">
        <v>-3.970031365238567</v>
      </c>
      <c r="K1678" s="1">
        <v>-11.145836143842216</v>
      </c>
      <c r="L1678" s="1">
        <v>11.918935524476245</v>
      </c>
      <c r="M1678" s="1">
        <v>-53.490001678466797</v>
      </c>
      <c r="N1678" s="1">
        <v>1</v>
      </c>
      <c r="O1678" s="1">
        <v>0.96533690096206171</v>
      </c>
      <c r="P1678" s="1">
        <v>0.96533690096206171</v>
      </c>
      <c r="Q1678" s="1">
        <v>1</v>
      </c>
      <c r="R1678" s="1">
        <v>0.9329846751933194</v>
      </c>
      <c r="S1678" s="1">
        <v>0.9329846751933194</v>
      </c>
      <c r="T1678" s="1">
        <v>0.9329846751933194</v>
      </c>
      <c r="U1678" s="1">
        <v>0.96533690096206171</v>
      </c>
      <c r="V1678" s="1">
        <v>406.790663</v>
      </c>
      <c r="W1678" s="1">
        <v>379.211635</v>
      </c>
      <c r="X1678" s="1">
        <v>262</v>
      </c>
      <c r="Y1678" s="1">
        <v>389.46</v>
      </c>
      <c r="Z1678" s="7">
        <v>74463</v>
      </c>
      <c r="AA1678" s="7">
        <v>29.713060221520301</v>
      </c>
      <c r="AB1678" s="7">
        <v>37.840000000000003</v>
      </c>
      <c r="AC1678" s="7" t="s">
        <v>444</v>
      </c>
      <c r="AD1678" s="7">
        <v>60.57</v>
      </c>
      <c r="AE1678" s="7">
        <v>20.93</v>
      </c>
      <c r="AF1678" s="7">
        <v>93.699531277999995</v>
      </c>
      <c r="AG1678" s="7">
        <v>32.730991967999998</v>
      </c>
    </row>
    <row r="1679" spans="1:33" x14ac:dyDescent="0.25">
      <c r="A1679" s="1">
        <v>164707</v>
      </c>
      <c r="B1679" s="1">
        <v>26001000</v>
      </c>
      <c r="C1679" s="1" t="s">
        <v>458</v>
      </c>
      <c r="D1679" s="1">
        <v>112252</v>
      </c>
      <c r="E1679" s="1" t="s">
        <v>627</v>
      </c>
      <c r="F1679" s="1">
        <v>34203085</v>
      </c>
      <c r="G1679" s="1">
        <v>1.83</v>
      </c>
      <c r="H1679" s="1">
        <v>9.3079051267031492</v>
      </c>
      <c r="I1679" s="1">
        <v>-8.4995644615935788</v>
      </c>
      <c r="J1679" s="1">
        <v>-3.5614794906065854</v>
      </c>
      <c r="K1679" s="1">
        <v>-10.916734180133247</v>
      </c>
      <c r="L1679" s="1">
        <v>11.511902584577074</v>
      </c>
      <c r="M1679" s="1">
        <v>-53.490001678466797</v>
      </c>
      <c r="N1679" s="1">
        <v>1</v>
      </c>
      <c r="O1679" s="1">
        <v>0.96533690096206171</v>
      </c>
      <c r="P1679" s="1">
        <v>0.96533690096206171</v>
      </c>
      <c r="Q1679" s="1">
        <v>1</v>
      </c>
      <c r="R1679" s="1">
        <v>0.9329846751933194</v>
      </c>
      <c r="S1679" s="1">
        <v>0.9329846751933194</v>
      </c>
      <c r="T1679" s="1">
        <v>0.9329846751933194</v>
      </c>
      <c r="U1679" s="1">
        <v>0.96533690096206171</v>
      </c>
      <c r="V1679" s="1">
        <v>406.790663</v>
      </c>
      <c r="W1679" s="1">
        <v>379.211635</v>
      </c>
      <c r="X1679" s="1">
        <v>262</v>
      </c>
      <c r="Y1679" s="1">
        <v>389.46</v>
      </c>
      <c r="Z1679" s="7">
        <v>74463</v>
      </c>
      <c r="AA1679" s="7">
        <v>30.7989995007507</v>
      </c>
      <c r="AB1679" s="7">
        <v>38.33</v>
      </c>
      <c r="AC1679" s="7" t="s">
        <v>444</v>
      </c>
      <c r="AD1679" s="7">
        <v>67.63</v>
      </c>
      <c r="AE1679" s="7">
        <v>21.39</v>
      </c>
      <c r="AF1679" s="7">
        <v>104.56290172</v>
      </c>
      <c r="AG1679" s="7">
        <v>33.438881010000003</v>
      </c>
    </row>
    <row r="1680" spans="1:33" x14ac:dyDescent="0.25">
      <c r="A1680" s="1">
        <v>164708</v>
      </c>
      <c r="B1680" s="1">
        <v>20036000</v>
      </c>
      <c r="C1680" s="1" t="s">
        <v>458</v>
      </c>
      <c r="D1680" s="1">
        <v>112187</v>
      </c>
      <c r="E1680" s="1" t="s">
        <v>627</v>
      </c>
      <c r="F1680" s="1">
        <v>34203085</v>
      </c>
      <c r="G1680" s="1">
        <v>1.83</v>
      </c>
      <c r="H1680" s="1">
        <v>12.473590523883638</v>
      </c>
      <c r="I1680" s="1">
        <v>-8.8826822868267179</v>
      </c>
      <c r="J1680" s="1">
        <v>0.53328226683893598</v>
      </c>
      <c r="K1680" s="1">
        <v>-11.810164319673733</v>
      </c>
      <c r="L1680" s="1">
        <v>12.225993874075989</v>
      </c>
      <c r="M1680" s="1">
        <v>-53.490001678466797</v>
      </c>
      <c r="N1680" s="1">
        <v>1</v>
      </c>
      <c r="O1680" s="1">
        <v>0.96533690096206171</v>
      </c>
      <c r="P1680" s="1">
        <v>0.96533690096206171</v>
      </c>
      <c r="Q1680" s="1">
        <v>1</v>
      </c>
      <c r="R1680" s="1">
        <v>0.9329846751933194</v>
      </c>
      <c r="S1680" s="1">
        <v>0.9329846751933194</v>
      </c>
      <c r="T1680" s="1">
        <v>0.9329846751933194</v>
      </c>
      <c r="U1680" s="1">
        <v>0.96533690096206171</v>
      </c>
      <c r="V1680" s="1">
        <v>406.790663</v>
      </c>
      <c r="W1680" s="1">
        <v>379.211635</v>
      </c>
      <c r="X1680" s="1">
        <v>262</v>
      </c>
      <c r="Y1680" s="1">
        <v>389.46</v>
      </c>
      <c r="Z1680" s="7">
        <v>74463</v>
      </c>
      <c r="AA1680" s="7">
        <v>28.941695399984201</v>
      </c>
      <c r="AB1680" s="7">
        <v>28.35</v>
      </c>
      <c r="AC1680" s="7" t="s">
        <v>444</v>
      </c>
      <c r="AD1680" s="7" t="s">
        <v>445</v>
      </c>
      <c r="AE1680" s="7">
        <v>19.7</v>
      </c>
      <c r="AF1680" s="7" t="s">
        <v>445</v>
      </c>
      <c r="AG1680" s="7">
        <v>30.833605296999998</v>
      </c>
    </row>
    <row r="1681" spans="1:33" x14ac:dyDescent="0.25">
      <c r="A1681" s="1">
        <v>164709</v>
      </c>
      <c r="B1681" s="1">
        <v>20033000</v>
      </c>
      <c r="C1681" s="1" t="s">
        <v>458</v>
      </c>
      <c r="D1681" s="1">
        <v>112172</v>
      </c>
      <c r="E1681" s="1" t="s">
        <v>627</v>
      </c>
      <c r="F1681" s="1">
        <v>34203085</v>
      </c>
      <c r="G1681" s="1">
        <v>1.83</v>
      </c>
      <c r="H1681" s="1">
        <v>14.224263524663812</v>
      </c>
      <c r="I1681" s="1">
        <v>-12.626470842004551</v>
      </c>
      <c r="J1681" s="1">
        <v>-3.3491298319704335</v>
      </c>
      <c r="K1681" s="1">
        <v>-15.302451579131571</v>
      </c>
      <c r="L1681" s="1">
        <v>16.174853767549315</v>
      </c>
      <c r="M1681" s="1">
        <v>-53.490001678466797</v>
      </c>
      <c r="N1681" s="1">
        <v>1</v>
      </c>
      <c r="O1681" s="1">
        <v>0.96533690096206171</v>
      </c>
      <c r="P1681" s="1">
        <v>0.96533690096206171</v>
      </c>
      <c r="Q1681" s="1">
        <v>1</v>
      </c>
      <c r="R1681" s="1">
        <v>0.9329846751933194</v>
      </c>
      <c r="S1681" s="1">
        <v>0.9329846751933194</v>
      </c>
      <c r="T1681" s="1">
        <v>0.9329846751933194</v>
      </c>
      <c r="U1681" s="1">
        <v>0.96533690096206171</v>
      </c>
      <c r="V1681" s="1">
        <v>406.790663</v>
      </c>
      <c r="W1681" s="1">
        <v>379.211635</v>
      </c>
      <c r="X1681" s="1">
        <v>262</v>
      </c>
      <c r="Y1681" s="1">
        <v>389.46</v>
      </c>
      <c r="Z1681" s="7">
        <v>74463</v>
      </c>
      <c r="AA1681" s="7">
        <v>21.631857437504401</v>
      </c>
      <c r="AB1681" s="7">
        <v>24.74</v>
      </c>
      <c r="AC1681" s="7" t="s">
        <v>444</v>
      </c>
      <c r="AD1681" s="7">
        <v>71.989999999999995</v>
      </c>
      <c r="AE1681" s="7">
        <v>14.97</v>
      </c>
      <c r="AF1681" s="7">
        <v>111.25605704</v>
      </c>
      <c r="AG1681" s="7">
        <v>23.568619447</v>
      </c>
    </row>
    <row r="1682" spans="1:33" x14ac:dyDescent="0.25">
      <c r="A1682" s="1">
        <v>164710</v>
      </c>
      <c r="B1682" s="1">
        <v>20035000</v>
      </c>
      <c r="C1682" s="1" t="s">
        <v>458</v>
      </c>
      <c r="D1682" s="1">
        <v>112182</v>
      </c>
      <c r="E1682" s="1" t="s">
        <v>627</v>
      </c>
      <c r="F1682" s="1">
        <v>34203085</v>
      </c>
      <c r="G1682" s="1">
        <v>1.83</v>
      </c>
      <c r="H1682" s="1">
        <v>10.831937732346644</v>
      </c>
      <c r="I1682" s="1">
        <v>-7.7586557053223997</v>
      </c>
      <c r="J1682" s="1">
        <v>0.59758087276063754</v>
      </c>
      <c r="K1682" s="1">
        <v>-10.117448377761683</v>
      </c>
      <c r="L1682" s="1">
        <v>10.556498753074946</v>
      </c>
      <c r="M1682" s="1">
        <v>-53.490001678466797</v>
      </c>
      <c r="N1682" s="1">
        <v>1</v>
      </c>
      <c r="O1682" s="1">
        <v>0.96533690096206171</v>
      </c>
      <c r="P1682" s="1">
        <v>0.96533690096206171</v>
      </c>
      <c r="Q1682" s="1">
        <v>1</v>
      </c>
      <c r="R1682" s="1">
        <v>0.9329846751933194</v>
      </c>
      <c r="S1682" s="1">
        <v>0.9329846751933194</v>
      </c>
      <c r="T1682" s="1">
        <v>0.9329846751933194</v>
      </c>
      <c r="U1682" s="1">
        <v>0.96533690096206171</v>
      </c>
      <c r="V1682" s="1">
        <v>406.790663</v>
      </c>
      <c r="W1682" s="1">
        <v>379.211635</v>
      </c>
      <c r="X1682" s="1">
        <v>262</v>
      </c>
      <c r="Y1682" s="1">
        <v>389.46</v>
      </c>
      <c r="Z1682" s="7">
        <v>74463</v>
      </c>
      <c r="AA1682" s="7">
        <v>33.676931537838399</v>
      </c>
      <c r="AB1682" s="7">
        <v>32.799999999999997</v>
      </c>
      <c r="AC1682" s="7" t="s">
        <v>444</v>
      </c>
      <c r="AD1682" s="7" t="s">
        <v>445</v>
      </c>
      <c r="AE1682" s="7">
        <v>23.16</v>
      </c>
      <c r="AF1682" s="7" t="s">
        <v>445</v>
      </c>
      <c r="AG1682" s="7">
        <v>36.159577732999999</v>
      </c>
    </row>
    <row r="1683" spans="1:33" x14ac:dyDescent="0.25">
      <c r="A1683" s="1">
        <v>164711</v>
      </c>
      <c r="B1683" s="1">
        <v>20034000</v>
      </c>
      <c r="C1683" s="1" t="s">
        <v>458</v>
      </c>
      <c r="D1683" s="1">
        <v>112177</v>
      </c>
      <c r="E1683" s="1" t="s">
        <v>627</v>
      </c>
      <c r="F1683" s="1">
        <v>34203085</v>
      </c>
      <c r="G1683" s="1">
        <v>1.83</v>
      </c>
      <c r="H1683" s="1">
        <v>7.7506995937707961</v>
      </c>
      <c r="I1683" s="1">
        <v>0.24217853001574338</v>
      </c>
      <c r="J1683" s="1">
        <v>5.7850202380109508</v>
      </c>
      <c r="K1683" s="1">
        <v>-7.0824356822189598</v>
      </c>
      <c r="L1683" s="1">
        <v>7.2107091656357074</v>
      </c>
      <c r="M1683" s="1">
        <v>-53.490001678466797</v>
      </c>
      <c r="N1683" s="1">
        <v>1</v>
      </c>
      <c r="O1683" s="1">
        <v>0.96533690096206171</v>
      </c>
      <c r="P1683" s="1">
        <v>0.96533690096206171</v>
      </c>
      <c r="Q1683" s="1">
        <v>1</v>
      </c>
      <c r="R1683" s="1">
        <v>0.9329846751933194</v>
      </c>
      <c r="S1683" s="1">
        <v>0.9329846751933194</v>
      </c>
      <c r="T1683" s="1">
        <v>0.9329846751933194</v>
      </c>
      <c r="U1683" s="1">
        <v>0.96533690096206171</v>
      </c>
      <c r="V1683" s="1">
        <v>406.790663</v>
      </c>
      <c r="W1683" s="1">
        <v>379.211635</v>
      </c>
      <c r="X1683" s="1">
        <v>262</v>
      </c>
      <c r="Y1683" s="1">
        <v>389.46</v>
      </c>
      <c r="Z1683" s="7">
        <v>74463</v>
      </c>
      <c r="AA1683" s="7">
        <v>49.767126524008603</v>
      </c>
      <c r="AB1683" s="7">
        <v>46.23</v>
      </c>
      <c r="AC1683" s="7">
        <v>1510.56</v>
      </c>
      <c r="AD1683" s="7" t="s">
        <v>445</v>
      </c>
      <c r="AE1683" s="7">
        <v>33.51</v>
      </c>
      <c r="AF1683" s="7" t="s">
        <v>445</v>
      </c>
      <c r="AG1683" s="7">
        <v>52.083448451999999</v>
      </c>
    </row>
    <row r="1684" spans="1:33" x14ac:dyDescent="0.25">
      <c r="A1684" s="1">
        <v>164712</v>
      </c>
      <c r="B1684" s="1">
        <v>20013000</v>
      </c>
      <c r="C1684" s="1" t="s">
        <v>457</v>
      </c>
      <c r="D1684" s="1">
        <v>112075</v>
      </c>
      <c r="E1684" s="1" t="s">
        <v>625</v>
      </c>
      <c r="F1684" s="1">
        <v>34203085</v>
      </c>
      <c r="G1684" s="1">
        <v>1.83</v>
      </c>
      <c r="H1684" s="1">
        <v>31.015267415844701</v>
      </c>
      <c r="I1684" s="1">
        <v>-23.733029163289789</v>
      </c>
      <c r="J1684" s="1">
        <v>1.5112429137155687</v>
      </c>
      <c r="K1684" s="1">
        <v>-30.613430716639755</v>
      </c>
      <c r="L1684" s="1">
        <v>30.333739475375321</v>
      </c>
      <c r="M1684" s="1">
        <v>-52.580001831054688</v>
      </c>
      <c r="N1684" s="1">
        <v>1</v>
      </c>
      <c r="O1684" s="1">
        <v>0.96533690096206171</v>
      </c>
      <c r="P1684" s="1">
        <v>0.96533690096206171</v>
      </c>
      <c r="Q1684" s="1">
        <v>1</v>
      </c>
      <c r="R1684" s="1">
        <v>0.9329846751933194</v>
      </c>
      <c r="S1684" s="1">
        <v>0.9329846751933194</v>
      </c>
      <c r="T1684" s="1">
        <v>0.9329846751933194</v>
      </c>
      <c r="U1684" s="1">
        <v>0.96533690096206171</v>
      </c>
      <c r="V1684" s="1">
        <v>406.790663</v>
      </c>
      <c r="W1684" s="1">
        <v>379.211635</v>
      </c>
      <c r="X1684" s="1">
        <v>262</v>
      </c>
      <c r="Y1684" s="1">
        <v>389.46</v>
      </c>
      <c r="Z1684" s="7">
        <v>74463</v>
      </c>
      <c r="AA1684" s="7">
        <v>11.0679807656694</v>
      </c>
      <c r="AB1684" s="7">
        <v>10.8</v>
      </c>
      <c r="AC1684" s="7" t="s">
        <v>444</v>
      </c>
      <c r="AD1684" s="7" t="s">
        <v>445</v>
      </c>
      <c r="AE1684" s="7">
        <v>6.98</v>
      </c>
      <c r="AF1684" s="7" t="s">
        <v>445</v>
      </c>
      <c r="AG1684" s="7">
        <v>11.280887853999999</v>
      </c>
    </row>
    <row r="1685" spans="1:33" x14ac:dyDescent="0.25">
      <c r="A1685" s="1">
        <v>164713</v>
      </c>
      <c r="B1685" s="1">
        <v>20012000</v>
      </c>
      <c r="C1685" s="1" t="s">
        <v>457</v>
      </c>
      <c r="D1685" s="1">
        <v>112068</v>
      </c>
      <c r="E1685" s="1" t="s">
        <v>625</v>
      </c>
      <c r="F1685" s="1">
        <v>34203085</v>
      </c>
      <c r="G1685" s="1">
        <v>1.83</v>
      </c>
      <c r="H1685" s="1">
        <v>-3.312338879277696</v>
      </c>
      <c r="I1685" s="1">
        <v>10.409855508111127</v>
      </c>
      <c r="J1685" s="1">
        <v>-15.593178299175058</v>
      </c>
      <c r="K1685" s="1">
        <v>4.7662341804325621</v>
      </c>
      <c r="L1685" s="1">
        <v>14.232582055145979</v>
      </c>
      <c r="M1685" s="1">
        <v>-52.580001831054688</v>
      </c>
      <c r="N1685" s="1">
        <v>1</v>
      </c>
      <c r="O1685" s="1">
        <v>0.96533690096206171</v>
      </c>
      <c r="P1685" s="1">
        <v>0.96533690096206171</v>
      </c>
      <c r="Q1685" s="1">
        <v>1</v>
      </c>
      <c r="R1685" s="1">
        <v>0.9329846751933194</v>
      </c>
      <c r="S1685" s="1">
        <v>0.9329846751933194</v>
      </c>
      <c r="T1685" s="1">
        <v>0.9329846751933194</v>
      </c>
      <c r="U1685" s="1">
        <v>0.96533690096206171</v>
      </c>
      <c r="V1685" s="1">
        <v>406.790663</v>
      </c>
      <c r="W1685" s="1">
        <v>379.211635</v>
      </c>
      <c r="X1685" s="1">
        <v>262</v>
      </c>
      <c r="Y1685" s="1">
        <v>389.46</v>
      </c>
      <c r="Z1685" s="7">
        <v>74463</v>
      </c>
      <c r="AA1685" s="7">
        <v>24.7203494855173</v>
      </c>
      <c r="AB1685" s="7" t="s">
        <v>444</v>
      </c>
      <c r="AC1685" s="7">
        <v>34.17</v>
      </c>
      <c r="AD1685" s="7">
        <v>14.68</v>
      </c>
      <c r="AE1685" s="7" t="s">
        <v>445</v>
      </c>
      <c r="AF1685" s="7">
        <v>23.110550282999998</v>
      </c>
      <c r="AG1685" s="7" t="s">
        <v>445</v>
      </c>
    </row>
    <row r="1686" spans="1:33" x14ac:dyDescent="0.25">
      <c r="A1686" s="1">
        <v>164714</v>
      </c>
      <c r="B1686" s="1">
        <v>20002000</v>
      </c>
      <c r="C1686" s="1" t="s">
        <v>457</v>
      </c>
      <c r="D1686" s="1">
        <v>112009</v>
      </c>
      <c r="E1686" s="1" t="s">
        <v>625</v>
      </c>
      <c r="F1686" s="1">
        <v>34203085</v>
      </c>
      <c r="G1686" s="1">
        <v>1.83</v>
      </c>
      <c r="H1686" s="1">
        <v>-3.9127233251616564</v>
      </c>
      <c r="I1686" s="1">
        <v>10.597940020290242</v>
      </c>
      <c r="J1686" s="1">
        <v>-15.820172067806592</v>
      </c>
      <c r="K1686" s="1">
        <v>4.3743102276520904</v>
      </c>
      <c r="L1686" s="1">
        <v>14.275178791946791</v>
      </c>
      <c r="M1686" s="1">
        <v>-52.580001831054688</v>
      </c>
      <c r="N1686" s="1">
        <v>1</v>
      </c>
      <c r="O1686" s="1">
        <v>0.96533690096206171</v>
      </c>
      <c r="P1686" s="1">
        <v>0.96533690096206171</v>
      </c>
      <c r="Q1686" s="1">
        <v>1</v>
      </c>
      <c r="R1686" s="1">
        <v>0.9329846751933194</v>
      </c>
      <c r="S1686" s="1">
        <v>0.9329846751933194</v>
      </c>
      <c r="T1686" s="1">
        <v>0.9329846751933194</v>
      </c>
      <c r="U1686" s="1">
        <v>0.96533690096206171</v>
      </c>
      <c r="V1686" s="1">
        <v>406.790663</v>
      </c>
      <c r="W1686" s="1">
        <v>379.211635</v>
      </c>
      <c r="X1686" s="1">
        <v>262</v>
      </c>
      <c r="Y1686" s="1">
        <v>389.46</v>
      </c>
      <c r="Z1686" s="7">
        <v>74463</v>
      </c>
      <c r="AA1686" s="7">
        <v>24.643600677433898</v>
      </c>
      <c r="AB1686" s="7" t="s">
        <v>444</v>
      </c>
      <c r="AC1686" s="7">
        <v>33.54</v>
      </c>
      <c r="AD1686" s="7">
        <v>14.45</v>
      </c>
      <c r="AE1686" s="7" t="s">
        <v>445</v>
      </c>
      <c r="AF1686" s="7">
        <v>22.764603054999998</v>
      </c>
      <c r="AG1686" s="7" t="s">
        <v>445</v>
      </c>
    </row>
    <row r="1687" spans="1:33" x14ac:dyDescent="0.25">
      <c r="A1687" s="1">
        <v>164715</v>
      </c>
      <c r="B1687" s="1">
        <v>20001000</v>
      </c>
      <c r="C1687" s="1" t="s">
        <v>457</v>
      </c>
      <c r="D1687" s="1">
        <v>112004</v>
      </c>
      <c r="E1687" s="1" t="s">
        <v>625</v>
      </c>
      <c r="F1687" s="1">
        <v>34203085</v>
      </c>
      <c r="G1687" s="1">
        <v>1.83</v>
      </c>
      <c r="H1687" s="1">
        <v>25.832330115577673</v>
      </c>
      <c r="I1687" s="1">
        <v>-9.4592921492353419</v>
      </c>
      <c r="J1687" s="1">
        <v>9.3637010385003627</v>
      </c>
      <c r="K1687" s="1">
        <v>-25.601493789059884</v>
      </c>
      <c r="L1687" s="1">
        <v>22.657351255259233</v>
      </c>
      <c r="M1687" s="1">
        <v>-52.580001831054688</v>
      </c>
      <c r="N1687" s="1">
        <v>1</v>
      </c>
      <c r="O1687" s="1">
        <v>0.96533690096206171</v>
      </c>
      <c r="P1687" s="1">
        <v>0.96533690096206171</v>
      </c>
      <c r="Q1687" s="1">
        <v>1</v>
      </c>
      <c r="R1687" s="1">
        <v>0.9329846751933194</v>
      </c>
      <c r="S1687" s="1">
        <v>0.9329846751933194</v>
      </c>
      <c r="T1687" s="1">
        <v>0.9329846751933194</v>
      </c>
      <c r="U1687" s="1">
        <v>0.96533690096206171</v>
      </c>
      <c r="V1687" s="1">
        <v>406.790663</v>
      </c>
      <c r="W1687" s="1">
        <v>379.211635</v>
      </c>
      <c r="X1687" s="1">
        <v>262</v>
      </c>
      <c r="Y1687" s="1">
        <v>389.46</v>
      </c>
      <c r="Z1687" s="7">
        <v>74463</v>
      </c>
      <c r="AA1687" s="7">
        <v>15.1566539890529</v>
      </c>
      <c r="AB1687" s="7">
        <v>13.17</v>
      </c>
      <c r="AC1687" s="7" t="s">
        <v>444</v>
      </c>
      <c r="AD1687" s="7" t="s">
        <v>445</v>
      </c>
      <c r="AE1687" s="7">
        <v>8.5500000000000007</v>
      </c>
      <c r="AF1687" s="7" t="s">
        <v>445</v>
      </c>
      <c r="AG1687" s="7">
        <v>13.685084884</v>
      </c>
    </row>
    <row r="1688" spans="1:33" x14ac:dyDescent="0.25">
      <c r="A1688" s="1">
        <v>164716</v>
      </c>
      <c r="B1688" s="1">
        <v>20006000</v>
      </c>
      <c r="C1688" s="1" t="s">
        <v>457</v>
      </c>
      <c r="D1688" s="1">
        <v>112031</v>
      </c>
      <c r="E1688" s="1" t="s">
        <v>625</v>
      </c>
      <c r="F1688" s="1">
        <v>34203085</v>
      </c>
      <c r="G1688" s="1">
        <v>1.83</v>
      </c>
      <c r="H1688" s="1">
        <v>3.8493315933257723</v>
      </c>
      <c r="I1688" s="1">
        <v>8.4102713241170548</v>
      </c>
      <c r="J1688" s="1">
        <v>-9.9321058979541288</v>
      </c>
      <c r="K1688" s="1">
        <v>4.0949386112420996</v>
      </c>
      <c r="L1688" s="1">
        <v>12.32409798968226</v>
      </c>
      <c r="M1688" s="1">
        <v>-52.580001831054688</v>
      </c>
      <c r="N1688" s="1">
        <v>1</v>
      </c>
      <c r="O1688" s="1">
        <v>0.96533690096206171</v>
      </c>
      <c r="P1688" s="1">
        <v>0.96533690096206171</v>
      </c>
      <c r="Q1688" s="1">
        <v>1</v>
      </c>
      <c r="R1688" s="1">
        <v>0.9329846751933194</v>
      </c>
      <c r="S1688" s="1">
        <v>0.9329846751933194</v>
      </c>
      <c r="T1688" s="1">
        <v>0.9329846751933194</v>
      </c>
      <c r="U1688" s="1">
        <v>0.96533690096206171</v>
      </c>
      <c r="V1688" s="1">
        <v>406.790663</v>
      </c>
      <c r="W1688" s="1">
        <v>379.211635</v>
      </c>
      <c r="X1688" s="1">
        <v>262</v>
      </c>
      <c r="Y1688" s="1">
        <v>389.46</v>
      </c>
      <c r="Z1688" s="7">
        <v>74463</v>
      </c>
      <c r="AA1688" s="7">
        <v>28.703349068315401</v>
      </c>
      <c r="AB1688" s="7">
        <v>94.1</v>
      </c>
      <c r="AC1688" s="7">
        <v>42.53</v>
      </c>
      <c r="AD1688" s="7">
        <v>23.61</v>
      </c>
      <c r="AE1688" s="7" t="s">
        <v>445</v>
      </c>
      <c r="AF1688" s="7">
        <v>36.853010560999998</v>
      </c>
      <c r="AG1688" s="7" t="s">
        <v>445</v>
      </c>
    </row>
    <row r="1689" spans="1:33" x14ac:dyDescent="0.25">
      <c r="A1689" s="1">
        <v>164717</v>
      </c>
      <c r="B1689" s="1">
        <v>20005000</v>
      </c>
      <c r="C1689" s="1" t="s">
        <v>457</v>
      </c>
      <c r="D1689" s="1">
        <v>112026</v>
      </c>
      <c r="E1689" s="1" t="s">
        <v>625</v>
      </c>
      <c r="F1689" s="1">
        <v>34203085</v>
      </c>
      <c r="G1689" s="1">
        <v>1.83</v>
      </c>
      <c r="H1689" s="1">
        <v>27.234758823788148</v>
      </c>
      <c r="I1689" s="1">
        <v>-8.7186752619517307</v>
      </c>
      <c r="J1689" s="1">
        <v>11.707918771089851</v>
      </c>
      <c r="K1689" s="1">
        <v>-27.461501134319228</v>
      </c>
      <c r="L1689" s="1">
        <v>24.313472630276408</v>
      </c>
      <c r="M1689" s="1">
        <v>-52.580001831054688</v>
      </c>
      <c r="N1689" s="1">
        <v>1</v>
      </c>
      <c r="O1689" s="1">
        <v>0.96533690096206171</v>
      </c>
      <c r="P1689" s="1">
        <v>0.96533690096206171</v>
      </c>
      <c r="Q1689" s="1">
        <v>1</v>
      </c>
      <c r="R1689" s="1">
        <v>0.9329846751933194</v>
      </c>
      <c r="S1689" s="1">
        <v>0.9329846751933194</v>
      </c>
      <c r="T1689" s="1">
        <v>0.9329846751933194</v>
      </c>
      <c r="U1689" s="1">
        <v>0.96533690096206171</v>
      </c>
      <c r="V1689" s="1">
        <v>406.790663</v>
      </c>
      <c r="W1689" s="1">
        <v>379.211635</v>
      </c>
      <c r="X1689" s="1">
        <v>262</v>
      </c>
      <c r="Y1689" s="1">
        <v>389.46</v>
      </c>
      <c r="Z1689" s="7">
        <v>74463</v>
      </c>
      <c r="AA1689" s="7">
        <v>14.0561373978232</v>
      </c>
      <c r="AB1689" s="7">
        <v>12.44</v>
      </c>
      <c r="AC1689" s="7" t="s">
        <v>444</v>
      </c>
      <c r="AD1689" s="7" t="s">
        <v>445</v>
      </c>
      <c r="AE1689" s="7">
        <v>7.9</v>
      </c>
      <c r="AF1689" s="7" t="s">
        <v>445</v>
      </c>
      <c r="AG1689" s="7">
        <v>12.690442762</v>
      </c>
    </row>
    <row r="1690" spans="1:33" x14ac:dyDescent="0.25">
      <c r="A1690" s="1">
        <v>164718</v>
      </c>
      <c r="B1690" s="1">
        <v>20010000</v>
      </c>
      <c r="C1690" s="1" t="s">
        <v>457</v>
      </c>
      <c r="D1690" s="1">
        <v>112057</v>
      </c>
      <c r="E1690" s="1" t="s">
        <v>625</v>
      </c>
      <c r="F1690" s="1">
        <v>34203085</v>
      </c>
      <c r="G1690" s="1">
        <v>1.83</v>
      </c>
      <c r="H1690" s="1">
        <v>-4.5601246553998322</v>
      </c>
      <c r="I1690" s="1">
        <v>4.2690954714259277</v>
      </c>
      <c r="J1690" s="1">
        <v>-13.370967180263568</v>
      </c>
      <c r="K1690" s="1">
        <v>-9.7507797966150722</v>
      </c>
      <c r="L1690" s="1">
        <v>12.447093613080051</v>
      </c>
      <c r="M1690" s="1">
        <v>-52.580001831054688</v>
      </c>
      <c r="N1690" s="1">
        <v>1</v>
      </c>
      <c r="O1690" s="1">
        <v>0.96533690096206171</v>
      </c>
      <c r="P1690" s="1">
        <v>0.96533690096206171</v>
      </c>
      <c r="Q1690" s="1">
        <v>1</v>
      </c>
      <c r="R1690" s="1">
        <v>0.9329846751933194</v>
      </c>
      <c r="S1690" s="1">
        <v>0.9329846751933194</v>
      </c>
      <c r="T1690" s="1">
        <v>0.9329846751933194</v>
      </c>
      <c r="U1690" s="1">
        <v>0.96533690096206171</v>
      </c>
      <c r="V1690" s="1">
        <v>406.790663</v>
      </c>
      <c r="W1690" s="1">
        <v>379.211635</v>
      </c>
      <c r="X1690" s="1">
        <v>262</v>
      </c>
      <c r="Y1690" s="1">
        <v>389.46</v>
      </c>
      <c r="Z1690" s="7">
        <v>74463</v>
      </c>
      <c r="AA1690" s="7">
        <v>28.4098362171049</v>
      </c>
      <c r="AB1690" s="7" t="s">
        <v>444</v>
      </c>
      <c r="AC1690" s="7">
        <v>84.75</v>
      </c>
      <c r="AD1690" s="7">
        <v>17.28</v>
      </c>
      <c r="AE1690" s="7">
        <v>24.07</v>
      </c>
      <c r="AF1690" s="7">
        <v>27.117645071999998</v>
      </c>
      <c r="AG1690" s="7">
        <v>37.556927475999998</v>
      </c>
    </row>
    <row r="1691" spans="1:33" x14ac:dyDescent="0.25">
      <c r="A1691" s="1">
        <v>164719</v>
      </c>
      <c r="B1691" s="1">
        <v>20009000</v>
      </c>
      <c r="C1691" s="1" t="s">
        <v>457</v>
      </c>
      <c r="D1691" s="1">
        <v>112050</v>
      </c>
      <c r="E1691" s="1" t="s">
        <v>625</v>
      </c>
      <c r="F1691" s="1">
        <v>34203085</v>
      </c>
      <c r="G1691" s="1">
        <v>1.83</v>
      </c>
      <c r="H1691" s="1">
        <v>16.753027045077829</v>
      </c>
      <c r="I1691" s="1">
        <v>-9.2489174649265919</v>
      </c>
      <c r="J1691" s="1">
        <v>1.9337910943577037</v>
      </c>
      <c r="K1691" s="1">
        <v>-16.295532736413346</v>
      </c>
      <c r="L1691" s="1">
        <v>15.875085150119009</v>
      </c>
      <c r="M1691" s="1">
        <v>-52.580001831054688</v>
      </c>
      <c r="N1691" s="1">
        <v>1</v>
      </c>
      <c r="O1691" s="1">
        <v>0.96533690096206171</v>
      </c>
      <c r="P1691" s="1">
        <v>0.96533690096206171</v>
      </c>
      <c r="Q1691" s="1">
        <v>1</v>
      </c>
      <c r="R1691" s="1">
        <v>0.9329846751933194</v>
      </c>
      <c r="S1691" s="1">
        <v>0.9329846751933194</v>
      </c>
      <c r="T1691" s="1">
        <v>0.9329846751933194</v>
      </c>
      <c r="U1691" s="1">
        <v>0.96533690096206171</v>
      </c>
      <c r="V1691" s="1">
        <v>406.790663</v>
      </c>
      <c r="W1691" s="1">
        <v>379.211635</v>
      </c>
      <c r="X1691" s="1">
        <v>262</v>
      </c>
      <c r="Y1691" s="1">
        <v>389.46</v>
      </c>
      <c r="Z1691" s="7">
        <v>74463</v>
      </c>
      <c r="AA1691" s="7">
        <v>22.059213924084801</v>
      </c>
      <c r="AB1691" s="7">
        <v>20.85</v>
      </c>
      <c r="AC1691" s="7" t="s">
        <v>444</v>
      </c>
      <c r="AD1691" s="7" t="s">
        <v>445</v>
      </c>
      <c r="AE1691" s="7">
        <v>14</v>
      </c>
      <c r="AF1691" s="7" t="s">
        <v>445</v>
      </c>
      <c r="AG1691" s="7">
        <v>22.071360448</v>
      </c>
    </row>
    <row r="1692" spans="1:33" x14ac:dyDescent="0.25">
      <c r="A1692" s="1">
        <v>164720</v>
      </c>
      <c r="B1692" s="1">
        <v>20092000</v>
      </c>
      <c r="C1692" s="1" t="s">
        <v>457</v>
      </c>
      <c r="D1692" s="1">
        <v>112222</v>
      </c>
      <c r="E1692" s="1" t="s">
        <v>625</v>
      </c>
      <c r="F1692" s="1">
        <v>34203085</v>
      </c>
      <c r="G1692" s="1">
        <v>1.83</v>
      </c>
      <c r="H1692" s="1">
        <v>6.1561759755318946</v>
      </c>
      <c r="I1692" s="1">
        <v>-4.5333121098891578</v>
      </c>
      <c r="J1692" s="1">
        <v>-7.5616033120379029</v>
      </c>
      <c r="K1692" s="1">
        <v>-10.939351730208962</v>
      </c>
      <c r="L1692" s="1">
        <v>11.902300850732203</v>
      </c>
      <c r="M1692" s="1">
        <v>-52.580001831054688</v>
      </c>
      <c r="N1692" s="1">
        <v>1</v>
      </c>
      <c r="O1692" s="1">
        <v>0.96533690096206171</v>
      </c>
      <c r="P1692" s="1">
        <v>0.96533690096206171</v>
      </c>
      <c r="Q1692" s="1">
        <v>1</v>
      </c>
      <c r="R1692" s="1">
        <v>0.9329846751933194</v>
      </c>
      <c r="S1692" s="1">
        <v>0.9329846751933194</v>
      </c>
      <c r="T1692" s="1">
        <v>0.9329846751933194</v>
      </c>
      <c r="U1692" s="1">
        <v>0.96533690096206171</v>
      </c>
      <c r="V1692" s="1">
        <v>406.790663</v>
      </c>
      <c r="W1692" s="1">
        <v>379.211635</v>
      </c>
      <c r="X1692" s="1">
        <v>262</v>
      </c>
      <c r="Y1692" s="1">
        <v>389.46</v>
      </c>
      <c r="Z1692" s="7">
        <v>74463</v>
      </c>
      <c r="AA1692" s="7">
        <v>29.755984841127301</v>
      </c>
      <c r="AB1692" s="7">
        <v>58.46</v>
      </c>
      <c r="AC1692" s="7" t="s">
        <v>444</v>
      </c>
      <c r="AD1692" s="7">
        <v>31.33</v>
      </c>
      <c r="AE1692" s="7">
        <v>21.35</v>
      </c>
      <c r="AF1692" s="7">
        <v>48.719628753000002</v>
      </c>
      <c r="AG1692" s="7">
        <v>33.367677237000002</v>
      </c>
    </row>
    <row r="1693" spans="1:33" x14ac:dyDescent="0.25">
      <c r="A1693" s="1">
        <v>164721</v>
      </c>
      <c r="B1693" s="1">
        <v>21001000</v>
      </c>
      <c r="C1693" s="1" t="s">
        <v>457</v>
      </c>
      <c r="D1693" s="1">
        <v>112233</v>
      </c>
      <c r="E1693" s="1" t="s">
        <v>625</v>
      </c>
      <c r="F1693" s="1">
        <v>34203085</v>
      </c>
      <c r="G1693" s="1">
        <v>1.83</v>
      </c>
      <c r="H1693" s="1">
        <v>9.4191451347328385</v>
      </c>
      <c r="I1693" s="1">
        <v>-8.8648157082185044</v>
      </c>
      <c r="J1693" s="1">
        <v>-3.948649551412867</v>
      </c>
      <c r="K1693" s="1">
        <v>-11.11482322739559</v>
      </c>
      <c r="L1693" s="1">
        <v>11.897663692764104</v>
      </c>
      <c r="M1693" s="1">
        <v>-52.580001831054688</v>
      </c>
      <c r="N1693" s="1">
        <v>1</v>
      </c>
      <c r="O1693" s="1">
        <v>0.96533690096206171</v>
      </c>
      <c r="P1693" s="1">
        <v>0.96533690096206171</v>
      </c>
      <c r="Q1693" s="1">
        <v>1</v>
      </c>
      <c r="R1693" s="1">
        <v>0.9329846751933194</v>
      </c>
      <c r="S1693" s="1">
        <v>0.9329846751933194</v>
      </c>
      <c r="T1693" s="1">
        <v>0.9329846751933194</v>
      </c>
      <c r="U1693" s="1">
        <v>0.96533690096206171</v>
      </c>
      <c r="V1693" s="1">
        <v>406.790663</v>
      </c>
      <c r="W1693" s="1">
        <v>379.211635</v>
      </c>
      <c r="X1693" s="1">
        <v>262</v>
      </c>
      <c r="Y1693" s="1">
        <v>389.46</v>
      </c>
      <c r="Z1693" s="7">
        <v>74463</v>
      </c>
      <c r="AA1693" s="7">
        <v>29.7679720987819</v>
      </c>
      <c r="AB1693" s="7">
        <v>37.86</v>
      </c>
      <c r="AC1693" s="7" t="s">
        <v>444</v>
      </c>
      <c r="AD1693" s="7">
        <v>60.91</v>
      </c>
      <c r="AE1693" s="7">
        <v>20.99</v>
      </c>
      <c r="AF1693" s="7">
        <v>94.212326278999996</v>
      </c>
      <c r="AG1693" s="7">
        <v>32.825109204</v>
      </c>
    </row>
    <row r="1694" spans="1:33" x14ac:dyDescent="0.25">
      <c r="A1694" s="1">
        <v>164722</v>
      </c>
      <c r="B1694" s="1">
        <v>26001000</v>
      </c>
      <c r="C1694" s="1" t="s">
        <v>457</v>
      </c>
      <c r="D1694" s="1">
        <v>112251</v>
      </c>
      <c r="E1694" s="1" t="s">
        <v>625</v>
      </c>
      <c r="F1694" s="1">
        <v>34203085</v>
      </c>
      <c r="G1694" s="1">
        <v>1.83</v>
      </c>
      <c r="H1694" s="1">
        <v>9.3019471035375734</v>
      </c>
      <c r="I1694" s="1">
        <v>-8.4968896402628893</v>
      </c>
      <c r="J1694" s="1">
        <v>-3.5400773944790798</v>
      </c>
      <c r="K1694" s="1">
        <v>-10.886124649922508</v>
      </c>
      <c r="L1694" s="1">
        <v>11.490878041019904</v>
      </c>
      <c r="M1694" s="1">
        <v>-52.580001831054688</v>
      </c>
      <c r="N1694" s="1">
        <v>1</v>
      </c>
      <c r="O1694" s="1">
        <v>0.96533690096206171</v>
      </c>
      <c r="P1694" s="1">
        <v>0.96533690096206171</v>
      </c>
      <c r="Q1694" s="1">
        <v>1</v>
      </c>
      <c r="R1694" s="1">
        <v>0.9329846751933194</v>
      </c>
      <c r="S1694" s="1">
        <v>0.9329846751933194</v>
      </c>
      <c r="T1694" s="1">
        <v>0.9329846751933194</v>
      </c>
      <c r="U1694" s="1">
        <v>0.96533690096206171</v>
      </c>
      <c r="V1694" s="1">
        <v>406.790663</v>
      </c>
      <c r="W1694" s="1">
        <v>379.211635</v>
      </c>
      <c r="X1694" s="1">
        <v>262</v>
      </c>
      <c r="Y1694" s="1">
        <v>389.46</v>
      </c>
      <c r="Z1694" s="7">
        <v>74463</v>
      </c>
      <c r="AA1694" s="7">
        <v>30.857181255677599</v>
      </c>
      <c r="AB1694" s="7">
        <v>38.35</v>
      </c>
      <c r="AC1694" s="7" t="s">
        <v>444</v>
      </c>
      <c r="AD1694" s="7">
        <v>68.05</v>
      </c>
      <c r="AE1694" s="7">
        <v>21.45</v>
      </c>
      <c r="AF1694" s="7">
        <v>105.20109889</v>
      </c>
      <c r="AG1694" s="7">
        <v>33.535716018000002</v>
      </c>
    </row>
    <row r="1695" spans="1:33" x14ac:dyDescent="0.25">
      <c r="A1695" s="1">
        <v>164723</v>
      </c>
      <c r="B1695" s="1">
        <v>21002000</v>
      </c>
      <c r="C1695" s="1" t="s">
        <v>457</v>
      </c>
      <c r="D1695" s="1">
        <v>112240</v>
      </c>
      <c r="E1695" s="1" t="s">
        <v>625</v>
      </c>
      <c r="F1695" s="1">
        <v>34203085</v>
      </c>
      <c r="G1695" s="1">
        <v>1.83</v>
      </c>
      <c r="H1695" s="1">
        <v>5.4660794768670176</v>
      </c>
      <c r="I1695" s="1">
        <v>-5.0104626540310235</v>
      </c>
      <c r="J1695" s="1">
        <v>-3.0803708919130504</v>
      </c>
      <c r="K1695" s="1">
        <v>-7.0561459584322783</v>
      </c>
      <c r="L1695" s="1">
        <v>7.4971219914665825</v>
      </c>
      <c r="M1695" s="1">
        <v>-52.580001831054688</v>
      </c>
      <c r="N1695" s="1">
        <v>1</v>
      </c>
      <c r="O1695" s="1">
        <v>0.96533690096206171</v>
      </c>
      <c r="P1695" s="1">
        <v>0.96533690096206171</v>
      </c>
      <c r="Q1695" s="1">
        <v>1</v>
      </c>
      <c r="R1695" s="1">
        <v>0.9329846751933194</v>
      </c>
      <c r="S1695" s="1">
        <v>0.9329846751933194</v>
      </c>
      <c r="T1695" s="1">
        <v>0.9329846751933194</v>
      </c>
      <c r="U1695" s="1">
        <v>0.96533690096206171</v>
      </c>
      <c r="V1695" s="1">
        <v>406.790663</v>
      </c>
      <c r="W1695" s="1">
        <v>379.211635</v>
      </c>
      <c r="X1695" s="1">
        <v>262</v>
      </c>
      <c r="Y1695" s="1">
        <v>389.46</v>
      </c>
      <c r="Z1695" s="7">
        <v>74463</v>
      </c>
      <c r="AA1695" s="7">
        <v>47.827668131360703</v>
      </c>
      <c r="AB1695" s="7">
        <v>65.97</v>
      </c>
      <c r="AC1695" s="7" t="s">
        <v>444</v>
      </c>
      <c r="AD1695" s="7">
        <v>78.349999999999994</v>
      </c>
      <c r="AE1695" s="7">
        <v>33.64</v>
      </c>
      <c r="AF1695" s="7">
        <v>121.05027337</v>
      </c>
      <c r="AG1695" s="7">
        <v>52.281226275999998</v>
      </c>
    </row>
    <row r="1696" spans="1:33" x14ac:dyDescent="0.25">
      <c r="A1696" s="1">
        <v>164724</v>
      </c>
      <c r="B1696" s="1">
        <v>26002000</v>
      </c>
      <c r="C1696" s="1" t="s">
        <v>457</v>
      </c>
      <c r="D1696" s="1">
        <v>112258</v>
      </c>
      <c r="E1696" s="1" t="s">
        <v>625</v>
      </c>
      <c r="F1696" s="1">
        <v>34203085</v>
      </c>
      <c r="G1696" s="1">
        <v>1.83</v>
      </c>
      <c r="H1696" s="1">
        <v>5.1221782397268836</v>
      </c>
      <c r="I1696" s="1">
        <v>-4.3967477659477172</v>
      </c>
      <c r="J1696" s="1">
        <v>-2.7953293255222169</v>
      </c>
      <c r="K1696" s="1">
        <v>-6.8392242610289999</v>
      </c>
      <c r="L1696" s="1">
        <v>6.9550600460541023</v>
      </c>
      <c r="M1696" s="1">
        <v>-52.580001831054688</v>
      </c>
      <c r="N1696" s="1">
        <v>1</v>
      </c>
      <c r="O1696" s="1">
        <v>0.96533690096206171</v>
      </c>
      <c r="P1696" s="1">
        <v>0.96533690096206171</v>
      </c>
      <c r="Q1696" s="1">
        <v>1</v>
      </c>
      <c r="R1696" s="1">
        <v>0.9329846751933194</v>
      </c>
      <c r="S1696" s="1">
        <v>0.9329846751933194</v>
      </c>
      <c r="T1696" s="1">
        <v>0.9329846751933194</v>
      </c>
      <c r="U1696" s="1">
        <v>0.96533690096206171</v>
      </c>
      <c r="V1696" s="1">
        <v>406.790663</v>
      </c>
      <c r="W1696" s="1">
        <v>379.211635</v>
      </c>
      <c r="X1696" s="1">
        <v>262</v>
      </c>
      <c r="Y1696" s="1">
        <v>389.46</v>
      </c>
      <c r="Z1696" s="7">
        <v>74463</v>
      </c>
      <c r="AA1696" s="7">
        <v>51.633188227805697</v>
      </c>
      <c r="AB1696" s="7">
        <v>70.47</v>
      </c>
      <c r="AC1696" s="7" t="s">
        <v>444</v>
      </c>
      <c r="AD1696" s="7">
        <v>86.45</v>
      </c>
      <c r="AE1696" s="7">
        <v>34.74</v>
      </c>
      <c r="AF1696" s="7">
        <v>133.49581986999999</v>
      </c>
      <c r="AG1696" s="7">
        <v>53.971162679000003</v>
      </c>
    </row>
    <row r="1697" spans="1:33" x14ac:dyDescent="0.25">
      <c r="A1697" s="1">
        <v>164725</v>
      </c>
      <c r="B1697" s="1">
        <v>20024000</v>
      </c>
      <c r="C1697" s="1" t="s">
        <v>457</v>
      </c>
      <c r="D1697" s="1">
        <v>112130</v>
      </c>
      <c r="E1697" s="1" t="s">
        <v>625</v>
      </c>
      <c r="F1697" s="1">
        <v>34203085</v>
      </c>
      <c r="G1697" s="1">
        <v>1.83</v>
      </c>
      <c r="H1697" s="1">
        <v>12.295191315995289</v>
      </c>
      <c r="I1697" s="1">
        <v>-10.535241571588495</v>
      </c>
      <c r="J1697" s="1">
        <v>-11.071213877450464</v>
      </c>
      <c r="K1697" s="1">
        <v>-18.879520363729959</v>
      </c>
      <c r="L1697" s="1">
        <v>20.245440164581808</v>
      </c>
      <c r="M1697" s="1">
        <v>-52.580001831054688</v>
      </c>
      <c r="N1697" s="1">
        <v>1</v>
      </c>
      <c r="O1697" s="1">
        <v>0.96533690096206171</v>
      </c>
      <c r="P1697" s="1">
        <v>0.96533690096206171</v>
      </c>
      <c r="Q1697" s="1">
        <v>1</v>
      </c>
      <c r="R1697" s="1">
        <v>0.9329846751933194</v>
      </c>
      <c r="S1697" s="1">
        <v>0.9329846751933194</v>
      </c>
      <c r="T1697" s="1">
        <v>0.9329846751933194</v>
      </c>
      <c r="U1697" s="1">
        <v>0.96533690096206171</v>
      </c>
      <c r="V1697" s="1">
        <v>406.790663</v>
      </c>
      <c r="W1697" s="1">
        <v>379.211635</v>
      </c>
      <c r="X1697" s="1">
        <v>262</v>
      </c>
      <c r="Y1697" s="1">
        <v>389.46</v>
      </c>
      <c r="Z1697" s="7">
        <v>74463</v>
      </c>
      <c r="AA1697" s="7">
        <v>17.0814534810692</v>
      </c>
      <c r="AB1697" s="7">
        <v>28.77</v>
      </c>
      <c r="AC1697" s="7" t="s">
        <v>444</v>
      </c>
      <c r="AD1697" s="7">
        <v>21.08</v>
      </c>
      <c r="AE1697" s="7">
        <v>11.95</v>
      </c>
      <c r="AF1697" s="7">
        <v>32.958345815999998</v>
      </c>
      <c r="AG1697" s="7">
        <v>18.913647286</v>
      </c>
    </row>
    <row r="1698" spans="1:33" x14ac:dyDescent="0.25">
      <c r="A1698" s="1">
        <v>164726</v>
      </c>
      <c r="B1698" s="1">
        <v>20022000</v>
      </c>
      <c r="C1698" s="1" t="s">
        <v>457</v>
      </c>
      <c r="D1698" s="1">
        <v>112123</v>
      </c>
      <c r="E1698" s="1" t="s">
        <v>625</v>
      </c>
      <c r="F1698" s="1">
        <v>34203085</v>
      </c>
      <c r="G1698" s="1">
        <v>1.83</v>
      </c>
      <c r="H1698" s="1">
        <v>3.4402380615253825</v>
      </c>
      <c r="I1698" s="1">
        <v>-2.1911213081072769</v>
      </c>
      <c r="J1698" s="1">
        <v>-1.1945391841228494</v>
      </c>
      <c r="K1698" s="1">
        <v>-7.3486980825882977</v>
      </c>
      <c r="L1698" s="1">
        <v>6.5380059237038992</v>
      </c>
      <c r="M1698" s="1">
        <v>-52.580001831054688</v>
      </c>
      <c r="N1698" s="1">
        <v>1</v>
      </c>
      <c r="O1698" s="1">
        <v>0.96533690096206171</v>
      </c>
      <c r="P1698" s="1">
        <v>0.96533690096206171</v>
      </c>
      <c r="Q1698" s="1">
        <v>1</v>
      </c>
      <c r="R1698" s="1">
        <v>0.9329846751933194</v>
      </c>
      <c r="S1698" s="1">
        <v>0.9329846751933194</v>
      </c>
      <c r="T1698" s="1">
        <v>0.9329846751933194</v>
      </c>
      <c r="U1698" s="1">
        <v>0.96533690096206171</v>
      </c>
      <c r="V1698" s="1">
        <v>406.790663</v>
      </c>
      <c r="W1698" s="1">
        <v>379.211635</v>
      </c>
      <c r="X1698" s="1">
        <v>262</v>
      </c>
      <c r="Y1698" s="1">
        <v>389.46</v>
      </c>
      <c r="Z1698" s="7">
        <v>74463</v>
      </c>
      <c r="AA1698" s="7">
        <v>54.9906168350904</v>
      </c>
      <c r="AB1698" s="7">
        <v>105.41</v>
      </c>
      <c r="AC1698" s="7" t="s">
        <v>444</v>
      </c>
      <c r="AD1698" s="7">
        <v>203.63</v>
      </c>
      <c r="AE1698" s="7">
        <v>32.26</v>
      </c>
      <c r="AF1698" s="7">
        <v>313.73233733000001</v>
      </c>
      <c r="AG1698" s="7">
        <v>50.160097370000003</v>
      </c>
    </row>
    <row r="1699" spans="1:33" x14ac:dyDescent="0.25">
      <c r="A1699" s="1">
        <v>164727</v>
      </c>
      <c r="B1699" s="1">
        <v>20026000</v>
      </c>
      <c r="C1699" s="1" t="s">
        <v>457</v>
      </c>
      <c r="D1699" s="1">
        <v>112138</v>
      </c>
      <c r="E1699" s="1" t="s">
        <v>625</v>
      </c>
      <c r="F1699" s="1">
        <v>34203085</v>
      </c>
      <c r="G1699" s="1">
        <v>1.83</v>
      </c>
      <c r="H1699" s="1">
        <v>15.470002608932116</v>
      </c>
      <c r="I1699" s="1">
        <v>8.3501779413954065</v>
      </c>
      <c r="J1699" s="1">
        <v>8.6488189970538407</v>
      </c>
      <c r="K1699" s="1">
        <v>-10.657133038070954</v>
      </c>
      <c r="L1699" s="1">
        <v>16.504358881606215</v>
      </c>
      <c r="M1699" s="1">
        <v>-52.580001831054688</v>
      </c>
      <c r="N1699" s="1">
        <v>1</v>
      </c>
      <c r="O1699" s="1">
        <v>0.96533690096206171</v>
      </c>
      <c r="P1699" s="1">
        <v>0.96533690096206171</v>
      </c>
      <c r="Q1699" s="1">
        <v>1</v>
      </c>
      <c r="R1699" s="1">
        <v>0.9329846751933194</v>
      </c>
      <c r="S1699" s="1">
        <v>0.9329846751933194</v>
      </c>
      <c r="T1699" s="1">
        <v>0.9329846751933194</v>
      </c>
      <c r="U1699" s="1">
        <v>0.96533690096206171</v>
      </c>
      <c r="V1699" s="1">
        <v>406.790663</v>
      </c>
      <c r="W1699" s="1">
        <v>379.211635</v>
      </c>
      <c r="X1699" s="1">
        <v>262</v>
      </c>
      <c r="Y1699" s="1">
        <v>389.46</v>
      </c>
      <c r="Z1699" s="7">
        <v>74463</v>
      </c>
      <c r="AA1699" s="7">
        <v>21.1800184524363</v>
      </c>
      <c r="AB1699" s="7">
        <v>22.66</v>
      </c>
      <c r="AC1699" s="7">
        <v>42.84</v>
      </c>
      <c r="AD1699" s="7" t="s">
        <v>445</v>
      </c>
      <c r="AE1699" s="7">
        <v>21.94</v>
      </c>
      <c r="AF1699" s="7" t="s">
        <v>445</v>
      </c>
      <c r="AG1699" s="7">
        <v>34.277790762999999</v>
      </c>
    </row>
    <row r="1700" spans="1:33" x14ac:dyDescent="0.25">
      <c r="A1700" s="1">
        <v>164728</v>
      </c>
      <c r="B1700" s="1">
        <v>20028000</v>
      </c>
      <c r="C1700" s="1" t="s">
        <v>457</v>
      </c>
      <c r="D1700" s="1">
        <v>112145</v>
      </c>
      <c r="E1700" s="1" t="s">
        <v>625</v>
      </c>
      <c r="F1700" s="1">
        <v>34203085</v>
      </c>
      <c r="G1700" s="1">
        <v>1.83</v>
      </c>
      <c r="H1700" s="1">
        <v>13.103766241768682</v>
      </c>
      <c r="I1700" s="1">
        <v>3.1575329594863937</v>
      </c>
      <c r="J1700" s="1">
        <v>11.419064954319376</v>
      </c>
      <c r="K1700" s="1">
        <v>-12.879367025261176</v>
      </c>
      <c r="L1700" s="1">
        <v>14.714479271871113</v>
      </c>
      <c r="M1700" s="1">
        <v>-52.580001831054688</v>
      </c>
      <c r="N1700" s="1">
        <v>1</v>
      </c>
      <c r="O1700" s="1">
        <v>0.96533690096206171</v>
      </c>
      <c r="P1700" s="1">
        <v>0.96533690096206171</v>
      </c>
      <c r="Q1700" s="1">
        <v>1</v>
      </c>
      <c r="R1700" s="1">
        <v>0.9329846751933194</v>
      </c>
      <c r="S1700" s="1">
        <v>0.9329846751933194</v>
      </c>
      <c r="T1700" s="1">
        <v>0.9329846751933194</v>
      </c>
      <c r="U1700" s="1">
        <v>0.96533690096206171</v>
      </c>
      <c r="V1700" s="1">
        <v>406.790663</v>
      </c>
      <c r="W1700" s="1">
        <v>379.211635</v>
      </c>
      <c r="X1700" s="1">
        <v>262</v>
      </c>
      <c r="Y1700" s="1">
        <v>389.46</v>
      </c>
      <c r="Z1700" s="7">
        <v>74463</v>
      </c>
      <c r="AA1700" s="7">
        <v>23.8780114998325</v>
      </c>
      <c r="AB1700" s="7">
        <v>26.94</v>
      </c>
      <c r="AC1700" s="7">
        <v>114.93</v>
      </c>
      <c r="AD1700" s="7" t="s">
        <v>445</v>
      </c>
      <c r="AE1700" s="7">
        <v>17.98</v>
      </c>
      <c r="AF1700" s="7" t="s">
        <v>445</v>
      </c>
      <c r="AG1700" s="7">
        <v>28.190884048000001</v>
      </c>
    </row>
    <row r="1701" spans="1:33" x14ac:dyDescent="0.25">
      <c r="A1701" s="1">
        <v>164729</v>
      </c>
      <c r="B1701" s="1">
        <v>20030000</v>
      </c>
      <c r="C1701" s="1" t="s">
        <v>457</v>
      </c>
      <c r="D1701" s="1">
        <v>112152</v>
      </c>
      <c r="E1701" s="1" t="s">
        <v>625</v>
      </c>
      <c r="F1701" s="1">
        <v>34203085</v>
      </c>
      <c r="G1701" s="1">
        <v>1.83</v>
      </c>
      <c r="H1701" s="1">
        <v>16.738554831045953</v>
      </c>
      <c r="I1701" s="1">
        <v>-9.0571363106842178</v>
      </c>
      <c r="J1701" s="1">
        <v>2.1046210151580258</v>
      </c>
      <c r="K1701" s="1">
        <v>-16.300061511588918</v>
      </c>
      <c r="L1701" s="1">
        <v>15.792130030955116</v>
      </c>
      <c r="M1701" s="1">
        <v>-52.580001831054688</v>
      </c>
      <c r="N1701" s="1">
        <v>1</v>
      </c>
      <c r="O1701" s="1">
        <v>0.96533690096206171</v>
      </c>
      <c r="P1701" s="1">
        <v>0.96533690096206171</v>
      </c>
      <c r="Q1701" s="1">
        <v>1</v>
      </c>
      <c r="R1701" s="1">
        <v>0.9329846751933194</v>
      </c>
      <c r="S1701" s="1">
        <v>0.9329846751933194</v>
      </c>
      <c r="T1701" s="1">
        <v>0.9329846751933194</v>
      </c>
      <c r="U1701" s="1">
        <v>0.96533690096206171</v>
      </c>
      <c r="V1701" s="1">
        <v>406.790663</v>
      </c>
      <c r="W1701" s="1">
        <v>379.211635</v>
      </c>
      <c r="X1701" s="1">
        <v>262</v>
      </c>
      <c r="Y1701" s="1">
        <v>389.46</v>
      </c>
      <c r="Z1701" s="7">
        <v>74463</v>
      </c>
      <c r="AA1701" s="7">
        <v>22.180342602429601</v>
      </c>
      <c r="AB1701" s="7">
        <v>20.87</v>
      </c>
      <c r="AC1701" s="7" t="s">
        <v>444</v>
      </c>
      <c r="AD1701" s="7" t="s">
        <v>445</v>
      </c>
      <c r="AE1701" s="7">
        <v>14</v>
      </c>
      <c r="AF1701" s="7" t="s">
        <v>445</v>
      </c>
      <c r="AG1701" s="7">
        <v>22.064950349</v>
      </c>
    </row>
    <row r="1702" spans="1:33" x14ac:dyDescent="0.25">
      <c r="A1702" s="1">
        <v>164730</v>
      </c>
      <c r="B1702" s="1">
        <v>20031000</v>
      </c>
      <c r="C1702" s="1" t="s">
        <v>457</v>
      </c>
      <c r="D1702" s="1">
        <v>112159</v>
      </c>
      <c r="E1702" s="1" t="s">
        <v>625</v>
      </c>
      <c r="F1702" s="1">
        <v>34203085</v>
      </c>
      <c r="G1702" s="1">
        <v>1.83</v>
      </c>
      <c r="H1702" s="1">
        <v>-4.6170757996201681</v>
      </c>
      <c r="I1702" s="1">
        <v>4.2614784989811003</v>
      </c>
      <c r="J1702" s="1">
        <v>-12.890656424447346</v>
      </c>
      <c r="K1702" s="1">
        <v>-9.2315180748559094</v>
      </c>
      <c r="L1702" s="1">
        <v>11.946600387621787</v>
      </c>
      <c r="M1702" s="1">
        <v>-52.580001831054688</v>
      </c>
      <c r="N1702" s="1">
        <v>1</v>
      </c>
      <c r="O1702" s="1">
        <v>0.96533690096206171</v>
      </c>
      <c r="P1702" s="1">
        <v>0.96533690096206171</v>
      </c>
      <c r="Q1702" s="1">
        <v>1</v>
      </c>
      <c r="R1702" s="1">
        <v>0.9329846751933194</v>
      </c>
      <c r="S1702" s="1">
        <v>0.9329846751933194</v>
      </c>
      <c r="T1702" s="1">
        <v>0.9329846751933194</v>
      </c>
      <c r="U1702" s="1">
        <v>0.96533690096206171</v>
      </c>
      <c r="V1702" s="1">
        <v>406.790663</v>
      </c>
      <c r="W1702" s="1">
        <v>379.211635</v>
      </c>
      <c r="X1702" s="1">
        <v>262</v>
      </c>
      <c r="Y1702" s="1">
        <v>389.46</v>
      </c>
      <c r="Z1702" s="7">
        <v>74463</v>
      </c>
      <c r="AA1702" s="7">
        <v>29.641937677847601</v>
      </c>
      <c r="AB1702" s="7" t="s">
        <v>444</v>
      </c>
      <c r="AC1702" s="7">
        <v>84.9</v>
      </c>
      <c r="AD1702" s="7">
        <v>17.96</v>
      </c>
      <c r="AE1702" s="7">
        <v>25.48</v>
      </c>
      <c r="AF1702" s="7">
        <v>28.16531921</v>
      </c>
      <c r="AG1702" s="7">
        <v>39.725707993</v>
      </c>
    </row>
    <row r="1703" spans="1:33" x14ac:dyDescent="0.25">
      <c r="A1703" s="1">
        <v>164731</v>
      </c>
      <c r="B1703" s="1">
        <v>20052006</v>
      </c>
      <c r="C1703" s="1" t="s">
        <v>457</v>
      </c>
      <c r="D1703" s="1">
        <v>112196</v>
      </c>
      <c r="E1703" s="1" t="s">
        <v>625</v>
      </c>
      <c r="F1703" s="1">
        <v>34203085</v>
      </c>
      <c r="G1703" s="1">
        <v>1.83</v>
      </c>
      <c r="H1703" s="1">
        <v>9.2042684796432521</v>
      </c>
      <c r="I1703" s="1">
        <v>2.4441356874516638</v>
      </c>
      <c r="J1703" s="1">
        <v>8.8543017246868541</v>
      </c>
      <c r="K1703" s="1">
        <v>-10.228672664440476</v>
      </c>
      <c r="L1703" s="1">
        <v>11.649587645999546</v>
      </c>
      <c r="M1703" s="1">
        <v>-52.580001831054688</v>
      </c>
      <c r="N1703" s="1">
        <v>1</v>
      </c>
      <c r="O1703" s="1">
        <v>0.96533690096206171</v>
      </c>
      <c r="P1703" s="1">
        <v>0.96533690096206171</v>
      </c>
      <c r="Q1703" s="1">
        <v>1</v>
      </c>
      <c r="R1703" s="1">
        <v>0.9329846751933194</v>
      </c>
      <c r="S1703" s="1">
        <v>0.9329846751933194</v>
      </c>
      <c r="T1703" s="1">
        <v>0.9329846751933194</v>
      </c>
      <c r="U1703" s="1">
        <v>0.96533690096206171</v>
      </c>
      <c r="V1703" s="1">
        <v>406.790663</v>
      </c>
      <c r="W1703" s="1">
        <v>379.211635</v>
      </c>
      <c r="X1703" s="1">
        <v>262</v>
      </c>
      <c r="Y1703" s="1">
        <v>389.46</v>
      </c>
      <c r="Z1703" s="7">
        <v>74463</v>
      </c>
      <c r="AA1703" s="7">
        <v>30.423170987976</v>
      </c>
      <c r="AB1703" s="7">
        <v>38.770000000000003</v>
      </c>
      <c r="AC1703" s="7">
        <v>148.77000000000001</v>
      </c>
      <c r="AD1703" s="7" t="s">
        <v>445</v>
      </c>
      <c r="AE1703" s="7">
        <v>22.9</v>
      </c>
      <c r="AF1703" s="7" t="s">
        <v>445</v>
      </c>
      <c r="AG1703" s="7">
        <v>35.755512838999998</v>
      </c>
    </row>
    <row r="1704" spans="1:33" x14ac:dyDescent="0.25">
      <c r="A1704" s="1">
        <v>164732</v>
      </c>
      <c r="B1704" s="1">
        <v>20053006</v>
      </c>
      <c r="C1704" s="1" t="s">
        <v>457</v>
      </c>
      <c r="D1704" s="1">
        <v>112199</v>
      </c>
      <c r="E1704" s="1" t="s">
        <v>625</v>
      </c>
      <c r="F1704" s="1">
        <v>34203085</v>
      </c>
      <c r="G1704" s="1">
        <v>1.83</v>
      </c>
      <c r="H1704" s="1">
        <v>14.56136413543039</v>
      </c>
      <c r="I1704" s="1">
        <v>7.3602999267011953</v>
      </c>
      <c r="J1704" s="1">
        <v>9.0766335851768911</v>
      </c>
      <c r="K1704" s="1">
        <v>-11.319358873133012</v>
      </c>
      <c r="L1704" s="1">
        <v>16.301935537415783</v>
      </c>
      <c r="M1704" s="1">
        <v>-52.580001831054688</v>
      </c>
      <c r="N1704" s="1">
        <v>1</v>
      </c>
      <c r="O1704" s="1">
        <v>0.96533690096206171</v>
      </c>
      <c r="P1704" s="1">
        <v>0.96533690096206171</v>
      </c>
      <c r="Q1704" s="1">
        <v>1</v>
      </c>
      <c r="R1704" s="1">
        <v>0.9329846751933194</v>
      </c>
      <c r="S1704" s="1">
        <v>0.9329846751933194</v>
      </c>
      <c r="T1704" s="1">
        <v>0.9329846751933194</v>
      </c>
      <c r="U1704" s="1">
        <v>0.96533690096206171</v>
      </c>
      <c r="V1704" s="1">
        <v>406.790663</v>
      </c>
      <c r="W1704" s="1">
        <v>379.211635</v>
      </c>
      <c r="X1704" s="1">
        <v>262</v>
      </c>
      <c r="Y1704" s="1">
        <v>389.46</v>
      </c>
      <c r="Z1704" s="7">
        <v>74463</v>
      </c>
      <c r="AA1704" s="7">
        <v>21.455430749279401</v>
      </c>
      <c r="AB1704" s="7">
        <v>24.14</v>
      </c>
      <c r="AC1704" s="7">
        <v>48.74</v>
      </c>
      <c r="AD1704" s="7" t="s">
        <v>445</v>
      </c>
      <c r="AE1704" s="7">
        <v>20.6</v>
      </c>
      <c r="AF1704" s="7" t="s">
        <v>445</v>
      </c>
      <c r="AG1704" s="7">
        <v>32.213904927000002</v>
      </c>
    </row>
    <row r="1705" spans="1:33" x14ac:dyDescent="0.25">
      <c r="A1705" s="1">
        <v>164733</v>
      </c>
      <c r="B1705" s="1">
        <v>20010000</v>
      </c>
      <c r="C1705" s="1" t="s">
        <v>446</v>
      </c>
      <c r="D1705" s="1">
        <v>112056</v>
      </c>
      <c r="E1705" s="1" t="s">
        <v>624</v>
      </c>
      <c r="F1705" s="1">
        <v>34203085</v>
      </c>
      <c r="G1705" s="1">
        <v>1.83</v>
      </c>
      <c r="H1705" s="1">
        <v>-4.5553238773702756</v>
      </c>
      <c r="I1705" s="1">
        <v>4.2671635667561265</v>
      </c>
      <c r="J1705" s="1">
        <v>-13.406684607795597</v>
      </c>
      <c r="K1705" s="1">
        <v>-9.8000148488012275</v>
      </c>
      <c r="L1705" s="1">
        <v>12.492695414879295</v>
      </c>
      <c r="M1705" s="1">
        <v>-54.099998474121094</v>
      </c>
      <c r="N1705" s="1">
        <v>1</v>
      </c>
      <c r="O1705" s="1">
        <v>0.96533690096206171</v>
      </c>
      <c r="P1705" s="1">
        <v>0.96533690096206171</v>
      </c>
      <c r="Q1705" s="1">
        <v>1</v>
      </c>
      <c r="R1705" s="1">
        <v>0.9329846751933194</v>
      </c>
      <c r="S1705" s="1">
        <v>0.9329846751933194</v>
      </c>
      <c r="T1705" s="1">
        <v>0.9329846751933194</v>
      </c>
      <c r="U1705" s="1">
        <v>0.96533690096206171</v>
      </c>
      <c r="V1705" s="1">
        <v>406.790663</v>
      </c>
      <c r="W1705" s="1">
        <v>379.211635</v>
      </c>
      <c r="X1705" s="1">
        <v>262</v>
      </c>
      <c r="Y1705" s="1">
        <v>389.46</v>
      </c>
      <c r="Z1705" s="7">
        <v>74463</v>
      </c>
      <c r="AA1705" s="7">
        <v>28.302482161188099</v>
      </c>
      <c r="AB1705" s="7" t="s">
        <v>444</v>
      </c>
      <c r="AC1705" s="7">
        <v>84.79</v>
      </c>
      <c r="AD1705" s="7">
        <v>17.23</v>
      </c>
      <c r="AE1705" s="7">
        <v>23.94</v>
      </c>
      <c r="AF1705" s="7">
        <v>27.04273543</v>
      </c>
      <c r="AG1705" s="7">
        <v>37.363218347</v>
      </c>
    </row>
    <row r="1706" spans="1:33" x14ac:dyDescent="0.25">
      <c r="A1706" s="1">
        <v>164734</v>
      </c>
      <c r="B1706" s="1">
        <v>20009000</v>
      </c>
      <c r="C1706" s="1" t="s">
        <v>446</v>
      </c>
      <c r="D1706" s="1">
        <v>112049</v>
      </c>
      <c r="E1706" s="1" t="s">
        <v>624</v>
      </c>
      <c r="F1706" s="1">
        <v>34203085</v>
      </c>
      <c r="G1706" s="1">
        <v>1.83</v>
      </c>
      <c r="H1706" s="1">
        <v>16.759157781505799</v>
      </c>
      <c r="I1706" s="1">
        <v>-9.2896274317396959</v>
      </c>
      <c r="J1706" s="1">
        <v>1.8967427131477264</v>
      </c>
      <c r="K1706" s="1">
        <v>-16.305990294577146</v>
      </c>
      <c r="L1706" s="1">
        <v>15.896266328974106</v>
      </c>
      <c r="M1706" s="1">
        <v>-54.099998474121094</v>
      </c>
      <c r="N1706" s="1">
        <v>1</v>
      </c>
      <c r="O1706" s="1">
        <v>0.96533690096206171</v>
      </c>
      <c r="P1706" s="1">
        <v>0.96533690096206171</v>
      </c>
      <c r="Q1706" s="1">
        <v>1</v>
      </c>
      <c r="R1706" s="1">
        <v>0.9329846751933194</v>
      </c>
      <c r="S1706" s="1">
        <v>0.9329846751933194</v>
      </c>
      <c r="T1706" s="1">
        <v>0.9329846751933194</v>
      </c>
      <c r="U1706" s="1">
        <v>0.96533690096206171</v>
      </c>
      <c r="V1706" s="1">
        <v>406.790663</v>
      </c>
      <c r="W1706" s="1">
        <v>379.211635</v>
      </c>
      <c r="X1706" s="1">
        <v>262</v>
      </c>
      <c r="Y1706" s="1">
        <v>389.46</v>
      </c>
      <c r="Z1706" s="7">
        <v>74463</v>
      </c>
      <c r="AA1706" s="7">
        <v>22.028488386132999</v>
      </c>
      <c r="AB1706" s="7">
        <v>20.84</v>
      </c>
      <c r="AC1706" s="7" t="s">
        <v>444</v>
      </c>
      <c r="AD1706" s="7" t="s">
        <v>445</v>
      </c>
      <c r="AE1706" s="7">
        <v>13.99</v>
      </c>
      <c r="AF1706" s="7" t="s">
        <v>445</v>
      </c>
      <c r="AG1706" s="7">
        <v>22.056564039000001</v>
      </c>
    </row>
    <row r="1707" spans="1:33" x14ac:dyDescent="0.25">
      <c r="A1707" s="1">
        <v>164735</v>
      </c>
      <c r="B1707" s="1">
        <v>20092000</v>
      </c>
      <c r="C1707" s="1" t="s">
        <v>446</v>
      </c>
      <c r="D1707" s="1">
        <v>112221</v>
      </c>
      <c r="E1707" s="1" t="s">
        <v>624</v>
      </c>
      <c r="F1707" s="1">
        <v>34203085</v>
      </c>
      <c r="G1707" s="1">
        <v>1.83</v>
      </c>
      <c r="H1707" s="1">
        <v>6.1623775704577675</v>
      </c>
      <c r="I1707" s="1">
        <v>-4.5338831484680266</v>
      </c>
      <c r="J1707" s="1">
        <v>-7.5987216216079361</v>
      </c>
      <c r="K1707" s="1">
        <v>-10.989947713627735</v>
      </c>
      <c r="L1707" s="1">
        <v>11.940638912814867</v>
      </c>
      <c r="M1707" s="1">
        <v>-54.099998474121094</v>
      </c>
      <c r="N1707" s="1">
        <v>1</v>
      </c>
      <c r="O1707" s="1">
        <v>0.96533690096206171</v>
      </c>
      <c r="P1707" s="1">
        <v>0.96533690096206171</v>
      </c>
      <c r="Q1707" s="1">
        <v>1</v>
      </c>
      <c r="R1707" s="1">
        <v>0.9329846751933194</v>
      </c>
      <c r="S1707" s="1">
        <v>0.9329846751933194</v>
      </c>
      <c r="T1707" s="1">
        <v>0.9329846751933194</v>
      </c>
      <c r="U1707" s="1">
        <v>0.96533690096206171</v>
      </c>
      <c r="V1707" s="1">
        <v>406.790663</v>
      </c>
      <c r="W1707" s="1">
        <v>379.211635</v>
      </c>
      <c r="X1707" s="1">
        <v>262</v>
      </c>
      <c r="Y1707" s="1">
        <v>389.46</v>
      </c>
      <c r="Z1707" s="7">
        <v>74463</v>
      </c>
      <c r="AA1707" s="7">
        <v>29.657235949643201</v>
      </c>
      <c r="AB1707" s="7">
        <v>58.4</v>
      </c>
      <c r="AC1707" s="7" t="s">
        <v>444</v>
      </c>
      <c r="AD1707" s="7">
        <v>31.17</v>
      </c>
      <c r="AE1707" s="7">
        <v>21.24</v>
      </c>
      <c r="AF1707" s="7">
        <v>48.476757825</v>
      </c>
      <c r="AG1707" s="7">
        <v>33.209453879999998</v>
      </c>
    </row>
    <row r="1708" spans="1:33" x14ac:dyDescent="0.25">
      <c r="A1708" s="1">
        <v>164736</v>
      </c>
      <c r="B1708" s="1">
        <v>21001000</v>
      </c>
      <c r="C1708" s="1" t="s">
        <v>446</v>
      </c>
      <c r="D1708" s="1">
        <v>112232</v>
      </c>
      <c r="E1708" s="1" t="s">
        <v>624</v>
      </c>
      <c r="F1708" s="1">
        <v>34203085</v>
      </c>
      <c r="G1708" s="1">
        <v>1.83</v>
      </c>
      <c r="H1708" s="1">
        <v>9.425345855411642</v>
      </c>
      <c r="I1708" s="1">
        <v>-8.8653545612141542</v>
      </c>
      <c r="J1708" s="1">
        <v>-3.9857675529879613</v>
      </c>
      <c r="K1708" s="1">
        <v>-11.165452816966898</v>
      </c>
      <c r="L1708" s="1">
        <v>11.930668631984453</v>
      </c>
      <c r="M1708" s="1">
        <v>-54.099998474121094</v>
      </c>
      <c r="N1708" s="1">
        <v>1</v>
      </c>
      <c r="O1708" s="1">
        <v>0.96533690096206171</v>
      </c>
      <c r="P1708" s="1">
        <v>0.96533690096206171</v>
      </c>
      <c r="Q1708" s="1">
        <v>1</v>
      </c>
      <c r="R1708" s="1">
        <v>0.9329846751933194</v>
      </c>
      <c r="S1708" s="1">
        <v>0.9329846751933194</v>
      </c>
      <c r="T1708" s="1">
        <v>0.9329846751933194</v>
      </c>
      <c r="U1708" s="1">
        <v>0.96533690096206171</v>
      </c>
      <c r="V1708" s="1">
        <v>406.790663</v>
      </c>
      <c r="W1708" s="1">
        <v>379.211635</v>
      </c>
      <c r="X1708" s="1">
        <v>262</v>
      </c>
      <c r="Y1708" s="1">
        <v>389.46</v>
      </c>
      <c r="Z1708" s="7">
        <v>74463</v>
      </c>
      <c r="AA1708" s="7">
        <v>29.682855741905499</v>
      </c>
      <c r="AB1708" s="7">
        <v>37.840000000000003</v>
      </c>
      <c r="AC1708" s="7" t="s">
        <v>444</v>
      </c>
      <c r="AD1708" s="7">
        <v>60.33</v>
      </c>
      <c r="AE1708" s="7">
        <v>20.89</v>
      </c>
      <c r="AF1708" s="7">
        <v>93.325648560999994</v>
      </c>
      <c r="AG1708" s="7">
        <v>32.671729718999998</v>
      </c>
    </row>
    <row r="1709" spans="1:33" x14ac:dyDescent="0.25">
      <c r="A1709" s="1">
        <v>164737</v>
      </c>
      <c r="B1709" s="1">
        <v>26001000</v>
      </c>
      <c r="C1709" s="1" t="s">
        <v>446</v>
      </c>
      <c r="D1709" s="1">
        <v>112250</v>
      </c>
      <c r="E1709" s="1" t="s">
        <v>624</v>
      </c>
      <c r="F1709" s="1">
        <v>34203085</v>
      </c>
      <c r="G1709" s="1">
        <v>1.83</v>
      </c>
      <c r="H1709" s="1">
        <v>9.308181639836075</v>
      </c>
      <c r="I1709" s="1">
        <v>-8.4983805226362303</v>
      </c>
      <c r="J1709" s="1">
        <v>-3.5772292116738713</v>
      </c>
      <c r="K1709" s="1">
        <v>-10.935802210116123</v>
      </c>
      <c r="L1709" s="1">
        <v>11.523427975201775</v>
      </c>
      <c r="M1709" s="1">
        <v>-54.099998474121094</v>
      </c>
      <c r="N1709" s="1">
        <v>1</v>
      </c>
      <c r="O1709" s="1">
        <v>0.96533690096206171</v>
      </c>
      <c r="P1709" s="1">
        <v>0.96533690096206171</v>
      </c>
      <c r="Q1709" s="1">
        <v>1</v>
      </c>
      <c r="R1709" s="1">
        <v>0.9329846751933194</v>
      </c>
      <c r="S1709" s="1">
        <v>0.9329846751933194</v>
      </c>
      <c r="T1709" s="1">
        <v>0.9329846751933194</v>
      </c>
      <c r="U1709" s="1">
        <v>0.96533690096206171</v>
      </c>
      <c r="V1709" s="1">
        <v>406.790663</v>
      </c>
      <c r="W1709" s="1">
        <v>379.211635</v>
      </c>
      <c r="X1709" s="1">
        <v>262</v>
      </c>
      <c r="Y1709" s="1">
        <v>389.46</v>
      </c>
      <c r="Z1709" s="7">
        <v>74463</v>
      </c>
      <c r="AA1709" s="7">
        <v>30.767195085301601</v>
      </c>
      <c r="AB1709" s="7">
        <v>38.33</v>
      </c>
      <c r="AC1709" s="7" t="s">
        <v>444</v>
      </c>
      <c r="AD1709" s="7">
        <v>67.33</v>
      </c>
      <c r="AE1709" s="7">
        <v>21.35</v>
      </c>
      <c r="AF1709" s="7">
        <v>104.09813244</v>
      </c>
      <c r="AG1709" s="7">
        <v>33.378832226999997</v>
      </c>
    </row>
    <row r="1710" spans="1:33" x14ac:dyDescent="0.25">
      <c r="A1710" s="1">
        <v>164738</v>
      </c>
      <c r="B1710" s="1">
        <v>21002000</v>
      </c>
      <c r="C1710" s="1" t="s">
        <v>446</v>
      </c>
      <c r="D1710" s="1">
        <v>112239</v>
      </c>
      <c r="E1710" s="1" t="s">
        <v>624</v>
      </c>
      <c r="F1710" s="1">
        <v>34203085</v>
      </c>
      <c r="G1710" s="1">
        <v>1.83</v>
      </c>
      <c r="H1710" s="1">
        <v>5.4722720656133763</v>
      </c>
      <c r="I1710" s="1">
        <v>-5.0110885156577893</v>
      </c>
      <c r="J1710" s="1">
        <v>-3.1174811887142897</v>
      </c>
      <c r="K1710" s="1">
        <v>-7.1066881122138792</v>
      </c>
      <c r="L1710" s="1">
        <v>7.531726742819548</v>
      </c>
      <c r="M1710" s="1">
        <v>-54.099998474121094</v>
      </c>
      <c r="N1710" s="1">
        <v>1</v>
      </c>
      <c r="O1710" s="1">
        <v>0.96533690096206171</v>
      </c>
      <c r="P1710" s="1">
        <v>0.96533690096206171</v>
      </c>
      <c r="Q1710" s="1">
        <v>1</v>
      </c>
      <c r="R1710" s="1">
        <v>0.9329846751933194</v>
      </c>
      <c r="S1710" s="1">
        <v>0.9329846751933194</v>
      </c>
      <c r="T1710" s="1">
        <v>0.9329846751933194</v>
      </c>
      <c r="U1710" s="1">
        <v>0.96533690096206171</v>
      </c>
      <c r="V1710" s="1">
        <v>406.790663</v>
      </c>
      <c r="W1710" s="1">
        <v>379.211635</v>
      </c>
      <c r="X1710" s="1">
        <v>262</v>
      </c>
      <c r="Y1710" s="1">
        <v>389.46</v>
      </c>
      <c r="Z1710" s="7">
        <v>74463</v>
      </c>
      <c r="AA1710" s="7">
        <v>47.603327900690303</v>
      </c>
      <c r="AB1710" s="7">
        <v>65.89</v>
      </c>
      <c r="AC1710" s="7" t="s">
        <v>444</v>
      </c>
      <c r="AD1710" s="7">
        <v>77.41</v>
      </c>
      <c r="AE1710" s="7">
        <v>33.4</v>
      </c>
      <c r="AF1710" s="7">
        <v>119.59739472</v>
      </c>
      <c r="AG1710" s="7">
        <v>51.902294783999999</v>
      </c>
    </row>
    <row r="1711" spans="1:33" x14ac:dyDescent="0.25">
      <c r="A1711" s="1">
        <v>164739</v>
      </c>
      <c r="B1711" s="1">
        <v>20050006</v>
      </c>
      <c r="C1711" s="1" t="s">
        <v>446</v>
      </c>
      <c r="D1711" s="1">
        <v>112190</v>
      </c>
      <c r="E1711" s="1" t="s">
        <v>624</v>
      </c>
      <c r="F1711" s="1">
        <v>34203085</v>
      </c>
      <c r="G1711" s="1">
        <v>1.83</v>
      </c>
      <c r="H1711" s="1">
        <v>11.392622229548014</v>
      </c>
      <c r="I1711" s="1">
        <v>-8.7148494366562836</v>
      </c>
      <c r="J1711" s="1">
        <v>-6.9430944838120459</v>
      </c>
      <c r="K1711" s="1">
        <v>-15.856130814959863</v>
      </c>
      <c r="L1711" s="1">
        <v>16.041494149382395</v>
      </c>
      <c r="M1711" s="1">
        <v>-54.099998474121094</v>
      </c>
      <c r="N1711" s="1">
        <v>1</v>
      </c>
      <c r="O1711" s="1">
        <v>0.96533690096206171</v>
      </c>
      <c r="P1711" s="1">
        <v>0.96533690096206171</v>
      </c>
      <c r="Q1711" s="1">
        <v>1</v>
      </c>
      <c r="R1711" s="1">
        <v>0.9329846751933194</v>
      </c>
      <c r="S1711" s="1">
        <v>0.9329846751933194</v>
      </c>
      <c r="T1711" s="1">
        <v>0.9329846751933194</v>
      </c>
      <c r="U1711" s="1">
        <v>0.96533690096206171</v>
      </c>
      <c r="V1711" s="1">
        <v>406.790663</v>
      </c>
      <c r="W1711" s="1">
        <v>379.211635</v>
      </c>
      <c r="X1711" s="1">
        <v>262</v>
      </c>
      <c r="Y1711" s="1">
        <v>389.46</v>
      </c>
      <c r="Z1711" s="7">
        <v>74463</v>
      </c>
      <c r="AA1711" s="7">
        <v>21.820005488936999</v>
      </c>
      <c r="AB1711" s="7">
        <v>31.13</v>
      </c>
      <c r="AC1711" s="7" t="s">
        <v>444</v>
      </c>
      <c r="AD1711" s="7">
        <v>34.21</v>
      </c>
      <c r="AE1711" s="7">
        <v>14.42</v>
      </c>
      <c r="AF1711" s="7">
        <v>53.148781976999999</v>
      </c>
      <c r="AG1711" s="7">
        <v>22.710709368</v>
      </c>
    </row>
    <row r="1712" spans="1:33" x14ac:dyDescent="0.25">
      <c r="A1712" s="1">
        <v>164740</v>
      </c>
      <c r="B1712" s="1">
        <v>26002000</v>
      </c>
      <c r="C1712" s="1" t="s">
        <v>446</v>
      </c>
      <c r="D1712" s="1">
        <v>112257</v>
      </c>
      <c r="E1712" s="1" t="s">
        <v>624</v>
      </c>
      <c r="F1712" s="1">
        <v>34203085</v>
      </c>
      <c r="G1712" s="1">
        <v>1.83</v>
      </c>
      <c r="H1712" s="1">
        <v>5.1284224023777769</v>
      </c>
      <c r="I1712" s="1">
        <v>-4.3979201679313249</v>
      </c>
      <c r="J1712" s="1">
        <v>-2.8324906750944967</v>
      </c>
      <c r="K1712" s="1">
        <v>-6.8892193533202644</v>
      </c>
      <c r="L1712" s="1">
        <v>6.9895821517879577</v>
      </c>
      <c r="M1712" s="1">
        <v>-54.099998474121094</v>
      </c>
      <c r="N1712" s="1">
        <v>1</v>
      </c>
      <c r="O1712" s="1">
        <v>0.96533690096206171</v>
      </c>
      <c r="P1712" s="1">
        <v>0.96533690096206171</v>
      </c>
      <c r="Q1712" s="1">
        <v>1</v>
      </c>
      <c r="R1712" s="1">
        <v>0.9329846751933194</v>
      </c>
      <c r="S1712" s="1">
        <v>0.9329846751933194</v>
      </c>
      <c r="T1712" s="1">
        <v>0.9329846751933194</v>
      </c>
      <c r="U1712" s="1">
        <v>0.96533690096206171</v>
      </c>
      <c r="V1712" s="1">
        <v>406.790663</v>
      </c>
      <c r="W1712" s="1">
        <v>379.211635</v>
      </c>
      <c r="X1712" s="1">
        <v>262</v>
      </c>
      <c r="Y1712" s="1">
        <v>389.46</v>
      </c>
      <c r="Z1712" s="7">
        <v>74463</v>
      </c>
      <c r="AA1712" s="7">
        <v>51.373228698086798</v>
      </c>
      <c r="AB1712" s="7">
        <v>70.38</v>
      </c>
      <c r="AC1712" s="7" t="s">
        <v>444</v>
      </c>
      <c r="AD1712" s="7">
        <v>85.3</v>
      </c>
      <c r="AE1712" s="7">
        <v>34.479999999999997</v>
      </c>
      <c r="AF1712" s="7">
        <v>131.73127878</v>
      </c>
      <c r="AG1712" s="7">
        <v>53.572236732</v>
      </c>
    </row>
    <row r="1713" spans="1:33" x14ac:dyDescent="0.25">
      <c r="A1713" s="1">
        <v>164741</v>
      </c>
      <c r="B1713" s="1">
        <v>20030000</v>
      </c>
      <c r="C1713" s="1" t="s">
        <v>446</v>
      </c>
      <c r="D1713" s="1">
        <v>112151</v>
      </c>
      <c r="E1713" s="1" t="s">
        <v>624</v>
      </c>
      <c r="F1713" s="1">
        <v>34203085</v>
      </c>
      <c r="G1713" s="1">
        <v>1.83</v>
      </c>
      <c r="H1713" s="1">
        <v>16.744689896100923</v>
      </c>
      <c r="I1713" s="1">
        <v>-9.0979285274239636</v>
      </c>
      <c r="J1713" s="1">
        <v>2.0675683053210494</v>
      </c>
      <c r="K1713" s="1">
        <v>-16.310436819826077</v>
      </c>
      <c r="L1713" s="1">
        <v>15.812972093451041</v>
      </c>
      <c r="M1713" s="1">
        <v>-54.099998474121094</v>
      </c>
      <c r="N1713" s="1">
        <v>1</v>
      </c>
      <c r="O1713" s="1">
        <v>0.96533690096206171</v>
      </c>
      <c r="P1713" s="1">
        <v>0.96533690096206171</v>
      </c>
      <c r="Q1713" s="1">
        <v>1</v>
      </c>
      <c r="R1713" s="1">
        <v>0.9329846751933194</v>
      </c>
      <c r="S1713" s="1">
        <v>0.9329846751933194</v>
      </c>
      <c r="T1713" s="1">
        <v>0.9329846751933194</v>
      </c>
      <c r="U1713" s="1">
        <v>0.96533690096206171</v>
      </c>
      <c r="V1713" s="1">
        <v>406.790663</v>
      </c>
      <c r="W1713" s="1">
        <v>379.211635</v>
      </c>
      <c r="X1713" s="1">
        <v>262</v>
      </c>
      <c r="Y1713" s="1">
        <v>389.46</v>
      </c>
      <c r="Z1713" s="7">
        <v>74463</v>
      </c>
      <c r="AA1713" s="7">
        <v>22.149790082236599</v>
      </c>
      <c r="AB1713" s="7">
        <v>20.86</v>
      </c>
      <c r="AC1713" s="7" t="s">
        <v>444</v>
      </c>
      <c r="AD1713" s="7" t="s">
        <v>445</v>
      </c>
      <c r="AE1713" s="7">
        <v>13.99</v>
      </c>
      <c r="AF1713" s="7" t="s">
        <v>445</v>
      </c>
      <c r="AG1713" s="7">
        <v>22.050278394999999</v>
      </c>
    </row>
    <row r="1714" spans="1:33" x14ac:dyDescent="0.25">
      <c r="A1714" s="1">
        <v>164742</v>
      </c>
      <c r="B1714" s="1">
        <v>20031000</v>
      </c>
      <c r="C1714" s="1" t="s">
        <v>446</v>
      </c>
      <c r="D1714" s="1">
        <v>112158</v>
      </c>
      <c r="E1714" s="1" t="s">
        <v>624</v>
      </c>
      <c r="F1714" s="1">
        <v>34203085</v>
      </c>
      <c r="G1714" s="1">
        <v>1.83</v>
      </c>
      <c r="H1714" s="1">
        <v>-4.6124029371834361</v>
      </c>
      <c r="I1714" s="1">
        <v>4.2595939122579409</v>
      </c>
      <c r="J1714" s="1">
        <v>-12.926245936386549</v>
      </c>
      <c r="K1714" s="1">
        <v>-9.2808004449887065</v>
      </c>
      <c r="L1714" s="1">
        <v>11.992081177358861</v>
      </c>
      <c r="M1714" s="1">
        <v>-54.099998474121094</v>
      </c>
      <c r="N1714" s="1">
        <v>1</v>
      </c>
      <c r="O1714" s="1">
        <v>0.96533690096206171</v>
      </c>
      <c r="P1714" s="1">
        <v>0.96533690096206171</v>
      </c>
      <c r="Q1714" s="1">
        <v>1</v>
      </c>
      <c r="R1714" s="1">
        <v>0.9329846751933194</v>
      </c>
      <c r="S1714" s="1">
        <v>0.9329846751933194</v>
      </c>
      <c r="T1714" s="1">
        <v>0.9329846751933194</v>
      </c>
      <c r="U1714" s="1">
        <v>0.96533690096206171</v>
      </c>
      <c r="V1714" s="1">
        <v>406.790663</v>
      </c>
      <c r="W1714" s="1">
        <v>379.211635</v>
      </c>
      <c r="X1714" s="1">
        <v>262</v>
      </c>
      <c r="Y1714" s="1">
        <v>389.46</v>
      </c>
      <c r="Z1714" s="7">
        <v>74463</v>
      </c>
      <c r="AA1714" s="7">
        <v>29.525726029172802</v>
      </c>
      <c r="AB1714" s="7" t="s">
        <v>444</v>
      </c>
      <c r="AC1714" s="7">
        <v>84.94</v>
      </c>
      <c r="AD1714" s="7">
        <v>17.91</v>
      </c>
      <c r="AE1714" s="7">
        <v>25.34</v>
      </c>
      <c r="AF1714" s="7">
        <v>28.085019061000001</v>
      </c>
      <c r="AG1714" s="7">
        <v>39.509448691999999</v>
      </c>
    </row>
    <row r="1715" spans="1:33" x14ac:dyDescent="0.25">
      <c r="A1715" s="1">
        <v>164743</v>
      </c>
      <c r="B1715" s="1">
        <v>20051006</v>
      </c>
      <c r="C1715" s="1" t="s">
        <v>446</v>
      </c>
      <c r="D1715" s="1">
        <v>112193</v>
      </c>
      <c r="E1715" s="1" t="s">
        <v>624</v>
      </c>
      <c r="F1715" s="1">
        <v>34203085</v>
      </c>
      <c r="G1715" s="1">
        <v>1.83</v>
      </c>
      <c r="H1715" s="1">
        <v>6.652177951587201</v>
      </c>
      <c r="I1715" s="1">
        <v>-2.7684137374667332</v>
      </c>
      <c r="J1715" s="1">
        <v>0.70805220738552332</v>
      </c>
      <c r="K1715" s="1">
        <v>-7.3761934484302873</v>
      </c>
      <c r="L1715" s="1">
        <v>6.4588779498653981</v>
      </c>
      <c r="M1715" s="1">
        <v>-54.099998474121094</v>
      </c>
      <c r="N1715" s="1">
        <v>1</v>
      </c>
      <c r="O1715" s="1">
        <v>0.96533690096206171</v>
      </c>
      <c r="P1715" s="1">
        <v>0.96533690096206171</v>
      </c>
      <c r="Q1715" s="1">
        <v>1</v>
      </c>
      <c r="R1715" s="1">
        <v>0.9329846751933194</v>
      </c>
      <c r="S1715" s="1">
        <v>0.9329846751933194</v>
      </c>
      <c r="T1715" s="1">
        <v>0.9329846751933194</v>
      </c>
      <c r="U1715" s="1">
        <v>0.96533690096206171</v>
      </c>
      <c r="V1715" s="1">
        <v>406.790663</v>
      </c>
      <c r="W1715" s="1">
        <v>379.211635</v>
      </c>
      <c r="X1715" s="1">
        <v>262</v>
      </c>
      <c r="Y1715" s="1">
        <v>389.46</v>
      </c>
      <c r="Z1715" s="7">
        <v>74463</v>
      </c>
      <c r="AA1715" s="7">
        <v>55.676560136468503</v>
      </c>
      <c r="AB1715" s="7">
        <v>54.03</v>
      </c>
      <c r="AC1715" s="7" t="s">
        <v>444</v>
      </c>
      <c r="AD1715" s="7" t="s">
        <v>445</v>
      </c>
      <c r="AE1715" s="7">
        <v>32.14</v>
      </c>
      <c r="AF1715" s="7" t="s">
        <v>445</v>
      </c>
      <c r="AG1715" s="7">
        <v>49.969393912999998</v>
      </c>
    </row>
    <row r="1716" spans="1:33" x14ac:dyDescent="0.25">
      <c r="A1716" s="1">
        <v>164744</v>
      </c>
      <c r="B1716" s="1">
        <v>20014000</v>
      </c>
      <c r="C1716" s="1" t="s">
        <v>456</v>
      </c>
      <c r="D1716" s="1">
        <v>112080</v>
      </c>
      <c r="E1716" s="1" t="s">
        <v>626</v>
      </c>
      <c r="F1716" s="1">
        <v>34203085</v>
      </c>
      <c r="G1716" s="1">
        <v>1.83</v>
      </c>
      <c r="H1716" s="1">
        <v>24.541128323316293</v>
      </c>
      <c r="I1716" s="1">
        <v>-7.6059863308759228</v>
      </c>
      <c r="J1716" s="1">
        <v>11.389900950569473</v>
      </c>
      <c r="K1716" s="1">
        <v>-25.25306874016006</v>
      </c>
      <c r="L1716" s="1">
        <v>22.44863124925962</v>
      </c>
      <c r="M1716" s="1">
        <v>-45.099998474121094</v>
      </c>
      <c r="N1716" s="1">
        <v>1</v>
      </c>
      <c r="O1716" s="1">
        <v>0.96533690096206171</v>
      </c>
      <c r="P1716" s="1">
        <v>0.96533690096206171</v>
      </c>
      <c r="Q1716" s="1">
        <v>1</v>
      </c>
      <c r="R1716" s="1">
        <v>0.9329846751933194</v>
      </c>
      <c r="S1716" s="1">
        <v>0.9329846751933194</v>
      </c>
      <c r="T1716" s="1">
        <v>0.9329846751933194</v>
      </c>
      <c r="U1716" s="1">
        <v>0.96533690096206171</v>
      </c>
      <c r="V1716" s="1">
        <v>406.790663</v>
      </c>
      <c r="W1716" s="1">
        <v>379.211635</v>
      </c>
      <c r="X1716" s="1">
        <v>262</v>
      </c>
      <c r="Y1716" s="1">
        <v>389.46</v>
      </c>
      <c r="Z1716" s="7">
        <v>74463</v>
      </c>
      <c r="AA1716" s="7">
        <v>15.3068732554342</v>
      </c>
      <c r="AB1716" s="7">
        <v>13.92</v>
      </c>
      <c r="AC1716" s="7" t="s">
        <v>444</v>
      </c>
      <c r="AD1716" s="7" t="s">
        <v>445</v>
      </c>
      <c r="AE1716" s="7">
        <v>8.68</v>
      </c>
      <c r="AF1716" s="7" t="s">
        <v>445</v>
      </c>
      <c r="AG1716" s="7">
        <v>13.887699918999999</v>
      </c>
    </row>
    <row r="1717" spans="1:33" x14ac:dyDescent="0.25">
      <c r="A1717" s="1">
        <v>164745</v>
      </c>
      <c r="B1717" s="1">
        <v>20016000</v>
      </c>
      <c r="C1717" s="1" t="s">
        <v>456</v>
      </c>
      <c r="D1717" s="1">
        <v>112090</v>
      </c>
      <c r="E1717" s="1" t="s">
        <v>626</v>
      </c>
      <c r="F1717" s="1">
        <v>34203085</v>
      </c>
      <c r="G1717" s="1">
        <v>1.83</v>
      </c>
      <c r="H1717" s="1">
        <v>24.175271052326227</v>
      </c>
      <c r="I1717" s="1">
        <v>-8.1769621187078343</v>
      </c>
      <c r="J1717" s="1">
        <v>9.9119754151553039</v>
      </c>
      <c r="K1717" s="1">
        <v>-24.196889221384893</v>
      </c>
      <c r="L1717" s="1">
        <v>21.326065791855495</v>
      </c>
      <c r="M1717" s="1">
        <v>-45.099998474121094</v>
      </c>
      <c r="N1717" s="1">
        <v>1</v>
      </c>
      <c r="O1717" s="1">
        <v>0.96533690096206171</v>
      </c>
      <c r="P1717" s="1">
        <v>0.96533690096206171</v>
      </c>
      <c r="Q1717" s="1">
        <v>1</v>
      </c>
      <c r="R1717" s="1">
        <v>0.9329846751933194</v>
      </c>
      <c r="S1717" s="1">
        <v>0.9329846751933194</v>
      </c>
      <c r="T1717" s="1">
        <v>0.9329846751933194</v>
      </c>
      <c r="U1717" s="1">
        <v>0.96533690096206171</v>
      </c>
      <c r="V1717" s="1">
        <v>406.790663</v>
      </c>
      <c r="W1717" s="1">
        <v>379.211635</v>
      </c>
      <c r="X1717" s="1">
        <v>262</v>
      </c>
      <c r="Y1717" s="1">
        <v>389.46</v>
      </c>
      <c r="Z1717" s="7">
        <v>74463</v>
      </c>
      <c r="AA1717" s="7">
        <v>16.165237513215299</v>
      </c>
      <c r="AB1717" s="7">
        <v>14.14</v>
      </c>
      <c r="AC1717" s="7" t="s">
        <v>444</v>
      </c>
      <c r="AD1717" s="7" t="s">
        <v>445</v>
      </c>
      <c r="AE1717" s="7">
        <v>9.1</v>
      </c>
      <c r="AF1717" s="7" t="s">
        <v>445</v>
      </c>
      <c r="AG1717" s="7">
        <v>14.537538979000001</v>
      </c>
    </row>
    <row r="1718" spans="1:33" x14ac:dyDescent="0.25">
      <c r="A1718" s="1">
        <v>164746</v>
      </c>
      <c r="B1718" s="1">
        <v>20017000</v>
      </c>
      <c r="C1718" s="1" t="s">
        <v>456</v>
      </c>
      <c r="D1718" s="1">
        <v>112095</v>
      </c>
      <c r="E1718" s="1" t="s">
        <v>626</v>
      </c>
      <c r="F1718" s="1">
        <v>34203085</v>
      </c>
      <c r="G1718" s="1">
        <v>1.83</v>
      </c>
      <c r="H1718" s="1">
        <v>-0.78371637222248358</v>
      </c>
      <c r="I1718" s="1">
        <v>17.975294041958755</v>
      </c>
      <c r="J1718" s="1">
        <v>-25.340309220476964</v>
      </c>
      <c r="K1718" s="1">
        <v>13.385547834182074</v>
      </c>
      <c r="L1718" s="1">
        <v>24.961932572953707</v>
      </c>
      <c r="M1718" s="1">
        <v>-45.099998474121094</v>
      </c>
      <c r="N1718" s="1">
        <v>1</v>
      </c>
      <c r="O1718" s="1">
        <v>0.96533690096206171</v>
      </c>
      <c r="P1718" s="1">
        <v>0.96533690096206171</v>
      </c>
      <c r="Q1718" s="1">
        <v>1</v>
      </c>
      <c r="R1718" s="1">
        <v>0.9329846751933194</v>
      </c>
      <c r="S1718" s="1">
        <v>0.9329846751933194</v>
      </c>
      <c r="T1718" s="1">
        <v>0.9329846751933194</v>
      </c>
      <c r="U1718" s="1">
        <v>0.96533690096206171</v>
      </c>
      <c r="V1718" s="1">
        <v>406.790663</v>
      </c>
      <c r="W1718" s="1">
        <v>379.211635</v>
      </c>
      <c r="X1718" s="1">
        <v>262</v>
      </c>
      <c r="Y1718" s="1">
        <v>389.46</v>
      </c>
      <c r="Z1718" s="7">
        <v>74463</v>
      </c>
      <c r="AA1718" s="7">
        <v>13.665009749136599</v>
      </c>
      <c r="AB1718" s="7" t="s">
        <v>444</v>
      </c>
      <c r="AC1718" s="7">
        <v>19.37</v>
      </c>
      <c r="AD1718" s="7">
        <v>8.65</v>
      </c>
      <c r="AE1718" s="7" t="s">
        <v>445</v>
      </c>
      <c r="AF1718" s="7">
        <v>13.836445213999999</v>
      </c>
      <c r="AG1718" s="7" t="s">
        <v>445</v>
      </c>
    </row>
    <row r="1719" spans="1:33" x14ac:dyDescent="0.25">
      <c r="A1719" s="1">
        <v>164747</v>
      </c>
      <c r="B1719" s="1">
        <v>20018000</v>
      </c>
      <c r="C1719" s="1" t="s">
        <v>456</v>
      </c>
      <c r="D1719" s="1">
        <v>112099</v>
      </c>
      <c r="E1719" s="1" t="s">
        <v>626</v>
      </c>
      <c r="F1719" s="1">
        <v>34203085</v>
      </c>
      <c r="G1719" s="1">
        <v>1.83</v>
      </c>
      <c r="H1719" s="1">
        <v>7.2321129736989871</v>
      </c>
      <c r="I1719" s="1">
        <v>2.7573027294995414</v>
      </c>
      <c r="J1719" s="1">
        <v>3.1946778588547526</v>
      </c>
      <c r="K1719" s="1">
        <v>-6.3977866312318632</v>
      </c>
      <c r="L1719" s="1">
        <v>8.1514245457585464</v>
      </c>
      <c r="M1719" s="1">
        <v>-45.099998474121094</v>
      </c>
      <c r="N1719" s="1">
        <v>1</v>
      </c>
      <c r="O1719" s="1">
        <v>0.96533690096206171</v>
      </c>
      <c r="P1719" s="1">
        <v>0.96533690096206171</v>
      </c>
      <c r="Q1719" s="1">
        <v>1</v>
      </c>
      <c r="R1719" s="1">
        <v>0.9329846751933194</v>
      </c>
      <c r="S1719" s="1">
        <v>0.9329846751933194</v>
      </c>
      <c r="T1719" s="1">
        <v>0.9329846751933194</v>
      </c>
      <c r="U1719" s="1">
        <v>0.96533690096206171</v>
      </c>
      <c r="V1719" s="1">
        <v>406.790663</v>
      </c>
      <c r="W1719" s="1">
        <v>379.211635</v>
      </c>
      <c r="X1719" s="1">
        <v>262</v>
      </c>
      <c r="Y1719" s="1">
        <v>389.46</v>
      </c>
      <c r="Z1719" s="7">
        <v>74463</v>
      </c>
      <c r="AA1719" s="7">
        <v>43.908344852450803</v>
      </c>
      <c r="AB1719" s="7">
        <v>49.62</v>
      </c>
      <c r="AC1719" s="7">
        <v>131.76</v>
      </c>
      <c r="AD1719" s="7" t="s">
        <v>445</v>
      </c>
      <c r="AE1719" s="7">
        <v>37.21</v>
      </c>
      <c r="AF1719" s="7" t="s">
        <v>445</v>
      </c>
      <c r="AG1719" s="7">
        <v>57.764090007999997</v>
      </c>
    </row>
    <row r="1720" spans="1:33" x14ac:dyDescent="0.25">
      <c r="A1720" s="1">
        <v>164748</v>
      </c>
      <c r="B1720" s="1">
        <v>20015000</v>
      </c>
      <c r="C1720" s="1" t="s">
        <v>456</v>
      </c>
      <c r="D1720" s="1">
        <v>112085</v>
      </c>
      <c r="E1720" s="1" t="s">
        <v>626</v>
      </c>
      <c r="F1720" s="1">
        <v>34203085</v>
      </c>
      <c r="G1720" s="1">
        <v>1.83</v>
      </c>
      <c r="H1720" s="1">
        <v>6.3789917579443776</v>
      </c>
      <c r="I1720" s="1">
        <v>13.441803570640783</v>
      </c>
      <c r="J1720" s="1">
        <v>-14.846441292934752</v>
      </c>
      <c r="K1720" s="1">
        <v>8.2167588403661345</v>
      </c>
      <c r="L1720" s="1">
        <v>18.871088557478366</v>
      </c>
      <c r="M1720" s="1">
        <v>-45.099998474121094</v>
      </c>
      <c r="N1720" s="1">
        <v>1</v>
      </c>
      <c r="O1720" s="1">
        <v>0.96533690096206171</v>
      </c>
      <c r="P1720" s="1">
        <v>0.96533690096206171</v>
      </c>
      <c r="Q1720" s="1">
        <v>1</v>
      </c>
      <c r="R1720" s="1">
        <v>0.9329846751933194</v>
      </c>
      <c r="S1720" s="1">
        <v>0.9329846751933194</v>
      </c>
      <c r="T1720" s="1">
        <v>0.9329846751933194</v>
      </c>
      <c r="U1720" s="1">
        <v>0.96533690096206171</v>
      </c>
      <c r="V1720" s="1">
        <v>406.790663</v>
      </c>
      <c r="W1720" s="1">
        <v>379.211635</v>
      </c>
      <c r="X1720" s="1">
        <v>262</v>
      </c>
      <c r="Y1720" s="1">
        <v>389.46</v>
      </c>
      <c r="Z1720" s="7">
        <v>74463</v>
      </c>
      <c r="AA1720" s="7">
        <v>18.398297211349199</v>
      </c>
      <c r="AB1720" s="7">
        <v>56.39</v>
      </c>
      <c r="AC1720" s="7">
        <v>26.23</v>
      </c>
      <c r="AD1720" s="7">
        <v>15.46</v>
      </c>
      <c r="AE1720" s="7" t="s">
        <v>445</v>
      </c>
      <c r="AF1720" s="7">
        <v>24.323247640999998</v>
      </c>
      <c r="AG1720" s="7" t="s">
        <v>445</v>
      </c>
    </row>
    <row r="1721" spans="1:33" x14ac:dyDescent="0.25">
      <c r="A1721" s="1">
        <v>164749</v>
      </c>
      <c r="B1721" s="1">
        <v>20003000</v>
      </c>
      <c r="C1721" s="1" t="s">
        <v>456</v>
      </c>
      <c r="D1721" s="1">
        <v>112014</v>
      </c>
      <c r="E1721" s="1" t="s">
        <v>626</v>
      </c>
      <c r="F1721" s="1">
        <v>34203085</v>
      </c>
      <c r="G1721" s="1">
        <v>1.83</v>
      </c>
      <c r="H1721" s="1">
        <v>14.821655446382094</v>
      </c>
      <c r="I1721" s="1">
        <v>-6.592715508426318</v>
      </c>
      <c r="J1721" s="1">
        <v>5.5654314543628978</v>
      </c>
      <c r="K1721" s="1">
        <v>-16.144462229143762</v>
      </c>
      <c r="L1721" s="1">
        <v>14.072204849123041</v>
      </c>
      <c r="M1721" s="1">
        <v>-45.099998474121094</v>
      </c>
      <c r="N1721" s="1">
        <v>1</v>
      </c>
      <c r="O1721" s="1">
        <v>0.96533690096206171</v>
      </c>
      <c r="P1721" s="1">
        <v>0.96533690096206171</v>
      </c>
      <c r="Q1721" s="1">
        <v>1</v>
      </c>
      <c r="R1721" s="1">
        <v>0.9329846751933194</v>
      </c>
      <c r="S1721" s="1">
        <v>0.9329846751933194</v>
      </c>
      <c r="T1721" s="1">
        <v>0.9329846751933194</v>
      </c>
      <c r="U1721" s="1">
        <v>0.96533690096206171</v>
      </c>
      <c r="V1721" s="1">
        <v>406.790663</v>
      </c>
      <c r="W1721" s="1">
        <v>379.211635</v>
      </c>
      <c r="X1721" s="1">
        <v>262</v>
      </c>
      <c r="Y1721" s="1">
        <v>389.46</v>
      </c>
      <c r="Z1721" s="7">
        <v>74463</v>
      </c>
      <c r="AA1721" s="7">
        <v>25.013477522853801</v>
      </c>
      <c r="AB1721" s="7">
        <v>23.7</v>
      </c>
      <c r="AC1721" s="7" t="s">
        <v>444</v>
      </c>
      <c r="AD1721" s="7" t="s">
        <v>445</v>
      </c>
      <c r="AE1721" s="7">
        <v>14.14</v>
      </c>
      <c r="AF1721" s="7" t="s">
        <v>445</v>
      </c>
      <c r="AG1721" s="7">
        <v>22.287248848000001</v>
      </c>
    </row>
    <row r="1722" spans="1:33" x14ac:dyDescent="0.25">
      <c r="A1722" s="1">
        <v>164750</v>
      </c>
      <c r="B1722" s="1">
        <v>20055006</v>
      </c>
      <c r="C1722" s="1" t="s">
        <v>456</v>
      </c>
      <c r="D1722" s="1">
        <v>112205</v>
      </c>
      <c r="E1722" s="1" t="s">
        <v>626</v>
      </c>
      <c r="F1722" s="1">
        <v>34203085</v>
      </c>
      <c r="G1722" s="1">
        <v>1.83</v>
      </c>
      <c r="H1722" s="1">
        <v>12.476259189529102</v>
      </c>
      <c r="I1722" s="1">
        <v>8.6856064105260113</v>
      </c>
      <c r="J1722" s="1">
        <v>1.4377799733972951</v>
      </c>
      <c r="K1722" s="1">
        <v>-5.4890006596794834</v>
      </c>
      <c r="L1722" s="1">
        <v>12.395895306757758</v>
      </c>
      <c r="M1722" s="1">
        <v>-45.099998474121094</v>
      </c>
      <c r="N1722" s="1">
        <v>1</v>
      </c>
      <c r="O1722" s="1">
        <v>0.96533690096206171</v>
      </c>
      <c r="P1722" s="1">
        <v>0.96533690096206171</v>
      </c>
      <c r="Q1722" s="1">
        <v>1</v>
      </c>
      <c r="R1722" s="1">
        <v>0.9329846751933194</v>
      </c>
      <c r="S1722" s="1">
        <v>0.9329846751933194</v>
      </c>
      <c r="T1722" s="1">
        <v>0.9329846751933194</v>
      </c>
      <c r="U1722" s="1">
        <v>0.96533690096206171</v>
      </c>
      <c r="V1722" s="1">
        <v>406.790663</v>
      </c>
      <c r="W1722" s="1">
        <v>379.211635</v>
      </c>
      <c r="X1722" s="1">
        <v>262</v>
      </c>
      <c r="Y1722" s="1">
        <v>389.46</v>
      </c>
      <c r="Z1722" s="7">
        <v>74463</v>
      </c>
      <c r="AA1722" s="7">
        <v>28.531306572111099</v>
      </c>
      <c r="AB1722" s="7">
        <v>28.34</v>
      </c>
      <c r="AC1722" s="7">
        <v>41.15</v>
      </c>
      <c r="AD1722" s="7" t="s">
        <v>445</v>
      </c>
      <c r="AE1722" s="7">
        <v>43.53</v>
      </c>
      <c r="AF1722" s="7" t="s">
        <v>445</v>
      </c>
      <c r="AG1722" s="7">
        <v>67.493362044999998</v>
      </c>
    </row>
    <row r="1723" spans="1:33" x14ac:dyDescent="0.25">
      <c r="A1723" s="1">
        <v>164751</v>
      </c>
      <c r="B1723" s="1">
        <v>20057006</v>
      </c>
      <c r="C1723" s="1" t="s">
        <v>456</v>
      </c>
      <c r="D1723" s="1">
        <v>112211</v>
      </c>
      <c r="E1723" s="1" t="s">
        <v>626</v>
      </c>
      <c r="F1723" s="1">
        <v>34203085</v>
      </c>
      <c r="G1723" s="1">
        <v>1.83</v>
      </c>
      <c r="H1723" s="1">
        <v>9.0590600775179517</v>
      </c>
      <c r="I1723" s="1">
        <v>0.93505225812661275</v>
      </c>
      <c r="J1723" s="1">
        <v>3.5509921457118421</v>
      </c>
      <c r="K1723" s="1">
        <v>-7.9949235926635511</v>
      </c>
      <c r="L1723" s="1">
        <v>8.5992695515549844</v>
      </c>
      <c r="M1723" s="1">
        <v>-45.099998474121094</v>
      </c>
      <c r="N1723" s="1">
        <v>1</v>
      </c>
      <c r="O1723" s="1">
        <v>0.96533690096206171</v>
      </c>
      <c r="P1723" s="1">
        <v>0.96533690096206171</v>
      </c>
      <c r="Q1723" s="1">
        <v>1</v>
      </c>
      <c r="R1723" s="1">
        <v>0.9329846751933194</v>
      </c>
      <c r="S1723" s="1">
        <v>0.9329846751933194</v>
      </c>
      <c r="T1723" s="1">
        <v>0.9329846751933194</v>
      </c>
      <c r="U1723" s="1">
        <v>0.96533690096206171</v>
      </c>
      <c r="V1723" s="1">
        <v>406.790663</v>
      </c>
      <c r="W1723" s="1">
        <v>379.211635</v>
      </c>
      <c r="X1723" s="1">
        <v>262</v>
      </c>
      <c r="Y1723" s="1">
        <v>389.46</v>
      </c>
      <c r="Z1723" s="7">
        <v>74463</v>
      </c>
      <c r="AA1723" s="7">
        <v>41.569544115925702</v>
      </c>
      <c r="AB1723" s="7">
        <v>39.409999999999997</v>
      </c>
      <c r="AC1723" s="7">
        <v>390.49</v>
      </c>
      <c r="AD1723" s="7" t="s">
        <v>445</v>
      </c>
      <c r="AE1723" s="7">
        <v>29.57</v>
      </c>
      <c r="AF1723" s="7" t="s">
        <v>445</v>
      </c>
      <c r="AG1723" s="7">
        <v>46.024853344999997</v>
      </c>
    </row>
    <row r="1724" spans="1:33" x14ac:dyDescent="0.25">
      <c r="A1724" s="1">
        <v>164752</v>
      </c>
      <c r="B1724" s="1">
        <v>20056006</v>
      </c>
      <c r="C1724" s="1" t="s">
        <v>456</v>
      </c>
      <c r="D1724" s="1">
        <v>112208</v>
      </c>
      <c r="E1724" s="1" t="s">
        <v>626</v>
      </c>
      <c r="F1724" s="1">
        <v>34203085</v>
      </c>
      <c r="G1724" s="1">
        <v>1.83</v>
      </c>
      <c r="H1724" s="1">
        <v>5.5186926565333261</v>
      </c>
      <c r="I1724" s="1">
        <v>0.6432410675408321</v>
      </c>
      <c r="J1724" s="1">
        <v>4.8442688075520497</v>
      </c>
      <c r="K1724" s="1">
        <v>-6.4856530979778038</v>
      </c>
      <c r="L1724" s="1">
        <v>6.8420508006337366</v>
      </c>
      <c r="M1724" s="1">
        <v>-45.099998474121094</v>
      </c>
      <c r="N1724" s="1">
        <v>1</v>
      </c>
      <c r="O1724" s="1">
        <v>0.96533690096206171</v>
      </c>
      <c r="P1724" s="1">
        <v>0.96533690096206171</v>
      </c>
      <c r="Q1724" s="1">
        <v>1</v>
      </c>
      <c r="R1724" s="1">
        <v>0.9329846751933194</v>
      </c>
      <c r="S1724" s="1">
        <v>0.9329846751933194</v>
      </c>
      <c r="T1724" s="1">
        <v>0.9329846751933194</v>
      </c>
      <c r="U1724" s="1">
        <v>0.96533690096206171</v>
      </c>
      <c r="V1724" s="1">
        <v>406.790663</v>
      </c>
      <c r="W1724" s="1">
        <v>379.211635</v>
      </c>
      <c r="X1724" s="1">
        <v>262</v>
      </c>
      <c r="Y1724" s="1">
        <v>389.46</v>
      </c>
      <c r="Z1724" s="7">
        <v>74463</v>
      </c>
      <c r="AA1724" s="7">
        <v>52.502523615543801</v>
      </c>
      <c r="AB1724" s="7">
        <v>65.33</v>
      </c>
      <c r="AC1724" s="7">
        <v>568.1</v>
      </c>
      <c r="AD1724" s="7" t="s">
        <v>445</v>
      </c>
      <c r="AE1724" s="7">
        <v>36.69</v>
      </c>
      <c r="AF1724" s="7" t="s">
        <v>445</v>
      </c>
      <c r="AG1724" s="7">
        <v>56.967964639999998</v>
      </c>
    </row>
    <row r="1725" spans="1:33" x14ac:dyDescent="0.25">
      <c r="A1725" s="1">
        <v>164753</v>
      </c>
      <c r="B1725" s="1">
        <v>20054006</v>
      </c>
      <c r="C1725" s="1" t="s">
        <v>456</v>
      </c>
      <c r="D1725" s="1">
        <v>112202</v>
      </c>
      <c r="E1725" s="1" t="s">
        <v>626</v>
      </c>
      <c r="F1725" s="1">
        <v>34203085</v>
      </c>
      <c r="G1725" s="1">
        <v>1.83</v>
      </c>
      <c r="H1725" s="1">
        <v>16.258118397700514</v>
      </c>
      <c r="I1725" s="1">
        <v>10.589741146008734</v>
      </c>
      <c r="J1725" s="1">
        <v>4.4347017667794253</v>
      </c>
      <c r="K1725" s="1">
        <v>-8.373111837865995</v>
      </c>
      <c r="L1725" s="1">
        <v>16.472624811185447</v>
      </c>
      <c r="M1725" s="1">
        <v>-45.099998474121094</v>
      </c>
      <c r="N1725" s="1">
        <v>1</v>
      </c>
      <c r="O1725" s="1">
        <v>0.96533690096206171</v>
      </c>
      <c r="P1725" s="1">
        <v>0.96533690096206171</v>
      </c>
      <c r="Q1725" s="1">
        <v>1</v>
      </c>
      <c r="R1725" s="1">
        <v>0.9329846751933194</v>
      </c>
      <c r="S1725" s="1">
        <v>0.9329846751933194</v>
      </c>
      <c r="T1725" s="1">
        <v>0.9329846751933194</v>
      </c>
      <c r="U1725" s="1">
        <v>0.96533690096206171</v>
      </c>
      <c r="V1725" s="1">
        <v>406.790663</v>
      </c>
      <c r="W1725" s="1">
        <v>379.211635</v>
      </c>
      <c r="X1725" s="1">
        <v>262</v>
      </c>
      <c r="Y1725" s="1">
        <v>389.46</v>
      </c>
      <c r="Z1725" s="7">
        <v>74463</v>
      </c>
      <c r="AA1725" s="7">
        <v>21.222747663814001</v>
      </c>
      <c r="AB1725" s="7">
        <v>21.52</v>
      </c>
      <c r="AC1725" s="7">
        <v>33.57</v>
      </c>
      <c r="AD1725" s="7" t="s">
        <v>445</v>
      </c>
      <c r="AE1725" s="7">
        <v>28.19</v>
      </c>
      <c r="AF1725" s="7" t="s">
        <v>445</v>
      </c>
      <c r="AG1725" s="7">
        <v>43.900882340000003</v>
      </c>
    </row>
    <row r="1726" spans="1:33" x14ac:dyDescent="0.25">
      <c r="A1726" s="1">
        <v>164754</v>
      </c>
      <c r="B1726" s="1">
        <v>20007000</v>
      </c>
      <c r="C1726" s="1" t="s">
        <v>456</v>
      </c>
      <c r="D1726" s="1">
        <v>112036</v>
      </c>
      <c r="E1726" s="1" t="s">
        <v>626</v>
      </c>
      <c r="F1726" s="1">
        <v>34203085</v>
      </c>
      <c r="G1726" s="1">
        <v>1.83</v>
      </c>
      <c r="H1726" s="1">
        <v>13.819321924924777</v>
      </c>
      <c r="I1726" s="1">
        <v>-5.7206820441671482</v>
      </c>
      <c r="J1726" s="1">
        <v>6.1716021872858322</v>
      </c>
      <c r="K1726" s="1">
        <v>-15.533020570739644</v>
      </c>
      <c r="L1726" s="1">
        <v>13.621681987314654</v>
      </c>
      <c r="M1726" s="1">
        <v>-45.099998474121094</v>
      </c>
      <c r="N1726" s="1">
        <v>1</v>
      </c>
      <c r="O1726" s="1">
        <v>0.96533690096206171</v>
      </c>
      <c r="P1726" s="1">
        <v>0.96533690096206171</v>
      </c>
      <c r="Q1726" s="1">
        <v>1</v>
      </c>
      <c r="R1726" s="1">
        <v>0.9329846751933194</v>
      </c>
      <c r="S1726" s="1">
        <v>0.9329846751933194</v>
      </c>
      <c r="T1726" s="1">
        <v>0.9329846751933194</v>
      </c>
      <c r="U1726" s="1">
        <v>0.96533690096206171</v>
      </c>
      <c r="V1726" s="1">
        <v>406.790663</v>
      </c>
      <c r="W1726" s="1">
        <v>379.211635</v>
      </c>
      <c r="X1726" s="1">
        <v>262</v>
      </c>
      <c r="Y1726" s="1">
        <v>389.46</v>
      </c>
      <c r="Z1726" s="7">
        <v>74463</v>
      </c>
      <c r="AA1726" s="7">
        <v>25.873846040493401</v>
      </c>
      <c r="AB1726" s="7">
        <v>25.49</v>
      </c>
      <c r="AC1726" s="7" t="s">
        <v>444</v>
      </c>
      <c r="AD1726" s="7" t="s">
        <v>445</v>
      </c>
      <c r="AE1726" s="7">
        <v>14.74</v>
      </c>
      <c r="AF1726" s="7" t="s">
        <v>445</v>
      </c>
      <c r="AG1726" s="7">
        <v>23.203927867000001</v>
      </c>
    </row>
    <row r="1727" spans="1:33" x14ac:dyDescent="0.25">
      <c r="A1727" s="1">
        <v>164755</v>
      </c>
      <c r="B1727" s="1">
        <v>20004000</v>
      </c>
      <c r="C1727" s="1" t="s">
        <v>456</v>
      </c>
      <c r="D1727" s="1">
        <v>112020</v>
      </c>
      <c r="E1727" s="1" t="s">
        <v>626</v>
      </c>
      <c r="F1727" s="1">
        <v>34203085</v>
      </c>
      <c r="G1727" s="1">
        <v>1.83</v>
      </c>
      <c r="H1727" s="1">
        <v>1.9620379862214379</v>
      </c>
      <c r="I1727" s="1">
        <v>9.949723349523806</v>
      </c>
      <c r="J1727" s="1">
        <v>-13.360758085692151</v>
      </c>
      <c r="K1727" s="1">
        <v>6.0358767061300034</v>
      </c>
      <c r="L1727" s="1">
        <v>14.451144059136217</v>
      </c>
      <c r="M1727" s="1">
        <v>-45.099998474121094</v>
      </c>
      <c r="N1727" s="1">
        <v>1</v>
      </c>
      <c r="O1727" s="1">
        <v>0.96533690096206171</v>
      </c>
      <c r="P1727" s="1">
        <v>0.96533690096206171</v>
      </c>
      <c r="Q1727" s="1">
        <v>1</v>
      </c>
      <c r="R1727" s="1">
        <v>0.9329846751933194</v>
      </c>
      <c r="S1727" s="1">
        <v>0.9329846751933194</v>
      </c>
      <c r="T1727" s="1">
        <v>0.9329846751933194</v>
      </c>
      <c r="U1727" s="1">
        <v>0.96533690096206171</v>
      </c>
      <c r="V1727" s="1">
        <v>406.790663</v>
      </c>
      <c r="W1727" s="1">
        <v>379.211635</v>
      </c>
      <c r="X1727" s="1">
        <v>262</v>
      </c>
      <c r="Y1727" s="1">
        <v>389.46</v>
      </c>
      <c r="Z1727" s="7">
        <v>74463</v>
      </c>
      <c r="AA1727" s="7">
        <v>24.3313497562308</v>
      </c>
      <c r="AB1727" s="7">
        <v>185.57</v>
      </c>
      <c r="AC1727" s="7">
        <v>35.79</v>
      </c>
      <c r="AD1727" s="7">
        <v>17.3</v>
      </c>
      <c r="AE1727" s="7" t="s">
        <v>445</v>
      </c>
      <c r="AF1727" s="7">
        <v>27.139130057999999</v>
      </c>
      <c r="AG1727" s="7" t="s">
        <v>445</v>
      </c>
    </row>
    <row r="1728" spans="1:33" x14ac:dyDescent="0.25">
      <c r="A1728" s="1">
        <v>164756</v>
      </c>
      <c r="B1728" s="1">
        <v>20008000</v>
      </c>
      <c r="C1728" s="1" t="s">
        <v>456</v>
      </c>
      <c r="D1728" s="1">
        <v>112042</v>
      </c>
      <c r="E1728" s="1" t="s">
        <v>626</v>
      </c>
      <c r="F1728" s="1">
        <v>34203085</v>
      </c>
      <c r="G1728" s="1">
        <v>1.83</v>
      </c>
      <c r="H1728" s="1">
        <v>2.6868019700951513</v>
      </c>
      <c r="I1728" s="1">
        <v>2.5523898640410452</v>
      </c>
      <c r="J1728" s="1">
        <v>-3.6762477569845049</v>
      </c>
      <c r="K1728" s="1">
        <v>-4.0194654863253216</v>
      </c>
      <c r="L1728" s="1">
        <v>5.7891416010429619</v>
      </c>
      <c r="M1728" s="1">
        <v>-45.099998474121094</v>
      </c>
      <c r="N1728" s="1">
        <v>1</v>
      </c>
      <c r="O1728" s="1">
        <v>0.96533690096206171</v>
      </c>
      <c r="P1728" s="1">
        <v>0.96533690096206171</v>
      </c>
      <c r="Q1728" s="1">
        <v>1</v>
      </c>
      <c r="R1728" s="1">
        <v>0.9329846751933194</v>
      </c>
      <c r="S1728" s="1">
        <v>0.9329846751933194</v>
      </c>
      <c r="T1728" s="1">
        <v>0.9329846751933194</v>
      </c>
      <c r="U1728" s="1">
        <v>0.96533690096206171</v>
      </c>
      <c r="V1728" s="1">
        <v>406.790663</v>
      </c>
      <c r="W1728" s="1">
        <v>379.211635</v>
      </c>
      <c r="X1728" s="1">
        <v>262</v>
      </c>
      <c r="Y1728" s="1">
        <v>389.46</v>
      </c>
      <c r="Z1728" s="7">
        <v>74463</v>
      </c>
      <c r="AA1728" s="7">
        <v>62.233378930255697</v>
      </c>
      <c r="AB1728" s="7">
        <v>135.25</v>
      </c>
      <c r="AC1728" s="7">
        <v>142.41999999999999</v>
      </c>
      <c r="AD1728" s="7">
        <v>65.489999999999995</v>
      </c>
      <c r="AE1728" s="7">
        <v>59.81</v>
      </c>
      <c r="AF1728" s="7">
        <v>101.2673482</v>
      </c>
      <c r="AG1728" s="7">
        <v>92.534852016000002</v>
      </c>
    </row>
    <row r="1729" spans="1:33" x14ac:dyDescent="0.25">
      <c r="A1729" s="1">
        <v>164757</v>
      </c>
      <c r="B1729" s="1">
        <v>20011000</v>
      </c>
      <c r="C1729" s="1" t="s">
        <v>456</v>
      </c>
      <c r="D1729" s="1">
        <v>112061</v>
      </c>
      <c r="E1729" s="1" t="s">
        <v>626</v>
      </c>
      <c r="F1729" s="1">
        <v>34203085</v>
      </c>
      <c r="G1729" s="1">
        <v>1.83</v>
      </c>
      <c r="H1729" s="1">
        <v>19.145177279589745</v>
      </c>
      <c r="I1729" s="1">
        <v>-8.0168396850437578</v>
      </c>
      <c r="J1729" s="1">
        <v>7.0419762789081979</v>
      </c>
      <c r="K1729" s="1">
        <v>-19.842382544778093</v>
      </c>
      <c r="L1729" s="1">
        <v>17.299117279258041</v>
      </c>
      <c r="M1729" s="1">
        <v>-45.099998474121094</v>
      </c>
      <c r="N1729" s="1">
        <v>1</v>
      </c>
      <c r="O1729" s="1">
        <v>0.96533690096206171</v>
      </c>
      <c r="P1729" s="1">
        <v>0.96533690096206171</v>
      </c>
      <c r="Q1729" s="1">
        <v>1</v>
      </c>
      <c r="R1729" s="1">
        <v>0.9329846751933194</v>
      </c>
      <c r="S1729" s="1">
        <v>0.9329846751933194</v>
      </c>
      <c r="T1729" s="1">
        <v>0.9329846751933194</v>
      </c>
      <c r="U1729" s="1">
        <v>0.96533690096206171</v>
      </c>
      <c r="V1729" s="1">
        <v>406.790663</v>
      </c>
      <c r="W1729" s="1">
        <v>379.211635</v>
      </c>
      <c r="X1729" s="1">
        <v>262</v>
      </c>
      <c r="Y1729" s="1">
        <v>389.46</v>
      </c>
      <c r="Z1729" s="7">
        <v>74463</v>
      </c>
      <c r="AA1729" s="7">
        <v>20.161021029586099</v>
      </c>
      <c r="AB1729" s="7">
        <v>18.12</v>
      </c>
      <c r="AC1729" s="7" t="s">
        <v>444</v>
      </c>
      <c r="AD1729" s="7" t="s">
        <v>445</v>
      </c>
      <c r="AE1729" s="7">
        <v>11.32</v>
      </c>
      <c r="AF1729" s="7" t="s">
        <v>445</v>
      </c>
      <c r="AG1729" s="7">
        <v>17.947326945</v>
      </c>
    </row>
    <row r="1730" spans="1:33" x14ac:dyDescent="0.25">
      <c r="A1730" s="1">
        <v>164758</v>
      </c>
      <c r="B1730" s="1">
        <v>20021000</v>
      </c>
      <c r="C1730" s="1" t="s">
        <v>456</v>
      </c>
      <c r="D1730" s="1">
        <v>112114</v>
      </c>
      <c r="E1730" s="1" t="s">
        <v>626</v>
      </c>
      <c r="F1730" s="1">
        <v>34203085</v>
      </c>
      <c r="G1730" s="1">
        <v>1.83</v>
      </c>
      <c r="H1730" s="1">
        <v>6.8842494256267157</v>
      </c>
      <c r="I1730" s="1">
        <v>2.6982706383842752</v>
      </c>
      <c r="J1730" s="1">
        <v>2.7152463728382106</v>
      </c>
      <c r="K1730" s="1">
        <v>-6.0103749946559022</v>
      </c>
      <c r="L1730" s="1">
        <v>7.7397364708284586</v>
      </c>
      <c r="M1730" s="1">
        <v>-45.099998474121094</v>
      </c>
      <c r="N1730" s="1">
        <v>1</v>
      </c>
      <c r="O1730" s="1">
        <v>0.96533690096206171</v>
      </c>
      <c r="P1730" s="1">
        <v>0.96533690096206171</v>
      </c>
      <c r="Q1730" s="1">
        <v>1</v>
      </c>
      <c r="R1730" s="1">
        <v>0.9329846751933194</v>
      </c>
      <c r="S1730" s="1">
        <v>0.9329846751933194</v>
      </c>
      <c r="T1730" s="1">
        <v>0.9329846751933194</v>
      </c>
      <c r="U1730" s="1">
        <v>0.96533690096206171</v>
      </c>
      <c r="V1730" s="1">
        <v>406.790663</v>
      </c>
      <c r="W1730" s="1">
        <v>379.211635</v>
      </c>
      <c r="X1730" s="1">
        <v>262</v>
      </c>
      <c r="Y1730" s="1">
        <v>389.46</v>
      </c>
      <c r="Z1730" s="7">
        <v>74463</v>
      </c>
      <c r="AA1730" s="7">
        <v>46.297086395562097</v>
      </c>
      <c r="AB1730" s="7">
        <v>52.17</v>
      </c>
      <c r="AC1730" s="7">
        <v>134.66999999999999</v>
      </c>
      <c r="AD1730" s="7" t="s">
        <v>445</v>
      </c>
      <c r="AE1730" s="7">
        <v>39.67</v>
      </c>
      <c r="AF1730" s="7" t="s">
        <v>445</v>
      </c>
      <c r="AG1730" s="7">
        <v>61.551855713000002</v>
      </c>
    </row>
    <row r="1731" spans="1:33" x14ac:dyDescent="0.25">
      <c r="A1731" s="1">
        <v>164759</v>
      </c>
      <c r="B1731" s="1">
        <v>20019000</v>
      </c>
      <c r="C1731" s="1" t="s">
        <v>456</v>
      </c>
      <c r="D1731" s="1">
        <v>112104</v>
      </c>
      <c r="E1731" s="1" t="s">
        <v>626</v>
      </c>
      <c r="F1731" s="1">
        <v>34203085</v>
      </c>
      <c r="G1731" s="1">
        <v>1.83</v>
      </c>
      <c r="H1731" s="1">
        <v>5.3502279161803905</v>
      </c>
      <c r="I1731" s="1">
        <v>1.3536961603148085</v>
      </c>
      <c r="J1731" s="1">
        <v>2.2595726856591836</v>
      </c>
      <c r="K1731" s="1">
        <v>-5.4344039311468357</v>
      </c>
      <c r="L1731" s="1">
        <v>6.2475510754650294</v>
      </c>
      <c r="M1731" s="1">
        <v>-45.099998474121094</v>
      </c>
      <c r="N1731" s="1">
        <v>1</v>
      </c>
      <c r="O1731" s="1">
        <v>0.96533690096206171</v>
      </c>
      <c r="P1731" s="1">
        <v>0.96533690096206171</v>
      </c>
      <c r="Q1731" s="1">
        <v>1</v>
      </c>
      <c r="R1731" s="1">
        <v>0.9329846751933194</v>
      </c>
      <c r="S1731" s="1">
        <v>0.9329846751933194</v>
      </c>
      <c r="T1731" s="1">
        <v>0.9329846751933194</v>
      </c>
      <c r="U1731" s="1">
        <v>0.96533690096206171</v>
      </c>
      <c r="V1731" s="1">
        <v>406.790663</v>
      </c>
      <c r="W1731" s="1">
        <v>379.211635</v>
      </c>
      <c r="X1731" s="1">
        <v>262</v>
      </c>
      <c r="Y1731" s="1">
        <v>389.46</v>
      </c>
      <c r="Z1731" s="7">
        <v>74463</v>
      </c>
      <c r="AA1731" s="7">
        <v>57.593676164929697</v>
      </c>
      <c r="AB1731" s="7">
        <v>67.42</v>
      </c>
      <c r="AC1731" s="7">
        <v>269.42</v>
      </c>
      <c r="AD1731" s="7" t="s">
        <v>445</v>
      </c>
      <c r="AE1731" s="7">
        <v>43.98</v>
      </c>
      <c r="AF1731" s="7" t="s">
        <v>445</v>
      </c>
      <c r="AG1731" s="7">
        <v>68.181480473999997</v>
      </c>
    </row>
    <row r="1732" spans="1:33" x14ac:dyDescent="0.25">
      <c r="A1732" s="1">
        <v>164760</v>
      </c>
      <c r="B1732" s="1">
        <v>20020000</v>
      </c>
      <c r="C1732" s="1" t="s">
        <v>456</v>
      </c>
      <c r="D1732" s="1">
        <v>112109</v>
      </c>
      <c r="E1732" s="1" t="s">
        <v>626</v>
      </c>
      <c r="F1732" s="1">
        <v>34203085</v>
      </c>
      <c r="G1732" s="1">
        <v>1.83</v>
      </c>
      <c r="H1732" s="1">
        <v>5.8031130648330143</v>
      </c>
      <c r="I1732" s="1">
        <v>1.8051893473556353</v>
      </c>
      <c r="J1732" s="1">
        <v>2.3373975659209512</v>
      </c>
      <c r="K1732" s="1">
        <v>-5.5371130791320446</v>
      </c>
      <c r="L1732" s="1">
        <v>6.6491024706540731</v>
      </c>
      <c r="M1732" s="1">
        <v>-45.099998474121094</v>
      </c>
      <c r="N1732" s="1">
        <v>1</v>
      </c>
      <c r="O1732" s="1">
        <v>0.96533690096206171</v>
      </c>
      <c r="P1732" s="1">
        <v>0.96533690096206171</v>
      </c>
      <c r="Q1732" s="1">
        <v>1</v>
      </c>
      <c r="R1732" s="1">
        <v>0.9329846751933194</v>
      </c>
      <c r="S1732" s="1">
        <v>0.9329846751933194</v>
      </c>
      <c r="T1732" s="1">
        <v>0.9329846751933194</v>
      </c>
      <c r="U1732" s="1">
        <v>0.96533690096206171</v>
      </c>
      <c r="V1732" s="1">
        <v>406.790663</v>
      </c>
      <c r="W1732" s="1">
        <v>379.211635</v>
      </c>
      <c r="X1732" s="1">
        <v>262</v>
      </c>
      <c r="Y1732" s="1">
        <v>389.46</v>
      </c>
      <c r="Z1732" s="7">
        <v>74463</v>
      </c>
      <c r="AA1732" s="7">
        <v>54.055097459438997</v>
      </c>
      <c r="AB1732" s="7">
        <v>62.08</v>
      </c>
      <c r="AC1732" s="7">
        <v>201.79</v>
      </c>
      <c r="AD1732" s="7" t="s">
        <v>445</v>
      </c>
      <c r="AE1732" s="7">
        <v>43.15</v>
      </c>
      <c r="AF1732" s="7" t="s">
        <v>445</v>
      </c>
      <c r="AG1732" s="7">
        <v>66.898217731000003</v>
      </c>
    </row>
    <row r="1733" spans="1:33" x14ac:dyDescent="0.25">
      <c r="A1733" s="1">
        <v>164761</v>
      </c>
      <c r="B1733" s="1">
        <v>20032000</v>
      </c>
      <c r="C1733" s="1" t="s">
        <v>456</v>
      </c>
      <c r="D1733" s="1">
        <v>112166</v>
      </c>
      <c r="E1733" s="1" t="s">
        <v>626</v>
      </c>
      <c r="F1733" s="1">
        <v>34203085</v>
      </c>
      <c r="G1733" s="1">
        <v>1.83</v>
      </c>
      <c r="H1733" s="1">
        <v>8.0786579534492482</v>
      </c>
      <c r="I1733" s="1">
        <v>-7.3326281871806831</v>
      </c>
      <c r="J1733" s="1">
        <v>-1.7856437823302465</v>
      </c>
      <c r="K1733" s="1">
        <v>-9.5580570188110734</v>
      </c>
      <c r="L1733" s="1">
        <v>9.1241447801020854</v>
      </c>
      <c r="M1733" s="1">
        <v>-45.099998474121094</v>
      </c>
      <c r="N1733" s="1">
        <v>1</v>
      </c>
      <c r="O1733" s="1">
        <v>0.96533690096206171</v>
      </c>
      <c r="P1733" s="1">
        <v>0.96533690096206171</v>
      </c>
      <c r="Q1733" s="1">
        <v>1</v>
      </c>
      <c r="R1733" s="1">
        <v>0.9329846751933194</v>
      </c>
      <c r="S1733" s="1">
        <v>0.9329846751933194</v>
      </c>
      <c r="T1733" s="1">
        <v>0.9329846751933194</v>
      </c>
      <c r="U1733" s="1">
        <v>0.96533690096206171</v>
      </c>
      <c r="V1733" s="1">
        <v>406.790663</v>
      </c>
      <c r="W1733" s="1">
        <v>379.211635</v>
      </c>
      <c r="X1733" s="1">
        <v>262</v>
      </c>
      <c r="Y1733" s="1">
        <v>389.46</v>
      </c>
      <c r="Z1733" s="7">
        <v>74463</v>
      </c>
      <c r="AA1733" s="7">
        <v>39.120690033105902</v>
      </c>
      <c r="AB1733" s="7">
        <v>44.31</v>
      </c>
      <c r="AC1733" s="7" t="s">
        <v>444</v>
      </c>
      <c r="AD1733" s="7">
        <v>135.88999999999999</v>
      </c>
      <c r="AE1733" s="7">
        <v>24.57</v>
      </c>
      <c r="AF1733" s="7">
        <v>209.54597405000001</v>
      </c>
      <c r="AG1733" s="7">
        <v>38.334365626</v>
      </c>
    </row>
    <row r="1734" spans="1:33" x14ac:dyDescent="0.25">
      <c r="A1734" s="1">
        <v>81885</v>
      </c>
      <c r="B1734" s="1">
        <v>20001000</v>
      </c>
      <c r="C1734" s="1" t="s">
        <v>318</v>
      </c>
      <c r="D1734" s="1">
        <v>20001000</v>
      </c>
      <c r="E1734" s="1" t="s">
        <v>628</v>
      </c>
      <c r="F1734" s="1">
        <v>34203085</v>
      </c>
      <c r="G1734" s="1">
        <v>1.83</v>
      </c>
      <c r="H1734" s="1">
        <v>25.984075965199843</v>
      </c>
      <c r="I1734" s="1">
        <v>-7.5738353952885431</v>
      </c>
      <c r="J1734" s="1">
        <v>11.217913187635258</v>
      </c>
      <c r="K1734" s="1">
        <v>-25.669507882542902</v>
      </c>
      <c r="L1734" s="1">
        <v>22.84835176484545</v>
      </c>
      <c r="M1734" s="1">
        <v>59.040000915527344</v>
      </c>
      <c r="N1734" s="1">
        <v>0.97094166596730558</v>
      </c>
      <c r="O1734" s="1">
        <v>0.96533690096206171</v>
      </c>
      <c r="P1734" s="1">
        <v>0.9372858188398201</v>
      </c>
      <c r="Q1734" s="1">
        <v>0.96829999923706056</v>
      </c>
      <c r="R1734" s="1">
        <v>0.9329846751933194</v>
      </c>
      <c r="S1734" s="1">
        <v>0.90340906027788037</v>
      </c>
      <c r="T1734" s="1">
        <v>0.90340906027788037</v>
      </c>
      <c r="U1734" s="1">
        <v>0.9372858188398201</v>
      </c>
      <c r="V1734" s="1">
        <v>406.790663</v>
      </c>
      <c r="W1734" s="1">
        <v>379.211635</v>
      </c>
      <c r="X1734" s="1">
        <v>262</v>
      </c>
      <c r="Y1734" s="1">
        <v>389.46</v>
      </c>
      <c r="Z1734" s="7">
        <v>74463</v>
      </c>
      <c r="AA1734" s="7">
        <v>14.5560318522156</v>
      </c>
      <c r="AB1734" s="7">
        <v>12.678750335</v>
      </c>
      <c r="AC1734" s="7" t="s">
        <v>444</v>
      </c>
      <c r="AD1734" s="7" t="s">
        <v>445</v>
      </c>
      <c r="AE1734" s="7">
        <v>8.2207912545999999</v>
      </c>
      <c r="AF1734" s="7" t="s">
        <v>445</v>
      </c>
      <c r="AG1734" s="7">
        <v>13.220581738</v>
      </c>
    </row>
    <row r="1735" spans="1:33" x14ac:dyDescent="0.25">
      <c r="A1735" s="1">
        <v>83983</v>
      </c>
      <c r="B1735" s="1">
        <v>20002000</v>
      </c>
      <c r="C1735" s="1" t="s">
        <v>318</v>
      </c>
      <c r="D1735" s="1">
        <v>20002000</v>
      </c>
      <c r="E1735" s="1" t="s">
        <v>628</v>
      </c>
      <c r="F1735" s="1">
        <v>34203085</v>
      </c>
      <c r="G1735" s="1">
        <v>1.83</v>
      </c>
      <c r="H1735" s="1">
        <v>-2.0974570575687843</v>
      </c>
      <c r="I1735" s="1">
        <v>10.25778856414151</v>
      </c>
      <c r="J1735" s="1">
        <v>-15.629479795485857</v>
      </c>
      <c r="K1735" s="1">
        <v>6.5319040311039629</v>
      </c>
      <c r="L1735" s="1">
        <v>14.695153776570882</v>
      </c>
      <c r="M1735" s="1">
        <v>59.040000915527344</v>
      </c>
      <c r="N1735" s="1">
        <v>0.97094166596730558</v>
      </c>
      <c r="O1735" s="1">
        <v>0.96533690096206171</v>
      </c>
      <c r="P1735" s="1">
        <v>0.9372858188398201</v>
      </c>
      <c r="Q1735" s="1">
        <v>0.96829999923706056</v>
      </c>
      <c r="R1735" s="1">
        <v>0.9329846751933194</v>
      </c>
      <c r="S1735" s="1">
        <v>0.90340906027788037</v>
      </c>
      <c r="T1735" s="1">
        <v>0.90340906027788037</v>
      </c>
      <c r="U1735" s="1">
        <v>0.9372858188398201</v>
      </c>
      <c r="V1735" s="1">
        <v>406.790663</v>
      </c>
      <c r="W1735" s="1">
        <v>379.211635</v>
      </c>
      <c r="X1735" s="1">
        <v>262</v>
      </c>
      <c r="Y1735" s="1">
        <v>389.46</v>
      </c>
      <c r="Z1735" s="7">
        <v>74463</v>
      </c>
      <c r="AA1735" s="7">
        <v>23.186864134163699</v>
      </c>
      <c r="AB1735" s="7" t="s">
        <v>444</v>
      </c>
      <c r="AC1735" s="7">
        <v>33.649738157999998</v>
      </c>
      <c r="AD1735" s="7">
        <v>14.144021227</v>
      </c>
      <c r="AE1735" s="7" t="s">
        <v>445</v>
      </c>
      <c r="AF1735" s="7">
        <v>22.355565238000001</v>
      </c>
      <c r="AG1735" s="7" t="s">
        <v>445</v>
      </c>
    </row>
    <row r="1736" spans="1:33" x14ac:dyDescent="0.25">
      <c r="A1736" s="1">
        <v>86081</v>
      </c>
      <c r="B1736" s="1">
        <v>20003000</v>
      </c>
      <c r="C1736" s="1" t="s">
        <v>318</v>
      </c>
      <c r="D1736" s="1">
        <v>20003000</v>
      </c>
      <c r="E1736" s="1" t="s">
        <v>628</v>
      </c>
      <c r="F1736" s="1">
        <v>34203085</v>
      </c>
      <c r="G1736" s="1">
        <v>1.83</v>
      </c>
      <c r="H1736" s="1">
        <v>14.966150824499932</v>
      </c>
      <c r="I1736" s="1">
        <v>-4.9805259610956139</v>
      </c>
      <c r="J1736" s="1">
        <v>7.2300921742670585</v>
      </c>
      <c r="K1736" s="1">
        <v>-16.151617683049608</v>
      </c>
      <c r="L1736" s="1">
        <v>14.335598666342548</v>
      </c>
      <c r="M1736" s="1">
        <v>59.040000915527344</v>
      </c>
      <c r="N1736" s="1">
        <v>0.97094166596730558</v>
      </c>
      <c r="O1736" s="1">
        <v>0.96533690096206171</v>
      </c>
      <c r="P1736" s="1">
        <v>0.9372858188398201</v>
      </c>
      <c r="Q1736" s="1">
        <v>0.96829999923706056</v>
      </c>
      <c r="R1736" s="1">
        <v>0.9329846751933194</v>
      </c>
      <c r="S1736" s="1">
        <v>0.90340906027788037</v>
      </c>
      <c r="T1736" s="1">
        <v>0.90340906027788037</v>
      </c>
      <c r="U1736" s="1">
        <v>0.9372858188398201</v>
      </c>
      <c r="V1736" s="1">
        <v>406.790663</v>
      </c>
      <c r="W1736" s="1">
        <v>379.211635</v>
      </c>
      <c r="X1736" s="1">
        <v>262</v>
      </c>
      <c r="Y1736" s="1">
        <v>389.46</v>
      </c>
      <c r="Z1736" s="7">
        <v>74463</v>
      </c>
      <c r="AA1736" s="7">
        <v>23.7935015549123</v>
      </c>
      <c r="AB1736" s="7">
        <v>22.748904578000001</v>
      </c>
      <c r="AC1736" s="7" t="s">
        <v>444</v>
      </c>
      <c r="AD1736" s="7" t="s">
        <v>445</v>
      </c>
      <c r="AE1736" s="7">
        <v>13.654456194</v>
      </c>
      <c r="AF1736" s="7" t="s">
        <v>445</v>
      </c>
      <c r="AG1736" s="7">
        <v>21.600543311999999</v>
      </c>
    </row>
    <row r="1737" spans="1:33" x14ac:dyDescent="0.25">
      <c r="A1737" s="1">
        <v>88179</v>
      </c>
      <c r="B1737" s="1">
        <v>20004000</v>
      </c>
      <c r="C1737" s="1" t="s">
        <v>318</v>
      </c>
      <c r="D1737" s="1">
        <v>20004000</v>
      </c>
      <c r="E1737" s="1" t="s">
        <v>628</v>
      </c>
      <c r="F1737" s="1">
        <v>34203085</v>
      </c>
      <c r="G1737" s="1">
        <v>1.83</v>
      </c>
      <c r="H1737" s="1">
        <v>3.5890889657320422</v>
      </c>
      <c r="I1737" s="1">
        <v>10.395396784528527</v>
      </c>
      <c r="J1737" s="1">
        <v>-13.178653904793862</v>
      </c>
      <c r="K1737" s="1">
        <v>7.195238562729994</v>
      </c>
      <c r="L1737" s="1">
        <v>15.298674195609264</v>
      </c>
      <c r="M1737" s="1">
        <v>59.040000915527344</v>
      </c>
      <c r="N1737" s="1">
        <v>0.97094166596730558</v>
      </c>
      <c r="O1737" s="1">
        <v>0.96533690096206171</v>
      </c>
      <c r="P1737" s="1">
        <v>0.9372858188398201</v>
      </c>
      <c r="Q1737" s="1">
        <v>0.96829999923706056</v>
      </c>
      <c r="R1737" s="1">
        <v>0.9329846751933194</v>
      </c>
      <c r="S1737" s="1">
        <v>0.90340906027788037</v>
      </c>
      <c r="T1737" s="1">
        <v>0.90340906027788037</v>
      </c>
      <c r="U1737" s="1">
        <v>0.9372858188398201</v>
      </c>
      <c r="V1737" s="1">
        <v>406.790663</v>
      </c>
      <c r="W1737" s="1">
        <v>379.211635</v>
      </c>
      <c r="X1737" s="1">
        <v>262</v>
      </c>
      <c r="Y1737" s="1">
        <v>389.46</v>
      </c>
      <c r="Z1737" s="7">
        <v>74463</v>
      </c>
      <c r="AA1737" s="7">
        <v>22.2327117552821</v>
      </c>
      <c r="AB1737" s="7">
        <v>98.030615072000003</v>
      </c>
      <c r="AC1737" s="7">
        <v>33.191065064</v>
      </c>
      <c r="AD1737" s="7">
        <v>16.960345230000001</v>
      </c>
      <c r="AE1737" s="7" t="s">
        <v>445</v>
      </c>
      <c r="AF1737" s="7">
        <v>26.698984862</v>
      </c>
      <c r="AG1737" s="7" t="s">
        <v>445</v>
      </c>
    </row>
    <row r="1738" spans="1:33" x14ac:dyDescent="0.25">
      <c r="A1738" s="1">
        <v>90277</v>
      </c>
      <c r="B1738" s="1">
        <v>20005000</v>
      </c>
      <c r="C1738" s="1" t="s">
        <v>318</v>
      </c>
      <c r="D1738" s="1">
        <v>20005000</v>
      </c>
      <c r="E1738" s="1" t="s">
        <v>628</v>
      </c>
      <c r="F1738" s="1">
        <v>34203085</v>
      </c>
      <c r="G1738" s="1">
        <v>1.83</v>
      </c>
      <c r="H1738" s="1">
        <v>27.386019831588349</v>
      </c>
      <c r="I1738" s="1">
        <v>-6.8218650526059124</v>
      </c>
      <c r="J1738" s="1">
        <v>13.562615768153742</v>
      </c>
      <c r="K1738" s="1">
        <v>-27.540868677094235</v>
      </c>
      <c r="L1738" s="1">
        <v>24.849144243244993</v>
      </c>
      <c r="M1738" s="1">
        <v>59.040000915527344</v>
      </c>
      <c r="N1738" s="1">
        <v>0.97094166596730558</v>
      </c>
      <c r="O1738" s="1">
        <v>0.96533690096206171</v>
      </c>
      <c r="P1738" s="1">
        <v>0.9372858188398201</v>
      </c>
      <c r="Q1738" s="1">
        <v>0.96829999923706056</v>
      </c>
      <c r="R1738" s="1">
        <v>0.9329846751933194</v>
      </c>
      <c r="S1738" s="1">
        <v>0.90340906027788037</v>
      </c>
      <c r="T1738" s="1">
        <v>0.90340906027788037</v>
      </c>
      <c r="U1738" s="1">
        <v>0.9372858188398201</v>
      </c>
      <c r="V1738" s="1">
        <v>406.790663</v>
      </c>
      <c r="W1738" s="1">
        <v>379.211635</v>
      </c>
      <c r="X1738" s="1">
        <v>262</v>
      </c>
      <c r="Y1738" s="1">
        <v>389.46</v>
      </c>
      <c r="Z1738" s="7">
        <v>74463</v>
      </c>
      <c r="AA1738" s="7">
        <v>13.303498114273401</v>
      </c>
      <c r="AB1738" s="7">
        <v>11.978508378000001</v>
      </c>
      <c r="AC1738" s="7" t="s">
        <v>444</v>
      </c>
      <c r="AD1738" s="7" t="s">
        <v>445</v>
      </c>
      <c r="AE1738" s="7">
        <v>7.5942522935000003</v>
      </c>
      <c r="AF1738" s="7" t="s">
        <v>445</v>
      </c>
      <c r="AG1738" s="7">
        <v>12.254314497999999</v>
      </c>
    </row>
    <row r="1739" spans="1:33" x14ac:dyDescent="0.25">
      <c r="A1739" s="1">
        <v>92375</v>
      </c>
      <c r="B1739" s="1">
        <v>20006000</v>
      </c>
      <c r="C1739" s="1" t="s">
        <v>318</v>
      </c>
      <c r="D1739" s="1">
        <v>20006000</v>
      </c>
      <c r="E1739" s="1" t="s">
        <v>628</v>
      </c>
      <c r="F1739" s="1">
        <v>34203085</v>
      </c>
      <c r="G1739" s="1">
        <v>1.83</v>
      </c>
      <c r="H1739" s="1">
        <v>5.680751175937564</v>
      </c>
      <c r="I1739" s="1">
        <v>10.061451441697287</v>
      </c>
      <c r="J1739" s="1">
        <v>-9.7575672845149821</v>
      </c>
      <c r="K1739" s="1">
        <v>4.2612009242609306</v>
      </c>
      <c r="L1739" s="1">
        <v>13.529005599297275</v>
      </c>
      <c r="M1739" s="1">
        <v>59.040000915527344</v>
      </c>
      <c r="N1739" s="1">
        <v>0.97094166596730558</v>
      </c>
      <c r="O1739" s="1">
        <v>0.96533690096206171</v>
      </c>
      <c r="P1739" s="1">
        <v>0.9372858188398201</v>
      </c>
      <c r="Q1739" s="1">
        <v>0.96829999923706056</v>
      </c>
      <c r="R1739" s="1">
        <v>0.9329846751933194</v>
      </c>
      <c r="S1739" s="1">
        <v>0.90340906027788037</v>
      </c>
      <c r="T1739" s="1">
        <v>0.90340906027788037</v>
      </c>
      <c r="U1739" s="1">
        <v>0.9372858188398201</v>
      </c>
      <c r="V1739" s="1">
        <v>406.790663</v>
      </c>
      <c r="W1739" s="1">
        <v>379.211635</v>
      </c>
      <c r="X1739" s="1">
        <v>262</v>
      </c>
      <c r="Y1739" s="1">
        <v>389.46</v>
      </c>
      <c r="Z1739" s="7">
        <v>74463</v>
      </c>
      <c r="AA1739" s="7">
        <v>25.2716786696447</v>
      </c>
      <c r="AB1739" s="7">
        <v>61.567374774000001</v>
      </c>
      <c r="AC1739" s="7">
        <v>34.325886119000003</v>
      </c>
      <c r="AD1739" s="7">
        <v>23.257396018000001</v>
      </c>
      <c r="AE1739" s="7" t="s">
        <v>445</v>
      </c>
      <c r="AF1739" s="7">
        <v>36.410486073000001</v>
      </c>
      <c r="AG1739" s="7" t="s">
        <v>445</v>
      </c>
    </row>
    <row r="1740" spans="1:33" x14ac:dyDescent="0.25">
      <c r="A1740" s="1">
        <v>94473</v>
      </c>
      <c r="B1740" s="1">
        <v>20007000</v>
      </c>
      <c r="C1740" s="1" t="s">
        <v>318</v>
      </c>
      <c r="D1740" s="1">
        <v>20007000</v>
      </c>
      <c r="E1740" s="1" t="s">
        <v>628</v>
      </c>
      <c r="F1740" s="1">
        <v>34203085</v>
      </c>
      <c r="G1740" s="1">
        <v>1.83</v>
      </c>
      <c r="H1740" s="1">
        <v>13.971830400373484</v>
      </c>
      <c r="I1740" s="1">
        <v>-4.0207386472136424</v>
      </c>
      <c r="J1740" s="1">
        <v>7.8282498098591224</v>
      </c>
      <c r="K1740" s="1">
        <v>-15.62792987426829</v>
      </c>
      <c r="L1740" s="1">
        <v>14.067066961161414</v>
      </c>
      <c r="M1740" s="1">
        <v>59.040000915527344</v>
      </c>
      <c r="N1740" s="1">
        <v>0.97094166596730558</v>
      </c>
      <c r="O1740" s="1">
        <v>0.96533690096206171</v>
      </c>
      <c r="P1740" s="1">
        <v>0.9372858188398201</v>
      </c>
      <c r="Q1740" s="1">
        <v>0.96829999923706056</v>
      </c>
      <c r="R1740" s="1">
        <v>0.9329846751933194</v>
      </c>
      <c r="S1740" s="1">
        <v>0.90340906027788037</v>
      </c>
      <c r="T1740" s="1">
        <v>0.90340906027788037</v>
      </c>
      <c r="U1740" s="1">
        <v>0.9372858188398201</v>
      </c>
      <c r="V1740" s="1">
        <v>406.790663</v>
      </c>
      <c r="W1740" s="1">
        <v>379.211635</v>
      </c>
      <c r="X1740" s="1">
        <v>262</v>
      </c>
      <c r="Y1740" s="1">
        <v>389.46</v>
      </c>
      <c r="Z1740" s="7">
        <v>74463</v>
      </c>
      <c r="AA1740" s="7">
        <v>24.266794336437599</v>
      </c>
      <c r="AB1740" s="7">
        <v>24.439021061999998</v>
      </c>
      <c r="AC1740" s="7" t="s">
        <v>444</v>
      </c>
      <c r="AD1740" s="7" t="s">
        <v>445</v>
      </c>
      <c r="AE1740" s="7">
        <v>14.145523155999999</v>
      </c>
      <c r="AF1740" s="7" t="s">
        <v>445</v>
      </c>
      <c r="AG1740" s="7">
        <v>22.357881557999999</v>
      </c>
    </row>
    <row r="1741" spans="1:33" x14ac:dyDescent="0.25">
      <c r="A1741" s="1">
        <v>96571</v>
      </c>
      <c r="B1741" s="1">
        <v>20008000</v>
      </c>
      <c r="C1741" s="1" t="s">
        <v>318</v>
      </c>
      <c r="D1741" s="1">
        <v>20008000</v>
      </c>
      <c r="E1741" s="1" t="s">
        <v>628</v>
      </c>
      <c r="F1741" s="1">
        <v>34203085</v>
      </c>
      <c r="G1741" s="1">
        <v>1.83</v>
      </c>
      <c r="H1741" s="1">
        <v>4.1242155885270062</v>
      </c>
      <c r="I1741" s="1">
        <v>3.1880966476790382</v>
      </c>
      <c r="J1741" s="1">
        <v>-3.3045058647374255</v>
      </c>
      <c r="K1741" s="1">
        <v>-3.0501375891953924</v>
      </c>
      <c r="L1741" s="1">
        <v>6.4833597345846297</v>
      </c>
      <c r="M1741" s="1">
        <v>59.040000915527344</v>
      </c>
      <c r="N1741" s="1">
        <v>0.97094166596730558</v>
      </c>
      <c r="O1741" s="1">
        <v>0.96533690096206171</v>
      </c>
      <c r="P1741" s="1">
        <v>0.9372858188398201</v>
      </c>
      <c r="Q1741" s="1">
        <v>0.96829999923706056</v>
      </c>
      <c r="R1741" s="1">
        <v>0.9329846751933194</v>
      </c>
      <c r="S1741" s="1">
        <v>0.90340906027788037</v>
      </c>
      <c r="T1741" s="1">
        <v>0.90340906027788037</v>
      </c>
      <c r="U1741" s="1">
        <v>0.9372858188398201</v>
      </c>
      <c r="V1741" s="1">
        <v>406.790663</v>
      </c>
      <c r="W1741" s="1">
        <v>379.211635</v>
      </c>
      <c r="X1741" s="1">
        <v>262</v>
      </c>
      <c r="Y1741" s="1">
        <v>389.46</v>
      </c>
      <c r="Z1741" s="7">
        <v>74463</v>
      </c>
      <c r="AA1741" s="7">
        <v>53.821836574726703</v>
      </c>
      <c r="AB1741" s="7">
        <v>85.181161046</v>
      </c>
      <c r="AC1741" s="7">
        <v>110.4864846</v>
      </c>
      <c r="AD1741" s="7">
        <v>70.627403151999999</v>
      </c>
      <c r="AE1741" s="7">
        <v>76.600818609000001</v>
      </c>
      <c r="AF1741" s="7">
        <v>109.4659365</v>
      </c>
      <c r="AG1741" s="7">
        <v>118.67831756</v>
      </c>
    </row>
    <row r="1742" spans="1:33" x14ac:dyDescent="0.25">
      <c r="A1742" s="1">
        <v>98669</v>
      </c>
      <c r="B1742" s="1">
        <v>20009000</v>
      </c>
      <c r="C1742" s="1" t="s">
        <v>318</v>
      </c>
      <c r="D1742" s="1">
        <v>20009000</v>
      </c>
      <c r="E1742" s="1" t="s">
        <v>628</v>
      </c>
      <c r="F1742" s="1">
        <v>34203085</v>
      </c>
      <c r="G1742" s="1">
        <v>1.83</v>
      </c>
      <c r="H1742" s="1">
        <v>16.907310827857867</v>
      </c>
      <c r="I1742" s="1">
        <v>-7.4003641309670973</v>
      </c>
      <c r="J1742" s="1">
        <v>3.7854657537787411</v>
      </c>
      <c r="K1742" s="1">
        <v>-16.32664382078223</v>
      </c>
      <c r="L1742" s="1">
        <v>15.368328525805001</v>
      </c>
      <c r="M1742" s="1">
        <v>59.040000915527344</v>
      </c>
      <c r="N1742" s="1">
        <v>0.97094166596730558</v>
      </c>
      <c r="O1742" s="1">
        <v>0.96533690096206171</v>
      </c>
      <c r="P1742" s="1">
        <v>0.9372858188398201</v>
      </c>
      <c r="Q1742" s="1">
        <v>0.96829999923706056</v>
      </c>
      <c r="R1742" s="1">
        <v>0.9329846751933194</v>
      </c>
      <c r="S1742" s="1">
        <v>0.90340906027788037</v>
      </c>
      <c r="T1742" s="1">
        <v>0.90340906027788037</v>
      </c>
      <c r="U1742" s="1">
        <v>0.9372858188398201</v>
      </c>
      <c r="V1742" s="1">
        <v>406.790663</v>
      </c>
      <c r="W1742" s="1">
        <v>379.211635</v>
      </c>
      <c r="X1742" s="1">
        <v>262</v>
      </c>
      <c r="Y1742" s="1">
        <v>389.46</v>
      </c>
      <c r="Z1742" s="7">
        <v>74463</v>
      </c>
      <c r="AA1742" s="7">
        <v>22.127413448232801</v>
      </c>
      <c r="AB1742" s="7">
        <v>20.022248390000001</v>
      </c>
      <c r="AC1742" s="7" t="s">
        <v>444</v>
      </c>
      <c r="AD1742" s="7" t="s">
        <v>445</v>
      </c>
      <c r="AE1742" s="7">
        <v>13.49735637</v>
      </c>
      <c r="AF1742" s="7" t="s">
        <v>445</v>
      </c>
      <c r="AG1742" s="7">
        <v>21.358259235999999</v>
      </c>
    </row>
    <row r="1743" spans="1:33" x14ac:dyDescent="0.25">
      <c r="A1743" s="1">
        <v>100767</v>
      </c>
      <c r="B1743" s="1">
        <v>20010000</v>
      </c>
      <c r="C1743" s="1" t="s">
        <v>318</v>
      </c>
      <c r="D1743" s="1">
        <v>20010000</v>
      </c>
      <c r="E1743" s="1" t="s">
        <v>628</v>
      </c>
      <c r="F1743" s="1">
        <v>34203085</v>
      </c>
      <c r="G1743" s="1">
        <v>1.83</v>
      </c>
      <c r="H1743" s="1">
        <v>-4.3574198423327388</v>
      </c>
      <c r="I1743" s="1">
        <v>3.9480991477819676</v>
      </c>
      <c r="J1743" s="1">
        <v>-11.567713267069111</v>
      </c>
      <c r="K1743" s="1">
        <v>-7.6123407257407329</v>
      </c>
      <c r="L1743" s="1">
        <v>10.178367081485229</v>
      </c>
      <c r="M1743" s="1">
        <v>59.040000915527344</v>
      </c>
      <c r="N1743" s="1">
        <v>0.97094166596730558</v>
      </c>
      <c r="O1743" s="1">
        <v>0.96533690096206171</v>
      </c>
      <c r="P1743" s="1">
        <v>0.9372858188398201</v>
      </c>
      <c r="Q1743" s="1">
        <v>0.96829999923706056</v>
      </c>
      <c r="R1743" s="1">
        <v>0.9329846751933194</v>
      </c>
      <c r="S1743" s="1">
        <v>0.90340906027788037</v>
      </c>
      <c r="T1743" s="1">
        <v>0.90340906027788037</v>
      </c>
      <c r="U1743" s="1">
        <v>0.9372858188398201</v>
      </c>
      <c r="V1743" s="1">
        <v>406.790663</v>
      </c>
      <c r="W1743" s="1">
        <v>379.211635</v>
      </c>
      <c r="X1743" s="1">
        <v>262</v>
      </c>
      <c r="Y1743" s="1">
        <v>389.46</v>
      </c>
      <c r="Z1743" s="7">
        <v>74463</v>
      </c>
      <c r="AA1743" s="7">
        <v>33.920108989888902</v>
      </c>
      <c r="AB1743" s="7" t="s">
        <v>444</v>
      </c>
      <c r="AC1743" s="7">
        <v>89.025522288000005</v>
      </c>
      <c r="AD1743" s="7">
        <v>19.461535338000001</v>
      </c>
      <c r="AE1743" s="7">
        <v>30.093349906</v>
      </c>
      <c r="AF1743" s="7">
        <v>30.556395510000002</v>
      </c>
      <c r="AG1743" s="7">
        <v>46.953099862000002</v>
      </c>
    </row>
    <row r="1744" spans="1:33" x14ac:dyDescent="0.25">
      <c r="A1744" s="1">
        <v>102865</v>
      </c>
      <c r="B1744" s="1">
        <v>20011000</v>
      </c>
      <c r="C1744" s="1" t="s">
        <v>318</v>
      </c>
      <c r="D1744" s="1">
        <v>20011000</v>
      </c>
      <c r="E1744" s="1" t="s">
        <v>628</v>
      </c>
      <c r="F1744" s="1">
        <v>34203085</v>
      </c>
      <c r="G1744" s="1">
        <v>1.83</v>
      </c>
      <c r="H1744" s="1">
        <v>19.295129322127444</v>
      </c>
      <c r="I1744" s="1">
        <v>-6.3371375613278254</v>
      </c>
      <c r="J1744" s="1">
        <v>8.7011803343924985</v>
      </c>
      <c r="K1744" s="1">
        <v>-19.917050575069165</v>
      </c>
      <c r="L1744" s="1">
        <v>17.63215214866619</v>
      </c>
      <c r="M1744" s="1">
        <v>59.040000915527344</v>
      </c>
      <c r="N1744" s="1">
        <v>0.97094166596730558</v>
      </c>
      <c r="O1744" s="1">
        <v>0.96533690096206171</v>
      </c>
      <c r="P1744" s="1">
        <v>0.9372858188398201</v>
      </c>
      <c r="Q1744" s="1">
        <v>0.96829999923706056</v>
      </c>
      <c r="R1744" s="1">
        <v>0.9329846751933194</v>
      </c>
      <c r="S1744" s="1">
        <v>0.90340906027788037</v>
      </c>
      <c r="T1744" s="1">
        <v>0.90340906027788037</v>
      </c>
      <c r="U1744" s="1">
        <v>0.9372858188398201</v>
      </c>
      <c r="V1744" s="1">
        <v>406.790663</v>
      </c>
      <c r="W1744" s="1">
        <v>379.211635</v>
      </c>
      <c r="X1744" s="1">
        <v>262</v>
      </c>
      <c r="Y1744" s="1">
        <v>389.46</v>
      </c>
      <c r="Z1744" s="7">
        <v>74463</v>
      </c>
      <c r="AA1744" s="7">
        <v>19.1580433759726</v>
      </c>
      <c r="AB1744" s="7">
        <v>17.420694772000001</v>
      </c>
      <c r="AC1744" s="7" t="s">
        <v>444</v>
      </c>
      <c r="AD1744" s="7" t="s">
        <v>445</v>
      </c>
      <c r="AE1744" s="7">
        <v>10.883947018000001</v>
      </c>
      <c r="AF1744" s="7" t="s">
        <v>445</v>
      </c>
      <c r="AG1744" s="7">
        <v>17.327780694000001</v>
      </c>
    </row>
    <row r="1745" spans="1:33" x14ac:dyDescent="0.25">
      <c r="A1745" s="1">
        <v>104963</v>
      </c>
      <c r="B1745" s="1">
        <v>20012000</v>
      </c>
      <c r="C1745" s="1" t="s">
        <v>318</v>
      </c>
      <c r="D1745" s="1">
        <v>20012000</v>
      </c>
      <c r="E1745" s="1" t="s">
        <v>628</v>
      </c>
      <c r="F1745" s="1">
        <v>34203085</v>
      </c>
      <c r="G1745" s="1">
        <v>1.83</v>
      </c>
      <c r="H1745" s="1">
        <v>-1.4952091519873045</v>
      </c>
      <c r="I1745" s="1">
        <v>10.048271499952703</v>
      </c>
      <c r="J1745" s="1">
        <v>-15.404349486551844</v>
      </c>
      <c r="K1745" s="1">
        <v>6.9452605358941266</v>
      </c>
      <c r="L1745" s="1">
        <v>14.715624894532825</v>
      </c>
      <c r="M1745" s="1">
        <v>59.040000915527344</v>
      </c>
      <c r="N1745" s="1">
        <v>0.97094166596730558</v>
      </c>
      <c r="O1745" s="1">
        <v>0.96533690096206171</v>
      </c>
      <c r="P1745" s="1">
        <v>0.9372858188398201</v>
      </c>
      <c r="Q1745" s="1">
        <v>0.96829999923706056</v>
      </c>
      <c r="R1745" s="1">
        <v>0.9329846751933194</v>
      </c>
      <c r="S1745" s="1">
        <v>0.90340906027788037</v>
      </c>
      <c r="T1745" s="1">
        <v>0.90340906027788037</v>
      </c>
      <c r="U1745" s="1">
        <v>0.9372858188398201</v>
      </c>
      <c r="V1745" s="1">
        <v>406.790663</v>
      </c>
      <c r="W1745" s="1">
        <v>379.211635</v>
      </c>
      <c r="X1745" s="1">
        <v>262</v>
      </c>
      <c r="Y1745" s="1">
        <v>389.46</v>
      </c>
      <c r="Z1745" s="7">
        <v>74463</v>
      </c>
      <c r="AA1745" s="7">
        <v>23.153217438738299</v>
      </c>
      <c r="AB1745" s="7" t="s">
        <v>444</v>
      </c>
      <c r="AC1745" s="7">
        <v>34.372221762000002</v>
      </c>
      <c r="AD1745" s="7">
        <v>14.365346911</v>
      </c>
      <c r="AE1745" s="7" t="s">
        <v>445</v>
      </c>
      <c r="AF1745" s="7">
        <v>22.696900367000001</v>
      </c>
      <c r="AG1745" s="7" t="s">
        <v>445</v>
      </c>
    </row>
    <row r="1746" spans="1:33" x14ac:dyDescent="0.25">
      <c r="A1746" s="1">
        <v>107061</v>
      </c>
      <c r="B1746" s="1">
        <v>20013000</v>
      </c>
      <c r="C1746" s="1" t="s">
        <v>318</v>
      </c>
      <c r="D1746" s="1">
        <v>20013000</v>
      </c>
      <c r="E1746" s="1" t="s">
        <v>628</v>
      </c>
      <c r="F1746" s="1">
        <v>34203085</v>
      </c>
      <c r="G1746" s="1">
        <v>1.83</v>
      </c>
      <c r="H1746" s="1">
        <v>31.160504541657982</v>
      </c>
      <c r="I1746" s="1">
        <v>-22.437097713641254</v>
      </c>
      <c r="J1746" s="1">
        <v>3.3719641612240432</v>
      </c>
      <c r="K1746" s="1">
        <v>-30.091919131259814</v>
      </c>
      <c r="L1746" s="1">
        <v>29.661138445666712</v>
      </c>
      <c r="M1746" s="1">
        <v>59.040000915527344</v>
      </c>
      <c r="N1746" s="1">
        <v>0.97094166596730558</v>
      </c>
      <c r="O1746" s="1">
        <v>0.96533690096206171</v>
      </c>
      <c r="P1746" s="1">
        <v>0.9372858188398201</v>
      </c>
      <c r="Q1746" s="1">
        <v>0.96829999923706056</v>
      </c>
      <c r="R1746" s="1">
        <v>0.9329846751933194</v>
      </c>
      <c r="S1746" s="1">
        <v>0.90340906027788037</v>
      </c>
      <c r="T1746" s="1">
        <v>0.90340906027788037</v>
      </c>
      <c r="U1746" s="1">
        <v>0.9372858188398201</v>
      </c>
      <c r="V1746" s="1">
        <v>406.790663</v>
      </c>
      <c r="W1746" s="1">
        <v>379.211635</v>
      </c>
      <c r="X1746" s="1">
        <v>262</v>
      </c>
      <c r="Y1746" s="1">
        <v>389.46</v>
      </c>
      <c r="Z1746" s="7">
        <v>74463</v>
      </c>
      <c r="AA1746" s="7">
        <v>10.9830089622365</v>
      </c>
      <c r="AB1746" s="7">
        <v>10.406416329000001</v>
      </c>
      <c r="AC1746" s="7" t="s">
        <v>444</v>
      </c>
      <c r="AD1746" s="7" t="s">
        <v>445</v>
      </c>
      <c r="AE1746" s="7">
        <v>6.8656722676999999</v>
      </c>
      <c r="AF1746" s="7" t="s">
        <v>445</v>
      </c>
      <c r="AG1746" s="7">
        <v>11.130676459</v>
      </c>
    </row>
    <row r="1747" spans="1:33" x14ac:dyDescent="0.25">
      <c r="A1747" s="1">
        <v>109159</v>
      </c>
      <c r="B1747" s="1">
        <v>20014000</v>
      </c>
      <c r="C1747" s="1" t="s">
        <v>318</v>
      </c>
      <c r="D1747" s="1">
        <v>20014000</v>
      </c>
      <c r="E1747" s="1" t="s">
        <v>628</v>
      </c>
      <c r="F1747" s="1">
        <v>34203085</v>
      </c>
      <c r="G1747" s="1">
        <v>1.83</v>
      </c>
      <c r="H1747" s="1">
        <v>24.691450583587244</v>
      </c>
      <c r="I1747" s="1">
        <v>-5.8977887329009455</v>
      </c>
      <c r="J1747" s="1">
        <v>13.048734788320521</v>
      </c>
      <c r="K1747" s="1">
        <v>-25.356232244710181</v>
      </c>
      <c r="L1747" s="1">
        <v>22.989787513969222</v>
      </c>
      <c r="M1747" s="1">
        <v>59.040000915527344</v>
      </c>
      <c r="N1747" s="1">
        <v>0.97094166596730558</v>
      </c>
      <c r="O1747" s="1">
        <v>0.96533690096206171</v>
      </c>
      <c r="P1747" s="1">
        <v>0.9372858188398201</v>
      </c>
      <c r="Q1747" s="1">
        <v>0.96829999923706056</v>
      </c>
      <c r="R1747" s="1">
        <v>0.9329846751933194</v>
      </c>
      <c r="S1747" s="1">
        <v>0.90340906027788037</v>
      </c>
      <c r="T1747" s="1">
        <v>0.90340906027788037</v>
      </c>
      <c r="U1747" s="1">
        <v>0.9372858188398201</v>
      </c>
      <c r="V1747" s="1">
        <v>406.790663</v>
      </c>
      <c r="W1747" s="1">
        <v>379.211635</v>
      </c>
      <c r="X1747" s="1">
        <v>262</v>
      </c>
      <c r="Y1747" s="1">
        <v>389.46</v>
      </c>
      <c r="Z1747" s="7">
        <v>74463</v>
      </c>
      <c r="AA1747" s="7">
        <v>14.4603294009826</v>
      </c>
      <c r="AB1747" s="7">
        <v>13.394848396</v>
      </c>
      <c r="AC1747" s="7" t="s">
        <v>444</v>
      </c>
      <c r="AD1747" s="7" t="s">
        <v>445</v>
      </c>
      <c r="AE1747" s="7">
        <v>8.3347139080999995</v>
      </c>
      <c r="AF1747" s="7" t="s">
        <v>445</v>
      </c>
      <c r="AG1747" s="7">
        <v>13.396276682</v>
      </c>
    </row>
    <row r="1748" spans="1:33" x14ac:dyDescent="0.25">
      <c r="A1748" s="1">
        <v>111257</v>
      </c>
      <c r="B1748" s="1">
        <v>20015000</v>
      </c>
      <c r="C1748" s="1" t="s">
        <v>318</v>
      </c>
      <c r="D1748" s="1">
        <v>20015000</v>
      </c>
      <c r="E1748" s="1" t="s">
        <v>628</v>
      </c>
      <c r="F1748" s="1">
        <v>34203085</v>
      </c>
      <c r="G1748" s="1">
        <v>1.83</v>
      </c>
      <c r="H1748" s="1">
        <v>8.0301518852267435</v>
      </c>
      <c r="I1748" s="1">
        <v>15.069460906106125</v>
      </c>
      <c r="J1748" s="1">
        <v>-14.688446259808227</v>
      </c>
      <c r="K1748" s="1">
        <v>8.1941367965055054</v>
      </c>
      <c r="L1748" s="1">
        <v>19.960271374666799</v>
      </c>
      <c r="M1748" s="1">
        <v>59.040000915527344</v>
      </c>
      <c r="N1748" s="1">
        <v>0.97094166596730558</v>
      </c>
      <c r="O1748" s="1">
        <v>0.96533690096206171</v>
      </c>
      <c r="P1748" s="1">
        <v>0.9372858188398201</v>
      </c>
      <c r="Q1748" s="1">
        <v>0.96829999923706056</v>
      </c>
      <c r="R1748" s="1">
        <v>0.9329846751933194</v>
      </c>
      <c r="S1748" s="1">
        <v>0.90340906027788037</v>
      </c>
      <c r="T1748" s="1">
        <v>0.90340906027788037</v>
      </c>
      <c r="U1748" s="1">
        <v>0.9372858188398201</v>
      </c>
      <c r="V1748" s="1">
        <v>406.790663</v>
      </c>
      <c r="W1748" s="1">
        <v>379.211635</v>
      </c>
      <c r="X1748" s="1">
        <v>262</v>
      </c>
      <c r="Y1748" s="1">
        <v>389.46</v>
      </c>
      <c r="Z1748" s="7">
        <v>74463</v>
      </c>
      <c r="AA1748" s="7">
        <v>16.8068564877162</v>
      </c>
      <c r="AB1748" s="7">
        <v>43.261888554999999</v>
      </c>
      <c r="AC1748" s="7">
        <v>22.586091767999999</v>
      </c>
      <c r="AD1748" s="7">
        <v>15.114241738</v>
      </c>
      <c r="AE1748" s="7" t="s">
        <v>445</v>
      </c>
      <c r="AF1748" s="7">
        <v>23.851868505999999</v>
      </c>
      <c r="AG1748" s="7" t="s">
        <v>445</v>
      </c>
    </row>
    <row r="1749" spans="1:33" x14ac:dyDescent="0.25">
      <c r="A1749" s="1">
        <v>113355</v>
      </c>
      <c r="B1749" s="1">
        <v>20016000</v>
      </c>
      <c r="C1749" s="1" t="s">
        <v>318</v>
      </c>
      <c r="D1749" s="1">
        <v>20016000</v>
      </c>
      <c r="E1749" s="1" t="s">
        <v>628</v>
      </c>
      <c r="F1749" s="1">
        <v>34203085</v>
      </c>
      <c r="G1749" s="1">
        <v>1.83</v>
      </c>
      <c r="H1749" s="1">
        <v>24.325082095902506</v>
      </c>
      <c r="I1749" s="1">
        <v>-6.4840924961357143</v>
      </c>
      <c r="J1749" s="1">
        <v>11.571320461458313</v>
      </c>
      <c r="K1749" s="1">
        <v>-24.284724758674866</v>
      </c>
      <c r="L1749" s="1">
        <v>21.784318511859556</v>
      </c>
      <c r="M1749" s="1">
        <v>59.040000915527344</v>
      </c>
      <c r="N1749" s="1">
        <v>0.97094166596730558</v>
      </c>
      <c r="O1749" s="1">
        <v>0.96533690096206171</v>
      </c>
      <c r="P1749" s="1">
        <v>0.9372858188398201</v>
      </c>
      <c r="Q1749" s="1">
        <v>0.96829999923706056</v>
      </c>
      <c r="R1749" s="1">
        <v>0.9329846751933194</v>
      </c>
      <c r="S1749" s="1">
        <v>0.90340906027788037</v>
      </c>
      <c r="T1749" s="1">
        <v>0.90340906027788037</v>
      </c>
      <c r="U1749" s="1">
        <v>0.9372858188398201</v>
      </c>
      <c r="V1749" s="1">
        <v>406.790663</v>
      </c>
      <c r="W1749" s="1">
        <v>379.211635</v>
      </c>
      <c r="X1749" s="1">
        <v>262</v>
      </c>
      <c r="Y1749" s="1">
        <v>389.46</v>
      </c>
      <c r="Z1749" s="7">
        <v>74463</v>
      </c>
      <c r="AA1749" s="7">
        <v>15.315850671714299</v>
      </c>
      <c r="AB1749" s="7">
        <v>13.611654194</v>
      </c>
      <c r="AC1749" s="7" t="s">
        <v>444</v>
      </c>
      <c r="AD1749" s="7" t="s">
        <v>445</v>
      </c>
      <c r="AE1749" s="7">
        <v>8.746586636</v>
      </c>
      <c r="AF1749" s="7" t="s">
        <v>445</v>
      </c>
      <c r="AG1749" s="7">
        <v>14.031479196999999</v>
      </c>
    </row>
    <row r="1750" spans="1:33" x14ac:dyDescent="0.25">
      <c r="A1750" s="1">
        <v>115453</v>
      </c>
      <c r="B1750" s="1">
        <v>20017000</v>
      </c>
      <c r="C1750" s="1" t="s">
        <v>318</v>
      </c>
      <c r="D1750" s="1">
        <v>20017000</v>
      </c>
      <c r="E1750" s="1" t="s">
        <v>628</v>
      </c>
      <c r="F1750" s="1">
        <v>34203085</v>
      </c>
      <c r="G1750" s="1">
        <v>1.83</v>
      </c>
      <c r="H1750" s="1">
        <v>0.86943128357844168</v>
      </c>
      <c r="I1750" s="1">
        <v>17.842853725295299</v>
      </c>
      <c r="J1750" s="1">
        <v>-25.184300647972517</v>
      </c>
      <c r="K1750" s="1">
        <v>15.123022374553763</v>
      </c>
      <c r="L1750" s="1">
        <v>25.632995914237899</v>
      </c>
      <c r="M1750" s="1">
        <v>59.040000915527344</v>
      </c>
      <c r="N1750" s="1">
        <v>0.97094166596730558</v>
      </c>
      <c r="O1750" s="1">
        <v>0.96533690096206171</v>
      </c>
      <c r="P1750" s="1">
        <v>0.9372858188398201</v>
      </c>
      <c r="Q1750" s="1">
        <v>0.96829999923706056</v>
      </c>
      <c r="R1750" s="1">
        <v>0.9329846751933194</v>
      </c>
      <c r="S1750" s="1">
        <v>0.90340906027788037</v>
      </c>
      <c r="T1750" s="1">
        <v>0.90340906027788037</v>
      </c>
      <c r="U1750" s="1">
        <v>0.9372858188398201</v>
      </c>
      <c r="V1750" s="1">
        <v>406.790663</v>
      </c>
      <c r="W1750" s="1">
        <v>379.211635</v>
      </c>
      <c r="X1750" s="1">
        <v>262</v>
      </c>
      <c r="Y1750" s="1">
        <v>389.46</v>
      </c>
      <c r="Z1750" s="7">
        <v>74463</v>
      </c>
      <c r="AA1750" s="7">
        <v>12.8661001239866</v>
      </c>
      <c r="AB1750" s="7">
        <v>407.80710706000002</v>
      </c>
      <c r="AC1750" s="7">
        <v>18.920002331999999</v>
      </c>
      <c r="AD1750" s="7">
        <v>8.3984413980999992</v>
      </c>
      <c r="AE1750" s="7" t="s">
        <v>445</v>
      </c>
      <c r="AF1750" s="7">
        <v>13.494559134999999</v>
      </c>
      <c r="AG1750" s="7" t="s">
        <v>445</v>
      </c>
    </row>
    <row r="1751" spans="1:33" x14ac:dyDescent="0.25">
      <c r="A1751" s="1">
        <v>117551</v>
      </c>
      <c r="B1751" s="1">
        <v>20018000</v>
      </c>
      <c r="C1751" s="1" t="s">
        <v>318</v>
      </c>
      <c r="D1751" s="1">
        <v>20018000</v>
      </c>
      <c r="E1751" s="1" t="s">
        <v>628</v>
      </c>
      <c r="F1751" s="1">
        <v>34203085</v>
      </c>
      <c r="G1751" s="1">
        <v>1.83</v>
      </c>
      <c r="H1751" s="1">
        <v>8.850080358476152</v>
      </c>
      <c r="I1751" s="1">
        <v>4.3740667353982694</v>
      </c>
      <c r="J1751" s="1">
        <v>3.3858661919284456</v>
      </c>
      <c r="K1751" s="1">
        <v>-6.4095156424010984</v>
      </c>
      <c r="L1751" s="1">
        <v>9.4047439847444299</v>
      </c>
      <c r="M1751" s="1">
        <v>59.040000915527344</v>
      </c>
      <c r="N1751" s="1">
        <v>0.97094166596730558</v>
      </c>
      <c r="O1751" s="1">
        <v>0.96533690096206171</v>
      </c>
      <c r="P1751" s="1">
        <v>0.9372858188398201</v>
      </c>
      <c r="Q1751" s="1">
        <v>0.96829999923706056</v>
      </c>
      <c r="R1751" s="1">
        <v>0.9329846751933194</v>
      </c>
      <c r="S1751" s="1">
        <v>0.90340906027788037</v>
      </c>
      <c r="T1751" s="1">
        <v>0.90340906027788037</v>
      </c>
      <c r="U1751" s="1">
        <v>0.9372858188398201</v>
      </c>
      <c r="V1751" s="1">
        <v>406.790663</v>
      </c>
      <c r="W1751" s="1">
        <v>379.211635</v>
      </c>
      <c r="X1751" s="1">
        <v>262</v>
      </c>
      <c r="Y1751" s="1">
        <v>389.46</v>
      </c>
      <c r="Z1751" s="7">
        <v>74463</v>
      </c>
      <c r="AA1751" s="7">
        <v>36.792595779439601</v>
      </c>
      <c r="AB1751" s="7">
        <v>39.161181980999999</v>
      </c>
      <c r="AC1751" s="7">
        <v>80.258405353000001</v>
      </c>
      <c r="AD1751" s="7" t="s">
        <v>445</v>
      </c>
      <c r="AE1751" s="7">
        <v>35.928402550000001</v>
      </c>
      <c r="AF1751" s="7" t="s">
        <v>445</v>
      </c>
      <c r="AG1751" s="7">
        <v>55.952093632999997</v>
      </c>
    </row>
    <row r="1752" spans="1:33" x14ac:dyDescent="0.25">
      <c r="A1752" s="1">
        <v>119649</v>
      </c>
      <c r="B1752" s="1">
        <v>20019000</v>
      </c>
      <c r="C1752" s="1" t="s">
        <v>318</v>
      </c>
      <c r="D1752" s="1">
        <v>20019000</v>
      </c>
      <c r="E1752" s="1" t="s">
        <v>628</v>
      </c>
      <c r="F1752" s="1">
        <v>34203085</v>
      </c>
      <c r="G1752" s="1">
        <v>1.83</v>
      </c>
      <c r="H1752" s="1">
        <v>6.9800934299406538</v>
      </c>
      <c r="I1752" s="1">
        <v>2.9760840145721277</v>
      </c>
      <c r="J1752" s="1">
        <v>2.4388626291830326</v>
      </c>
      <c r="K1752" s="1">
        <v>-5.4517570512414091</v>
      </c>
      <c r="L1752" s="1">
        <v>7.4186819171788221</v>
      </c>
      <c r="M1752" s="1">
        <v>59.040000915527344</v>
      </c>
      <c r="N1752" s="1">
        <v>0.97094166596730558</v>
      </c>
      <c r="O1752" s="1">
        <v>0.96533690096206171</v>
      </c>
      <c r="P1752" s="1">
        <v>0.9372858188398201</v>
      </c>
      <c r="Q1752" s="1">
        <v>0.96829999923706056</v>
      </c>
      <c r="R1752" s="1">
        <v>0.9329846751933194</v>
      </c>
      <c r="S1752" s="1">
        <v>0.90340906027788037</v>
      </c>
      <c r="T1752" s="1">
        <v>0.90340906027788037</v>
      </c>
      <c r="U1752" s="1">
        <v>0.9372858188398201</v>
      </c>
      <c r="V1752" s="1">
        <v>406.790663</v>
      </c>
      <c r="W1752" s="1">
        <v>379.211635</v>
      </c>
      <c r="X1752" s="1">
        <v>262</v>
      </c>
      <c r="Y1752" s="1">
        <v>389.46</v>
      </c>
      <c r="Z1752" s="7">
        <v>74463</v>
      </c>
      <c r="AA1752" s="7">
        <v>46.910085887564897</v>
      </c>
      <c r="AB1752" s="7">
        <v>49.920477124000001</v>
      </c>
      <c r="AC1752" s="7">
        <v>118.4286472</v>
      </c>
      <c r="AD1752" s="7" t="s">
        <v>445</v>
      </c>
      <c r="AE1752" s="7">
        <v>42.415943075000001</v>
      </c>
      <c r="AF1752" s="7" t="s">
        <v>445</v>
      </c>
      <c r="AG1752" s="7">
        <v>65.957373847</v>
      </c>
    </row>
    <row r="1753" spans="1:33" x14ac:dyDescent="0.25">
      <c r="A1753" s="1">
        <v>121747</v>
      </c>
      <c r="B1753" s="1">
        <v>20020000</v>
      </c>
      <c r="C1753" s="1" t="s">
        <v>318</v>
      </c>
      <c r="D1753" s="1">
        <v>20020000</v>
      </c>
      <c r="E1753" s="1" t="s">
        <v>628</v>
      </c>
      <c r="F1753" s="1">
        <v>34203085</v>
      </c>
      <c r="G1753" s="1">
        <v>1.83</v>
      </c>
      <c r="H1753" s="1">
        <v>7.4286563366786886</v>
      </c>
      <c r="I1753" s="1">
        <v>3.420190758123653</v>
      </c>
      <c r="J1753" s="1">
        <v>2.5210097513593861</v>
      </c>
      <c r="K1753" s="1">
        <v>-5.5470797557373164</v>
      </c>
      <c r="L1753" s="1">
        <v>7.8524816846264525</v>
      </c>
      <c r="M1753" s="1">
        <v>59.040000915527344</v>
      </c>
      <c r="N1753" s="1">
        <v>0.97094166596730558</v>
      </c>
      <c r="O1753" s="1">
        <v>0.96533690096206171</v>
      </c>
      <c r="P1753" s="1">
        <v>0.9372858188398201</v>
      </c>
      <c r="Q1753" s="1">
        <v>0.96829999923706056</v>
      </c>
      <c r="R1753" s="1">
        <v>0.9329846751933194</v>
      </c>
      <c r="S1753" s="1">
        <v>0.90340906027788037</v>
      </c>
      <c r="T1753" s="1">
        <v>0.90340906027788037</v>
      </c>
      <c r="U1753" s="1">
        <v>0.9372858188398201</v>
      </c>
      <c r="V1753" s="1">
        <v>406.790663</v>
      </c>
      <c r="W1753" s="1">
        <v>379.211635</v>
      </c>
      <c r="X1753" s="1">
        <v>262</v>
      </c>
      <c r="Y1753" s="1">
        <v>389.46</v>
      </c>
      <c r="Z1753" s="7">
        <v>74463</v>
      </c>
      <c r="AA1753" s="7">
        <v>44.263357763752602</v>
      </c>
      <c r="AB1753" s="7">
        <v>46.845757255999999</v>
      </c>
      <c r="AC1753" s="7">
        <v>102.92101288000001</v>
      </c>
      <c r="AD1753" s="7" t="s">
        <v>445</v>
      </c>
      <c r="AE1753" s="7">
        <v>41.669870312999997</v>
      </c>
      <c r="AF1753" s="7" t="s">
        <v>445</v>
      </c>
      <c r="AG1753" s="7">
        <v>64.806757984000001</v>
      </c>
    </row>
    <row r="1754" spans="1:33" x14ac:dyDescent="0.25">
      <c r="A1754" s="1">
        <v>123845</v>
      </c>
      <c r="B1754" s="1">
        <v>20021000</v>
      </c>
      <c r="C1754" s="1" t="s">
        <v>318</v>
      </c>
      <c r="D1754" s="1">
        <v>20021000</v>
      </c>
      <c r="E1754" s="1" t="s">
        <v>628</v>
      </c>
      <c r="F1754" s="1">
        <v>34203085</v>
      </c>
      <c r="G1754" s="1">
        <v>1.83</v>
      </c>
      <c r="H1754" s="1">
        <v>8.4970889553865661</v>
      </c>
      <c r="I1754" s="1">
        <v>4.2869929275652598</v>
      </c>
      <c r="J1754" s="1">
        <v>2.9115620397957249</v>
      </c>
      <c r="K1754" s="1">
        <v>-5.9940628102408873</v>
      </c>
      <c r="L1754" s="1">
        <v>8.9560788284578479</v>
      </c>
      <c r="M1754" s="1">
        <v>59.040000915527344</v>
      </c>
      <c r="N1754" s="1">
        <v>0.97094166596730558</v>
      </c>
      <c r="O1754" s="1">
        <v>0.96533690096206171</v>
      </c>
      <c r="P1754" s="1">
        <v>0.9372858188398201</v>
      </c>
      <c r="Q1754" s="1">
        <v>0.96829999923706056</v>
      </c>
      <c r="R1754" s="1">
        <v>0.9329846751933194</v>
      </c>
      <c r="S1754" s="1">
        <v>0.90340906027788037</v>
      </c>
      <c r="T1754" s="1">
        <v>0.90340906027788037</v>
      </c>
      <c r="U1754" s="1">
        <v>0.9372858188398201</v>
      </c>
      <c r="V1754" s="1">
        <v>406.790663</v>
      </c>
      <c r="W1754" s="1">
        <v>379.211635</v>
      </c>
      <c r="X1754" s="1">
        <v>262</v>
      </c>
      <c r="Y1754" s="1">
        <v>389.46</v>
      </c>
      <c r="Z1754" s="7">
        <v>74463</v>
      </c>
      <c r="AA1754" s="7">
        <v>38.685859697347396</v>
      </c>
      <c r="AB1754" s="7">
        <v>40.829583012999997</v>
      </c>
      <c r="AC1754" s="7">
        <v>81.908857987000005</v>
      </c>
      <c r="AD1754" s="7" t="s">
        <v>445</v>
      </c>
      <c r="AE1754" s="7">
        <v>38.487936861000001</v>
      </c>
      <c r="AF1754" s="7" t="s">
        <v>445</v>
      </c>
      <c r="AG1754" s="7">
        <v>59.899484467000001</v>
      </c>
    </row>
    <row r="1755" spans="1:33" x14ac:dyDescent="0.25">
      <c r="A1755" s="1">
        <v>125943</v>
      </c>
      <c r="B1755" s="1">
        <v>20022000</v>
      </c>
      <c r="C1755" s="1" t="s">
        <v>318</v>
      </c>
      <c r="D1755" s="1">
        <v>20022000</v>
      </c>
      <c r="E1755" s="1" t="s">
        <v>628</v>
      </c>
      <c r="F1755" s="1">
        <v>34203085</v>
      </c>
      <c r="G1755" s="1">
        <v>1.83</v>
      </c>
      <c r="H1755" s="1">
        <v>3.7385171524973715</v>
      </c>
      <c r="I1755" s="1">
        <v>-1.2082297606579189</v>
      </c>
      <c r="J1755" s="1">
        <v>0.5131400603165891</v>
      </c>
      <c r="K1755" s="1">
        <v>-6.5141472736573975</v>
      </c>
      <c r="L1755" s="1">
        <v>6.0032430938651569</v>
      </c>
      <c r="M1755" s="1">
        <v>59.040000915527344</v>
      </c>
      <c r="N1755" s="1">
        <v>0.97094166596730558</v>
      </c>
      <c r="O1755" s="1">
        <v>0.96533690096206171</v>
      </c>
      <c r="P1755" s="1">
        <v>0.9372858188398201</v>
      </c>
      <c r="Q1755" s="1">
        <v>0.96829999923706056</v>
      </c>
      <c r="R1755" s="1">
        <v>0.9329846751933194</v>
      </c>
      <c r="S1755" s="1">
        <v>0.90340906027788037</v>
      </c>
      <c r="T1755" s="1">
        <v>0.90340906027788037</v>
      </c>
      <c r="U1755" s="1">
        <v>0.9372858188398201</v>
      </c>
      <c r="V1755" s="1">
        <v>406.790663</v>
      </c>
      <c r="W1755" s="1">
        <v>379.211635</v>
      </c>
      <c r="X1755" s="1">
        <v>262</v>
      </c>
      <c r="Y1755" s="1">
        <v>389.46</v>
      </c>
      <c r="Z1755" s="7">
        <v>74463</v>
      </c>
      <c r="AA1755" s="7">
        <v>58.206279383852198</v>
      </c>
      <c r="AB1755" s="7">
        <v>94.072370495000001</v>
      </c>
      <c r="AC1755" s="7" t="s">
        <v>444</v>
      </c>
      <c r="AD1755" s="7" t="s">
        <v>445</v>
      </c>
      <c r="AE1755" s="7">
        <v>35.335250623999997</v>
      </c>
      <c r="AF1755" s="7" t="s">
        <v>445</v>
      </c>
      <c r="AG1755" s="7">
        <v>55.037316883999999</v>
      </c>
    </row>
    <row r="1756" spans="1:33" x14ac:dyDescent="0.25">
      <c r="A1756" s="1">
        <v>128041</v>
      </c>
      <c r="B1756" s="1">
        <v>20024000</v>
      </c>
      <c r="C1756" s="1" t="s">
        <v>318</v>
      </c>
      <c r="D1756" s="1">
        <v>20024000</v>
      </c>
      <c r="E1756" s="1" t="s">
        <v>628</v>
      </c>
      <c r="F1756" s="1">
        <v>34203085</v>
      </c>
      <c r="G1756" s="1">
        <v>1.83</v>
      </c>
      <c r="H1756" s="1">
        <v>12.441715049643413</v>
      </c>
      <c r="I1756" s="1">
        <v>-10.922388540156785</v>
      </c>
      <c r="J1756" s="1">
        <v>-9.211778810618231</v>
      </c>
      <c r="K1756" s="1">
        <v>-16.674930787291785</v>
      </c>
      <c r="L1756" s="1">
        <v>18.822852770602076</v>
      </c>
      <c r="M1756" s="1">
        <v>59.040000915527344</v>
      </c>
      <c r="N1756" s="1">
        <v>0.97094166596730558</v>
      </c>
      <c r="O1756" s="1">
        <v>0.96533690096206171</v>
      </c>
      <c r="P1756" s="1">
        <v>0.9372858188398201</v>
      </c>
      <c r="Q1756" s="1">
        <v>0.96829999923706056</v>
      </c>
      <c r="R1756" s="1">
        <v>0.9329846751933194</v>
      </c>
      <c r="S1756" s="1">
        <v>0.90340906027788037</v>
      </c>
      <c r="T1756" s="1">
        <v>0.90340906027788037</v>
      </c>
      <c r="U1756" s="1">
        <v>0.9372858188398201</v>
      </c>
      <c r="V1756" s="1">
        <v>406.790663</v>
      </c>
      <c r="W1756" s="1">
        <v>379.211635</v>
      </c>
      <c r="X1756" s="1">
        <v>262</v>
      </c>
      <c r="Y1756" s="1">
        <v>389.46</v>
      </c>
      <c r="Z1756" s="7">
        <v>74463</v>
      </c>
      <c r="AA1756" s="7">
        <v>17.882880940325901</v>
      </c>
      <c r="AB1756" s="7">
        <v>27.567579823999999</v>
      </c>
      <c r="AC1756" s="7" t="s">
        <v>444</v>
      </c>
      <c r="AD1756" s="7">
        <v>24.694621925</v>
      </c>
      <c r="AE1756" s="7">
        <v>13.194552098000001</v>
      </c>
      <c r="AF1756" s="7">
        <v>38.627019113999999</v>
      </c>
      <c r="AG1756" s="7">
        <v>20.891265377</v>
      </c>
    </row>
    <row r="1757" spans="1:33" x14ac:dyDescent="0.25">
      <c r="A1757" s="1">
        <v>130139</v>
      </c>
      <c r="B1757" s="1">
        <v>20026000</v>
      </c>
      <c r="C1757" s="1" t="s">
        <v>318</v>
      </c>
      <c r="D1757" s="1">
        <v>20026000</v>
      </c>
      <c r="E1757" s="1" t="s">
        <v>628</v>
      </c>
      <c r="F1757" s="1">
        <v>34203085</v>
      </c>
      <c r="G1757" s="1">
        <v>1.83</v>
      </c>
      <c r="H1757" s="1">
        <v>17.311225318462895</v>
      </c>
      <c r="I1757" s="1">
        <v>10.294641770908964</v>
      </c>
      <c r="J1757" s="1">
        <v>8.813554874424117</v>
      </c>
      <c r="K1757" s="1">
        <v>-10.784154046135328</v>
      </c>
      <c r="L1757" s="1">
        <v>18.258008076658488</v>
      </c>
      <c r="M1757" s="1">
        <v>59.040000915527344</v>
      </c>
      <c r="N1757" s="1">
        <v>0.97094166596730558</v>
      </c>
      <c r="O1757" s="1">
        <v>0.96533690096206171</v>
      </c>
      <c r="P1757" s="1">
        <v>0.9372858188398201</v>
      </c>
      <c r="Q1757" s="1">
        <v>0.96829999923706056</v>
      </c>
      <c r="R1757" s="1">
        <v>0.9329846751933194</v>
      </c>
      <c r="S1757" s="1">
        <v>0.90340906027788037</v>
      </c>
      <c r="T1757" s="1">
        <v>0.90340906027788037</v>
      </c>
      <c r="U1757" s="1">
        <v>0.9372858188398201</v>
      </c>
      <c r="V1757" s="1">
        <v>406.790663</v>
      </c>
      <c r="W1757" s="1">
        <v>379.211635</v>
      </c>
      <c r="X1757" s="1">
        <v>262</v>
      </c>
      <c r="Y1757" s="1">
        <v>389.46</v>
      </c>
      <c r="Z1757" s="7">
        <v>74463</v>
      </c>
      <c r="AA1757" s="7">
        <v>18.467057213045699</v>
      </c>
      <c r="AB1757" s="7">
        <v>19.531746383000002</v>
      </c>
      <c r="AC1757" s="7">
        <v>33.525697516999998</v>
      </c>
      <c r="AD1757" s="7" t="s">
        <v>445</v>
      </c>
      <c r="AE1757" s="7">
        <v>20.948237458000001</v>
      </c>
      <c r="AF1757" s="7" t="s">
        <v>445</v>
      </c>
      <c r="AG1757" s="7">
        <v>32.849232256999997</v>
      </c>
    </row>
    <row r="1758" spans="1:33" x14ac:dyDescent="0.25">
      <c r="A1758" s="1">
        <v>132237</v>
      </c>
      <c r="B1758" s="1">
        <v>20028000</v>
      </c>
      <c r="C1758" s="1" t="s">
        <v>318</v>
      </c>
      <c r="D1758" s="1">
        <v>20028000</v>
      </c>
      <c r="E1758" s="1" t="s">
        <v>628</v>
      </c>
      <c r="F1758" s="1">
        <v>34203085</v>
      </c>
      <c r="G1758" s="1">
        <v>1.83</v>
      </c>
      <c r="H1758" s="1">
        <v>13.650953246931497</v>
      </c>
      <c r="I1758" s="1">
        <v>5.0609652945127994</v>
      </c>
      <c r="J1758" s="1">
        <v>12.877836252931552</v>
      </c>
      <c r="K1758" s="1">
        <v>-12.965357249123057</v>
      </c>
      <c r="L1758" s="1">
        <v>16.10385379250571</v>
      </c>
      <c r="M1758" s="1">
        <v>59.040000915527344</v>
      </c>
      <c r="N1758" s="1">
        <v>0.97094166596730558</v>
      </c>
      <c r="O1758" s="1">
        <v>0.96533690096206171</v>
      </c>
      <c r="P1758" s="1">
        <v>0.9372858188398201</v>
      </c>
      <c r="Q1758" s="1">
        <v>0.96829999923706056</v>
      </c>
      <c r="R1758" s="1">
        <v>0.9329846751933194</v>
      </c>
      <c r="S1758" s="1">
        <v>0.90340906027788037</v>
      </c>
      <c r="T1758" s="1">
        <v>0.90340906027788037</v>
      </c>
      <c r="U1758" s="1">
        <v>0.9372858188398201</v>
      </c>
      <c r="V1758" s="1">
        <v>406.790663</v>
      </c>
      <c r="W1758" s="1">
        <v>379.211635</v>
      </c>
      <c r="X1758" s="1">
        <v>262</v>
      </c>
      <c r="Y1758" s="1">
        <v>389.46</v>
      </c>
      <c r="Z1758" s="7">
        <v>74463</v>
      </c>
      <c r="AA1758" s="7">
        <v>21.0710950561392</v>
      </c>
      <c r="AB1758" s="7">
        <v>25.036986677000002</v>
      </c>
      <c r="AC1758" s="7">
        <v>69.229623626999995</v>
      </c>
      <c r="AD1758" s="7" t="s">
        <v>445</v>
      </c>
      <c r="AE1758" s="7">
        <v>17.255815806000001</v>
      </c>
      <c r="AF1758" s="7" t="s">
        <v>445</v>
      </c>
      <c r="AG1758" s="7">
        <v>27.154668475000001</v>
      </c>
    </row>
    <row r="1759" spans="1:33" x14ac:dyDescent="0.25">
      <c r="A1759" s="1">
        <v>134335</v>
      </c>
      <c r="B1759" s="1">
        <v>20030000</v>
      </c>
      <c r="C1759" s="1" t="s">
        <v>318</v>
      </c>
      <c r="D1759" s="1">
        <v>20030000</v>
      </c>
      <c r="E1759" s="1" t="s">
        <v>628</v>
      </c>
      <c r="F1759" s="1">
        <v>34203085</v>
      </c>
      <c r="G1759" s="1">
        <v>1.83</v>
      </c>
      <c r="H1759" s="1">
        <v>16.892591796038232</v>
      </c>
      <c r="I1759" s="1">
        <v>-7.2078308119341381</v>
      </c>
      <c r="J1759" s="1">
        <v>3.9565424923668222</v>
      </c>
      <c r="K1759" s="1">
        <v>-16.33192476074839</v>
      </c>
      <c r="L1759" s="1">
        <v>15.302879878853304</v>
      </c>
      <c r="M1759" s="1">
        <v>59.040000915527344</v>
      </c>
      <c r="N1759" s="1">
        <v>0.97094166596730558</v>
      </c>
      <c r="O1759" s="1">
        <v>0.96533690096206171</v>
      </c>
      <c r="P1759" s="1">
        <v>0.9372858188398201</v>
      </c>
      <c r="Q1759" s="1">
        <v>0.96829999923706056</v>
      </c>
      <c r="R1759" s="1">
        <v>0.9329846751933194</v>
      </c>
      <c r="S1759" s="1">
        <v>0.90340906027788037</v>
      </c>
      <c r="T1759" s="1">
        <v>0.90340906027788037</v>
      </c>
      <c r="U1759" s="1">
        <v>0.9372858188398201</v>
      </c>
      <c r="V1759" s="1">
        <v>406.790663</v>
      </c>
      <c r="W1759" s="1">
        <v>379.211635</v>
      </c>
      <c r="X1759" s="1">
        <v>262</v>
      </c>
      <c r="Y1759" s="1">
        <v>389.46</v>
      </c>
      <c r="Z1759" s="7">
        <v>74463</v>
      </c>
      <c r="AA1759" s="7">
        <v>22.226326720091599</v>
      </c>
      <c r="AB1759" s="7">
        <v>20.040565718</v>
      </c>
      <c r="AC1759" s="7" t="s">
        <v>444</v>
      </c>
      <c r="AD1759" s="7" t="s">
        <v>445</v>
      </c>
      <c r="AE1759" s="7">
        <v>13.492668639</v>
      </c>
      <c r="AF1759" s="7" t="s">
        <v>445</v>
      </c>
      <c r="AG1759" s="7">
        <v>21.351029677</v>
      </c>
    </row>
    <row r="1760" spans="1:33" x14ac:dyDescent="0.25">
      <c r="A1760" s="1">
        <v>136433</v>
      </c>
      <c r="B1760" s="1">
        <v>20031000</v>
      </c>
      <c r="C1760" s="1" t="s">
        <v>318</v>
      </c>
      <c r="D1760" s="1">
        <v>20031000</v>
      </c>
      <c r="E1760" s="1" t="s">
        <v>628</v>
      </c>
      <c r="F1760" s="1">
        <v>34203085</v>
      </c>
      <c r="G1760" s="1">
        <v>1.83</v>
      </c>
      <c r="H1760" s="1">
        <v>-4.4077595308042552</v>
      </c>
      <c r="I1760" s="1">
        <v>3.9384044131238332</v>
      </c>
      <c r="J1760" s="1">
        <v>-11.094013967001711</v>
      </c>
      <c r="K1760" s="1">
        <v>-7.0910012417682653</v>
      </c>
      <c r="L1760" s="1">
        <v>9.681428248998623</v>
      </c>
      <c r="M1760" s="1">
        <v>59.040000915527344</v>
      </c>
      <c r="N1760" s="1">
        <v>0.97094166596730558</v>
      </c>
      <c r="O1760" s="1">
        <v>0.96533690096206171</v>
      </c>
      <c r="P1760" s="1">
        <v>0.9372858188398201</v>
      </c>
      <c r="Q1760" s="1">
        <v>0.96829999923706056</v>
      </c>
      <c r="R1760" s="1">
        <v>0.9329846751933194</v>
      </c>
      <c r="S1760" s="1">
        <v>0.90340906027788037</v>
      </c>
      <c r="T1760" s="1">
        <v>0.90340906027788037</v>
      </c>
      <c r="U1760" s="1">
        <v>0.9372858188398201</v>
      </c>
      <c r="V1760" s="1">
        <v>406.790663</v>
      </c>
      <c r="W1760" s="1">
        <v>379.211635</v>
      </c>
      <c r="X1760" s="1">
        <v>262</v>
      </c>
      <c r="Y1760" s="1">
        <v>389.46</v>
      </c>
      <c r="Z1760" s="7">
        <v>74463</v>
      </c>
      <c r="AA1760" s="7">
        <v>35.712526156595203</v>
      </c>
      <c r="AB1760" s="7" t="s">
        <v>444</v>
      </c>
      <c r="AC1760" s="7">
        <v>89.247128161999996</v>
      </c>
      <c r="AD1760" s="7">
        <v>20.335215053999999</v>
      </c>
      <c r="AE1760" s="7">
        <v>32.379372773999997</v>
      </c>
      <c r="AF1760" s="7">
        <v>31.903810658000001</v>
      </c>
      <c r="AG1760" s="7">
        <v>50.478673118000003</v>
      </c>
    </row>
    <row r="1761" spans="1:33" x14ac:dyDescent="0.25">
      <c r="A1761" s="1">
        <v>138531</v>
      </c>
      <c r="B1761" s="1">
        <v>20032000</v>
      </c>
      <c r="C1761" s="1" t="s">
        <v>318</v>
      </c>
      <c r="D1761" s="1">
        <v>20032000</v>
      </c>
      <c r="E1761" s="1" t="s">
        <v>628</v>
      </c>
      <c r="F1761" s="1">
        <v>34203085</v>
      </c>
      <c r="G1761" s="1">
        <v>1.83</v>
      </c>
      <c r="H1761" s="1">
        <v>8.2228654785400721</v>
      </c>
      <c r="I1761" s="1">
        <v>-7.4069941878990351</v>
      </c>
      <c r="J1761" s="1">
        <v>-0.12069606371625544</v>
      </c>
      <c r="K1761" s="1">
        <v>-7.8786560703506803</v>
      </c>
      <c r="L1761" s="1">
        <v>8.301149343545184</v>
      </c>
      <c r="M1761" s="1">
        <v>59.040000915527344</v>
      </c>
      <c r="N1761" s="1">
        <v>0.97094166596730558</v>
      </c>
      <c r="O1761" s="1">
        <v>0.96533690096206171</v>
      </c>
      <c r="P1761" s="1">
        <v>0.9372858188398201</v>
      </c>
      <c r="Q1761" s="1">
        <v>0.96829999923706056</v>
      </c>
      <c r="R1761" s="1">
        <v>0.9329846751933194</v>
      </c>
      <c r="S1761" s="1">
        <v>0.90340906027788037</v>
      </c>
      <c r="T1761" s="1">
        <v>0.90340906027788037</v>
      </c>
      <c r="U1761" s="1">
        <v>0.9372858188398201</v>
      </c>
      <c r="V1761" s="1">
        <v>406.790663</v>
      </c>
      <c r="W1761" s="1">
        <v>379.211635</v>
      </c>
      <c r="X1761" s="1">
        <v>262</v>
      </c>
      <c r="Y1761" s="1">
        <v>389.46</v>
      </c>
      <c r="Z1761" s="7">
        <v>74463</v>
      </c>
      <c r="AA1761" s="7">
        <v>41.816924875702597</v>
      </c>
      <c r="AB1761" s="7">
        <v>42.224553381</v>
      </c>
      <c r="AC1761" s="7" t="s">
        <v>444</v>
      </c>
      <c r="AD1761" s="7">
        <v>1960.0678800000001</v>
      </c>
      <c r="AE1761" s="7">
        <v>29.042328499</v>
      </c>
      <c r="AF1761" s="7">
        <v>3023.4178953999999</v>
      </c>
      <c r="AG1761" s="7">
        <v>45.332183020000002</v>
      </c>
    </row>
    <row r="1762" spans="1:33" x14ac:dyDescent="0.25">
      <c r="A1762" s="1">
        <v>140629</v>
      </c>
      <c r="B1762" s="1">
        <v>20033000</v>
      </c>
      <c r="C1762" s="1" t="s">
        <v>318</v>
      </c>
      <c r="D1762" s="1">
        <v>20033000</v>
      </c>
      <c r="E1762" s="1" t="s">
        <v>628</v>
      </c>
      <c r="F1762" s="1">
        <v>34203085</v>
      </c>
      <c r="G1762" s="1">
        <v>1.83</v>
      </c>
      <c r="H1762" s="1">
        <v>14.373622868477661</v>
      </c>
      <c r="I1762" s="1">
        <v>-12.976303543359853</v>
      </c>
      <c r="J1762" s="1">
        <v>-1.4770870207693667</v>
      </c>
      <c r="K1762" s="1">
        <v>-13.10189220963373</v>
      </c>
      <c r="L1762" s="1">
        <v>15.177302092905354</v>
      </c>
      <c r="M1762" s="1">
        <v>59.040000915527344</v>
      </c>
      <c r="N1762" s="1">
        <v>0.97094166596730558</v>
      </c>
      <c r="O1762" s="1">
        <v>0.96533690096206171</v>
      </c>
      <c r="P1762" s="1">
        <v>0.9372858188398201</v>
      </c>
      <c r="Q1762" s="1">
        <v>0.96829999923706056</v>
      </c>
      <c r="R1762" s="1">
        <v>0.9329846751933194</v>
      </c>
      <c r="S1762" s="1">
        <v>0.90340906027788037</v>
      </c>
      <c r="T1762" s="1">
        <v>0.90340906027788037</v>
      </c>
      <c r="U1762" s="1">
        <v>0.9372858188398201</v>
      </c>
      <c r="V1762" s="1">
        <v>406.790663</v>
      </c>
      <c r="W1762" s="1">
        <v>379.211635</v>
      </c>
      <c r="X1762" s="1">
        <v>262</v>
      </c>
      <c r="Y1762" s="1">
        <v>389.46</v>
      </c>
      <c r="Z1762" s="7">
        <v>74463</v>
      </c>
      <c r="AA1762" s="7">
        <v>22.418502553936001</v>
      </c>
      <c r="AB1762" s="7">
        <v>23.727912446000001</v>
      </c>
      <c r="AC1762" s="7" t="s">
        <v>444</v>
      </c>
      <c r="AD1762" s="7">
        <v>159.24321551</v>
      </c>
      <c r="AE1762" s="7">
        <v>17.065571751</v>
      </c>
      <c r="AF1762" s="7">
        <v>246.13190886999999</v>
      </c>
      <c r="AG1762" s="7">
        <v>26.861268370000001</v>
      </c>
    </row>
    <row r="1763" spans="1:33" x14ac:dyDescent="0.25">
      <c r="A1763" s="1">
        <v>142727</v>
      </c>
      <c r="B1763" s="1">
        <v>20034000</v>
      </c>
      <c r="C1763" s="1" t="s">
        <v>318</v>
      </c>
      <c r="D1763" s="1">
        <v>20034000</v>
      </c>
      <c r="E1763" s="1" t="s">
        <v>628</v>
      </c>
      <c r="F1763" s="1">
        <v>34203085</v>
      </c>
      <c r="G1763" s="1">
        <v>1.83</v>
      </c>
      <c r="H1763" s="1">
        <v>7.9733618600302902</v>
      </c>
      <c r="I1763" s="1">
        <v>2.0980240482787273</v>
      </c>
      <c r="J1763" s="1">
        <v>7.5837601267663697</v>
      </c>
      <c r="K1763" s="1">
        <v>-7.0875545323394054</v>
      </c>
      <c r="L1763" s="1">
        <v>8.3385086361985579</v>
      </c>
      <c r="M1763" s="1">
        <v>59.040000915527344</v>
      </c>
      <c r="N1763" s="1">
        <v>0.97094166596730558</v>
      </c>
      <c r="O1763" s="1">
        <v>0.96533690096206171</v>
      </c>
      <c r="P1763" s="1">
        <v>0.9372858188398201</v>
      </c>
      <c r="Q1763" s="1">
        <v>0.96829999923706056</v>
      </c>
      <c r="R1763" s="1">
        <v>0.9329846751933194</v>
      </c>
      <c r="S1763" s="1">
        <v>0.90340906027788037</v>
      </c>
      <c r="T1763" s="1">
        <v>0.90340906027788037</v>
      </c>
      <c r="U1763" s="1">
        <v>0.9372858188398201</v>
      </c>
      <c r="V1763" s="1">
        <v>406.790663</v>
      </c>
      <c r="W1763" s="1">
        <v>379.211635</v>
      </c>
      <c r="X1763" s="1">
        <v>262</v>
      </c>
      <c r="Y1763" s="1">
        <v>389.46</v>
      </c>
      <c r="Z1763" s="7">
        <v>74463</v>
      </c>
      <c r="AA1763" s="7">
        <v>41.6250908083965</v>
      </c>
      <c r="AB1763" s="7">
        <v>43.577142498000001</v>
      </c>
      <c r="AC1763" s="7">
        <v>168.41163668999999</v>
      </c>
      <c r="AD1763" s="7" t="s">
        <v>445</v>
      </c>
      <c r="AE1763" s="7">
        <v>32.395605312000001</v>
      </c>
      <c r="AF1763" s="7" t="s">
        <v>445</v>
      </c>
      <c r="AG1763" s="7">
        <v>50.503707427000002</v>
      </c>
    </row>
    <row r="1764" spans="1:33" x14ac:dyDescent="0.25">
      <c r="A1764" s="1">
        <v>144825</v>
      </c>
      <c r="B1764" s="1">
        <v>20035000</v>
      </c>
      <c r="C1764" s="1" t="s">
        <v>318</v>
      </c>
      <c r="D1764" s="1">
        <v>20035000</v>
      </c>
      <c r="E1764" s="1" t="s">
        <v>628</v>
      </c>
      <c r="F1764" s="1">
        <v>34203085</v>
      </c>
      <c r="G1764" s="1">
        <v>1.83</v>
      </c>
      <c r="H1764" s="1">
        <v>10.979778337189513</v>
      </c>
      <c r="I1764" s="1">
        <v>-6.1040157393362202</v>
      </c>
      <c r="J1764" s="1">
        <v>2.4711425532160547</v>
      </c>
      <c r="K1764" s="1">
        <v>-9.9213615453219468</v>
      </c>
      <c r="L1764" s="1">
        <v>9.9840787665928641</v>
      </c>
      <c r="M1764" s="1">
        <v>59.040000915527344</v>
      </c>
      <c r="N1764" s="1">
        <v>0.97094166596730558</v>
      </c>
      <c r="O1764" s="1">
        <v>0.96533690096206171</v>
      </c>
      <c r="P1764" s="1">
        <v>0.9372858188398201</v>
      </c>
      <c r="Q1764" s="1">
        <v>0.96829999923706056</v>
      </c>
      <c r="R1764" s="1">
        <v>0.9329846751933194</v>
      </c>
      <c r="S1764" s="1">
        <v>0.90340906027788037</v>
      </c>
      <c r="T1764" s="1">
        <v>0.90340906027788037</v>
      </c>
      <c r="U1764" s="1">
        <v>0.9372858188398201</v>
      </c>
      <c r="V1764" s="1">
        <v>406.790663</v>
      </c>
      <c r="W1764" s="1">
        <v>379.211635</v>
      </c>
      <c r="X1764" s="1">
        <v>262</v>
      </c>
      <c r="Y1764" s="1">
        <v>389.46</v>
      </c>
      <c r="Z1764" s="7">
        <v>74463</v>
      </c>
      <c r="AA1764" s="7">
        <v>34.599647812659903</v>
      </c>
      <c r="AB1764" s="7">
        <v>31.371299028999999</v>
      </c>
      <c r="AC1764" s="7" t="s">
        <v>444</v>
      </c>
      <c r="AD1764" s="7" t="s">
        <v>445</v>
      </c>
      <c r="AE1764" s="7">
        <v>22.856924546999998</v>
      </c>
      <c r="AF1764" s="7" t="s">
        <v>445</v>
      </c>
      <c r="AG1764" s="7">
        <v>35.792866920000002</v>
      </c>
    </row>
    <row r="1765" spans="1:33" x14ac:dyDescent="0.25">
      <c r="A1765" s="1">
        <v>146923</v>
      </c>
      <c r="B1765" s="1">
        <v>20036000</v>
      </c>
      <c r="C1765" s="1" t="s">
        <v>318</v>
      </c>
      <c r="D1765" s="1">
        <v>20036000</v>
      </c>
      <c r="E1765" s="1" t="s">
        <v>628</v>
      </c>
      <c r="F1765" s="1">
        <v>34203085</v>
      </c>
      <c r="G1765" s="1">
        <v>1.83</v>
      </c>
      <c r="H1765" s="1">
        <v>12.618875538282573</v>
      </c>
      <c r="I1765" s="1">
        <v>-7.3241886046047133</v>
      </c>
      <c r="J1765" s="1">
        <v>2.4093996680216616</v>
      </c>
      <c r="K1765" s="1">
        <v>-11.517931073186453</v>
      </c>
      <c r="L1765" s="1">
        <v>11.610871689198431</v>
      </c>
      <c r="M1765" s="1">
        <v>59.040000915527344</v>
      </c>
      <c r="N1765" s="1">
        <v>0.97094166596730558</v>
      </c>
      <c r="O1765" s="1">
        <v>0.96533690096206171</v>
      </c>
      <c r="P1765" s="1">
        <v>0.9372858188398201</v>
      </c>
      <c r="Q1765" s="1">
        <v>0.96829999923706056</v>
      </c>
      <c r="R1765" s="1">
        <v>0.9329846751933194</v>
      </c>
      <c r="S1765" s="1">
        <v>0.90340906027788037</v>
      </c>
      <c r="T1765" s="1">
        <v>0.90340906027788037</v>
      </c>
      <c r="U1765" s="1">
        <v>0.9372858188398201</v>
      </c>
      <c r="V1765" s="1">
        <v>406.790663</v>
      </c>
      <c r="W1765" s="1">
        <v>379.211635</v>
      </c>
      <c r="X1765" s="1">
        <v>262</v>
      </c>
      <c r="Y1765" s="1">
        <v>389.46</v>
      </c>
      <c r="Z1765" s="7">
        <v>74463</v>
      </c>
      <c r="AA1765" s="7">
        <v>29.6118005037656</v>
      </c>
      <c r="AB1765" s="7">
        <v>27.166510299999999</v>
      </c>
      <c r="AC1765" s="7" t="s">
        <v>444</v>
      </c>
      <c r="AD1765" s="7" t="s">
        <v>445</v>
      </c>
      <c r="AE1765" s="7">
        <v>19.549973105999999</v>
      </c>
      <c r="AF1765" s="7" t="s">
        <v>445</v>
      </c>
      <c r="AG1765" s="7">
        <v>30.692786898000001</v>
      </c>
    </row>
    <row r="1766" spans="1:33" x14ac:dyDescent="0.25">
      <c r="A1766" s="1">
        <v>149021</v>
      </c>
      <c r="B1766" s="1">
        <v>20091000</v>
      </c>
      <c r="C1766" s="1" t="s">
        <v>318</v>
      </c>
      <c r="D1766" s="1">
        <v>20091000</v>
      </c>
      <c r="E1766" s="1" t="s">
        <v>628</v>
      </c>
      <c r="F1766" s="1">
        <v>34203085</v>
      </c>
      <c r="G1766" s="1">
        <v>1.83</v>
      </c>
      <c r="H1766" s="1">
        <v>1.7460695136779085</v>
      </c>
      <c r="I1766" s="1">
        <v>0.3460732489806756</v>
      </c>
      <c r="J1766" s="1">
        <v>0.54569468858041903</v>
      </c>
      <c r="K1766" s="1">
        <v>-1.4298806938540691</v>
      </c>
      <c r="L1766" s="1">
        <v>1.6487333406789437</v>
      </c>
      <c r="M1766" s="1">
        <v>59.040000915527344</v>
      </c>
      <c r="N1766" s="1">
        <v>0.97094166596730558</v>
      </c>
      <c r="O1766" s="1">
        <v>0.96533690096206171</v>
      </c>
      <c r="P1766" s="1">
        <v>0.9372858188398201</v>
      </c>
      <c r="Q1766" s="1">
        <v>0.96829999923706056</v>
      </c>
      <c r="R1766" s="1">
        <v>0.9329846751933194</v>
      </c>
      <c r="S1766" s="1">
        <v>0.90340906027788037</v>
      </c>
      <c r="T1766" s="1">
        <v>0.90340906027788037</v>
      </c>
      <c r="U1766" s="1">
        <v>0.9372858188398201</v>
      </c>
      <c r="V1766" s="1">
        <v>406.790663</v>
      </c>
      <c r="W1766" s="1">
        <v>379.211635</v>
      </c>
      <c r="X1766" s="1">
        <v>262</v>
      </c>
      <c r="Y1766" s="1">
        <v>389.46</v>
      </c>
      <c r="Z1766" s="7">
        <v>74463</v>
      </c>
      <c r="AA1766" s="7">
        <v>214.57742483584201</v>
      </c>
      <c r="AB1766" s="7">
        <v>202.55987264000001</v>
      </c>
      <c r="AC1766" s="7">
        <v>1026.0360072000001</v>
      </c>
      <c r="AD1766" s="7" t="s">
        <v>445</v>
      </c>
      <c r="AE1766" s="7">
        <v>164.53351255999999</v>
      </c>
      <c r="AF1766" s="7" t="s">
        <v>445</v>
      </c>
      <c r="AG1766" s="7">
        <v>254.29076416999999</v>
      </c>
    </row>
    <row r="1767" spans="1:33" x14ac:dyDescent="0.25">
      <c r="A1767" s="1">
        <v>151119</v>
      </c>
      <c r="B1767" s="1">
        <v>20092000</v>
      </c>
      <c r="C1767" s="1" t="s">
        <v>318</v>
      </c>
      <c r="D1767" s="1">
        <v>20092000</v>
      </c>
      <c r="E1767" s="1" t="s">
        <v>628</v>
      </c>
      <c r="F1767" s="1">
        <v>34203085</v>
      </c>
      <c r="G1767" s="1">
        <v>1.83</v>
      </c>
      <c r="H1767" s="1">
        <v>6.3015733673117662</v>
      </c>
      <c r="I1767" s="1">
        <v>-4.9247523533840143</v>
      </c>
      <c r="J1767" s="1">
        <v>-5.70104201012707</v>
      </c>
      <c r="K1767" s="1">
        <v>-8.7304687720545697</v>
      </c>
      <c r="L1767" s="1">
        <v>10.402600425776379</v>
      </c>
      <c r="M1767" s="1">
        <v>59.040000915527344</v>
      </c>
      <c r="N1767" s="1">
        <v>0.97094166596730558</v>
      </c>
      <c r="O1767" s="1">
        <v>0.96533690096206171</v>
      </c>
      <c r="P1767" s="1">
        <v>0.9372858188398201</v>
      </c>
      <c r="Q1767" s="1">
        <v>0.96829999923706056</v>
      </c>
      <c r="R1767" s="1">
        <v>0.9329846751933194</v>
      </c>
      <c r="S1767" s="1">
        <v>0.90340906027788037</v>
      </c>
      <c r="T1767" s="1">
        <v>0.90340906027788037</v>
      </c>
      <c r="U1767" s="1">
        <v>0.9372858188398201</v>
      </c>
      <c r="V1767" s="1">
        <v>406.790663</v>
      </c>
      <c r="W1767" s="1">
        <v>379.211635</v>
      </c>
      <c r="X1767" s="1">
        <v>262</v>
      </c>
      <c r="Y1767" s="1">
        <v>389.46</v>
      </c>
      <c r="Z1767" s="7">
        <v>74463</v>
      </c>
      <c r="AA1767" s="7">
        <v>33.167388275709399</v>
      </c>
      <c r="AB1767" s="7">
        <v>55.403324552000001</v>
      </c>
      <c r="AC1767" s="7" t="s">
        <v>444</v>
      </c>
      <c r="AD1767" s="7">
        <v>40.51752844</v>
      </c>
      <c r="AE1767" s="7">
        <v>26.111164357</v>
      </c>
      <c r="AF1767" s="7">
        <v>63.029581671999999</v>
      </c>
      <c r="AG1767" s="7">
        <v>40.811653479</v>
      </c>
    </row>
    <row r="1768" spans="1:33" x14ac:dyDescent="0.25">
      <c r="A1768" s="1">
        <v>153217</v>
      </c>
      <c r="B1768" s="1">
        <v>21001000</v>
      </c>
      <c r="C1768" s="1" t="s">
        <v>318</v>
      </c>
      <c r="D1768" s="1">
        <v>21001000</v>
      </c>
      <c r="E1768" s="1" t="s">
        <v>628</v>
      </c>
      <c r="F1768" s="1">
        <v>34203085</v>
      </c>
      <c r="G1768" s="1">
        <v>1.83</v>
      </c>
      <c r="H1768" s="1">
        <v>9.5690738705509322</v>
      </c>
      <c r="I1768" s="1">
        <v>-8.9026915299779876</v>
      </c>
      <c r="J1768" s="1">
        <v>-2.092620205177977</v>
      </c>
      <c r="K1768" s="1">
        <v>-9.259505089034997</v>
      </c>
      <c r="L1768" s="1">
        <v>10.769871969248474</v>
      </c>
      <c r="M1768" s="1">
        <v>59.040000915527344</v>
      </c>
      <c r="N1768" s="1">
        <v>0.97094166596730558</v>
      </c>
      <c r="O1768" s="1">
        <v>0.96533690096206171</v>
      </c>
      <c r="P1768" s="1">
        <v>0.9372858188398201</v>
      </c>
      <c r="Q1768" s="1">
        <v>0.96829999923706056</v>
      </c>
      <c r="R1768" s="1">
        <v>0.9329846751933194</v>
      </c>
      <c r="S1768" s="1">
        <v>0.90340906027788037</v>
      </c>
      <c r="T1768" s="1">
        <v>0.90340906027788037</v>
      </c>
      <c r="U1768" s="1">
        <v>0.9372858188398201</v>
      </c>
      <c r="V1768" s="1">
        <v>406.790663</v>
      </c>
      <c r="W1768" s="1">
        <v>379.211635</v>
      </c>
      <c r="X1768" s="1">
        <v>262</v>
      </c>
      <c r="Y1768" s="1">
        <v>389.46</v>
      </c>
      <c r="Z1768" s="7">
        <v>74463</v>
      </c>
      <c r="AA1768" s="7">
        <v>32.002220345741399</v>
      </c>
      <c r="AB1768" s="7">
        <v>36.143582819999999</v>
      </c>
      <c r="AC1768" s="7" t="s">
        <v>444</v>
      </c>
      <c r="AD1768" s="7">
        <v>112.10851974000001</v>
      </c>
      <c r="AE1768" s="7">
        <v>24.562184103</v>
      </c>
      <c r="AF1768" s="7">
        <v>173.43936271999999</v>
      </c>
      <c r="AG1768" s="7">
        <v>38.422769520999999</v>
      </c>
    </row>
    <row r="1769" spans="1:33" x14ac:dyDescent="0.25">
      <c r="A1769" s="1">
        <v>155315</v>
      </c>
      <c r="B1769" s="1">
        <v>21002000</v>
      </c>
      <c r="C1769" s="1" t="s">
        <v>318</v>
      </c>
      <c r="D1769" s="1">
        <v>21002000</v>
      </c>
      <c r="E1769" s="1" t="s">
        <v>628</v>
      </c>
      <c r="F1769" s="1">
        <v>34203085</v>
      </c>
      <c r="G1769" s="1">
        <v>1.83</v>
      </c>
      <c r="H1769" s="1">
        <v>5.6170429997714972</v>
      </c>
      <c r="I1769" s="1">
        <v>-4.8413119739405905</v>
      </c>
      <c r="J1769" s="1">
        <v>-1.2253763327645455</v>
      </c>
      <c r="K1769" s="1">
        <v>-5.4078543219216018</v>
      </c>
      <c r="L1769" s="1">
        <v>6.3195513263580292</v>
      </c>
      <c r="M1769" s="1">
        <v>59.040000915527344</v>
      </c>
      <c r="N1769" s="1">
        <v>0.97094166596730558</v>
      </c>
      <c r="O1769" s="1">
        <v>0.96533690096206171</v>
      </c>
      <c r="P1769" s="1">
        <v>0.9372858188398201</v>
      </c>
      <c r="Q1769" s="1">
        <v>0.96829999923706056</v>
      </c>
      <c r="R1769" s="1">
        <v>0.9329846751933194</v>
      </c>
      <c r="S1769" s="1">
        <v>0.90340906027788037</v>
      </c>
      <c r="T1769" s="1">
        <v>0.90340906027788037</v>
      </c>
      <c r="U1769" s="1">
        <v>0.9372858188398201</v>
      </c>
      <c r="V1769" s="1">
        <v>406.790663</v>
      </c>
      <c r="W1769" s="1">
        <v>379.211635</v>
      </c>
      <c r="X1769" s="1">
        <v>262</v>
      </c>
      <c r="Y1769" s="1">
        <v>389.46</v>
      </c>
      <c r="Z1769" s="7">
        <v>74463</v>
      </c>
      <c r="AA1769" s="7">
        <v>55.242867486827897</v>
      </c>
      <c r="AB1769" s="7">
        <v>62.277010312999998</v>
      </c>
      <c r="AC1769" s="7" t="s">
        <v>444</v>
      </c>
      <c r="AD1769" s="7">
        <v>192.15957675000001</v>
      </c>
      <c r="AE1769" s="7">
        <v>42.768407893999999</v>
      </c>
      <c r="AF1769" s="7">
        <v>296.89651165999999</v>
      </c>
      <c r="AG1769" s="7">
        <v>66.500955697999999</v>
      </c>
    </row>
    <row r="1770" spans="1:33" x14ac:dyDescent="0.25">
      <c r="A1770" s="1">
        <v>157413</v>
      </c>
      <c r="B1770" s="1">
        <v>26001000</v>
      </c>
      <c r="C1770" s="1" t="s">
        <v>318</v>
      </c>
      <c r="D1770" s="1">
        <v>26001000</v>
      </c>
      <c r="E1770" s="1" t="s">
        <v>628</v>
      </c>
      <c r="F1770" s="1">
        <v>34203085</v>
      </c>
      <c r="G1770" s="1">
        <v>1.83</v>
      </c>
      <c r="H1770" s="1">
        <v>9.4491939810312076</v>
      </c>
      <c r="I1770" s="1">
        <v>-8.3767752223650565</v>
      </c>
      <c r="J1770" s="1">
        <v>-1.681366189919729</v>
      </c>
      <c r="K1770" s="1">
        <v>-9.188796751219229</v>
      </c>
      <c r="L1770" s="1">
        <v>10.393418114184797</v>
      </c>
      <c r="M1770" s="1">
        <v>59.040000915527344</v>
      </c>
      <c r="N1770" s="1">
        <v>0.97094166596730558</v>
      </c>
      <c r="O1770" s="1">
        <v>0.96533690096206171</v>
      </c>
      <c r="P1770" s="1">
        <v>0.9372858188398201</v>
      </c>
      <c r="Q1770" s="1">
        <v>0.96829999923706056</v>
      </c>
      <c r="R1770" s="1">
        <v>0.9329846751933194</v>
      </c>
      <c r="S1770" s="1">
        <v>0.90340906027788037</v>
      </c>
      <c r="T1770" s="1">
        <v>0.90340906027788037</v>
      </c>
      <c r="U1770" s="1">
        <v>0.9372858188398201</v>
      </c>
      <c r="V1770" s="1">
        <v>406.790663</v>
      </c>
      <c r="W1770" s="1">
        <v>379.211635</v>
      </c>
      <c r="X1770" s="1">
        <v>262</v>
      </c>
      <c r="Y1770" s="1">
        <v>389.46</v>
      </c>
      <c r="Z1770" s="7">
        <v>74463</v>
      </c>
      <c r="AA1770" s="7">
        <v>33.197574264762501</v>
      </c>
      <c r="AB1770" s="7">
        <v>36.614815458000002</v>
      </c>
      <c r="AC1770" s="7" t="s">
        <v>444</v>
      </c>
      <c r="AD1770" s="7">
        <v>139.77431508000001</v>
      </c>
      <c r="AE1770" s="7">
        <v>24.758886630999999</v>
      </c>
      <c r="AF1770" s="7">
        <v>216.10638478999999</v>
      </c>
      <c r="AG1770" s="7">
        <v>38.726130079000001</v>
      </c>
    </row>
    <row r="1771" spans="1:33" x14ac:dyDescent="0.25">
      <c r="A1771" s="1">
        <v>159511</v>
      </c>
      <c r="B1771" s="1">
        <v>26002000</v>
      </c>
      <c r="C1771" s="1" t="s">
        <v>318</v>
      </c>
      <c r="D1771" s="1">
        <v>26002000</v>
      </c>
      <c r="E1771" s="1" t="s">
        <v>628</v>
      </c>
      <c r="F1771" s="1">
        <v>34203085</v>
      </c>
      <c r="G1771" s="1">
        <v>1.83</v>
      </c>
      <c r="H1771" s="1">
        <v>5.2677095056137953</v>
      </c>
      <c r="I1771" s="1">
        <v>-4.3680351419464865</v>
      </c>
      <c r="J1771" s="1">
        <v>-0.93490224878939776</v>
      </c>
      <c r="K1771" s="1">
        <v>-5.0504943078623734</v>
      </c>
      <c r="L1771" s="1">
        <v>5.7920587826503267</v>
      </c>
      <c r="M1771" s="1">
        <v>59.040000915527344</v>
      </c>
      <c r="N1771" s="1">
        <v>0.97094166596730558</v>
      </c>
      <c r="O1771" s="1">
        <v>0.96533690096206171</v>
      </c>
      <c r="P1771" s="1">
        <v>0.9372858188398201</v>
      </c>
      <c r="Q1771" s="1">
        <v>0.96829999923706056</v>
      </c>
      <c r="R1771" s="1">
        <v>0.9329846751933194</v>
      </c>
      <c r="S1771" s="1">
        <v>0.90340906027788037</v>
      </c>
      <c r="T1771" s="1">
        <v>0.90340906027788037</v>
      </c>
      <c r="U1771" s="1">
        <v>0.9372858188398201</v>
      </c>
      <c r="V1771" s="1">
        <v>406.790663</v>
      </c>
      <c r="W1771" s="1">
        <v>379.211635</v>
      </c>
      <c r="X1771" s="1">
        <v>262</v>
      </c>
      <c r="Y1771" s="1">
        <v>389.46</v>
      </c>
      <c r="Z1771" s="7">
        <v>74463</v>
      </c>
      <c r="AA1771" s="7">
        <v>60.365000108290502</v>
      </c>
      <c r="AB1771" s="7">
        <v>66.473289377</v>
      </c>
      <c r="AC1771" s="7" t="s">
        <v>444</v>
      </c>
      <c r="AD1771" s="7">
        <v>252.17424800000001</v>
      </c>
      <c r="AE1771" s="7">
        <v>45.865348095999998</v>
      </c>
      <c r="AF1771" s="7">
        <v>389.45294359000002</v>
      </c>
      <c r="AG1771" s="7">
        <v>71.277150067999997</v>
      </c>
    </row>
    <row r="1772" spans="1:33" x14ac:dyDescent="0.25">
      <c r="A1772" s="1">
        <v>161609</v>
      </c>
      <c r="B1772" s="1">
        <v>20050006</v>
      </c>
      <c r="C1772" s="1" t="s">
        <v>318</v>
      </c>
      <c r="D1772" s="1">
        <v>20050006</v>
      </c>
      <c r="E1772" s="1" t="s">
        <v>628</v>
      </c>
      <c r="F1772" s="1">
        <v>34203085</v>
      </c>
      <c r="G1772" s="1">
        <v>1.83</v>
      </c>
      <c r="H1772" s="1">
        <v>11.531808818831095</v>
      </c>
      <c r="I1772" s="1">
        <v>-9.1002116586652662</v>
      </c>
      <c r="J1772" s="1">
        <v>-5.0454061987085028</v>
      </c>
      <c r="K1772" s="1">
        <v>-13.602158322345463</v>
      </c>
      <c r="L1772" s="1">
        <v>14.723399451618162</v>
      </c>
      <c r="M1772" s="1">
        <v>59.040000915527344</v>
      </c>
      <c r="N1772" s="1">
        <v>0.97094166596730558</v>
      </c>
      <c r="O1772" s="1">
        <v>0.96533690096206171</v>
      </c>
      <c r="P1772" s="1">
        <v>0.9372858188398201</v>
      </c>
      <c r="Q1772" s="1">
        <v>0.96829999923706056</v>
      </c>
      <c r="R1772" s="1">
        <v>0.9329846751933194</v>
      </c>
      <c r="S1772" s="1">
        <v>0.90340906027788037</v>
      </c>
      <c r="T1772" s="1">
        <v>0.90340906027788037</v>
      </c>
      <c r="U1772" s="1">
        <v>0.9372858188398201</v>
      </c>
      <c r="V1772" s="1">
        <v>406.790663</v>
      </c>
      <c r="W1772" s="1">
        <v>379.211635</v>
      </c>
      <c r="X1772" s="1">
        <v>262</v>
      </c>
      <c r="Y1772" s="1">
        <v>389.46</v>
      </c>
      <c r="Z1772" s="7">
        <v>74463</v>
      </c>
      <c r="AA1772" s="7">
        <v>23.140463552084</v>
      </c>
      <c r="AB1772" s="7">
        <v>29.821677102999999</v>
      </c>
      <c r="AC1772" s="7" t="s">
        <v>444</v>
      </c>
      <c r="AD1772" s="7">
        <v>45.912610098999998</v>
      </c>
      <c r="AE1772" s="7">
        <v>16.401148272</v>
      </c>
      <c r="AF1772" s="7">
        <v>71.350038952000006</v>
      </c>
      <c r="AG1772" s="7">
        <v>25.836574487</v>
      </c>
    </row>
    <row r="1773" spans="1:33" x14ac:dyDescent="0.25">
      <c r="A1773" s="1">
        <v>163707</v>
      </c>
      <c r="B1773" s="1">
        <v>20051006</v>
      </c>
      <c r="C1773" s="1" t="s">
        <v>318</v>
      </c>
      <c r="D1773" s="1">
        <v>20051006</v>
      </c>
      <c r="E1773" s="1" t="s">
        <v>628</v>
      </c>
      <c r="F1773" s="1">
        <v>34203085</v>
      </c>
      <c r="G1773" s="1">
        <v>1.83</v>
      </c>
      <c r="H1773" s="1">
        <v>6.8245437261482476</v>
      </c>
      <c r="I1773" s="1">
        <v>-1.487231888418425</v>
      </c>
      <c r="J1773" s="1">
        <v>2.5725621577906552</v>
      </c>
      <c r="K1773" s="1">
        <v>-6.7887650306108061</v>
      </c>
      <c r="L1773" s="1">
        <v>6.1831950283636452</v>
      </c>
      <c r="M1773" s="1">
        <v>59.040000915527344</v>
      </c>
      <c r="N1773" s="1">
        <v>0.97094166596730558</v>
      </c>
      <c r="O1773" s="1">
        <v>0.96533690096206171</v>
      </c>
      <c r="P1773" s="1">
        <v>0.9372858188398201</v>
      </c>
      <c r="Q1773" s="1">
        <v>0.96829999923706056</v>
      </c>
      <c r="R1773" s="1">
        <v>0.9329846751933194</v>
      </c>
      <c r="S1773" s="1">
        <v>0.90340906027788037</v>
      </c>
      <c r="T1773" s="1">
        <v>0.90340906027788037</v>
      </c>
      <c r="U1773" s="1">
        <v>0.9372858188398201</v>
      </c>
      <c r="V1773" s="1">
        <v>406.790663</v>
      </c>
      <c r="W1773" s="1">
        <v>379.211635</v>
      </c>
      <c r="X1773" s="1">
        <v>262</v>
      </c>
      <c r="Y1773" s="1">
        <v>389.46</v>
      </c>
      <c r="Z1773" s="7">
        <v>74463</v>
      </c>
      <c r="AA1773" s="7">
        <v>56.483175962286403</v>
      </c>
      <c r="AB1773" s="7">
        <v>51.081091731000001</v>
      </c>
      <c r="AC1773" s="7" t="s">
        <v>444</v>
      </c>
      <c r="AD1773" s="7" t="s">
        <v>445</v>
      </c>
      <c r="AE1773" s="7">
        <v>33.865424378</v>
      </c>
      <c r="AF1773" s="7" t="s">
        <v>445</v>
      </c>
      <c r="AG1773" s="7">
        <v>52.770506617999999</v>
      </c>
    </row>
    <row r="1774" spans="1:33" x14ac:dyDescent="0.25">
      <c r="A1774" s="1">
        <v>165805</v>
      </c>
      <c r="B1774" s="1">
        <v>20052006</v>
      </c>
      <c r="C1774" s="1" t="s">
        <v>318</v>
      </c>
      <c r="D1774" s="1">
        <v>20052006</v>
      </c>
      <c r="E1774" s="1" t="s">
        <v>628</v>
      </c>
      <c r="F1774" s="1">
        <v>34203085</v>
      </c>
      <c r="G1774" s="1">
        <v>1.83</v>
      </c>
      <c r="H1774" s="1">
        <v>11.063836243370002</v>
      </c>
      <c r="I1774" s="1">
        <v>4.3638384156779546</v>
      </c>
      <c r="J1774" s="1">
        <v>9.0006920267276698</v>
      </c>
      <c r="K1774" s="1">
        <v>-10.330933092351078</v>
      </c>
      <c r="L1774" s="1">
        <v>13.073565413723225</v>
      </c>
      <c r="M1774" s="1">
        <v>59.040000915527344</v>
      </c>
      <c r="N1774" s="1">
        <v>0.97094166596730558</v>
      </c>
      <c r="O1774" s="1">
        <v>0.96533690096206171</v>
      </c>
      <c r="P1774" s="1">
        <v>0.9372858188398201</v>
      </c>
      <c r="Q1774" s="1">
        <v>0.96829999923706056</v>
      </c>
      <c r="R1774" s="1">
        <v>0.9329846751933194</v>
      </c>
      <c r="S1774" s="1">
        <v>0.90340906027788037</v>
      </c>
      <c r="T1774" s="1">
        <v>0.90340906027788037</v>
      </c>
      <c r="U1774" s="1">
        <v>0.9372858188398201</v>
      </c>
      <c r="V1774" s="1">
        <v>406.790663</v>
      </c>
      <c r="W1774" s="1">
        <v>379.211635</v>
      </c>
      <c r="X1774" s="1">
        <v>262</v>
      </c>
      <c r="Y1774" s="1">
        <v>389.46</v>
      </c>
      <c r="Z1774" s="7">
        <v>74463</v>
      </c>
      <c r="AA1774" s="7">
        <v>26.186897879554</v>
      </c>
      <c r="AB1774" s="7">
        <v>31.125356883999999</v>
      </c>
      <c r="AC1774" s="7">
        <v>80.448865417999997</v>
      </c>
      <c r="AD1774" s="7" t="s">
        <v>445</v>
      </c>
      <c r="AE1774" s="7">
        <v>21.911112837000001</v>
      </c>
      <c r="AF1774" s="7" t="s">
        <v>445</v>
      </c>
      <c r="AG1774" s="7">
        <v>34.334207640999999</v>
      </c>
    </row>
    <row r="1775" spans="1:33" x14ac:dyDescent="0.25">
      <c r="A1775" s="1">
        <v>167903</v>
      </c>
      <c r="B1775" s="1">
        <v>20053006</v>
      </c>
      <c r="C1775" s="1" t="s">
        <v>318</v>
      </c>
      <c r="D1775" s="1">
        <v>20053006</v>
      </c>
      <c r="E1775" s="1" t="s">
        <v>628</v>
      </c>
      <c r="F1775" s="1">
        <v>34203085</v>
      </c>
      <c r="G1775" s="1">
        <v>1.83</v>
      </c>
      <c r="H1775" s="1">
        <v>16.403589146387393</v>
      </c>
      <c r="I1775" s="1">
        <v>9.2676229343347032</v>
      </c>
      <c r="J1775" s="1">
        <v>9.2403673747002415</v>
      </c>
      <c r="K1775" s="1">
        <v>-11.409239272896631</v>
      </c>
      <c r="L1775" s="1">
        <v>17.940986617164462</v>
      </c>
      <c r="M1775" s="1">
        <v>59.040000915527344</v>
      </c>
      <c r="N1775" s="1">
        <v>0.97094166596730558</v>
      </c>
      <c r="O1775" s="1">
        <v>0.96533690096206171</v>
      </c>
      <c r="P1775" s="1">
        <v>0.9372858188398201</v>
      </c>
      <c r="Q1775" s="1">
        <v>0.96829999923706056</v>
      </c>
      <c r="R1775" s="1">
        <v>0.9329846751933194</v>
      </c>
      <c r="S1775" s="1">
        <v>0.90340906027788037</v>
      </c>
      <c r="T1775" s="1">
        <v>0.90340906027788037</v>
      </c>
      <c r="U1775" s="1">
        <v>0.9372858188398201</v>
      </c>
      <c r="V1775" s="1">
        <v>406.790663</v>
      </c>
      <c r="W1775" s="1">
        <v>379.211635</v>
      </c>
      <c r="X1775" s="1">
        <v>262</v>
      </c>
      <c r="Y1775" s="1">
        <v>389.46</v>
      </c>
      <c r="Z1775" s="7">
        <v>74463</v>
      </c>
      <c r="AA1775" s="7">
        <v>18.811044699432301</v>
      </c>
      <c r="AB1775" s="7">
        <v>20.667799934000001</v>
      </c>
      <c r="AC1775" s="7">
        <v>37.351764021999998</v>
      </c>
      <c r="AD1775" s="7" t="s">
        <v>445</v>
      </c>
      <c r="AE1775" s="7">
        <v>19.745745455000002</v>
      </c>
      <c r="AF1775" s="7" t="s">
        <v>445</v>
      </c>
      <c r="AG1775" s="7">
        <v>30.994712905</v>
      </c>
    </row>
    <row r="1776" spans="1:33" x14ac:dyDescent="0.25">
      <c r="A1776" s="1">
        <v>170001</v>
      </c>
      <c r="B1776" s="1">
        <v>20054006</v>
      </c>
      <c r="C1776" s="1" t="s">
        <v>318</v>
      </c>
      <c r="D1776" s="1">
        <v>20054006</v>
      </c>
      <c r="E1776" s="1" t="s">
        <v>628</v>
      </c>
      <c r="F1776" s="1">
        <v>34203085</v>
      </c>
      <c r="G1776" s="1">
        <v>1.83</v>
      </c>
      <c r="H1776" s="1">
        <v>17.910034092752056</v>
      </c>
      <c r="I1776" s="1">
        <v>12.297029904443278</v>
      </c>
      <c r="J1776" s="1">
        <v>4.5919417895787422</v>
      </c>
      <c r="K1776" s="1">
        <v>-8.475365601571049</v>
      </c>
      <c r="L1776" s="1">
        <v>18.099892482520129</v>
      </c>
      <c r="M1776" s="1">
        <v>59.040000915527344</v>
      </c>
      <c r="N1776" s="1">
        <v>0.97094166596730558</v>
      </c>
      <c r="O1776" s="1">
        <v>0.96533690096206171</v>
      </c>
      <c r="P1776" s="1">
        <v>0.9372858188398201</v>
      </c>
      <c r="Q1776" s="1">
        <v>0.96829999923706056</v>
      </c>
      <c r="R1776" s="1">
        <v>0.9329846751933194</v>
      </c>
      <c r="S1776" s="1">
        <v>0.90340906027788037</v>
      </c>
      <c r="T1776" s="1">
        <v>0.90340906027788037</v>
      </c>
      <c r="U1776" s="1">
        <v>0.9372858188398201</v>
      </c>
      <c r="V1776" s="1">
        <v>406.790663</v>
      </c>
      <c r="W1776" s="1">
        <v>379.211635</v>
      </c>
      <c r="X1776" s="1">
        <v>262</v>
      </c>
      <c r="Y1776" s="1">
        <v>389.46</v>
      </c>
      <c r="Z1776" s="7">
        <v>74463</v>
      </c>
      <c r="AA1776" s="7">
        <v>18.6371159755682</v>
      </c>
      <c r="AB1776" s="7">
        <v>18.845282593</v>
      </c>
      <c r="AC1776" s="7">
        <v>27.903701997999999</v>
      </c>
      <c r="AD1776" s="7" t="s">
        <v>445</v>
      </c>
      <c r="AE1776" s="7">
        <v>26.927193340999999</v>
      </c>
      <c r="AF1776" s="7" t="s">
        <v>445</v>
      </c>
      <c r="AG1776" s="7">
        <v>42.070157934000001</v>
      </c>
    </row>
    <row r="1777" spans="1:33" x14ac:dyDescent="0.25">
      <c r="A1777" s="1">
        <v>172099</v>
      </c>
      <c r="B1777" s="1">
        <v>20055006</v>
      </c>
      <c r="C1777" s="1" t="s">
        <v>318</v>
      </c>
      <c r="D1777" s="1">
        <v>20055006</v>
      </c>
      <c r="E1777" s="1" t="s">
        <v>628</v>
      </c>
      <c r="F1777" s="1">
        <v>34203085</v>
      </c>
      <c r="G1777" s="1">
        <v>1.83</v>
      </c>
      <c r="H1777" s="1">
        <v>14.127701407836566</v>
      </c>
      <c r="I1777" s="1">
        <v>10.383605988434692</v>
      </c>
      <c r="J1777" s="1">
        <v>1.5954934729406891</v>
      </c>
      <c r="K1777" s="1">
        <v>-5.5819652428586695</v>
      </c>
      <c r="L1777" s="1">
        <v>14.045030015611692</v>
      </c>
      <c r="M1777" s="1">
        <v>59.040000915527344</v>
      </c>
      <c r="N1777" s="1">
        <v>0.97094166596730558</v>
      </c>
      <c r="O1777" s="1">
        <v>0.96533690096206171</v>
      </c>
      <c r="P1777" s="1">
        <v>0.9372858188398201</v>
      </c>
      <c r="Q1777" s="1">
        <v>0.96829999923706056</v>
      </c>
      <c r="R1777" s="1">
        <v>0.9329846751933194</v>
      </c>
      <c r="S1777" s="1">
        <v>0.90340906027788037</v>
      </c>
      <c r="T1777" s="1">
        <v>0.90340906027788037</v>
      </c>
      <c r="U1777" s="1">
        <v>0.9372858188398201</v>
      </c>
      <c r="V1777" s="1">
        <v>406.790663</v>
      </c>
      <c r="W1777" s="1">
        <v>379.211635</v>
      </c>
      <c r="X1777" s="1">
        <v>262</v>
      </c>
      <c r="Y1777" s="1">
        <v>389.46</v>
      </c>
      <c r="Z1777" s="7">
        <v>74463</v>
      </c>
      <c r="AA1777" s="7">
        <v>24.306438464673001</v>
      </c>
      <c r="AB1777" s="7">
        <v>24.158352202</v>
      </c>
      <c r="AC1777" s="7">
        <v>33.229889714999999</v>
      </c>
      <c r="AD1777" s="7" t="s">
        <v>445</v>
      </c>
      <c r="AE1777" s="7">
        <v>41.403197349999999</v>
      </c>
      <c r="AF1777" s="7" t="s">
        <v>445</v>
      </c>
      <c r="AG1777" s="7">
        <v>64.395486915999996</v>
      </c>
    </row>
    <row r="1778" spans="1:33" x14ac:dyDescent="0.25">
      <c r="A1778" s="1">
        <v>174197</v>
      </c>
      <c r="B1778" s="1">
        <v>20056006</v>
      </c>
      <c r="C1778" s="1" t="s">
        <v>318</v>
      </c>
      <c r="D1778" s="1">
        <v>20056006</v>
      </c>
      <c r="E1778" s="1" t="s">
        <v>628</v>
      </c>
      <c r="F1778" s="1">
        <v>34203085</v>
      </c>
      <c r="G1778" s="1">
        <v>1.83</v>
      </c>
      <c r="H1778" s="1">
        <v>7.1395754691925069</v>
      </c>
      <c r="I1778" s="1">
        <v>2.3086438798383018</v>
      </c>
      <c r="J1778" s="1">
        <v>5.0325414521769796</v>
      </c>
      <c r="K1778" s="1">
        <v>-6.5460211761125269</v>
      </c>
      <c r="L1778" s="1">
        <v>7.9625705606096506</v>
      </c>
      <c r="M1778" s="1">
        <v>59.040000915527344</v>
      </c>
      <c r="N1778" s="1">
        <v>0.97094166596730558</v>
      </c>
      <c r="O1778" s="1">
        <v>0.96533690096206171</v>
      </c>
      <c r="P1778" s="1">
        <v>0.9372858188398201</v>
      </c>
      <c r="Q1778" s="1">
        <v>0.96829999923706056</v>
      </c>
      <c r="R1778" s="1">
        <v>0.9329846751933194</v>
      </c>
      <c r="S1778" s="1">
        <v>0.90340906027788037</v>
      </c>
      <c r="T1778" s="1">
        <v>0.90340906027788037</v>
      </c>
      <c r="U1778" s="1">
        <v>0.9372858188398201</v>
      </c>
      <c r="V1778" s="1">
        <v>406.790663</v>
      </c>
      <c r="W1778" s="1">
        <v>379.211635</v>
      </c>
      <c r="X1778" s="1">
        <v>262</v>
      </c>
      <c r="Y1778" s="1">
        <v>389.46</v>
      </c>
      <c r="Z1778" s="7">
        <v>74463</v>
      </c>
      <c r="AA1778" s="7">
        <v>43.637555814305898</v>
      </c>
      <c r="AB1778" s="7">
        <v>48.783028326999997</v>
      </c>
      <c r="AC1778" s="7">
        <v>152.95604793000001</v>
      </c>
      <c r="AD1778" s="7" t="s">
        <v>445</v>
      </c>
      <c r="AE1778" s="7">
        <v>35.158326932000001</v>
      </c>
      <c r="AF1778" s="7" t="s">
        <v>445</v>
      </c>
      <c r="AG1778" s="7">
        <v>54.764459842999997</v>
      </c>
    </row>
    <row r="1779" spans="1:33" x14ac:dyDescent="0.25">
      <c r="A1779" s="1">
        <v>176295</v>
      </c>
      <c r="B1779" s="1">
        <v>20057006</v>
      </c>
      <c r="C1779" s="1" t="s">
        <v>318</v>
      </c>
      <c r="D1779" s="1">
        <v>20057006</v>
      </c>
      <c r="E1779" s="1" t="s">
        <v>628</v>
      </c>
      <c r="F1779" s="1">
        <v>34203085</v>
      </c>
      <c r="G1779" s="1">
        <v>1.83</v>
      </c>
      <c r="H1779" s="1">
        <v>10.719030540037977</v>
      </c>
      <c r="I1779" s="1">
        <v>2.8028715837650151</v>
      </c>
      <c r="J1779" s="1">
        <v>3.7001770934884766</v>
      </c>
      <c r="K1779" s="1">
        <v>-8.2577086582852495</v>
      </c>
      <c r="L1779" s="1">
        <v>10.034122187430317</v>
      </c>
      <c r="M1779" s="1">
        <v>59.040000915527344</v>
      </c>
      <c r="N1779" s="1">
        <v>0.97094166596730558</v>
      </c>
      <c r="O1779" s="1">
        <v>0.96533690096206171</v>
      </c>
      <c r="P1779" s="1">
        <v>0.9372858188398201</v>
      </c>
      <c r="Q1779" s="1">
        <v>0.96829999923706056</v>
      </c>
      <c r="R1779" s="1">
        <v>0.9329846751933194</v>
      </c>
      <c r="S1779" s="1">
        <v>0.90340906027788037</v>
      </c>
      <c r="T1779" s="1">
        <v>0.90340906027788037</v>
      </c>
      <c r="U1779" s="1">
        <v>0.9372858188398201</v>
      </c>
      <c r="V1779" s="1">
        <v>406.790663</v>
      </c>
      <c r="W1779" s="1">
        <v>379.211635</v>
      </c>
      <c r="X1779" s="1">
        <v>262</v>
      </c>
      <c r="Y1779" s="1">
        <v>389.46</v>
      </c>
      <c r="Z1779" s="7">
        <v>74463</v>
      </c>
      <c r="AA1779" s="7">
        <v>34.4221008260998</v>
      </c>
      <c r="AB1779" s="7">
        <v>32.158753163</v>
      </c>
      <c r="AC1779" s="7">
        <v>125.80912314</v>
      </c>
      <c r="AD1779" s="7" t="s">
        <v>445</v>
      </c>
      <c r="AE1779" s="7">
        <v>27.663299176999999</v>
      </c>
      <c r="AF1779" s="7" t="s">
        <v>445</v>
      </c>
      <c r="AG1779" s="7">
        <v>43.205402505000002</v>
      </c>
    </row>
    <row r="1780" spans="1:33" x14ac:dyDescent="0.25">
      <c r="A1780" s="1">
        <v>178393</v>
      </c>
      <c r="B1780" s="1">
        <v>20058006</v>
      </c>
      <c r="C1780" s="1" t="s">
        <v>318</v>
      </c>
      <c r="D1780" s="1">
        <v>20058006</v>
      </c>
      <c r="E1780" s="1" t="s">
        <v>628</v>
      </c>
      <c r="F1780" s="1">
        <v>34203085</v>
      </c>
      <c r="G1780" s="1">
        <v>1.83</v>
      </c>
      <c r="H1780" s="1">
        <v>13.445341305669395</v>
      </c>
      <c r="I1780" s="1">
        <v>5.5939105143557262</v>
      </c>
      <c r="J1780" s="1">
        <v>8.1096460413015485</v>
      </c>
      <c r="K1780" s="1">
        <v>-9.242810155732176</v>
      </c>
      <c r="L1780" s="1">
        <v>12.99606573504246</v>
      </c>
      <c r="M1780" s="1">
        <v>59.040000915527344</v>
      </c>
      <c r="N1780" s="1">
        <v>0.97094166596730558</v>
      </c>
      <c r="O1780" s="1">
        <v>0.96533690096206171</v>
      </c>
      <c r="P1780" s="1">
        <v>0.9372858188398201</v>
      </c>
      <c r="Q1780" s="1">
        <v>0.96829999923706056</v>
      </c>
      <c r="R1780" s="1">
        <v>0.9329846751933194</v>
      </c>
      <c r="S1780" s="1">
        <v>0.90340906027788037</v>
      </c>
      <c r="T1780" s="1">
        <v>0.90340906027788037</v>
      </c>
      <c r="U1780" s="1">
        <v>0.9372858188398201</v>
      </c>
      <c r="V1780" s="1">
        <v>406.790663</v>
      </c>
      <c r="W1780" s="1">
        <v>379.211635</v>
      </c>
      <c r="X1780" s="1">
        <v>262</v>
      </c>
      <c r="Y1780" s="1">
        <v>389.46</v>
      </c>
      <c r="Z1780" s="7">
        <v>74463</v>
      </c>
      <c r="AA1780" s="7">
        <v>26.349022009498199</v>
      </c>
      <c r="AB1780" s="7">
        <v>25.435155474999998</v>
      </c>
      <c r="AC1780" s="7">
        <v>62.538679590000001</v>
      </c>
      <c r="AD1780" s="7" t="s">
        <v>445</v>
      </c>
      <c r="AE1780" s="7">
        <v>24.608356096000001</v>
      </c>
      <c r="AF1780" s="7" t="s">
        <v>445</v>
      </c>
      <c r="AG1780" s="7">
        <v>38.493977356999999</v>
      </c>
    </row>
    <row r="1781" spans="1:33" x14ac:dyDescent="0.25">
      <c r="A1781" s="1">
        <v>180491</v>
      </c>
      <c r="B1781" s="1">
        <v>20093006</v>
      </c>
      <c r="C1781" s="1" t="s">
        <v>318</v>
      </c>
      <c r="D1781" s="1">
        <v>20093006</v>
      </c>
      <c r="E1781" s="1" t="s">
        <v>628</v>
      </c>
      <c r="F1781" s="1">
        <v>34203085</v>
      </c>
      <c r="G1781" s="1">
        <v>1.83</v>
      </c>
      <c r="H1781" s="1">
        <v>12.122738262082761</v>
      </c>
      <c r="I1781" s="1">
        <v>9.7890384685568623</v>
      </c>
      <c r="J1781" s="1">
        <v>0.18863983243416371</v>
      </c>
      <c r="K1781" s="1">
        <v>-2.67288405134649</v>
      </c>
      <c r="L1781" s="1">
        <v>12.042686055246735</v>
      </c>
      <c r="M1781" s="1">
        <v>59.040000915527344</v>
      </c>
      <c r="N1781" s="1">
        <v>0.97094166596730558</v>
      </c>
      <c r="O1781" s="1">
        <v>0.96533690096206171</v>
      </c>
      <c r="P1781" s="1">
        <v>0.9372858188398201</v>
      </c>
      <c r="Q1781" s="1">
        <v>0.96829999923706056</v>
      </c>
      <c r="R1781" s="1">
        <v>0.9329846751933194</v>
      </c>
      <c r="S1781" s="1">
        <v>0.90340906027788037</v>
      </c>
      <c r="T1781" s="1">
        <v>0.90340906027788037</v>
      </c>
      <c r="U1781" s="1">
        <v>0.9372858188398201</v>
      </c>
      <c r="V1781" s="1">
        <v>406.790663</v>
      </c>
      <c r="W1781" s="1">
        <v>379.211635</v>
      </c>
      <c r="X1781" s="1">
        <v>262</v>
      </c>
      <c r="Y1781" s="1">
        <v>389.46</v>
      </c>
      <c r="Z1781" s="7">
        <v>74463</v>
      </c>
      <c r="AA1781" s="7">
        <v>28.5141537522444</v>
      </c>
      <c r="AB1781" s="7">
        <v>28.319257756999999</v>
      </c>
      <c r="AC1781" s="7">
        <v>35.308947908</v>
      </c>
      <c r="AD1781" s="7" t="s">
        <v>445</v>
      </c>
      <c r="AE1781" s="7">
        <v>87.553476037999999</v>
      </c>
      <c r="AF1781" s="7" t="s">
        <v>445</v>
      </c>
      <c r="AG1781" s="7">
        <v>135.56983543000001</v>
      </c>
    </row>
    <row r="1782" spans="1:33" x14ac:dyDescent="0.25">
      <c r="A1782" s="1">
        <v>182589</v>
      </c>
      <c r="B1782" s="1">
        <v>21051006</v>
      </c>
      <c r="C1782" s="1" t="s">
        <v>318</v>
      </c>
      <c r="D1782" s="1">
        <v>21051006</v>
      </c>
      <c r="E1782" s="1" t="s">
        <v>628</v>
      </c>
      <c r="F1782" s="1">
        <v>34203085</v>
      </c>
      <c r="G1782" s="1">
        <v>1.83</v>
      </c>
      <c r="H1782" s="1">
        <v>9.4569474434873086</v>
      </c>
      <c r="I1782" s="1">
        <v>3.457685322222781</v>
      </c>
      <c r="J1782" s="1">
        <v>6.4548455438031649</v>
      </c>
      <c r="K1782" s="1">
        <v>-8.4215192865004553</v>
      </c>
      <c r="L1782" s="1">
        <v>10.587179806911733</v>
      </c>
      <c r="M1782" s="1">
        <v>59.040000915527344</v>
      </c>
      <c r="N1782" s="1">
        <v>0.97094166596730558</v>
      </c>
      <c r="O1782" s="1">
        <v>0.96533690096206171</v>
      </c>
      <c r="P1782" s="1">
        <v>0.9372858188398201</v>
      </c>
      <c r="Q1782" s="1">
        <v>0.96829999923706056</v>
      </c>
      <c r="R1782" s="1">
        <v>0.9329846751933194</v>
      </c>
      <c r="S1782" s="1">
        <v>0.90340906027788037</v>
      </c>
      <c r="T1782" s="1">
        <v>0.90340906027788037</v>
      </c>
      <c r="U1782" s="1">
        <v>0.9372858188398201</v>
      </c>
      <c r="V1782" s="1">
        <v>406.790663</v>
      </c>
      <c r="W1782" s="1">
        <v>379.211635</v>
      </c>
      <c r="X1782" s="1">
        <v>262</v>
      </c>
      <c r="Y1782" s="1">
        <v>389.46</v>
      </c>
      <c r="Z1782" s="7">
        <v>74463</v>
      </c>
      <c r="AA1782" s="7">
        <v>32.571705997901702</v>
      </c>
      <c r="AB1782" s="7">
        <v>36.583976219</v>
      </c>
      <c r="AC1782" s="7">
        <v>101.79411071</v>
      </c>
      <c r="AD1782" s="7" t="s">
        <v>445</v>
      </c>
      <c r="AE1782" s="7">
        <v>27.105756899999999</v>
      </c>
      <c r="AF1782" s="7" t="s">
        <v>445</v>
      </c>
      <c r="AG1782" s="7">
        <v>42.345544027000003</v>
      </c>
    </row>
    <row r="1783" spans="1:33" x14ac:dyDescent="0.25">
      <c r="A1783" s="1">
        <v>184687</v>
      </c>
      <c r="B1783" s="1">
        <v>26051006</v>
      </c>
      <c r="C1783" s="1" t="s">
        <v>318</v>
      </c>
      <c r="D1783" s="1">
        <v>26051006</v>
      </c>
      <c r="E1783" s="1" t="s">
        <v>628</v>
      </c>
      <c r="F1783" s="1">
        <v>34203085</v>
      </c>
      <c r="G1783" s="1">
        <v>1.83</v>
      </c>
      <c r="H1783" s="1">
        <v>8.8034522311072969</v>
      </c>
      <c r="I1783" s="1">
        <v>3.8307002663633254</v>
      </c>
      <c r="J1783" s="1">
        <v>5.3691063667475989</v>
      </c>
      <c r="K1783" s="1">
        <v>-6.9928139810228016</v>
      </c>
      <c r="L1783" s="1">
        <v>9.5114176144571996</v>
      </c>
      <c r="M1783" s="1">
        <v>59.040000915527344</v>
      </c>
      <c r="N1783" s="1">
        <v>0.97094166596730558</v>
      </c>
      <c r="O1783" s="1">
        <v>0.96533690096206171</v>
      </c>
      <c r="P1783" s="1">
        <v>0.9372858188398201</v>
      </c>
      <c r="Q1783" s="1">
        <v>0.96829999923706056</v>
      </c>
      <c r="R1783" s="1">
        <v>0.9329846751933194</v>
      </c>
      <c r="S1783" s="1">
        <v>0.90340906027788037</v>
      </c>
      <c r="T1783" s="1">
        <v>0.90340906027788037</v>
      </c>
      <c r="U1783" s="1">
        <v>0.9372858188398201</v>
      </c>
      <c r="V1783" s="1">
        <v>406.790663</v>
      </c>
      <c r="W1783" s="1">
        <v>379.211635</v>
      </c>
      <c r="X1783" s="1">
        <v>262</v>
      </c>
      <c r="Y1783" s="1">
        <v>389.46</v>
      </c>
      <c r="Z1783" s="7">
        <v>74463</v>
      </c>
      <c r="AA1783" s="7">
        <v>36.368739575088597</v>
      </c>
      <c r="AB1783" s="7">
        <v>39.373898613000001</v>
      </c>
      <c r="AC1783" s="7">
        <v>91.784520611999994</v>
      </c>
      <c r="AD1783" s="7" t="s">
        <v>445</v>
      </c>
      <c r="AE1783" s="7">
        <v>32.848058082999998</v>
      </c>
      <c r="AF1783" s="7" t="s">
        <v>445</v>
      </c>
      <c r="AG1783" s="7">
        <v>51.201493704000001</v>
      </c>
    </row>
    <row r="1784" spans="1:33" x14ac:dyDescent="0.25">
      <c r="A1784" s="1">
        <v>170101</v>
      </c>
      <c r="B1784" s="1">
        <v>20018000</v>
      </c>
      <c r="C1784" s="1" t="s">
        <v>459</v>
      </c>
      <c r="D1784" s="1">
        <v>112101</v>
      </c>
      <c r="E1784" s="1" t="s">
        <v>631</v>
      </c>
      <c r="F1784" s="1">
        <v>34203085</v>
      </c>
      <c r="G1784" s="1">
        <v>1.83</v>
      </c>
      <c r="H1784" s="1">
        <v>8.8430656755854891</v>
      </c>
      <c r="I1784" s="1">
        <v>4.1837131473226279</v>
      </c>
      <c r="J1784" s="1">
        <v>3.6251832622299194</v>
      </c>
      <c r="K1784" s="1">
        <v>-6.6265749366938778</v>
      </c>
      <c r="L1784" s="1">
        <v>9.4518789025528118</v>
      </c>
      <c r="M1784" s="1">
        <v>30.780000686645508</v>
      </c>
      <c r="N1784" s="1">
        <v>0.99252916614214581</v>
      </c>
      <c r="O1784" s="1">
        <v>0.96533690096206171</v>
      </c>
      <c r="P1784" s="1">
        <v>0.95812502935811827</v>
      </c>
      <c r="Q1784" s="1">
        <v>0.9918499994277955</v>
      </c>
      <c r="R1784" s="1">
        <v>0.9329846751933194</v>
      </c>
      <c r="S1784" s="1">
        <v>0.9253808495566358</v>
      </c>
      <c r="T1784" s="1">
        <v>0.9253808495566358</v>
      </c>
      <c r="U1784" s="1">
        <v>0.95812502935811827</v>
      </c>
      <c r="V1784" s="1">
        <v>406.790663</v>
      </c>
      <c r="W1784" s="1">
        <v>379.211635</v>
      </c>
      <c r="X1784" s="1">
        <v>262</v>
      </c>
      <c r="Y1784" s="1">
        <v>389.46</v>
      </c>
      <c r="Z1784" s="7">
        <v>74463</v>
      </c>
      <c r="AA1784" s="7">
        <v>37.440204604999998</v>
      </c>
      <c r="AB1784" s="7">
        <v>40.086674264999999</v>
      </c>
      <c r="AC1784" s="7">
        <v>85.844424109000002</v>
      </c>
      <c r="AD1784" s="7" t="s">
        <v>445</v>
      </c>
      <c r="AE1784" s="7">
        <v>35.587495787999998</v>
      </c>
      <c r="AF1784" s="7" t="s">
        <v>445</v>
      </c>
      <c r="AG1784" s="7">
        <v>55.311349</v>
      </c>
    </row>
    <row r="1785" spans="1:33" x14ac:dyDescent="0.25">
      <c r="A1785" s="1">
        <v>170102</v>
      </c>
      <c r="B1785" s="1">
        <v>20003000</v>
      </c>
      <c r="C1785" s="1" t="s">
        <v>459</v>
      </c>
      <c r="D1785" s="1">
        <v>112016</v>
      </c>
      <c r="E1785" s="1" t="s">
        <v>631</v>
      </c>
      <c r="F1785" s="1">
        <v>34203085</v>
      </c>
      <c r="G1785" s="1">
        <v>1.83</v>
      </c>
      <c r="H1785" s="1">
        <v>15.204361600769841</v>
      </c>
      <c r="I1785" s="1">
        <v>-5.1716852480045894</v>
      </c>
      <c r="J1785" s="1">
        <v>7.2241836188161148</v>
      </c>
      <c r="K1785" s="1">
        <v>-16.367870590783717</v>
      </c>
      <c r="L1785" s="1">
        <v>14.500923503245238</v>
      </c>
      <c r="M1785" s="1">
        <v>30.780000686645508</v>
      </c>
      <c r="N1785" s="1">
        <v>0.99252916614214581</v>
      </c>
      <c r="O1785" s="1">
        <v>0.96533690096206171</v>
      </c>
      <c r="P1785" s="1">
        <v>0.95812502935811827</v>
      </c>
      <c r="Q1785" s="1">
        <v>0.9918499994277955</v>
      </c>
      <c r="R1785" s="1">
        <v>0.9329846751933194</v>
      </c>
      <c r="S1785" s="1">
        <v>0.9253808495566358</v>
      </c>
      <c r="T1785" s="1">
        <v>0.9253808495566358</v>
      </c>
      <c r="U1785" s="1">
        <v>0.95812502935811827</v>
      </c>
      <c r="V1785" s="1">
        <v>406.790663</v>
      </c>
      <c r="W1785" s="1">
        <v>379.211635</v>
      </c>
      <c r="X1785" s="1">
        <v>262</v>
      </c>
      <c r="Y1785" s="1">
        <v>389.46</v>
      </c>
      <c r="Z1785" s="7">
        <v>74463</v>
      </c>
      <c r="AA1785" s="7">
        <v>24.055794469999999</v>
      </c>
      <c r="AB1785" s="7">
        <v>22.896574446999999</v>
      </c>
      <c r="AC1785" s="7" t="s">
        <v>444</v>
      </c>
      <c r="AD1785" s="7" t="s">
        <v>445</v>
      </c>
      <c r="AE1785" s="7">
        <v>13.812542734000001</v>
      </c>
      <c r="AF1785" s="7" t="s">
        <v>445</v>
      </c>
      <c r="AG1785" s="7">
        <v>21.797795954000001</v>
      </c>
    </row>
    <row r="1786" spans="1:33" x14ac:dyDescent="0.25">
      <c r="A1786" s="1">
        <v>170103</v>
      </c>
      <c r="B1786" s="1">
        <v>20057006</v>
      </c>
      <c r="C1786" s="1" t="s">
        <v>459</v>
      </c>
      <c r="D1786" s="1">
        <v>112212</v>
      </c>
      <c r="E1786" s="1" t="s">
        <v>631</v>
      </c>
      <c r="F1786" s="1">
        <v>34203085</v>
      </c>
      <c r="G1786" s="1">
        <v>1.83</v>
      </c>
      <c r="H1786" s="1">
        <v>10.718833815626821</v>
      </c>
      <c r="I1786" s="1">
        <v>2.6442645888192136</v>
      </c>
      <c r="J1786" s="1">
        <v>3.932676335593817</v>
      </c>
      <c r="K1786" s="1">
        <v>-8.5065144154244958</v>
      </c>
      <c r="L1786" s="1">
        <v>10.165594926450906</v>
      </c>
      <c r="M1786" s="1">
        <v>30.780000686645508</v>
      </c>
      <c r="N1786" s="1">
        <v>0.99252916614214581</v>
      </c>
      <c r="O1786" s="1">
        <v>0.96533690096206171</v>
      </c>
      <c r="P1786" s="1">
        <v>0.95812502935811827</v>
      </c>
      <c r="Q1786" s="1">
        <v>0.9918499994277955</v>
      </c>
      <c r="R1786" s="1">
        <v>0.9329846751933194</v>
      </c>
      <c r="S1786" s="1">
        <v>0.9253808495566358</v>
      </c>
      <c r="T1786" s="1">
        <v>0.9253808495566358</v>
      </c>
      <c r="U1786" s="1">
        <v>0.95812502935811827</v>
      </c>
      <c r="V1786" s="1">
        <v>406.790663</v>
      </c>
      <c r="W1786" s="1">
        <v>379.211635</v>
      </c>
      <c r="X1786" s="1">
        <v>262</v>
      </c>
      <c r="Y1786" s="1">
        <v>389.46</v>
      </c>
      <c r="Z1786" s="7">
        <v>74463</v>
      </c>
      <c r="AA1786" s="7">
        <v>34.741357151000003</v>
      </c>
      <c r="AB1786" s="7">
        <v>32.896612744000002</v>
      </c>
      <c r="AC1786" s="7">
        <v>136.40385907000001</v>
      </c>
      <c r="AD1786" s="7" t="s">
        <v>445</v>
      </c>
      <c r="AE1786" s="7">
        <v>27.501660108999999</v>
      </c>
      <c r="AF1786" s="7" t="s">
        <v>445</v>
      </c>
      <c r="AG1786" s="7">
        <v>42.866542242000001</v>
      </c>
    </row>
    <row r="1787" spans="1:33" x14ac:dyDescent="0.25">
      <c r="A1787" s="1">
        <v>170104</v>
      </c>
      <c r="B1787" s="1">
        <v>20056006</v>
      </c>
      <c r="C1787" s="1" t="s">
        <v>459</v>
      </c>
      <c r="D1787" s="1">
        <v>112209</v>
      </c>
      <c r="E1787" s="1" t="s">
        <v>631</v>
      </c>
      <c r="F1787" s="1">
        <v>34203085</v>
      </c>
      <c r="G1787" s="1">
        <v>1.83</v>
      </c>
      <c r="H1787" s="1">
        <v>7.1322500867769545</v>
      </c>
      <c r="I1787" s="1">
        <v>2.1255030344092352</v>
      </c>
      <c r="J1787" s="1">
        <v>5.2721692220033427</v>
      </c>
      <c r="K1787" s="1">
        <v>-6.7702932130518807</v>
      </c>
      <c r="L1787" s="1">
        <v>8.0532542114521064</v>
      </c>
      <c r="M1787" s="1">
        <v>30.780000686645508</v>
      </c>
      <c r="N1787" s="1">
        <v>0.99252916614214581</v>
      </c>
      <c r="O1787" s="1">
        <v>0.96533690096206171</v>
      </c>
      <c r="P1787" s="1">
        <v>0.95812502935811827</v>
      </c>
      <c r="Q1787" s="1">
        <v>0.9918499994277955</v>
      </c>
      <c r="R1787" s="1">
        <v>0.9329846751933194</v>
      </c>
      <c r="S1787" s="1">
        <v>0.9253808495566358</v>
      </c>
      <c r="T1787" s="1">
        <v>0.9253808495566358</v>
      </c>
      <c r="U1787" s="1">
        <v>0.95812502935811827</v>
      </c>
      <c r="V1787" s="1">
        <v>406.790663</v>
      </c>
      <c r="W1787" s="1">
        <v>379.211635</v>
      </c>
      <c r="X1787" s="1">
        <v>262</v>
      </c>
      <c r="Y1787" s="1">
        <v>389.46</v>
      </c>
      <c r="Z1787" s="7">
        <v>74463</v>
      </c>
      <c r="AA1787" s="7">
        <v>44.116191465</v>
      </c>
      <c r="AB1787" s="7">
        <v>49.942150722999997</v>
      </c>
      <c r="AC1787" s="7">
        <v>169.93937437</v>
      </c>
      <c r="AD1787" s="7" t="s">
        <v>445</v>
      </c>
      <c r="AE1787" s="7">
        <v>34.810824576000002</v>
      </c>
      <c r="AF1787" s="7" t="s">
        <v>445</v>
      </c>
      <c r="AG1787" s="7">
        <v>54.115984226000002</v>
      </c>
    </row>
    <row r="1788" spans="1:33" x14ac:dyDescent="0.25">
      <c r="A1788" s="1">
        <v>170105</v>
      </c>
      <c r="B1788" s="1">
        <v>20007000</v>
      </c>
      <c r="C1788" s="1" t="s">
        <v>459</v>
      </c>
      <c r="D1788" s="1">
        <v>112038</v>
      </c>
      <c r="E1788" s="1" t="s">
        <v>631</v>
      </c>
      <c r="F1788" s="1">
        <v>34203085</v>
      </c>
      <c r="G1788" s="1">
        <v>1.83</v>
      </c>
      <c r="H1788" s="1">
        <v>14.211406737409741</v>
      </c>
      <c r="I1788" s="1">
        <v>-4.2023674147853551</v>
      </c>
      <c r="J1788" s="1">
        <v>7.8209756936418335</v>
      </c>
      <c r="K1788" s="1">
        <v>-15.85371330133966</v>
      </c>
      <c r="L1788" s="1">
        <v>14.237164812188622</v>
      </c>
      <c r="M1788" s="1">
        <v>30.780000686645508</v>
      </c>
      <c r="N1788" s="1">
        <v>0.99252916614214581</v>
      </c>
      <c r="O1788" s="1">
        <v>0.96533690096206171</v>
      </c>
      <c r="P1788" s="1">
        <v>0.95812502935811827</v>
      </c>
      <c r="Q1788" s="1">
        <v>0.9918499994277955</v>
      </c>
      <c r="R1788" s="1">
        <v>0.9329846751933194</v>
      </c>
      <c r="S1788" s="1">
        <v>0.9253808495566358</v>
      </c>
      <c r="T1788" s="1">
        <v>0.9253808495566358</v>
      </c>
      <c r="U1788" s="1">
        <v>0.95812502935811827</v>
      </c>
      <c r="V1788" s="1">
        <v>406.790663</v>
      </c>
      <c r="W1788" s="1">
        <v>379.211635</v>
      </c>
      <c r="X1788" s="1">
        <v>262</v>
      </c>
      <c r="Y1788" s="1">
        <v>389.46</v>
      </c>
      <c r="Z1788" s="7">
        <v>74463</v>
      </c>
      <c r="AA1788" s="7">
        <v>24.519979835000001</v>
      </c>
      <c r="AB1788" s="7">
        <v>24.566234618999999</v>
      </c>
      <c r="AC1788" s="7" t="s">
        <v>444</v>
      </c>
      <c r="AD1788" s="7" t="s">
        <v>445</v>
      </c>
      <c r="AE1788" s="7">
        <v>14.292933458</v>
      </c>
      <c r="AF1788" s="7" t="s">
        <v>445</v>
      </c>
      <c r="AG1788" s="7">
        <v>22.537159203000002</v>
      </c>
    </row>
    <row r="1789" spans="1:33" x14ac:dyDescent="0.25">
      <c r="A1789" s="1">
        <v>170106</v>
      </c>
      <c r="B1789" s="1">
        <v>20004000</v>
      </c>
      <c r="C1789" s="1" t="s">
        <v>459</v>
      </c>
      <c r="D1789" s="1">
        <v>112022</v>
      </c>
      <c r="E1789" s="1" t="s">
        <v>631</v>
      </c>
      <c r="F1789" s="1">
        <v>34203085</v>
      </c>
      <c r="G1789" s="1">
        <v>1.83</v>
      </c>
      <c r="H1789" s="1">
        <v>3.5820812935494697</v>
      </c>
      <c r="I1789" s="1">
        <v>10.130295999846119</v>
      </c>
      <c r="J1789" s="1">
        <v>-12.939343287758513</v>
      </c>
      <c r="K1789" s="1">
        <v>7.0529261681687627</v>
      </c>
      <c r="L1789" s="1">
        <v>15.059862052997238</v>
      </c>
      <c r="M1789" s="1">
        <v>30.780000686645508</v>
      </c>
      <c r="N1789" s="1">
        <v>0.99252916614214581</v>
      </c>
      <c r="O1789" s="1">
        <v>0.96533690096206171</v>
      </c>
      <c r="P1789" s="1">
        <v>0.95812502935811827</v>
      </c>
      <c r="Q1789" s="1">
        <v>0.9918499994277955</v>
      </c>
      <c r="R1789" s="1">
        <v>0.9329846751933194</v>
      </c>
      <c r="S1789" s="1">
        <v>0.9253808495566358</v>
      </c>
      <c r="T1789" s="1">
        <v>0.9253808495566358</v>
      </c>
      <c r="U1789" s="1">
        <v>0.95812502935811827</v>
      </c>
      <c r="V1789" s="1">
        <v>406.790663</v>
      </c>
      <c r="W1789" s="1">
        <v>379.211635</v>
      </c>
      <c r="X1789" s="1">
        <v>262</v>
      </c>
      <c r="Y1789" s="1">
        <v>389.46</v>
      </c>
      <c r="Z1789" s="7">
        <v>74463</v>
      </c>
      <c r="AA1789" s="7">
        <v>23.125862350999999</v>
      </c>
      <c r="AB1789" s="7">
        <v>100.43046155</v>
      </c>
      <c r="AC1789" s="7">
        <v>34.865897593</v>
      </c>
      <c r="AD1789" s="7">
        <v>17.737410175000001</v>
      </c>
      <c r="AE1789" s="7" t="s">
        <v>445</v>
      </c>
      <c r="AF1789" s="7">
        <v>27.838509470000002</v>
      </c>
      <c r="AG1789" s="7" t="s">
        <v>445</v>
      </c>
    </row>
    <row r="1790" spans="1:33" x14ac:dyDescent="0.25">
      <c r="A1790" s="1">
        <v>170107</v>
      </c>
      <c r="B1790" s="1">
        <v>20008000</v>
      </c>
      <c r="C1790" s="1" t="s">
        <v>459</v>
      </c>
      <c r="D1790" s="1">
        <v>112044</v>
      </c>
      <c r="E1790" s="1" t="s">
        <v>631</v>
      </c>
      <c r="F1790" s="1">
        <v>34203085</v>
      </c>
      <c r="G1790" s="1">
        <v>1.83</v>
      </c>
      <c r="H1790" s="1">
        <v>4.1320481184379965</v>
      </c>
      <c r="I1790" s="1">
        <v>2.9232726917268144</v>
      </c>
      <c r="J1790" s="1">
        <v>-3.0800356398812099</v>
      </c>
      <c r="K1790" s="1">
        <v>-3.1927263618344899</v>
      </c>
      <c r="L1790" s="1">
        <v>6.3058780526645402</v>
      </c>
      <c r="M1790" s="1">
        <v>30.780000686645508</v>
      </c>
      <c r="N1790" s="1">
        <v>0.99252916614214581</v>
      </c>
      <c r="O1790" s="1">
        <v>0.96533690096206171</v>
      </c>
      <c r="P1790" s="1">
        <v>0.95812502935811827</v>
      </c>
      <c r="Q1790" s="1">
        <v>0.9918499994277955</v>
      </c>
      <c r="R1790" s="1">
        <v>0.9329846751933194</v>
      </c>
      <c r="S1790" s="1">
        <v>0.9253808495566358</v>
      </c>
      <c r="T1790" s="1">
        <v>0.9253808495566358</v>
      </c>
      <c r="U1790" s="1">
        <v>0.95812502935811827</v>
      </c>
      <c r="V1790" s="1">
        <v>406.790663</v>
      </c>
      <c r="W1790" s="1">
        <v>379.211635</v>
      </c>
      <c r="X1790" s="1">
        <v>262</v>
      </c>
      <c r="Y1790" s="1">
        <v>389.46</v>
      </c>
      <c r="Z1790" s="7">
        <v>74463</v>
      </c>
      <c r="AA1790" s="7">
        <v>56.618012254999996</v>
      </c>
      <c r="AB1790" s="7">
        <v>86.930282634999998</v>
      </c>
      <c r="AC1790" s="7">
        <v>123.28951974</v>
      </c>
      <c r="AD1790" s="7">
        <v>77.716551018000004</v>
      </c>
      <c r="AE1790" s="7">
        <v>74.938165412999993</v>
      </c>
      <c r="AF1790" s="7">
        <v>120.15164159</v>
      </c>
      <c r="AG1790" s="7">
        <v>115.87546368</v>
      </c>
    </row>
    <row r="1791" spans="1:33" x14ac:dyDescent="0.25">
      <c r="A1791" s="1">
        <v>170108</v>
      </c>
      <c r="B1791" s="1">
        <v>20022000</v>
      </c>
      <c r="C1791" s="1" t="s">
        <v>459</v>
      </c>
      <c r="D1791" s="1">
        <v>112125</v>
      </c>
      <c r="E1791" s="1" t="s">
        <v>631</v>
      </c>
      <c r="F1791" s="1">
        <v>34203085</v>
      </c>
      <c r="G1791" s="1">
        <v>1.83</v>
      </c>
      <c r="H1791" s="1">
        <v>3.9278004929026067</v>
      </c>
      <c r="I1791" s="1">
        <v>-1.4504614437900205</v>
      </c>
      <c r="J1791" s="1">
        <v>0.55615933531806805</v>
      </c>
      <c r="K1791" s="1">
        <v>-6.6793282448978122</v>
      </c>
      <c r="L1791" s="1">
        <v>6.0864425104501638</v>
      </c>
      <c r="M1791" s="1">
        <v>30.780000686645508</v>
      </c>
      <c r="N1791" s="1">
        <v>0.99252916614214581</v>
      </c>
      <c r="O1791" s="1">
        <v>0.96533690096206171</v>
      </c>
      <c r="P1791" s="1">
        <v>0.95812502935811827</v>
      </c>
      <c r="Q1791" s="1">
        <v>0.9918499994277955</v>
      </c>
      <c r="R1791" s="1">
        <v>0.9329846751933194</v>
      </c>
      <c r="S1791" s="1">
        <v>0.9253808495566358</v>
      </c>
      <c r="T1791" s="1">
        <v>0.9253808495566358</v>
      </c>
      <c r="U1791" s="1">
        <v>0.95812502935811827</v>
      </c>
      <c r="V1791" s="1">
        <v>406.790663</v>
      </c>
      <c r="W1791" s="1">
        <v>379.211635</v>
      </c>
      <c r="X1791" s="1">
        <v>262</v>
      </c>
      <c r="Y1791" s="1">
        <v>389.46</v>
      </c>
      <c r="Z1791" s="7">
        <v>74463</v>
      </c>
      <c r="AA1791" s="7">
        <v>58.695324204999999</v>
      </c>
      <c r="AB1791" s="7">
        <v>91.502702103999994</v>
      </c>
      <c r="AC1791" s="7" t="s">
        <v>444</v>
      </c>
      <c r="AD1791" s="7" t="s">
        <v>445</v>
      </c>
      <c r="AE1791" s="7">
        <v>35.298527890000003</v>
      </c>
      <c r="AF1791" s="7" t="s">
        <v>445</v>
      </c>
      <c r="AG1791" s="7">
        <v>54.866602186999998</v>
      </c>
    </row>
    <row r="1792" spans="1:33" x14ac:dyDescent="0.25">
      <c r="A1792" s="1">
        <v>170109</v>
      </c>
      <c r="B1792" s="1">
        <v>20026000</v>
      </c>
      <c r="C1792" s="1" t="s">
        <v>459</v>
      </c>
      <c r="D1792" s="1">
        <v>112140</v>
      </c>
      <c r="E1792" s="1" t="s">
        <v>631</v>
      </c>
      <c r="F1792" s="1">
        <v>34203085</v>
      </c>
      <c r="G1792" s="1">
        <v>1.83</v>
      </c>
      <c r="H1792" s="1">
        <v>17.303863948667491</v>
      </c>
      <c r="I1792" s="1">
        <v>10.114026144814151</v>
      </c>
      <c r="J1792" s="1">
        <v>9.0532192723682243</v>
      </c>
      <c r="K1792" s="1">
        <v>-11.010951943146825</v>
      </c>
      <c r="L1792" s="1">
        <v>18.301856770845198</v>
      </c>
      <c r="M1792" s="1">
        <v>30.780000686645508</v>
      </c>
      <c r="N1792" s="1">
        <v>0.99252916614214581</v>
      </c>
      <c r="O1792" s="1">
        <v>0.96533690096206171</v>
      </c>
      <c r="P1792" s="1">
        <v>0.95812502935811827</v>
      </c>
      <c r="Q1792" s="1">
        <v>0.9918499994277955</v>
      </c>
      <c r="R1792" s="1">
        <v>0.9329846751933194</v>
      </c>
      <c r="S1792" s="1">
        <v>0.9253808495566358</v>
      </c>
      <c r="T1792" s="1">
        <v>0.9253808495566358</v>
      </c>
      <c r="U1792" s="1">
        <v>0.95812502935811827</v>
      </c>
      <c r="V1792" s="1">
        <v>406.790663</v>
      </c>
      <c r="W1792" s="1">
        <v>379.211635</v>
      </c>
      <c r="X1792" s="1">
        <v>262</v>
      </c>
      <c r="Y1792" s="1">
        <v>389.46</v>
      </c>
      <c r="Z1792" s="7">
        <v>74463</v>
      </c>
      <c r="AA1792" s="7">
        <v>18.852202073000001</v>
      </c>
      <c r="AB1792" s="7">
        <v>19.997169187000001</v>
      </c>
      <c r="AC1792" s="7">
        <v>34.923593009999998</v>
      </c>
      <c r="AD1792" s="7" t="s">
        <v>445</v>
      </c>
      <c r="AE1792" s="7">
        <v>21.018966555999999</v>
      </c>
      <c r="AF1792" s="7" t="s">
        <v>445</v>
      </c>
      <c r="AG1792" s="7">
        <v>32.889111120000003</v>
      </c>
    </row>
    <row r="1793" spans="1:33" x14ac:dyDescent="0.25">
      <c r="A1793" s="1">
        <v>170110</v>
      </c>
      <c r="B1793" s="1">
        <v>20021000</v>
      </c>
      <c r="C1793" s="1" t="s">
        <v>459</v>
      </c>
      <c r="D1793" s="1">
        <v>112116</v>
      </c>
      <c r="E1793" s="1" t="s">
        <v>631</v>
      </c>
      <c r="F1793" s="1">
        <v>34203085</v>
      </c>
      <c r="G1793" s="1">
        <v>1.83</v>
      </c>
      <c r="H1793" s="1">
        <v>8.4902724302923893</v>
      </c>
      <c r="I1793" s="1">
        <v>4.0941242095261519</v>
      </c>
      <c r="J1793" s="1">
        <v>3.1506809523007115</v>
      </c>
      <c r="K1793" s="1">
        <v>-6.2086069745701984</v>
      </c>
      <c r="L1793" s="1">
        <v>8.9964090768322418</v>
      </c>
      <c r="M1793" s="1">
        <v>30.780000686645508</v>
      </c>
      <c r="N1793" s="1">
        <v>0.99252916614214581</v>
      </c>
      <c r="O1793" s="1">
        <v>0.96533690096206171</v>
      </c>
      <c r="P1793" s="1">
        <v>0.95812502935811827</v>
      </c>
      <c r="Q1793" s="1">
        <v>0.9918499994277955</v>
      </c>
      <c r="R1793" s="1">
        <v>0.9329846751933194</v>
      </c>
      <c r="S1793" s="1">
        <v>0.9253808495566358</v>
      </c>
      <c r="T1793" s="1">
        <v>0.9253808495566358</v>
      </c>
      <c r="U1793" s="1">
        <v>0.95812502935811827</v>
      </c>
      <c r="V1793" s="1">
        <v>406.790663</v>
      </c>
      <c r="W1793" s="1">
        <v>379.211635</v>
      </c>
      <c r="X1793" s="1">
        <v>262</v>
      </c>
      <c r="Y1793" s="1">
        <v>389.46</v>
      </c>
      <c r="Z1793" s="7">
        <v>74463</v>
      </c>
      <c r="AA1793" s="7">
        <v>39.38635369</v>
      </c>
      <c r="AB1793" s="7">
        <v>41.793934104999998</v>
      </c>
      <c r="AC1793" s="7">
        <v>87.744781623999998</v>
      </c>
      <c r="AD1793" s="7" t="s">
        <v>445</v>
      </c>
      <c r="AE1793" s="7">
        <v>38.050592762000001</v>
      </c>
      <c r="AF1793" s="7" t="s">
        <v>445</v>
      </c>
      <c r="AG1793" s="7">
        <v>59.102270197000003</v>
      </c>
    </row>
    <row r="1794" spans="1:33" x14ac:dyDescent="0.25">
      <c r="A1794" s="1">
        <v>170111</v>
      </c>
      <c r="B1794" s="1">
        <v>20019000</v>
      </c>
      <c r="C1794" s="1" t="s">
        <v>459</v>
      </c>
      <c r="D1794" s="1">
        <v>112106</v>
      </c>
      <c r="E1794" s="1" t="s">
        <v>631</v>
      </c>
      <c r="F1794" s="1">
        <v>34203085</v>
      </c>
      <c r="G1794" s="1">
        <v>1.83</v>
      </c>
      <c r="H1794" s="1">
        <v>6.9727232123676997</v>
      </c>
      <c r="I1794" s="1">
        <v>2.7888818575200665</v>
      </c>
      <c r="J1794" s="1">
        <v>2.6785352341667963</v>
      </c>
      <c r="K1794" s="1">
        <v>-5.6719677765577687</v>
      </c>
      <c r="L1794" s="1">
        <v>7.4833769638269745</v>
      </c>
      <c r="M1794" s="1">
        <v>30.780000686645508</v>
      </c>
      <c r="N1794" s="1">
        <v>0.99252916614214581</v>
      </c>
      <c r="O1794" s="1">
        <v>0.96533690096206171</v>
      </c>
      <c r="P1794" s="1">
        <v>0.95812502935811827</v>
      </c>
      <c r="Q1794" s="1">
        <v>0.9918499994277955</v>
      </c>
      <c r="R1794" s="1">
        <v>0.9329846751933194</v>
      </c>
      <c r="S1794" s="1">
        <v>0.9253808495566358</v>
      </c>
      <c r="T1794" s="1">
        <v>0.9253808495566358</v>
      </c>
      <c r="U1794" s="1">
        <v>0.95812502935811827</v>
      </c>
      <c r="V1794" s="1">
        <v>406.790663</v>
      </c>
      <c r="W1794" s="1">
        <v>379.211635</v>
      </c>
      <c r="X1794" s="1">
        <v>262</v>
      </c>
      <c r="Y1794" s="1">
        <v>389.46</v>
      </c>
      <c r="Z1794" s="7">
        <v>74463</v>
      </c>
      <c r="AA1794" s="7">
        <v>47.551898518000002</v>
      </c>
      <c r="AB1794" s="7">
        <v>51.107641139999998</v>
      </c>
      <c r="AC1794" s="7">
        <v>129.27879182000001</v>
      </c>
      <c r="AD1794" s="7" t="s">
        <v>445</v>
      </c>
      <c r="AE1794" s="7">
        <v>41.745267980000001</v>
      </c>
      <c r="AF1794" s="7" t="s">
        <v>445</v>
      </c>
      <c r="AG1794" s="7">
        <v>64.788697791000004</v>
      </c>
    </row>
    <row r="1795" spans="1:33" x14ac:dyDescent="0.25">
      <c r="A1795" s="1">
        <v>170112</v>
      </c>
      <c r="B1795" s="1">
        <v>20020000</v>
      </c>
      <c r="C1795" s="1" t="s">
        <v>459</v>
      </c>
      <c r="D1795" s="1">
        <v>112111</v>
      </c>
      <c r="E1795" s="1" t="s">
        <v>631</v>
      </c>
      <c r="F1795" s="1">
        <v>34203085</v>
      </c>
      <c r="G1795" s="1">
        <v>1.83</v>
      </c>
      <c r="H1795" s="1">
        <v>7.4213837007388088</v>
      </c>
      <c r="I1795" s="1">
        <v>3.2315038885096401</v>
      </c>
      <c r="J1795" s="1">
        <v>2.760584774710078</v>
      </c>
      <c r="K1795" s="1">
        <v>-5.765805768491723</v>
      </c>
      <c r="L1795" s="1">
        <v>7.9082950605869646</v>
      </c>
      <c r="M1795" s="1">
        <v>30.780000686645508</v>
      </c>
      <c r="N1795" s="1">
        <v>0.99252916614214581</v>
      </c>
      <c r="O1795" s="1">
        <v>0.96533690096206171</v>
      </c>
      <c r="P1795" s="1">
        <v>0.95812502935811827</v>
      </c>
      <c r="Q1795" s="1">
        <v>0.9918499994277955</v>
      </c>
      <c r="R1795" s="1">
        <v>0.9329846751933194</v>
      </c>
      <c r="S1795" s="1">
        <v>0.9253808495566358</v>
      </c>
      <c r="T1795" s="1">
        <v>0.9253808495566358</v>
      </c>
      <c r="U1795" s="1">
        <v>0.95812502935811827</v>
      </c>
      <c r="V1795" s="1">
        <v>406.790663</v>
      </c>
      <c r="W1795" s="1">
        <v>379.211635</v>
      </c>
      <c r="X1795" s="1">
        <v>262</v>
      </c>
      <c r="Y1795" s="1">
        <v>389.46</v>
      </c>
      <c r="Z1795" s="7">
        <v>74463</v>
      </c>
      <c r="AA1795" s="7">
        <v>44.943171837999998</v>
      </c>
      <c r="AB1795" s="7">
        <v>47.957468521999999</v>
      </c>
      <c r="AC1795" s="7">
        <v>111.43438704</v>
      </c>
      <c r="AD1795" s="7" t="s">
        <v>445</v>
      </c>
      <c r="AE1795" s="7">
        <v>41.049592427999997</v>
      </c>
      <c r="AF1795" s="7" t="s">
        <v>445</v>
      </c>
      <c r="AG1795" s="7">
        <v>63.717992404999997</v>
      </c>
    </row>
    <row r="1796" spans="1:33" x14ac:dyDescent="0.25">
      <c r="A1796" s="1">
        <v>170113</v>
      </c>
      <c r="B1796" s="1">
        <v>20032000</v>
      </c>
      <c r="C1796" s="1" t="s">
        <v>459</v>
      </c>
      <c r="D1796" s="1">
        <v>112168</v>
      </c>
      <c r="E1796" s="1" t="s">
        <v>631</v>
      </c>
      <c r="F1796" s="1">
        <v>34203085</v>
      </c>
      <c r="G1796" s="1">
        <v>1.83</v>
      </c>
      <c r="H1796" s="1">
        <v>8.4609270941044379</v>
      </c>
      <c r="I1796" s="1">
        <v>-7.6284029567173839</v>
      </c>
      <c r="J1796" s="1">
        <v>-0.12645460414447077</v>
      </c>
      <c r="K1796" s="1">
        <v>-8.0646603504925967</v>
      </c>
      <c r="L1796" s="1">
        <v>8.5416584294774012</v>
      </c>
      <c r="M1796" s="1">
        <v>30.780000686645508</v>
      </c>
      <c r="N1796" s="1">
        <v>0.99252916614214581</v>
      </c>
      <c r="O1796" s="1">
        <v>0.96533690096206171</v>
      </c>
      <c r="P1796" s="1">
        <v>0.95812502935811827</v>
      </c>
      <c r="Q1796" s="1">
        <v>0.9918499994277955</v>
      </c>
      <c r="R1796" s="1">
        <v>0.9329846751933194</v>
      </c>
      <c r="S1796" s="1">
        <v>0.9253808495566358</v>
      </c>
      <c r="T1796" s="1">
        <v>0.9253808495566358</v>
      </c>
      <c r="U1796" s="1">
        <v>0.95812502935811827</v>
      </c>
      <c r="V1796" s="1">
        <v>406.790663</v>
      </c>
      <c r="W1796" s="1">
        <v>379.211635</v>
      </c>
      <c r="X1796" s="1">
        <v>262</v>
      </c>
      <c r="Y1796" s="1">
        <v>389.46</v>
      </c>
      <c r="Z1796" s="7">
        <v>74463</v>
      </c>
      <c r="AA1796" s="7">
        <v>41.536488892999998</v>
      </c>
      <c r="AB1796" s="7">
        <v>41.942357838</v>
      </c>
      <c r="AC1796" s="7" t="s">
        <v>444</v>
      </c>
      <c r="AD1796" s="7">
        <v>1916.2871104999999</v>
      </c>
      <c r="AE1796" s="7">
        <v>29.063235406</v>
      </c>
      <c r="AF1796" s="7">
        <v>2949.8721842</v>
      </c>
      <c r="AG1796" s="7">
        <v>45.269942901</v>
      </c>
    </row>
    <row r="1797" spans="1:33" x14ac:dyDescent="0.25">
      <c r="A1797" s="1">
        <v>170114</v>
      </c>
      <c r="B1797" s="1">
        <v>20014000</v>
      </c>
      <c r="C1797" s="1" t="s">
        <v>460</v>
      </c>
      <c r="D1797" s="1">
        <v>112081</v>
      </c>
      <c r="E1797" s="1" t="s">
        <v>630</v>
      </c>
      <c r="F1797" s="1">
        <v>34203085</v>
      </c>
      <c r="G1797" s="1">
        <v>1.83</v>
      </c>
      <c r="H1797" s="1">
        <v>25.025542910330802</v>
      </c>
      <c r="I1797" s="1">
        <v>-6.1422601917197657</v>
      </c>
      <c r="J1797" s="1">
        <v>13.049042277732799</v>
      </c>
      <c r="K1797" s="1">
        <v>-25.669912264218762</v>
      </c>
      <c r="L1797" s="1">
        <v>23.224003415838677</v>
      </c>
      <c r="M1797" s="1">
        <v>34.409999847412109</v>
      </c>
      <c r="N1797" s="1">
        <v>0.98975625011656021</v>
      </c>
      <c r="O1797" s="1">
        <v>0.96533690096206171</v>
      </c>
      <c r="P1797" s="1">
        <v>0.95544823119535149</v>
      </c>
      <c r="Q1797" s="1">
        <v>0.98882500012715657</v>
      </c>
      <c r="R1797" s="1">
        <v>0.9329846751933194</v>
      </c>
      <c r="S1797" s="1">
        <v>0.92255857156666921</v>
      </c>
      <c r="T1797" s="1">
        <v>0.92255857156666921</v>
      </c>
      <c r="U1797" s="1">
        <v>0.95544823119535149</v>
      </c>
      <c r="V1797" s="1">
        <v>406.790663</v>
      </c>
      <c r="W1797" s="1">
        <v>379.211635</v>
      </c>
      <c r="X1797" s="1">
        <v>262</v>
      </c>
      <c r="Y1797" s="1">
        <v>389.46</v>
      </c>
      <c r="Z1797" s="7">
        <v>74463</v>
      </c>
      <c r="AA1797" s="7">
        <v>14.600974536000001</v>
      </c>
      <c r="AB1797" s="7">
        <v>13.477891137</v>
      </c>
      <c r="AC1797" s="7" t="s">
        <v>444</v>
      </c>
      <c r="AD1797" s="7" t="s">
        <v>445</v>
      </c>
      <c r="AE1797" s="7">
        <v>8.4160955153000003</v>
      </c>
      <c r="AF1797" s="7" t="s">
        <v>445</v>
      </c>
      <c r="AG1797" s="7">
        <v>13.495915073000001</v>
      </c>
    </row>
    <row r="1798" spans="1:33" x14ac:dyDescent="0.25">
      <c r="A1798" s="1">
        <v>170115</v>
      </c>
      <c r="B1798" s="1">
        <v>20016000</v>
      </c>
      <c r="C1798" s="1" t="s">
        <v>460</v>
      </c>
      <c r="D1798" s="1">
        <v>112091</v>
      </c>
      <c r="E1798" s="1" t="s">
        <v>630</v>
      </c>
      <c r="F1798" s="1">
        <v>34203085</v>
      </c>
      <c r="G1798" s="1">
        <v>1.83</v>
      </c>
      <c r="H1798" s="1">
        <v>24.659130443167832</v>
      </c>
      <c r="I1798" s="1">
        <v>-6.7304016174504078</v>
      </c>
      <c r="J1798" s="1">
        <v>11.571671918134754</v>
      </c>
      <c r="K1798" s="1">
        <v>-24.596567127901636</v>
      </c>
      <c r="L1798" s="1">
        <v>22.022135961892008</v>
      </c>
      <c r="M1798" s="1">
        <v>34.409999847412109</v>
      </c>
      <c r="N1798" s="1">
        <v>0.98975625011656021</v>
      </c>
      <c r="O1798" s="1">
        <v>0.96533690096206171</v>
      </c>
      <c r="P1798" s="1">
        <v>0.95544823119535149</v>
      </c>
      <c r="Q1798" s="1">
        <v>0.98882500012715657</v>
      </c>
      <c r="R1798" s="1">
        <v>0.9329846751933194</v>
      </c>
      <c r="S1798" s="1">
        <v>0.92255857156666921</v>
      </c>
      <c r="T1798" s="1">
        <v>0.92255857156666921</v>
      </c>
      <c r="U1798" s="1">
        <v>0.95544823119535149</v>
      </c>
      <c r="V1798" s="1">
        <v>406.790663</v>
      </c>
      <c r="W1798" s="1">
        <v>379.211635</v>
      </c>
      <c r="X1798" s="1">
        <v>262</v>
      </c>
      <c r="Y1798" s="1">
        <v>389.46</v>
      </c>
      <c r="Z1798" s="7">
        <v>74463</v>
      </c>
      <c r="AA1798" s="7">
        <v>15.452404369</v>
      </c>
      <c r="AB1798" s="7">
        <v>13.693019559</v>
      </c>
      <c r="AC1798" s="7" t="s">
        <v>444</v>
      </c>
      <c r="AD1798" s="7" t="s">
        <v>445</v>
      </c>
      <c r="AE1798" s="7">
        <v>8.8269951449999997</v>
      </c>
      <c r="AF1798" s="7" t="s">
        <v>445</v>
      </c>
      <c r="AG1798" s="7">
        <v>14.128487897999999</v>
      </c>
    </row>
    <row r="1799" spans="1:33" x14ac:dyDescent="0.25">
      <c r="A1799" s="1">
        <v>170116</v>
      </c>
      <c r="B1799" s="1">
        <v>20017000</v>
      </c>
      <c r="C1799" s="1" t="s">
        <v>460</v>
      </c>
      <c r="D1799" s="1">
        <v>112096</v>
      </c>
      <c r="E1799" s="1" t="s">
        <v>630</v>
      </c>
      <c r="F1799" s="1">
        <v>34203085</v>
      </c>
      <c r="G1799" s="1">
        <v>1.83</v>
      </c>
      <c r="H1799" s="1">
        <v>0.86960536107013875</v>
      </c>
      <c r="I1799" s="1">
        <v>17.563336566258098</v>
      </c>
      <c r="J1799" s="1">
        <v>-24.850074547291474</v>
      </c>
      <c r="K1799" s="1">
        <v>14.844387562963284</v>
      </c>
      <c r="L1799" s="1">
        <v>25.299049221479336</v>
      </c>
      <c r="M1799" s="1">
        <v>34.409999847412109</v>
      </c>
      <c r="N1799" s="1">
        <v>0.98975625011656021</v>
      </c>
      <c r="O1799" s="1">
        <v>0.96533690096206171</v>
      </c>
      <c r="P1799" s="1">
        <v>0.95544823119535149</v>
      </c>
      <c r="Q1799" s="1">
        <v>0.98882500012715657</v>
      </c>
      <c r="R1799" s="1">
        <v>0.9329846751933194</v>
      </c>
      <c r="S1799" s="1">
        <v>0.92255857156666921</v>
      </c>
      <c r="T1799" s="1">
        <v>0.92255857156666921</v>
      </c>
      <c r="U1799" s="1">
        <v>0.95544823119535149</v>
      </c>
      <c r="V1799" s="1">
        <v>406.790663</v>
      </c>
      <c r="W1799" s="1">
        <v>379.211635</v>
      </c>
      <c r="X1799" s="1">
        <v>262</v>
      </c>
      <c r="Y1799" s="1">
        <v>389.46</v>
      </c>
      <c r="Z1799" s="7">
        <v>74463</v>
      </c>
      <c r="AA1799" s="7">
        <v>13.321371635</v>
      </c>
      <c r="AB1799" s="7">
        <v>415.64541426</v>
      </c>
      <c r="AC1799" s="7">
        <v>19.629171714999998</v>
      </c>
      <c r="AD1799" s="7">
        <v>8.7267452977000008</v>
      </c>
      <c r="AE1799" s="7" t="s">
        <v>445</v>
      </c>
      <c r="AF1799" s="7">
        <v>13.974155004</v>
      </c>
      <c r="AG1799" s="7" t="s">
        <v>445</v>
      </c>
    </row>
    <row r="1800" spans="1:33" x14ac:dyDescent="0.25">
      <c r="A1800" s="1">
        <v>170117</v>
      </c>
      <c r="B1800" s="1">
        <v>20018000</v>
      </c>
      <c r="C1800" s="1" t="s">
        <v>460</v>
      </c>
      <c r="D1800" s="1">
        <v>112100</v>
      </c>
      <c r="E1800" s="1" t="s">
        <v>630</v>
      </c>
      <c r="F1800" s="1">
        <v>34203085</v>
      </c>
      <c r="G1800" s="1">
        <v>1.83</v>
      </c>
      <c r="H1800" s="1">
        <v>8.8514529989398678</v>
      </c>
      <c r="I1800" s="1">
        <v>4.1212018612175907</v>
      </c>
      <c r="J1800" s="1">
        <v>3.7188928753202868</v>
      </c>
      <c r="K1800" s="1">
        <v>-6.7148018845309139</v>
      </c>
      <c r="L1800" s="1">
        <v>9.4839508072657637</v>
      </c>
      <c r="M1800" s="1">
        <v>34.409999847412109</v>
      </c>
      <c r="N1800" s="1">
        <v>0.98975625011656021</v>
      </c>
      <c r="O1800" s="1">
        <v>0.96533690096206171</v>
      </c>
      <c r="P1800" s="1">
        <v>0.95544823119535149</v>
      </c>
      <c r="Q1800" s="1">
        <v>0.98882500012715657</v>
      </c>
      <c r="R1800" s="1">
        <v>0.9329846751933194</v>
      </c>
      <c r="S1800" s="1">
        <v>0.92255857156666921</v>
      </c>
      <c r="T1800" s="1">
        <v>0.92255857156666921</v>
      </c>
      <c r="U1800" s="1">
        <v>0.95544823119535149</v>
      </c>
      <c r="V1800" s="1">
        <v>406.790663</v>
      </c>
      <c r="W1800" s="1">
        <v>379.211635</v>
      </c>
      <c r="X1800" s="1">
        <v>262</v>
      </c>
      <c r="Y1800" s="1">
        <v>389.46</v>
      </c>
      <c r="Z1800" s="7">
        <v>74463</v>
      </c>
      <c r="AA1800" s="7">
        <v>37.203180644</v>
      </c>
      <c r="AB1800" s="7">
        <v>39.933063300999997</v>
      </c>
      <c r="AC1800" s="7">
        <v>86.915394128000003</v>
      </c>
      <c r="AD1800" s="7" t="s">
        <v>445</v>
      </c>
      <c r="AE1800" s="7">
        <v>34.996645903999998</v>
      </c>
      <c r="AF1800" s="7" t="s">
        <v>445</v>
      </c>
      <c r="AG1800" s="7">
        <v>54.416209520000002</v>
      </c>
    </row>
    <row r="1801" spans="1:33" x14ac:dyDescent="0.25">
      <c r="A1801" s="1">
        <v>170118</v>
      </c>
      <c r="B1801" s="1">
        <v>20015000</v>
      </c>
      <c r="C1801" s="1" t="s">
        <v>460</v>
      </c>
      <c r="D1801" s="1">
        <v>112086</v>
      </c>
      <c r="E1801" s="1" t="s">
        <v>630</v>
      </c>
      <c r="F1801" s="1">
        <v>34203085</v>
      </c>
      <c r="G1801" s="1">
        <v>1.83</v>
      </c>
      <c r="H1801" s="1">
        <v>8.0303199299471064</v>
      </c>
      <c r="I1801" s="1">
        <v>14.824780468797716</v>
      </c>
      <c r="J1801" s="1">
        <v>-14.354214459539536</v>
      </c>
      <c r="K1801" s="1">
        <v>7.8806666386369129</v>
      </c>
      <c r="L1801" s="1">
        <v>19.647565609511567</v>
      </c>
      <c r="M1801" s="1">
        <v>34.409999847412109</v>
      </c>
      <c r="N1801" s="1">
        <v>0.98975625011656021</v>
      </c>
      <c r="O1801" s="1">
        <v>0.96533690096206171</v>
      </c>
      <c r="P1801" s="1">
        <v>0.95544823119535149</v>
      </c>
      <c r="Q1801" s="1">
        <v>0.98882500012715657</v>
      </c>
      <c r="R1801" s="1">
        <v>0.9329846751933194</v>
      </c>
      <c r="S1801" s="1">
        <v>0.92255857156666921</v>
      </c>
      <c r="T1801" s="1">
        <v>0.92255857156666921</v>
      </c>
      <c r="U1801" s="1">
        <v>0.95544823119535149</v>
      </c>
      <c r="V1801" s="1">
        <v>406.790663</v>
      </c>
      <c r="W1801" s="1">
        <v>379.211635</v>
      </c>
      <c r="X1801" s="1">
        <v>262</v>
      </c>
      <c r="Y1801" s="1">
        <v>389.46</v>
      </c>
      <c r="Z1801" s="7">
        <v>74463</v>
      </c>
      <c r="AA1801" s="7">
        <v>17.440813131999999</v>
      </c>
      <c r="AB1801" s="7">
        <v>44.118636500999997</v>
      </c>
      <c r="AC1801" s="7">
        <v>23.439962984000001</v>
      </c>
      <c r="AD1801" s="7">
        <v>15.838981083</v>
      </c>
      <c r="AE1801" s="7" t="s">
        <v>445</v>
      </c>
      <c r="AF1801" s="7">
        <v>24.923318142999999</v>
      </c>
      <c r="AG1801" s="7" t="s">
        <v>445</v>
      </c>
    </row>
    <row r="1802" spans="1:33" x14ac:dyDescent="0.25">
      <c r="A1802" s="1">
        <v>170119</v>
      </c>
      <c r="B1802" s="1">
        <v>20003000</v>
      </c>
      <c r="C1802" s="1" t="s">
        <v>460</v>
      </c>
      <c r="D1802" s="1">
        <v>112015</v>
      </c>
      <c r="E1802" s="1" t="s">
        <v>630</v>
      </c>
      <c r="F1802" s="1">
        <v>34203085</v>
      </c>
      <c r="G1802" s="1">
        <v>1.83</v>
      </c>
      <c r="H1802" s="1">
        <v>15.29919632636512</v>
      </c>
      <c r="I1802" s="1">
        <v>-5.2344185379597263</v>
      </c>
      <c r="J1802" s="1">
        <v>7.231446980857986</v>
      </c>
      <c r="K1802" s="1">
        <v>-16.455876946529802</v>
      </c>
      <c r="L1802" s="1">
        <v>14.571576665450419</v>
      </c>
      <c r="M1802" s="1">
        <v>34.409999847412109</v>
      </c>
      <c r="N1802" s="1">
        <v>0.98975625011656021</v>
      </c>
      <c r="O1802" s="1">
        <v>0.96533690096206171</v>
      </c>
      <c r="P1802" s="1">
        <v>0.95544823119535149</v>
      </c>
      <c r="Q1802" s="1">
        <v>0.98882500012715657</v>
      </c>
      <c r="R1802" s="1">
        <v>0.9329846751933194</v>
      </c>
      <c r="S1802" s="1">
        <v>0.92255857156666921</v>
      </c>
      <c r="T1802" s="1">
        <v>0.92255857156666921</v>
      </c>
      <c r="U1802" s="1">
        <v>0.95544823119535149</v>
      </c>
      <c r="V1802" s="1">
        <v>406.790663</v>
      </c>
      <c r="W1802" s="1">
        <v>379.211635</v>
      </c>
      <c r="X1802" s="1">
        <v>262</v>
      </c>
      <c r="Y1802" s="1">
        <v>389.46</v>
      </c>
      <c r="Z1802" s="7">
        <v>74463</v>
      </c>
      <c r="AA1802" s="7">
        <v>23.864645345</v>
      </c>
      <c r="AB1802" s="7">
        <v>22.682099254000001</v>
      </c>
      <c r="AC1802" s="7" t="s">
        <v>444</v>
      </c>
      <c r="AD1802" s="7" t="s">
        <v>445</v>
      </c>
      <c r="AE1802" s="7">
        <v>13.688390448</v>
      </c>
      <c r="AF1802" s="7" t="s">
        <v>445</v>
      </c>
      <c r="AG1802" s="7">
        <v>21.612521310000002</v>
      </c>
    </row>
    <row r="1803" spans="1:33" x14ac:dyDescent="0.25">
      <c r="A1803" s="1">
        <v>170120</v>
      </c>
      <c r="B1803" s="1">
        <v>20055006</v>
      </c>
      <c r="C1803" s="1" t="s">
        <v>460</v>
      </c>
      <c r="D1803" s="1">
        <v>112206</v>
      </c>
      <c r="E1803" s="1" t="s">
        <v>630</v>
      </c>
      <c r="F1803" s="1">
        <v>34203085</v>
      </c>
      <c r="G1803" s="1">
        <v>1.83</v>
      </c>
      <c r="H1803" s="1">
        <v>14.127870209702804</v>
      </c>
      <c r="I1803" s="1">
        <v>10.138792434329085</v>
      </c>
      <c r="J1803" s="1">
        <v>1.9297245160635028</v>
      </c>
      <c r="K1803" s="1">
        <v>-5.8953022839300662</v>
      </c>
      <c r="L1803" s="1">
        <v>14.058645767043769</v>
      </c>
      <c r="M1803" s="1">
        <v>34.409999847412109</v>
      </c>
      <c r="N1803" s="1">
        <v>0.98975625011656021</v>
      </c>
      <c r="O1803" s="1">
        <v>0.96533690096206171</v>
      </c>
      <c r="P1803" s="1">
        <v>0.95544823119535149</v>
      </c>
      <c r="Q1803" s="1">
        <v>0.98882500012715657</v>
      </c>
      <c r="R1803" s="1">
        <v>0.9329846751933194</v>
      </c>
      <c r="S1803" s="1">
        <v>0.92255857156666921</v>
      </c>
      <c r="T1803" s="1">
        <v>0.92255857156666921</v>
      </c>
      <c r="U1803" s="1">
        <v>0.95544823119535149</v>
      </c>
      <c r="V1803" s="1">
        <v>406.790663</v>
      </c>
      <c r="W1803" s="1">
        <v>379.211635</v>
      </c>
      <c r="X1803" s="1">
        <v>262</v>
      </c>
      <c r="Y1803" s="1">
        <v>389.46</v>
      </c>
      <c r="Z1803" s="7">
        <v>74463</v>
      </c>
      <c r="AA1803" s="7">
        <v>24.771834067</v>
      </c>
      <c r="AB1803" s="7">
        <v>24.645555948999998</v>
      </c>
      <c r="AC1803" s="7">
        <v>34.735723780999997</v>
      </c>
      <c r="AD1803" s="7" t="s">
        <v>445</v>
      </c>
      <c r="AE1803" s="7">
        <v>40.000500756000001</v>
      </c>
      <c r="AF1803" s="7" t="s">
        <v>445</v>
      </c>
      <c r="AG1803" s="7">
        <v>62.119556928999998</v>
      </c>
    </row>
    <row r="1804" spans="1:33" x14ac:dyDescent="0.25">
      <c r="A1804" s="1">
        <v>170121</v>
      </c>
      <c r="B1804" s="1">
        <v>20054006</v>
      </c>
      <c r="C1804" s="1" t="s">
        <v>460</v>
      </c>
      <c r="D1804" s="1">
        <v>112203</v>
      </c>
      <c r="E1804" s="1" t="s">
        <v>630</v>
      </c>
      <c r="F1804" s="1">
        <v>34203085</v>
      </c>
      <c r="G1804" s="1">
        <v>1.83</v>
      </c>
      <c r="H1804" s="1">
        <v>17.910205019223714</v>
      </c>
      <c r="I1804" s="1">
        <v>12.052065986610721</v>
      </c>
      <c r="J1804" s="1">
        <v>4.9261707080961372</v>
      </c>
      <c r="K1804" s="1">
        <v>-8.7885522789154926</v>
      </c>
      <c r="L1804" s="1">
        <v>18.131379470194975</v>
      </c>
      <c r="M1804" s="1">
        <v>34.409999847412109</v>
      </c>
      <c r="N1804" s="1">
        <v>0.98975625011656021</v>
      </c>
      <c r="O1804" s="1">
        <v>0.96533690096206171</v>
      </c>
      <c r="P1804" s="1">
        <v>0.95544823119535149</v>
      </c>
      <c r="Q1804" s="1">
        <v>0.98882500012715657</v>
      </c>
      <c r="R1804" s="1">
        <v>0.9329846751933194</v>
      </c>
      <c r="S1804" s="1">
        <v>0.92255857156666921</v>
      </c>
      <c r="T1804" s="1">
        <v>0.92255857156666921</v>
      </c>
      <c r="U1804" s="1">
        <v>0.95544823119535149</v>
      </c>
      <c r="V1804" s="1">
        <v>406.790663</v>
      </c>
      <c r="W1804" s="1">
        <v>379.211635</v>
      </c>
      <c r="X1804" s="1">
        <v>262</v>
      </c>
      <c r="Y1804" s="1">
        <v>389.46</v>
      </c>
      <c r="Z1804" s="7">
        <v>74463</v>
      </c>
      <c r="AA1804" s="7">
        <v>18.982874800000001</v>
      </c>
      <c r="AB1804" s="7">
        <v>19.229644803999999</v>
      </c>
      <c r="AC1804" s="7">
        <v>29.062653682000001</v>
      </c>
      <c r="AD1804" s="7" t="s">
        <v>445</v>
      </c>
      <c r="AE1804" s="7">
        <v>26.502862597</v>
      </c>
      <c r="AF1804" s="7" t="s">
        <v>445</v>
      </c>
      <c r="AG1804" s="7">
        <v>41.340178031000001</v>
      </c>
    </row>
    <row r="1805" spans="1:33" x14ac:dyDescent="0.25">
      <c r="A1805" s="1">
        <v>170122</v>
      </c>
      <c r="B1805" s="1">
        <v>20007000</v>
      </c>
      <c r="C1805" s="1" t="s">
        <v>460</v>
      </c>
      <c r="D1805" s="1">
        <v>112037</v>
      </c>
      <c r="E1805" s="1" t="s">
        <v>630</v>
      </c>
      <c r="F1805" s="1">
        <v>34203085</v>
      </c>
      <c r="G1805" s="1">
        <v>1.83</v>
      </c>
      <c r="H1805" s="1">
        <v>14.306051476463358</v>
      </c>
      <c r="I1805" s="1">
        <v>-4.262648950160961</v>
      </c>
      <c r="J1805" s="1">
        <v>7.8284289770836768</v>
      </c>
      <c r="K1805" s="1">
        <v>-15.944171476806961</v>
      </c>
      <c r="L1805" s="1">
        <v>14.308818207258975</v>
      </c>
      <c r="M1805" s="1">
        <v>34.409999847412109</v>
      </c>
      <c r="N1805" s="1">
        <v>0.98975625011656021</v>
      </c>
      <c r="O1805" s="1">
        <v>0.96533690096206171</v>
      </c>
      <c r="P1805" s="1">
        <v>0.95544823119535149</v>
      </c>
      <c r="Q1805" s="1">
        <v>0.98882500012715657</v>
      </c>
      <c r="R1805" s="1">
        <v>0.9329846751933194</v>
      </c>
      <c r="S1805" s="1">
        <v>0.92255857156666921</v>
      </c>
      <c r="T1805" s="1">
        <v>0.92255857156666921</v>
      </c>
      <c r="U1805" s="1">
        <v>0.95544823119535149</v>
      </c>
      <c r="V1805" s="1">
        <v>406.790663</v>
      </c>
      <c r="W1805" s="1">
        <v>379.211635</v>
      </c>
      <c r="X1805" s="1">
        <v>262</v>
      </c>
      <c r="Y1805" s="1">
        <v>389.46</v>
      </c>
      <c r="Z1805" s="7">
        <v>74463</v>
      </c>
      <c r="AA1805" s="7">
        <v>24.321244610000001</v>
      </c>
      <c r="AB1805" s="7">
        <v>24.326141633999999</v>
      </c>
      <c r="AC1805" s="7" t="s">
        <v>444</v>
      </c>
      <c r="AD1805" s="7" t="s">
        <v>445</v>
      </c>
      <c r="AE1805" s="7">
        <v>14.159793413999999</v>
      </c>
      <c r="AF1805" s="7" t="s">
        <v>445</v>
      </c>
      <c r="AG1805" s="7">
        <v>22.338237968000001</v>
      </c>
    </row>
    <row r="1806" spans="1:33" x14ac:dyDescent="0.25">
      <c r="A1806" s="1">
        <v>170123</v>
      </c>
      <c r="B1806" s="1">
        <v>20004000</v>
      </c>
      <c r="C1806" s="1" t="s">
        <v>460</v>
      </c>
      <c r="D1806" s="1">
        <v>112021</v>
      </c>
      <c r="E1806" s="1" t="s">
        <v>630</v>
      </c>
      <c r="F1806" s="1">
        <v>34203085</v>
      </c>
      <c r="G1806" s="1">
        <v>1.83</v>
      </c>
      <c r="H1806" s="1">
        <v>3.5904499494744915</v>
      </c>
      <c r="I1806" s="1">
        <v>10.045808346902172</v>
      </c>
      <c r="J1806" s="1">
        <v>-12.845615564680754</v>
      </c>
      <c r="K1806" s="1">
        <v>6.9866758840458516</v>
      </c>
      <c r="L1806" s="1">
        <v>14.973793388725849</v>
      </c>
      <c r="M1806" s="1">
        <v>34.409999847412109</v>
      </c>
      <c r="N1806" s="1">
        <v>0.98975625011656021</v>
      </c>
      <c r="O1806" s="1">
        <v>0.96533690096206171</v>
      </c>
      <c r="P1806" s="1">
        <v>0.95544823119535149</v>
      </c>
      <c r="Q1806" s="1">
        <v>0.98882500012715657</v>
      </c>
      <c r="R1806" s="1">
        <v>0.9329846751933194</v>
      </c>
      <c r="S1806" s="1">
        <v>0.92255857156666921</v>
      </c>
      <c r="T1806" s="1">
        <v>0.92255857156666921</v>
      </c>
      <c r="U1806" s="1">
        <v>0.95544823119535149</v>
      </c>
      <c r="V1806" s="1">
        <v>406.790663</v>
      </c>
      <c r="W1806" s="1">
        <v>379.211635</v>
      </c>
      <c r="X1806" s="1">
        <v>262</v>
      </c>
      <c r="Y1806" s="1">
        <v>389.46</v>
      </c>
      <c r="Z1806" s="7">
        <v>74463</v>
      </c>
      <c r="AA1806" s="7">
        <v>23.196746709999999</v>
      </c>
      <c r="AB1806" s="7">
        <v>99.911331728999997</v>
      </c>
      <c r="AC1806" s="7">
        <v>35.066493944000001</v>
      </c>
      <c r="AD1806" s="7">
        <v>17.816563872</v>
      </c>
      <c r="AE1806" s="7" t="s">
        <v>445</v>
      </c>
      <c r="AF1806" s="7">
        <v>27.967772407999998</v>
      </c>
      <c r="AG1806" s="7" t="s">
        <v>445</v>
      </c>
    </row>
    <row r="1807" spans="1:33" x14ac:dyDescent="0.25">
      <c r="A1807" s="1">
        <v>170124</v>
      </c>
      <c r="B1807" s="1">
        <v>20008000</v>
      </c>
      <c r="C1807" s="1" t="s">
        <v>460</v>
      </c>
      <c r="D1807" s="1">
        <v>112043</v>
      </c>
      <c r="E1807" s="1" t="s">
        <v>630</v>
      </c>
      <c r="F1807" s="1">
        <v>34203085</v>
      </c>
      <c r="G1807" s="1">
        <v>1.83</v>
      </c>
      <c r="H1807" s="1">
        <v>4.1484083485196503</v>
      </c>
      <c r="I1807" s="1">
        <v>2.8384346894461276</v>
      </c>
      <c r="J1807" s="1">
        <v>-2.9942992207822758</v>
      </c>
      <c r="K1807" s="1">
        <v>-3.2586268273652128</v>
      </c>
      <c r="L1807" s="1">
        <v>6.2508827506220559</v>
      </c>
      <c r="M1807" s="1">
        <v>34.409999847412109</v>
      </c>
      <c r="N1807" s="1">
        <v>0.98975625011656021</v>
      </c>
      <c r="O1807" s="1">
        <v>0.96533690096206171</v>
      </c>
      <c r="P1807" s="1">
        <v>0.95544823119535149</v>
      </c>
      <c r="Q1807" s="1">
        <v>0.98882500012715657</v>
      </c>
      <c r="R1807" s="1">
        <v>0.9329846751933194</v>
      </c>
      <c r="S1807" s="1">
        <v>0.92255857156666921</v>
      </c>
      <c r="T1807" s="1">
        <v>0.92255857156666921</v>
      </c>
      <c r="U1807" s="1">
        <v>0.95544823119535149</v>
      </c>
      <c r="V1807" s="1">
        <v>406.790663</v>
      </c>
      <c r="W1807" s="1">
        <v>379.211635</v>
      </c>
      <c r="X1807" s="1">
        <v>262</v>
      </c>
      <c r="Y1807" s="1">
        <v>389.46</v>
      </c>
      <c r="Z1807" s="7">
        <v>74463</v>
      </c>
      <c r="AA1807" s="7">
        <v>56.962547110000003</v>
      </c>
      <c r="AB1807" s="7">
        <v>86.338819005000005</v>
      </c>
      <c r="AC1807" s="7">
        <v>126.64679323</v>
      </c>
      <c r="AD1807" s="7">
        <v>79.723510888000007</v>
      </c>
      <c r="AE1807" s="7">
        <v>73.175521946999993</v>
      </c>
      <c r="AF1807" s="7">
        <v>123.27243928999999</v>
      </c>
      <c r="AG1807" s="7">
        <v>113.19192434</v>
      </c>
    </row>
    <row r="1808" spans="1:33" x14ac:dyDescent="0.25">
      <c r="A1808" s="1">
        <v>170125</v>
      </c>
      <c r="B1808" s="1">
        <v>20011000</v>
      </c>
      <c r="C1808" s="1" t="s">
        <v>460</v>
      </c>
      <c r="D1808" s="1">
        <v>112062</v>
      </c>
      <c r="E1808" s="1" t="s">
        <v>630</v>
      </c>
      <c r="F1808" s="1">
        <v>34203085</v>
      </c>
      <c r="G1808" s="1">
        <v>1.83</v>
      </c>
      <c r="H1808" s="1">
        <v>19.629201099222623</v>
      </c>
      <c r="I1808" s="1">
        <v>-6.5834441747210075</v>
      </c>
      <c r="J1808" s="1">
        <v>8.7015084385948391</v>
      </c>
      <c r="K1808" s="1">
        <v>-20.228895374861697</v>
      </c>
      <c r="L1808" s="1">
        <v>17.878367452929719</v>
      </c>
      <c r="M1808" s="1">
        <v>34.409999847412109</v>
      </c>
      <c r="N1808" s="1">
        <v>0.98975625011656021</v>
      </c>
      <c r="O1808" s="1">
        <v>0.96533690096206171</v>
      </c>
      <c r="P1808" s="1">
        <v>0.95544823119535149</v>
      </c>
      <c r="Q1808" s="1">
        <v>0.98882500012715657</v>
      </c>
      <c r="R1808" s="1">
        <v>0.9329846751933194</v>
      </c>
      <c r="S1808" s="1">
        <v>0.92255857156666921</v>
      </c>
      <c r="T1808" s="1">
        <v>0.92255857156666921</v>
      </c>
      <c r="U1808" s="1">
        <v>0.95544823119535149</v>
      </c>
      <c r="V1808" s="1">
        <v>406.790663</v>
      </c>
      <c r="W1808" s="1">
        <v>379.211635</v>
      </c>
      <c r="X1808" s="1">
        <v>262</v>
      </c>
      <c r="Y1808" s="1">
        <v>389.46</v>
      </c>
      <c r="Z1808" s="7">
        <v>74463</v>
      </c>
      <c r="AA1808" s="7">
        <v>19.265669495000001</v>
      </c>
      <c r="AB1808" s="7">
        <v>17.458065821000002</v>
      </c>
      <c r="AC1808" s="7" t="s">
        <v>444</v>
      </c>
      <c r="AD1808" s="7" t="s">
        <v>445</v>
      </c>
      <c r="AE1808" s="7">
        <v>10.948766419</v>
      </c>
      <c r="AF1808" s="7" t="s">
        <v>445</v>
      </c>
      <c r="AG1808" s="7">
        <v>17.394917826</v>
      </c>
    </row>
    <row r="1809" spans="1:33" x14ac:dyDescent="0.25">
      <c r="A1809" s="1">
        <v>170126</v>
      </c>
      <c r="B1809" s="1">
        <v>20021000</v>
      </c>
      <c r="C1809" s="1" t="s">
        <v>460</v>
      </c>
      <c r="D1809" s="1">
        <v>112115</v>
      </c>
      <c r="E1809" s="1" t="s">
        <v>630</v>
      </c>
      <c r="F1809" s="1">
        <v>34203085</v>
      </c>
      <c r="G1809" s="1">
        <v>1.83</v>
      </c>
      <c r="H1809" s="1">
        <v>8.4988474423220488</v>
      </c>
      <c r="I1809" s="1">
        <v>4.0309645204901727</v>
      </c>
      <c r="J1809" s="1">
        <v>3.2442028767157982</v>
      </c>
      <c r="K1809" s="1">
        <v>-6.2961855194762943</v>
      </c>
      <c r="L1809" s="1">
        <v>9.0265312999965488</v>
      </c>
      <c r="M1809" s="1">
        <v>34.409999847412109</v>
      </c>
      <c r="N1809" s="1">
        <v>0.98975625011656021</v>
      </c>
      <c r="O1809" s="1">
        <v>0.96533690096206171</v>
      </c>
      <c r="P1809" s="1">
        <v>0.95544823119535149</v>
      </c>
      <c r="Q1809" s="1">
        <v>0.98882500012715657</v>
      </c>
      <c r="R1809" s="1">
        <v>0.9329846751933194</v>
      </c>
      <c r="S1809" s="1">
        <v>0.92255857156666921</v>
      </c>
      <c r="T1809" s="1">
        <v>0.92255857156666921</v>
      </c>
      <c r="U1809" s="1">
        <v>0.95544823119535149</v>
      </c>
      <c r="V1809" s="1">
        <v>406.790663</v>
      </c>
      <c r="W1809" s="1">
        <v>379.211635</v>
      </c>
      <c r="X1809" s="1">
        <v>262</v>
      </c>
      <c r="Y1809" s="1">
        <v>389.46</v>
      </c>
      <c r="Z1809" s="7">
        <v>74463</v>
      </c>
      <c r="AA1809" s="7">
        <v>39.139126965999999</v>
      </c>
      <c r="AB1809" s="7">
        <v>41.631320113999998</v>
      </c>
      <c r="AC1809" s="7">
        <v>88.883471826000005</v>
      </c>
      <c r="AD1809" s="7" t="s">
        <v>445</v>
      </c>
      <c r="AE1809" s="7">
        <v>37.389965639000003</v>
      </c>
      <c r="AF1809" s="7" t="s">
        <v>445</v>
      </c>
      <c r="AG1809" s="7">
        <v>58.100683576000002</v>
      </c>
    </row>
    <row r="1810" spans="1:33" x14ac:dyDescent="0.25">
      <c r="A1810" s="1">
        <v>170127</v>
      </c>
      <c r="B1810" s="1">
        <v>20019000</v>
      </c>
      <c r="C1810" s="1" t="s">
        <v>460</v>
      </c>
      <c r="D1810" s="1">
        <v>112105</v>
      </c>
      <c r="E1810" s="1" t="s">
        <v>630</v>
      </c>
      <c r="F1810" s="1">
        <v>34203085</v>
      </c>
      <c r="G1810" s="1">
        <v>1.83</v>
      </c>
      <c r="H1810" s="1">
        <v>6.9806431928127122</v>
      </c>
      <c r="I1810" s="1">
        <v>2.7272707232519804</v>
      </c>
      <c r="J1810" s="1">
        <v>2.7727121901665304</v>
      </c>
      <c r="K1810" s="1">
        <v>-5.7610948762317573</v>
      </c>
      <c r="L1810" s="1">
        <v>7.5215499880765062</v>
      </c>
      <c r="M1810" s="1">
        <v>34.409999847412109</v>
      </c>
      <c r="N1810" s="1">
        <v>0.98975625011656021</v>
      </c>
      <c r="O1810" s="1">
        <v>0.96533690096206171</v>
      </c>
      <c r="P1810" s="1">
        <v>0.95544823119535149</v>
      </c>
      <c r="Q1810" s="1">
        <v>0.98882500012715657</v>
      </c>
      <c r="R1810" s="1">
        <v>0.9329846751933194</v>
      </c>
      <c r="S1810" s="1">
        <v>0.92255857156666921</v>
      </c>
      <c r="T1810" s="1">
        <v>0.92255857156666921</v>
      </c>
      <c r="U1810" s="1">
        <v>0.95544823119535149</v>
      </c>
      <c r="V1810" s="1">
        <v>406.790663</v>
      </c>
      <c r="W1810" s="1">
        <v>379.211635</v>
      </c>
      <c r="X1810" s="1">
        <v>262</v>
      </c>
      <c r="Y1810" s="1">
        <v>389.46</v>
      </c>
      <c r="Z1810" s="7">
        <v>74463</v>
      </c>
      <c r="AA1810" s="7">
        <v>47.170534861</v>
      </c>
      <c r="AB1810" s="7">
        <v>50.903109198000003</v>
      </c>
      <c r="AC1810" s="7">
        <v>131.84969579</v>
      </c>
      <c r="AD1810" s="7" t="s">
        <v>445</v>
      </c>
      <c r="AE1810" s="7">
        <v>40.955626655000003</v>
      </c>
      <c r="AF1810" s="7" t="s">
        <v>445</v>
      </c>
      <c r="AG1810" s="7">
        <v>63.589956616999999</v>
      </c>
    </row>
    <row r="1811" spans="1:33" x14ac:dyDescent="0.25">
      <c r="A1811" s="1">
        <v>170128</v>
      </c>
      <c r="B1811" s="1">
        <v>20020000</v>
      </c>
      <c r="C1811" s="1" t="s">
        <v>460</v>
      </c>
      <c r="D1811" s="1">
        <v>112110</v>
      </c>
      <c r="E1811" s="1" t="s">
        <v>630</v>
      </c>
      <c r="F1811" s="1">
        <v>34203085</v>
      </c>
      <c r="G1811" s="1">
        <v>1.83</v>
      </c>
      <c r="H1811" s="1">
        <v>7.4294705610413496</v>
      </c>
      <c r="I1811" s="1">
        <v>3.169486085208157</v>
      </c>
      <c r="J1811" s="1">
        <v>2.8545948508522843</v>
      </c>
      <c r="K1811" s="1">
        <v>-5.854526199132315</v>
      </c>
      <c r="L1811" s="1">
        <v>7.9434726635047355</v>
      </c>
      <c r="M1811" s="1">
        <v>34.409999847412109</v>
      </c>
      <c r="N1811" s="1">
        <v>0.98975625011656021</v>
      </c>
      <c r="O1811" s="1">
        <v>0.96533690096206171</v>
      </c>
      <c r="P1811" s="1">
        <v>0.95544823119535149</v>
      </c>
      <c r="Q1811" s="1">
        <v>0.98882500012715657</v>
      </c>
      <c r="R1811" s="1">
        <v>0.9329846751933194</v>
      </c>
      <c r="S1811" s="1">
        <v>0.92255857156666921</v>
      </c>
      <c r="T1811" s="1">
        <v>0.92255857156666921</v>
      </c>
      <c r="U1811" s="1">
        <v>0.95544823119535149</v>
      </c>
      <c r="V1811" s="1">
        <v>406.790663</v>
      </c>
      <c r="W1811" s="1">
        <v>379.211635</v>
      </c>
      <c r="X1811" s="1">
        <v>262</v>
      </c>
      <c r="Y1811" s="1">
        <v>389.46</v>
      </c>
      <c r="Z1811" s="7">
        <v>74463</v>
      </c>
      <c r="AA1811" s="7">
        <v>44.611925823999997</v>
      </c>
      <c r="AB1811" s="7">
        <v>47.767551191000003</v>
      </c>
      <c r="AC1811" s="7">
        <v>113.3141431</v>
      </c>
      <c r="AD1811" s="7" t="s">
        <v>445</v>
      </c>
      <c r="AE1811" s="7">
        <v>40.286064410999998</v>
      </c>
      <c r="AF1811" s="7" t="s">
        <v>445</v>
      </c>
      <c r="AG1811" s="7">
        <v>62.559177200999997</v>
      </c>
    </row>
    <row r="1812" spans="1:33" x14ac:dyDescent="0.25">
      <c r="A1812" s="1">
        <v>170129</v>
      </c>
      <c r="B1812" s="1">
        <v>20032000</v>
      </c>
      <c r="C1812" s="1" t="s">
        <v>460</v>
      </c>
      <c r="D1812" s="1">
        <v>112167</v>
      </c>
      <c r="E1812" s="1" t="s">
        <v>630</v>
      </c>
      <c r="F1812" s="1">
        <v>34203085</v>
      </c>
      <c r="G1812" s="1">
        <v>1.83</v>
      </c>
      <c r="H1812" s="1">
        <v>8.555754901417659</v>
      </c>
      <c r="I1812" s="1">
        <v>-7.6922446617496707</v>
      </c>
      <c r="J1812" s="1">
        <v>-0.11918611388201961</v>
      </c>
      <c r="K1812" s="1">
        <v>-8.1515566639542758</v>
      </c>
      <c r="L1812" s="1">
        <v>8.632591251675894</v>
      </c>
      <c r="M1812" s="1">
        <v>34.409999847412109</v>
      </c>
      <c r="N1812" s="1">
        <v>0.98975625011656021</v>
      </c>
      <c r="O1812" s="1">
        <v>0.96533690096206171</v>
      </c>
      <c r="P1812" s="1">
        <v>0.95544823119535149</v>
      </c>
      <c r="Q1812" s="1">
        <v>0.98882500012715657</v>
      </c>
      <c r="R1812" s="1">
        <v>0.9329846751933194</v>
      </c>
      <c r="S1812" s="1">
        <v>0.92255857156666921</v>
      </c>
      <c r="T1812" s="1">
        <v>0.92255857156666921</v>
      </c>
      <c r="U1812" s="1">
        <v>0.95544823119535149</v>
      </c>
      <c r="V1812" s="1">
        <v>406.790663</v>
      </c>
      <c r="W1812" s="1">
        <v>379.211635</v>
      </c>
      <c r="X1812" s="1">
        <v>262</v>
      </c>
      <c r="Y1812" s="1">
        <v>389.46</v>
      </c>
      <c r="Z1812" s="7">
        <v>74463</v>
      </c>
      <c r="AA1812" s="7">
        <v>40.970837648</v>
      </c>
      <c r="AB1812" s="7">
        <v>41.347763591000003</v>
      </c>
      <c r="AC1812" s="7" t="s">
        <v>444</v>
      </c>
      <c r="AD1812" s="7">
        <v>2027.0076082</v>
      </c>
      <c r="AE1812" s="7">
        <v>28.652047542999998</v>
      </c>
      <c r="AF1812" s="7">
        <v>3121.0823970000001</v>
      </c>
      <c r="AG1812" s="7">
        <v>44.648810830000002</v>
      </c>
    </row>
    <row r="1813" spans="1:33" x14ac:dyDescent="0.25">
      <c r="A1813" s="1">
        <v>170130</v>
      </c>
      <c r="B1813" s="1">
        <v>20013000</v>
      </c>
      <c r="C1813" s="1" t="s">
        <v>447</v>
      </c>
      <c r="D1813" s="1">
        <v>112076</v>
      </c>
      <c r="E1813" s="1" t="s">
        <v>629</v>
      </c>
      <c r="F1813" s="1">
        <v>34203085</v>
      </c>
      <c r="G1813" s="1">
        <v>1.83</v>
      </c>
      <c r="H1813" s="1">
        <v>31.982207986880507</v>
      </c>
      <c r="I1813" s="1">
        <v>-23.085957036416829</v>
      </c>
      <c r="J1813" s="1">
        <v>3.4680674620684675</v>
      </c>
      <c r="K1813" s="1">
        <v>-30.730930874801267</v>
      </c>
      <c r="L1813" s="1">
        <v>30.438026722711477</v>
      </c>
      <c r="M1813" s="1">
        <v>59.040000915527344</v>
      </c>
      <c r="N1813" s="1">
        <v>0.97094166596730558</v>
      </c>
      <c r="O1813" s="1">
        <v>0.96533690096206171</v>
      </c>
      <c r="P1813" s="1">
        <v>0.9372858188398201</v>
      </c>
      <c r="Q1813" s="1">
        <v>0.96829999923706056</v>
      </c>
      <c r="R1813" s="1">
        <v>0.9329846751933194</v>
      </c>
      <c r="S1813" s="1">
        <v>0.90340906027788037</v>
      </c>
      <c r="T1813" s="1">
        <v>0.90340906027788037</v>
      </c>
      <c r="U1813" s="1">
        <v>0.9372858188398201</v>
      </c>
      <c r="V1813" s="1">
        <v>406.790663</v>
      </c>
      <c r="W1813" s="1">
        <v>379.211635</v>
      </c>
      <c r="X1813" s="1">
        <v>262</v>
      </c>
      <c r="Y1813" s="1">
        <v>389.46</v>
      </c>
      <c r="Z1813" s="7">
        <v>74463</v>
      </c>
      <c r="AA1813" s="7">
        <v>10.677159333000001</v>
      </c>
      <c r="AB1813" s="7">
        <v>10.113356775</v>
      </c>
      <c r="AC1813" s="7" t="s">
        <v>444</v>
      </c>
      <c r="AD1813" s="7" t="s">
        <v>445</v>
      </c>
      <c r="AE1813" s="7">
        <v>6.7021153298999998</v>
      </c>
      <c r="AF1813" s="7" t="s">
        <v>445</v>
      </c>
      <c r="AG1813" s="7">
        <v>10.878434027999999</v>
      </c>
    </row>
    <row r="1814" spans="1:33" x14ac:dyDescent="0.25">
      <c r="A1814" s="1">
        <v>170131</v>
      </c>
      <c r="B1814" s="1">
        <v>20012000</v>
      </c>
      <c r="C1814" s="1" t="s">
        <v>447</v>
      </c>
      <c r="D1814" s="1">
        <v>112069</v>
      </c>
      <c r="E1814" s="1" t="s">
        <v>629</v>
      </c>
      <c r="F1814" s="1">
        <v>34203085</v>
      </c>
      <c r="G1814" s="1">
        <v>1.83</v>
      </c>
      <c r="H1814" s="1">
        <v>-1.4004385260645096</v>
      </c>
      <c r="I1814" s="1">
        <v>9.1959931755967119</v>
      </c>
      <c r="J1814" s="1">
        <v>-14.581312446948822</v>
      </c>
      <c r="K1814" s="1">
        <v>6.509667004757592</v>
      </c>
      <c r="L1814" s="1">
        <v>13.935828961309786</v>
      </c>
      <c r="M1814" s="1">
        <v>59.040000915527344</v>
      </c>
      <c r="N1814" s="1">
        <v>0.97094166596730558</v>
      </c>
      <c r="O1814" s="1">
        <v>0.96533690096206171</v>
      </c>
      <c r="P1814" s="1">
        <v>0.9372858188398201</v>
      </c>
      <c r="Q1814" s="1">
        <v>0.96829999923706056</v>
      </c>
      <c r="R1814" s="1">
        <v>0.9329846751933194</v>
      </c>
      <c r="S1814" s="1">
        <v>0.90340906027788037</v>
      </c>
      <c r="T1814" s="1">
        <v>0.90340906027788037</v>
      </c>
      <c r="U1814" s="1">
        <v>0.9372858188398201</v>
      </c>
      <c r="V1814" s="1">
        <v>406.790663</v>
      </c>
      <c r="W1814" s="1">
        <v>379.211635</v>
      </c>
      <c r="X1814" s="1">
        <v>262</v>
      </c>
      <c r="Y1814" s="1">
        <v>389.46</v>
      </c>
      <c r="Z1814" s="7">
        <v>74463</v>
      </c>
      <c r="AA1814" s="7">
        <v>24.504739531999999</v>
      </c>
      <c r="AB1814" s="7" t="s">
        <v>444</v>
      </c>
      <c r="AC1814" s="7">
        <v>37.650494952999999</v>
      </c>
      <c r="AD1814" s="7">
        <v>15.232638499</v>
      </c>
      <c r="AE1814" s="7" t="s">
        <v>445</v>
      </c>
      <c r="AF1814" s="7">
        <v>24.034463552999998</v>
      </c>
      <c r="AG1814" s="7" t="s">
        <v>445</v>
      </c>
    </row>
    <row r="1815" spans="1:33" x14ac:dyDescent="0.25">
      <c r="A1815" s="1">
        <v>170132</v>
      </c>
      <c r="B1815" s="1">
        <v>20002000</v>
      </c>
      <c r="C1815" s="1" t="s">
        <v>447</v>
      </c>
      <c r="D1815" s="1">
        <v>112010</v>
      </c>
      <c r="E1815" s="1" t="s">
        <v>629</v>
      </c>
      <c r="F1815" s="1">
        <v>34203085</v>
      </c>
      <c r="G1815" s="1">
        <v>1.83</v>
      </c>
      <c r="H1815" s="1">
        <v>-2.0023413099314085</v>
      </c>
      <c r="I1815" s="1">
        <v>9.4228697392635041</v>
      </c>
      <c r="J1815" s="1">
        <v>-14.806788007880789</v>
      </c>
      <c r="K1815" s="1">
        <v>6.0789508702060697</v>
      </c>
      <c r="L1815" s="1">
        <v>13.915847942768297</v>
      </c>
      <c r="M1815" s="1">
        <v>59.040000915527344</v>
      </c>
      <c r="N1815" s="1">
        <v>0.97094166596730558</v>
      </c>
      <c r="O1815" s="1">
        <v>0.96533690096206171</v>
      </c>
      <c r="P1815" s="1">
        <v>0.9372858188398201</v>
      </c>
      <c r="Q1815" s="1">
        <v>0.96829999923706056</v>
      </c>
      <c r="R1815" s="1">
        <v>0.9329846751933194</v>
      </c>
      <c r="S1815" s="1">
        <v>0.90340906027788037</v>
      </c>
      <c r="T1815" s="1">
        <v>0.90340906027788037</v>
      </c>
      <c r="U1815" s="1">
        <v>0.9372858188398201</v>
      </c>
      <c r="V1815" s="1">
        <v>406.790663</v>
      </c>
      <c r="W1815" s="1">
        <v>379.211635</v>
      </c>
      <c r="X1815" s="1">
        <v>262</v>
      </c>
      <c r="Y1815" s="1">
        <v>389.46</v>
      </c>
      <c r="Z1815" s="7">
        <v>74463</v>
      </c>
      <c r="AA1815" s="7">
        <v>24.541360418</v>
      </c>
      <c r="AB1815" s="7" t="s">
        <v>444</v>
      </c>
      <c r="AC1815" s="7">
        <v>36.719898254</v>
      </c>
      <c r="AD1815" s="7">
        <v>14.985450299</v>
      </c>
      <c r="AE1815" s="7" t="s">
        <v>445</v>
      </c>
      <c r="AF1815" s="7">
        <v>23.653242472999999</v>
      </c>
      <c r="AG1815" s="7" t="s">
        <v>445</v>
      </c>
    </row>
    <row r="1816" spans="1:33" x14ac:dyDescent="0.25">
      <c r="A1816" s="1">
        <v>170133</v>
      </c>
      <c r="B1816" s="1">
        <v>20001000</v>
      </c>
      <c r="C1816" s="1" t="s">
        <v>447</v>
      </c>
      <c r="D1816" s="1">
        <v>112005</v>
      </c>
      <c r="E1816" s="1" t="s">
        <v>629</v>
      </c>
      <c r="F1816" s="1">
        <v>34203085</v>
      </c>
      <c r="G1816" s="1">
        <v>1.83</v>
      </c>
      <c r="H1816" s="1">
        <v>26.811238027057108</v>
      </c>
      <c r="I1816" s="1">
        <v>-8.0895053918851776</v>
      </c>
      <c r="J1816" s="1">
        <v>11.308557741561566</v>
      </c>
      <c r="K1816" s="1">
        <v>-26.441709082546666</v>
      </c>
      <c r="L1816" s="1">
        <v>23.470811553544731</v>
      </c>
      <c r="M1816" s="1">
        <v>59.040000915527344</v>
      </c>
      <c r="N1816" s="1">
        <v>0.97094166596730558</v>
      </c>
      <c r="O1816" s="1">
        <v>0.96533690096206171</v>
      </c>
      <c r="P1816" s="1">
        <v>0.9372858188398201</v>
      </c>
      <c r="Q1816" s="1">
        <v>0.96829999923706056</v>
      </c>
      <c r="R1816" s="1">
        <v>0.9329846751933194</v>
      </c>
      <c r="S1816" s="1">
        <v>0.90340906027788037</v>
      </c>
      <c r="T1816" s="1">
        <v>0.90340906027788037</v>
      </c>
      <c r="U1816" s="1">
        <v>0.9372858188398201</v>
      </c>
      <c r="V1816" s="1">
        <v>406.790663</v>
      </c>
      <c r="W1816" s="1">
        <v>379.211635</v>
      </c>
      <c r="X1816" s="1">
        <v>262</v>
      </c>
      <c r="Y1816" s="1">
        <v>389.46</v>
      </c>
      <c r="Z1816" s="7">
        <v>74463</v>
      </c>
      <c r="AA1816" s="7">
        <v>14.143476697000001</v>
      </c>
      <c r="AB1816" s="7">
        <v>12.256742843</v>
      </c>
      <c r="AC1816" s="7" t="s">
        <v>444</v>
      </c>
      <c r="AD1816" s="7" t="s">
        <v>445</v>
      </c>
      <c r="AE1816" s="7">
        <v>7.9515081287999996</v>
      </c>
      <c r="AF1816" s="7" t="s">
        <v>445</v>
      </c>
      <c r="AG1816" s="7">
        <v>12.805285198</v>
      </c>
    </row>
    <row r="1817" spans="1:33" x14ac:dyDescent="0.25">
      <c r="A1817" s="1">
        <v>170134</v>
      </c>
      <c r="B1817" s="1">
        <v>20006000</v>
      </c>
      <c r="C1817" s="1" t="s">
        <v>447</v>
      </c>
      <c r="D1817" s="1">
        <v>112032</v>
      </c>
      <c r="E1817" s="1" t="s">
        <v>629</v>
      </c>
      <c r="F1817" s="1">
        <v>34203085</v>
      </c>
      <c r="G1817" s="1">
        <v>1.83</v>
      </c>
      <c r="H1817" s="1">
        <v>5.7730429724532328</v>
      </c>
      <c r="I1817" s="1">
        <v>9.5285476010593868</v>
      </c>
      <c r="J1817" s="1">
        <v>-8.9320514155048336</v>
      </c>
      <c r="K1817" s="1">
        <v>3.5062329094063038</v>
      </c>
      <c r="L1817" s="1">
        <v>12.837278220189093</v>
      </c>
      <c r="M1817" s="1">
        <v>59.040000915527344</v>
      </c>
      <c r="N1817" s="1">
        <v>0.97094166596730558</v>
      </c>
      <c r="O1817" s="1">
        <v>0.96533690096206171</v>
      </c>
      <c r="P1817" s="1">
        <v>0.9372858188398201</v>
      </c>
      <c r="Q1817" s="1">
        <v>0.96829999923706056</v>
      </c>
      <c r="R1817" s="1">
        <v>0.9329846751933194</v>
      </c>
      <c r="S1817" s="1">
        <v>0.90340906027788037</v>
      </c>
      <c r="T1817" s="1">
        <v>0.90340906027788037</v>
      </c>
      <c r="U1817" s="1">
        <v>0.9372858188398201</v>
      </c>
      <c r="V1817" s="1">
        <v>406.790663</v>
      </c>
      <c r="W1817" s="1">
        <v>379.211635</v>
      </c>
      <c r="X1817" s="1">
        <v>262</v>
      </c>
      <c r="Y1817" s="1">
        <v>389.46</v>
      </c>
      <c r="Z1817" s="7">
        <v>74463</v>
      </c>
      <c r="AA1817" s="7">
        <v>26.687308924</v>
      </c>
      <c r="AB1817" s="7">
        <v>60.567130112000001</v>
      </c>
      <c r="AC1817" s="7">
        <v>36.301559765999997</v>
      </c>
      <c r="AD1817" s="7">
        <v>25.499307133999999</v>
      </c>
      <c r="AE1817" s="7" t="s">
        <v>445</v>
      </c>
      <c r="AF1817" s="7">
        <v>39.868028856999999</v>
      </c>
      <c r="AG1817" s="7" t="s">
        <v>445</v>
      </c>
    </row>
    <row r="1818" spans="1:33" x14ac:dyDescent="0.25">
      <c r="A1818" s="1">
        <v>170135</v>
      </c>
      <c r="B1818" s="1">
        <v>20005000</v>
      </c>
      <c r="C1818" s="1" t="s">
        <v>447</v>
      </c>
      <c r="D1818" s="1">
        <v>112027</v>
      </c>
      <c r="E1818" s="1" t="s">
        <v>629</v>
      </c>
      <c r="F1818" s="1">
        <v>34203085</v>
      </c>
      <c r="G1818" s="1">
        <v>1.83</v>
      </c>
      <c r="H1818" s="1">
        <v>28.213145668800962</v>
      </c>
      <c r="I1818" s="1">
        <v>-7.3362360309462744</v>
      </c>
      <c r="J1818" s="1">
        <v>13.65329668107943</v>
      </c>
      <c r="K1818" s="1">
        <v>-28.314368760999546</v>
      </c>
      <c r="L1818" s="1">
        <v>25.458262276718745</v>
      </c>
      <c r="M1818" s="1">
        <v>59.040000915527344</v>
      </c>
      <c r="N1818" s="1">
        <v>0.97094166596730558</v>
      </c>
      <c r="O1818" s="1">
        <v>0.96533690096206171</v>
      </c>
      <c r="P1818" s="1">
        <v>0.9372858188398201</v>
      </c>
      <c r="Q1818" s="1">
        <v>0.96829999923706056</v>
      </c>
      <c r="R1818" s="1">
        <v>0.9329846751933194</v>
      </c>
      <c r="S1818" s="1">
        <v>0.90340906027788037</v>
      </c>
      <c r="T1818" s="1">
        <v>0.90340906027788037</v>
      </c>
      <c r="U1818" s="1">
        <v>0.9372858188398201</v>
      </c>
      <c r="V1818" s="1">
        <v>406.790663</v>
      </c>
      <c r="W1818" s="1">
        <v>379.211635</v>
      </c>
      <c r="X1818" s="1">
        <v>262</v>
      </c>
      <c r="Y1818" s="1">
        <v>389.46</v>
      </c>
      <c r="Z1818" s="7">
        <v>74463</v>
      </c>
      <c r="AA1818" s="7">
        <v>12.961270568</v>
      </c>
      <c r="AB1818" s="7">
        <v>11.598016967</v>
      </c>
      <c r="AC1818" s="7" t="s">
        <v>444</v>
      </c>
      <c r="AD1818" s="7" t="s">
        <v>445</v>
      </c>
      <c r="AE1818" s="7">
        <v>7.3594720331000003</v>
      </c>
      <c r="AF1818" s="7" t="s">
        <v>445</v>
      </c>
      <c r="AG1818" s="7">
        <v>11.892229316</v>
      </c>
    </row>
    <row r="1819" spans="1:33" x14ac:dyDescent="0.25">
      <c r="A1819" s="1">
        <v>170136</v>
      </c>
      <c r="B1819" s="1">
        <v>20010000</v>
      </c>
      <c r="C1819" s="1" t="s">
        <v>447</v>
      </c>
      <c r="D1819" s="1">
        <v>112058</v>
      </c>
      <c r="E1819" s="1" t="s">
        <v>629</v>
      </c>
      <c r="F1819" s="1">
        <v>34203085</v>
      </c>
      <c r="G1819" s="1">
        <v>1.83</v>
      </c>
      <c r="H1819" s="1">
        <v>-3.5821126252545321</v>
      </c>
      <c r="I1819" s="1">
        <v>3.0979446743331218</v>
      </c>
      <c r="J1819" s="1">
        <v>-11.425212990552836</v>
      </c>
      <c r="K1819" s="1">
        <v>-8.0500580661364509</v>
      </c>
      <c r="L1819" s="1">
        <v>10.121795350103344</v>
      </c>
      <c r="M1819" s="1">
        <v>59.040000915527344</v>
      </c>
      <c r="N1819" s="1">
        <v>0.97094166596730558</v>
      </c>
      <c r="O1819" s="1">
        <v>0.96533690096206171</v>
      </c>
      <c r="P1819" s="1">
        <v>0.9372858188398201</v>
      </c>
      <c r="Q1819" s="1">
        <v>0.96829999923706056</v>
      </c>
      <c r="R1819" s="1">
        <v>0.9329846751933194</v>
      </c>
      <c r="S1819" s="1">
        <v>0.90340906027788037</v>
      </c>
      <c r="T1819" s="1">
        <v>0.90340906027788037</v>
      </c>
      <c r="U1819" s="1">
        <v>0.9372858188398201</v>
      </c>
      <c r="V1819" s="1">
        <v>406.790663</v>
      </c>
      <c r="W1819" s="1">
        <v>379.211635</v>
      </c>
      <c r="X1819" s="1">
        <v>262</v>
      </c>
      <c r="Y1819" s="1">
        <v>389.46</v>
      </c>
      <c r="Z1819" s="7">
        <v>74463</v>
      </c>
      <c r="AA1819" s="7">
        <v>34.115280988000002</v>
      </c>
      <c r="AB1819" s="7" t="s">
        <v>444</v>
      </c>
      <c r="AC1819" s="7">
        <v>113.73080548</v>
      </c>
      <c r="AD1819" s="7">
        <v>19.716740597000001</v>
      </c>
      <c r="AE1819" s="7">
        <v>28.402666645</v>
      </c>
      <c r="AF1819" s="7">
        <v>30.949980741000001</v>
      </c>
      <c r="AG1819" s="7">
        <v>44.345677262000002</v>
      </c>
    </row>
    <row r="1820" spans="1:33" x14ac:dyDescent="0.25">
      <c r="A1820" s="1">
        <v>170137</v>
      </c>
      <c r="B1820" s="1">
        <v>20009000</v>
      </c>
      <c r="C1820" s="1" t="s">
        <v>447</v>
      </c>
      <c r="D1820" s="1">
        <v>112051</v>
      </c>
      <c r="E1820" s="1" t="s">
        <v>629</v>
      </c>
      <c r="F1820" s="1">
        <v>34203085</v>
      </c>
      <c r="G1820" s="1">
        <v>1.83</v>
      </c>
      <c r="H1820" s="1">
        <v>17.734551971024956</v>
      </c>
      <c r="I1820" s="1">
        <v>-7.9056658023654149</v>
      </c>
      <c r="J1820" s="1">
        <v>3.8760312263952246</v>
      </c>
      <c r="K1820" s="1">
        <v>-17.109213345984315</v>
      </c>
      <c r="L1820" s="1">
        <v>16.149266869984388</v>
      </c>
      <c r="M1820" s="1">
        <v>59.040000915527344</v>
      </c>
      <c r="N1820" s="1">
        <v>0.97094166596730558</v>
      </c>
      <c r="O1820" s="1">
        <v>0.96533690096206171</v>
      </c>
      <c r="P1820" s="1">
        <v>0.9372858188398201</v>
      </c>
      <c r="Q1820" s="1">
        <v>0.96829999923706056</v>
      </c>
      <c r="R1820" s="1">
        <v>0.9329846751933194</v>
      </c>
      <c r="S1820" s="1">
        <v>0.90340906027788037</v>
      </c>
      <c r="T1820" s="1">
        <v>0.90340906027788037</v>
      </c>
      <c r="U1820" s="1">
        <v>0.9372858188398201</v>
      </c>
      <c r="V1820" s="1">
        <v>406.790663</v>
      </c>
      <c r="W1820" s="1">
        <v>379.211635</v>
      </c>
      <c r="X1820" s="1">
        <v>262</v>
      </c>
      <c r="Y1820" s="1">
        <v>389.46</v>
      </c>
      <c r="Z1820" s="7">
        <v>74463</v>
      </c>
      <c r="AA1820" s="7">
        <v>21.009029306999999</v>
      </c>
      <c r="AB1820" s="7">
        <v>19.041650242999999</v>
      </c>
      <c r="AC1820" s="7" t="s">
        <v>444</v>
      </c>
      <c r="AD1820" s="7" t="s">
        <v>445</v>
      </c>
      <c r="AE1820" s="7">
        <v>12.834252283</v>
      </c>
      <c r="AF1820" s="7" t="s">
        <v>445</v>
      </c>
      <c r="AG1820" s="7">
        <v>20.335600159999998</v>
      </c>
    </row>
    <row r="1821" spans="1:33" x14ac:dyDescent="0.25">
      <c r="A1821" s="1">
        <v>170138</v>
      </c>
      <c r="B1821" s="1">
        <v>20092000</v>
      </c>
      <c r="C1821" s="1" t="s">
        <v>447</v>
      </c>
      <c r="D1821" s="1">
        <v>112223</v>
      </c>
      <c r="E1821" s="1" t="s">
        <v>629</v>
      </c>
      <c r="F1821" s="1">
        <v>34203085</v>
      </c>
      <c r="G1821" s="1">
        <v>1.83</v>
      </c>
      <c r="H1821" s="1">
        <v>7.1229149826313982</v>
      </c>
      <c r="I1821" s="1">
        <v>-5.8473735073469335</v>
      </c>
      <c r="J1821" s="1">
        <v>-5.6045763454315178</v>
      </c>
      <c r="K1821" s="1">
        <v>-9.0957192183569191</v>
      </c>
      <c r="L1821" s="1">
        <v>11.05197917462192</v>
      </c>
      <c r="M1821" s="1">
        <v>59.040000915527344</v>
      </c>
      <c r="N1821" s="1">
        <v>0.97094166596730558</v>
      </c>
      <c r="O1821" s="1">
        <v>0.96533690096206171</v>
      </c>
      <c r="P1821" s="1">
        <v>0.9372858188398201</v>
      </c>
      <c r="Q1821" s="1">
        <v>0.96829999923706056</v>
      </c>
      <c r="R1821" s="1">
        <v>0.9329846751933194</v>
      </c>
      <c r="S1821" s="1">
        <v>0.90340906027788037</v>
      </c>
      <c r="T1821" s="1">
        <v>0.90340906027788037</v>
      </c>
      <c r="U1821" s="1">
        <v>0.9372858188398201</v>
      </c>
      <c r="V1821" s="1">
        <v>406.790663</v>
      </c>
      <c r="W1821" s="1">
        <v>379.211635</v>
      </c>
      <c r="X1821" s="1">
        <v>262</v>
      </c>
      <c r="Y1821" s="1">
        <v>389.46</v>
      </c>
      <c r="Z1821" s="7">
        <v>74463</v>
      </c>
      <c r="AA1821" s="7">
        <v>31.159822435999999</v>
      </c>
      <c r="AB1821" s="7">
        <v>48.899470749000002</v>
      </c>
      <c r="AC1821" s="7" t="s">
        <v>444</v>
      </c>
      <c r="AD1821" s="7">
        <v>41.232125891999999</v>
      </c>
      <c r="AE1821" s="7">
        <v>25.022480258000002</v>
      </c>
      <c r="AF1821" s="7">
        <v>64.131655366000004</v>
      </c>
      <c r="AG1821" s="7">
        <v>39.132652102000002</v>
      </c>
    </row>
    <row r="1822" spans="1:33" x14ac:dyDescent="0.25">
      <c r="A1822" s="1">
        <v>170139</v>
      </c>
      <c r="B1822" s="1">
        <v>21001000</v>
      </c>
      <c r="C1822" s="1" t="s">
        <v>447</v>
      </c>
      <c r="D1822" s="1">
        <v>112235</v>
      </c>
      <c r="E1822" s="1" t="s">
        <v>629</v>
      </c>
      <c r="F1822" s="1">
        <v>34203085</v>
      </c>
      <c r="G1822" s="1">
        <v>1.83</v>
      </c>
      <c r="H1822" s="1">
        <v>10.396051304171555</v>
      </c>
      <c r="I1822" s="1">
        <v>-9.2351695692155911</v>
      </c>
      <c r="J1822" s="1">
        <v>-2.0017898248351744</v>
      </c>
      <c r="K1822" s="1">
        <v>-10.214899184010902</v>
      </c>
      <c r="L1822" s="1">
        <v>11.528859110522136</v>
      </c>
      <c r="M1822" s="1">
        <v>59.040000915527344</v>
      </c>
      <c r="N1822" s="1">
        <v>0.97094166596730558</v>
      </c>
      <c r="O1822" s="1">
        <v>0.96533690096206171</v>
      </c>
      <c r="P1822" s="1">
        <v>0.9372858188398201</v>
      </c>
      <c r="Q1822" s="1">
        <v>0.96829999923706056</v>
      </c>
      <c r="R1822" s="1">
        <v>0.9329846751933194</v>
      </c>
      <c r="S1822" s="1">
        <v>0.90340906027788037</v>
      </c>
      <c r="T1822" s="1">
        <v>0.90340906027788037</v>
      </c>
      <c r="U1822" s="1">
        <v>0.9372858188398201</v>
      </c>
      <c r="V1822" s="1">
        <v>406.790663</v>
      </c>
      <c r="W1822" s="1">
        <v>379.211635</v>
      </c>
      <c r="X1822" s="1">
        <v>262</v>
      </c>
      <c r="Y1822" s="1">
        <v>389.46</v>
      </c>
      <c r="Z1822" s="7">
        <v>74463</v>
      </c>
      <c r="AA1822" s="7">
        <v>29.829562962000001</v>
      </c>
      <c r="AB1822" s="7">
        <v>33.188912446000003</v>
      </c>
      <c r="AC1822" s="7" t="s">
        <v>444</v>
      </c>
      <c r="AD1822" s="7">
        <v>117.24077176</v>
      </c>
      <c r="AE1822" s="7">
        <v>22.171366601999999</v>
      </c>
      <c r="AF1822" s="7">
        <v>181.35447622000001</v>
      </c>
      <c r="AG1822" s="7">
        <v>34.735578828000001</v>
      </c>
    </row>
    <row r="1823" spans="1:33" x14ac:dyDescent="0.25">
      <c r="A1823" s="1">
        <v>170140</v>
      </c>
      <c r="B1823" s="1">
        <v>26001000</v>
      </c>
      <c r="C1823" s="1" t="s">
        <v>447</v>
      </c>
      <c r="D1823" s="1">
        <v>112253</v>
      </c>
      <c r="E1823" s="1" t="s">
        <v>629</v>
      </c>
      <c r="F1823" s="1">
        <v>34203085</v>
      </c>
      <c r="G1823" s="1">
        <v>1.83</v>
      </c>
      <c r="H1823" s="1">
        <v>10.275427758392288</v>
      </c>
      <c r="I1823" s="1">
        <v>-8.9269037601256258</v>
      </c>
      <c r="J1823" s="1">
        <v>-1.5897923668966807</v>
      </c>
      <c r="K1823" s="1">
        <v>-9.9265401340928729</v>
      </c>
      <c r="L1823" s="1">
        <v>11.156536861229876</v>
      </c>
      <c r="M1823" s="1">
        <v>59.040000915527344</v>
      </c>
      <c r="N1823" s="1">
        <v>0.97094166596730558</v>
      </c>
      <c r="O1823" s="1">
        <v>0.96533690096206171</v>
      </c>
      <c r="P1823" s="1">
        <v>0.9372858188398201</v>
      </c>
      <c r="Q1823" s="1">
        <v>0.96829999923706056</v>
      </c>
      <c r="R1823" s="1">
        <v>0.9329846751933194</v>
      </c>
      <c r="S1823" s="1">
        <v>0.90340906027788037</v>
      </c>
      <c r="T1823" s="1">
        <v>0.90340906027788037</v>
      </c>
      <c r="U1823" s="1">
        <v>0.9372858188398201</v>
      </c>
      <c r="V1823" s="1">
        <v>406.790663</v>
      </c>
      <c r="W1823" s="1">
        <v>379.211635</v>
      </c>
      <c r="X1823" s="1">
        <v>262</v>
      </c>
      <c r="Y1823" s="1">
        <v>389.46</v>
      </c>
      <c r="Z1823" s="7">
        <v>74463</v>
      </c>
      <c r="AA1823" s="7">
        <v>30.858424548999999</v>
      </c>
      <c r="AB1823" s="7">
        <v>33.590257084999998</v>
      </c>
      <c r="AC1823" s="7" t="s">
        <v>444</v>
      </c>
      <c r="AD1823" s="7">
        <v>147.88307348999999</v>
      </c>
      <c r="AE1823" s="7">
        <v>22.844478598999999</v>
      </c>
      <c r="AF1823" s="7">
        <v>228.61195601</v>
      </c>
      <c r="AG1823" s="7">
        <v>35.773672404999999</v>
      </c>
    </row>
    <row r="1824" spans="1:33" x14ac:dyDescent="0.25">
      <c r="A1824" s="1">
        <v>170141</v>
      </c>
      <c r="B1824" s="1">
        <v>21002000</v>
      </c>
      <c r="C1824" s="1" t="s">
        <v>447</v>
      </c>
      <c r="D1824" s="1">
        <v>112241</v>
      </c>
      <c r="E1824" s="1" t="s">
        <v>629</v>
      </c>
      <c r="F1824" s="1">
        <v>34203085</v>
      </c>
      <c r="G1824" s="1">
        <v>1.83</v>
      </c>
      <c r="H1824" s="1">
        <v>6.4442051263113154</v>
      </c>
      <c r="I1824" s="1">
        <v>-5.1551289156373938</v>
      </c>
      <c r="J1824" s="1">
        <v>-1.1347306453409374</v>
      </c>
      <c r="K1824" s="1">
        <v>-6.3819095144383056</v>
      </c>
      <c r="L1824" s="1">
        <v>7.0801836221592387</v>
      </c>
      <c r="M1824" s="1">
        <v>59.040000915527344</v>
      </c>
      <c r="N1824" s="1">
        <v>0.97094166596730558</v>
      </c>
      <c r="O1824" s="1">
        <v>0.96533690096206171</v>
      </c>
      <c r="P1824" s="1">
        <v>0.9372858188398201</v>
      </c>
      <c r="Q1824" s="1">
        <v>0.96829999923706056</v>
      </c>
      <c r="R1824" s="1">
        <v>0.9329846751933194</v>
      </c>
      <c r="S1824" s="1">
        <v>0.90340906027788037</v>
      </c>
      <c r="T1824" s="1">
        <v>0.90340906027788037</v>
      </c>
      <c r="U1824" s="1">
        <v>0.9372858188398201</v>
      </c>
      <c r="V1824" s="1">
        <v>406.790663</v>
      </c>
      <c r="W1824" s="1">
        <v>379.211635</v>
      </c>
      <c r="X1824" s="1">
        <v>262</v>
      </c>
      <c r="Y1824" s="1">
        <v>389.46</v>
      </c>
      <c r="Z1824" s="7">
        <v>74463</v>
      </c>
      <c r="AA1824" s="7">
        <v>49.200631338000001</v>
      </c>
      <c r="AB1824" s="7">
        <v>54.154930802999999</v>
      </c>
      <c r="AC1824" s="7" t="s">
        <v>444</v>
      </c>
      <c r="AD1824" s="7">
        <v>207.58974309000001</v>
      </c>
      <c r="AE1824" s="7">
        <v>36.088143174000002</v>
      </c>
      <c r="AF1824" s="7">
        <v>320.69337852000001</v>
      </c>
      <c r="AG1824" s="7">
        <v>56.198450428999998</v>
      </c>
    </row>
    <row r="1825" spans="1:33" x14ac:dyDescent="0.25">
      <c r="A1825" s="1">
        <v>170142</v>
      </c>
      <c r="B1825" s="1">
        <v>20050006</v>
      </c>
      <c r="C1825" s="1" t="s">
        <v>447</v>
      </c>
      <c r="D1825" s="1">
        <v>112191</v>
      </c>
      <c r="E1825" s="1" t="s">
        <v>629</v>
      </c>
      <c r="F1825" s="1">
        <v>34203085</v>
      </c>
      <c r="G1825" s="1">
        <v>1.83</v>
      </c>
      <c r="H1825" s="1">
        <v>12.356442386996257</v>
      </c>
      <c r="I1825" s="1">
        <v>-10.00484337677373</v>
      </c>
      <c r="J1825" s="1">
        <v>-4.9522321013478487</v>
      </c>
      <c r="K1825" s="1">
        <v>-13.985398459729524</v>
      </c>
      <c r="L1825" s="1">
        <v>15.4451780727398</v>
      </c>
      <c r="M1825" s="1">
        <v>59.040000915527344</v>
      </c>
      <c r="N1825" s="1">
        <v>0.97094166596730558</v>
      </c>
      <c r="O1825" s="1">
        <v>0.96533690096206171</v>
      </c>
      <c r="P1825" s="1">
        <v>0.9372858188398201</v>
      </c>
      <c r="Q1825" s="1">
        <v>0.96829999923706056</v>
      </c>
      <c r="R1825" s="1">
        <v>0.9329846751933194</v>
      </c>
      <c r="S1825" s="1">
        <v>0.90340906027788037</v>
      </c>
      <c r="T1825" s="1">
        <v>0.90340906027788037</v>
      </c>
      <c r="U1825" s="1">
        <v>0.9372858188398201</v>
      </c>
      <c r="V1825" s="1">
        <v>406.790663</v>
      </c>
      <c r="W1825" s="1">
        <v>379.211635</v>
      </c>
      <c r="X1825" s="1">
        <v>262</v>
      </c>
      <c r="Y1825" s="1">
        <v>389.46</v>
      </c>
      <c r="Z1825" s="7">
        <v>74463</v>
      </c>
      <c r="AA1825" s="7">
        <v>22.012339913000002</v>
      </c>
      <c r="AB1825" s="7">
        <v>27.764726666000001</v>
      </c>
      <c r="AC1825" s="7" t="s">
        <v>444</v>
      </c>
      <c r="AD1825" s="7">
        <v>46.795250494999998</v>
      </c>
      <c r="AE1825" s="7">
        <v>15.924306766999999</v>
      </c>
      <c r="AF1825" s="7">
        <v>72.71127353</v>
      </c>
      <c r="AG1825" s="7">
        <v>25.101175169000001</v>
      </c>
    </row>
    <row r="1826" spans="1:33" x14ac:dyDescent="0.25">
      <c r="A1826" s="1">
        <v>170143</v>
      </c>
      <c r="B1826" s="1">
        <v>26002000</v>
      </c>
      <c r="C1826" s="1" t="s">
        <v>447</v>
      </c>
      <c r="D1826" s="1">
        <v>112259</v>
      </c>
      <c r="E1826" s="1" t="s">
        <v>629</v>
      </c>
      <c r="F1826" s="1">
        <v>34203085</v>
      </c>
      <c r="G1826" s="1">
        <v>1.83</v>
      </c>
      <c r="H1826" s="1">
        <v>6.0927696235518445</v>
      </c>
      <c r="I1826" s="1">
        <v>-4.9129038676818064</v>
      </c>
      <c r="J1826" s="1">
        <v>-0.84215455276402063</v>
      </c>
      <c r="K1826" s="1">
        <v>-5.7934977163405614</v>
      </c>
      <c r="L1826" s="1">
        <v>6.5545828306709808</v>
      </c>
      <c r="M1826" s="1">
        <v>59.040000915527344</v>
      </c>
      <c r="N1826" s="1">
        <v>0.97094166596730558</v>
      </c>
      <c r="O1826" s="1">
        <v>0.96533690096206171</v>
      </c>
      <c r="P1826" s="1">
        <v>0.9372858188398201</v>
      </c>
      <c r="Q1826" s="1">
        <v>0.96829999923706056</v>
      </c>
      <c r="R1826" s="1">
        <v>0.9329846751933194</v>
      </c>
      <c r="S1826" s="1">
        <v>0.90340906027788037</v>
      </c>
      <c r="T1826" s="1">
        <v>0.90340906027788037</v>
      </c>
      <c r="U1826" s="1">
        <v>0.9372858188398201</v>
      </c>
      <c r="V1826" s="1">
        <v>406.790663</v>
      </c>
      <c r="W1826" s="1">
        <v>379.211635</v>
      </c>
      <c r="X1826" s="1">
        <v>262</v>
      </c>
      <c r="Y1826" s="1">
        <v>389.46</v>
      </c>
      <c r="Z1826" s="7">
        <v>74463</v>
      </c>
      <c r="AA1826" s="7">
        <v>53.226134143000003</v>
      </c>
      <c r="AB1826" s="7">
        <v>57.336308408999997</v>
      </c>
      <c r="AC1826" s="7" t="s">
        <v>444</v>
      </c>
      <c r="AD1826" s="7">
        <v>280.05669324000002</v>
      </c>
      <c r="AE1826" s="7">
        <v>39.854969723000004</v>
      </c>
      <c r="AF1826" s="7">
        <v>432.45408964000001</v>
      </c>
      <c r="AG1826" s="7">
        <v>62.007763681999997</v>
      </c>
    </row>
    <row r="1827" spans="1:33" x14ac:dyDescent="0.25">
      <c r="A1827" s="1">
        <v>170144</v>
      </c>
      <c r="B1827" s="1">
        <v>20024000</v>
      </c>
      <c r="C1827" s="1" t="s">
        <v>447</v>
      </c>
      <c r="D1827" s="1">
        <v>112131</v>
      </c>
      <c r="E1827" s="1" t="s">
        <v>629</v>
      </c>
      <c r="F1827" s="1">
        <v>34203085</v>
      </c>
      <c r="G1827" s="1">
        <v>1.83</v>
      </c>
      <c r="H1827" s="1">
        <v>13.267438227486924</v>
      </c>
      <c r="I1827" s="1">
        <v>-11.833150555768984</v>
      </c>
      <c r="J1827" s="1">
        <v>-9.1196943880776118</v>
      </c>
      <c r="K1827" s="1">
        <v>-17.052040692313795</v>
      </c>
      <c r="L1827" s="1">
        <v>19.499382525316218</v>
      </c>
      <c r="M1827" s="1">
        <v>59.040000915527344</v>
      </c>
      <c r="N1827" s="1">
        <v>0.97094166596730558</v>
      </c>
      <c r="O1827" s="1">
        <v>0.96533690096206171</v>
      </c>
      <c r="P1827" s="1">
        <v>0.9372858188398201</v>
      </c>
      <c r="Q1827" s="1">
        <v>0.96829999923706056</v>
      </c>
      <c r="R1827" s="1">
        <v>0.9329846751933194</v>
      </c>
      <c r="S1827" s="1">
        <v>0.90340906027788037</v>
      </c>
      <c r="T1827" s="1">
        <v>0.90340906027788037</v>
      </c>
      <c r="U1827" s="1">
        <v>0.9372858188398201</v>
      </c>
      <c r="V1827" s="1">
        <v>406.790663</v>
      </c>
      <c r="W1827" s="1">
        <v>379.211635</v>
      </c>
      <c r="X1827" s="1">
        <v>262</v>
      </c>
      <c r="Y1827" s="1">
        <v>389.46</v>
      </c>
      <c r="Z1827" s="7">
        <v>74463</v>
      </c>
      <c r="AA1827" s="7">
        <v>17.227740665999999</v>
      </c>
      <c r="AB1827" s="7">
        <v>25.789624472</v>
      </c>
      <c r="AC1827" s="7" t="s">
        <v>444</v>
      </c>
      <c r="AD1827" s="7">
        <v>24.954068604</v>
      </c>
      <c r="AE1827" s="7">
        <v>12.880636228</v>
      </c>
      <c r="AF1827" s="7">
        <v>39.027145590000003</v>
      </c>
      <c r="AG1827" s="7">
        <v>20.407134876000001</v>
      </c>
    </row>
    <row r="1828" spans="1:33" x14ac:dyDescent="0.25">
      <c r="A1828" s="1">
        <v>170145</v>
      </c>
      <c r="B1828" s="1">
        <v>20022000</v>
      </c>
      <c r="C1828" s="1" t="s">
        <v>447</v>
      </c>
      <c r="D1828" s="1">
        <v>112124</v>
      </c>
      <c r="E1828" s="1" t="s">
        <v>629</v>
      </c>
      <c r="F1828" s="1">
        <v>34203085</v>
      </c>
      <c r="G1828" s="1">
        <v>1.83</v>
      </c>
      <c r="H1828" s="1">
        <v>4.4491098168669696</v>
      </c>
      <c r="I1828" s="1">
        <v>-1.9058988317010634</v>
      </c>
      <c r="J1828" s="1">
        <v>0.72035507054992653</v>
      </c>
      <c r="K1828" s="1">
        <v>-7.1043502626089561</v>
      </c>
      <c r="L1828" s="1">
        <v>6.3701713706082304</v>
      </c>
      <c r="M1828" s="1">
        <v>59.040000915527344</v>
      </c>
      <c r="N1828" s="1">
        <v>0.97094166596730558</v>
      </c>
      <c r="O1828" s="1">
        <v>0.96533690096206171</v>
      </c>
      <c r="P1828" s="1">
        <v>0.9372858188398201</v>
      </c>
      <c r="Q1828" s="1">
        <v>0.96829999923706056</v>
      </c>
      <c r="R1828" s="1">
        <v>0.9329846751933194</v>
      </c>
      <c r="S1828" s="1">
        <v>0.90340906027788037</v>
      </c>
      <c r="T1828" s="1">
        <v>0.90340906027788037</v>
      </c>
      <c r="U1828" s="1">
        <v>0.9372858188398201</v>
      </c>
      <c r="V1828" s="1">
        <v>406.790663</v>
      </c>
      <c r="W1828" s="1">
        <v>379.211635</v>
      </c>
      <c r="X1828" s="1">
        <v>262</v>
      </c>
      <c r="Y1828" s="1">
        <v>389.46</v>
      </c>
      <c r="Z1828" s="7">
        <v>74463</v>
      </c>
      <c r="AA1828" s="7">
        <v>54.795938153999998</v>
      </c>
      <c r="AB1828" s="7">
        <v>78.887820812000001</v>
      </c>
      <c r="AC1828" s="7" t="s">
        <v>444</v>
      </c>
      <c r="AD1828" s="7" t="s">
        <v>445</v>
      </c>
      <c r="AE1828" s="7">
        <v>32.316653183</v>
      </c>
      <c r="AF1828" s="7" t="s">
        <v>445</v>
      </c>
      <c r="AG1828" s="7">
        <v>50.381945078000001</v>
      </c>
    </row>
    <row r="1829" spans="1:33" x14ac:dyDescent="0.25">
      <c r="A1829" s="1">
        <v>170146</v>
      </c>
      <c r="B1829" s="1">
        <v>20026000</v>
      </c>
      <c r="C1829" s="1" t="s">
        <v>447</v>
      </c>
      <c r="D1829" s="1">
        <v>112139</v>
      </c>
      <c r="E1829" s="1" t="s">
        <v>629</v>
      </c>
      <c r="F1829" s="1">
        <v>34203085</v>
      </c>
      <c r="G1829" s="1">
        <v>1.83</v>
      </c>
      <c r="H1829" s="1">
        <v>17.402087470874406</v>
      </c>
      <c r="I1829" s="1">
        <v>9.7970897460833299</v>
      </c>
      <c r="J1829" s="1">
        <v>9.6405005359760345</v>
      </c>
      <c r="K1829" s="1">
        <v>-11.574474155523202</v>
      </c>
      <c r="L1829" s="1">
        <v>18.531182091275461</v>
      </c>
      <c r="M1829" s="1">
        <v>59.040000915527344</v>
      </c>
      <c r="N1829" s="1">
        <v>0.97094166596730558</v>
      </c>
      <c r="O1829" s="1">
        <v>0.96533690096206171</v>
      </c>
      <c r="P1829" s="1">
        <v>0.9372858188398201</v>
      </c>
      <c r="Q1829" s="1">
        <v>0.96829999923706056</v>
      </c>
      <c r="R1829" s="1">
        <v>0.9329846751933194</v>
      </c>
      <c r="S1829" s="1">
        <v>0.90340906027788037</v>
      </c>
      <c r="T1829" s="1">
        <v>0.90340906027788037</v>
      </c>
      <c r="U1829" s="1">
        <v>0.9372858188398201</v>
      </c>
      <c r="V1829" s="1">
        <v>406.790663</v>
      </c>
      <c r="W1829" s="1">
        <v>379.211635</v>
      </c>
      <c r="X1829" s="1">
        <v>262</v>
      </c>
      <c r="Y1829" s="1">
        <v>389.46</v>
      </c>
      <c r="Z1829" s="7">
        <v>74463</v>
      </c>
      <c r="AA1829" s="7">
        <v>18.180087167</v>
      </c>
      <c r="AB1829" s="7">
        <v>19.424543229000001</v>
      </c>
      <c r="AC1829" s="7">
        <v>35.279109106999996</v>
      </c>
      <c r="AD1829" s="7" t="s">
        <v>445</v>
      </c>
      <c r="AE1829" s="7">
        <v>19.449583334</v>
      </c>
      <c r="AF1829" s="7" t="s">
        <v>445</v>
      </c>
      <c r="AG1829" s="7">
        <v>30.537962771</v>
      </c>
    </row>
    <row r="1830" spans="1:33" x14ac:dyDescent="0.25">
      <c r="A1830" s="1">
        <v>170147</v>
      </c>
      <c r="B1830" s="1">
        <v>20028000</v>
      </c>
      <c r="C1830" s="1" t="s">
        <v>447</v>
      </c>
      <c r="D1830" s="1">
        <v>112146</v>
      </c>
      <c r="E1830" s="1" t="s">
        <v>629</v>
      </c>
      <c r="F1830" s="1">
        <v>34203085</v>
      </c>
      <c r="G1830" s="1">
        <v>1.83</v>
      </c>
      <c r="H1830" s="1">
        <v>14.133721440428312</v>
      </c>
      <c r="I1830" s="1">
        <v>4.5516013699452884</v>
      </c>
      <c r="J1830" s="1">
        <v>13.312875667961578</v>
      </c>
      <c r="K1830" s="1">
        <v>-13.743865237047046</v>
      </c>
      <c r="L1830" s="1">
        <v>16.497599382629183</v>
      </c>
      <c r="M1830" s="1">
        <v>59.040000915527344</v>
      </c>
      <c r="N1830" s="1">
        <v>0.97094166596730558</v>
      </c>
      <c r="O1830" s="1">
        <v>0.96533690096206171</v>
      </c>
      <c r="P1830" s="1">
        <v>0.9372858188398201</v>
      </c>
      <c r="Q1830" s="1">
        <v>0.96829999923706056</v>
      </c>
      <c r="R1830" s="1">
        <v>0.9329846751933194</v>
      </c>
      <c r="S1830" s="1">
        <v>0.90340906027788037</v>
      </c>
      <c r="T1830" s="1">
        <v>0.90340906027788037</v>
      </c>
      <c r="U1830" s="1">
        <v>0.9372858188398201</v>
      </c>
      <c r="V1830" s="1">
        <v>406.790663</v>
      </c>
      <c r="W1830" s="1">
        <v>379.211635</v>
      </c>
      <c r="X1830" s="1">
        <v>262</v>
      </c>
      <c r="Y1830" s="1">
        <v>389.46</v>
      </c>
      <c r="Z1830" s="7">
        <v>74463</v>
      </c>
      <c r="AA1830" s="7">
        <v>20.544327727999999</v>
      </c>
      <c r="AB1830" s="7">
        <v>24.147636404</v>
      </c>
      <c r="AC1830" s="7">
        <v>77.088931551000002</v>
      </c>
      <c r="AD1830" s="7" t="s">
        <v>445</v>
      </c>
      <c r="AE1830" s="7">
        <v>16.221732729999999</v>
      </c>
      <c r="AF1830" s="7" t="s">
        <v>445</v>
      </c>
      <c r="AG1830" s="7">
        <v>25.559874439000001</v>
      </c>
    </row>
    <row r="1831" spans="1:33" x14ac:dyDescent="0.25">
      <c r="A1831" s="1">
        <v>170148</v>
      </c>
      <c r="B1831" s="1">
        <v>20030000</v>
      </c>
      <c r="C1831" s="1" t="s">
        <v>447</v>
      </c>
      <c r="D1831" s="1">
        <v>112153</v>
      </c>
      <c r="E1831" s="1" t="s">
        <v>629</v>
      </c>
      <c r="F1831" s="1">
        <v>34203085</v>
      </c>
      <c r="G1831" s="1">
        <v>1.83</v>
      </c>
      <c r="H1831" s="1">
        <v>17.719834080413676</v>
      </c>
      <c r="I1831" s="1">
        <v>-7.7138839955328926</v>
      </c>
      <c r="J1831" s="1">
        <v>4.0471068237749499</v>
      </c>
      <c r="K1831" s="1">
        <v>-17.113742773750037</v>
      </c>
      <c r="L1831" s="1">
        <v>16.082846110180359</v>
      </c>
      <c r="M1831" s="1">
        <v>59.040000915527344</v>
      </c>
      <c r="N1831" s="1">
        <v>0.97094166596730558</v>
      </c>
      <c r="O1831" s="1">
        <v>0.96533690096206171</v>
      </c>
      <c r="P1831" s="1">
        <v>0.9372858188398201</v>
      </c>
      <c r="Q1831" s="1">
        <v>0.96829999923706056</v>
      </c>
      <c r="R1831" s="1">
        <v>0.9329846751933194</v>
      </c>
      <c r="S1831" s="1">
        <v>0.90340906027788037</v>
      </c>
      <c r="T1831" s="1">
        <v>0.90340906027788037</v>
      </c>
      <c r="U1831" s="1">
        <v>0.9372858188398201</v>
      </c>
      <c r="V1831" s="1">
        <v>406.790663</v>
      </c>
      <c r="W1831" s="1">
        <v>379.211635</v>
      </c>
      <c r="X1831" s="1">
        <v>262</v>
      </c>
      <c r="Y1831" s="1">
        <v>389.46</v>
      </c>
      <c r="Z1831" s="7">
        <v>74463</v>
      </c>
      <c r="AA1831" s="7">
        <v>21.099924689000002</v>
      </c>
      <c r="AB1831" s="7">
        <v>19.058296607999999</v>
      </c>
      <c r="AC1831" s="7" t="s">
        <v>444</v>
      </c>
      <c r="AD1831" s="7" t="s">
        <v>445</v>
      </c>
      <c r="AE1831" s="7">
        <v>12.830590825</v>
      </c>
      <c r="AF1831" s="7" t="s">
        <v>445</v>
      </c>
      <c r="AG1831" s="7">
        <v>20.32995335</v>
      </c>
    </row>
    <row r="1832" spans="1:33" x14ac:dyDescent="0.25">
      <c r="A1832" s="1">
        <v>170149</v>
      </c>
      <c r="B1832" s="1">
        <v>20031000</v>
      </c>
      <c r="C1832" s="1" t="s">
        <v>447</v>
      </c>
      <c r="D1832" s="1">
        <v>112160</v>
      </c>
      <c r="E1832" s="1" t="s">
        <v>629</v>
      </c>
      <c r="F1832" s="1">
        <v>34203085</v>
      </c>
      <c r="G1832" s="1">
        <v>1.83</v>
      </c>
      <c r="H1832" s="1">
        <v>-3.6369094279864034</v>
      </c>
      <c r="I1832" s="1">
        <v>3.0874994497783552</v>
      </c>
      <c r="J1832" s="1">
        <v>-10.94705657622508</v>
      </c>
      <c r="K1832" s="1">
        <v>-7.5279680922673515</v>
      </c>
      <c r="L1832" s="1">
        <v>9.657207194590951</v>
      </c>
      <c r="M1832" s="1">
        <v>59.040000915527344</v>
      </c>
      <c r="N1832" s="1">
        <v>0.97094166596730558</v>
      </c>
      <c r="O1832" s="1">
        <v>0.96533690096206171</v>
      </c>
      <c r="P1832" s="1">
        <v>0.9372858188398201</v>
      </c>
      <c r="Q1832" s="1">
        <v>0.96829999923706056</v>
      </c>
      <c r="R1832" s="1">
        <v>0.9329846751933194</v>
      </c>
      <c r="S1832" s="1">
        <v>0.90340906027788037</v>
      </c>
      <c r="T1832" s="1">
        <v>0.90340906027788037</v>
      </c>
      <c r="U1832" s="1">
        <v>0.9372858188398201</v>
      </c>
      <c r="V1832" s="1">
        <v>406.790663</v>
      </c>
      <c r="W1832" s="1">
        <v>379.211635</v>
      </c>
      <c r="X1832" s="1">
        <v>262</v>
      </c>
      <c r="Y1832" s="1">
        <v>389.46</v>
      </c>
      <c r="Z1832" s="7">
        <v>74463</v>
      </c>
      <c r="AA1832" s="7">
        <v>35.804604132999998</v>
      </c>
      <c r="AB1832" s="7" t="s">
        <v>444</v>
      </c>
      <c r="AC1832" s="7">
        <v>114.11894775</v>
      </c>
      <c r="AD1832" s="7">
        <v>20.621626977999998</v>
      </c>
      <c r="AE1832" s="7">
        <v>30.441840731999999</v>
      </c>
      <c r="AF1832" s="7">
        <v>32.345523745000001</v>
      </c>
      <c r="AG1832" s="7">
        <v>47.490552899999997</v>
      </c>
    </row>
    <row r="1833" spans="1:33" x14ac:dyDescent="0.25">
      <c r="A1833" s="1">
        <v>170150</v>
      </c>
      <c r="B1833" s="1">
        <v>20052006</v>
      </c>
      <c r="C1833" s="1" t="s">
        <v>447</v>
      </c>
      <c r="D1833" s="1">
        <v>112197</v>
      </c>
      <c r="E1833" s="1" t="s">
        <v>629</v>
      </c>
      <c r="F1833" s="1">
        <v>34203085</v>
      </c>
      <c r="G1833" s="1">
        <v>1.83</v>
      </c>
      <c r="H1833" s="1">
        <v>11.163261765408524</v>
      </c>
      <c r="I1833" s="1">
        <v>3.8647298935531973</v>
      </c>
      <c r="J1833" s="1">
        <v>9.819074105073275</v>
      </c>
      <c r="K1833" s="1">
        <v>-11.119696490860534</v>
      </c>
      <c r="L1833" s="1">
        <v>13.476705089393048</v>
      </c>
      <c r="M1833" s="1">
        <v>59.040000915527344</v>
      </c>
      <c r="N1833" s="1">
        <v>0.97094166596730558</v>
      </c>
      <c r="O1833" s="1">
        <v>0.96533690096206171</v>
      </c>
      <c r="P1833" s="1">
        <v>0.9372858188398201</v>
      </c>
      <c r="Q1833" s="1">
        <v>0.96829999923706056</v>
      </c>
      <c r="R1833" s="1">
        <v>0.9329846751933194</v>
      </c>
      <c r="S1833" s="1">
        <v>0.90340906027788037</v>
      </c>
      <c r="T1833" s="1">
        <v>0.90340906027788037</v>
      </c>
      <c r="U1833" s="1">
        <v>0.9372858188398201</v>
      </c>
      <c r="V1833" s="1">
        <v>406.790663</v>
      </c>
      <c r="W1833" s="1">
        <v>379.211635</v>
      </c>
      <c r="X1833" s="1">
        <v>262</v>
      </c>
      <c r="Y1833" s="1">
        <v>389.46</v>
      </c>
      <c r="Z1833" s="7">
        <v>74463</v>
      </c>
      <c r="AA1833" s="7">
        <v>25.373634020000001</v>
      </c>
      <c r="AB1833" s="7">
        <v>30.839232590999998</v>
      </c>
      <c r="AC1833" s="7">
        <v>90.967536572</v>
      </c>
      <c r="AD1833" s="7" t="s">
        <v>445</v>
      </c>
      <c r="AE1833" s="7">
        <v>20.285938334000001</v>
      </c>
      <c r="AF1833" s="7" t="s">
        <v>445</v>
      </c>
      <c r="AG1833" s="7">
        <v>31.827814618000001</v>
      </c>
    </row>
    <row r="1834" spans="1:33" x14ac:dyDescent="0.25">
      <c r="A1834" s="1">
        <v>170151</v>
      </c>
      <c r="B1834" s="1">
        <v>20051006</v>
      </c>
      <c r="C1834" s="1" t="s">
        <v>447</v>
      </c>
      <c r="D1834" s="1">
        <v>112194</v>
      </c>
      <c r="E1834" s="1" t="s">
        <v>629</v>
      </c>
      <c r="F1834" s="1">
        <v>34203085</v>
      </c>
      <c r="G1834" s="1">
        <v>1.83</v>
      </c>
      <c r="H1834" s="1">
        <v>7.6157988769348401</v>
      </c>
      <c r="I1834" s="1">
        <v>-2.113037146341509</v>
      </c>
      <c r="J1834" s="1">
        <v>2.6991147313976693</v>
      </c>
      <c r="K1834" s="1">
        <v>-7.4508319964710497</v>
      </c>
      <c r="L1834" s="1">
        <v>6.6901495012388352</v>
      </c>
      <c r="M1834" s="1">
        <v>59.040000915527344</v>
      </c>
      <c r="N1834" s="1">
        <v>0.97094166596730558</v>
      </c>
      <c r="O1834" s="1">
        <v>0.96533690096206171</v>
      </c>
      <c r="P1834" s="1">
        <v>0.9372858188398201</v>
      </c>
      <c r="Q1834" s="1">
        <v>0.96829999923706056</v>
      </c>
      <c r="R1834" s="1">
        <v>0.9329846751933194</v>
      </c>
      <c r="S1834" s="1">
        <v>0.90340906027788037</v>
      </c>
      <c r="T1834" s="1">
        <v>0.90340906027788037</v>
      </c>
      <c r="U1834" s="1">
        <v>0.9372858188398201</v>
      </c>
      <c r="V1834" s="1">
        <v>406.790663</v>
      </c>
      <c r="W1834" s="1">
        <v>379.211635</v>
      </c>
      <c r="X1834" s="1">
        <v>262</v>
      </c>
      <c r="Y1834" s="1">
        <v>389.46</v>
      </c>
      <c r="Z1834" s="7">
        <v>74463</v>
      </c>
      <c r="AA1834" s="7">
        <v>52.127316176999997</v>
      </c>
      <c r="AB1834" s="7">
        <v>45.670046513999999</v>
      </c>
      <c r="AC1834" s="7" t="s">
        <v>444</v>
      </c>
      <c r="AD1834" s="7" t="s">
        <v>445</v>
      </c>
      <c r="AE1834" s="7">
        <v>30.767348117000001</v>
      </c>
      <c r="AF1834" s="7" t="s">
        <v>445</v>
      </c>
      <c r="AG1834" s="7">
        <v>47.992560183999998</v>
      </c>
    </row>
    <row r="1835" spans="1:33" x14ac:dyDescent="0.25">
      <c r="A1835" s="1">
        <v>170152</v>
      </c>
      <c r="B1835" s="1">
        <v>20053006</v>
      </c>
      <c r="C1835" s="1" t="s">
        <v>447</v>
      </c>
      <c r="D1835" s="1">
        <v>112200</v>
      </c>
      <c r="E1835" s="1" t="s">
        <v>629</v>
      </c>
      <c r="F1835" s="1">
        <v>34203085</v>
      </c>
      <c r="G1835" s="1">
        <v>1.83</v>
      </c>
      <c r="H1835" s="1">
        <v>16.494326494382815</v>
      </c>
      <c r="I1835" s="1">
        <v>8.7569975147180372</v>
      </c>
      <c r="J1835" s="1">
        <v>10.067437627088948</v>
      </c>
      <c r="K1835" s="1">
        <v>-12.186485773914182</v>
      </c>
      <c r="L1835" s="1">
        <v>18.220703906533675</v>
      </c>
      <c r="M1835" s="1">
        <v>59.040000915527344</v>
      </c>
      <c r="N1835" s="1">
        <v>0.97094166596730558</v>
      </c>
      <c r="O1835" s="1">
        <v>0.96533690096206171</v>
      </c>
      <c r="P1835" s="1">
        <v>0.9372858188398201</v>
      </c>
      <c r="Q1835" s="1">
        <v>0.96829999923706056</v>
      </c>
      <c r="R1835" s="1">
        <v>0.9329846751933194</v>
      </c>
      <c r="S1835" s="1">
        <v>0.90340906027788037</v>
      </c>
      <c r="T1835" s="1">
        <v>0.90340906027788037</v>
      </c>
      <c r="U1835" s="1">
        <v>0.9372858188398201</v>
      </c>
      <c r="V1835" s="1">
        <v>406.790663</v>
      </c>
      <c r="W1835" s="1">
        <v>379.211635</v>
      </c>
      <c r="X1835" s="1">
        <v>262</v>
      </c>
      <c r="Y1835" s="1">
        <v>389.46</v>
      </c>
      <c r="Z1835" s="7">
        <v>74463</v>
      </c>
      <c r="AA1835" s="7">
        <v>18.506913104999999</v>
      </c>
      <c r="AB1835" s="7">
        <v>20.548602663</v>
      </c>
      <c r="AC1835" s="7">
        <v>39.588076817999998</v>
      </c>
      <c r="AD1835" s="7" t="s">
        <v>445</v>
      </c>
      <c r="AE1835" s="7">
        <v>18.422594683</v>
      </c>
      <c r="AF1835" s="7" t="s">
        <v>445</v>
      </c>
      <c r="AG1835" s="7">
        <v>28.954109969000001</v>
      </c>
    </row>
    <row r="1836" spans="1:33" x14ac:dyDescent="0.25">
      <c r="A1836" s="1">
        <v>170153</v>
      </c>
      <c r="B1836" s="1">
        <v>20058006</v>
      </c>
      <c r="C1836" s="1" t="s">
        <v>461</v>
      </c>
      <c r="D1836" s="1">
        <v>112215</v>
      </c>
      <c r="E1836" s="1" t="s">
        <v>632</v>
      </c>
      <c r="F1836" s="1">
        <v>34203085</v>
      </c>
      <c r="G1836" s="1">
        <v>1.83</v>
      </c>
      <c r="H1836" s="1">
        <v>13.530129909020111</v>
      </c>
      <c r="I1836" s="1">
        <v>5.107831414206375</v>
      </c>
      <c r="J1836" s="1">
        <v>8.9104581540642354</v>
      </c>
      <c r="K1836" s="1">
        <v>-10.01248233953957</v>
      </c>
      <c r="L1836" s="1">
        <v>13.339862611950876</v>
      </c>
      <c r="M1836" s="1">
        <v>57.729999542236328</v>
      </c>
      <c r="N1836" s="1">
        <v>0.97194236146079172</v>
      </c>
      <c r="O1836" s="1">
        <v>0.96533690096206171</v>
      </c>
      <c r="P1836" s="1">
        <v>0.93825182712630872</v>
      </c>
      <c r="Q1836" s="1">
        <v>0.9693916670481364</v>
      </c>
      <c r="R1836" s="1">
        <v>0.9329846751933194</v>
      </c>
      <c r="S1836" s="1">
        <v>0.904427569616016</v>
      </c>
      <c r="T1836" s="1">
        <v>0.904427569616016</v>
      </c>
      <c r="U1836" s="1">
        <v>0.93825182712630872</v>
      </c>
      <c r="V1836" s="1">
        <v>406.790663</v>
      </c>
      <c r="W1836" s="1">
        <v>379.211635</v>
      </c>
      <c r="X1836" s="1">
        <v>262</v>
      </c>
      <c r="Y1836" s="1">
        <v>389.46</v>
      </c>
      <c r="Z1836" s="7">
        <v>74463</v>
      </c>
      <c r="AA1836" s="7">
        <v>25.671639713000001</v>
      </c>
      <c r="AB1836" s="7">
        <v>25.296570084999999</v>
      </c>
      <c r="AC1836" s="7">
        <v>68.656960175999998</v>
      </c>
      <c r="AD1836" s="7" t="s">
        <v>445</v>
      </c>
      <c r="AE1836" s="7">
        <v>22.666461043999998</v>
      </c>
      <c r="AF1836" s="7" t="s">
        <v>445</v>
      </c>
      <c r="AG1836" s="7">
        <v>35.495600611</v>
      </c>
    </row>
    <row r="1837" spans="1:33" x14ac:dyDescent="0.25">
      <c r="A1837" s="1">
        <v>170154</v>
      </c>
      <c r="B1837" s="1">
        <v>20093006</v>
      </c>
      <c r="C1837" s="1" t="s">
        <v>461</v>
      </c>
      <c r="D1837" s="1">
        <v>112226</v>
      </c>
      <c r="E1837" s="1" t="s">
        <v>632</v>
      </c>
      <c r="F1837" s="1">
        <v>34203085</v>
      </c>
      <c r="G1837" s="1">
        <v>1.83</v>
      </c>
      <c r="H1837" s="1">
        <v>12.205778170442166</v>
      </c>
      <c r="I1837" s="1">
        <v>9.3088177686173879</v>
      </c>
      <c r="J1837" s="1">
        <v>0.99120057504647807</v>
      </c>
      <c r="K1837" s="1">
        <v>-3.4484147005054493</v>
      </c>
      <c r="L1837" s="1">
        <v>11.754982006692504</v>
      </c>
      <c r="M1837" s="1">
        <v>57.729999542236328</v>
      </c>
      <c r="N1837" s="1">
        <v>0.97194236146079172</v>
      </c>
      <c r="O1837" s="1">
        <v>0.96533690096206171</v>
      </c>
      <c r="P1837" s="1">
        <v>0.93825182712630872</v>
      </c>
      <c r="Q1837" s="1">
        <v>0.9693916670481364</v>
      </c>
      <c r="R1837" s="1">
        <v>0.9329846751933194</v>
      </c>
      <c r="S1837" s="1">
        <v>0.904427569616016</v>
      </c>
      <c r="T1837" s="1">
        <v>0.904427569616016</v>
      </c>
      <c r="U1837" s="1">
        <v>0.93825182712630872</v>
      </c>
      <c r="V1837" s="1">
        <v>406.790663</v>
      </c>
      <c r="W1837" s="1">
        <v>379.211635</v>
      </c>
      <c r="X1837" s="1">
        <v>262</v>
      </c>
      <c r="Y1837" s="1">
        <v>389.46</v>
      </c>
      <c r="Z1837" s="7">
        <v>74463</v>
      </c>
      <c r="AA1837" s="7">
        <v>29.267677926000001</v>
      </c>
      <c r="AB1837" s="7">
        <v>28.149801384</v>
      </c>
      <c r="AC1837" s="7">
        <v>37.221395911999998</v>
      </c>
      <c r="AD1837" s="7" t="s">
        <v>445</v>
      </c>
      <c r="AE1837" s="7">
        <v>67.715640031999996</v>
      </c>
      <c r="AF1837" s="7" t="s">
        <v>445</v>
      </c>
      <c r="AG1837" s="7">
        <v>104.96508492</v>
      </c>
    </row>
    <row r="1838" spans="1:33" x14ac:dyDescent="0.25">
      <c r="A1838" s="1">
        <v>170155</v>
      </c>
      <c r="B1838" s="1">
        <v>26051006</v>
      </c>
      <c r="C1838" s="1" t="s">
        <v>461</v>
      </c>
      <c r="D1838" s="1">
        <v>112262</v>
      </c>
      <c r="E1838" s="1" t="s">
        <v>632</v>
      </c>
      <c r="F1838" s="1">
        <v>34203085</v>
      </c>
      <c r="G1838" s="1">
        <v>1.83</v>
      </c>
      <c r="H1838" s="1">
        <v>8.932753881818547</v>
      </c>
      <c r="I1838" s="1">
        <v>3.2933916736716817</v>
      </c>
      <c r="J1838" s="1">
        <v>6.1254054321497549</v>
      </c>
      <c r="K1838" s="1">
        <v>-7.7112566722879041</v>
      </c>
      <c r="L1838" s="1">
        <v>9.7882971908994509</v>
      </c>
      <c r="M1838" s="1">
        <v>57.729999542236328</v>
      </c>
      <c r="N1838" s="1">
        <v>0.97194236146079172</v>
      </c>
      <c r="O1838" s="1">
        <v>0.96533690096206171</v>
      </c>
      <c r="P1838" s="1">
        <v>0.93825182712630872</v>
      </c>
      <c r="Q1838" s="1">
        <v>0.9693916670481364</v>
      </c>
      <c r="R1838" s="1">
        <v>0.9329846751933194</v>
      </c>
      <c r="S1838" s="1">
        <v>0.904427569616016</v>
      </c>
      <c r="T1838" s="1">
        <v>0.904427569616016</v>
      </c>
      <c r="U1838" s="1">
        <v>0.93825182712630872</v>
      </c>
      <c r="V1838" s="1">
        <v>406.790663</v>
      </c>
      <c r="W1838" s="1">
        <v>379.211635</v>
      </c>
      <c r="X1838" s="1">
        <v>262</v>
      </c>
      <c r="Y1838" s="1">
        <v>389.46</v>
      </c>
      <c r="Z1838" s="7">
        <v>74463</v>
      </c>
      <c r="AA1838" s="7">
        <v>35.349122066</v>
      </c>
      <c r="AB1838" s="7">
        <v>38.830495065000001</v>
      </c>
      <c r="AC1838" s="7">
        <v>107.03331175</v>
      </c>
      <c r="AD1838" s="7" t="s">
        <v>445</v>
      </c>
      <c r="AE1838" s="7">
        <v>29.729105943</v>
      </c>
      <c r="AF1838" s="7" t="s">
        <v>445</v>
      </c>
      <c r="AG1838" s="7">
        <v>46.386771328999998</v>
      </c>
    </row>
    <row r="1839" spans="1:33" x14ac:dyDescent="0.25">
      <c r="A1839" s="1">
        <v>170156</v>
      </c>
      <c r="B1839" s="1">
        <v>21051006</v>
      </c>
      <c r="C1839" s="1" t="s">
        <v>461</v>
      </c>
      <c r="D1839" s="1">
        <v>112244</v>
      </c>
      <c r="E1839" s="1" t="s">
        <v>632</v>
      </c>
      <c r="F1839" s="1">
        <v>34203085</v>
      </c>
      <c r="G1839" s="1">
        <v>1.83</v>
      </c>
      <c r="H1839" s="1">
        <v>9.6759227734957598</v>
      </c>
      <c r="I1839" s="1">
        <v>2.9032365611078461</v>
      </c>
      <c r="J1839" s="1">
        <v>7.1214714510416162</v>
      </c>
      <c r="K1839" s="1">
        <v>-9.1228212882087742</v>
      </c>
      <c r="L1839" s="1">
        <v>10.873406723266267</v>
      </c>
      <c r="M1839" s="1">
        <v>57.729999542236328</v>
      </c>
      <c r="N1839" s="1">
        <v>0.97194236146079172</v>
      </c>
      <c r="O1839" s="1">
        <v>0.96533690096206171</v>
      </c>
      <c r="P1839" s="1">
        <v>0.93825182712630872</v>
      </c>
      <c r="Q1839" s="1">
        <v>0.9693916670481364</v>
      </c>
      <c r="R1839" s="1">
        <v>0.9329846751933194</v>
      </c>
      <c r="S1839" s="1">
        <v>0.904427569616016</v>
      </c>
      <c r="T1839" s="1">
        <v>0.904427569616016</v>
      </c>
      <c r="U1839" s="1">
        <v>0.93825182712630872</v>
      </c>
      <c r="V1839" s="1">
        <v>406.790663</v>
      </c>
      <c r="W1839" s="1">
        <v>379.211635</v>
      </c>
      <c r="X1839" s="1">
        <v>262</v>
      </c>
      <c r="Y1839" s="1">
        <v>389.46</v>
      </c>
      <c r="Z1839" s="7">
        <v>74463</v>
      </c>
      <c r="AA1839" s="7">
        <v>31.721668421</v>
      </c>
      <c r="AB1839" s="7">
        <v>35.771274196</v>
      </c>
      <c r="AC1839" s="7">
        <v>121.55150482000001</v>
      </c>
      <c r="AD1839" s="7" t="s">
        <v>445</v>
      </c>
      <c r="AE1839" s="7">
        <v>24.974423454</v>
      </c>
      <c r="AF1839" s="7" t="s">
        <v>445</v>
      </c>
      <c r="AG1839" s="7">
        <v>39.054665661999998</v>
      </c>
    </row>
    <row r="1840" spans="1:33" x14ac:dyDescent="0.25">
      <c r="A1840" s="1">
        <v>170157</v>
      </c>
      <c r="B1840" s="1">
        <v>20091000</v>
      </c>
      <c r="C1840" s="1" t="s">
        <v>461</v>
      </c>
      <c r="D1840" s="1">
        <v>112218</v>
      </c>
      <c r="E1840" s="1" t="s">
        <v>632</v>
      </c>
      <c r="F1840" s="1">
        <v>34203085</v>
      </c>
      <c r="G1840" s="1">
        <v>1.83</v>
      </c>
      <c r="H1840" s="1">
        <v>1.8605526898759657</v>
      </c>
      <c r="I1840" s="1">
        <v>-4.5294839999714162E-2</v>
      </c>
      <c r="J1840" s="1">
        <v>1.3168124564916719</v>
      </c>
      <c r="K1840" s="1">
        <v>-2.2942636608345226</v>
      </c>
      <c r="L1840" s="1">
        <v>2.2847212882825536</v>
      </c>
      <c r="M1840" s="1">
        <v>57.729999542236328</v>
      </c>
      <c r="N1840" s="1">
        <v>0.97194236146079172</v>
      </c>
      <c r="O1840" s="1">
        <v>0.96533690096206171</v>
      </c>
      <c r="P1840" s="1">
        <v>0.93825182712630872</v>
      </c>
      <c r="Q1840" s="1">
        <v>0.9693916670481364</v>
      </c>
      <c r="R1840" s="1">
        <v>0.9329846751933194</v>
      </c>
      <c r="S1840" s="1">
        <v>0.904427569616016</v>
      </c>
      <c r="T1840" s="1">
        <v>0.904427569616016</v>
      </c>
      <c r="U1840" s="1">
        <v>0.93825182712630872</v>
      </c>
      <c r="V1840" s="1">
        <v>406.790663</v>
      </c>
      <c r="W1840" s="1">
        <v>379.211635</v>
      </c>
      <c r="X1840" s="1">
        <v>262</v>
      </c>
      <c r="Y1840" s="1">
        <v>389.46</v>
      </c>
      <c r="Z1840" s="7">
        <v>74463</v>
      </c>
      <c r="AA1840" s="7">
        <v>154.72840819999999</v>
      </c>
      <c r="AB1840" s="7">
        <v>190.23135364000001</v>
      </c>
      <c r="AC1840" s="7" t="s">
        <v>444</v>
      </c>
      <c r="AD1840" s="7" t="s">
        <v>445</v>
      </c>
      <c r="AE1840" s="7">
        <v>102.28369284</v>
      </c>
      <c r="AF1840" s="7" t="s">
        <v>445</v>
      </c>
      <c r="AG1840" s="7">
        <v>158.27182339000001</v>
      </c>
    </row>
    <row r="1841" spans="1:33" x14ac:dyDescent="0.25">
      <c r="A1841" s="1">
        <v>170158</v>
      </c>
      <c r="B1841" s="1">
        <v>21001000</v>
      </c>
      <c r="C1841" s="1" t="s">
        <v>461</v>
      </c>
      <c r="D1841" s="1">
        <v>112236</v>
      </c>
      <c r="E1841" s="1" t="s">
        <v>632</v>
      </c>
      <c r="F1841" s="1">
        <v>34203085</v>
      </c>
      <c r="G1841" s="1">
        <v>1.83</v>
      </c>
      <c r="H1841" s="1">
        <v>10.371749980402527</v>
      </c>
      <c r="I1841" s="1">
        <v>-9.2314267155806782</v>
      </c>
      <c r="J1841" s="1">
        <v>-2.0096958287808824</v>
      </c>
      <c r="K1841" s="1">
        <v>-10.186520990095181</v>
      </c>
      <c r="L1841" s="1">
        <v>11.509780543791118</v>
      </c>
      <c r="M1841" s="1">
        <v>57.729999542236328</v>
      </c>
      <c r="N1841" s="1">
        <v>0.97194236146079172</v>
      </c>
      <c r="O1841" s="1">
        <v>0.96533690096206171</v>
      </c>
      <c r="P1841" s="1">
        <v>0.93825182712630872</v>
      </c>
      <c r="Q1841" s="1">
        <v>0.9693916670481364</v>
      </c>
      <c r="R1841" s="1">
        <v>0.9329846751933194</v>
      </c>
      <c r="S1841" s="1">
        <v>0.904427569616016</v>
      </c>
      <c r="T1841" s="1">
        <v>0.904427569616016</v>
      </c>
      <c r="U1841" s="1">
        <v>0.93825182712630872</v>
      </c>
      <c r="V1841" s="1">
        <v>406.790663</v>
      </c>
      <c r="W1841" s="1">
        <v>379.211635</v>
      </c>
      <c r="X1841" s="1">
        <v>262</v>
      </c>
      <c r="Y1841" s="1">
        <v>389.46</v>
      </c>
      <c r="Z1841" s="7">
        <v>74463</v>
      </c>
      <c r="AA1841" s="7">
        <v>29.912492906000001</v>
      </c>
      <c r="AB1841" s="7">
        <v>33.304337269999998</v>
      </c>
      <c r="AC1841" s="7" t="s">
        <v>444</v>
      </c>
      <c r="AD1841" s="7">
        <v>116.90840178000001</v>
      </c>
      <c r="AE1841" s="7">
        <v>22.262115050999999</v>
      </c>
      <c r="AF1841" s="7">
        <v>180.82430961</v>
      </c>
      <c r="AG1841" s="7">
        <v>34.872066326000002</v>
      </c>
    </row>
    <row r="1842" spans="1:33" x14ac:dyDescent="0.25">
      <c r="A1842" s="1">
        <v>170159</v>
      </c>
      <c r="B1842" s="1">
        <v>26001000</v>
      </c>
      <c r="C1842" s="1" t="s">
        <v>461</v>
      </c>
      <c r="D1842" s="1">
        <v>112254</v>
      </c>
      <c r="E1842" s="1" t="s">
        <v>632</v>
      </c>
      <c r="F1842" s="1">
        <v>34203085</v>
      </c>
      <c r="G1842" s="1">
        <v>1.83</v>
      </c>
      <c r="H1842" s="1">
        <v>10.251130172551818</v>
      </c>
      <c r="I1842" s="1">
        <v>-8.9197317352057084</v>
      </c>
      <c r="J1842" s="1">
        <v>-1.5977016816123553</v>
      </c>
      <c r="K1842" s="1">
        <v>-9.901591538620746</v>
      </c>
      <c r="L1842" s="1">
        <v>11.137203761960004</v>
      </c>
      <c r="M1842" s="1">
        <v>57.729999542236328</v>
      </c>
      <c r="N1842" s="1">
        <v>0.97194236146079172</v>
      </c>
      <c r="O1842" s="1">
        <v>0.96533690096206171</v>
      </c>
      <c r="P1842" s="1">
        <v>0.93825182712630872</v>
      </c>
      <c r="Q1842" s="1">
        <v>0.9693916670481364</v>
      </c>
      <c r="R1842" s="1">
        <v>0.9329846751933194</v>
      </c>
      <c r="S1842" s="1">
        <v>0.904427569616016</v>
      </c>
      <c r="T1842" s="1">
        <v>0.904427569616016</v>
      </c>
      <c r="U1842" s="1">
        <v>0.93825182712630872</v>
      </c>
      <c r="V1842" s="1">
        <v>406.790663</v>
      </c>
      <c r="W1842" s="1">
        <v>379.211635</v>
      </c>
      <c r="X1842" s="1">
        <v>262</v>
      </c>
      <c r="Y1842" s="1">
        <v>389.46</v>
      </c>
      <c r="Z1842" s="7">
        <v>74463</v>
      </c>
      <c r="AA1842" s="7">
        <v>30.946619368</v>
      </c>
      <c r="AB1842" s="7">
        <v>33.707978867999998</v>
      </c>
      <c r="AC1842" s="7" t="s">
        <v>444</v>
      </c>
      <c r="AD1842" s="7">
        <v>147.31305867</v>
      </c>
      <c r="AE1842" s="7">
        <v>22.931508617999999</v>
      </c>
      <c r="AF1842" s="7">
        <v>227.7107542</v>
      </c>
      <c r="AG1842" s="7">
        <v>35.904325448000002</v>
      </c>
    </row>
    <row r="1843" spans="1:33" x14ac:dyDescent="0.25">
      <c r="A1843" s="1">
        <v>170160</v>
      </c>
      <c r="B1843" s="1">
        <v>20036000</v>
      </c>
      <c r="C1843" s="1" t="s">
        <v>461</v>
      </c>
      <c r="D1843" s="1">
        <v>112188</v>
      </c>
      <c r="E1843" s="1" t="s">
        <v>632</v>
      </c>
      <c r="F1843" s="1">
        <v>34203085</v>
      </c>
      <c r="G1843" s="1">
        <v>1.83</v>
      </c>
      <c r="H1843" s="1">
        <v>13.421721077328849</v>
      </c>
      <c r="I1843" s="1">
        <v>-7.8412359041672817</v>
      </c>
      <c r="J1843" s="1">
        <v>2.4921551056555384</v>
      </c>
      <c r="K1843" s="1">
        <v>-12.256634797013884</v>
      </c>
      <c r="L1843" s="1">
        <v>12.372459888138144</v>
      </c>
      <c r="M1843" s="1">
        <v>57.729999542236328</v>
      </c>
      <c r="N1843" s="1">
        <v>0.97194236146079172</v>
      </c>
      <c r="O1843" s="1">
        <v>0.96533690096206171</v>
      </c>
      <c r="P1843" s="1">
        <v>0.93825182712630872</v>
      </c>
      <c r="Q1843" s="1">
        <v>0.9693916670481364</v>
      </c>
      <c r="R1843" s="1">
        <v>0.9329846751933194</v>
      </c>
      <c r="S1843" s="1">
        <v>0.904427569616016</v>
      </c>
      <c r="T1843" s="1">
        <v>0.904427569616016</v>
      </c>
      <c r="U1843" s="1">
        <v>0.93825182712630872</v>
      </c>
      <c r="V1843" s="1">
        <v>406.790663</v>
      </c>
      <c r="W1843" s="1">
        <v>379.211635</v>
      </c>
      <c r="X1843" s="1">
        <v>262</v>
      </c>
      <c r="Y1843" s="1">
        <v>389.46</v>
      </c>
      <c r="Z1843" s="7">
        <v>74463</v>
      </c>
      <c r="AA1843" s="7">
        <v>27.757095406000001</v>
      </c>
      <c r="AB1843" s="7">
        <v>25.508970597000001</v>
      </c>
      <c r="AC1843" s="7" t="s">
        <v>444</v>
      </c>
      <c r="AD1843" s="7" t="s">
        <v>445</v>
      </c>
      <c r="AE1843" s="7">
        <v>18.333204192</v>
      </c>
      <c r="AF1843" s="7" t="s">
        <v>445</v>
      </c>
      <c r="AG1843" s="7">
        <v>28.813367424999999</v>
      </c>
    </row>
    <row r="1844" spans="1:33" x14ac:dyDescent="0.25">
      <c r="A1844" s="1">
        <v>170161</v>
      </c>
      <c r="B1844" s="1">
        <v>20033000</v>
      </c>
      <c r="C1844" s="1" t="s">
        <v>461</v>
      </c>
      <c r="D1844" s="1">
        <v>112173</v>
      </c>
      <c r="E1844" s="1" t="s">
        <v>632</v>
      </c>
      <c r="F1844" s="1">
        <v>34203085</v>
      </c>
      <c r="G1844" s="1">
        <v>1.83</v>
      </c>
      <c r="H1844" s="1">
        <v>15.176561707971564</v>
      </c>
      <c r="I1844" s="1">
        <v>-13.38554120870749</v>
      </c>
      <c r="J1844" s="1">
        <v>-1.39442428983268</v>
      </c>
      <c r="K1844" s="1">
        <v>-13.948406682560023</v>
      </c>
      <c r="L1844" s="1">
        <v>15.930136672235356</v>
      </c>
      <c r="M1844" s="1">
        <v>57.729999542236328</v>
      </c>
      <c r="N1844" s="1">
        <v>0.97194236146079172</v>
      </c>
      <c r="O1844" s="1">
        <v>0.96533690096206171</v>
      </c>
      <c r="P1844" s="1">
        <v>0.93825182712630872</v>
      </c>
      <c r="Q1844" s="1">
        <v>0.9693916670481364</v>
      </c>
      <c r="R1844" s="1">
        <v>0.9329846751933194</v>
      </c>
      <c r="S1844" s="1">
        <v>0.904427569616016</v>
      </c>
      <c r="T1844" s="1">
        <v>0.904427569616016</v>
      </c>
      <c r="U1844" s="1">
        <v>0.93825182712630872</v>
      </c>
      <c r="V1844" s="1">
        <v>406.790663</v>
      </c>
      <c r="W1844" s="1">
        <v>379.211635</v>
      </c>
      <c r="X1844" s="1">
        <v>262</v>
      </c>
      <c r="Y1844" s="1">
        <v>389.46</v>
      </c>
      <c r="Z1844" s="7">
        <v>74463</v>
      </c>
      <c r="AA1844" s="7">
        <v>21.334774442000001</v>
      </c>
      <c r="AB1844" s="7">
        <v>22.443782343999999</v>
      </c>
      <c r="AC1844" s="7" t="s">
        <v>444</v>
      </c>
      <c r="AD1844" s="7">
        <v>168.93394691</v>
      </c>
      <c r="AE1844" s="7">
        <v>15.988321938</v>
      </c>
      <c r="AF1844" s="7">
        <v>261.05191580000002</v>
      </c>
      <c r="AG1844" s="7">
        <v>25.197368983</v>
      </c>
    </row>
    <row r="1845" spans="1:33" x14ac:dyDescent="0.25">
      <c r="A1845" s="1">
        <v>170162</v>
      </c>
      <c r="B1845" s="1">
        <v>20035000</v>
      </c>
      <c r="C1845" s="1" t="s">
        <v>461</v>
      </c>
      <c r="D1845" s="1">
        <v>112183</v>
      </c>
      <c r="E1845" s="1" t="s">
        <v>632</v>
      </c>
      <c r="F1845" s="1">
        <v>34203085</v>
      </c>
      <c r="G1845" s="1">
        <v>1.83</v>
      </c>
      <c r="H1845" s="1">
        <v>11.782726741932402</v>
      </c>
      <c r="I1845" s="1">
        <v>-6.5873806558586541</v>
      </c>
      <c r="J1845" s="1">
        <v>2.5537950925824759</v>
      </c>
      <c r="K1845" s="1">
        <v>-10.693747684760359</v>
      </c>
      <c r="L1845" s="1">
        <v>10.743119780279107</v>
      </c>
      <c r="M1845" s="1">
        <v>57.729999542236328</v>
      </c>
      <c r="N1845" s="1">
        <v>0.97194236146079172</v>
      </c>
      <c r="O1845" s="1">
        <v>0.96533690096206171</v>
      </c>
      <c r="P1845" s="1">
        <v>0.93825182712630872</v>
      </c>
      <c r="Q1845" s="1">
        <v>0.9693916670481364</v>
      </c>
      <c r="R1845" s="1">
        <v>0.9329846751933194</v>
      </c>
      <c r="S1845" s="1">
        <v>0.904427569616016</v>
      </c>
      <c r="T1845" s="1">
        <v>0.904427569616016</v>
      </c>
      <c r="U1845" s="1">
        <v>0.93825182712630872</v>
      </c>
      <c r="V1845" s="1">
        <v>406.790663</v>
      </c>
      <c r="W1845" s="1">
        <v>379.211635</v>
      </c>
      <c r="X1845" s="1">
        <v>262</v>
      </c>
      <c r="Y1845" s="1">
        <v>389.46</v>
      </c>
      <c r="Z1845" s="7">
        <v>74463</v>
      </c>
      <c r="AA1845" s="7">
        <v>32.118499716999999</v>
      </c>
      <c r="AB1845" s="7">
        <v>29.196406756999998</v>
      </c>
      <c r="AC1845" s="7" t="s">
        <v>444</v>
      </c>
      <c r="AD1845" s="7" t="s">
        <v>445</v>
      </c>
      <c r="AE1845" s="7">
        <v>21.158744551000002</v>
      </c>
      <c r="AF1845" s="7" t="s">
        <v>445</v>
      </c>
      <c r="AG1845" s="7">
        <v>33.170579609999997</v>
      </c>
    </row>
    <row r="1846" spans="1:33" x14ac:dyDescent="0.25">
      <c r="A1846" s="1">
        <v>170163</v>
      </c>
      <c r="B1846" s="1">
        <v>20034000</v>
      </c>
      <c r="C1846" s="1" t="s">
        <v>461</v>
      </c>
      <c r="D1846" s="1">
        <v>112178</v>
      </c>
      <c r="E1846" s="1" t="s">
        <v>632</v>
      </c>
      <c r="F1846" s="1">
        <v>34203085</v>
      </c>
      <c r="G1846" s="1">
        <v>1.83</v>
      </c>
      <c r="H1846" s="1">
        <v>8.6879333648345582</v>
      </c>
      <c r="I1846" s="1">
        <v>1.5951053001147542</v>
      </c>
      <c r="J1846" s="1">
        <v>7.7547898266381594</v>
      </c>
      <c r="K1846" s="1">
        <v>-7.8403865795695271</v>
      </c>
      <c r="L1846" s="1">
        <v>8.7491343518126925</v>
      </c>
      <c r="M1846" s="1">
        <v>57.729999542236328</v>
      </c>
      <c r="N1846" s="1">
        <v>0.97194236146079172</v>
      </c>
      <c r="O1846" s="1">
        <v>0.96533690096206171</v>
      </c>
      <c r="P1846" s="1">
        <v>0.93825182712630872</v>
      </c>
      <c r="Q1846" s="1">
        <v>0.9693916670481364</v>
      </c>
      <c r="R1846" s="1">
        <v>0.9329846751933194</v>
      </c>
      <c r="S1846" s="1">
        <v>0.904427569616016</v>
      </c>
      <c r="T1846" s="1">
        <v>0.904427569616016</v>
      </c>
      <c r="U1846" s="1">
        <v>0.93825182712630872</v>
      </c>
      <c r="V1846" s="1">
        <v>406.790663</v>
      </c>
      <c r="W1846" s="1">
        <v>379.211635</v>
      </c>
      <c r="X1846" s="1">
        <v>262</v>
      </c>
      <c r="Y1846" s="1">
        <v>389.46</v>
      </c>
      <c r="Z1846" s="7">
        <v>74463</v>
      </c>
      <c r="AA1846" s="7">
        <v>39.666424253999999</v>
      </c>
      <c r="AB1846" s="7">
        <v>39.952893451999998</v>
      </c>
      <c r="AC1846" s="7">
        <v>222.05487253999999</v>
      </c>
      <c r="AD1846" s="7" t="s">
        <v>445</v>
      </c>
      <c r="AE1846" s="7">
        <v>29.223002506</v>
      </c>
      <c r="AF1846" s="7" t="s">
        <v>445</v>
      </c>
      <c r="AG1846" s="7">
        <v>45.606318819000002</v>
      </c>
    </row>
    <row r="1847" spans="1:33" x14ac:dyDescent="0.25">
      <c r="A1847" s="1">
        <v>226261</v>
      </c>
      <c r="B1847" s="1">
        <v>20001000</v>
      </c>
      <c r="C1847" s="1">
        <v>9211006</v>
      </c>
      <c r="D1847" s="1">
        <v>132002</v>
      </c>
      <c r="E1847" s="1" t="s">
        <v>633</v>
      </c>
      <c r="F1847" s="1">
        <v>34203085</v>
      </c>
      <c r="G1847" s="1">
        <v>1.83</v>
      </c>
      <c r="H1847" s="1">
        <v>78.748418727514661</v>
      </c>
      <c r="I1847" s="1">
        <v>-31.183910544570228</v>
      </c>
      <c r="J1847" s="1">
        <v>22.279272030393905</v>
      </c>
      <c r="K1847" s="1">
        <v>-76.372932518705895</v>
      </c>
      <c r="L1847" s="1">
        <v>70.309058580966408</v>
      </c>
      <c r="M1847" s="1">
        <v>132.83750915527344</v>
      </c>
      <c r="N1847" s="1">
        <v>0.85195086342947812</v>
      </c>
      <c r="O1847" s="1">
        <v>0.96533690096206171</v>
      </c>
      <c r="P1847" s="1">
        <v>0.82241960627496513</v>
      </c>
      <c r="Q1847" s="1">
        <v>0.87463390895298543</v>
      </c>
      <c r="R1847" s="1">
        <v>0.9329846751933194</v>
      </c>
      <c r="S1847" s="1">
        <v>0.81602003345756435</v>
      </c>
      <c r="T1847" s="1">
        <v>0.81602003345756435</v>
      </c>
      <c r="U1847" s="1">
        <v>0.82241960627496513</v>
      </c>
      <c r="V1847" s="1">
        <v>406.790663</v>
      </c>
      <c r="W1847" s="1">
        <v>379.211635</v>
      </c>
      <c r="X1847" s="1">
        <v>262</v>
      </c>
      <c r="Y1847" s="1">
        <v>389.46</v>
      </c>
      <c r="Z1847" s="7">
        <v>74463</v>
      </c>
      <c r="AA1847" s="7">
        <v>3.4357169595000001</v>
      </c>
      <c r="AB1847" s="7">
        <v>2.9603472499999999</v>
      </c>
      <c r="AC1847" s="7" t="s">
        <v>444</v>
      </c>
      <c r="AD1847" s="7" t="s">
        <v>445</v>
      </c>
      <c r="AE1847" s="7">
        <v>1.7993850924999999</v>
      </c>
      <c r="AF1847" s="7" t="s">
        <v>445</v>
      </c>
      <c r="AG1847" s="7">
        <v>3.1938881918000002</v>
      </c>
    </row>
    <row r="1848" spans="1:33" x14ac:dyDescent="0.25">
      <c r="A1848" s="1">
        <v>226262</v>
      </c>
      <c r="B1848" s="1">
        <v>20001000</v>
      </c>
      <c r="C1848" s="1">
        <v>9211013</v>
      </c>
      <c r="D1848" s="1">
        <v>132003</v>
      </c>
      <c r="E1848" s="1" t="s">
        <v>634</v>
      </c>
      <c r="F1848" s="1">
        <v>34203085</v>
      </c>
      <c r="G1848" s="1">
        <v>1.83</v>
      </c>
      <c r="H1848" s="1">
        <v>52.402096312357642</v>
      </c>
      <c r="I1848" s="1">
        <v>-21.574995820060671</v>
      </c>
      <c r="J1848" s="1">
        <v>15.292485465569026</v>
      </c>
      <c r="K1848" s="1">
        <v>-50.458850246352995</v>
      </c>
      <c r="L1848" s="1">
        <v>46.679066982019073</v>
      </c>
      <c r="M1848" s="1">
        <v>119.41749572753906</v>
      </c>
      <c r="N1848" s="1">
        <v>0.89333158794202294</v>
      </c>
      <c r="O1848" s="1">
        <v>0.96533690096206171</v>
      </c>
      <c r="P1848" s="1">
        <v>0.86236594663546995</v>
      </c>
      <c r="Q1848" s="1">
        <v>0.90208224246376456</v>
      </c>
      <c r="R1848" s="1">
        <v>0.9329846751933194</v>
      </c>
      <c r="S1848" s="1">
        <v>0.84162890798271661</v>
      </c>
      <c r="T1848" s="1">
        <v>0.84162890798271661</v>
      </c>
      <c r="U1848" s="1">
        <v>0.86236594663546995</v>
      </c>
      <c r="V1848" s="1">
        <v>406.790663</v>
      </c>
      <c r="W1848" s="1">
        <v>379.211635</v>
      </c>
      <c r="X1848" s="1">
        <v>262</v>
      </c>
      <c r="Y1848" s="1">
        <v>389.46</v>
      </c>
      <c r="Z1848" s="7">
        <v>74463</v>
      </c>
      <c r="AA1848" s="7">
        <v>6.0056927383999996</v>
      </c>
      <c r="AB1848" s="7">
        <v>5.2405747786000001</v>
      </c>
      <c r="AC1848" s="7" t="s">
        <v>444</v>
      </c>
      <c r="AD1848" s="7" t="s">
        <v>445</v>
      </c>
      <c r="AE1848" s="7">
        <v>3.3700316755999999</v>
      </c>
      <c r="AF1848" s="7" t="s">
        <v>445</v>
      </c>
      <c r="AG1848" s="7">
        <v>5.6560581531</v>
      </c>
    </row>
    <row r="1849" spans="1:33" x14ac:dyDescent="0.25">
      <c r="A1849" s="1">
        <v>226263</v>
      </c>
      <c r="B1849" s="1">
        <v>20001000</v>
      </c>
      <c r="C1849" s="1">
        <v>9211005</v>
      </c>
      <c r="D1849" s="1">
        <v>132001</v>
      </c>
      <c r="E1849" s="1" t="s">
        <v>635</v>
      </c>
      <c r="F1849" s="1">
        <v>34203085</v>
      </c>
      <c r="G1849" s="1">
        <v>1.83</v>
      </c>
      <c r="H1849" s="1">
        <v>85.949664638868711</v>
      </c>
      <c r="I1849" s="1">
        <v>-37.269296418787675</v>
      </c>
      <c r="J1849" s="1">
        <v>19.912167192147344</v>
      </c>
      <c r="K1849" s="1">
        <v>-82.807840803295761</v>
      </c>
      <c r="L1849" s="1">
        <v>77.925628096114522</v>
      </c>
      <c r="M1849" s="1">
        <v>124.55000305175781</v>
      </c>
      <c r="N1849" s="1">
        <v>0.87858927590506397</v>
      </c>
      <c r="O1849" s="1">
        <v>0.96533690096206171</v>
      </c>
      <c r="P1849" s="1">
        <v>0.84813464882069622</v>
      </c>
      <c r="Q1849" s="1">
        <v>0.89239285060337603</v>
      </c>
      <c r="R1849" s="1">
        <v>0.9329846751933194</v>
      </c>
      <c r="S1849" s="1">
        <v>0.83258885386503123</v>
      </c>
      <c r="T1849" s="1">
        <v>0.83258885386503123</v>
      </c>
      <c r="U1849" s="1">
        <v>0.84813464882069622</v>
      </c>
      <c r="V1849" s="1">
        <v>406.790663</v>
      </c>
      <c r="W1849" s="1">
        <v>379.211635</v>
      </c>
      <c r="X1849" s="1">
        <v>262</v>
      </c>
      <c r="Y1849" s="1">
        <v>389.46</v>
      </c>
      <c r="Z1849" s="7">
        <v>74463</v>
      </c>
      <c r="AA1849" s="7">
        <v>3.1273010528</v>
      </c>
      <c r="AB1849" s="7">
        <v>2.7419869901</v>
      </c>
      <c r="AC1849" s="7" t="s">
        <v>444</v>
      </c>
      <c r="AD1849" s="7" t="s">
        <v>445</v>
      </c>
      <c r="AE1849" s="7">
        <v>1.6342708322999999</v>
      </c>
      <c r="AF1849" s="7" t="s">
        <v>445</v>
      </c>
      <c r="AG1849" s="7">
        <v>2.9889280667999998</v>
      </c>
    </row>
    <row r="1850" spans="1:33" x14ac:dyDescent="0.25">
      <c r="A1850" s="1">
        <v>232555</v>
      </c>
      <c r="B1850" s="1">
        <v>20002000</v>
      </c>
      <c r="C1850" s="1">
        <v>9211006</v>
      </c>
      <c r="D1850" s="1">
        <v>132009</v>
      </c>
      <c r="E1850" s="1" t="s">
        <v>633</v>
      </c>
      <c r="F1850" s="1">
        <v>34203085</v>
      </c>
      <c r="G1850" s="1">
        <v>1.83</v>
      </c>
      <c r="H1850" s="1">
        <v>59.540129013585258</v>
      </c>
      <c r="I1850" s="1">
        <v>-33.519362279986041</v>
      </c>
      <c r="J1850" s="1">
        <v>6.1862429905036205</v>
      </c>
      <c r="K1850" s="1">
        <v>-58.500092595467606</v>
      </c>
      <c r="L1850" s="1">
        <v>56.700742711203361</v>
      </c>
      <c r="M1850" s="1">
        <v>132.83750915527344</v>
      </c>
      <c r="N1850" s="1">
        <v>0.85195086342947812</v>
      </c>
      <c r="O1850" s="1">
        <v>0.96533690096206171</v>
      </c>
      <c r="P1850" s="1">
        <v>0.82241960627496513</v>
      </c>
      <c r="Q1850" s="1">
        <v>0.87463390895298543</v>
      </c>
      <c r="R1850" s="1">
        <v>0.9329846751933194</v>
      </c>
      <c r="S1850" s="1">
        <v>0.81602003345756435</v>
      </c>
      <c r="T1850" s="1">
        <v>0.81602003345756435</v>
      </c>
      <c r="U1850" s="1">
        <v>0.82241960627496513</v>
      </c>
      <c r="V1850" s="1">
        <v>406.790663</v>
      </c>
      <c r="W1850" s="1">
        <v>379.211635</v>
      </c>
      <c r="X1850" s="1">
        <v>262</v>
      </c>
      <c r="Y1850" s="1">
        <v>389.46</v>
      </c>
      <c r="Z1850" s="7">
        <v>74463</v>
      </c>
      <c r="AA1850" s="7">
        <v>4.5002997957000002</v>
      </c>
      <c r="AB1850" s="7">
        <v>4.2379981151999999</v>
      </c>
      <c r="AC1850" s="7" t="s">
        <v>444</v>
      </c>
      <c r="AD1850" s="7" t="s">
        <v>445</v>
      </c>
      <c r="AE1850" s="7">
        <v>2.6546480404000001</v>
      </c>
      <c r="AF1850" s="7" t="s">
        <v>445</v>
      </c>
      <c r="AG1850" s="7">
        <v>4.4751971433</v>
      </c>
    </row>
    <row r="1851" spans="1:33" x14ac:dyDescent="0.25">
      <c r="A1851" s="1">
        <v>232556</v>
      </c>
      <c r="B1851" s="1">
        <v>20002000</v>
      </c>
      <c r="C1851" s="1">
        <v>9211013</v>
      </c>
      <c r="D1851" s="1">
        <v>132010</v>
      </c>
      <c r="E1851" s="1" t="s">
        <v>634</v>
      </c>
      <c r="F1851" s="1">
        <v>34203085</v>
      </c>
      <c r="G1851" s="1">
        <v>1.83</v>
      </c>
      <c r="H1851" s="1">
        <v>33.186519528761352</v>
      </c>
      <c r="I1851" s="1">
        <v>-23.751342632493888</v>
      </c>
      <c r="J1851" s="1">
        <v>-0.79325447031157503</v>
      </c>
      <c r="K1851" s="1">
        <v>-32.745116629023244</v>
      </c>
      <c r="L1851" s="1">
        <v>33.592354426720057</v>
      </c>
      <c r="M1851" s="1">
        <v>119.41749572753906</v>
      </c>
      <c r="N1851" s="1">
        <v>0.89333158794202294</v>
      </c>
      <c r="O1851" s="1">
        <v>0.96533690096206171</v>
      </c>
      <c r="P1851" s="1">
        <v>0.86236594663546995</v>
      </c>
      <c r="Q1851" s="1">
        <v>0.90208224246376456</v>
      </c>
      <c r="R1851" s="1">
        <v>0.9329846751933194</v>
      </c>
      <c r="S1851" s="1">
        <v>0.84162890798271661</v>
      </c>
      <c r="T1851" s="1">
        <v>0.84162890798271661</v>
      </c>
      <c r="U1851" s="1">
        <v>0.86236594663546995</v>
      </c>
      <c r="V1851" s="1">
        <v>406.790663</v>
      </c>
      <c r="W1851" s="1">
        <v>379.211635</v>
      </c>
      <c r="X1851" s="1">
        <v>262</v>
      </c>
      <c r="Y1851" s="1">
        <v>389.46</v>
      </c>
      <c r="Z1851" s="7">
        <v>74463</v>
      </c>
      <c r="AA1851" s="7">
        <v>8.7349294555999997</v>
      </c>
      <c r="AB1851" s="7">
        <v>8.8539770133999998</v>
      </c>
      <c r="AC1851" s="7" t="s">
        <v>444</v>
      </c>
      <c r="AD1851" s="7">
        <v>276.97734793000001</v>
      </c>
      <c r="AE1851" s="7">
        <v>5.7340353796999999</v>
      </c>
      <c r="AF1851" s="7">
        <v>422.39130019999999</v>
      </c>
      <c r="AG1851" s="7">
        <v>9.2567062253000003</v>
      </c>
    </row>
    <row r="1852" spans="1:33" x14ac:dyDescent="0.25">
      <c r="A1852" s="1">
        <v>232557</v>
      </c>
      <c r="B1852" s="1">
        <v>20002000</v>
      </c>
      <c r="C1852" s="1">
        <v>9211005</v>
      </c>
      <c r="D1852" s="1">
        <v>132008</v>
      </c>
      <c r="E1852" s="1" t="s">
        <v>635</v>
      </c>
      <c r="F1852" s="1">
        <v>34203085</v>
      </c>
      <c r="G1852" s="1">
        <v>1.83</v>
      </c>
      <c r="H1852" s="1">
        <v>66.730633765448275</v>
      </c>
      <c r="I1852" s="1">
        <v>-39.601031458972933</v>
      </c>
      <c r="J1852" s="1">
        <v>3.8298777333971028</v>
      </c>
      <c r="K1852" s="1">
        <v>-64.93871573637027</v>
      </c>
      <c r="L1852" s="1">
        <v>64.900809851930404</v>
      </c>
      <c r="M1852" s="1">
        <v>124.55000305175781</v>
      </c>
      <c r="N1852" s="1">
        <v>0.87858927590506397</v>
      </c>
      <c r="O1852" s="1">
        <v>0.96533690096206171</v>
      </c>
      <c r="P1852" s="1">
        <v>0.84813464882069622</v>
      </c>
      <c r="Q1852" s="1">
        <v>0.89239285060337603</v>
      </c>
      <c r="R1852" s="1">
        <v>0.9329846751933194</v>
      </c>
      <c r="S1852" s="1">
        <v>0.83258885386503123</v>
      </c>
      <c r="T1852" s="1">
        <v>0.83258885386503123</v>
      </c>
      <c r="U1852" s="1">
        <v>0.84813464882069622</v>
      </c>
      <c r="V1852" s="1">
        <v>406.790663</v>
      </c>
      <c r="W1852" s="1">
        <v>379.211635</v>
      </c>
      <c r="X1852" s="1">
        <v>262</v>
      </c>
      <c r="Y1852" s="1">
        <v>389.46</v>
      </c>
      <c r="Z1852" s="7">
        <v>74463</v>
      </c>
      <c r="AA1852" s="7">
        <v>3.9556011337000001</v>
      </c>
      <c r="AB1852" s="7">
        <v>3.8197133569999999</v>
      </c>
      <c r="AC1852" s="7" t="s">
        <v>444</v>
      </c>
      <c r="AD1852" s="7" t="s">
        <v>445</v>
      </c>
      <c r="AE1852" s="7">
        <v>2.3591406488</v>
      </c>
      <c r="AF1852" s="7" t="s">
        <v>445</v>
      </c>
      <c r="AG1852" s="7">
        <v>4.0865576349000001</v>
      </c>
    </row>
    <row r="1853" spans="1:33" x14ac:dyDescent="0.25">
      <c r="A1853" s="1">
        <v>238849</v>
      </c>
      <c r="B1853" s="1">
        <v>20003000</v>
      </c>
      <c r="C1853" s="1">
        <v>9211022</v>
      </c>
      <c r="D1853" s="1">
        <v>132017</v>
      </c>
      <c r="E1853" s="1" t="s">
        <v>636</v>
      </c>
      <c r="F1853" s="1">
        <v>34203085</v>
      </c>
      <c r="G1853" s="1">
        <v>1.83</v>
      </c>
      <c r="H1853" s="1">
        <v>59.202518566973275</v>
      </c>
      <c r="I1853" s="1">
        <v>-30.349785284196294</v>
      </c>
      <c r="J1853" s="1">
        <v>12.01793407176104</v>
      </c>
      <c r="K1853" s="1">
        <v>-56.68346343571838</v>
      </c>
      <c r="L1853" s="1">
        <v>54.205041751116561</v>
      </c>
      <c r="M1853" s="1">
        <v>114.66500091552734</v>
      </c>
      <c r="N1853" s="1">
        <v>0.90333684017783711</v>
      </c>
      <c r="O1853" s="1">
        <v>0.96533690096206171</v>
      </c>
      <c r="P1853" s="1">
        <v>0.87202438582213448</v>
      </c>
      <c r="Q1853" s="1">
        <v>0.90833552511114846</v>
      </c>
      <c r="R1853" s="1">
        <v>0.9329846751933194</v>
      </c>
      <c r="S1853" s="1">
        <v>0.84746312486237807</v>
      </c>
      <c r="T1853" s="1">
        <v>0.84746312486237807</v>
      </c>
      <c r="U1853" s="1">
        <v>0.87202438582213448</v>
      </c>
      <c r="V1853" s="1">
        <v>406.790663</v>
      </c>
      <c r="W1853" s="1">
        <v>379.211635</v>
      </c>
      <c r="X1853" s="1">
        <v>262</v>
      </c>
      <c r="Y1853" s="1">
        <v>389.46</v>
      </c>
      <c r="Z1853" s="7">
        <v>74463</v>
      </c>
      <c r="AA1853" s="7">
        <v>5.1005726113999996</v>
      </c>
      <c r="AB1853" s="7">
        <v>4.5856034693999996</v>
      </c>
      <c r="AC1853" s="7" t="s">
        <v>444</v>
      </c>
      <c r="AD1853" s="7" t="s">
        <v>445</v>
      </c>
      <c r="AE1853" s="7">
        <v>2.9171095987000002</v>
      </c>
      <c r="AF1853" s="7" t="s">
        <v>445</v>
      </c>
      <c r="AG1853" s="7">
        <v>4.9914937569999998</v>
      </c>
    </row>
    <row r="1854" spans="1:33" x14ac:dyDescent="0.25">
      <c r="A1854" s="1">
        <v>238850</v>
      </c>
      <c r="B1854" s="1">
        <v>20003000</v>
      </c>
      <c r="C1854" s="1">
        <v>9211013</v>
      </c>
      <c r="D1854" s="1">
        <v>132015</v>
      </c>
      <c r="E1854" s="1" t="s">
        <v>634</v>
      </c>
      <c r="F1854" s="1">
        <v>34203085</v>
      </c>
      <c r="G1854" s="1">
        <v>1.83</v>
      </c>
      <c r="H1854" s="1">
        <v>47.229616161716649</v>
      </c>
      <c r="I1854" s="1">
        <v>-23.344369557954771</v>
      </c>
      <c r="J1854" s="1">
        <v>10.639192988689619</v>
      </c>
      <c r="K1854" s="1">
        <v>-45.659596932098886</v>
      </c>
      <c r="L1854" s="1">
        <v>42.917439018640501</v>
      </c>
      <c r="M1854" s="1">
        <v>119.41749572753906</v>
      </c>
      <c r="N1854" s="1">
        <v>0.89333158794202294</v>
      </c>
      <c r="O1854" s="1">
        <v>0.96533690096206171</v>
      </c>
      <c r="P1854" s="1">
        <v>0.86236594663546995</v>
      </c>
      <c r="Q1854" s="1">
        <v>0.90208224246376456</v>
      </c>
      <c r="R1854" s="1">
        <v>0.9329846751933194</v>
      </c>
      <c r="S1854" s="1">
        <v>0.84162890798271661</v>
      </c>
      <c r="T1854" s="1">
        <v>0.84162890798271661</v>
      </c>
      <c r="U1854" s="1">
        <v>0.86236594663546995</v>
      </c>
      <c r="V1854" s="1">
        <v>406.790663</v>
      </c>
      <c r="W1854" s="1">
        <v>379.211635</v>
      </c>
      <c r="X1854" s="1">
        <v>262</v>
      </c>
      <c r="Y1854" s="1">
        <v>389.46</v>
      </c>
      <c r="Z1854" s="7">
        <v>74463</v>
      </c>
      <c r="AA1854" s="7">
        <v>6.6197277393</v>
      </c>
      <c r="AB1854" s="7">
        <v>5.9240283358000001</v>
      </c>
      <c r="AC1854" s="7" t="s">
        <v>444</v>
      </c>
      <c r="AD1854" s="7" t="s">
        <v>445</v>
      </c>
      <c r="AE1854" s="7">
        <v>3.8293631285999998</v>
      </c>
      <c r="AF1854" s="7" t="s">
        <v>445</v>
      </c>
      <c r="AG1854" s="7">
        <v>6.3556725014</v>
      </c>
    </row>
    <row r="1855" spans="1:33" x14ac:dyDescent="0.25">
      <c r="A1855" s="1">
        <v>238851</v>
      </c>
      <c r="B1855" s="1">
        <v>20003000</v>
      </c>
      <c r="C1855" s="1">
        <v>9211016</v>
      </c>
      <c r="D1855" s="1">
        <v>132016</v>
      </c>
      <c r="E1855" s="1" t="s">
        <v>634</v>
      </c>
      <c r="F1855" s="1">
        <v>34203085</v>
      </c>
      <c r="G1855" s="1">
        <v>1.83</v>
      </c>
      <c r="H1855" s="1">
        <v>53.820987477965502</v>
      </c>
      <c r="I1855" s="1">
        <v>-27.781388296683126</v>
      </c>
      <c r="J1855" s="1">
        <v>11.048750941616181</v>
      </c>
      <c r="K1855" s="1">
        <v>-51.7489091050154</v>
      </c>
      <c r="L1855" s="1">
        <v>49.24132479641753</v>
      </c>
      <c r="M1855" s="1">
        <v>116.6824951171875</v>
      </c>
      <c r="N1855" s="1">
        <v>0.89908948396381572</v>
      </c>
      <c r="O1855" s="1">
        <v>0.96533690096206171</v>
      </c>
      <c r="P1855" s="1">
        <v>0.86792425613720914</v>
      </c>
      <c r="Q1855" s="1">
        <v>0.90568092747738504</v>
      </c>
      <c r="R1855" s="1">
        <v>0.9329846751933194</v>
      </c>
      <c r="S1855" s="1">
        <v>0.84498642595127238</v>
      </c>
      <c r="T1855" s="1">
        <v>0.84498642595127238</v>
      </c>
      <c r="U1855" s="1">
        <v>0.86792425613720914</v>
      </c>
      <c r="V1855" s="1">
        <v>406.790663</v>
      </c>
      <c r="W1855" s="1">
        <v>379.211635</v>
      </c>
      <c r="X1855" s="1">
        <v>262</v>
      </c>
      <c r="Y1855" s="1">
        <v>389.46</v>
      </c>
      <c r="Z1855" s="7">
        <v>74463</v>
      </c>
      <c r="AA1855" s="7">
        <v>5.6839585975000002</v>
      </c>
      <c r="AB1855" s="7">
        <v>5.1152162315999998</v>
      </c>
      <c r="AC1855" s="7" t="s">
        <v>444</v>
      </c>
      <c r="AD1855" s="7" t="s">
        <v>445</v>
      </c>
      <c r="AE1855" s="7">
        <v>3.2780890927000002</v>
      </c>
      <c r="AF1855" s="7" t="s">
        <v>445</v>
      </c>
      <c r="AG1855" s="7">
        <v>5.5319595455000004</v>
      </c>
    </row>
    <row r="1856" spans="1:33" x14ac:dyDescent="0.25">
      <c r="A1856" s="1">
        <v>245143</v>
      </c>
      <c r="B1856" s="1">
        <v>20004000</v>
      </c>
      <c r="C1856" s="1">
        <v>9211016</v>
      </c>
      <c r="D1856" s="1">
        <v>132025</v>
      </c>
      <c r="E1856" s="1" t="s">
        <v>634</v>
      </c>
      <c r="F1856" s="1">
        <v>34203085</v>
      </c>
      <c r="G1856" s="1">
        <v>1.83</v>
      </c>
      <c r="H1856" s="1">
        <v>40.423077995813308</v>
      </c>
      <c r="I1856" s="1">
        <v>-23.616350460547459</v>
      </c>
      <c r="J1856" s="1">
        <v>5.5070633402493314</v>
      </c>
      <c r="K1856" s="1">
        <v>-39.774740551412485</v>
      </c>
      <c r="L1856" s="1">
        <v>37.975372503571329</v>
      </c>
      <c r="M1856" s="1">
        <v>116.6824951171875</v>
      </c>
      <c r="N1856" s="1">
        <v>0.89908948396381572</v>
      </c>
      <c r="O1856" s="1">
        <v>0.96533690096206171</v>
      </c>
      <c r="P1856" s="1">
        <v>0.86792425613720914</v>
      </c>
      <c r="Q1856" s="1">
        <v>0.90568092747738504</v>
      </c>
      <c r="R1856" s="1">
        <v>0.9329846751933194</v>
      </c>
      <c r="S1856" s="1">
        <v>0.84498642595127238</v>
      </c>
      <c r="T1856" s="1">
        <v>0.84498642595127238</v>
      </c>
      <c r="U1856" s="1">
        <v>0.86792425613720914</v>
      </c>
      <c r="V1856" s="1">
        <v>406.790663</v>
      </c>
      <c r="W1856" s="1">
        <v>379.211635</v>
      </c>
      <c r="X1856" s="1">
        <v>262</v>
      </c>
      <c r="Y1856" s="1">
        <v>389.46</v>
      </c>
      <c r="Z1856" s="7">
        <v>74463</v>
      </c>
      <c r="AA1856" s="7">
        <v>7.6668531348000002</v>
      </c>
      <c r="AB1856" s="7">
        <v>7.1420562842999997</v>
      </c>
      <c r="AC1856" s="7" t="s">
        <v>444</v>
      </c>
      <c r="AD1856" s="7" t="s">
        <v>445</v>
      </c>
      <c r="AE1856" s="7">
        <v>4.5660059758999996</v>
      </c>
      <c r="AF1856" s="7" t="s">
        <v>445</v>
      </c>
      <c r="AG1856" s="7">
        <v>7.4984031600999996</v>
      </c>
    </row>
    <row r="1857" spans="1:33" x14ac:dyDescent="0.25">
      <c r="A1857" s="1">
        <v>245144</v>
      </c>
      <c r="B1857" s="1">
        <v>20004000</v>
      </c>
      <c r="C1857" s="1">
        <v>9211013</v>
      </c>
      <c r="D1857" s="1">
        <v>132024</v>
      </c>
      <c r="E1857" s="1" t="s">
        <v>634</v>
      </c>
      <c r="F1857" s="1">
        <v>34203085</v>
      </c>
      <c r="G1857" s="1">
        <v>1.83</v>
      </c>
      <c r="H1857" s="1">
        <v>33.873295566751146</v>
      </c>
      <c r="I1857" s="1">
        <v>-19.134401922966873</v>
      </c>
      <c r="J1857" s="1">
        <v>5.0559165001360897</v>
      </c>
      <c r="K1857" s="1">
        <v>-33.730358177348208</v>
      </c>
      <c r="L1857" s="1">
        <v>31.655468550306221</v>
      </c>
      <c r="M1857" s="1">
        <v>119.41749572753906</v>
      </c>
      <c r="N1857" s="1">
        <v>0.89333158794202294</v>
      </c>
      <c r="O1857" s="1">
        <v>0.96533690096206171</v>
      </c>
      <c r="P1857" s="1">
        <v>0.86236594663546995</v>
      </c>
      <c r="Q1857" s="1">
        <v>0.90208224246376456</v>
      </c>
      <c r="R1857" s="1">
        <v>0.9329846751933194</v>
      </c>
      <c r="S1857" s="1">
        <v>0.84162890798271661</v>
      </c>
      <c r="T1857" s="1">
        <v>0.84162890798271661</v>
      </c>
      <c r="U1857" s="1">
        <v>0.86236594663546995</v>
      </c>
      <c r="V1857" s="1">
        <v>406.790663</v>
      </c>
      <c r="W1857" s="1">
        <v>379.211635</v>
      </c>
      <c r="X1857" s="1">
        <v>262</v>
      </c>
      <c r="Y1857" s="1">
        <v>389.46</v>
      </c>
      <c r="Z1857" s="7">
        <v>74463</v>
      </c>
      <c r="AA1857" s="7">
        <v>9.3305752708000007</v>
      </c>
      <c r="AB1857" s="7">
        <v>8.6541890925999994</v>
      </c>
      <c r="AC1857" s="7" t="s">
        <v>444</v>
      </c>
      <c r="AD1857" s="7" t="s">
        <v>445</v>
      </c>
      <c r="AE1857" s="7">
        <v>5.5373386410999998</v>
      </c>
      <c r="AF1857" s="7" t="s">
        <v>445</v>
      </c>
      <c r="AG1857" s="7">
        <v>8.9571145912999999</v>
      </c>
    </row>
    <row r="1858" spans="1:33" x14ac:dyDescent="0.25">
      <c r="A1858" s="1">
        <v>245145</v>
      </c>
      <c r="B1858" s="1">
        <v>20004000</v>
      </c>
      <c r="C1858" s="1">
        <v>9211022</v>
      </c>
      <c r="D1858" s="1">
        <v>132026</v>
      </c>
      <c r="E1858" s="1" t="s">
        <v>636</v>
      </c>
      <c r="F1858" s="1">
        <v>34203085</v>
      </c>
      <c r="G1858" s="1">
        <v>1.83</v>
      </c>
      <c r="H1858" s="1">
        <v>45.800994494706543</v>
      </c>
      <c r="I1858" s="1">
        <v>-26.198548215256253</v>
      </c>
      <c r="J1858" s="1">
        <v>6.4798639566439729</v>
      </c>
      <c r="K1858" s="1">
        <v>-44.695498053322062</v>
      </c>
      <c r="L1858" s="1">
        <v>42.931402124048674</v>
      </c>
      <c r="M1858" s="1">
        <v>114.66500091552734</v>
      </c>
      <c r="N1858" s="1">
        <v>0.90333684017783711</v>
      </c>
      <c r="O1858" s="1">
        <v>0.96533690096206171</v>
      </c>
      <c r="P1858" s="1">
        <v>0.87202438582213448</v>
      </c>
      <c r="Q1858" s="1">
        <v>0.90833552511114846</v>
      </c>
      <c r="R1858" s="1">
        <v>0.9329846751933194</v>
      </c>
      <c r="S1858" s="1">
        <v>0.84746312486237807</v>
      </c>
      <c r="T1858" s="1">
        <v>0.84746312486237807</v>
      </c>
      <c r="U1858" s="1">
        <v>0.87202438582213448</v>
      </c>
      <c r="V1858" s="1">
        <v>406.790663</v>
      </c>
      <c r="W1858" s="1">
        <v>379.211635</v>
      </c>
      <c r="X1858" s="1">
        <v>262</v>
      </c>
      <c r="Y1858" s="1">
        <v>389.46</v>
      </c>
      <c r="Z1858" s="7">
        <v>74463</v>
      </c>
      <c r="AA1858" s="7">
        <v>6.7025621513999996</v>
      </c>
      <c r="AB1858" s="7">
        <v>6.2199697137000003</v>
      </c>
      <c r="AC1858" s="7" t="s">
        <v>444</v>
      </c>
      <c r="AD1858" s="7" t="s">
        <v>445</v>
      </c>
      <c r="AE1858" s="7">
        <v>3.9677338520999998</v>
      </c>
      <c r="AF1858" s="7" t="s">
        <v>445</v>
      </c>
      <c r="AG1858" s="7">
        <v>6.5984972109999998</v>
      </c>
    </row>
    <row r="1859" spans="1:33" x14ac:dyDescent="0.25">
      <c r="A1859" s="1">
        <v>251437</v>
      </c>
      <c r="B1859" s="1">
        <v>20005000</v>
      </c>
      <c r="C1859" s="1">
        <v>9211005</v>
      </c>
      <c r="D1859" s="1">
        <v>132033</v>
      </c>
      <c r="E1859" s="1" t="s">
        <v>635</v>
      </c>
      <c r="F1859" s="1">
        <v>34203085</v>
      </c>
      <c r="G1859" s="1">
        <v>1.83</v>
      </c>
      <c r="H1859" s="1">
        <v>89.785185111382276</v>
      </c>
      <c r="I1859" s="1">
        <v>-38.325673351045751</v>
      </c>
      <c r="J1859" s="1">
        <v>21.974553248253017</v>
      </c>
      <c r="K1859" s="1">
        <v>-86.642947755051637</v>
      </c>
      <c r="L1859" s="1">
        <v>81.063698438658875</v>
      </c>
      <c r="M1859" s="1">
        <v>124.55000305175781</v>
      </c>
      <c r="N1859" s="1">
        <v>0.87858927590506397</v>
      </c>
      <c r="O1859" s="1">
        <v>0.96533690096206171</v>
      </c>
      <c r="P1859" s="1">
        <v>0.84813464882069622</v>
      </c>
      <c r="Q1859" s="1">
        <v>0.89239285060337603</v>
      </c>
      <c r="R1859" s="1">
        <v>0.9329846751933194</v>
      </c>
      <c r="S1859" s="1">
        <v>0.83258885386503123</v>
      </c>
      <c r="T1859" s="1">
        <v>0.83258885386503123</v>
      </c>
      <c r="U1859" s="1">
        <v>0.84813464882069622</v>
      </c>
      <c r="V1859" s="1">
        <v>406.790663</v>
      </c>
      <c r="W1859" s="1">
        <v>379.211635</v>
      </c>
      <c r="X1859" s="1">
        <v>262</v>
      </c>
      <c r="Y1859" s="1">
        <v>389.46</v>
      </c>
      <c r="Z1859" s="7">
        <v>74463</v>
      </c>
      <c r="AA1859" s="7">
        <v>2.9675284138000002</v>
      </c>
      <c r="AB1859" s="7">
        <v>2.5821335834000001</v>
      </c>
      <c r="AC1859" s="7" t="s">
        <v>444</v>
      </c>
      <c r="AD1859" s="7" t="s">
        <v>445</v>
      </c>
      <c r="AE1859" s="7">
        <v>1.5176691856</v>
      </c>
      <c r="AF1859" s="7" t="s">
        <v>445</v>
      </c>
      <c r="AG1859" s="7">
        <v>2.8123647555</v>
      </c>
    </row>
    <row r="1860" spans="1:33" x14ac:dyDescent="0.25">
      <c r="A1860" s="1">
        <v>251438</v>
      </c>
      <c r="B1860" s="1">
        <v>20005000</v>
      </c>
      <c r="C1860" s="1">
        <v>9211006</v>
      </c>
      <c r="D1860" s="1">
        <v>132034</v>
      </c>
      <c r="E1860" s="1" t="s">
        <v>633</v>
      </c>
      <c r="F1860" s="1">
        <v>34203085</v>
      </c>
      <c r="G1860" s="1">
        <v>1.83</v>
      </c>
      <c r="H1860" s="1">
        <v>82.583978917871633</v>
      </c>
      <c r="I1860" s="1">
        <v>-32.24069773801746</v>
      </c>
      <c r="J1860" s="1">
        <v>24.341619165306909</v>
      </c>
      <c r="K1860" s="1">
        <v>-80.207631829890602</v>
      </c>
      <c r="L1860" s="1">
        <v>73.502814962537173</v>
      </c>
      <c r="M1860" s="1">
        <v>132.83750915527344</v>
      </c>
      <c r="N1860" s="1">
        <v>0.85195086342947812</v>
      </c>
      <c r="O1860" s="1">
        <v>0.96533690096206171</v>
      </c>
      <c r="P1860" s="1">
        <v>0.82241960627496513</v>
      </c>
      <c r="Q1860" s="1">
        <v>0.87463390895298543</v>
      </c>
      <c r="R1860" s="1">
        <v>0.9329846751933194</v>
      </c>
      <c r="S1860" s="1">
        <v>0.81602003345756435</v>
      </c>
      <c r="T1860" s="1">
        <v>0.81602003345756435</v>
      </c>
      <c r="U1860" s="1">
        <v>0.82241960627496513</v>
      </c>
      <c r="V1860" s="1">
        <v>406.790663</v>
      </c>
      <c r="W1860" s="1">
        <v>379.211635</v>
      </c>
      <c r="X1860" s="1">
        <v>262</v>
      </c>
      <c r="Y1860" s="1">
        <v>389.46</v>
      </c>
      <c r="Z1860" s="7">
        <v>74463</v>
      </c>
      <c r="AA1860" s="7">
        <v>3.2429814927999998</v>
      </c>
      <c r="AB1860" s="7">
        <v>2.7764114497999999</v>
      </c>
      <c r="AC1860" s="7" t="s">
        <v>444</v>
      </c>
      <c r="AD1860" s="7" t="s">
        <v>445</v>
      </c>
      <c r="AE1860" s="7">
        <v>1.6655474534000001</v>
      </c>
      <c r="AF1860" s="7" t="s">
        <v>445</v>
      </c>
      <c r="AG1860" s="7">
        <v>2.9933798387000001</v>
      </c>
    </row>
    <row r="1861" spans="1:33" x14ac:dyDescent="0.25">
      <c r="A1861" s="1">
        <v>251439</v>
      </c>
      <c r="B1861" s="1">
        <v>20005000</v>
      </c>
      <c r="C1861" s="1">
        <v>9211013</v>
      </c>
      <c r="D1861" s="1">
        <v>132035</v>
      </c>
      <c r="E1861" s="1" t="s">
        <v>634</v>
      </c>
      <c r="F1861" s="1">
        <v>34203085</v>
      </c>
      <c r="G1861" s="1">
        <v>1.83</v>
      </c>
      <c r="H1861" s="1">
        <v>56.235126247834437</v>
      </c>
      <c r="I1861" s="1">
        <v>-22.62855432917873</v>
      </c>
      <c r="J1861" s="1">
        <v>17.357364824563327</v>
      </c>
      <c r="K1861" s="1">
        <v>-54.296779689934496</v>
      </c>
      <c r="L1861" s="1">
        <v>49.882170255123022</v>
      </c>
      <c r="M1861" s="1">
        <v>119.41749572753906</v>
      </c>
      <c r="N1861" s="1">
        <v>0.89333158794202294</v>
      </c>
      <c r="O1861" s="1">
        <v>0.96533690096206171</v>
      </c>
      <c r="P1861" s="1">
        <v>0.86236594663546995</v>
      </c>
      <c r="Q1861" s="1">
        <v>0.90208224246376456</v>
      </c>
      <c r="R1861" s="1">
        <v>0.9329846751933194</v>
      </c>
      <c r="S1861" s="1">
        <v>0.84162890798271661</v>
      </c>
      <c r="T1861" s="1">
        <v>0.84162890798271661</v>
      </c>
      <c r="U1861" s="1">
        <v>0.86236594663546995</v>
      </c>
      <c r="V1861" s="1">
        <v>406.790663</v>
      </c>
      <c r="W1861" s="1">
        <v>379.211635</v>
      </c>
      <c r="X1861" s="1">
        <v>262</v>
      </c>
      <c r="Y1861" s="1">
        <v>389.46</v>
      </c>
      <c r="Z1861" s="7">
        <v>74463</v>
      </c>
      <c r="AA1861" s="7">
        <v>5.5558334555000002</v>
      </c>
      <c r="AB1861" s="7">
        <v>4.8152123488000003</v>
      </c>
      <c r="AC1861" s="7" t="s">
        <v>444</v>
      </c>
      <c r="AD1861" s="7" t="s">
        <v>445</v>
      </c>
      <c r="AE1861" s="7">
        <v>3.0611390795000002</v>
      </c>
      <c r="AF1861" s="7" t="s">
        <v>445</v>
      </c>
      <c r="AG1861" s="7">
        <v>5.1855793934000003</v>
      </c>
    </row>
    <row r="1862" spans="1:33" x14ac:dyDescent="0.25">
      <c r="A1862" s="1">
        <v>257731</v>
      </c>
      <c r="B1862" s="1">
        <v>20006000</v>
      </c>
      <c r="C1862" s="1">
        <v>9211013</v>
      </c>
      <c r="D1862" s="1">
        <v>132042</v>
      </c>
      <c r="E1862" s="1" t="s">
        <v>634</v>
      </c>
      <c r="F1862" s="1">
        <v>34203085</v>
      </c>
      <c r="G1862" s="1">
        <v>1.83</v>
      </c>
      <c r="H1862" s="1">
        <v>37.311734263727594</v>
      </c>
      <c r="I1862" s="1">
        <v>-19.17071687225144</v>
      </c>
      <c r="J1862" s="1">
        <v>7.2568363215375449</v>
      </c>
      <c r="K1862" s="1">
        <v>-37.190766336580147</v>
      </c>
      <c r="L1862" s="1">
        <v>34.268493057188046</v>
      </c>
      <c r="M1862" s="1">
        <v>119.41749572753906</v>
      </c>
      <c r="N1862" s="1">
        <v>0.89333158794202294</v>
      </c>
      <c r="O1862" s="1">
        <v>0.96533690096206171</v>
      </c>
      <c r="P1862" s="1">
        <v>0.86236594663546995</v>
      </c>
      <c r="Q1862" s="1">
        <v>0.90208224246376456</v>
      </c>
      <c r="R1862" s="1">
        <v>0.9329846751933194</v>
      </c>
      <c r="S1862" s="1">
        <v>0.84162890798271661</v>
      </c>
      <c r="T1862" s="1">
        <v>0.84162890798271661</v>
      </c>
      <c r="U1862" s="1">
        <v>0.86236594663546995</v>
      </c>
      <c r="V1862" s="1">
        <v>406.790663</v>
      </c>
      <c r="W1862" s="1">
        <v>379.211635</v>
      </c>
      <c r="X1862" s="1">
        <v>262</v>
      </c>
      <c r="Y1862" s="1">
        <v>389.46</v>
      </c>
      <c r="Z1862" s="7">
        <v>74463</v>
      </c>
      <c r="AA1862" s="7">
        <v>8.5428532572999991</v>
      </c>
      <c r="AB1862" s="7">
        <v>7.7645135517000003</v>
      </c>
      <c r="AC1862" s="7" t="s">
        <v>444</v>
      </c>
      <c r="AD1862" s="7" t="s">
        <v>445</v>
      </c>
      <c r="AE1862" s="7">
        <v>4.9290731440000002</v>
      </c>
      <c r="AF1862" s="7" t="s">
        <v>445</v>
      </c>
      <c r="AG1862" s="7">
        <v>8.0306566564999997</v>
      </c>
    </row>
    <row r="1863" spans="1:33" x14ac:dyDescent="0.25">
      <c r="A1863" s="1">
        <v>257732</v>
      </c>
      <c r="B1863" s="1">
        <v>20006000</v>
      </c>
      <c r="C1863" s="1">
        <v>9211005</v>
      </c>
      <c r="D1863" s="1">
        <v>132040</v>
      </c>
      <c r="E1863" s="1" t="s">
        <v>635</v>
      </c>
      <c r="F1863" s="1">
        <v>34203085</v>
      </c>
      <c r="G1863" s="1">
        <v>1.83</v>
      </c>
      <c r="H1863" s="1">
        <v>70.860842772337108</v>
      </c>
      <c r="I1863" s="1">
        <v>-34.925873317704053</v>
      </c>
      <c r="J1863" s="1">
        <v>11.874974253323625</v>
      </c>
      <c r="K1863" s="1">
        <v>-69.47889782495362</v>
      </c>
      <c r="L1863" s="1">
        <v>65.732850378058515</v>
      </c>
      <c r="M1863" s="1">
        <v>124.55000305175781</v>
      </c>
      <c r="N1863" s="1">
        <v>0.87858927590506397</v>
      </c>
      <c r="O1863" s="1">
        <v>0.96533690096206171</v>
      </c>
      <c r="P1863" s="1">
        <v>0.84813464882069622</v>
      </c>
      <c r="Q1863" s="1">
        <v>0.89239285060337603</v>
      </c>
      <c r="R1863" s="1">
        <v>0.9329846751933194</v>
      </c>
      <c r="S1863" s="1">
        <v>0.83258885386503123</v>
      </c>
      <c r="T1863" s="1">
        <v>0.83258885386503123</v>
      </c>
      <c r="U1863" s="1">
        <v>0.84813464882069622</v>
      </c>
      <c r="V1863" s="1">
        <v>406.790663</v>
      </c>
      <c r="W1863" s="1">
        <v>379.211635</v>
      </c>
      <c r="X1863" s="1">
        <v>262</v>
      </c>
      <c r="Y1863" s="1">
        <v>389.46</v>
      </c>
      <c r="Z1863" s="7">
        <v>74463</v>
      </c>
      <c r="AA1863" s="7">
        <v>3.8928735789000002</v>
      </c>
      <c r="AB1863" s="7">
        <v>3.5387905971000002</v>
      </c>
      <c r="AC1863" s="7" t="s">
        <v>444</v>
      </c>
      <c r="AD1863" s="7" t="s">
        <v>445</v>
      </c>
      <c r="AE1863" s="7">
        <v>2.1396335656000001</v>
      </c>
      <c r="AF1863" s="7" t="s">
        <v>445</v>
      </c>
      <c r="AG1863" s="7">
        <v>3.7541704125000002</v>
      </c>
    </row>
    <row r="1864" spans="1:33" x14ac:dyDescent="0.25">
      <c r="A1864" s="1">
        <v>257733</v>
      </c>
      <c r="B1864" s="1">
        <v>20006000</v>
      </c>
      <c r="C1864" s="1">
        <v>9211006</v>
      </c>
      <c r="D1864" s="1">
        <v>132041</v>
      </c>
      <c r="E1864" s="1" t="s">
        <v>633</v>
      </c>
      <c r="F1864" s="1">
        <v>34203085</v>
      </c>
      <c r="G1864" s="1">
        <v>1.83</v>
      </c>
      <c r="H1864" s="1">
        <v>63.668106263199519</v>
      </c>
      <c r="I1864" s="1">
        <v>-28.843324522026201</v>
      </c>
      <c r="J1864" s="1">
        <v>14.233571267704715</v>
      </c>
      <c r="K1864" s="1">
        <v>-63.041154300741908</v>
      </c>
      <c r="L1864" s="1">
        <v>57.879583949502837</v>
      </c>
      <c r="M1864" s="1">
        <v>132.83750915527344</v>
      </c>
      <c r="N1864" s="1">
        <v>0.85195086342947812</v>
      </c>
      <c r="O1864" s="1">
        <v>0.96533690096206171</v>
      </c>
      <c r="P1864" s="1">
        <v>0.82241960627496513</v>
      </c>
      <c r="Q1864" s="1">
        <v>0.87463390895298543</v>
      </c>
      <c r="R1864" s="1">
        <v>0.9329846751933194</v>
      </c>
      <c r="S1864" s="1">
        <v>0.81602003345756435</v>
      </c>
      <c r="T1864" s="1">
        <v>0.81602003345756435</v>
      </c>
      <c r="U1864" s="1">
        <v>0.82241960627496513</v>
      </c>
      <c r="V1864" s="1">
        <v>406.790663</v>
      </c>
      <c r="W1864" s="1">
        <v>379.211635</v>
      </c>
      <c r="X1864" s="1">
        <v>262</v>
      </c>
      <c r="Y1864" s="1">
        <v>389.46</v>
      </c>
      <c r="Z1864" s="7">
        <v>74463</v>
      </c>
      <c r="AA1864" s="7">
        <v>4.3882744531000002</v>
      </c>
      <c r="AB1864" s="7">
        <v>3.8983879348000001</v>
      </c>
      <c r="AC1864" s="7" t="s">
        <v>444</v>
      </c>
      <c r="AD1864" s="7" t="s">
        <v>445</v>
      </c>
      <c r="AE1864" s="7">
        <v>2.3913917208000002</v>
      </c>
      <c r="AF1864" s="7" t="s">
        <v>445</v>
      </c>
      <c r="AG1864" s="7">
        <v>4.0808006834999997</v>
      </c>
    </row>
    <row r="1865" spans="1:33" x14ac:dyDescent="0.25">
      <c r="A1865" s="1">
        <v>264025</v>
      </c>
      <c r="B1865" s="1">
        <v>20007000</v>
      </c>
      <c r="C1865" s="1">
        <v>9211013</v>
      </c>
      <c r="D1865" s="1">
        <v>132047</v>
      </c>
      <c r="E1865" s="1" t="s">
        <v>634</v>
      </c>
      <c r="F1865" s="1">
        <v>34203085</v>
      </c>
      <c r="G1865" s="1">
        <v>1.83</v>
      </c>
      <c r="H1865" s="1">
        <v>47.093627123648048</v>
      </c>
      <c r="I1865" s="1">
        <v>-22.986289755316509</v>
      </c>
      <c r="J1865" s="1">
        <v>11.129617455204635</v>
      </c>
      <c r="K1865" s="1">
        <v>-45.851512309869605</v>
      </c>
      <c r="L1865" s="1">
        <v>42.639978191340063</v>
      </c>
      <c r="M1865" s="1">
        <v>119.41749572753906</v>
      </c>
      <c r="N1865" s="1">
        <v>0.89333158794202294</v>
      </c>
      <c r="O1865" s="1">
        <v>0.96533690096206171</v>
      </c>
      <c r="P1865" s="1">
        <v>0.86236594663546995</v>
      </c>
      <c r="Q1865" s="1">
        <v>0.90208224246376456</v>
      </c>
      <c r="R1865" s="1">
        <v>0.9329846751933194</v>
      </c>
      <c r="S1865" s="1">
        <v>0.84162890798271661</v>
      </c>
      <c r="T1865" s="1">
        <v>0.84162890798271661</v>
      </c>
      <c r="U1865" s="1">
        <v>0.86236594663546995</v>
      </c>
      <c r="V1865" s="1">
        <v>406.790663</v>
      </c>
      <c r="W1865" s="1">
        <v>379.211635</v>
      </c>
      <c r="X1865" s="1">
        <v>262</v>
      </c>
      <c r="Y1865" s="1">
        <v>389.46</v>
      </c>
      <c r="Z1865" s="7">
        <v>74463</v>
      </c>
      <c r="AA1865" s="7">
        <v>6.6693097526000003</v>
      </c>
      <c r="AB1865" s="7">
        <v>5.9440223776999996</v>
      </c>
      <c r="AC1865" s="7" t="s">
        <v>444</v>
      </c>
      <c r="AD1865" s="7" t="s">
        <v>445</v>
      </c>
      <c r="AE1865" s="7">
        <v>3.8091494212999999</v>
      </c>
      <c r="AF1865" s="7" t="s">
        <v>445</v>
      </c>
      <c r="AG1865" s="7">
        <v>6.3248847128000003</v>
      </c>
    </row>
    <row r="1866" spans="1:33" x14ac:dyDescent="0.25">
      <c r="A1866" s="1">
        <v>264026</v>
      </c>
      <c r="B1866" s="1">
        <v>20007000</v>
      </c>
      <c r="C1866" s="1">
        <v>9211022</v>
      </c>
      <c r="D1866" s="1">
        <v>132049</v>
      </c>
      <c r="E1866" s="1" t="s">
        <v>636</v>
      </c>
      <c r="F1866" s="1">
        <v>34203085</v>
      </c>
      <c r="G1866" s="1">
        <v>1.83</v>
      </c>
      <c r="H1866" s="1">
        <v>59.06916166172892</v>
      </c>
      <c r="I1866" s="1">
        <v>-29.991060607579975</v>
      </c>
      <c r="J1866" s="1">
        <v>12.505731531354904</v>
      </c>
      <c r="K1866" s="1">
        <v>-56.876028813370255</v>
      </c>
      <c r="L1866" s="1">
        <v>53.918563337077074</v>
      </c>
      <c r="M1866" s="1">
        <v>114.66500091552734</v>
      </c>
      <c r="N1866" s="1">
        <v>0.90333684017783711</v>
      </c>
      <c r="O1866" s="1">
        <v>0.96533690096206171</v>
      </c>
      <c r="P1866" s="1">
        <v>0.87202438582213448</v>
      </c>
      <c r="Q1866" s="1">
        <v>0.90833552511114846</v>
      </c>
      <c r="R1866" s="1">
        <v>0.9329846751933194</v>
      </c>
      <c r="S1866" s="1">
        <v>0.84746312486237807</v>
      </c>
      <c r="T1866" s="1">
        <v>0.84746312486237807</v>
      </c>
      <c r="U1866" s="1">
        <v>0.87202438582213448</v>
      </c>
      <c r="V1866" s="1">
        <v>406.790663</v>
      </c>
      <c r="W1866" s="1">
        <v>379.211635</v>
      </c>
      <c r="X1866" s="1">
        <v>262</v>
      </c>
      <c r="Y1866" s="1">
        <v>389.46</v>
      </c>
      <c r="Z1866" s="7">
        <v>74463</v>
      </c>
      <c r="AA1866" s="7">
        <v>5.1329859818000001</v>
      </c>
      <c r="AB1866" s="7">
        <v>4.5982137516000003</v>
      </c>
      <c r="AC1866" s="7" t="s">
        <v>444</v>
      </c>
      <c r="AD1866" s="7" t="s">
        <v>445</v>
      </c>
      <c r="AE1866" s="7">
        <v>2.9038474265000001</v>
      </c>
      <c r="AF1866" s="7" t="s">
        <v>445</v>
      </c>
      <c r="AG1866" s="7">
        <v>4.9712083348</v>
      </c>
    </row>
    <row r="1867" spans="1:33" x14ac:dyDescent="0.25">
      <c r="A1867" s="1">
        <v>264027</v>
      </c>
      <c r="B1867" s="1">
        <v>20007000</v>
      </c>
      <c r="C1867" s="1">
        <v>9211016</v>
      </c>
      <c r="D1867" s="1">
        <v>132048</v>
      </c>
      <c r="E1867" s="1" t="s">
        <v>634</v>
      </c>
      <c r="F1867" s="1">
        <v>34203085</v>
      </c>
      <c r="G1867" s="1">
        <v>1.83</v>
      </c>
      <c r="H1867" s="1">
        <v>53.688858171852772</v>
      </c>
      <c r="I1867" s="1">
        <v>-27.419742341231327</v>
      </c>
      <c r="J1867" s="1">
        <v>11.535317384809684</v>
      </c>
      <c r="K1867" s="1">
        <v>-51.944392344234025</v>
      </c>
      <c r="L1867" s="1">
        <v>48.958051117157503</v>
      </c>
      <c r="M1867" s="1">
        <v>116.6824951171875</v>
      </c>
      <c r="N1867" s="1">
        <v>0.89908948396381572</v>
      </c>
      <c r="O1867" s="1">
        <v>0.96533690096206171</v>
      </c>
      <c r="P1867" s="1">
        <v>0.86792425613720914</v>
      </c>
      <c r="Q1867" s="1">
        <v>0.90568092747738504</v>
      </c>
      <c r="R1867" s="1">
        <v>0.9329846751933194</v>
      </c>
      <c r="S1867" s="1">
        <v>0.84498642595127238</v>
      </c>
      <c r="T1867" s="1">
        <v>0.84498642595127238</v>
      </c>
      <c r="U1867" s="1">
        <v>0.86792425613720914</v>
      </c>
      <c r="V1867" s="1">
        <v>406.790663</v>
      </c>
      <c r="W1867" s="1">
        <v>379.211635</v>
      </c>
      <c r="X1867" s="1">
        <v>262</v>
      </c>
      <c r="Y1867" s="1">
        <v>389.46</v>
      </c>
      <c r="Z1867" s="7">
        <v>74463</v>
      </c>
      <c r="AA1867" s="7">
        <v>5.7226323089999998</v>
      </c>
      <c r="AB1867" s="7">
        <v>5.1302658956</v>
      </c>
      <c r="AC1867" s="7" t="s">
        <v>444</v>
      </c>
      <c r="AD1867" s="7" t="s">
        <v>445</v>
      </c>
      <c r="AE1867" s="7">
        <v>3.2619892851999999</v>
      </c>
      <c r="AF1867" s="7" t="s">
        <v>445</v>
      </c>
      <c r="AG1867" s="7">
        <v>5.5073777079999999</v>
      </c>
    </row>
    <row r="1868" spans="1:33" x14ac:dyDescent="0.25">
      <c r="A1868" s="1">
        <v>270319</v>
      </c>
      <c r="B1868" s="1">
        <v>20008000</v>
      </c>
      <c r="C1868" s="1">
        <v>9211022</v>
      </c>
      <c r="D1868" s="1">
        <v>132058</v>
      </c>
      <c r="E1868" s="1" t="s">
        <v>636</v>
      </c>
      <c r="F1868" s="1">
        <v>34203085</v>
      </c>
      <c r="G1868" s="1">
        <v>1.83</v>
      </c>
      <c r="H1868" s="1">
        <v>52.781839720888598</v>
      </c>
      <c r="I1868" s="1">
        <v>-31.214840842057015</v>
      </c>
      <c r="J1868" s="1">
        <v>6.8968396708225637</v>
      </c>
      <c r="K1868" s="1">
        <v>-51.821740591279287</v>
      </c>
      <c r="L1868" s="1">
        <v>49.698305587508983</v>
      </c>
      <c r="M1868" s="1">
        <v>114.66500091552734</v>
      </c>
      <c r="N1868" s="1">
        <v>0.90333684017783711</v>
      </c>
      <c r="O1868" s="1">
        <v>0.96533690096206171</v>
      </c>
      <c r="P1868" s="1">
        <v>0.87202438582213448</v>
      </c>
      <c r="Q1868" s="1">
        <v>0.90833552511114846</v>
      </c>
      <c r="R1868" s="1">
        <v>0.9329846751933194</v>
      </c>
      <c r="S1868" s="1">
        <v>0.84746312486237807</v>
      </c>
      <c r="T1868" s="1">
        <v>0.84746312486237807</v>
      </c>
      <c r="U1868" s="1">
        <v>0.87202438582213448</v>
      </c>
      <c r="V1868" s="1">
        <v>406.790663</v>
      </c>
      <c r="W1868" s="1">
        <v>379.211635</v>
      </c>
      <c r="X1868" s="1">
        <v>262</v>
      </c>
      <c r="Y1868" s="1">
        <v>389.46</v>
      </c>
      <c r="Z1868" s="7">
        <v>74463</v>
      </c>
      <c r="AA1868" s="7">
        <v>5.6537840515999997</v>
      </c>
      <c r="AB1868" s="7">
        <v>5.2650675848999997</v>
      </c>
      <c r="AC1868" s="7" t="s">
        <v>444</v>
      </c>
      <c r="AD1868" s="7" t="s">
        <v>445</v>
      </c>
      <c r="AE1868" s="7">
        <v>3.2845982435000001</v>
      </c>
      <c r="AF1868" s="7" t="s">
        <v>445</v>
      </c>
      <c r="AG1868" s="7">
        <v>5.5535934035999999</v>
      </c>
    </row>
    <row r="1869" spans="1:33" x14ac:dyDescent="0.25">
      <c r="A1869" s="1">
        <v>270320</v>
      </c>
      <c r="B1869" s="1">
        <v>20008000</v>
      </c>
      <c r="C1869" s="1">
        <v>9211016</v>
      </c>
      <c r="D1869" s="1">
        <v>132057</v>
      </c>
      <c r="E1869" s="1" t="s">
        <v>634</v>
      </c>
      <c r="F1869" s="1">
        <v>34203085</v>
      </c>
      <c r="G1869" s="1">
        <v>1.83</v>
      </c>
      <c r="H1869" s="1">
        <v>47.40554588877157</v>
      </c>
      <c r="I1869" s="1">
        <v>-28.614703401420169</v>
      </c>
      <c r="J1869" s="1">
        <v>5.9224153453847164</v>
      </c>
      <c r="K1869" s="1">
        <v>-46.91892381756476</v>
      </c>
      <c r="L1869" s="1">
        <v>44.748152156959058</v>
      </c>
      <c r="M1869" s="1">
        <v>116.6824951171875</v>
      </c>
      <c r="N1869" s="1">
        <v>0.89908948396381572</v>
      </c>
      <c r="O1869" s="1">
        <v>0.96533690096206171</v>
      </c>
      <c r="P1869" s="1">
        <v>0.86792425613720914</v>
      </c>
      <c r="Q1869" s="1">
        <v>0.90568092747738504</v>
      </c>
      <c r="R1869" s="1">
        <v>0.9329846751933194</v>
      </c>
      <c r="S1869" s="1">
        <v>0.84498642595127238</v>
      </c>
      <c r="T1869" s="1">
        <v>0.84498642595127238</v>
      </c>
      <c r="U1869" s="1">
        <v>0.86792425613720914</v>
      </c>
      <c r="V1869" s="1">
        <v>406.790663</v>
      </c>
      <c r="W1869" s="1">
        <v>379.211635</v>
      </c>
      <c r="X1869" s="1">
        <v>262</v>
      </c>
      <c r="Y1869" s="1">
        <v>389.46</v>
      </c>
      <c r="Z1869" s="7">
        <v>74463</v>
      </c>
      <c r="AA1869" s="7">
        <v>6.3550964756999999</v>
      </c>
      <c r="AB1869" s="7">
        <v>5.9427947734000002</v>
      </c>
      <c r="AC1869" s="7" t="s">
        <v>444</v>
      </c>
      <c r="AD1869" s="7" t="s">
        <v>445</v>
      </c>
      <c r="AE1869" s="7">
        <v>3.7184893767</v>
      </c>
      <c r="AF1869" s="7" t="s">
        <v>445</v>
      </c>
      <c r="AG1869" s="7">
        <v>6.2043805205</v>
      </c>
    </row>
    <row r="1870" spans="1:33" x14ac:dyDescent="0.25">
      <c r="A1870" s="1">
        <v>270321</v>
      </c>
      <c r="B1870" s="1">
        <v>20008000</v>
      </c>
      <c r="C1870" s="1">
        <v>9211013</v>
      </c>
      <c r="D1870" s="1">
        <v>132056</v>
      </c>
      <c r="E1870" s="1" t="s">
        <v>634</v>
      </c>
      <c r="F1870" s="1">
        <v>34203085</v>
      </c>
      <c r="G1870" s="1">
        <v>1.83</v>
      </c>
      <c r="H1870" s="1">
        <v>40.860700532256715</v>
      </c>
      <c r="I1870" s="1">
        <v>-24.10659714302043</v>
      </c>
      <c r="J1870" s="1">
        <v>5.4663280154554403</v>
      </c>
      <c r="K1870" s="1">
        <v>-40.900695747050897</v>
      </c>
      <c r="L1870" s="1">
        <v>38.430200586619513</v>
      </c>
      <c r="M1870" s="1">
        <v>119.41749572753906</v>
      </c>
      <c r="N1870" s="1">
        <v>0.89333158794202294</v>
      </c>
      <c r="O1870" s="1">
        <v>0.96533690096206171</v>
      </c>
      <c r="P1870" s="1">
        <v>0.86236594663546995</v>
      </c>
      <c r="Q1870" s="1">
        <v>0.90208224246376456</v>
      </c>
      <c r="R1870" s="1">
        <v>0.9329846751933194</v>
      </c>
      <c r="S1870" s="1">
        <v>0.84162890798271661</v>
      </c>
      <c r="T1870" s="1">
        <v>0.84162890798271661</v>
      </c>
      <c r="U1870" s="1">
        <v>0.86236594663546995</v>
      </c>
      <c r="V1870" s="1">
        <v>406.790663</v>
      </c>
      <c r="W1870" s="1">
        <v>379.211635</v>
      </c>
      <c r="X1870" s="1">
        <v>262</v>
      </c>
      <c r="Y1870" s="1">
        <v>389.46</v>
      </c>
      <c r="Z1870" s="7">
        <v>74463</v>
      </c>
      <c r="AA1870" s="7">
        <v>7.5094325712999996</v>
      </c>
      <c r="AB1870" s="7">
        <v>7.0032695556000002</v>
      </c>
      <c r="AC1870" s="7" t="s">
        <v>444</v>
      </c>
      <c r="AD1870" s="7" t="s">
        <v>445</v>
      </c>
      <c r="AE1870" s="7">
        <v>4.3912719542999996</v>
      </c>
      <c r="AF1870" s="7" t="s">
        <v>445</v>
      </c>
      <c r="AG1870" s="7">
        <v>7.2115239225999996</v>
      </c>
    </row>
    <row r="1871" spans="1:33" x14ac:dyDescent="0.25">
      <c r="A1871" s="1">
        <v>277697</v>
      </c>
      <c r="B1871" s="1">
        <v>20009000</v>
      </c>
      <c r="C1871" s="1">
        <v>9211013</v>
      </c>
      <c r="D1871" s="1">
        <v>132068</v>
      </c>
      <c r="E1871" s="1" t="s">
        <v>634</v>
      </c>
      <c r="F1871" s="1">
        <v>34203085</v>
      </c>
      <c r="G1871" s="1">
        <v>1.83</v>
      </c>
      <c r="H1871" s="1">
        <v>41.767545693941557</v>
      </c>
      <c r="I1871" s="1">
        <v>-20.213977850487659</v>
      </c>
      <c r="J1871" s="1">
        <v>8.0364046345316815</v>
      </c>
      <c r="K1871" s="1">
        <v>-39.881488952350736</v>
      </c>
      <c r="L1871" s="1">
        <v>38.386611900869156</v>
      </c>
      <c r="M1871" s="1">
        <v>119.41749572753906</v>
      </c>
      <c r="N1871" s="1">
        <v>0.89333158794202294</v>
      </c>
      <c r="O1871" s="1">
        <v>0.96533690096206171</v>
      </c>
      <c r="P1871" s="1">
        <v>0.86236594663546995</v>
      </c>
      <c r="Q1871" s="1">
        <v>0.90208224246376456</v>
      </c>
      <c r="R1871" s="1">
        <v>0.9329846751933194</v>
      </c>
      <c r="S1871" s="1">
        <v>0.84162890798271661</v>
      </c>
      <c r="T1871" s="1">
        <v>0.84162890798271661</v>
      </c>
      <c r="U1871" s="1">
        <v>0.86236594663546995</v>
      </c>
      <c r="V1871" s="1">
        <v>406.790663</v>
      </c>
      <c r="W1871" s="1">
        <v>379.211635</v>
      </c>
      <c r="X1871" s="1">
        <v>262</v>
      </c>
      <c r="Y1871" s="1">
        <v>389.46</v>
      </c>
      <c r="Z1871" s="7">
        <v>74463</v>
      </c>
      <c r="AA1871" s="7">
        <v>7.5190951844000002</v>
      </c>
      <c r="AB1871" s="7">
        <v>6.8295048263</v>
      </c>
      <c r="AC1871" s="7" t="s">
        <v>444</v>
      </c>
      <c r="AD1871" s="7" t="s">
        <v>445</v>
      </c>
      <c r="AE1871" s="7">
        <v>4.5290506869999998</v>
      </c>
      <c r="AF1871" s="7" t="s">
        <v>445</v>
      </c>
      <c r="AG1871" s="7">
        <v>7.4213766938000001</v>
      </c>
    </row>
    <row r="1872" spans="1:33" x14ac:dyDescent="0.25">
      <c r="A1872" s="1">
        <v>277698</v>
      </c>
      <c r="B1872" s="1">
        <v>20009000</v>
      </c>
      <c r="C1872" s="1">
        <v>9211006</v>
      </c>
      <c r="D1872" s="1">
        <v>132067</v>
      </c>
      <c r="E1872" s="1" t="s">
        <v>633</v>
      </c>
      <c r="F1872" s="1">
        <v>34203085</v>
      </c>
      <c r="G1872" s="1">
        <v>1.83</v>
      </c>
      <c r="H1872" s="1">
        <v>68.107728679864465</v>
      </c>
      <c r="I1872" s="1">
        <v>-29.818237519978311</v>
      </c>
      <c r="J1872" s="1">
        <v>15.02933201151661</v>
      </c>
      <c r="K1872" s="1">
        <v>-65.800228314065322</v>
      </c>
      <c r="L1872" s="1">
        <v>61.975237222721255</v>
      </c>
      <c r="M1872" s="1">
        <v>132.83750915527344</v>
      </c>
      <c r="N1872" s="1">
        <v>0.85195086342947812</v>
      </c>
      <c r="O1872" s="1">
        <v>0.96533690096206171</v>
      </c>
      <c r="P1872" s="1">
        <v>0.82241960627496513</v>
      </c>
      <c r="Q1872" s="1">
        <v>0.87463390895298543</v>
      </c>
      <c r="R1872" s="1">
        <v>0.9329846751933194</v>
      </c>
      <c r="S1872" s="1">
        <v>0.81602003345756435</v>
      </c>
      <c r="T1872" s="1">
        <v>0.81602003345756435</v>
      </c>
      <c r="U1872" s="1">
        <v>0.82241960627496513</v>
      </c>
      <c r="V1872" s="1">
        <v>406.790663</v>
      </c>
      <c r="W1872" s="1">
        <v>379.211635</v>
      </c>
      <c r="X1872" s="1">
        <v>262</v>
      </c>
      <c r="Y1872" s="1">
        <v>389.46</v>
      </c>
      <c r="Z1872" s="7">
        <v>74463</v>
      </c>
      <c r="AA1872" s="7">
        <v>4.0321886213000004</v>
      </c>
      <c r="AB1872" s="7">
        <v>3.5790850700000001</v>
      </c>
      <c r="AC1872" s="7" t="s">
        <v>444</v>
      </c>
      <c r="AD1872" s="7" t="s">
        <v>445</v>
      </c>
      <c r="AE1872" s="7">
        <v>2.2491870353999999</v>
      </c>
      <c r="AF1872" s="7" t="s">
        <v>445</v>
      </c>
      <c r="AG1872" s="7">
        <v>3.8677572718</v>
      </c>
    </row>
    <row r="1873" spans="1:33" x14ac:dyDescent="0.25">
      <c r="A1873" s="1">
        <v>277699</v>
      </c>
      <c r="B1873" s="1">
        <v>20009000</v>
      </c>
      <c r="C1873" s="1">
        <v>9211005</v>
      </c>
      <c r="D1873" s="1">
        <v>132066</v>
      </c>
      <c r="E1873" s="1" t="s">
        <v>635</v>
      </c>
      <c r="F1873" s="1">
        <v>34203085</v>
      </c>
      <c r="G1873" s="1">
        <v>1.83</v>
      </c>
      <c r="H1873" s="1">
        <v>75.308866523798613</v>
      </c>
      <c r="I1873" s="1">
        <v>-35.905179814274447</v>
      </c>
      <c r="J1873" s="1">
        <v>12.662334183472456</v>
      </c>
      <c r="K1873" s="1">
        <v>-72.233577818525276</v>
      </c>
      <c r="L1873" s="1">
        <v>69.844559954600129</v>
      </c>
      <c r="M1873" s="1">
        <v>124.55000305175781</v>
      </c>
      <c r="N1873" s="1">
        <v>0.87858927590506397</v>
      </c>
      <c r="O1873" s="1">
        <v>0.96533690096206171</v>
      </c>
      <c r="P1873" s="1">
        <v>0.84813464882069622</v>
      </c>
      <c r="Q1873" s="1">
        <v>0.89239285060337603</v>
      </c>
      <c r="R1873" s="1">
        <v>0.9329846751933194</v>
      </c>
      <c r="S1873" s="1">
        <v>0.83258885386503123</v>
      </c>
      <c r="T1873" s="1">
        <v>0.83258885386503123</v>
      </c>
      <c r="U1873" s="1">
        <v>0.84813464882069622</v>
      </c>
      <c r="V1873" s="1">
        <v>406.790663</v>
      </c>
      <c r="W1873" s="1">
        <v>379.211635</v>
      </c>
      <c r="X1873" s="1">
        <v>262</v>
      </c>
      <c r="Y1873" s="1">
        <v>389.46</v>
      </c>
      <c r="Z1873" s="7">
        <v>74463</v>
      </c>
      <c r="AA1873" s="7">
        <v>3.6048328902</v>
      </c>
      <c r="AB1873" s="7">
        <v>3.2707126229000001</v>
      </c>
      <c r="AC1873" s="7" t="s">
        <v>444</v>
      </c>
      <c r="AD1873" s="7" t="s">
        <v>445</v>
      </c>
      <c r="AE1873" s="7">
        <v>2.0199013575000002</v>
      </c>
      <c r="AF1873" s="7" t="s">
        <v>445</v>
      </c>
      <c r="AG1873" s="7">
        <v>3.5728666682000001</v>
      </c>
    </row>
    <row r="1874" spans="1:33" x14ac:dyDescent="0.25">
      <c r="A1874" s="1">
        <v>277700</v>
      </c>
      <c r="B1874" s="1">
        <v>20009000</v>
      </c>
      <c r="C1874" s="1">
        <v>9211004</v>
      </c>
      <c r="D1874" s="1">
        <v>132065</v>
      </c>
      <c r="E1874" s="1" t="s">
        <v>637</v>
      </c>
      <c r="F1874" s="1">
        <v>34203085</v>
      </c>
      <c r="G1874" s="1">
        <v>1.83</v>
      </c>
      <c r="H1874" s="1">
        <v>72.749168513757567</v>
      </c>
      <c r="I1874" s="1">
        <v>-18.0976366480606</v>
      </c>
      <c r="J1874" s="1">
        <v>28.279963576433993</v>
      </c>
      <c r="K1874" s="1">
        <v>-69.525489261357421</v>
      </c>
      <c r="L1874" s="1">
        <v>63.524622800815855</v>
      </c>
      <c r="M1874" s="1">
        <v>98.912498474121094</v>
      </c>
      <c r="N1874" s="1">
        <v>0.93514583587646494</v>
      </c>
      <c r="O1874" s="1">
        <v>0.96533690096206171</v>
      </c>
      <c r="P1874" s="1">
        <v>0.9027307831525635</v>
      </c>
      <c r="Q1874" s="1">
        <v>0.93014583587646482</v>
      </c>
      <c r="R1874" s="1">
        <v>0.9329846751933194</v>
      </c>
      <c r="S1874" s="1">
        <v>0.86781181056762213</v>
      </c>
      <c r="T1874" s="1">
        <v>0.86781181056762213</v>
      </c>
      <c r="U1874" s="1">
        <v>0.9027307831525635</v>
      </c>
      <c r="V1874" s="1">
        <v>406.790663</v>
      </c>
      <c r="W1874" s="1">
        <v>379.211635</v>
      </c>
      <c r="X1874" s="1">
        <v>262</v>
      </c>
      <c r="Y1874" s="1">
        <v>389.46</v>
      </c>
      <c r="Z1874" s="7">
        <v>74463</v>
      </c>
      <c r="AA1874" s="7">
        <v>4.3888712935000003</v>
      </c>
      <c r="AB1874" s="7">
        <v>3.7055660324000002</v>
      </c>
      <c r="AC1874" s="7" t="s">
        <v>444</v>
      </c>
      <c r="AD1874" s="7" t="s">
        <v>445</v>
      </c>
      <c r="AE1874" s="7">
        <v>2.2702638525999999</v>
      </c>
      <c r="AF1874" s="7" t="s">
        <v>445</v>
      </c>
      <c r="AG1874" s="7">
        <v>4.0568149112</v>
      </c>
    </row>
    <row r="1875" spans="1:33" x14ac:dyDescent="0.25">
      <c r="A1875" s="1">
        <v>286089</v>
      </c>
      <c r="B1875" s="1">
        <v>20010000</v>
      </c>
      <c r="C1875" s="1">
        <v>9211013</v>
      </c>
      <c r="D1875" s="1">
        <v>132078</v>
      </c>
      <c r="E1875" s="1" t="s">
        <v>634</v>
      </c>
      <c r="F1875" s="1">
        <v>34203085</v>
      </c>
      <c r="G1875" s="1">
        <v>1.83</v>
      </c>
      <c r="H1875" s="1">
        <v>32.921649743362991</v>
      </c>
      <c r="I1875" s="1">
        <v>-28.479182122257715</v>
      </c>
      <c r="J1875" s="1">
        <v>-8.3747213461332777</v>
      </c>
      <c r="K1875" s="1">
        <v>-31.503850390408804</v>
      </c>
      <c r="L1875" s="1">
        <v>37.811269323953198</v>
      </c>
      <c r="M1875" s="1">
        <v>119.41749572753906</v>
      </c>
      <c r="N1875" s="1">
        <v>0.89333158794202294</v>
      </c>
      <c r="O1875" s="1">
        <v>0.96533690096206171</v>
      </c>
      <c r="P1875" s="1">
        <v>0.86236594663546995</v>
      </c>
      <c r="Q1875" s="1">
        <v>0.90208224246376456</v>
      </c>
      <c r="R1875" s="1">
        <v>0.9329846751933194</v>
      </c>
      <c r="S1875" s="1">
        <v>0.84162890798271661</v>
      </c>
      <c r="T1875" s="1">
        <v>0.84162890798271661</v>
      </c>
      <c r="U1875" s="1">
        <v>0.86236594663546995</v>
      </c>
      <c r="V1875" s="1">
        <v>406.790663</v>
      </c>
      <c r="W1875" s="1">
        <v>379.211635</v>
      </c>
      <c r="X1875" s="1">
        <v>262</v>
      </c>
      <c r="Y1875" s="1">
        <v>389.46</v>
      </c>
      <c r="Z1875" s="7">
        <v>74463</v>
      </c>
      <c r="AA1875" s="7">
        <v>7.6487231568</v>
      </c>
      <c r="AB1875" s="7">
        <v>8.9332567821000008</v>
      </c>
      <c r="AC1875" s="7" t="s">
        <v>444</v>
      </c>
      <c r="AD1875" s="7">
        <v>25.330043088</v>
      </c>
      <c r="AE1875" s="7">
        <v>5.9993594801999999</v>
      </c>
      <c r="AF1875" s="7">
        <v>39.103667655999999</v>
      </c>
      <c r="AG1875" s="7">
        <v>9.6608251821</v>
      </c>
    </row>
    <row r="1876" spans="1:33" x14ac:dyDescent="0.25">
      <c r="A1876" s="1">
        <v>286090</v>
      </c>
      <c r="B1876" s="1">
        <v>20010000</v>
      </c>
      <c r="C1876" s="1">
        <v>9211006</v>
      </c>
      <c r="D1876" s="1">
        <v>132077</v>
      </c>
      <c r="E1876" s="1" t="s">
        <v>633</v>
      </c>
      <c r="F1876" s="1">
        <v>34203085</v>
      </c>
      <c r="G1876" s="1">
        <v>1.83</v>
      </c>
      <c r="H1876" s="1">
        <v>59.275007332425211</v>
      </c>
      <c r="I1876" s="1">
        <v>-39.36692859388446</v>
      </c>
      <c r="J1876" s="1">
        <v>-1.3949700929722235</v>
      </c>
      <c r="K1876" s="1">
        <v>-56.13909934476878</v>
      </c>
      <c r="L1876" s="1">
        <v>59.984961204670327</v>
      </c>
      <c r="M1876" s="1">
        <v>132.83750915527344</v>
      </c>
      <c r="N1876" s="1">
        <v>0.85195086342947812</v>
      </c>
      <c r="O1876" s="1">
        <v>0.96533690096206171</v>
      </c>
      <c r="P1876" s="1">
        <v>0.82241960627496513</v>
      </c>
      <c r="Q1876" s="1">
        <v>0.87463390895298543</v>
      </c>
      <c r="R1876" s="1">
        <v>0.9329846751933194</v>
      </c>
      <c r="S1876" s="1">
        <v>0.81602003345756435</v>
      </c>
      <c r="T1876" s="1">
        <v>0.81602003345756435</v>
      </c>
      <c r="U1876" s="1">
        <v>0.82241960627496513</v>
      </c>
      <c r="V1876" s="1">
        <v>406.790663</v>
      </c>
      <c r="W1876" s="1">
        <v>379.211635</v>
      </c>
      <c r="X1876" s="1">
        <v>262</v>
      </c>
      <c r="Y1876" s="1">
        <v>389.46</v>
      </c>
      <c r="Z1876" s="7">
        <v>74463</v>
      </c>
      <c r="AA1876" s="7">
        <v>4.1991545428999997</v>
      </c>
      <c r="AB1876" s="7">
        <v>4.2614263174999998</v>
      </c>
      <c r="AC1876" s="7" t="s">
        <v>444</v>
      </c>
      <c r="AD1876" s="7">
        <v>152.2629623</v>
      </c>
      <c r="AE1876" s="7">
        <v>2.8083483929000002</v>
      </c>
      <c r="AF1876" s="7">
        <v>228.61032746999999</v>
      </c>
      <c r="AG1876" s="7">
        <v>4.7054627452000002</v>
      </c>
    </row>
    <row r="1877" spans="1:33" x14ac:dyDescent="0.25">
      <c r="A1877" s="1">
        <v>286091</v>
      </c>
      <c r="B1877" s="1">
        <v>20010000</v>
      </c>
      <c r="C1877" s="1">
        <v>9211005</v>
      </c>
      <c r="D1877" s="1">
        <v>132076</v>
      </c>
      <c r="E1877" s="1" t="s">
        <v>635</v>
      </c>
      <c r="F1877" s="1">
        <v>34203085</v>
      </c>
      <c r="G1877" s="1">
        <v>1.83</v>
      </c>
      <c r="H1877" s="1">
        <v>66.464835649462202</v>
      </c>
      <c r="I1877" s="1">
        <v>-45.446954949270832</v>
      </c>
      <c r="J1877" s="1">
        <v>-3.7506589152527212</v>
      </c>
      <c r="K1877" s="1">
        <v>-62.579365309271964</v>
      </c>
      <c r="L1877" s="1">
        <v>68.418966288125645</v>
      </c>
      <c r="M1877" s="1">
        <v>124.55000305175781</v>
      </c>
      <c r="N1877" s="1">
        <v>0.87858927590506397</v>
      </c>
      <c r="O1877" s="1">
        <v>0.96533690096206171</v>
      </c>
      <c r="P1877" s="1">
        <v>0.84813464882069622</v>
      </c>
      <c r="Q1877" s="1">
        <v>0.89239285060337603</v>
      </c>
      <c r="R1877" s="1">
        <v>0.9329846751933194</v>
      </c>
      <c r="S1877" s="1">
        <v>0.83258885386503123</v>
      </c>
      <c r="T1877" s="1">
        <v>0.83258885386503123</v>
      </c>
      <c r="U1877" s="1">
        <v>0.84813464882069622</v>
      </c>
      <c r="V1877" s="1">
        <v>406.790663</v>
      </c>
      <c r="W1877" s="1">
        <v>379.211635</v>
      </c>
      <c r="X1877" s="1">
        <v>262</v>
      </c>
      <c r="Y1877" s="1">
        <v>389.46</v>
      </c>
      <c r="Z1877" s="7">
        <v>74463</v>
      </c>
      <c r="AA1877" s="7">
        <v>3.7007802709000002</v>
      </c>
      <c r="AB1877" s="7">
        <v>3.8389877706000002</v>
      </c>
      <c r="AC1877" s="7" t="s">
        <v>444</v>
      </c>
      <c r="AD1877" s="7">
        <v>57.159988589000001</v>
      </c>
      <c r="AE1877" s="7">
        <v>2.4857860675999999</v>
      </c>
      <c r="AF1877" s="7">
        <v>87.068397524999995</v>
      </c>
      <c r="AG1877" s="7">
        <v>4.2783296650000002</v>
      </c>
    </row>
    <row r="1878" spans="1:33" x14ac:dyDescent="0.25">
      <c r="A1878" s="1">
        <v>286092</v>
      </c>
      <c r="B1878" s="1">
        <v>20010000</v>
      </c>
      <c r="C1878" s="1">
        <v>9211004</v>
      </c>
      <c r="D1878" s="1">
        <v>132075</v>
      </c>
      <c r="E1878" s="1" t="s">
        <v>637</v>
      </c>
      <c r="F1878" s="1">
        <v>34203085</v>
      </c>
      <c r="G1878" s="1">
        <v>1.83</v>
      </c>
      <c r="H1878" s="1">
        <v>63.887864125287194</v>
      </c>
      <c r="I1878" s="1">
        <v>-27.731948461149386</v>
      </c>
      <c r="J1878" s="1">
        <v>11.88424399184278</v>
      </c>
      <c r="K1878" s="1">
        <v>-59.778740074011722</v>
      </c>
      <c r="L1878" s="1">
        <v>58.859567009924135</v>
      </c>
      <c r="M1878" s="1">
        <v>98.912498474121094</v>
      </c>
      <c r="N1878" s="1">
        <v>0.93514583587646494</v>
      </c>
      <c r="O1878" s="1">
        <v>0.96533690096206171</v>
      </c>
      <c r="P1878" s="1">
        <v>0.9027307831525635</v>
      </c>
      <c r="Q1878" s="1">
        <v>0.93014583587646482</v>
      </c>
      <c r="R1878" s="1">
        <v>0.9329846751933194</v>
      </c>
      <c r="S1878" s="1">
        <v>0.86781181056762213</v>
      </c>
      <c r="T1878" s="1">
        <v>0.86781181056762213</v>
      </c>
      <c r="U1878" s="1">
        <v>0.9027307831525635</v>
      </c>
      <c r="V1878" s="1">
        <v>406.790663</v>
      </c>
      <c r="W1878" s="1">
        <v>379.211635</v>
      </c>
      <c r="X1878" s="1">
        <v>262</v>
      </c>
      <c r="Y1878" s="1">
        <v>389.46</v>
      </c>
      <c r="Z1878" s="7">
        <v>74463</v>
      </c>
      <c r="AA1878" s="7">
        <v>4.8159791795000002</v>
      </c>
      <c r="AB1878" s="7">
        <v>4.3582322860999998</v>
      </c>
      <c r="AC1878" s="7" t="s">
        <v>444</v>
      </c>
      <c r="AD1878" s="7" t="s">
        <v>445</v>
      </c>
      <c r="AE1878" s="7">
        <v>2.8034708341000001</v>
      </c>
      <c r="AF1878" s="7" t="s">
        <v>445</v>
      </c>
      <c r="AG1878" s="7">
        <v>4.8813138312</v>
      </c>
    </row>
    <row r="1879" spans="1:33" x14ac:dyDescent="0.25">
      <c r="A1879" s="1">
        <v>292313</v>
      </c>
      <c r="B1879" s="1">
        <v>20011000</v>
      </c>
      <c r="C1879" s="1">
        <v>9211016</v>
      </c>
      <c r="D1879" s="1">
        <v>132086</v>
      </c>
      <c r="E1879" s="1" t="s">
        <v>634</v>
      </c>
      <c r="F1879" s="1">
        <v>34203085</v>
      </c>
      <c r="G1879" s="1">
        <v>1.83</v>
      </c>
      <c r="H1879" s="1">
        <v>56.428286452701826</v>
      </c>
      <c r="I1879" s="1">
        <v>-27.824408407696367</v>
      </c>
      <c r="J1879" s="1">
        <v>12.705796784874252</v>
      </c>
      <c r="K1879" s="1">
        <v>-54.136158156571845</v>
      </c>
      <c r="L1879" s="1">
        <v>51.275790684267015</v>
      </c>
      <c r="M1879" s="1">
        <v>116.6824951171875</v>
      </c>
      <c r="N1879" s="1">
        <v>0.89908948396381572</v>
      </c>
      <c r="O1879" s="1">
        <v>0.96533690096206171</v>
      </c>
      <c r="P1879" s="1">
        <v>0.86792425613720914</v>
      </c>
      <c r="Q1879" s="1">
        <v>0.90568092747738504</v>
      </c>
      <c r="R1879" s="1">
        <v>0.9329846751933194</v>
      </c>
      <c r="S1879" s="1">
        <v>0.84498642595127238</v>
      </c>
      <c r="T1879" s="1">
        <v>0.84498642595127238</v>
      </c>
      <c r="U1879" s="1">
        <v>0.86792425613720914</v>
      </c>
      <c r="V1879" s="1">
        <v>406.790663</v>
      </c>
      <c r="W1879" s="1">
        <v>379.211635</v>
      </c>
      <c r="X1879" s="1">
        <v>262</v>
      </c>
      <c r="Y1879" s="1">
        <v>389.46</v>
      </c>
      <c r="Z1879" s="7">
        <v>74463</v>
      </c>
      <c r="AA1879" s="7">
        <v>5.4187596492000001</v>
      </c>
      <c r="AB1879" s="7">
        <v>4.8326594146000001</v>
      </c>
      <c r="AC1879" s="7" t="s">
        <v>444</v>
      </c>
      <c r="AD1879" s="7" t="s">
        <v>445</v>
      </c>
      <c r="AE1879" s="7">
        <v>3.0894376538000001</v>
      </c>
      <c r="AF1879" s="7" t="s">
        <v>445</v>
      </c>
      <c r="AG1879" s="7">
        <v>5.2439188946000002</v>
      </c>
    </row>
    <row r="1880" spans="1:33" x14ac:dyDescent="0.25">
      <c r="A1880" s="1">
        <v>292314</v>
      </c>
      <c r="B1880" s="1">
        <v>20011000</v>
      </c>
      <c r="C1880" s="1">
        <v>9211013</v>
      </c>
      <c r="D1880" s="1">
        <v>132085</v>
      </c>
      <c r="E1880" s="1" t="s">
        <v>634</v>
      </c>
      <c r="F1880" s="1">
        <v>34203085</v>
      </c>
      <c r="G1880" s="1">
        <v>1.83</v>
      </c>
      <c r="H1880" s="1">
        <v>49.83312713664175</v>
      </c>
      <c r="I1880" s="1">
        <v>-23.390462992960742</v>
      </c>
      <c r="J1880" s="1">
        <v>12.300028475251597</v>
      </c>
      <c r="K1880" s="1">
        <v>-48.043774433438657</v>
      </c>
      <c r="L1880" s="1">
        <v>44.969323941438809</v>
      </c>
      <c r="M1880" s="1">
        <v>119.41749572753906</v>
      </c>
      <c r="N1880" s="1">
        <v>0.89333158794202294</v>
      </c>
      <c r="O1880" s="1">
        <v>0.96533690096206171</v>
      </c>
      <c r="P1880" s="1">
        <v>0.86236594663546995</v>
      </c>
      <c r="Q1880" s="1">
        <v>0.90208224246376456</v>
      </c>
      <c r="R1880" s="1">
        <v>0.9329846751933194</v>
      </c>
      <c r="S1880" s="1">
        <v>0.84162890798271661</v>
      </c>
      <c r="T1880" s="1">
        <v>0.84162890798271661</v>
      </c>
      <c r="U1880" s="1">
        <v>0.86236594663546995</v>
      </c>
      <c r="V1880" s="1">
        <v>406.790663</v>
      </c>
      <c r="W1880" s="1">
        <v>379.211635</v>
      </c>
      <c r="X1880" s="1">
        <v>262</v>
      </c>
      <c r="Y1880" s="1">
        <v>389.46</v>
      </c>
      <c r="Z1880" s="7">
        <v>74463</v>
      </c>
      <c r="AA1880" s="7">
        <v>6.2720506321</v>
      </c>
      <c r="AB1880" s="7">
        <v>5.5622853587999996</v>
      </c>
      <c r="AC1880" s="7" t="s">
        <v>444</v>
      </c>
      <c r="AD1880" s="7" t="s">
        <v>445</v>
      </c>
      <c r="AE1880" s="7">
        <v>3.5897054611999999</v>
      </c>
      <c r="AF1880" s="7" t="s">
        <v>445</v>
      </c>
      <c r="AG1880" s="7">
        <v>5.9906464580999996</v>
      </c>
    </row>
    <row r="1881" spans="1:33" x14ac:dyDescent="0.25">
      <c r="A1881" s="1">
        <v>299761</v>
      </c>
      <c r="B1881" s="1">
        <v>20012000</v>
      </c>
      <c r="C1881" s="1">
        <v>9211046</v>
      </c>
      <c r="D1881" s="1">
        <v>132095</v>
      </c>
      <c r="E1881" s="1" t="s">
        <v>638</v>
      </c>
      <c r="F1881" s="1">
        <v>34203085</v>
      </c>
      <c r="G1881" s="1">
        <v>1.83</v>
      </c>
      <c r="H1881" s="1">
        <v>10.007425351796451</v>
      </c>
      <c r="I1881" s="1">
        <v>-8.6842770556979545</v>
      </c>
      <c r="J1881" s="1">
        <v>-2.7120032575943136</v>
      </c>
      <c r="K1881" s="1">
        <v>-11.768176109720788</v>
      </c>
      <c r="L1881" s="1">
        <v>11.604386074842994</v>
      </c>
      <c r="M1881" s="1">
        <v>64.709999084472656</v>
      </c>
      <c r="N1881" s="1">
        <v>0.96661041736602782</v>
      </c>
      <c r="O1881" s="1">
        <v>0.96533690096206171</v>
      </c>
      <c r="P1881" s="1">
        <v>0.9331047047377663</v>
      </c>
      <c r="Q1881" s="1">
        <v>0.96357500076293945</v>
      </c>
      <c r="R1881" s="1">
        <v>0.9329846751933194</v>
      </c>
      <c r="S1881" s="1">
        <v>0.89900070911121355</v>
      </c>
      <c r="T1881" s="1">
        <v>0.89900070911121355</v>
      </c>
      <c r="U1881" s="1">
        <v>0.9331047047377663</v>
      </c>
      <c r="V1881" s="1">
        <v>406.790663</v>
      </c>
      <c r="W1881" s="1">
        <v>379.211635</v>
      </c>
      <c r="X1881" s="1">
        <v>262</v>
      </c>
      <c r="Y1881" s="1">
        <v>389.46</v>
      </c>
      <c r="Z1881" s="7">
        <v>74463</v>
      </c>
      <c r="AA1881" s="7">
        <v>29.492277525999999</v>
      </c>
      <c r="AB1881" s="7">
        <v>34.358161392</v>
      </c>
      <c r="AC1881" s="7" t="s">
        <v>444</v>
      </c>
      <c r="AD1881" s="7">
        <v>85.850259167999994</v>
      </c>
      <c r="AE1881" s="7">
        <v>19.014842027</v>
      </c>
      <c r="AF1881" s="7">
        <v>132.99945493999999</v>
      </c>
      <c r="AG1881" s="7">
        <v>29.880482660999999</v>
      </c>
    </row>
    <row r="1882" spans="1:33" x14ac:dyDescent="0.25">
      <c r="A1882" s="1">
        <v>299762</v>
      </c>
      <c r="B1882" s="1">
        <v>20012000</v>
      </c>
      <c r="C1882" s="1">
        <v>9211005</v>
      </c>
      <c r="D1882" s="1">
        <v>132091</v>
      </c>
      <c r="E1882" s="1" t="s">
        <v>635</v>
      </c>
      <c r="F1882" s="1">
        <v>34203085</v>
      </c>
      <c r="G1882" s="1">
        <v>1.83</v>
      </c>
      <c r="H1882" s="1">
        <v>66.815660065219717</v>
      </c>
      <c r="I1882" s="1">
        <v>-39.060262013242969</v>
      </c>
      <c r="J1882" s="1">
        <v>4.4541268694252265</v>
      </c>
      <c r="K1882" s="1">
        <v>-65.063455828090227</v>
      </c>
      <c r="L1882" s="1">
        <v>64.703966708206735</v>
      </c>
      <c r="M1882" s="1">
        <v>124.55000305175781</v>
      </c>
      <c r="N1882" s="1">
        <v>0.87858927590506397</v>
      </c>
      <c r="O1882" s="1">
        <v>0.96533690096206171</v>
      </c>
      <c r="P1882" s="1">
        <v>0.84813464882069622</v>
      </c>
      <c r="Q1882" s="1">
        <v>0.89239285060337603</v>
      </c>
      <c r="R1882" s="1">
        <v>0.9329846751933194</v>
      </c>
      <c r="S1882" s="1">
        <v>0.83258885386503123</v>
      </c>
      <c r="T1882" s="1">
        <v>0.83258885386503123</v>
      </c>
      <c r="U1882" s="1">
        <v>0.84813464882069622</v>
      </c>
      <c r="V1882" s="1">
        <v>406.790663</v>
      </c>
      <c r="W1882" s="1">
        <v>379.211635</v>
      </c>
      <c r="X1882" s="1">
        <v>262</v>
      </c>
      <c r="Y1882" s="1">
        <v>389.46</v>
      </c>
      <c r="Z1882" s="7">
        <v>74463</v>
      </c>
      <c r="AA1882" s="7">
        <v>3.9706771197999999</v>
      </c>
      <c r="AB1882" s="7">
        <v>3.8135800285000001</v>
      </c>
      <c r="AC1882" s="7" t="s">
        <v>444</v>
      </c>
      <c r="AD1882" s="7" t="s">
        <v>445</v>
      </c>
      <c r="AE1882" s="7">
        <v>2.3527004819999999</v>
      </c>
      <c r="AF1882" s="7" t="s">
        <v>445</v>
      </c>
      <c r="AG1882" s="7">
        <v>4.0768056527000001</v>
      </c>
    </row>
    <row r="1883" spans="1:33" x14ac:dyDescent="0.25">
      <c r="A1883" s="1">
        <v>299763</v>
      </c>
      <c r="B1883" s="1">
        <v>20012000</v>
      </c>
      <c r="C1883" s="1">
        <v>9211013</v>
      </c>
      <c r="D1883" s="1">
        <v>132093</v>
      </c>
      <c r="E1883" s="1" t="s">
        <v>634</v>
      </c>
      <c r="F1883" s="1">
        <v>34203085</v>
      </c>
      <c r="G1883" s="1">
        <v>1.83</v>
      </c>
      <c r="H1883" s="1">
        <v>33.271789034198498</v>
      </c>
      <c r="I1883" s="1">
        <v>-23.216909208998921</v>
      </c>
      <c r="J1883" s="1">
        <v>-0.16925195721788494</v>
      </c>
      <c r="K1883" s="1">
        <v>-32.863517281239453</v>
      </c>
      <c r="L1883" s="1">
        <v>33.359016426748262</v>
      </c>
      <c r="M1883" s="1">
        <v>119.41749572753906</v>
      </c>
      <c r="N1883" s="1">
        <v>0.89333158794202294</v>
      </c>
      <c r="O1883" s="1">
        <v>0.96533690096206171</v>
      </c>
      <c r="P1883" s="1">
        <v>0.86236594663546995</v>
      </c>
      <c r="Q1883" s="1">
        <v>0.90208224246376456</v>
      </c>
      <c r="R1883" s="1">
        <v>0.9329846751933194</v>
      </c>
      <c r="S1883" s="1">
        <v>0.84162890798271661</v>
      </c>
      <c r="T1883" s="1">
        <v>0.84162890798271661</v>
      </c>
      <c r="U1883" s="1">
        <v>0.86236594663546995</v>
      </c>
      <c r="V1883" s="1">
        <v>406.790663</v>
      </c>
      <c r="W1883" s="1">
        <v>379.211635</v>
      </c>
      <c r="X1883" s="1">
        <v>262</v>
      </c>
      <c r="Y1883" s="1">
        <v>389.46</v>
      </c>
      <c r="Z1883" s="7">
        <v>74463</v>
      </c>
      <c r="AA1883" s="7">
        <v>8.8030228592000004</v>
      </c>
      <c r="AB1883" s="7">
        <v>8.8287230739000009</v>
      </c>
      <c r="AC1883" s="7" t="s">
        <v>444</v>
      </c>
      <c r="AD1883" s="7">
        <v>1301.8314562</v>
      </c>
      <c r="AE1883" s="7">
        <v>5.7097740026999997</v>
      </c>
      <c r="AF1883" s="7">
        <v>1983.3613456</v>
      </c>
      <c r="AG1883" s="7">
        <v>9.2197533727999996</v>
      </c>
    </row>
    <row r="1884" spans="1:33" x14ac:dyDescent="0.25">
      <c r="A1884" s="1">
        <v>299764</v>
      </c>
      <c r="B1884" s="1">
        <v>20012000</v>
      </c>
      <c r="C1884" s="1">
        <v>9211006</v>
      </c>
      <c r="D1884" s="1">
        <v>132092</v>
      </c>
      <c r="E1884" s="1" t="s">
        <v>633</v>
      </c>
      <c r="F1884" s="1">
        <v>34203085</v>
      </c>
      <c r="G1884" s="1">
        <v>1.83</v>
      </c>
      <c r="H1884" s="1">
        <v>59.625228339142147</v>
      </c>
      <c r="I1884" s="1">
        <v>-32.978604919870804</v>
      </c>
      <c r="J1884" s="1">
        <v>6.8104180584793124</v>
      </c>
      <c r="K1884" s="1">
        <v>-58.624821643839809</v>
      </c>
      <c r="L1884" s="1">
        <v>56.528625890909012</v>
      </c>
      <c r="M1884" s="1">
        <v>132.83750915527344</v>
      </c>
      <c r="N1884" s="1">
        <v>0.85195086342947812</v>
      </c>
      <c r="O1884" s="1">
        <v>0.96533690096206171</v>
      </c>
      <c r="P1884" s="1">
        <v>0.82241960627496513</v>
      </c>
      <c r="Q1884" s="1">
        <v>0.87463390895298543</v>
      </c>
      <c r="R1884" s="1">
        <v>0.9329846751933194</v>
      </c>
      <c r="S1884" s="1">
        <v>0.81602003345756435</v>
      </c>
      <c r="T1884" s="1">
        <v>0.81602003345756435</v>
      </c>
      <c r="U1884" s="1">
        <v>0.82241960627496513</v>
      </c>
      <c r="V1884" s="1">
        <v>406.790663</v>
      </c>
      <c r="W1884" s="1">
        <v>379.211635</v>
      </c>
      <c r="X1884" s="1">
        <v>262</v>
      </c>
      <c r="Y1884" s="1">
        <v>389.46</v>
      </c>
      <c r="Z1884" s="7">
        <v>74463</v>
      </c>
      <c r="AA1884" s="7">
        <v>4.5170469586999999</v>
      </c>
      <c r="AB1884" s="7">
        <v>4.230522251</v>
      </c>
      <c r="AC1884" s="7" t="s">
        <v>444</v>
      </c>
      <c r="AD1884" s="7" t="s">
        <v>445</v>
      </c>
      <c r="AE1884" s="7">
        <v>2.6468724812</v>
      </c>
      <c r="AF1884" s="7" t="s">
        <v>445</v>
      </c>
      <c r="AG1884" s="7">
        <v>4.4635482185999997</v>
      </c>
    </row>
    <row r="1885" spans="1:33" x14ac:dyDescent="0.25">
      <c r="A1885" s="1">
        <v>299765</v>
      </c>
      <c r="B1885" s="1">
        <v>20012000</v>
      </c>
      <c r="C1885" s="1">
        <v>9211031</v>
      </c>
      <c r="D1885" s="1">
        <v>132094</v>
      </c>
      <c r="E1885" s="1" t="s">
        <v>639</v>
      </c>
      <c r="F1885" s="1">
        <v>34203085</v>
      </c>
      <c r="G1885" s="1">
        <v>1.83</v>
      </c>
      <c r="H1885" s="1">
        <v>-1.5767529355884358</v>
      </c>
      <c r="I1885" s="1">
        <v>0.56393402747802424</v>
      </c>
      <c r="J1885" s="1">
        <v>-5.9959416161934733</v>
      </c>
      <c r="K1885" s="1">
        <v>-5.0297890230819045</v>
      </c>
      <c r="L1885" s="1">
        <v>5.386713356344381</v>
      </c>
      <c r="M1885" s="1">
        <v>34.474998474121094</v>
      </c>
      <c r="N1885" s="1">
        <v>0.98970659838782415</v>
      </c>
      <c r="O1885" s="1">
        <v>0.96533690096206171</v>
      </c>
      <c r="P1885" s="1">
        <v>0.95540030054940595</v>
      </c>
      <c r="Q1885" s="1">
        <v>0.98877083460489912</v>
      </c>
      <c r="R1885" s="1">
        <v>0.9329846751933194</v>
      </c>
      <c r="S1885" s="1">
        <v>0.92250803596447917</v>
      </c>
      <c r="T1885" s="1">
        <v>0.92250803596447917</v>
      </c>
      <c r="U1885" s="1">
        <v>0.95540030054940595</v>
      </c>
      <c r="V1885" s="1">
        <v>406.790663</v>
      </c>
      <c r="W1885" s="1">
        <v>379.211635</v>
      </c>
      <c r="X1885" s="1">
        <v>262</v>
      </c>
      <c r="Y1885" s="1">
        <v>389.46</v>
      </c>
      <c r="Z1885" s="7">
        <v>74463</v>
      </c>
      <c r="AA1885" s="7">
        <v>66.257878056999999</v>
      </c>
      <c r="AB1885" s="7" t="s">
        <v>444</v>
      </c>
      <c r="AC1885" s="7">
        <v>641.44910289999996</v>
      </c>
      <c r="AD1885" s="7">
        <v>39.310116557999997</v>
      </c>
      <c r="AE1885" s="7">
        <v>47.053129925</v>
      </c>
      <c r="AF1885" s="7">
        <v>61.057008701999997</v>
      </c>
      <c r="AG1885" s="7">
        <v>72.977297922999995</v>
      </c>
    </row>
    <row r="1886" spans="1:33" x14ac:dyDescent="0.25">
      <c r="A1886" s="1">
        <v>310251</v>
      </c>
      <c r="B1886" s="1">
        <v>20013000</v>
      </c>
      <c r="C1886" s="1">
        <v>9211046</v>
      </c>
      <c r="D1886" s="1">
        <v>132104</v>
      </c>
      <c r="E1886" s="1" t="s">
        <v>638</v>
      </c>
      <c r="F1886" s="1">
        <v>34203085</v>
      </c>
      <c r="G1886" s="1">
        <v>1.83</v>
      </c>
      <c r="H1886" s="1">
        <v>50.138024818781091</v>
      </c>
      <c r="I1886" s="1">
        <v>-34.491747602239229</v>
      </c>
      <c r="J1886" s="1">
        <v>3.2409158856379503</v>
      </c>
      <c r="K1886" s="1">
        <v>-46.043759126894699</v>
      </c>
      <c r="L1886" s="1">
        <v>48.622227507813676</v>
      </c>
      <c r="M1886" s="1">
        <v>64.709999084472656</v>
      </c>
      <c r="N1886" s="1">
        <v>0.96661041736602782</v>
      </c>
      <c r="O1886" s="1">
        <v>0.96533690096206171</v>
      </c>
      <c r="P1886" s="1">
        <v>0.9331047047377663</v>
      </c>
      <c r="Q1886" s="1">
        <v>0.96357500076293945</v>
      </c>
      <c r="R1886" s="1">
        <v>0.9329846751933194</v>
      </c>
      <c r="S1886" s="1">
        <v>0.89900070911121355</v>
      </c>
      <c r="T1886" s="1">
        <v>0.89900070911121355</v>
      </c>
      <c r="U1886" s="1">
        <v>0.9331047047377663</v>
      </c>
      <c r="V1886" s="1">
        <v>406.790663</v>
      </c>
      <c r="W1886" s="1">
        <v>379.211635</v>
      </c>
      <c r="X1886" s="1">
        <v>262</v>
      </c>
      <c r="Y1886" s="1">
        <v>389.46</v>
      </c>
      <c r="Z1886" s="7">
        <v>74463</v>
      </c>
      <c r="AA1886" s="7">
        <v>6.2774156768999996</v>
      </c>
      <c r="AB1886" s="7">
        <v>6.0574012835</v>
      </c>
      <c r="AC1886" s="7" t="s">
        <v>444</v>
      </c>
      <c r="AD1886" s="7" t="s">
        <v>445</v>
      </c>
      <c r="AE1886" s="7">
        <v>4.1155290152999999</v>
      </c>
      <c r="AF1886" s="7" t="s">
        <v>445</v>
      </c>
      <c r="AG1886" s="7">
        <v>6.8926431116</v>
      </c>
    </row>
    <row r="1887" spans="1:33" x14ac:dyDescent="0.25">
      <c r="A1887" s="1">
        <v>310252</v>
      </c>
      <c r="B1887" s="1">
        <v>20013000</v>
      </c>
      <c r="C1887" s="1">
        <v>9211013</v>
      </c>
      <c r="D1887" s="1">
        <v>132102</v>
      </c>
      <c r="E1887" s="1" t="s">
        <v>634</v>
      </c>
      <c r="F1887" s="1">
        <v>34203085</v>
      </c>
      <c r="G1887" s="1">
        <v>1.83</v>
      </c>
      <c r="H1887" s="1">
        <v>73.508846813957319</v>
      </c>
      <c r="I1887" s="1">
        <v>-48.513649313467504</v>
      </c>
      <c r="J1887" s="1">
        <v>5.6772093041364213</v>
      </c>
      <c r="K1887" s="1">
        <v>-67.649832018224203</v>
      </c>
      <c r="L1887" s="1">
        <v>70.863132511592539</v>
      </c>
      <c r="M1887" s="1">
        <v>119.41749572753906</v>
      </c>
      <c r="N1887" s="1">
        <v>0.89333158794202294</v>
      </c>
      <c r="O1887" s="1">
        <v>0.96533690096206171</v>
      </c>
      <c r="P1887" s="1">
        <v>0.86236594663546995</v>
      </c>
      <c r="Q1887" s="1">
        <v>0.90208224246376456</v>
      </c>
      <c r="R1887" s="1">
        <v>0.9329846751933194</v>
      </c>
      <c r="S1887" s="1">
        <v>0.84162890798271661</v>
      </c>
      <c r="T1887" s="1">
        <v>0.84162890798271661</v>
      </c>
      <c r="U1887" s="1">
        <v>0.86236594663546995</v>
      </c>
      <c r="V1887" s="1">
        <v>406.790663</v>
      </c>
      <c r="W1887" s="1">
        <v>379.211635</v>
      </c>
      <c r="X1887" s="1">
        <v>262</v>
      </c>
      <c r="Y1887" s="1">
        <v>389.46</v>
      </c>
      <c r="Z1887" s="7">
        <v>74463</v>
      </c>
      <c r="AA1887" s="7">
        <v>3.6148002353000002</v>
      </c>
      <c r="AB1887" s="7">
        <v>3.4487053568000001</v>
      </c>
      <c r="AC1887" s="7" t="s">
        <v>444</v>
      </c>
      <c r="AD1887" s="7" t="s">
        <v>445</v>
      </c>
      <c r="AE1887" s="7">
        <v>2.2595317284999998</v>
      </c>
      <c r="AF1887" s="7" t="s">
        <v>445</v>
      </c>
      <c r="AG1887" s="7">
        <v>3.9646396976</v>
      </c>
    </row>
    <row r="1888" spans="1:33" x14ac:dyDescent="0.25">
      <c r="A1888" s="1">
        <v>310253</v>
      </c>
      <c r="B1888" s="1">
        <v>20013000</v>
      </c>
      <c r="C1888" s="1">
        <v>9211005</v>
      </c>
      <c r="D1888" s="1">
        <v>132100</v>
      </c>
      <c r="E1888" s="1" t="s">
        <v>635</v>
      </c>
      <c r="F1888" s="1">
        <v>34203085</v>
      </c>
      <c r="G1888" s="1">
        <v>1.83</v>
      </c>
      <c r="H1888" s="1">
        <v>107.05989691920546</v>
      </c>
      <c r="I1888" s="1">
        <v>-64.374576348247402</v>
      </c>
      <c r="J1888" s="1">
        <v>10.293401555647774</v>
      </c>
      <c r="K1888" s="1">
        <v>-99.832186749100302</v>
      </c>
      <c r="L1888" s="1">
        <v>102.30919753742015</v>
      </c>
      <c r="M1888" s="1">
        <v>124.55000305175781</v>
      </c>
      <c r="N1888" s="1">
        <v>0.87858927590506397</v>
      </c>
      <c r="O1888" s="1">
        <v>0.96533690096206171</v>
      </c>
      <c r="P1888" s="1">
        <v>0.84813464882069622</v>
      </c>
      <c r="Q1888" s="1">
        <v>0.89239285060337603</v>
      </c>
      <c r="R1888" s="1">
        <v>0.9329846751933194</v>
      </c>
      <c r="S1888" s="1">
        <v>0.83258885386503123</v>
      </c>
      <c r="T1888" s="1">
        <v>0.83258885386503123</v>
      </c>
      <c r="U1888" s="1">
        <v>0.84813464882069622</v>
      </c>
      <c r="V1888" s="1">
        <v>406.790663</v>
      </c>
      <c r="W1888" s="1">
        <v>379.211635</v>
      </c>
      <c r="X1888" s="1">
        <v>262</v>
      </c>
      <c r="Y1888" s="1">
        <v>389.46</v>
      </c>
      <c r="Z1888" s="7">
        <v>74463</v>
      </c>
      <c r="AA1888" s="7">
        <v>2.1436325826</v>
      </c>
      <c r="AB1888" s="7">
        <v>2.0041363399000001</v>
      </c>
      <c r="AC1888" s="7" t="s">
        <v>444</v>
      </c>
      <c r="AD1888" s="7" t="s">
        <v>445</v>
      </c>
      <c r="AE1888" s="7">
        <v>1.1850495998999999</v>
      </c>
      <c r="AF1888" s="7" t="s">
        <v>445</v>
      </c>
      <c r="AG1888" s="7">
        <v>2.3086976363999998</v>
      </c>
    </row>
    <row r="1889" spans="1:33" x14ac:dyDescent="0.25">
      <c r="A1889" s="1">
        <v>310254</v>
      </c>
      <c r="B1889" s="1">
        <v>20013000</v>
      </c>
      <c r="C1889" s="1">
        <v>9211006</v>
      </c>
      <c r="D1889" s="1">
        <v>132101</v>
      </c>
      <c r="E1889" s="1" t="s">
        <v>633</v>
      </c>
      <c r="F1889" s="1">
        <v>34203085</v>
      </c>
      <c r="G1889" s="1">
        <v>1.83</v>
      </c>
      <c r="H1889" s="1">
        <v>99.866870535222091</v>
      </c>
      <c r="I1889" s="1">
        <v>-58.293876416260169</v>
      </c>
      <c r="J1889" s="1">
        <v>12.652295033795866</v>
      </c>
      <c r="K1889" s="1">
        <v>-93.392604858620402</v>
      </c>
      <c r="L1889" s="1">
        <v>94.1917830289362</v>
      </c>
      <c r="M1889" s="1">
        <v>132.83750915527344</v>
      </c>
      <c r="N1889" s="1">
        <v>0.85195086342947812</v>
      </c>
      <c r="O1889" s="1">
        <v>0.96533690096206171</v>
      </c>
      <c r="P1889" s="1">
        <v>0.82241960627496513</v>
      </c>
      <c r="Q1889" s="1">
        <v>0.87463390895298543</v>
      </c>
      <c r="R1889" s="1">
        <v>0.9329846751933194</v>
      </c>
      <c r="S1889" s="1">
        <v>0.81602003345756435</v>
      </c>
      <c r="T1889" s="1">
        <v>0.81602003345756435</v>
      </c>
      <c r="U1889" s="1">
        <v>0.82241960627496513</v>
      </c>
      <c r="V1889" s="1">
        <v>406.790663</v>
      </c>
      <c r="W1889" s="1">
        <v>379.211635</v>
      </c>
      <c r="X1889" s="1">
        <v>262</v>
      </c>
      <c r="Y1889" s="1">
        <v>389.46</v>
      </c>
      <c r="Z1889" s="7">
        <v>74463</v>
      </c>
      <c r="AA1889" s="7">
        <v>2.3110221881999999</v>
      </c>
      <c r="AB1889" s="7">
        <v>2.1228682933999998</v>
      </c>
      <c r="AC1889" s="7" t="s">
        <v>444</v>
      </c>
      <c r="AD1889" s="7" t="s">
        <v>445</v>
      </c>
      <c r="AE1889" s="7">
        <v>1.2892310273000001</v>
      </c>
      <c r="AF1889" s="7" t="s">
        <v>445</v>
      </c>
      <c r="AG1889" s="7">
        <v>2.4296028078999998</v>
      </c>
    </row>
    <row r="1890" spans="1:33" x14ac:dyDescent="0.25">
      <c r="A1890" s="1">
        <v>310255</v>
      </c>
      <c r="B1890" s="1">
        <v>20013000</v>
      </c>
      <c r="C1890" s="1">
        <v>9211031</v>
      </c>
      <c r="D1890" s="1">
        <v>132103</v>
      </c>
      <c r="E1890" s="1" t="s">
        <v>639</v>
      </c>
      <c r="F1890" s="1">
        <v>34203085</v>
      </c>
      <c r="G1890" s="1">
        <v>1.83</v>
      </c>
      <c r="H1890" s="1">
        <v>38.187416710009721</v>
      </c>
      <c r="I1890" s="1">
        <v>-28.894233680603953</v>
      </c>
      <c r="J1890" s="1">
        <v>0.32340553673888683</v>
      </c>
      <c r="K1890" s="1">
        <v>-35.654673913870653</v>
      </c>
      <c r="L1890" s="1">
        <v>38.058774427480692</v>
      </c>
      <c r="M1890" s="1">
        <v>34.474998474121094</v>
      </c>
      <c r="N1890" s="1">
        <v>0.98970659838782415</v>
      </c>
      <c r="O1890" s="1">
        <v>0.96533690096206171</v>
      </c>
      <c r="P1890" s="1">
        <v>0.95540030054940595</v>
      </c>
      <c r="Q1890" s="1">
        <v>0.98877083460489912</v>
      </c>
      <c r="R1890" s="1">
        <v>0.9329846751933194</v>
      </c>
      <c r="S1890" s="1">
        <v>0.92250803596447917</v>
      </c>
      <c r="T1890" s="1">
        <v>0.92250803596447917</v>
      </c>
      <c r="U1890" s="1">
        <v>0.95540030054940595</v>
      </c>
      <c r="V1890" s="1">
        <v>406.790663</v>
      </c>
      <c r="W1890" s="1">
        <v>379.211635</v>
      </c>
      <c r="X1890" s="1">
        <v>262</v>
      </c>
      <c r="Y1890" s="1">
        <v>389.46</v>
      </c>
      <c r="Z1890" s="7">
        <v>74463</v>
      </c>
      <c r="AA1890" s="7">
        <v>8.5194581407999994</v>
      </c>
      <c r="AB1890" s="7">
        <v>8.4873898594000003</v>
      </c>
      <c r="AC1890" s="7" t="s">
        <v>444</v>
      </c>
      <c r="AD1890" s="7" t="s">
        <v>445</v>
      </c>
      <c r="AE1890" s="7">
        <v>5.7788337092999997</v>
      </c>
      <c r="AF1890" s="7" t="s">
        <v>445</v>
      </c>
      <c r="AG1890" s="7">
        <v>9.4359445818999994</v>
      </c>
    </row>
    <row r="1891" spans="1:33" x14ac:dyDescent="0.25">
      <c r="A1891" s="1">
        <v>318573</v>
      </c>
      <c r="B1891" s="1">
        <v>20014000</v>
      </c>
      <c r="C1891" s="1">
        <v>9211016</v>
      </c>
      <c r="D1891" s="1">
        <v>132111</v>
      </c>
      <c r="E1891" s="1" t="s">
        <v>634</v>
      </c>
      <c r="F1891" s="1">
        <v>34203085</v>
      </c>
      <c r="G1891" s="1">
        <v>1.83</v>
      </c>
      <c r="H1891" s="1">
        <v>62.505557208257983</v>
      </c>
      <c r="I1891" s="1">
        <v>-27.888037043247405</v>
      </c>
      <c r="J1891" s="1">
        <v>16.974640886586897</v>
      </c>
      <c r="K1891" s="1">
        <v>-60.128973107343384</v>
      </c>
      <c r="L1891" s="1">
        <v>55.989169570886496</v>
      </c>
      <c r="M1891" s="1">
        <v>116.6824951171875</v>
      </c>
      <c r="N1891" s="1">
        <v>0.89908948396381572</v>
      </c>
      <c r="O1891" s="1">
        <v>0.96533690096206171</v>
      </c>
      <c r="P1891" s="1">
        <v>0.86792425613720914</v>
      </c>
      <c r="Q1891" s="1">
        <v>0.90568092747738504</v>
      </c>
      <c r="R1891" s="1">
        <v>0.9329846751933194</v>
      </c>
      <c r="S1891" s="1">
        <v>0.84498642595127238</v>
      </c>
      <c r="T1891" s="1">
        <v>0.84498642595127238</v>
      </c>
      <c r="U1891" s="1">
        <v>0.86792425613720914</v>
      </c>
      <c r="V1891" s="1">
        <v>406.790663</v>
      </c>
      <c r="W1891" s="1">
        <v>379.211635</v>
      </c>
      <c r="X1891" s="1">
        <v>262</v>
      </c>
      <c r="Y1891" s="1">
        <v>389.46</v>
      </c>
      <c r="Z1891" s="7">
        <v>74463</v>
      </c>
      <c r="AA1891" s="7">
        <v>4.8784043191000004</v>
      </c>
      <c r="AB1891" s="7">
        <v>4.2655634303000003</v>
      </c>
      <c r="AC1891" s="7" t="s">
        <v>444</v>
      </c>
      <c r="AD1891" s="7" t="s">
        <v>445</v>
      </c>
      <c r="AE1891" s="7">
        <v>2.6818597119000001</v>
      </c>
      <c r="AF1891" s="7" t="s">
        <v>445</v>
      </c>
      <c r="AG1891" s="7">
        <v>4.6216123996</v>
      </c>
    </row>
    <row r="1892" spans="1:33" x14ac:dyDescent="0.25">
      <c r="A1892" s="1">
        <v>318574</v>
      </c>
      <c r="B1892" s="1">
        <v>20014000</v>
      </c>
      <c r="C1892" s="1">
        <v>9211013</v>
      </c>
      <c r="D1892" s="1">
        <v>132110</v>
      </c>
      <c r="E1892" s="1" t="s">
        <v>634</v>
      </c>
      <c r="F1892" s="1">
        <v>34203085</v>
      </c>
      <c r="G1892" s="1">
        <v>1.83</v>
      </c>
      <c r="H1892" s="1">
        <v>55.910573389889223</v>
      </c>
      <c r="I1892" s="1">
        <v>-23.453934612241479</v>
      </c>
      <c r="J1892" s="1">
        <v>16.568698853048986</v>
      </c>
      <c r="K1892" s="1">
        <v>-54.036748043973176</v>
      </c>
      <c r="L1892" s="1">
        <v>49.747688970040485</v>
      </c>
      <c r="M1892" s="1">
        <v>119.41749572753906</v>
      </c>
      <c r="N1892" s="1">
        <v>0.89333158794202294</v>
      </c>
      <c r="O1892" s="1">
        <v>0.96533690096206171</v>
      </c>
      <c r="P1892" s="1">
        <v>0.86236594663546995</v>
      </c>
      <c r="Q1892" s="1">
        <v>0.90208224246376456</v>
      </c>
      <c r="R1892" s="1">
        <v>0.9329846751933194</v>
      </c>
      <c r="S1892" s="1">
        <v>0.84162890798271661</v>
      </c>
      <c r="T1892" s="1">
        <v>0.84162890798271661</v>
      </c>
      <c r="U1892" s="1">
        <v>0.86236594663546995</v>
      </c>
      <c r="V1892" s="1">
        <v>406.790663</v>
      </c>
      <c r="W1892" s="1">
        <v>379.211635</v>
      </c>
      <c r="X1892" s="1">
        <v>262</v>
      </c>
      <c r="Y1892" s="1">
        <v>389.46</v>
      </c>
      <c r="Z1892" s="7">
        <v>74463</v>
      </c>
      <c r="AA1892" s="7">
        <v>5.5735556235999999</v>
      </c>
      <c r="AB1892" s="7">
        <v>4.8489688222999998</v>
      </c>
      <c r="AC1892" s="7" t="s">
        <v>444</v>
      </c>
      <c r="AD1892" s="7" t="s">
        <v>445</v>
      </c>
      <c r="AE1892" s="7">
        <v>3.0806817929000001</v>
      </c>
      <c r="AF1892" s="7" t="s">
        <v>445</v>
      </c>
      <c r="AG1892" s="7">
        <v>5.2153451815</v>
      </c>
    </row>
    <row r="1893" spans="1:33" x14ac:dyDescent="0.25">
      <c r="A1893" s="1">
        <v>318575</v>
      </c>
      <c r="B1893" s="1">
        <v>20014000</v>
      </c>
      <c r="C1893" s="1">
        <v>9211006</v>
      </c>
      <c r="D1893" s="1">
        <v>132109</v>
      </c>
      <c r="E1893" s="1" t="s">
        <v>633</v>
      </c>
      <c r="F1893" s="1">
        <v>34203085</v>
      </c>
      <c r="G1893" s="1">
        <v>1.83</v>
      </c>
      <c r="H1893" s="1">
        <v>82.259127317636285</v>
      </c>
      <c r="I1893" s="1">
        <v>-33.064203663117894</v>
      </c>
      <c r="J1893" s="1">
        <v>23.553255288209755</v>
      </c>
      <c r="K1893" s="1">
        <v>-79.94947802430201</v>
      </c>
      <c r="L1893" s="1">
        <v>73.376634119167434</v>
      </c>
      <c r="M1893" s="1">
        <v>132.83750915527344</v>
      </c>
      <c r="N1893" s="1">
        <v>0.85195086342947812</v>
      </c>
      <c r="O1893" s="1">
        <v>0.96533690096206171</v>
      </c>
      <c r="P1893" s="1">
        <v>0.82241960627496513</v>
      </c>
      <c r="Q1893" s="1">
        <v>0.87463390895298543</v>
      </c>
      <c r="R1893" s="1">
        <v>0.9329846751933194</v>
      </c>
      <c r="S1893" s="1">
        <v>0.81602003345756435</v>
      </c>
      <c r="T1893" s="1">
        <v>0.81602003345756435</v>
      </c>
      <c r="U1893" s="1">
        <v>0.82241960627496513</v>
      </c>
      <c r="V1893" s="1">
        <v>406.790663</v>
      </c>
      <c r="W1893" s="1">
        <v>379.211635</v>
      </c>
      <c r="X1893" s="1">
        <v>262</v>
      </c>
      <c r="Y1893" s="1">
        <v>389.46</v>
      </c>
      <c r="Z1893" s="7">
        <v>74463</v>
      </c>
      <c r="AA1893" s="7">
        <v>3.2502778614999999</v>
      </c>
      <c r="AB1893" s="7">
        <v>2.7913249716999999</v>
      </c>
      <c r="AC1893" s="7" t="s">
        <v>444</v>
      </c>
      <c r="AD1893" s="7" t="s">
        <v>445</v>
      </c>
      <c r="AE1893" s="7">
        <v>1.6741544041</v>
      </c>
      <c r="AF1893" s="7" t="s">
        <v>445</v>
      </c>
      <c r="AG1893" s="7">
        <v>3.0062743094000002</v>
      </c>
    </row>
    <row r="1894" spans="1:33" x14ac:dyDescent="0.25">
      <c r="A1894" s="1">
        <v>5673</v>
      </c>
      <c r="B1894" s="1">
        <v>20015000</v>
      </c>
      <c r="C1894" s="1">
        <v>9211013</v>
      </c>
      <c r="D1894" s="1">
        <v>132117</v>
      </c>
      <c r="E1894" s="1" t="s">
        <v>634</v>
      </c>
      <c r="F1894" s="1">
        <v>34203085</v>
      </c>
      <c r="G1894" s="1">
        <v>1.83</v>
      </c>
      <c r="H1894" s="1">
        <v>38.32542165409231</v>
      </c>
      <c r="I1894" s="1">
        <v>-18.571901903840342</v>
      </c>
      <c r="J1894" s="1">
        <v>8.9444298447708359</v>
      </c>
      <c r="K1894" s="1">
        <v>-38.126734129969464</v>
      </c>
      <c r="L1894" s="1">
        <v>34.733642574343804</v>
      </c>
      <c r="M1894" s="1">
        <v>119.41749572753906</v>
      </c>
      <c r="N1894" s="1">
        <v>0.89333158794202294</v>
      </c>
      <c r="O1894" s="1">
        <v>0.96533690096206171</v>
      </c>
      <c r="P1894" s="1">
        <v>0.86236594663546995</v>
      </c>
      <c r="Q1894" s="1">
        <v>0.90208224246376456</v>
      </c>
      <c r="R1894" s="1">
        <v>0.9329846751933194</v>
      </c>
      <c r="S1894" s="1">
        <v>0.84162890798271661</v>
      </c>
      <c r="T1894" s="1">
        <v>0.84162890798271661</v>
      </c>
      <c r="U1894" s="1">
        <v>0.86236594663546995</v>
      </c>
      <c r="V1894" s="1">
        <v>406.790663</v>
      </c>
      <c r="W1894" s="1">
        <v>379.211635</v>
      </c>
      <c r="X1894" s="1">
        <v>262</v>
      </c>
      <c r="Y1894" s="1">
        <v>389.46</v>
      </c>
      <c r="Z1894" s="7">
        <v>74463</v>
      </c>
      <c r="AA1894" s="7">
        <v>8.4150563072000004</v>
      </c>
      <c r="AB1894" s="7">
        <v>7.5326967448</v>
      </c>
      <c r="AC1894" s="7" t="s">
        <v>444</v>
      </c>
      <c r="AD1894" s="7" t="s">
        <v>445</v>
      </c>
      <c r="AE1894" s="7">
        <v>4.7835211676</v>
      </c>
      <c r="AF1894" s="7" t="s">
        <v>445</v>
      </c>
      <c r="AG1894" s="7">
        <v>7.8089643458999998</v>
      </c>
    </row>
    <row r="1895" spans="1:33" x14ac:dyDescent="0.25">
      <c r="A1895" s="1">
        <v>5674</v>
      </c>
      <c r="B1895" s="1">
        <v>20015000</v>
      </c>
      <c r="C1895" s="1">
        <v>9211016</v>
      </c>
      <c r="D1895" s="1">
        <v>132118</v>
      </c>
      <c r="E1895" s="1" t="s">
        <v>634</v>
      </c>
      <c r="F1895" s="1">
        <v>34203085</v>
      </c>
      <c r="G1895" s="1">
        <v>1.83</v>
      </c>
      <c r="H1895" s="1">
        <v>44.894399286508907</v>
      </c>
      <c r="I1895" s="1">
        <v>-23.02182871959139</v>
      </c>
      <c r="J1895" s="1">
        <v>9.376381481529652</v>
      </c>
      <c r="K1895" s="1">
        <v>-44.203138225863285</v>
      </c>
      <c r="L1895" s="1">
        <v>41.022955634908449</v>
      </c>
      <c r="M1895" s="1">
        <v>116.6824951171875</v>
      </c>
      <c r="N1895" s="1">
        <v>0.89908948396381572</v>
      </c>
      <c r="O1895" s="1">
        <v>0.96533690096206171</v>
      </c>
      <c r="P1895" s="1">
        <v>0.86792425613720914</v>
      </c>
      <c r="Q1895" s="1">
        <v>0.90568092747738504</v>
      </c>
      <c r="R1895" s="1">
        <v>0.9329846751933194</v>
      </c>
      <c r="S1895" s="1">
        <v>0.84498642595127238</v>
      </c>
      <c r="T1895" s="1">
        <v>0.84498642595127238</v>
      </c>
      <c r="U1895" s="1">
        <v>0.86792425613720914</v>
      </c>
      <c r="V1895" s="1">
        <v>406.790663</v>
      </c>
      <c r="W1895" s="1">
        <v>379.211635</v>
      </c>
      <c r="X1895" s="1">
        <v>262</v>
      </c>
      <c r="Y1895" s="1">
        <v>389.46</v>
      </c>
      <c r="Z1895" s="7">
        <v>74463</v>
      </c>
      <c r="AA1895" s="7">
        <v>7.0229952018999997</v>
      </c>
      <c r="AB1895" s="7">
        <v>6.3311366552999999</v>
      </c>
      <c r="AC1895" s="7" t="s">
        <v>444</v>
      </c>
      <c r="AD1895" s="7" t="s">
        <v>445</v>
      </c>
      <c r="AE1895" s="7">
        <v>4.0083874693999997</v>
      </c>
      <c r="AF1895" s="7" t="s">
        <v>445</v>
      </c>
      <c r="AG1895" s="7">
        <v>6.6470086596</v>
      </c>
    </row>
    <row r="1896" spans="1:33" x14ac:dyDescent="0.25">
      <c r="A1896" s="1">
        <v>5675</v>
      </c>
      <c r="B1896" s="1">
        <v>20015000</v>
      </c>
      <c r="C1896" s="1">
        <v>9211006</v>
      </c>
      <c r="D1896" s="1">
        <v>132116</v>
      </c>
      <c r="E1896" s="1" t="s">
        <v>633</v>
      </c>
      <c r="F1896" s="1">
        <v>34203085</v>
      </c>
      <c r="G1896" s="1">
        <v>1.83</v>
      </c>
      <c r="H1896" s="1">
        <v>64.68212869499591</v>
      </c>
      <c r="I1896" s="1">
        <v>-28.248051221642385</v>
      </c>
      <c r="J1896" s="1">
        <v>15.920826332237603</v>
      </c>
      <c r="K1896" s="1">
        <v>-63.973577008835214</v>
      </c>
      <c r="L1896" s="1">
        <v>58.374323753176526</v>
      </c>
      <c r="M1896" s="1">
        <v>132.83750915527344</v>
      </c>
      <c r="N1896" s="1">
        <v>0.85195086342947812</v>
      </c>
      <c r="O1896" s="1">
        <v>0.96533690096206171</v>
      </c>
      <c r="P1896" s="1">
        <v>0.82241960627496513</v>
      </c>
      <c r="Q1896" s="1">
        <v>0.87463390895298543</v>
      </c>
      <c r="R1896" s="1">
        <v>0.9329846751933194</v>
      </c>
      <c r="S1896" s="1">
        <v>0.81602003345756435</v>
      </c>
      <c r="T1896" s="1">
        <v>0.81602003345756435</v>
      </c>
      <c r="U1896" s="1">
        <v>0.82241960627496513</v>
      </c>
      <c r="V1896" s="1">
        <v>406.790663</v>
      </c>
      <c r="W1896" s="1">
        <v>379.211635</v>
      </c>
      <c r="X1896" s="1">
        <v>262</v>
      </c>
      <c r="Y1896" s="1">
        <v>389.46</v>
      </c>
      <c r="Z1896" s="7">
        <v>74463</v>
      </c>
      <c r="AA1896" s="7">
        <v>4.3426072200999997</v>
      </c>
      <c r="AB1896" s="7">
        <v>3.8215958540999999</v>
      </c>
      <c r="AC1896" s="7" t="s">
        <v>444</v>
      </c>
      <c r="AD1896" s="7" t="s">
        <v>445</v>
      </c>
      <c r="AE1896" s="7">
        <v>2.3419617717999999</v>
      </c>
      <c r="AF1896" s="7" t="s">
        <v>445</v>
      </c>
      <c r="AG1896" s="7">
        <v>4.0067473922000003</v>
      </c>
    </row>
    <row r="1897" spans="1:33" x14ac:dyDescent="0.25">
      <c r="A1897" s="1">
        <v>11967</v>
      </c>
      <c r="B1897" s="1">
        <v>20016000</v>
      </c>
      <c r="C1897" s="1">
        <v>9211006</v>
      </c>
      <c r="D1897" s="1">
        <v>132123</v>
      </c>
      <c r="E1897" s="1" t="s">
        <v>633</v>
      </c>
      <c r="F1897" s="1">
        <v>34203085</v>
      </c>
      <c r="G1897" s="1">
        <v>1.83</v>
      </c>
      <c r="H1897" s="1">
        <v>79.126625356706029</v>
      </c>
      <c r="I1897" s="1">
        <v>-31.600030247826162</v>
      </c>
      <c r="J1897" s="1">
        <v>22.396457261787404</v>
      </c>
      <c r="K1897" s="1">
        <v>-76.640440178605871</v>
      </c>
      <c r="L1897" s="1">
        <v>70.644530165621745</v>
      </c>
      <c r="M1897" s="1">
        <v>132.83750915527344</v>
      </c>
      <c r="N1897" s="1">
        <v>0.85195086342947812</v>
      </c>
      <c r="O1897" s="1">
        <v>0.96533690096206171</v>
      </c>
      <c r="P1897" s="1">
        <v>0.82241960627496513</v>
      </c>
      <c r="Q1897" s="1">
        <v>0.87463390895298543</v>
      </c>
      <c r="R1897" s="1">
        <v>0.9329846751933194</v>
      </c>
      <c r="S1897" s="1">
        <v>0.81602003345756435</v>
      </c>
      <c r="T1897" s="1">
        <v>0.81602003345756435</v>
      </c>
      <c r="U1897" s="1">
        <v>0.82241960627496513</v>
      </c>
      <c r="V1897" s="1">
        <v>406.790663</v>
      </c>
      <c r="W1897" s="1">
        <v>379.211635</v>
      </c>
      <c r="X1897" s="1">
        <v>262</v>
      </c>
      <c r="Y1897" s="1">
        <v>389.46</v>
      </c>
      <c r="Z1897" s="7">
        <v>74463</v>
      </c>
      <c r="AA1897" s="7">
        <v>3.4146529507999999</v>
      </c>
      <c r="AB1897" s="7">
        <v>2.9414177230999998</v>
      </c>
      <c r="AC1897" s="7" t="s">
        <v>444</v>
      </c>
      <c r="AD1897" s="7" t="s">
        <v>445</v>
      </c>
      <c r="AE1897" s="7">
        <v>1.7896140506</v>
      </c>
      <c r="AF1897" s="7" t="s">
        <v>445</v>
      </c>
      <c r="AG1897" s="7">
        <v>3.1792497422000001</v>
      </c>
    </row>
    <row r="1898" spans="1:33" x14ac:dyDescent="0.25">
      <c r="A1898" s="1">
        <v>11968</v>
      </c>
      <c r="B1898" s="1">
        <v>20016000</v>
      </c>
      <c r="C1898" s="1">
        <v>9211013</v>
      </c>
      <c r="D1898" s="1">
        <v>132124</v>
      </c>
      <c r="E1898" s="1" t="s">
        <v>634</v>
      </c>
      <c r="F1898" s="1">
        <v>34203085</v>
      </c>
      <c r="G1898" s="1">
        <v>1.83</v>
      </c>
      <c r="H1898" s="1">
        <v>52.779524269270006</v>
      </c>
      <c r="I1898" s="1">
        <v>-21.99107455593785</v>
      </c>
      <c r="J1898" s="1">
        <v>15.410449890375027</v>
      </c>
      <c r="K1898" s="1">
        <v>-50.726398352498236</v>
      </c>
      <c r="L1898" s="1">
        <v>47.014115528213289</v>
      </c>
      <c r="M1898" s="1">
        <v>119.41749572753906</v>
      </c>
      <c r="N1898" s="1">
        <v>0.89333158794202294</v>
      </c>
      <c r="O1898" s="1">
        <v>0.96533690096206171</v>
      </c>
      <c r="P1898" s="1">
        <v>0.86236594663546995</v>
      </c>
      <c r="Q1898" s="1">
        <v>0.90208224246376456</v>
      </c>
      <c r="R1898" s="1">
        <v>0.9329846751933194</v>
      </c>
      <c r="S1898" s="1">
        <v>0.84162890798271661</v>
      </c>
      <c r="T1898" s="1">
        <v>0.84162890798271661</v>
      </c>
      <c r="U1898" s="1">
        <v>0.86236594663546995</v>
      </c>
      <c r="V1898" s="1">
        <v>406.790663</v>
      </c>
      <c r="W1898" s="1">
        <v>379.211635</v>
      </c>
      <c r="X1898" s="1">
        <v>262</v>
      </c>
      <c r="Y1898" s="1">
        <v>389.46</v>
      </c>
      <c r="Z1898" s="7">
        <v>74463</v>
      </c>
      <c r="AA1898" s="7">
        <v>5.9557663037999999</v>
      </c>
      <c r="AB1898" s="7">
        <v>5.1959482417</v>
      </c>
      <c r="AC1898" s="7" t="s">
        <v>444</v>
      </c>
      <c r="AD1898" s="7" t="s">
        <v>445</v>
      </c>
      <c r="AE1898" s="7">
        <v>3.3469826569999999</v>
      </c>
      <c r="AF1898" s="7" t="s">
        <v>445</v>
      </c>
      <c r="AG1898" s="7">
        <v>5.6209518611</v>
      </c>
    </row>
    <row r="1899" spans="1:33" x14ac:dyDescent="0.25">
      <c r="A1899" s="1">
        <v>11969</v>
      </c>
      <c r="B1899" s="1">
        <v>20016000</v>
      </c>
      <c r="C1899" s="1">
        <v>9211016</v>
      </c>
      <c r="D1899" s="1">
        <v>132125</v>
      </c>
      <c r="E1899" s="1" t="s">
        <v>634</v>
      </c>
      <c r="F1899" s="1">
        <v>34203085</v>
      </c>
      <c r="G1899" s="1">
        <v>1.83</v>
      </c>
      <c r="H1899" s="1">
        <v>59.375232129872494</v>
      </c>
      <c r="I1899" s="1">
        <v>-26.424815773530923</v>
      </c>
      <c r="J1899" s="1">
        <v>15.815671103522886</v>
      </c>
      <c r="K1899" s="1">
        <v>-56.818988241975084</v>
      </c>
      <c r="L1899" s="1">
        <v>53.263902862998883</v>
      </c>
      <c r="M1899" s="1">
        <v>116.6824951171875</v>
      </c>
      <c r="N1899" s="1">
        <v>0.89908948396381572</v>
      </c>
      <c r="O1899" s="1">
        <v>0.96533690096206171</v>
      </c>
      <c r="P1899" s="1">
        <v>0.86792425613720914</v>
      </c>
      <c r="Q1899" s="1">
        <v>0.90568092747738504</v>
      </c>
      <c r="R1899" s="1">
        <v>0.9329846751933194</v>
      </c>
      <c r="S1899" s="1">
        <v>0.84498642595127238</v>
      </c>
      <c r="T1899" s="1">
        <v>0.84498642595127238</v>
      </c>
      <c r="U1899" s="1">
        <v>0.86792425613720914</v>
      </c>
      <c r="V1899" s="1">
        <v>406.790663</v>
      </c>
      <c r="W1899" s="1">
        <v>379.211635</v>
      </c>
      <c r="X1899" s="1">
        <v>262</v>
      </c>
      <c r="Y1899" s="1">
        <v>389.46</v>
      </c>
      <c r="Z1899" s="7">
        <v>74463</v>
      </c>
      <c r="AA1899" s="7">
        <v>5.1791749859999996</v>
      </c>
      <c r="AB1899" s="7">
        <v>4.5431695072</v>
      </c>
      <c r="AC1899" s="7" t="s">
        <v>444</v>
      </c>
      <c r="AD1899" s="7" t="s">
        <v>445</v>
      </c>
      <c r="AE1899" s="7">
        <v>2.8963461062999998</v>
      </c>
      <c r="AF1899" s="7" t="s">
        <v>445</v>
      </c>
      <c r="AG1899" s="7">
        <v>4.9490989060999997</v>
      </c>
    </row>
    <row r="1900" spans="1:33" x14ac:dyDescent="0.25">
      <c r="A1900" s="1">
        <v>18261</v>
      </c>
      <c r="B1900" s="1">
        <v>20017000</v>
      </c>
      <c r="C1900" s="1">
        <v>9211016</v>
      </c>
      <c r="D1900" s="1">
        <v>132132</v>
      </c>
      <c r="E1900" s="1" t="s">
        <v>634</v>
      </c>
      <c r="F1900" s="1">
        <v>34203085</v>
      </c>
      <c r="G1900" s="1">
        <v>1.83</v>
      </c>
      <c r="H1900" s="1">
        <v>40.045064707529704</v>
      </c>
      <c r="I1900" s="1">
        <v>-27.097992693828765</v>
      </c>
      <c r="J1900" s="1">
        <v>1.5526047691670728</v>
      </c>
      <c r="K1900" s="1">
        <v>-39.192101123893082</v>
      </c>
      <c r="L1900" s="1">
        <v>39.295251286693329</v>
      </c>
      <c r="M1900" s="1">
        <v>116.6824951171875</v>
      </c>
      <c r="N1900" s="1">
        <v>0.89908948396381572</v>
      </c>
      <c r="O1900" s="1">
        <v>0.96533690096206171</v>
      </c>
      <c r="P1900" s="1">
        <v>0.86792425613720914</v>
      </c>
      <c r="Q1900" s="1">
        <v>0.90568092747738504</v>
      </c>
      <c r="R1900" s="1">
        <v>0.9329846751933194</v>
      </c>
      <c r="S1900" s="1">
        <v>0.84498642595127238</v>
      </c>
      <c r="T1900" s="1">
        <v>0.84498642595127238</v>
      </c>
      <c r="U1900" s="1">
        <v>0.86792425613720914</v>
      </c>
      <c r="V1900" s="1">
        <v>406.790663</v>
      </c>
      <c r="W1900" s="1">
        <v>379.211635</v>
      </c>
      <c r="X1900" s="1">
        <v>262</v>
      </c>
      <c r="Y1900" s="1">
        <v>389.46</v>
      </c>
      <c r="Z1900" s="7">
        <v>74463</v>
      </c>
      <c r="AA1900" s="7">
        <v>7.3757442808000002</v>
      </c>
      <c r="AB1900" s="7">
        <v>7.2189148308000002</v>
      </c>
      <c r="AC1900" s="7" t="s">
        <v>444</v>
      </c>
      <c r="AD1900" s="7" t="s">
        <v>445</v>
      </c>
      <c r="AE1900" s="7">
        <v>4.6487515914999999</v>
      </c>
      <c r="AF1900" s="7" t="s">
        <v>445</v>
      </c>
      <c r="AG1900" s="7">
        <v>7.6247425145000003</v>
      </c>
    </row>
    <row r="1901" spans="1:33" x14ac:dyDescent="0.25">
      <c r="A1901" s="1">
        <v>18262</v>
      </c>
      <c r="B1901" s="1">
        <v>20017000</v>
      </c>
      <c r="C1901" s="1">
        <v>9211006</v>
      </c>
      <c r="D1901" s="1">
        <v>132130</v>
      </c>
      <c r="E1901" s="1" t="s">
        <v>633</v>
      </c>
      <c r="F1901" s="1">
        <v>34203085</v>
      </c>
      <c r="G1901" s="1">
        <v>1.83</v>
      </c>
      <c r="H1901" s="1">
        <v>59.833182280057891</v>
      </c>
      <c r="I1901" s="1">
        <v>-32.351888993976097</v>
      </c>
      <c r="J1901" s="1">
        <v>8.0966665817369474</v>
      </c>
      <c r="K1901" s="1">
        <v>-58.934871234671775</v>
      </c>
      <c r="L1901" s="1">
        <v>56.224190676876226</v>
      </c>
      <c r="M1901" s="1">
        <v>132.83750915527344</v>
      </c>
      <c r="N1901" s="1">
        <v>0.85195086342947812</v>
      </c>
      <c r="O1901" s="1">
        <v>0.96533690096206171</v>
      </c>
      <c r="P1901" s="1">
        <v>0.82241960627496513</v>
      </c>
      <c r="Q1901" s="1">
        <v>0.87463390895298543</v>
      </c>
      <c r="R1901" s="1">
        <v>0.9329846751933194</v>
      </c>
      <c r="S1901" s="1">
        <v>0.81602003345756435</v>
      </c>
      <c r="T1901" s="1">
        <v>0.81602003345756435</v>
      </c>
      <c r="U1901" s="1">
        <v>0.82241960627496513</v>
      </c>
      <c r="V1901" s="1">
        <v>406.790663</v>
      </c>
      <c r="W1901" s="1">
        <v>379.211635</v>
      </c>
      <c r="X1901" s="1">
        <v>262</v>
      </c>
      <c r="Y1901" s="1">
        <v>389.46</v>
      </c>
      <c r="Z1901" s="7">
        <v>74463</v>
      </c>
      <c r="AA1901" s="7">
        <v>4.5469199253000001</v>
      </c>
      <c r="AB1901" s="7">
        <v>4.2123432460999997</v>
      </c>
      <c r="AC1901" s="7" t="s">
        <v>444</v>
      </c>
      <c r="AD1901" s="7" t="s">
        <v>445</v>
      </c>
      <c r="AE1901" s="7">
        <v>2.6276867037999998</v>
      </c>
      <c r="AF1901" s="7" t="s">
        <v>445</v>
      </c>
      <c r="AG1901" s="7">
        <v>4.4348051187999999</v>
      </c>
    </row>
    <row r="1902" spans="1:33" x14ac:dyDescent="0.25">
      <c r="A1902" s="1">
        <v>18263</v>
      </c>
      <c r="B1902" s="1">
        <v>20017000</v>
      </c>
      <c r="C1902" s="1">
        <v>9211013</v>
      </c>
      <c r="D1902" s="1">
        <v>132131</v>
      </c>
      <c r="E1902" s="1" t="s">
        <v>634</v>
      </c>
      <c r="F1902" s="1">
        <v>34203085</v>
      </c>
      <c r="G1902" s="1">
        <v>1.83</v>
      </c>
      <c r="H1902" s="1">
        <v>33.476596990279859</v>
      </c>
      <c r="I1902" s="1">
        <v>-22.632212285449182</v>
      </c>
      <c r="J1902" s="1">
        <v>1.1201425508741365</v>
      </c>
      <c r="K1902" s="1">
        <v>-33.13154786972644</v>
      </c>
      <c r="L1902" s="1">
        <v>32.934689781847986</v>
      </c>
      <c r="M1902" s="1">
        <v>119.41749572753906</v>
      </c>
      <c r="N1902" s="1">
        <v>0.89333158794202294</v>
      </c>
      <c r="O1902" s="1">
        <v>0.96533690096206171</v>
      </c>
      <c r="P1902" s="1">
        <v>0.86236594663546995</v>
      </c>
      <c r="Q1902" s="1">
        <v>0.90208224246376456</v>
      </c>
      <c r="R1902" s="1">
        <v>0.9329846751933194</v>
      </c>
      <c r="S1902" s="1">
        <v>0.84162890798271661</v>
      </c>
      <c r="T1902" s="1">
        <v>0.84162890798271661</v>
      </c>
      <c r="U1902" s="1">
        <v>0.86236594663546995</v>
      </c>
      <c r="V1902" s="1">
        <v>406.790663</v>
      </c>
      <c r="W1902" s="1">
        <v>379.211635</v>
      </c>
      <c r="X1902" s="1">
        <v>262</v>
      </c>
      <c r="Y1902" s="1">
        <v>389.46</v>
      </c>
      <c r="Z1902" s="7">
        <v>74463</v>
      </c>
      <c r="AA1902" s="7">
        <v>8.9293238454000008</v>
      </c>
      <c r="AB1902" s="7">
        <v>8.7685914935000007</v>
      </c>
      <c r="AC1902" s="7" t="s">
        <v>444</v>
      </c>
      <c r="AD1902" s="7" t="s">
        <v>445</v>
      </c>
      <c r="AE1902" s="7">
        <v>5.6554926668999999</v>
      </c>
      <c r="AF1902" s="7" t="s">
        <v>445</v>
      </c>
      <c r="AG1902" s="7">
        <v>9.1370766889000006</v>
      </c>
    </row>
    <row r="1903" spans="1:33" x14ac:dyDescent="0.25">
      <c r="A1903" s="1">
        <v>23471</v>
      </c>
      <c r="B1903" s="1">
        <v>20018000</v>
      </c>
      <c r="C1903" s="1">
        <v>9211022</v>
      </c>
      <c r="D1903" s="1">
        <v>132138</v>
      </c>
      <c r="E1903" s="1" t="s">
        <v>636</v>
      </c>
      <c r="F1903" s="1">
        <v>34203085</v>
      </c>
      <c r="G1903" s="1">
        <v>1.83</v>
      </c>
      <c r="H1903" s="1">
        <v>54.517326017269447</v>
      </c>
      <c r="I1903" s="1">
        <v>-26.072497759010215</v>
      </c>
      <c r="J1903" s="1">
        <v>12.780182248596914</v>
      </c>
      <c r="K1903" s="1">
        <v>-52.495853550372146</v>
      </c>
      <c r="L1903" s="1">
        <v>49.385577672183331</v>
      </c>
      <c r="M1903" s="1">
        <v>114.66500091552734</v>
      </c>
      <c r="N1903" s="1">
        <v>0.90333684017783711</v>
      </c>
      <c r="O1903" s="1">
        <v>0.96533690096206171</v>
      </c>
      <c r="P1903" s="1">
        <v>0.87202438582213448</v>
      </c>
      <c r="Q1903" s="1">
        <v>0.90833552511114846</v>
      </c>
      <c r="R1903" s="1">
        <v>0.9329846751933194</v>
      </c>
      <c r="S1903" s="1">
        <v>0.84746312486237807</v>
      </c>
      <c r="T1903" s="1">
        <v>0.84746312486237807</v>
      </c>
      <c r="U1903" s="1">
        <v>0.87202438582213448</v>
      </c>
      <c r="V1903" s="1">
        <v>406.790663</v>
      </c>
      <c r="W1903" s="1">
        <v>379.211635</v>
      </c>
      <c r="X1903" s="1">
        <v>262</v>
      </c>
      <c r="Y1903" s="1">
        <v>389.46</v>
      </c>
      <c r="Z1903" s="7">
        <v>74463</v>
      </c>
      <c r="AA1903" s="7">
        <v>5.6959182963000003</v>
      </c>
      <c r="AB1903" s="7">
        <v>5.0656275217999998</v>
      </c>
      <c r="AC1903" s="7" t="s">
        <v>444</v>
      </c>
      <c r="AD1903" s="7" t="s">
        <v>445</v>
      </c>
      <c r="AE1903" s="7">
        <v>3.2295785989999999</v>
      </c>
      <c r="AF1903" s="7" t="s">
        <v>445</v>
      </c>
      <c r="AG1903" s="7">
        <v>5.4694369999000001</v>
      </c>
    </row>
    <row r="1904" spans="1:33" x14ac:dyDescent="0.25">
      <c r="A1904" s="1">
        <v>23472</v>
      </c>
      <c r="B1904" s="1">
        <v>20018000</v>
      </c>
      <c r="C1904" s="1">
        <v>9211016</v>
      </c>
      <c r="D1904" s="1">
        <v>132137</v>
      </c>
      <c r="E1904" s="1" t="s">
        <v>634</v>
      </c>
      <c r="F1904" s="1">
        <v>34203085</v>
      </c>
      <c r="G1904" s="1">
        <v>1.83</v>
      </c>
      <c r="H1904" s="1">
        <v>49.135088489053445</v>
      </c>
      <c r="I1904" s="1">
        <v>-23.505132997663726</v>
      </c>
      <c r="J1904" s="1">
        <v>11.811702140391535</v>
      </c>
      <c r="K1904" s="1">
        <v>-47.560263576233766</v>
      </c>
      <c r="L1904" s="1">
        <v>44.42797155452508</v>
      </c>
      <c r="M1904" s="1">
        <v>116.6824951171875</v>
      </c>
      <c r="N1904" s="1">
        <v>0.89908948396381572</v>
      </c>
      <c r="O1904" s="1">
        <v>0.96533690096206171</v>
      </c>
      <c r="P1904" s="1">
        <v>0.86792425613720914</v>
      </c>
      <c r="Q1904" s="1">
        <v>0.90568092747738504</v>
      </c>
      <c r="R1904" s="1">
        <v>0.9329846751933194</v>
      </c>
      <c r="S1904" s="1">
        <v>0.84498642595127238</v>
      </c>
      <c r="T1904" s="1">
        <v>0.84498642595127238</v>
      </c>
      <c r="U1904" s="1">
        <v>0.86792425613720914</v>
      </c>
      <c r="V1904" s="1">
        <v>406.790663</v>
      </c>
      <c r="W1904" s="1">
        <v>379.211635</v>
      </c>
      <c r="X1904" s="1">
        <v>262</v>
      </c>
      <c r="Y1904" s="1">
        <v>389.46</v>
      </c>
      <c r="Z1904" s="7">
        <v>74463</v>
      </c>
      <c r="AA1904" s="7">
        <v>6.4081027044000001</v>
      </c>
      <c r="AB1904" s="7">
        <v>5.6984101657000004</v>
      </c>
      <c r="AC1904" s="7" t="s">
        <v>444</v>
      </c>
      <c r="AD1904" s="7" t="s">
        <v>445</v>
      </c>
      <c r="AE1904" s="7">
        <v>3.6548615787999998</v>
      </c>
      <c r="AF1904" s="7" t="s">
        <v>445</v>
      </c>
      <c r="AG1904" s="7">
        <v>6.1072310238999998</v>
      </c>
    </row>
    <row r="1905" spans="1:33" x14ac:dyDescent="0.25">
      <c r="A1905" s="1">
        <v>27667</v>
      </c>
      <c r="B1905" s="1">
        <v>20019000</v>
      </c>
      <c r="C1905" s="1">
        <v>9211022</v>
      </c>
      <c r="D1905" s="1">
        <v>132146</v>
      </c>
      <c r="E1905" s="1" t="s">
        <v>636</v>
      </c>
      <c r="F1905" s="1">
        <v>34203085</v>
      </c>
      <c r="G1905" s="1">
        <v>1.83</v>
      </c>
      <c r="H1905" s="1">
        <v>53.509633037014773</v>
      </c>
      <c r="I1905" s="1">
        <v>-27.416630047018632</v>
      </c>
      <c r="J1905" s="1">
        <v>10.956395086413913</v>
      </c>
      <c r="K1905" s="1">
        <v>-51.511832657056857</v>
      </c>
      <c r="L1905" s="1">
        <v>48.962122165356071</v>
      </c>
      <c r="M1905" s="1">
        <v>114.66500091552734</v>
      </c>
      <c r="N1905" s="1">
        <v>0.90333684017783711</v>
      </c>
      <c r="O1905" s="1">
        <v>0.96533690096206171</v>
      </c>
      <c r="P1905" s="1">
        <v>0.87202438582213448</v>
      </c>
      <c r="Q1905" s="1">
        <v>0.90833552511114846</v>
      </c>
      <c r="R1905" s="1">
        <v>0.9329846751933194</v>
      </c>
      <c r="S1905" s="1">
        <v>0.84746312486237807</v>
      </c>
      <c r="T1905" s="1">
        <v>0.84746312486237807</v>
      </c>
      <c r="U1905" s="1">
        <v>0.87202438582213448</v>
      </c>
      <c r="V1905" s="1">
        <v>406.790663</v>
      </c>
      <c r="W1905" s="1">
        <v>379.211635</v>
      </c>
      <c r="X1905" s="1">
        <v>262</v>
      </c>
      <c r="Y1905" s="1">
        <v>389.46</v>
      </c>
      <c r="Z1905" s="7">
        <v>74463</v>
      </c>
      <c r="AA1905" s="7">
        <v>5.7538288473000003</v>
      </c>
      <c r="AB1905" s="7">
        <v>5.1798553707000003</v>
      </c>
      <c r="AC1905" s="7" t="s">
        <v>444</v>
      </c>
      <c r="AD1905" s="7" t="s">
        <v>445</v>
      </c>
      <c r="AE1905" s="7">
        <v>3.3103754470000002</v>
      </c>
      <c r="AF1905" s="7" t="s">
        <v>445</v>
      </c>
      <c r="AG1905" s="7">
        <v>5.5930214434999996</v>
      </c>
    </row>
    <row r="1906" spans="1:33" x14ac:dyDescent="0.25">
      <c r="A1906" s="1">
        <v>27668</v>
      </c>
      <c r="B1906" s="1">
        <v>20019000</v>
      </c>
      <c r="C1906" s="1">
        <v>9211016</v>
      </c>
      <c r="D1906" s="1">
        <v>132145</v>
      </c>
      <c r="E1906" s="1" t="s">
        <v>634</v>
      </c>
      <c r="F1906" s="1">
        <v>34203085</v>
      </c>
      <c r="G1906" s="1">
        <v>1.83</v>
      </c>
      <c r="H1906" s="1">
        <v>48.127604114143224</v>
      </c>
      <c r="I1906" s="1">
        <v>-24.848890356480176</v>
      </c>
      <c r="J1906" s="1">
        <v>9.9877063728640838</v>
      </c>
      <c r="K1906" s="1">
        <v>-46.576617612110439</v>
      </c>
      <c r="L1906" s="1">
        <v>43.998020150196595</v>
      </c>
      <c r="M1906" s="1">
        <v>116.6824951171875</v>
      </c>
      <c r="N1906" s="1">
        <v>0.89908948396381572</v>
      </c>
      <c r="O1906" s="1">
        <v>0.96533690096206171</v>
      </c>
      <c r="P1906" s="1">
        <v>0.86792425613720914</v>
      </c>
      <c r="Q1906" s="1">
        <v>0.90568092747738504</v>
      </c>
      <c r="R1906" s="1">
        <v>0.9329846751933194</v>
      </c>
      <c r="S1906" s="1">
        <v>0.84498642595127238</v>
      </c>
      <c r="T1906" s="1">
        <v>0.84498642595127238</v>
      </c>
      <c r="U1906" s="1">
        <v>0.86792425613720914</v>
      </c>
      <c r="V1906" s="1">
        <v>406.790663</v>
      </c>
      <c r="W1906" s="1">
        <v>379.211635</v>
      </c>
      <c r="X1906" s="1">
        <v>262</v>
      </c>
      <c r="Y1906" s="1">
        <v>389.46</v>
      </c>
      <c r="Z1906" s="7">
        <v>74463</v>
      </c>
      <c r="AA1906" s="7">
        <v>6.4804951473000001</v>
      </c>
      <c r="AB1906" s="7">
        <v>5.8386320549999997</v>
      </c>
      <c r="AC1906" s="7" t="s">
        <v>444</v>
      </c>
      <c r="AD1906" s="7" t="s">
        <v>445</v>
      </c>
      <c r="AE1906" s="7">
        <v>3.7531670385</v>
      </c>
      <c r="AF1906" s="7" t="s">
        <v>445</v>
      </c>
      <c r="AG1906" s="7">
        <v>6.2573277778999996</v>
      </c>
    </row>
    <row r="1907" spans="1:33" x14ac:dyDescent="0.25">
      <c r="A1907" s="1">
        <v>31863</v>
      </c>
      <c r="B1907" s="1">
        <v>20020000</v>
      </c>
      <c r="C1907" s="1">
        <v>9211022</v>
      </c>
      <c r="D1907" s="1">
        <v>132154</v>
      </c>
      <c r="E1907" s="1" t="s">
        <v>636</v>
      </c>
      <c r="F1907" s="1">
        <v>34203085</v>
      </c>
      <c r="G1907" s="1">
        <v>1.83</v>
      </c>
      <c r="H1907" s="1">
        <v>53.610429865888541</v>
      </c>
      <c r="I1907" s="1">
        <v>-26.99191100213045</v>
      </c>
      <c r="J1907" s="1">
        <v>11.389087092702585</v>
      </c>
      <c r="K1907" s="1">
        <v>-51.614848096513612</v>
      </c>
      <c r="L1907" s="1">
        <v>48.922827964916983</v>
      </c>
      <c r="M1907" s="1">
        <v>114.66500091552734</v>
      </c>
      <c r="N1907" s="1">
        <v>0.90333684017783711</v>
      </c>
      <c r="O1907" s="1">
        <v>0.96533690096206171</v>
      </c>
      <c r="P1907" s="1">
        <v>0.87202438582213448</v>
      </c>
      <c r="Q1907" s="1">
        <v>0.90833552511114846</v>
      </c>
      <c r="R1907" s="1">
        <v>0.9329846751933194</v>
      </c>
      <c r="S1907" s="1">
        <v>0.84746312486237807</v>
      </c>
      <c r="T1907" s="1">
        <v>0.84746312486237807</v>
      </c>
      <c r="U1907" s="1">
        <v>0.87202438582213448</v>
      </c>
      <c r="V1907" s="1">
        <v>406.790663</v>
      </c>
      <c r="W1907" s="1">
        <v>379.211635</v>
      </c>
      <c r="X1907" s="1">
        <v>262</v>
      </c>
      <c r="Y1907" s="1">
        <v>389.46</v>
      </c>
      <c r="Z1907" s="7">
        <v>74463</v>
      </c>
      <c r="AA1907" s="7">
        <v>5.7592534378</v>
      </c>
      <c r="AB1907" s="7">
        <v>5.1682361797</v>
      </c>
      <c r="AC1907" s="7" t="s">
        <v>444</v>
      </c>
      <c r="AD1907" s="7" t="s">
        <v>445</v>
      </c>
      <c r="AE1907" s="7">
        <v>3.3017725887</v>
      </c>
      <c r="AF1907" s="7" t="s">
        <v>445</v>
      </c>
      <c r="AG1907" s="7">
        <v>5.5798627687</v>
      </c>
    </row>
    <row r="1908" spans="1:33" x14ac:dyDescent="0.25">
      <c r="A1908" s="1">
        <v>31864</v>
      </c>
      <c r="B1908" s="1">
        <v>20020000</v>
      </c>
      <c r="C1908" s="1">
        <v>9211016</v>
      </c>
      <c r="D1908" s="1">
        <v>132153</v>
      </c>
      <c r="E1908" s="1" t="s">
        <v>634</v>
      </c>
      <c r="F1908" s="1">
        <v>34203085</v>
      </c>
      <c r="G1908" s="1">
        <v>1.83</v>
      </c>
      <c r="H1908" s="1">
        <v>48.228298349641634</v>
      </c>
      <c r="I1908" s="1">
        <v>-24.424366827875442</v>
      </c>
      <c r="J1908" s="1">
        <v>10.420500972528121</v>
      </c>
      <c r="K1908" s="1">
        <v>-46.679437535283746</v>
      </c>
      <c r="L1908" s="1">
        <v>43.959823185853544</v>
      </c>
      <c r="M1908" s="1">
        <v>116.6824951171875</v>
      </c>
      <c r="N1908" s="1">
        <v>0.89908948396381572</v>
      </c>
      <c r="O1908" s="1">
        <v>0.96533690096206171</v>
      </c>
      <c r="P1908" s="1">
        <v>0.86792425613720914</v>
      </c>
      <c r="Q1908" s="1">
        <v>0.90568092747738504</v>
      </c>
      <c r="R1908" s="1">
        <v>0.9329846751933194</v>
      </c>
      <c r="S1908" s="1">
        <v>0.84498642595127238</v>
      </c>
      <c r="T1908" s="1">
        <v>0.84498642595127238</v>
      </c>
      <c r="U1908" s="1">
        <v>0.86792425613720914</v>
      </c>
      <c r="V1908" s="1">
        <v>406.790663</v>
      </c>
      <c r="W1908" s="1">
        <v>379.211635</v>
      </c>
      <c r="X1908" s="1">
        <v>262</v>
      </c>
      <c r="Y1908" s="1">
        <v>389.46</v>
      </c>
      <c r="Z1908" s="7">
        <v>74463</v>
      </c>
      <c r="AA1908" s="7">
        <v>6.4869949962</v>
      </c>
      <c r="AB1908" s="7">
        <v>5.8243539060999998</v>
      </c>
      <c r="AC1908" s="7" t="s">
        <v>444</v>
      </c>
      <c r="AD1908" s="7" t="s">
        <v>445</v>
      </c>
      <c r="AE1908" s="7">
        <v>3.7426973265000001</v>
      </c>
      <c r="AF1908" s="7" t="s">
        <v>445</v>
      </c>
      <c r="AG1908" s="7">
        <v>6.2413421977999999</v>
      </c>
    </row>
    <row r="1909" spans="1:33" x14ac:dyDescent="0.25">
      <c r="A1909" s="1">
        <v>36059</v>
      </c>
      <c r="B1909" s="1">
        <v>20021000</v>
      </c>
      <c r="C1909" s="1">
        <v>9211022</v>
      </c>
      <c r="D1909" s="1">
        <v>132162</v>
      </c>
      <c r="E1909" s="1" t="s">
        <v>636</v>
      </c>
      <c r="F1909" s="1">
        <v>34203085</v>
      </c>
      <c r="G1909" s="1">
        <v>1.83</v>
      </c>
      <c r="H1909" s="1">
        <v>54.045787928938715</v>
      </c>
      <c r="I1909" s="1">
        <v>-26.143507130649674</v>
      </c>
      <c r="J1909" s="1">
        <v>12.432247747513337</v>
      </c>
      <c r="K1909" s="1">
        <v>-52.066148444320746</v>
      </c>
      <c r="L1909" s="1">
        <v>49.028666095307869</v>
      </c>
      <c r="M1909" s="1">
        <v>114.66500091552734</v>
      </c>
      <c r="N1909" s="1">
        <v>0.90333684017783711</v>
      </c>
      <c r="O1909" s="1">
        <v>0.96533690096206171</v>
      </c>
      <c r="P1909" s="1">
        <v>0.87202438582213448</v>
      </c>
      <c r="Q1909" s="1">
        <v>0.90833552511114846</v>
      </c>
      <c r="R1909" s="1">
        <v>0.9329846751933194</v>
      </c>
      <c r="S1909" s="1">
        <v>0.84746312486237807</v>
      </c>
      <c r="T1909" s="1">
        <v>0.84746312486237807</v>
      </c>
      <c r="U1909" s="1">
        <v>0.87202438582213448</v>
      </c>
      <c r="V1909" s="1">
        <v>406.790663</v>
      </c>
      <c r="W1909" s="1">
        <v>379.211635</v>
      </c>
      <c r="X1909" s="1">
        <v>262</v>
      </c>
      <c r="Y1909" s="1">
        <v>389.46</v>
      </c>
      <c r="Z1909" s="7">
        <v>74463</v>
      </c>
      <c r="AA1909" s="7">
        <v>5.7446622443999997</v>
      </c>
      <c r="AB1909" s="7">
        <v>5.1185488413</v>
      </c>
      <c r="AC1909" s="7" t="s">
        <v>444</v>
      </c>
      <c r="AD1909" s="7" t="s">
        <v>445</v>
      </c>
      <c r="AE1909" s="7">
        <v>3.2644855698000002</v>
      </c>
      <c r="AF1909" s="7" t="s">
        <v>445</v>
      </c>
      <c r="AG1909" s="7">
        <v>5.5228296590000001</v>
      </c>
    </row>
    <row r="1910" spans="1:33" x14ac:dyDescent="0.25">
      <c r="A1910" s="1">
        <v>36060</v>
      </c>
      <c r="B1910" s="1">
        <v>20021000</v>
      </c>
      <c r="C1910" s="1">
        <v>9211016</v>
      </c>
      <c r="D1910" s="1">
        <v>132161</v>
      </c>
      <c r="E1910" s="1" t="s">
        <v>634</v>
      </c>
      <c r="F1910" s="1">
        <v>34203085</v>
      </c>
      <c r="G1910" s="1">
        <v>1.83</v>
      </c>
      <c r="H1910" s="1">
        <v>48.663526385684648</v>
      </c>
      <c r="I1910" s="1">
        <v>-23.576237582418308</v>
      </c>
      <c r="J1910" s="1">
        <v>11.463792175479531</v>
      </c>
      <c r="K1910" s="1">
        <v>-47.130462735933754</v>
      </c>
      <c r="L1910" s="1">
        <v>44.069728105870531</v>
      </c>
      <c r="M1910" s="1">
        <v>116.6824951171875</v>
      </c>
      <c r="N1910" s="1">
        <v>0.89908948396381572</v>
      </c>
      <c r="O1910" s="1">
        <v>0.96533690096206171</v>
      </c>
      <c r="P1910" s="1">
        <v>0.86792425613720914</v>
      </c>
      <c r="Q1910" s="1">
        <v>0.90568092747738504</v>
      </c>
      <c r="R1910" s="1">
        <v>0.9329846751933194</v>
      </c>
      <c r="S1910" s="1">
        <v>0.84498642595127238</v>
      </c>
      <c r="T1910" s="1">
        <v>0.84498642595127238</v>
      </c>
      <c r="U1910" s="1">
        <v>0.86792425613720914</v>
      </c>
      <c r="V1910" s="1">
        <v>406.790663</v>
      </c>
      <c r="W1910" s="1">
        <v>379.211635</v>
      </c>
      <c r="X1910" s="1">
        <v>262</v>
      </c>
      <c r="Y1910" s="1">
        <v>389.46</v>
      </c>
      <c r="Z1910" s="7">
        <v>74463</v>
      </c>
      <c r="AA1910" s="7">
        <v>6.4683232769999996</v>
      </c>
      <c r="AB1910" s="7">
        <v>5.7633194853000003</v>
      </c>
      <c r="AC1910" s="7" t="s">
        <v>444</v>
      </c>
      <c r="AD1910" s="7" t="s">
        <v>445</v>
      </c>
      <c r="AE1910" s="7">
        <v>3.6973110542000001</v>
      </c>
      <c r="AF1910" s="7" t="s">
        <v>445</v>
      </c>
      <c r="AG1910" s="7">
        <v>6.1720446006999996</v>
      </c>
    </row>
    <row r="1911" spans="1:33" x14ac:dyDescent="0.25">
      <c r="A1911" s="1">
        <v>44591</v>
      </c>
      <c r="B1911" s="1">
        <v>20022000</v>
      </c>
      <c r="C1911" s="1">
        <v>9211031</v>
      </c>
      <c r="D1911" s="1">
        <v>132173</v>
      </c>
      <c r="E1911" s="1" t="s">
        <v>639</v>
      </c>
      <c r="F1911" s="1">
        <v>34203085</v>
      </c>
      <c r="G1911" s="1">
        <v>1.83</v>
      </c>
      <c r="H1911" s="1">
        <v>4.2484066433320509</v>
      </c>
      <c r="I1911" s="1">
        <v>-3.0254268912943436</v>
      </c>
      <c r="J1911" s="1">
        <v>-1.5194981897037405</v>
      </c>
      <c r="K1911" s="1">
        <v>-7.0987483543462666</v>
      </c>
      <c r="L1911" s="1">
        <v>6.1713344378744361</v>
      </c>
      <c r="M1911" s="1">
        <v>34.474998474121094</v>
      </c>
      <c r="N1911" s="1">
        <v>0.98970659838782415</v>
      </c>
      <c r="O1911" s="1">
        <v>0.96533690096206171</v>
      </c>
      <c r="P1911" s="1">
        <v>0.95540030054940595</v>
      </c>
      <c r="Q1911" s="1">
        <v>0.98877083460489912</v>
      </c>
      <c r="R1911" s="1">
        <v>0.9329846751933194</v>
      </c>
      <c r="S1911" s="1">
        <v>0.92250803596447917</v>
      </c>
      <c r="T1911" s="1">
        <v>0.92250803596447917</v>
      </c>
      <c r="U1911" s="1">
        <v>0.95540030054940595</v>
      </c>
      <c r="V1911" s="1">
        <v>406.790663</v>
      </c>
      <c r="W1911" s="1">
        <v>379.211635</v>
      </c>
      <c r="X1911" s="1">
        <v>262</v>
      </c>
      <c r="Y1911" s="1">
        <v>389.46</v>
      </c>
      <c r="Z1911" s="7">
        <v>74463</v>
      </c>
      <c r="AA1911" s="7">
        <v>57.706737367000002</v>
      </c>
      <c r="AB1911" s="7">
        <v>84.278774013000003</v>
      </c>
      <c r="AC1911" s="7" t="s">
        <v>444</v>
      </c>
      <c r="AD1911" s="7">
        <v>158.06376662</v>
      </c>
      <c r="AE1911" s="7">
        <v>33.047848064999997</v>
      </c>
      <c r="AF1911" s="7">
        <v>243.87702820000001</v>
      </c>
      <c r="AG1911" s="7">
        <v>51.416310944000003</v>
      </c>
    </row>
    <row r="1912" spans="1:33" x14ac:dyDescent="0.25">
      <c r="A1912" s="1">
        <v>44592</v>
      </c>
      <c r="B1912" s="1">
        <v>20022000</v>
      </c>
      <c r="C1912" s="1">
        <v>9211022</v>
      </c>
      <c r="D1912" s="1">
        <v>132172</v>
      </c>
      <c r="E1912" s="1" t="s">
        <v>636</v>
      </c>
      <c r="F1912" s="1">
        <v>34203085</v>
      </c>
      <c r="G1912" s="1">
        <v>1.83</v>
      </c>
      <c r="H1912" s="1">
        <v>51.373828103256848</v>
      </c>
      <c r="I1912" s="1">
        <v>-29.91144178467647</v>
      </c>
      <c r="J1912" s="1">
        <v>5.3819582568076232</v>
      </c>
      <c r="K1912" s="1">
        <v>-49.856591017072226</v>
      </c>
      <c r="L1912" s="1">
        <v>48.905667404126206</v>
      </c>
      <c r="M1912" s="1">
        <v>114.66500091552734</v>
      </c>
      <c r="N1912" s="1">
        <v>0.90333684017783711</v>
      </c>
      <c r="O1912" s="1">
        <v>0.96533690096206171</v>
      </c>
      <c r="P1912" s="1">
        <v>0.87202438582213448</v>
      </c>
      <c r="Q1912" s="1">
        <v>0.90833552511114846</v>
      </c>
      <c r="R1912" s="1">
        <v>0.9329846751933194</v>
      </c>
      <c r="S1912" s="1">
        <v>0.84746312486237807</v>
      </c>
      <c r="T1912" s="1">
        <v>0.84746312486237807</v>
      </c>
      <c r="U1912" s="1">
        <v>0.87202438582213448</v>
      </c>
      <c r="V1912" s="1">
        <v>406.790663</v>
      </c>
      <c r="W1912" s="1">
        <v>379.211635</v>
      </c>
      <c r="X1912" s="1">
        <v>262</v>
      </c>
      <c r="Y1912" s="1">
        <v>389.46</v>
      </c>
      <c r="Z1912" s="7">
        <v>74463</v>
      </c>
      <c r="AA1912" s="7">
        <v>5.7616251993000001</v>
      </c>
      <c r="AB1912" s="7">
        <v>5.4367754033000004</v>
      </c>
      <c r="AC1912" s="7" t="s">
        <v>444</v>
      </c>
      <c r="AD1912" s="7" t="s">
        <v>445</v>
      </c>
      <c r="AE1912" s="7">
        <v>3.4534801554999999</v>
      </c>
      <c r="AF1912" s="7" t="s">
        <v>445</v>
      </c>
      <c r="AG1912" s="7">
        <v>5.8119101281000001</v>
      </c>
    </row>
    <row r="1913" spans="1:33" x14ac:dyDescent="0.25">
      <c r="A1913" s="1">
        <v>44593</v>
      </c>
      <c r="B1913" s="1">
        <v>20022000</v>
      </c>
      <c r="C1913" s="1">
        <v>9211013</v>
      </c>
      <c r="D1913" s="1">
        <v>132171</v>
      </c>
      <c r="E1913" s="1" t="s">
        <v>634</v>
      </c>
      <c r="F1913" s="1">
        <v>34203085</v>
      </c>
      <c r="G1913" s="1">
        <v>1.83</v>
      </c>
      <c r="H1913" s="1">
        <v>39.419535550984932</v>
      </c>
      <c r="I1913" s="1">
        <v>-22.874667721706608</v>
      </c>
      <c r="J1913" s="1">
        <v>3.9846042366664496</v>
      </c>
      <c r="K1913" s="1">
        <v>-38.86408080836302</v>
      </c>
      <c r="L1913" s="1">
        <v>37.58748220904149</v>
      </c>
      <c r="M1913" s="1">
        <v>119.41749572753906</v>
      </c>
      <c r="N1913" s="1">
        <v>0.89333158794202294</v>
      </c>
      <c r="O1913" s="1">
        <v>0.96533690096206171</v>
      </c>
      <c r="P1913" s="1">
        <v>0.86236594663546995</v>
      </c>
      <c r="Q1913" s="1">
        <v>0.90208224246376456</v>
      </c>
      <c r="R1913" s="1">
        <v>0.9329846751933194</v>
      </c>
      <c r="S1913" s="1">
        <v>0.84162890798271661</v>
      </c>
      <c r="T1913" s="1">
        <v>0.84162890798271661</v>
      </c>
      <c r="U1913" s="1">
        <v>0.86236594663546995</v>
      </c>
      <c r="V1913" s="1">
        <v>406.790663</v>
      </c>
      <c r="W1913" s="1">
        <v>379.211635</v>
      </c>
      <c r="X1913" s="1">
        <v>262</v>
      </c>
      <c r="Y1913" s="1">
        <v>389.46</v>
      </c>
      <c r="Z1913" s="7">
        <v>74463</v>
      </c>
      <c r="AA1913" s="7">
        <v>7.7002156401999997</v>
      </c>
      <c r="AB1913" s="7">
        <v>7.2958664027999998</v>
      </c>
      <c r="AC1913" s="7" t="s">
        <v>444</v>
      </c>
      <c r="AD1913" s="7" t="s">
        <v>445</v>
      </c>
      <c r="AE1913" s="7">
        <v>4.673793624</v>
      </c>
      <c r="AF1913" s="7" t="s">
        <v>445</v>
      </c>
      <c r="AG1913" s="7">
        <v>7.6418367446</v>
      </c>
    </row>
    <row r="1914" spans="1:33" x14ac:dyDescent="0.25">
      <c r="A1914" s="1">
        <v>44594</v>
      </c>
      <c r="B1914" s="1">
        <v>20022000</v>
      </c>
      <c r="C1914" s="1">
        <v>9211006</v>
      </c>
      <c r="D1914" s="1">
        <v>132170</v>
      </c>
      <c r="E1914" s="1" t="s">
        <v>633</v>
      </c>
      <c r="F1914" s="1">
        <v>34203085</v>
      </c>
      <c r="G1914" s="1">
        <v>1.83</v>
      </c>
      <c r="H1914" s="1">
        <v>65.77806630911634</v>
      </c>
      <c r="I1914" s="1">
        <v>-32.607723913934194</v>
      </c>
      <c r="J1914" s="1">
        <v>10.959185738027054</v>
      </c>
      <c r="K1914" s="1">
        <v>-64.654023459390885</v>
      </c>
      <c r="L1914" s="1">
        <v>61.040849115038718</v>
      </c>
      <c r="M1914" s="1">
        <v>132.83750915527344</v>
      </c>
      <c r="N1914" s="1">
        <v>0.85195086342947812</v>
      </c>
      <c r="O1914" s="1">
        <v>0.96533690096206171</v>
      </c>
      <c r="P1914" s="1">
        <v>0.82241960627496513</v>
      </c>
      <c r="Q1914" s="1">
        <v>0.87463390895298543</v>
      </c>
      <c r="R1914" s="1">
        <v>0.9329846751933194</v>
      </c>
      <c r="S1914" s="1">
        <v>0.81602003345756435</v>
      </c>
      <c r="T1914" s="1">
        <v>0.81602003345756435</v>
      </c>
      <c r="U1914" s="1">
        <v>0.82241960627496513</v>
      </c>
      <c r="V1914" s="1">
        <v>406.790663</v>
      </c>
      <c r="W1914" s="1">
        <v>379.211635</v>
      </c>
      <c r="X1914" s="1">
        <v>262</v>
      </c>
      <c r="Y1914" s="1">
        <v>389.46</v>
      </c>
      <c r="Z1914" s="7">
        <v>74463</v>
      </c>
      <c r="AA1914" s="7">
        <v>4.1092192863000001</v>
      </c>
      <c r="AB1914" s="7">
        <v>3.7412625675000002</v>
      </c>
      <c r="AC1914" s="7" t="s">
        <v>444</v>
      </c>
      <c r="AD1914" s="7" t="s">
        <v>445</v>
      </c>
      <c r="AE1914" s="7">
        <v>2.3067895441999999</v>
      </c>
      <c r="AF1914" s="7" t="s">
        <v>445</v>
      </c>
      <c r="AG1914" s="7">
        <v>3.9540542525000002</v>
      </c>
    </row>
    <row r="1915" spans="1:33" x14ac:dyDescent="0.25">
      <c r="A1915" s="1">
        <v>44595</v>
      </c>
      <c r="B1915" s="1">
        <v>20022000</v>
      </c>
      <c r="C1915" s="1">
        <v>9211005</v>
      </c>
      <c r="D1915" s="1">
        <v>132169</v>
      </c>
      <c r="E1915" s="1" t="s">
        <v>635</v>
      </c>
      <c r="F1915" s="1">
        <v>34203085</v>
      </c>
      <c r="G1915" s="1">
        <v>1.83</v>
      </c>
      <c r="H1915" s="1">
        <v>72.972478158350469</v>
      </c>
      <c r="I1915" s="1">
        <v>-38.689214328727161</v>
      </c>
      <c r="J1915" s="1">
        <v>8.5989116749150494</v>
      </c>
      <c r="K1915" s="1">
        <v>-71.09282365585311</v>
      </c>
      <c r="L1915" s="1">
        <v>69.076048174831072</v>
      </c>
      <c r="M1915" s="1">
        <v>124.55000305175781</v>
      </c>
      <c r="N1915" s="1">
        <v>0.87858927590506397</v>
      </c>
      <c r="O1915" s="1">
        <v>0.96533690096206171</v>
      </c>
      <c r="P1915" s="1">
        <v>0.84813464882069622</v>
      </c>
      <c r="Q1915" s="1">
        <v>0.89239285060337603</v>
      </c>
      <c r="R1915" s="1">
        <v>0.9329846751933194</v>
      </c>
      <c r="S1915" s="1">
        <v>0.83258885386503123</v>
      </c>
      <c r="T1915" s="1">
        <v>0.83258885386503123</v>
      </c>
      <c r="U1915" s="1">
        <v>0.84813464882069622</v>
      </c>
      <c r="V1915" s="1">
        <v>406.790663</v>
      </c>
      <c r="W1915" s="1">
        <v>379.211635</v>
      </c>
      <c r="X1915" s="1">
        <v>262</v>
      </c>
      <c r="Y1915" s="1">
        <v>389.46</v>
      </c>
      <c r="Z1915" s="7">
        <v>74463</v>
      </c>
      <c r="AA1915" s="7">
        <v>3.6560643721999999</v>
      </c>
      <c r="AB1915" s="7">
        <v>3.4074496987999998</v>
      </c>
      <c r="AC1915" s="7" t="s">
        <v>444</v>
      </c>
      <c r="AD1915" s="7" t="s">
        <v>445</v>
      </c>
      <c r="AE1915" s="7">
        <v>2.0683586401</v>
      </c>
      <c r="AF1915" s="7" t="s">
        <v>445</v>
      </c>
      <c r="AG1915" s="7">
        <v>3.6462428039999999</v>
      </c>
    </row>
    <row r="1916" spans="1:33" x14ac:dyDescent="0.25">
      <c r="A1916" s="1">
        <v>44596</v>
      </c>
      <c r="B1916" s="1">
        <v>20022000</v>
      </c>
      <c r="C1916" s="1">
        <v>9211046</v>
      </c>
      <c r="D1916" s="1">
        <v>132174</v>
      </c>
      <c r="E1916" s="1" t="s">
        <v>638</v>
      </c>
      <c r="F1916" s="1">
        <v>34203085</v>
      </c>
      <c r="G1916" s="1">
        <v>1.83</v>
      </c>
      <c r="H1916" s="1">
        <v>16.082911930559359</v>
      </c>
      <c r="I1916" s="1">
        <v>-8.8738660947569841</v>
      </c>
      <c r="J1916" s="1">
        <v>1.5141137499886859</v>
      </c>
      <c r="K1916" s="1">
        <v>-17.236907380500686</v>
      </c>
      <c r="L1916" s="1">
        <v>15.382061079713244</v>
      </c>
      <c r="M1916" s="1">
        <v>64.709999084472656</v>
      </c>
      <c r="N1916" s="1">
        <v>0.96661041736602782</v>
      </c>
      <c r="O1916" s="1">
        <v>0.96533690096206171</v>
      </c>
      <c r="P1916" s="1">
        <v>0.9331047047377663</v>
      </c>
      <c r="Q1916" s="1">
        <v>0.96357500076293945</v>
      </c>
      <c r="R1916" s="1">
        <v>0.9329846751933194</v>
      </c>
      <c r="S1916" s="1">
        <v>0.89900070911121355</v>
      </c>
      <c r="T1916" s="1">
        <v>0.89900070911121355</v>
      </c>
      <c r="U1916" s="1">
        <v>0.9331047047377663</v>
      </c>
      <c r="V1916" s="1">
        <v>406.790663</v>
      </c>
      <c r="W1916" s="1">
        <v>379.211635</v>
      </c>
      <c r="X1916" s="1">
        <v>262</v>
      </c>
      <c r="Y1916" s="1">
        <v>389.46</v>
      </c>
      <c r="Z1916" s="7">
        <v>74463</v>
      </c>
      <c r="AA1916" s="7">
        <v>22.003689744999999</v>
      </c>
      <c r="AB1916" s="7">
        <v>21.001249663999999</v>
      </c>
      <c r="AC1916" s="7" t="s">
        <v>444</v>
      </c>
      <c r="AD1916" s="7" t="s">
        <v>445</v>
      </c>
      <c r="AE1916" s="7">
        <v>12.664759030999999</v>
      </c>
      <c r="AF1916" s="7" t="s">
        <v>445</v>
      </c>
      <c r="AG1916" s="7">
        <v>20.083071939</v>
      </c>
    </row>
    <row r="1917" spans="1:33" x14ac:dyDescent="0.25">
      <c r="A1917" s="1">
        <v>55011</v>
      </c>
      <c r="B1917" s="1">
        <v>20024000</v>
      </c>
      <c r="C1917" s="1">
        <v>9211031</v>
      </c>
      <c r="D1917" s="1">
        <v>132183</v>
      </c>
      <c r="E1917" s="1" t="s">
        <v>639</v>
      </c>
      <c r="F1917" s="1">
        <v>34203085</v>
      </c>
      <c r="G1917" s="1">
        <v>1.83</v>
      </c>
      <c r="H1917" s="1">
        <v>5.2536406923573509</v>
      </c>
      <c r="I1917" s="1">
        <v>-4.6059783126405129</v>
      </c>
      <c r="J1917" s="1">
        <v>-10.615722801679127</v>
      </c>
      <c r="K1917" s="1">
        <v>-12.949586285096132</v>
      </c>
      <c r="L1917" s="1">
        <v>14.003174259168553</v>
      </c>
      <c r="M1917" s="1">
        <v>34.474998474121094</v>
      </c>
      <c r="N1917" s="1">
        <v>0.98970659838782415</v>
      </c>
      <c r="O1917" s="1">
        <v>0.96533690096206171</v>
      </c>
      <c r="P1917" s="1">
        <v>0.95540030054940595</v>
      </c>
      <c r="Q1917" s="1">
        <v>0.98877083460489912</v>
      </c>
      <c r="R1917" s="1">
        <v>0.9329846751933194</v>
      </c>
      <c r="S1917" s="1">
        <v>0.92250803596447917</v>
      </c>
      <c r="T1917" s="1">
        <v>0.92250803596447917</v>
      </c>
      <c r="U1917" s="1">
        <v>0.95540030054940595</v>
      </c>
      <c r="V1917" s="1">
        <v>406.790663</v>
      </c>
      <c r="W1917" s="1">
        <v>379.211635</v>
      </c>
      <c r="X1917" s="1">
        <v>262</v>
      </c>
      <c r="Y1917" s="1">
        <v>389.46</v>
      </c>
      <c r="Z1917" s="7">
        <v>74463</v>
      </c>
      <c r="AA1917" s="7">
        <v>24.872627401999999</v>
      </c>
      <c r="AB1917" s="7">
        <v>67.961493802999996</v>
      </c>
      <c r="AC1917" s="7" t="s">
        <v>444</v>
      </c>
      <c r="AD1917" s="7">
        <v>21.767842560999998</v>
      </c>
      <c r="AE1917" s="7">
        <v>17.664465419999999</v>
      </c>
      <c r="AF1917" s="7">
        <v>34.050858806999997</v>
      </c>
      <c r="AG1917" s="7">
        <v>27.733752018000001</v>
      </c>
    </row>
    <row r="1918" spans="1:33" x14ac:dyDescent="0.25">
      <c r="A1918" s="1">
        <v>55012</v>
      </c>
      <c r="B1918" s="1">
        <v>20024000</v>
      </c>
      <c r="C1918" s="1">
        <v>9211046</v>
      </c>
      <c r="D1918" s="1">
        <v>132184</v>
      </c>
      <c r="E1918" s="1" t="s">
        <v>638</v>
      </c>
      <c r="F1918" s="1">
        <v>34203085</v>
      </c>
      <c r="G1918" s="1">
        <v>1.83</v>
      </c>
      <c r="H1918" s="1">
        <v>17.216778899021612</v>
      </c>
      <c r="I1918" s="1">
        <v>-15.322614465696333</v>
      </c>
      <c r="J1918" s="1">
        <v>-7.7107443751740874</v>
      </c>
      <c r="K1918" s="1">
        <v>-18.219547246773438</v>
      </c>
      <c r="L1918" s="1">
        <v>22.105828181353775</v>
      </c>
      <c r="M1918" s="1">
        <v>64.709999084472656</v>
      </c>
      <c r="N1918" s="1">
        <v>0.96661041736602782</v>
      </c>
      <c r="O1918" s="1">
        <v>0.96533690096206171</v>
      </c>
      <c r="P1918" s="1">
        <v>0.9331047047377663</v>
      </c>
      <c r="Q1918" s="1">
        <v>0.96357500076293945</v>
      </c>
      <c r="R1918" s="1">
        <v>0.9329846751933194</v>
      </c>
      <c r="S1918" s="1">
        <v>0.89900070911121355</v>
      </c>
      <c r="T1918" s="1">
        <v>0.89900070911121355</v>
      </c>
      <c r="U1918" s="1">
        <v>0.9331047047377663</v>
      </c>
      <c r="V1918" s="1">
        <v>406.790663</v>
      </c>
      <c r="W1918" s="1">
        <v>379.211635</v>
      </c>
      <c r="X1918" s="1">
        <v>262</v>
      </c>
      <c r="Y1918" s="1">
        <v>389.46</v>
      </c>
      <c r="Z1918" s="7">
        <v>74463</v>
      </c>
      <c r="AA1918" s="7">
        <v>15.006826697999999</v>
      </c>
      <c r="AB1918" s="7">
        <v>19.552285813000001</v>
      </c>
      <c r="AC1918" s="7" t="s">
        <v>444</v>
      </c>
      <c r="AD1918" s="7">
        <v>29.546750654</v>
      </c>
      <c r="AE1918" s="7">
        <v>11.927773813</v>
      </c>
      <c r="AF1918" s="7">
        <v>46.129944999999999</v>
      </c>
      <c r="AG1918" s="7">
        <v>18.945992806</v>
      </c>
    </row>
    <row r="1919" spans="1:33" x14ac:dyDescent="0.25">
      <c r="A1919" s="1">
        <v>55013</v>
      </c>
      <c r="B1919" s="1">
        <v>20024000</v>
      </c>
      <c r="C1919" s="1">
        <v>9211006</v>
      </c>
      <c r="D1919" s="1">
        <v>132182</v>
      </c>
      <c r="E1919" s="1" t="s">
        <v>633</v>
      </c>
      <c r="F1919" s="1">
        <v>34203085</v>
      </c>
      <c r="G1919" s="1">
        <v>1.83</v>
      </c>
      <c r="H1919" s="1">
        <v>66.98671858307263</v>
      </c>
      <c r="I1919" s="1">
        <v>-41.228530540133633</v>
      </c>
      <c r="J1919" s="1">
        <v>1.6595401827901646</v>
      </c>
      <c r="K1919" s="1">
        <v>-63.464605486349257</v>
      </c>
      <c r="L1919" s="1">
        <v>66.173002646311147</v>
      </c>
      <c r="M1919" s="1">
        <v>132.83750915527344</v>
      </c>
      <c r="N1919" s="1">
        <v>0.85195086342947812</v>
      </c>
      <c r="O1919" s="1">
        <v>0.96533690096206171</v>
      </c>
      <c r="P1919" s="1">
        <v>0.82241960627496513</v>
      </c>
      <c r="Q1919" s="1">
        <v>0.87463390895298543</v>
      </c>
      <c r="R1919" s="1">
        <v>0.9329846751933194</v>
      </c>
      <c r="S1919" s="1">
        <v>0.81602003345756435</v>
      </c>
      <c r="T1919" s="1">
        <v>0.81602003345756435</v>
      </c>
      <c r="U1919" s="1">
        <v>0.82241960627496513</v>
      </c>
      <c r="V1919" s="1">
        <v>406.790663</v>
      </c>
      <c r="W1919" s="1">
        <v>379.211635</v>
      </c>
      <c r="X1919" s="1">
        <v>262</v>
      </c>
      <c r="Y1919" s="1">
        <v>389.46</v>
      </c>
      <c r="Z1919" s="7">
        <v>74463</v>
      </c>
      <c r="AA1919" s="7">
        <v>3.7129655762999998</v>
      </c>
      <c r="AB1919" s="7">
        <v>3.6557151946999999</v>
      </c>
      <c r="AC1919" s="7" t="s">
        <v>444</v>
      </c>
      <c r="AD1919" s="7" t="s">
        <v>445</v>
      </c>
      <c r="AE1919" s="7">
        <v>2.3687635355999999</v>
      </c>
      <c r="AF1919" s="7" t="s">
        <v>445</v>
      </c>
      <c r="AG1919" s="7">
        <v>4.0469003533999999</v>
      </c>
    </row>
    <row r="1920" spans="1:33" x14ac:dyDescent="0.25">
      <c r="A1920" s="1">
        <v>55014</v>
      </c>
      <c r="B1920" s="1">
        <v>20024000</v>
      </c>
      <c r="C1920" s="1">
        <v>9211005</v>
      </c>
      <c r="D1920" s="1">
        <v>132181</v>
      </c>
      <c r="E1920" s="1" t="s">
        <v>635</v>
      </c>
      <c r="F1920" s="1">
        <v>34203085</v>
      </c>
      <c r="G1920" s="1">
        <v>1.83</v>
      </c>
      <c r="H1920" s="1">
        <v>74.186567113893517</v>
      </c>
      <c r="I1920" s="1">
        <v>-47.311111412377223</v>
      </c>
      <c r="J1920" s="1">
        <v>-0.7061667687402472</v>
      </c>
      <c r="K1920" s="1">
        <v>-69.902314849461249</v>
      </c>
      <c r="L1920" s="1">
        <v>74.544028451775986</v>
      </c>
      <c r="M1920" s="1">
        <v>124.55000305175781</v>
      </c>
      <c r="N1920" s="1">
        <v>0.87858927590506397</v>
      </c>
      <c r="O1920" s="1">
        <v>0.96533690096206171</v>
      </c>
      <c r="P1920" s="1">
        <v>0.84813464882069622</v>
      </c>
      <c r="Q1920" s="1">
        <v>0.89239285060337603</v>
      </c>
      <c r="R1920" s="1">
        <v>0.9329846751933194</v>
      </c>
      <c r="S1920" s="1">
        <v>0.83258885386503123</v>
      </c>
      <c r="T1920" s="1">
        <v>0.83258885386503123</v>
      </c>
      <c r="U1920" s="1">
        <v>0.84813464882069622</v>
      </c>
      <c r="V1920" s="1">
        <v>406.790663</v>
      </c>
      <c r="W1920" s="1">
        <v>379.211635</v>
      </c>
      <c r="X1920" s="1">
        <v>262</v>
      </c>
      <c r="Y1920" s="1">
        <v>389.46</v>
      </c>
      <c r="Z1920" s="7">
        <v>74463</v>
      </c>
      <c r="AA1920" s="7">
        <v>3.3145310706000002</v>
      </c>
      <c r="AB1920" s="7">
        <v>3.3353202525999999</v>
      </c>
      <c r="AC1920" s="7" t="s">
        <v>444</v>
      </c>
      <c r="AD1920" s="7">
        <v>307.90476495000001</v>
      </c>
      <c r="AE1920" s="7">
        <v>2.1206159649999998</v>
      </c>
      <c r="AF1920" s="7">
        <v>466.75710065999999</v>
      </c>
      <c r="AG1920" s="7">
        <v>3.7253731301999999</v>
      </c>
    </row>
    <row r="1921" spans="1:33" x14ac:dyDescent="0.25">
      <c r="A1921" s="1">
        <v>65571</v>
      </c>
      <c r="B1921" s="1">
        <v>20026000</v>
      </c>
      <c r="C1921" s="1">
        <v>9211031</v>
      </c>
      <c r="D1921" s="1">
        <v>132193</v>
      </c>
      <c r="E1921" s="1" t="s">
        <v>639</v>
      </c>
      <c r="F1921" s="1">
        <v>34203085</v>
      </c>
      <c r="G1921" s="1">
        <v>1.83</v>
      </c>
      <c r="H1921" s="1">
        <v>14.958969779463384</v>
      </c>
      <c r="I1921" s="1">
        <v>7.8691392013739243</v>
      </c>
      <c r="J1921" s="1">
        <v>9.6306915962826452</v>
      </c>
      <c r="K1921" s="1">
        <v>-10.708135333929425</v>
      </c>
      <c r="L1921" s="1">
        <v>16.152757405905724</v>
      </c>
      <c r="M1921" s="1">
        <v>34.474998474121094</v>
      </c>
      <c r="N1921" s="1">
        <v>0.98970659838782415</v>
      </c>
      <c r="O1921" s="1">
        <v>0.96533690096206171</v>
      </c>
      <c r="P1921" s="1">
        <v>0.95540030054940595</v>
      </c>
      <c r="Q1921" s="1">
        <v>0.98877083460489912</v>
      </c>
      <c r="R1921" s="1">
        <v>0.9329846751933194</v>
      </c>
      <c r="S1921" s="1">
        <v>0.92250803596447917</v>
      </c>
      <c r="T1921" s="1">
        <v>0.92250803596447917</v>
      </c>
      <c r="U1921" s="1">
        <v>0.95540030054940595</v>
      </c>
      <c r="V1921" s="1">
        <v>406.790663</v>
      </c>
      <c r="W1921" s="1">
        <v>379.211635</v>
      </c>
      <c r="X1921" s="1">
        <v>262</v>
      </c>
      <c r="Y1921" s="1">
        <v>389.46</v>
      </c>
      <c r="Z1921" s="7">
        <v>74463</v>
      </c>
      <c r="AA1921" s="7">
        <v>21.429539485999999</v>
      </c>
      <c r="AB1921" s="7">
        <v>23.219509458000001</v>
      </c>
      <c r="AC1921" s="7">
        <v>45.040475428999997</v>
      </c>
      <c r="AD1921" s="7" t="s">
        <v>445</v>
      </c>
      <c r="AE1921" s="7">
        <v>21.571353263999999</v>
      </c>
      <c r="AF1921" s="7" t="s">
        <v>445</v>
      </c>
      <c r="AG1921" s="7">
        <v>33.748365560000003</v>
      </c>
    </row>
    <row r="1922" spans="1:33" x14ac:dyDescent="0.25">
      <c r="A1922" s="1">
        <v>65572</v>
      </c>
      <c r="B1922" s="1">
        <v>20026000</v>
      </c>
      <c r="C1922" s="1">
        <v>9211005</v>
      </c>
      <c r="D1922" s="1">
        <v>132189</v>
      </c>
      <c r="E1922" s="1" t="s">
        <v>635</v>
      </c>
      <c r="F1922" s="1">
        <v>34203085</v>
      </c>
      <c r="G1922" s="1">
        <v>1.83</v>
      </c>
      <c r="H1922" s="1">
        <v>78.580045217997323</v>
      </c>
      <c r="I1922" s="1">
        <v>-26.657194084068102</v>
      </c>
      <c r="J1922" s="1">
        <v>24.8520976025276</v>
      </c>
      <c r="K1922" s="1">
        <v>-75.839664722285391</v>
      </c>
      <c r="L1922" s="1">
        <v>69.567148189373953</v>
      </c>
      <c r="M1922" s="1">
        <v>124.55000305175781</v>
      </c>
      <c r="N1922" s="1">
        <v>0.87858927590506397</v>
      </c>
      <c r="O1922" s="1">
        <v>0.96533690096206171</v>
      </c>
      <c r="P1922" s="1">
        <v>0.84813464882069622</v>
      </c>
      <c r="Q1922" s="1">
        <v>0.89239285060337603</v>
      </c>
      <c r="R1922" s="1">
        <v>0.9329846751933194</v>
      </c>
      <c r="S1922" s="1">
        <v>0.83258885386503123</v>
      </c>
      <c r="T1922" s="1">
        <v>0.83258885386503123</v>
      </c>
      <c r="U1922" s="1">
        <v>0.84813464882069622</v>
      </c>
      <c r="V1922" s="1">
        <v>406.790663</v>
      </c>
      <c r="W1922" s="1">
        <v>379.211635</v>
      </c>
      <c r="X1922" s="1">
        <v>262</v>
      </c>
      <c r="Y1922" s="1">
        <v>389.46</v>
      </c>
      <c r="Z1922" s="7">
        <v>74463</v>
      </c>
      <c r="AA1922" s="7">
        <v>3.6231955061000001</v>
      </c>
      <c r="AB1922" s="7">
        <v>3.0929287579999998</v>
      </c>
      <c r="AC1922" s="7" t="s">
        <v>444</v>
      </c>
      <c r="AD1922" s="7" t="s">
        <v>445</v>
      </c>
      <c r="AE1922" s="7">
        <v>1.876308598</v>
      </c>
      <c r="AF1922" s="7" t="s">
        <v>445</v>
      </c>
      <c r="AG1922" s="7">
        <v>3.3554322338000002</v>
      </c>
    </row>
    <row r="1923" spans="1:33" x14ac:dyDescent="0.25">
      <c r="A1923" s="1">
        <v>65573</v>
      </c>
      <c r="B1923" s="1">
        <v>20026000</v>
      </c>
      <c r="C1923" s="1">
        <v>9211006</v>
      </c>
      <c r="D1923" s="1">
        <v>132190</v>
      </c>
      <c r="E1923" s="1" t="s">
        <v>633</v>
      </c>
      <c r="F1923" s="1">
        <v>34203085</v>
      </c>
      <c r="G1923" s="1">
        <v>1.83</v>
      </c>
      <c r="H1923" s="1">
        <v>71.380289801854801</v>
      </c>
      <c r="I1923" s="1">
        <v>-20.572086431670542</v>
      </c>
      <c r="J1923" s="1">
        <v>27.217712937638453</v>
      </c>
      <c r="K1923" s="1">
        <v>-69.40448064106856</v>
      </c>
      <c r="L1923" s="1">
        <v>62.395237587420247</v>
      </c>
      <c r="M1923" s="1">
        <v>132.83750915527344</v>
      </c>
      <c r="N1923" s="1">
        <v>0.85195086342947812</v>
      </c>
      <c r="O1923" s="1">
        <v>0.96533690096206171</v>
      </c>
      <c r="P1923" s="1">
        <v>0.82241960627496513</v>
      </c>
      <c r="Q1923" s="1">
        <v>0.87463390895298543</v>
      </c>
      <c r="R1923" s="1">
        <v>0.9329846751933194</v>
      </c>
      <c r="S1923" s="1">
        <v>0.81602003345756435</v>
      </c>
      <c r="T1923" s="1">
        <v>0.81602003345756435</v>
      </c>
      <c r="U1923" s="1">
        <v>0.82241960627496513</v>
      </c>
      <c r="V1923" s="1">
        <v>406.790663</v>
      </c>
      <c r="W1923" s="1">
        <v>379.211635</v>
      </c>
      <c r="X1923" s="1">
        <v>262</v>
      </c>
      <c r="Y1923" s="1">
        <v>389.46</v>
      </c>
      <c r="Z1923" s="7">
        <v>74463</v>
      </c>
      <c r="AA1923" s="7">
        <v>3.9983155063</v>
      </c>
      <c r="AB1923" s="7">
        <v>3.3691484640999998</v>
      </c>
      <c r="AC1923" s="7" t="s">
        <v>444</v>
      </c>
      <c r="AD1923" s="7" t="s">
        <v>445</v>
      </c>
      <c r="AE1923" s="7">
        <v>2.0804531175999998</v>
      </c>
      <c r="AF1923" s="7" t="s">
        <v>445</v>
      </c>
      <c r="AG1923" s="7">
        <v>3.6149691908000001</v>
      </c>
    </row>
    <row r="1924" spans="1:33" x14ac:dyDescent="0.25">
      <c r="A1924" s="1">
        <v>65574</v>
      </c>
      <c r="B1924" s="1">
        <v>20026000</v>
      </c>
      <c r="C1924" s="1">
        <v>9211013</v>
      </c>
      <c r="D1924" s="1">
        <v>132191</v>
      </c>
      <c r="E1924" s="1" t="s">
        <v>634</v>
      </c>
      <c r="F1924" s="1">
        <v>34203085</v>
      </c>
      <c r="G1924" s="1">
        <v>1.83</v>
      </c>
      <c r="H1924" s="1">
        <v>45.022495231647447</v>
      </c>
      <c r="I1924" s="1">
        <v>-10.961193580513505</v>
      </c>
      <c r="J1924" s="1">
        <v>20.242397144937964</v>
      </c>
      <c r="K1924" s="1">
        <v>-43.492374461020333</v>
      </c>
      <c r="L1924" s="1">
        <v>39.181770240497698</v>
      </c>
      <c r="M1924" s="1">
        <v>119.41749572753906</v>
      </c>
      <c r="N1924" s="1">
        <v>0.89333158794202294</v>
      </c>
      <c r="O1924" s="1">
        <v>0.96533690096206171</v>
      </c>
      <c r="P1924" s="1">
        <v>0.86236594663546995</v>
      </c>
      <c r="Q1924" s="1">
        <v>0.90208224246376456</v>
      </c>
      <c r="R1924" s="1">
        <v>0.9329846751933194</v>
      </c>
      <c r="S1924" s="1">
        <v>0.84162890798271661</v>
      </c>
      <c r="T1924" s="1">
        <v>0.84162890798271661</v>
      </c>
      <c r="U1924" s="1">
        <v>0.86236594663546995</v>
      </c>
      <c r="V1924" s="1">
        <v>406.790663</v>
      </c>
      <c r="W1924" s="1">
        <v>379.211635</v>
      </c>
      <c r="X1924" s="1">
        <v>262</v>
      </c>
      <c r="Y1924" s="1">
        <v>389.46</v>
      </c>
      <c r="Z1924" s="7">
        <v>74463</v>
      </c>
      <c r="AA1924" s="7">
        <v>7.3462079070000001</v>
      </c>
      <c r="AB1924" s="7">
        <v>6.2634623850000004</v>
      </c>
      <c r="AC1924" s="7" t="s">
        <v>444</v>
      </c>
      <c r="AD1924" s="7" t="s">
        <v>445</v>
      </c>
      <c r="AE1924" s="7">
        <v>4.0700100103999999</v>
      </c>
      <c r="AF1924" s="7" t="s">
        <v>445</v>
      </c>
      <c r="AG1924" s="7">
        <v>6.7222052311000002</v>
      </c>
    </row>
    <row r="1925" spans="1:33" x14ac:dyDescent="0.25">
      <c r="A1925" s="1">
        <v>65575</v>
      </c>
      <c r="B1925" s="1">
        <v>20026000</v>
      </c>
      <c r="C1925" s="1">
        <v>9211046</v>
      </c>
      <c r="D1925" s="1">
        <v>132194</v>
      </c>
      <c r="E1925" s="1" t="s">
        <v>638</v>
      </c>
      <c r="F1925" s="1">
        <v>34203085</v>
      </c>
      <c r="G1925" s="1">
        <v>1.83</v>
      </c>
      <c r="H1925" s="1">
        <v>21.632964541777891</v>
      </c>
      <c r="I1925" s="1">
        <v>2.8336695641671614</v>
      </c>
      <c r="J1925" s="1">
        <v>17.824813039978846</v>
      </c>
      <c r="K1925" s="1">
        <v>-21.6592623842972</v>
      </c>
      <c r="L1925" s="1">
        <v>23.207056443139631</v>
      </c>
      <c r="M1925" s="1">
        <v>64.709999084472656</v>
      </c>
      <c r="N1925" s="1">
        <v>0.96661041736602782</v>
      </c>
      <c r="O1925" s="1">
        <v>0.96533690096206171</v>
      </c>
      <c r="P1925" s="1">
        <v>0.9331047047377663</v>
      </c>
      <c r="Q1925" s="1">
        <v>0.96357500076293945</v>
      </c>
      <c r="R1925" s="1">
        <v>0.9329846751933194</v>
      </c>
      <c r="S1925" s="1">
        <v>0.89900070911121355</v>
      </c>
      <c r="T1925" s="1">
        <v>0.89900070911121355</v>
      </c>
      <c r="U1925" s="1">
        <v>0.9331047047377663</v>
      </c>
      <c r="V1925" s="1">
        <v>406.790663</v>
      </c>
      <c r="W1925" s="1">
        <v>379.211635</v>
      </c>
      <c r="X1925" s="1">
        <v>262</v>
      </c>
      <c r="Y1925" s="1">
        <v>389.46</v>
      </c>
      <c r="Z1925" s="7">
        <v>74463</v>
      </c>
      <c r="AA1925" s="7">
        <v>14.247265916</v>
      </c>
      <c r="AB1925" s="7">
        <v>15.356711537000001</v>
      </c>
      <c r="AC1925" s="7">
        <v>123.87135592</v>
      </c>
      <c r="AD1925" s="7" t="s">
        <v>445</v>
      </c>
      <c r="AE1925" s="7">
        <v>9.8747094710999992</v>
      </c>
      <c r="AF1925" s="7" t="s">
        <v>445</v>
      </c>
      <c r="AG1925" s="7">
        <v>15.778362617000001</v>
      </c>
    </row>
    <row r="1926" spans="1:33" x14ac:dyDescent="0.25">
      <c r="A1926" s="1">
        <v>65576</v>
      </c>
      <c r="B1926" s="1">
        <v>20026000</v>
      </c>
      <c r="C1926" s="1">
        <v>9211022</v>
      </c>
      <c r="D1926" s="1">
        <v>132192</v>
      </c>
      <c r="E1926" s="1" t="s">
        <v>636</v>
      </c>
      <c r="F1926" s="1">
        <v>34203085</v>
      </c>
      <c r="G1926" s="1">
        <v>1.83</v>
      </c>
      <c r="H1926" s="1">
        <v>56.993681349877171</v>
      </c>
      <c r="I1926" s="1">
        <v>-17.965818120586594</v>
      </c>
      <c r="J1926" s="1">
        <v>21.622859575797698</v>
      </c>
      <c r="K1926" s="1">
        <v>-54.51703734185304</v>
      </c>
      <c r="L1926" s="1">
        <v>49.835013854909285</v>
      </c>
      <c r="M1926" s="1">
        <v>114.66500091552734</v>
      </c>
      <c r="N1926" s="1">
        <v>0.90333684017783711</v>
      </c>
      <c r="O1926" s="1">
        <v>0.96533690096206171</v>
      </c>
      <c r="P1926" s="1">
        <v>0.87202438582213448</v>
      </c>
      <c r="Q1926" s="1">
        <v>0.90833552511114846</v>
      </c>
      <c r="R1926" s="1">
        <v>0.9329846751933194</v>
      </c>
      <c r="S1926" s="1">
        <v>0.84746312486237807</v>
      </c>
      <c r="T1926" s="1">
        <v>0.84746312486237807</v>
      </c>
      <c r="U1926" s="1">
        <v>0.87202438582213448</v>
      </c>
      <c r="V1926" s="1">
        <v>406.790663</v>
      </c>
      <c r="W1926" s="1">
        <v>379.211635</v>
      </c>
      <c r="X1926" s="1">
        <v>262</v>
      </c>
      <c r="Y1926" s="1">
        <v>389.46</v>
      </c>
      <c r="Z1926" s="7">
        <v>74463</v>
      </c>
      <c r="AA1926" s="7">
        <v>5.6355312767000001</v>
      </c>
      <c r="AB1926" s="7">
        <v>4.8020781474999996</v>
      </c>
      <c r="AC1926" s="7" t="s">
        <v>444</v>
      </c>
      <c r="AD1926" s="7" t="s">
        <v>445</v>
      </c>
      <c r="AE1926" s="7">
        <v>3.0727697163999999</v>
      </c>
      <c r="AF1926" s="7" t="s">
        <v>445</v>
      </c>
      <c r="AG1926" s="7">
        <v>5.2295868201999998</v>
      </c>
    </row>
    <row r="1927" spans="1:33" x14ac:dyDescent="0.25">
      <c r="A1927" s="1">
        <v>75991</v>
      </c>
      <c r="B1927" s="1">
        <v>20028000</v>
      </c>
      <c r="C1927" s="1">
        <v>9211006</v>
      </c>
      <c r="D1927" s="1">
        <v>132202</v>
      </c>
      <c r="E1927" s="1" t="s">
        <v>633</v>
      </c>
      <c r="F1927" s="1">
        <v>34203085</v>
      </c>
      <c r="G1927" s="1">
        <v>1.83</v>
      </c>
      <c r="H1927" s="1">
        <v>67.832025222409129</v>
      </c>
      <c r="I1927" s="1">
        <v>-19.984376623572949</v>
      </c>
      <c r="J1927" s="1">
        <v>24.247436081905605</v>
      </c>
      <c r="K1927" s="1">
        <v>-65.254279433083838</v>
      </c>
      <c r="L1927" s="1">
        <v>59.534701961798035</v>
      </c>
      <c r="M1927" s="1">
        <v>132.83750915527344</v>
      </c>
      <c r="N1927" s="1">
        <v>0.85195086342947812</v>
      </c>
      <c r="O1927" s="1">
        <v>0.96533690096206171</v>
      </c>
      <c r="P1927" s="1">
        <v>0.82241960627496513</v>
      </c>
      <c r="Q1927" s="1">
        <v>0.87463390895298543</v>
      </c>
      <c r="R1927" s="1">
        <v>0.9329846751933194</v>
      </c>
      <c r="S1927" s="1">
        <v>0.81602003345756435</v>
      </c>
      <c r="T1927" s="1">
        <v>0.81602003345756435</v>
      </c>
      <c r="U1927" s="1">
        <v>0.82241960627496513</v>
      </c>
      <c r="V1927" s="1">
        <v>406.790663</v>
      </c>
      <c r="W1927" s="1">
        <v>379.211635</v>
      </c>
      <c r="X1927" s="1">
        <v>262</v>
      </c>
      <c r="Y1927" s="1">
        <v>389.46</v>
      </c>
      <c r="Z1927" s="7">
        <v>74463</v>
      </c>
      <c r="AA1927" s="7">
        <v>4.2384755995000001</v>
      </c>
      <c r="AB1927" s="7">
        <v>3.5976967742000001</v>
      </c>
      <c r="AC1927" s="7" t="s">
        <v>444</v>
      </c>
      <c r="AD1927" s="7" t="s">
        <v>445</v>
      </c>
      <c r="AE1927" s="7">
        <v>2.2763713066000002</v>
      </c>
      <c r="AF1927" s="7" t="s">
        <v>445</v>
      </c>
      <c r="AG1927" s="7">
        <v>3.9084832848</v>
      </c>
    </row>
    <row r="1928" spans="1:33" x14ac:dyDescent="0.25">
      <c r="A1928" s="1">
        <v>75992</v>
      </c>
      <c r="B1928" s="1">
        <v>20028000</v>
      </c>
      <c r="C1928" s="1">
        <v>9211031</v>
      </c>
      <c r="D1928" s="1">
        <v>132203</v>
      </c>
      <c r="E1928" s="1" t="s">
        <v>639</v>
      </c>
      <c r="F1928" s="1">
        <v>34203085</v>
      </c>
      <c r="G1928" s="1">
        <v>1.83</v>
      </c>
      <c r="H1928" s="1">
        <v>11.977655930499445</v>
      </c>
      <c r="I1928" s="1">
        <v>8.4506165848762862</v>
      </c>
      <c r="J1928" s="1">
        <v>6.0934673784805504</v>
      </c>
      <c r="K1928" s="1">
        <v>-6.5517051674744922</v>
      </c>
      <c r="L1928" s="1">
        <v>13.027050046133601</v>
      </c>
      <c r="M1928" s="1">
        <v>34.474998474121094</v>
      </c>
      <c r="N1928" s="1">
        <v>0.98970659838782415</v>
      </c>
      <c r="O1928" s="1">
        <v>0.96533690096206171</v>
      </c>
      <c r="P1928" s="1">
        <v>0.95540030054940595</v>
      </c>
      <c r="Q1928" s="1">
        <v>0.98877083460489912</v>
      </c>
      <c r="R1928" s="1">
        <v>0.9329846751933194</v>
      </c>
      <c r="S1928" s="1">
        <v>0.92250803596447917</v>
      </c>
      <c r="T1928" s="1">
        <v>0.92250803596447917</v>
      </c>
      <c r="U1928" s="1">
        <v>0.95540030054940595</v>
      </c>
      <c r="V1928" s="1">
        <v>406.790663</v>
      </c>
      <c r="W1928" s="1">
        <v>379.211635</v>
      </c>
      <c r="X1928" s="1">
        <v>262</v>
      </c>
      <c r="Y1928" s="1">
        <v>389.46</v>
      </c>
      <c r="Z1928" s="7">
        <v>74463</v>
      </c>
      <c r="AA1928" s="7">
        <v>26.811277977</v>
      </c>
      <c r="AB1928" s="7">
        <v>29.247897598000002</v>
      </c>
      <c r="AC1928" s="7">
        <v>41.872482310999999</v>
      </c>
      <c r="AD1928" s="7" t="s">
        <v>445</v>
      </c>
      <c r="AE1928" s="7">
        <v>35.890717643999999</v>
      </c>
      <c r="AF1928" s="7" t="s">
        <v>445</v>
      </c>
      <c r="AG1928" s="7">
        <v>55.792879341000003</v>
      </c>
    </row>
    <row r="1929" spans="1:33" x14ac:dyDescent="0.25">
      <c r="A1929" s="1">
        <v>75993</v>
      </c>
      <c r="B1929" s="1">
        <v>20028000</v>
      </c>
      <c r="C1929" s="1">
        <v>9211005</v>
      </c>
      <c r="D1929" s="1">
        <v>132201</v>
      </c>
      <c r="E1929" s="1" t="s">
        <v>635</v>
      </c>
      <c r="F1929" s="1">
        <v>34203085</v>
      </c>
      <c r="G1929" s="1">
        <v>1.83</v>
      </c>
      <c r="H1929" s="1">
        <v>75.032472796255973</v>
      </c>
      <c r="I1929" s="1">
        <v>-26.069875387244807</v>
      </c>
      <c r="J1929" s="1">
        <v>21.88112852394876</v>
      </c>
      <c r="K1929" s="1">
        <v>-71.689072468168064</v>
      </c>
      <c r="L1929" s="1">
        <v>66.835731809408301</v>
      </c>
      <c r="M1929" s="1">
        <v>124.55000305175781</v>
      </c>
      <c r="N1929" s="1">
        <v>0.87858927590506397</v>
      </c>
      <c r="O1929" s="1">
        <v>0.96533690096206171</v>
      </c>
      <c r="P1929" s="1">
        <v>0.84813464882069622</v>
      </c>
      <c r="Q1929" s="1">
        <v>0.89239285060337603</v>
      </c>
      <c r="R1929" s="1">
        <v>0.9329846751933194</v>
      </c>
      <c r="S1929" s="1">
        <v>0.83258885386503123</v>
      </c>
      <c r="T1929" s="1">
        <v>0.83258885386503123</v>
      </c>
      <c r="U1929" s="1">
        <v>0.84813464882069622</v>
      </c>
      <c r="V1929" s="1">
        <v>406.790663</v>
      </c>
      <c r="W1929" s="1">
        <v>379.211635</v>
      </c>
      <c r="X1929" s="1">
        <v>262</v>
      </c>
      <c r="Y1929" s="1">
        <v>389.46</v>
      </c>
      <c r="Z1929" s="7">
        <v>74463</v>
      </c>
      <c r="AA1929" s="7">
        <v>3.8121344402999999</v>
      </c>
      <c r="AB1929" s="7">
        <v>3.2864444539000002</v>
      </c>
      <c r="AC1929" s="7" t="s">
        <v>444</v>
      </c>
      <c r="AD1929" s="7" t="s">
        <v>445</v>
      </c>
      <c r="AE1929" s="7">
        <v>2.0428386392000002</v>
      </c>
      <c r="AF1929" s="7" t="s">
        <v>445</v>
      </c>
      <c r="AG1929" s="7">
        <v>3.6075993029000002</v>
      </c>
    </row>
    <row r="1930" spans="1:33" x14ac:dyDescent="0.25">
      <c r="A1930" s="1">
        <v>75994</v>
      </c>
      <c r="B1930" s="1">
        <v>20028000</v>
      </c>
      <c r="C1930" s="1">
        <v>9211046</v>
      </c>
      <c r="D1930" s="1">
        <v>132204</v>
      </c>
      <c r="E1930" s="1" t="s">
        <v>638</v>
      </c>
      <c r="F1930" s="1">
        <v>34203085</v>
      </c>
      <c r="G1930" s="1">
        <v>1.83</v>
      </c>
      <c r="H1930" s="1">
        <v>18.065842752060771</v>
      </c>
      <c r="I1930" s="1">
        <v>3.4173844942943621</v>
      </c>
      <c r="J1930" s="1">
        <v>14.873397173803102</v>
      </c>
      <c r="K1930" s="1">
        <v>-17.505070207911118</v>
      </c>
      <c r="L1930" s="1">
        <v>19.440471281735068</v>
      </c>
      <c r="M1930" s="1">
        <v>64.709999084472656</v>
      </c>
      <c r="N1930" s="1">
        <v>0.96661041736602782</v>
      </c>
      <c r="O1930" s="1">
        <v>0.96533690096206171</v>
      </c>
      <c r="P1930" s="1">
        <v>0.9331047047377663</v>
      </c>
      <c r="Q1930" s="1">
        <v>0.96357500076293945</v>
      </c>
      <c r="R1930" s="1">
        <v>0.9329846751933194</v>
      </c>
      <c r="S1930" s="1">
        <v>0.89900070911121355</v>
      </c>
      <c r="T1930" s="1">
        <v>0.89900070911121355</v>
      </c>
      <c r="U1930" s="1">
        <v>0.9331047047377663</v>
      </c>
      <c r="V1930" s="1">
        <v>406.790663</v>
      </c>
      <c r="W1930" s="1">
        <v>379.211635</v>
      </c>
      <c r="X1930" s="1">
        <v>262</v>
      </c>
      <c r="Y1930" s="1">
        <v>389.46</v>
      </c>
      <c r="Z1930" s="7">
        <v>74463</v>
      </c>
      <c r="AA1930" s="7">
        <v>17.201418864000001</v>
      </c>
      <c r="AB1930" s="7">
        <v>18.586363369000001</v>
      </c>
      <c r="AC1930" s="7">
        <v>102.54239077</v>
      </c>
      <c r="AD1930" s="7" t="s">
        <v>445</v>
      </c>
      <c r="AE1930" s="7">
        <v>12.455426513000001</v>
      </c>
      <c r="AF1930" s="7" t="s">
        <v>445</v>
      </c>
      <c r="AG1930" s="7">
        <v>19.760097160000001</v>
      </c>
    </row>
    <row r="1931" spans="1:33" x14ac:dyDescent="0.25">
      <c r="A1931" s="1">
        <v>84383</v>
      </c>
      <c r="B1931" s="1">
        <v>20030000</v>
      </c>
      <c r="C1931" s="1">
        <v>9211013</v>
      </c>
      <c r="D1931" s="1">
        <v>132212</v>
      </c>
      <c r="E1931" s="1" t="s">
        <v>634</v>
      </c>
      <c r="F1931" s="1">
        <v>34203085</v>
      </c>
      <c r="G1931" s="1">
        <v>1.83</v>
      </c>
      <c r="H1931" s="1">
        <v>41.842648533039316</v>
      </c>
      <c r="I1931" s="1">
        <v>-20.090092388495094</v>
      </c>
      <c r="J1931" s="1">
        <v>8.1972086912434197</v>
      </c>
      <c r="K1931" s="1">
        <v>-39.957907676914949</v>
      </c>
      <c r="L1931" s="1">
        <v>38.406870697426797</v>
      </c>
      <c r="M1931" s="1">
        <v>119.41749572753906</v>
      </c>
      <c r="N1931" s="1">
        <v>0.89333158794202294</v>
      </c>
      <c r="O1931" s="1">
        <v>0.96533690096206171</v>
      </c>
      <c r="P1931" s="1">
        <v>0.86236594663546995</v>
      </c>
      <c r="Q1931" s="1">
        <v>0.90208224246376456</v>
      </c>
      <c r="R1931" s="1">
        <v>0.9329846751933194</v>
      </c>
      <c r="S1931" s="1">
        <v>0.84162890798271661</v>
      </c>
      <c r="T1931" s="1">
        <v>0.84162890798271661</v>
      </c>
      <c r="U1931" s="1">
        <v>0.86236594663546995</v>
      </c>
      <c r="V1931" s="1">
        <v>406.790663</v>
      </c>
      <c r="W1931" s="1">
        <v>379.211635</v>
      </c>
      <c r="X1931" s="1">
        <v>262</v>
      </c>
      <c r="Y1931" s="1">
        <v>389.46</v>
      </c>
      <c r="Z1931" s="7">
        <v>74463</v>
      </c>
      <c r="AA1931" s="7">
        <v>7.5146015452999997</v>
      </c>
      <c r="AB1931" s="7">
        <v>6.8154517474</v>
      </c>
      <c r="AC1931" s="7" t="s">
        <v>444</v>
      </c>
      <c r="AD1931" s="7" t="s">
        <v>445</v>
      </c>
      <c r="AE1931" s="7">
        <v>4.5184764846999999</v>
      </c>
      <c r="AF1931" s="7" t="s">
        <v>445</v>
      </c>
      <c r="AG1931" s="7">
        <v>7.4052709739999996</v>
      </c>
    </row>
    <row r="1932" spans="1:33" x14ac:dyDescent="0.25">
      <c r="A1932" s="1">
        <v>84384</v>
      </c>
      <c r="B1932" s="1">
        <v>20030000</v>
      </c>
      <c r="C1932" s="1">
        <v>9211006</v>
      </c>
      <c r="D1932" s="1">
        <v>132211</v>
      </c>
      <c r="E1932" s="1" t="s">
        <v>633</v>
      </c>
      <c r="F1932" s="1">
        <v>34203085</v>
      </c>
      <c r="G1932" s="1">
        <v>1.83</v>
      </c>
      <c r="H1932" s="1">
        <v>68.183329452366408</v>
      </c>
      <c r="I1932" s="1">
        <v>-29.694292912947535</v>
      </c>
      <c r="J1932" s="1">
        <v>15.189633863238241</v>
      </c>
      <c r="K1932" s="1">
        <v>-65.876701912081856</v>
      </c>
      <c r="L1932" s="1">
        <v>62.000095572040976</v>
      </c>
      <c r="M1932" s="1">
        <v>132.83750915527344</v>
      </c>
      <c r="N1932" s="1">
        <v>0.85195086342947812</v>
      </c>
      <c r="O1932" s="1">
        <v>0.96533690096206171</v>
      </c>
      <c r="P1932" s="1">
        <v>0.82241960627496513</v>
      </c>
      <c r="Q1932" s="1">
        <v>0.87463390895298543</v>
      </c>
      <c r="R1932" s="1">
        <v>0.9329846751933194</v>
      </c>
      <c r="S1932" s="1">
        <v>0.81602003345756435</v>
      </c>
      <c r="T1932" s="1">
        <v>0.81602003345756435</v>
      </c>
      <c r="U1932" s="1">
        <v>0.82241960627496513</v>
      </c>
      <c r="V1932" s="1">
        <v>406.790663</v>
      </c>
      <c r="W1932" s="1">
        <v>379.211635</v>
      </c>
      <c r="X1932" s="1">
        <v>262</v>
      </c>
      <c r="Y1932" s="1">
        <v>389.46</v>
      </c>
      <c r="Z1932" s="7">
        <v>74463</v>
      </c>
      <c r="AA1932" s="7">
        <v>4.0301710130000004</v>
      </c>
      <c r="AB1932" s="7">
        <v>3.5740078411999998</v>
      </c>
      <c r="AC1932" s="7" t="s">
        <v>444</v>
      </c>
      <c r="AD1932" s="7" t="s">
        <v>445</v>
      </c>
      <c r="AE1932" s="7">
        <v>2.2454151856000002</v>
      </c>
      <c r="AF1932" s="7" t="s">
        <v>445</v>
      </c>
      <c r="AG1932" s="7">
        <v>3.8621064892999999</v>
      </c>
    </row>
    <row r="1933" spans="1:33" x14ac:dyDescent="0.25">
      <c r="A1933" s="1">
        <v>84385</v>
      </c>
      <c r="B1933" s="1">
        <v>20030000</v>
      </c>
      <c r="C1933" s="1">
        <v>9211004</v>
      </c>
      <c r="D1933" s="1">
        <v>132209</v>
      </c>
      <c r="E1933" s="1" t="s">
        <v>637</v>
      </c>
      <c r="F1933" s="1">
        <v>34203085</v>
      </c>
      <c r="G1933" s="1">
        <v>1.83</v>
      </c>
      <c r="H1933" s="1">
        <v>72.824403812909395</v>
      </c>
      <c r="I1933" s="1">
        <v>-17.973866560145098</v>
      </c>
      <c r="J1933" s="1">
        <v>28.440630901505735</v>
      </c>
      <c r="K1933" s="1">
        <v>-69.601788340258679</v>
      </c>
      <c r="L1933" s="1">
        <v>63.573737931037925</v>
      </c>
      <c r="M1933" s="1">
        <v>98.912498474121094</v>
      </c>
      <c r="N1933" s="1">
        <v>0.93514583587646494</v>
      </c>
      <c r="O1933" s="1">
        <v>0.96533690096206171</v>
      </c>
      <c r="P1933" s="1">
        <v>0.9027307831525635</v>
      </c>
      <c r="Q1933" s="1">
        <v>0.93014583587646482</v>
      </c>
      <c r="R1933" s="1">
        <v>0.9329846751933194</v>
      </c>
      <c r="S1933" s="1">
        <v>0.86781181056762213</v>
      </c>
      <c r="T1933" s="1">
        <v>0.86781181056762213</v>
      </c>
      <c r="U1933" s="1">
        <v>0.9027307831525635</v>
      </c>
      <c r="V1933" s="1">
        <v>406.790663</v>
      </c>
      <c r="W1933" s="1">
        <v>379.211635</v>
      </c>
      <c r="X1933" s="1">
        <v>262</v>
      </c>
      <c r="Y1933" s="1">
        <v>389.46</v>
      </c>
      <c r="Z1933" s="7">
        <v>74463</v>
      </c>
      <c r="AA1933" s="7">
        <v>4.3847080160000003</v>
      </c>
      <c r="AB1933" s="7">
        <v>3.7007046857999999</v>
      </c>
      <c r="AC1933" s="7" t="s">
        <v>444</v>
      </c>
      <c r="AD1933" s="7" t="s">
        <v>445</v>
      </c>
      <c r="AE1933" s="7">
        <v>2.2666789142999999</v>
      </c>
      <c r="AF1933" s="7" t="s">
        <v>445</v>
      </c>
      <c r="AG1933" s="7">
        <v>4.0512715145999998</v>
      </c>
    </row>
    <row r="1934" spans="1:33" x14ac:dyDescent="0.25">
      <c r="A1934" s="1">
        <v>84386</v>
      </c>
      <c r="B1934" s="1">
        <v>20030000</v>
      </c>
      <c r="C1934" s="1">
        <v>9211005</v>
      </c>
      <c r="D1934" s="1">
        <v>132210</v>
      </c>
      <c r="E1934" s="1" t="s">
        <v>635</v>
      </c>
      <c r="F1934" s="1">
        <v>34203085</v>
      </c>
      <c r="G1934" s="1">
        <v>1.83</v>
      </c>
      <c r="H1934" s="1">
        <v>75.384486352926828</v>
      </c>
      <c r="I1934" s="1">
        <v>-35.781168105536281</v>
      </c>
      <c r="J1934" s="1">
        <v>12.82261816606869</v>
      </c>
      <c r="K1934" s="1">
        <v>-72.310120748017042</v>
      </c>
      <c r="L1934" s="1">
        <v>69.862038914094697</v>
      </c>
      <c r="M1934" s="1">
        <v>124.55000305175781</v>
      </c>
      <c r="N1934" s="1">
        <v>0.87858927590506397</v>
      </c>
      <c r="O1934" s="1">
        <v>0.96533690096206171</v>
      </c>
      <c r="P1934" s="1">
        <v>0.84813464882069622</v>
      </c>
      <c r="Q1934" s="1">
        <v>0.89239285060337603</v>
      </c>
      <c r="R1934" s="1">
        <v>0.9329846751933194</v>
      </c>
      <c r="S1934" s="1">
        <v>0.83258885386503123</v>
      </c>
      <c r="T1934" s="1">
        <v>0.83258885386503123</v>
      </c>
      <c r="U1934" s="1">
        <v>0.84813464882069622</v>
      </c>
      <c r="V1934" s="1">
        <v>406.790663</v>
      </c>
      <c r="W1934" s="1">
        <v>379.211635</v>
      </c>
      <c r="X1934" s="1">
        <v>262</v>
      </c>
      <c r="Y1934" s="1">
        <v>389.46</v>
      </c>
      <c r="Z1934" s="7">
        <v>74463</v>
      </c>
      <c r="AA1934" s="7">
        <v>3.6036807953999999</v>
      </c>
      <c r="AB1934" s="7">
        <v>3.2664285775000002</v>
      </c>
      <c r="AC1934" s="7" t="s">
        <v>444</v>
      </c>
      <c r="AD1934" s="7" t="s">
        <v>445</v>
      </c>
      <c r="AE1934" s="7">
        <v>2.0167046806000002</v>
      </c>
      <c r="AF1934" s="7" t="s">
        <v>445</v>
      </c>
      <c r="AG1934" s="7">
        <v>3.5680261201999999</v>
      </c>
    </row>
    <row r="1935" spans="1:33" x14ac:dyDescent="0.25">
      <c r="A1935" s="1">
        <v>92775</v>
      </c>
      <c r="B1935" s="1">
        <v>20031000</v>
      </c>
      <c r="C1935" s="1">
        <v>9211013</v>
      </c>
      <c r="D1935" s="1">
        <v>132222</v>
      </c>
      <c r="E1935" s="1" t="s">
        <v>634</v>
      </c>
      <c r="F1935" s="1">
        <v>34203085</v>
      </c>
      <c r="G1935" s="1">
        <v>1.83</v>
      </c>
      <c r="H1935" s="1">
        <v>32.860381935446554</v>
      </c>
      <c r="I1935" s="1">
        <v>-28.216329180807612</v>
      </c>
      <c r="J1935" s="1">
        <v>-7.8887547946136429</v>
      </c>
      <c r="K1935" s="1">
        <v>-31.25916486826339</v>
      </c>
      <c r="L1935" s="1">
        <v>37.43362534005766</v>
      </c>
      <c r="M1935" s="1">
        <v>119.41749572753906</v>
      </c>
      <c r="N1935" s="1">
        <v>0.89333158794202294</v>
      </c>
      <c r="O1935" s="1">
        <v>0.96533690096206171</v>
      </c>
      <c r="P1935" s="1">
        <v>0.86236594663546995</v>
      </c>
      <c r="Q1935" s="1">
        <v>0.90208224246376456</v>
      </c>
      <c r="R1935" s="1">
        <v>0.9329846751933194</v>
      </c>
      <c r="S1935" s="1">
        <v>0.84162890798271661</v>
      </c>
      <c r="T1935" s="1">
        <v>0.84162890798271661</v>
      </c>
      <c r="U1935" s="1">
        <v>0.86236594663546995</v>
      </c>
      <c r="V1935" s="1">
        <v>406.790663</v>
      </c>
      <c r="W1935" s="1">
        <v>379.211635</v>
      </c>
      <c r="X1935" s="1">
        <v>262</v>
      </c>
      <c r="Y1935" s="1">
        <v>389.46</v>
      </c>
      <c r="Z1935" s="7">
        <v>74463</v>
      </c>
      <c r="AA1935" s="7">
        <v>7.7359746115999997</v>
      </c>
      <c r="AB1935" s="7">
        <v>8.9517772263000008</v>
      </c>
      <c r="AC1935" s="7" t="s">
        <v>444</v>
      </c>
      <c r="AD1935" s="7">
        <v>26.952038012999999</v>
      </c>
      <c r="AE1935" s="7">
        <v>6.0541479538000003</v>
      </c>
      <c r="AF1935" s="7">
        <v>41.574151475000001</v>
      </c>
      <c r="AG1935" s="7">
        <v>9.7442742950000003</v>
      </c>
    </row>
    <row r="1936" spans="1:33" x14ac:dyDescent="0.25">
      <c r="A1936" s="1">
        <v>92776</v>
      </c>
      <c r="B1936" s="1">
        <v>20031000</v>
      </c>
      <c r="C1936" s="1">
        <v>9211006</v>
      </c>
      <c r="D1936" s="1">
        <v>132221</v>
      </c>
      <c r="E1936" s="1" t="s">
        <v>633</v>
      </c>
      <c r="F1936" s="1">
        <v>34203085</v>
      </c>
      <c r="G1936" s="1">
        <v>1.83</v>
      </c>
      <c r="H1936" s="1">
        <v>59.214286099219898</v>
      </c>
      <c r="I1936" s="1">
        <v>-38.858125707684891</v>
      </c>
      <c r="J1936" s="1">
        <v>-0.9095475532121714</v>
      </c>
      <c r="K1936" s="1">
        <v>-56.140366330324383</v>
      </c>
      <c r="L1936" s="1">
        <v>59.674559801426966</v>
      </c>
      <c r="M1936" s="1">
        <v>132.83750915527344</v>
      </c>
      <c r="N1936" s="1">
        <v>0.85195086342947812</v>
      </c>
      <c r="O1936" s="1">
        <v>0.96533690096206171</v>
      </c>
      <c r="P1936" s="1">
        <v>0.82241960627496513</v>
      </c>
      <c r="Q1936" s="1">
        <v>0.87463390895298543</v>
      </c>
      <c r="R1936" s="1">
        <v>0.9329846751933194</v>
      </c>
      <c r="S1936" s="1">
        <v>0.81602003345756435</v>
      </c>
      <c r="T1936" s="1">
        <v>0.81602003345756435</v>
      </c>
      <c r="U1936" s="1">
        <v>0.82241960627496513</v>
      </c>
      <c r="V1936" s="1">
        <v>406.790663</v>
      </c>
      <c r="W1936" s="1">
        <v>379.211635</v>
      </c>
      <c r="X1936" s="1">
        <v>262</v>
      </c>
      <c r="Y1936" s="1">
        <v>389.46</v>
      </c>
      <c r="Z1936" s="7">
        <v>74463</v>
      </c>
      <c r="AA1936" s="7">
        <v>4.2261983095</v>
      </c>
      <c r="AB1936" s="7">
        <v>4.2668216421</v>
      </c>
      <c r="AC1936" s="7" t="s">
        <v>444</v>
      </c>
      <c r="AD1936" s="7">
        <v>234.05890155</v>
      </c>
      <c r="AE1936" s="7">
        <v>2.8082624454</v>
      </c>
      <c r="AF1936" s="7">
        <v>351.15260459000001</v>
      </c>
      <c r="AG1936" s="7">
        <v>4.7053339833000001</v>
      </c>
    </row>
    <row r="1937" spans="1:33" x14ac:dyDescent="0.25">
      <c r="A1937" s="1">
        <v>92777</v>
      </c>
      <c r="B1937" s="1">
        <v>20031000</v>
      </c>
      <c r="C1937" s="1">
        <v>9211004</v>
      </c>
      <c r="D1937" s="1">
        <v>132219</v>
      </c>
      <c r="E1937" s="1" t="s">
        <v>637</v>
      </c>
      <c r="F1937" s="1">
        <v>34203085</v>
      </c>
      <c r="G1937" s="1">
        <v>1.83</v>
      </c>
      <c r="H1937" s="1">
        <v>63.827330581087807</v>
      </c>
      <c r="I1937" s="1">
        <v>-27.216950620813655</v>
      </c>
      <c r="J1937" s="1">
        <v>12.369478842596905</v>
      </c>
      <c r="K1937" s="1">
        <v>-59.786202013703495</v>
      </c>
      <c r="L1937" s="1">
        <v>58.636446294372739</v>
      </c>
      <c r="M1937" s="1">
        <v>98.912498474121094</v>
      </c>
      <c r="N1937" s="1">
        <v>0.93514583587646494</v>
      </c>
      <c r="O1937" s="1">
        <v>0.96533690096206171</v>
      </c>
      <c r="P1937" s="1">
        <v>0.9027307831525635</v>
      </c>
      <c r="Q1937" s="1">
        <v>0.93014583587646482</v>
      </c>
      <c r="R1937" s="1">
        <v>0.9329846751933194</v>
      </c>
      <c r="S1937" s="1">
        <v>0.86781181056762213</v>
      </c>
      <c r="T1937" s="1">
        <v>0.86781181056762213</v>
      </c>
      <c r="U1937" s="1">
        <v>0.9027307831525635</v>
      </c>
      <c r="V1937" s="1">
        <v>406.790663</v>
      </c>
      <c r="W1937" s="1">
        <v>379.211635</v>
      </c>
      <c r="X1937" s="1">
        <v>262</v>
      </c>
      <c r="Y1937" s="1">
        <v>389.46</v>
      </c>
      <c r="Z1937" s="7">
        <v>74463</v>
      </c>
      <c r="AA1937" s="7">
        <v>4.8381098766999999</v>
      </c>
      <c r="AB1937" s="7">
        <v>4.3633140086999997</v>
      </c>
      <c r="AC1937" s="7" t="s">
        <v>444</v>
      </c>
      <c r="AD1937" s="7" t="s">
        <v>445</v>
      </c>
      <c r="AE1937" s="7">
        <v>2.8029961214000001</v>
      </c>
      <c r="AF1937" s="7" t="s">
        <v>445</v>
      </c>
      <c r="AG1937" s="7">
        <v>4.8805797819999999</v>
      </c>
    </row>
    <row r="1938" spans="1:33" x14ac:dyDescent="0.25">
      <c r="A1938" s="1">
        <v>92778</v>
      </c>
      <c r="B1938" s="1">
        <v>20031000</v>
      </c>
      <c r="C1938" s="1">
        <v>9211005</v>
      </c>
      <c r="D1938" s="1">
        <v>132220</v>
      </c>
      <c r="E1938" s="1" t="s">
        <v>635</v>
      </c>
      <c r="F1938" s="1">
        <v>34203085</v>
      </c>
      <c r="G1938" s="1">
        <v>1.83</v>
      </c>
      <c r="H1938" s="1">
        <v>66.404533863106337</v>
      </c>
      <c r="I1938" s="1">
        <v>-44.938347129379864</v>
      </c>
      <c r="J1938" s="1">
        <v>-3.2656558223421039</v>
      </c>
      <c r="K1938" s="1">
        <v>-62.580437228518974</v>
      </c>
      <c r="L1938" s="1">
        <v>68.097770222609057</v>
      </c>
      <c r="M1938" s="1">
        <v>124.55000305175781</v>
      </c>
      <c r="N1938" s="1">
        <v>0.87858927590506397</v>
      </c>
      <c r="O1938" s="1">
        <v>0.96533690096206171</v>
      </c>
      <c r="P1938" s="1">
        <v>0.84813464882069622</v>
      </c>
      <c r="Q1938" s="1">
        <v>0.89239285060337603</v>
      </c>
      <c r="R1938" s="1">
        <v>0.9329846751933194</v>
      </c>
      <c r="S1938" s="1">
        <v>0.83258885386503123</v>
      </c>
      <c r="T1938" s="1">
        <v>0.83258885386503123</v>
      </c>
      <c r="U1938" s="1">
        <v>0.84813464882069622</v>
      </c>
      <c r="V1938" s="1">
        <v>406.790663</v>
      </c>
      <c r="W1938" s="1">
        <v>379.211635</v>
      </c>
      <c r="X1938" s="1">
        <v>262</v>
      </c>
      <c r="Y1938" s="1">
        <v>389.46</v>
      </c>
      <c r="Z1938" s="7">
        <v>74463</v>
      </c>
      <c r="AA1938" s="7">
        <v>3.7229523937</v>
      </c>
      <c r="AB1938" s="7">
        <v>3.8433820429000001</v>
      </c>
      <c r="AC1938" s="7" t="s">
        <v>444</v>
      </c>
      <c r="AD1938" s="7">
        <v>65.797694422999996</v>
      </c>
      <c r="AE1938" s="7">
        <v>2.4857263607000002</v>
      </c>
      <c r="AF1938" s="7">
        <v>100.14798935</v>
      </c>
      <c r="AG1938" s="7">
        <v>4.2782392542999998</v>
      </c>
    </row>
    <row r="1939" spans="1:33" x14ac:dyDescent="0.25">
      <c r="A1939" s="1">
        <v>102251</v>
      </c>
      <c r="B1939" s="1">
        <v>20032000</v>
      </c>
      <c r="C1939" s="1">
        <v>9211046</v>
      </c>
      <c r="D1939" s="1">
        <v>132233</v>
      </c>
      <c r="E1939" s="1" t="s">
        <v>638</v>
      </c>
      <c r="F1939" s="1">
        <v>34203085</v>
      </c>
      <c r="G1939" s="1">
        <v>1.83</v>
      </c>
      <c r="H1939" s="1">
        <v>19.07428962521676</v>
      </c>
      <c r="I1939" s="1">
        <v>-13.480053065637053</v>
      </c>
      <c r="J1939" s="1">
        <v>0.66501883638178871</v>
      </c>
      <c r="K1939" s="1">
        <v>-17.16316652237656</v>
      </c>
      <c r="L1939" s="1">
        <v>18.757270872206213</v>
      </c>
      <c r="M1939" s="1">
        <v>64.709999084472656</v>
      </c>
      <c r="N1939" s="1">
        <v>0.96661041736602782</v>
      </c>
      <c r="O1939" s="1">
        <v>0.96533690096206171</v>
      </c>
      <c r="P1939" s="1">
        <v>0.9331047047377663</v>
      </c>
      <c r="Q1939" s="1">
        <v>0.96357500076293945</v>
      </c>
      <c r="R1939" s="1">
        <v>0.9329846751933194</v>
      </c>
      <c r="S1939" s="1">
        <v>0.89900070911121355</v>
      </c>
      <c r="T1939" s="1">
        <v>0.89900070911121355</v>
      </c>
      <c r="U1939" s="1">
        <v>0.9331047047377663</v>
      </c>
      <c r="V1939" s="1">
        <v>406.790663</v>
      </c>
      <c r="W1939" s="1">
        <v>379.211635</v>
      </c>
      <c r="X1939" s="1">
        <v>262</v>
      </c>
      <c r="Y1939" s="1">
        <v>389.46</v>
      </c>
      <c r="Z1939" s="7">
        <v>74463</v>
      </c>
      <c r="AA1939" s="7">
        <v>17.864373347000001</v>
      </c>
      <c r="AB1939" s="7">
        <v>17.550843447999998</v>
      </c>
      <c r="AC1939" s="7" t="s">
        <v>444</v>
      </c>
      <c r="AD1939" s="7" t="s">
        <v>445</v>
      </c>
      <c r="AE1939" s="7">
        <v>12.723469121000001</v>
      </c>
      <c r="AF1939" s="7" t="s">
        <v>445</v>
      </c>
      <c r="AG1939" s="7">
        <v>20.173654513999999</v>
      </c>
    </row>
    <row r="1940" spans="1:33" x14ac:dyDescent="0.25">
      <c r="A1940" s="1">
        <v>102252</v>
      </c>
      <c r="B1940" s="1">
        <v>20032000</v>
      </c>
      <c r="C1940" s="1">
        <v>9211031</v>
      </c>
      <c r="D1940" s="1">
        <v>132232</v>
      </c>
      <c r="E1940" s="1" t="s">
        <v>639</v>
      </c>
      <c r="F1940" s="1">
        <v>34203085</v>
      </c>
      <c r="G1940" s="1">
        <v>1.83</v>
      </c>
      <c r="H1940" s="1">
        <v>7.1106762789782376</v>
      </c>
      <c r="I1940" s="1">
        <v>-6.1781569763530451</v>
      </c>
      <c r="J1940" s="1">
        <v>-2.2394847511618363</v>
      </c>
      <c r="K1940" s="1">
        <v>-8.4784640889059162</v>
      </c>
      <c r="L1940" s="1">
        <v>8.4735352290754786</v>
      </c>
      <c r="M1940" s="1">
        <v>34.474998474121094</v>
      </c>
      <c r="N1940" s="1">
        <v>0.98970659838782415</v>
      </c>
      <c r="O1940" s="1">
        <v>0.96533690096206171</v>
      </c>
      <c r="P1940" s="1">
        <v>0.95540030054940595</v>
      </c>
      <c r="Q1940" s="1">
        <v>0.98877083460489912</v>
      </c>
      <c r="R1940" s="1">
        <v>0.9329846751933194</v>
      </c>
      <c r="S1940" s="1">
        <v>0.92250803596447917</v>
      </c>
      <c r="T1940" s="1">
        <v>0.92250803596447917</v>
      </c>
      <c r="U1940" s="1">
        <v>0.95540030054940595</v>
      </c>
      <c r="V1940" s="1">
        <v>406.790663</v>
      </c>
      <c r="W1940" s="1">
        <v>379.211635</v>
      </c>
      <c r="X1940" s="1">
        <v>262</v>
      </c>
      <c r="Y1940" s="1">
        <v>389.46</v>
      </c>
      <c r="Z1940" s="7">
        <v>74463</v>
      </c>
      <c r="AA1940" s="7">
        <v>41.756523723999997</v>
      </c>
      <c r="AB1940" s="7">
        <v>49.951399815999999</v>
      </c>
      <c r="AC1940" s="7" t="s">
        <v>444</v>
      </c>
      <c r="AD1940" s="7">
        <v>106.92531867</v>
      </c>
      <c r="AE1940" s="7">
        <v>27.507180415000001</v>
      </c>
      <c r="AF1940" s="7">
        <v>165.14991499999999</v>
      </c>
      <c r="AG1940" s="7">
        <v>42.886510239000003</v>
      </c>
    </row>
    <row r="1941" spans="1:33" x14ac:dyDescent="0.25">
      <c r="A1941" s="1">
        <v>102253</v>
      </c>
      <c r="B1941" s="1">
        <v>20032000</v>
      </c>
      <c r="C1941" s="1">
        <v>9211022</v>
      </c>
      <c r="D1941" s="1">
        <v>132231</v>
      </c>
      <c r="E1941" s="1" t="s">
        <v>636</v>
      </c>
      <c r="F1941" s="1">
        <v>34203085</v>
      </c>
      <c r="G1941" s="1">
        <v>1.83</v>
      </c>
      <c r="H1941" s="1">
        <v>54.462684939221035</v>
      </c>
      <c r="I1941" s="1">
        <v>-34.282961075426158</v>
      </c>
      <c r="J1941" s="1">
        <v>4.4353849510233321</v>
      </c>
      <c r="K1941" s="1">
        <v>-50.017517089949067</v>
      </c>
      <c r="L1941" s="1">
        <v>52.389011637953544</v>
      </c>
      <c r="M1941" s="1">
        <v>114.66500091552734</v>
      </c>
      <c r="N1941" s="1">
        <v>0.90333684017783711</v>
      </c>
      <c r="O1941" s="1">
        <v>0.96533690096206171</v>
      </c>
      <c r="P1941" s="1">
        <v>0.87202438582213448</v>
      </c>
      <c r="Q1941" s="1">
        <v>0.90833552511114846</v>
      </c>
      <c r="R1941" s="1">
        <v>0.9329846751933194</v>
      </c>
      <c r="S1941" s="1">
        <v>0.84746312486237807</v>
      </c>
      <c r="T1941" s="1">
        <v>0.84746312486237807</v>
      </c>
      <c r="U1941" s="1">
        <v>0.87202438582213448</v>
      </c>
      <c r="V1941" s="1">
        <v>406.790663</v>
      </c>
      <c r="W1941" s="1">
        <v>379.211635</v>
      </c>
      <c r="X1941" s="1">
        <v>262</v>
      </c>
      <c r="Y1941" s="1">
        <v>389.46</v>
      </c>
      <c r="Z1941" s="7">
        <v>74463</v>
      </c>
      <c r="AA1941" s="7">
        <v>5.3120448882</v>
      </c>
      <c r="AB1941" s="7">
        <v>5.0717130173999996</v>
      </c>
      <c r="AC1941" s="7" t="s">
        <v>444</v>
      </c>
      <c r="AD1941" s="7" t="s">
        <v>445</v>
      </c>
      <c r="AE1941" s="7">
        <v>3.4391515538999999</v>
      </c>
      <c r="AF1941" s="7" t="s">
        <v>445</v>
      </c>
      <c r="AG1941" s="7">
        <v>5.7899935275000001</v>
      </c>
    </row>
    <row r="1942" spans="1:33" x14ac:dyDescent="0.25">
      <c r="A1942" s="1">
        <v>102254</v>
      </c>
      <c r="B1942" s="1">
        <v>20032000</v>
      </c>
      <c r="C1942" s="1">
        <v>9211016</v>
      </c>
      <c r="D1942" s="1">
        <v>132230</v>
      </c>
      <c r="E1942" s="1" t="s">
        <v>634</v>
      </c>
      <c r="F1942" s="1">
        <v>34203085</v>
      </c>
      <c r="G1942" s="1">
        <v>1.83</v>
      </c>
      <c r="H1942" s="1">
        <v>49.080878232622517</v>
      </c>
      <c r="I1942" s="1">
        <v>-31.712447080218098</v>
      </c>
      <c r="J1942" s="1">
        <v>3.4664735000669893</v>
      </c>
      <c r="K1942" s="1">
        <v>-45.085076870805757</v>
      </c>
      <c r="L1942" s="1">
        <v>47.449002762944687</v>
      </c>
      <c r="M1942" s="1">
        <v>116.6824951171875</v>
      </c>
      <c r="N1942" s="1">
        <v>0.89908948396381572</v>
      </c>
      <c r="O1942" s="1">
        <v>0.96533690096206171</v>
      </c>
      <c r="P1942" s="1">
        <v>0.86792425613720914</v>
      </c>
      <c r="Q1942" s="1">
        <v>0.90568092747738504</v>
      </c>
      <c r="R1942" s="1">
        <v>0.9329846751933194</v>
      </c>
      <c r="S1942" s="1">
        <v>0.84498642595127238</v>
      </c>
      <c r="T1942" s="1">
        <v>0.84498642595127238</v>
      </c>
      <c r="U1942" s="1">
        <v>0.86792425613720914</v>
      </c>
      <c r="V1942" s="1">
        <v>406.790663</v>
      </c>
      <c r="W1942" s="1">
        <v>379.211635</v>
      </c>
      <c r="X1942" s="1">
        <v>262</v>
      </c>
      <c r="Y1942" s="1">
        <v>389.46</v>
      </c>
      <c r="Z1942" s="7">
        <v>74463</v>
      </c>
      <c r="AA1942" s="7">
        <v>5.9364361116</v>
      </c>
      <c r="AB1942" s="7">
        <v>5.7058086178999998</v>
      </c>
      <c r="AC1942" s="7" t="s">
        <v>444</v>
      </c>
      <c r="AD1942" s="7" t="s">
        <v>445</v>
      </c>
      <c r="AE1942" s="7">
        <v>3.9104151299000001</v>
      </c>
      <c r="AF1942" s="7" t="s">
        <v>445</v>
      </c>
      <c r="AG1942" s="7">
        <v>6.4974205271000001</v>
      </c>
    </row>
    <row r="1943" spans="1:33" x14ac:dyDescent="0.25">
      <c r="A1943" s="1">
        <v>102255</v>
      </c>
      <c r="B1943" s="1">
        <v>20032000</v>
      </c>
      <c r="C1943" s="1">
        <v>9211013</v>
      </c>
      <c r="D1943" s="1">
        <v>132229</v>
      </c>
      <c r="E1943" s="1" t="s">
        <v>634</v>
      </c>
      <c r="F1943" s="1">
        <v>34203085</v>
      </c>
      <c r="G1943" s="1">
        <v>1.83</v>
      </c>
      <c r="H1943" s="1">
        <v>42.490903449805842</v>
      </c>
      <c r="I1943" s="1">
        <v>-27.278343451959682</v>
      </c>
      <c r="J1943" s="1">
        <v>3.055520852625996</v>
      </c>
      <c r="K1943" s="1">
        <v>-38.992851165770297</v>
      </c>
      <c r="L1943" s="1">
        <v>41.055459957828077</v>
      </c>
      <c r="M1943" s="1">
        <v>119.41749572753906</v>
      </c>
      <c r="N1943" s="1">
        <v>0.89333158794202294</v>
      </c>
      <c r="O1943" s="1">
        <v>0.96533690096206171</v>
      </c>
      <c r="P1943" s="1">
        <v>0.86236594663546995</v>
      </c>
      <c r="Q1943" s="1">
        <v>0.90208224246376456</v>
      </c>
      <c r="R1943" s="1">
        <v>0.9329846751933194</v>
      </c>
      <c r="S1943" s="1">
        <v>0.84162890798271661</v>
      </c>
      <c r="T1943" s="1">
        <v>0.84162890798271661</v>
      </c>
      <c r="U1943" s="1">
        <v>0.86236594663546995</v>
      </c>
      <c r="V1943" s="1">
        <v>406.790663</v>
      </c>
      <c r="W1943" s="1">
        <v>379.211635</v>
      </c>
      <c r="X1943" s="1">
        <v>262</v>
      </c>
      <c r="Y1943" s="1">
        <v>389.46</v>
      </c>
      <c r="Z1943" s="7">
        <v>74463</v>
      </c>
      <c r="AA1943" s="7">
        <v>6.9653035413</v>
      </c>
      <c r="AB1943" s="7">
        <v>6.6962166967999996</v>
      </c>
      <c r="AC1943" s="7" t="s">
        <v>444</v>
      </c>
      <c r="AD1943" s="7" t="s">
        <v>445</v>
      </c>
      <c r="AE1943" s="7">
        <v>4.6550564346999996</v>
      </c>
      <c r="AF1943" s="7" t="s">
        <v>445</v>
      </c>
      <c r="AG1943" s="7">
        <v>7.6132978618999996</v>
      </c>
    </row>
    <row r="1944" spans="1:33" x14ac:dyDescent="0.25">
      <c r="A1944" s="1">
        <v>110573</v>
      </c>
      <c r="B1944" s="1">
        <v>20033000</v>
      </c>
      <c r="C1944" s="1">
        <v>9211046</v>
      </c>
      <c r="D1944" s="1">
        <v>132241</v>
      </c>
      <c r="E1944" s="1" t="s">
        <v>638</v>
      </c>
      <c r="F1944" s="1">
        <v>34203085</v>
      </c>
      <c r="G1944" s="1">
        <v>1.83</v>
      </c>
      <c r="H1944" s="1">
        <v>20.50979798203452</v>
      </c>
      <c r="I1944" s="1">
        <v>-15.523258786751514</v>
      </c>
      <c r="J1944" s="1">
        <v>-0.14980956869244197</v>
      </c>
      <c r="K1944" s="1">
        <v>-18.588706693068897</v>
      </c>
      <c r="L1944" s="1">
        <v>20.592839222143919</v>
      </c>
      <c r="M1944" s="1">
        <v>64.709999084472656</v>
      </c>
      <c r="N1944" s="1">
        <v>0.96661041736602782</v>
      </c>
      <c r="O1944" s="1">
        <v>0.96533690096206171</v>
      </c>
      <c r="P1944" s="1">
        <v>0.9331047047377663</v>
      </c>
      <c r="Q1944" s="1">
        <v>0.96357500076293945</v>
      </c>
      <c r="R1944" s="1">
        <v>0.9329846751933194</v>
      </c>
      <c r="S1944" s="1">
        <v>0.89900070911121355</v>
      </c>
      <c r="T1944" s="1">
        <v>0.89900070911121355</v>
      </c>
      <c r="U1944" s="1">
        <v>0.9331047047377663</v>
      </c>
      <c r="V1944" s="1">
        <v>406.790663</v>
      </c>
      <c r="W1944" s="1">
        <v>379.211635</v>
      </c>
      <c r="X1944" s="1">
        <v>262</v>
      </c>
      <c r="Y1944" s="1">
        <v>389.46</v>
      </c>
      <c r="Z1944" s="7">
        <v>74463</v>
      </c>
      <c r="AA1944" s="7">
        <v>16.182873954000002</v>
      </c>
      <c r="AB1944" s="7">
        <v>16.252444954000001</v>
      </c>
      <c r="AC1944" s="7" t="s">
        <v>444</v>
      </c>
      <c r="AD1944" s="7">
        <v>1571.2506102</v>
      </c>
      <c r="AE1944" s="7">
        <v>11.671036758</v>
      </c>
      <c r="AF1944" s="7">
        <v>2424.7927012</v>
      </c>
      <c r="AG1944" s="7">
        <v>18.549878552999999</v>
      </c>
    </row>
    <row r="1945" spans="1:33" x14ac:dyDescent="0.25">
      <c r="A1945" s="1">
        <v>110574</v>
      </c>
      <c r="B1945" s="1">
        <v>20033000</v>
      </c>
      <c r="C1945" s="1">
        <v>9211031</v>
      </c>
      <c r="D1945" s="1">
        <v>132240</v>
      </c>
      <c r="E1945" s="1" t="s">
        <v>639</v>
      </c>
      <c r="F1945" s="1">
        <v>34203085</v>
      </c>
      <c r="G1945" s="1">
        <v>1.83</v>
      </c>
      <c r="H1945" s="1">
        <v>8.5668050302719312</v>
      </c>
      <c r="I1945" s="1">
        <v>-7.6045318708780965</v>
      </c>
      <c r="J1945" s="1">
        <v>-3.0749329099741103</v>
      </c>
      <c r="K1945" s="1">
        <v>-10.520835726925551</v>
      </c>
      <c r="L1945" s="1">
        <v>10.467210813032844</v>
      </c>
      <c r="M1945" s="1">
        <v>34.474998474121094</v>
      </c>
      <c r="N1945" s="1">
        <v>0.98970659838782415</v>
      </c>
      <c r="O1945" s="1">
        <v>0.96533690096206171</v>
      </c>
      <c r="P1945" s="1">
        <v>0.95540030054940595</v>
      </c>
      <c r="Q1945" s="1">
        <v>0.98877083460489912</v>
      </c>
      <c r="R1945" s="1">
        <v>0.9329846751933194</v>
      </c>
      <c r="S1945" s="1">
        <v>0.92250803596447917</v>
      </c>
      <c r="T1945" s="1">
        <v>0.92250803596447917</v>
      </c>
      <c r="U1945" s="1">
        <v>0.95540030054940595</v>
      </c>
      <c r="V1945" s="1">
        <v>406.790663</v>
      </c>
      <c r="W1945" s="1">
        <v>379.211635</v>
      </c>
      <c r="X1945" s="1">
        <v>262</v>
      </c>
      <c r="Y1945" s="1">
        <v>389.46</v>
      </c>
      <c r="Z1945" s="7">
        <v>74463</v>
      </c>
      <c r="AA1945" s="7">
        <v>33.612746080999997</v>
      </c>
      <c r="AB1945" s="7">
        <v>41.291018502999997</v>
      </c>
      <c r="AC1945" s="7" t="s">
        <v>444</v>
      </c>
      <c r="AD1945" s="7">
        <v>77.602399629000004</v>
      </c>
      <c r="AE1945" s="7">
        <v>21.973184992</v>
      </c>
      <c r="AF1945" s="7">
        <v>120.00758356</v>
      </c>
      <c r="AG1945" s="7">
        <v>34.366981361000001</v>
      </c>
    </row>
    <row r="1946" spans="1:33" x14ac:dyDescent="0.25">
      <c r="A1946" s="1">
        <v>110575</v>
      </c>
      <c r="B1946" s="1">
        <v>20033000</v>
      </c>
      <c r="C1946" s="1">
        <v>9211048</v>
      </c>
      <c r="D1946" s="1">
        <v>132242</v>
      </c>
      <c r="E1946" s="1" t="s">
        <v>640</v>
      </c>
      <c r="F1946" s="1">
        <v>34203085</v>
      </c>
      <c r="G1946" s="1">
        <v>1.83</v>
      </c>
      <c r="H1946" s="1">
        <v>62.025269935068408</v>
      </c>
      <c r="I1946" s="1">
        <v>-37.487862935603566</v>
      </c>
      <c r="J1946" s="1">
        <v>4.7191349231014437</v>
      </c>
      <c r="K1946" s="1">
        <v>-58.320166264008265</v>
      </c>
      <c r="L1946" s="1">
        <v>59.80700906700099</v>
      </c>
      <c r="M1946" s="1">
        <v>120.83999633789063</v>
      </c>
      <c r="N1946" s="1">
        <v>0.89033684981496708</v>
      </c>
      <c r="O1946" s="1">
        <v>0.96533690096206171</v>
      </c>
      <c r="P1946" s="1">
        <v>0.85947501541270488</v>
      </c>
      <c r="Q1946" s="1">
        <v>0.90021053113435467</v>
      </c>
      <c r="R1946" s="1">
        <v>0.9329846751933194</v>
      </c>
      <c r="S1946" s="1">
        <v>0.83988262999599139</v>
      </c>
      <c r="T1946" s="1">
        <v>0.83988262999599139</v>
      </c>
      <c r="U1946" s="1">
        <v>0.85947501541270488</v>
      </c>
      <c r="V1946" s="1">
        <v>406.790663</v>
      </c>
      <c r="W1946" s="1">
        <v>379.211635</v>
      </c>
      <c r="X1946" s="1">
        <v>262</v>
      </c>
      <c r="Y1946" s="1">
        <v>389.46</v>
      </c>
      <c r="Z1946" s="7">
        <v>74463</v>
      </c>
      <c r="AA1946" s="7">
        <v>4.4495774144000002</v>
      </c>
      <c r="AB1946" s="7">
        <v>4.2546796842000001</v>
      </c>
      <c r="AC1946" s="7" t="s">
        <v>444</v>
      </c>
      <c r="AD1946" s="7" t="s">
        <v>445</v>
      </c>
      <c r="AE1946" s="7">
        <v>2.7731245152000001</v>
      </c>
      <c r="AF1946" s="7" t="s">
        <v>445</v>
      </c>
      <c r="AG1946" s="7">
        <v>4.7395436424000001</v>
      </c>
    </row>
    <row r="1947" spans="1:33" x14ac:dyDescent="0.25">
      <c r="A1947" s="1">
        <v>116867</v>
      </c>
      <c r="B1947" s="1">
        <v>20034000</v>
      </c>
      <c r="C1947" s="1">
        <v>9211031</v>
      </c>
      <c r="D1947" s="1">
        <v>132247</v>
      </c>
      <c r="E1947" s="1" t="s">
        <v>639</v>
      </c>
      <c r="F1947" s="1">
        <v>34203085</v>
      </c>
      <c r="G1947" s="1">
        <v>1.83</v>
      </c>
      <c r="H1947" s="1">
        <v>6.1303559029020604</v>
      </c>
      <c r="I1947" s="1">
        <v>4.5989519627692061</v>
      </c>
      <c r="J1947" s="1">
        <v>2.0221055308067521</v>
      </c>
      <c r="K1947" s="1">
        <v>-1.6356284779119674</v>
      </c>
      <c r="L1947" s="1">
        <v>5.6022188267977668</v>
      </c>
      <c r="M1947" s="1">
        <v>34.474998474121094</v>
      </c>
      <c r="N1947" s="1">
        <v>0.98970659838782415</v>
      </c>
      <c r="O1947" s="1">
        <v>0.96533690096206171</v>
      </c>
      <c r="P1947" s="1">
        <v>0.95540030054940595</v>
      </c>
      <c r="Q1947" s="1">
        <v>0.98877083460489912</v>
      </c>
      <c r="R1947" s="1">
        <v>0.9329846751933194</v>
      </c>
      <c r="S1947" s="1">
        <v>0.92250803596447917</v>
      </c>
      <c r="T1947" s="1">
        <v>0.92250803596447917</v>
      </c>
      <c r="U1947" s="1">
        <v>0.95540030054940595</v>
      </c>
      <c r="V1947" s="1">
        <v>406.790663</v>
      </c>
      <c r="W1947" s="1">
        <v>379.211635</v>
      </c>
      <c r="X1947" s="1">
        <v>262</v>
      </c>
      <c r="Y1947" s="1">
        <v>389.46</v>
      </c>
      <c r="Z1947" s="7">
        <v>74463</v>
      </c>
      <c r="AA1947" s="7">
        <v>63.670610209000003</v>
      </c>
      <c r="AB1947" s="7">
        <v>58.099164190000003</v>
      </c>
      <c r="AC1947" s="7">
        <v>77.778581072999998</v>
      </c>
      <c r="AD1947" s="7" t="s">
        <v>445</v>
      </c>
      <c r="AE1947" s="7">
        <v>146.77017438999999</v>
      </c>
      <c r="AF1947" s="7" t="s">
        <v>445</v>
      </c>
      <c r="AG1947" s="7">
        <v>226.49065945000001</v>
      </c>
    </row>
    <row r="1948" spans="1:33" x14ac:dyDescent="0.25">
      <c r="A1948" s="1">
        <v>116868</v>
      </c>
      <c r="B1948" s="1">
        <v>20034000</v>
      </c>
      <c r="C1948" s="1">
        <v>9211046</v>
      </c>
      <c r="D1948" s="1">
        <v>132248</v>
      </c>
      <c r="E1948" s="1" t="s">
        <v>638</v>
      </c>
      <c r="F1948" s="1">
        <v>34203085</v>
      </c>
      <c r="G1948" s="1">
        <v>1.83</v>
      </c>
      <c r="H1948" s="1">
        <v>13.986199060515382</v>
      </c>
      <c r="I1948" s="1">
        <v>-0.43537929601125042</v>
      </c>
      <c r="J1948" s="1">
        <v>9.0343789593752817</v>
      </c>
      <c r="K1948" s="1">
        <v>-12.587894808010681</v>
      </c>
      <c r="L1948" s="1">
        <v>12.376791903934734</v>
      </c>
      <c r="M1948" s="1">
        <v>64.709999084472656</v>
      </c>
      <c r="N1948" s="1">
        <v>0.96661041736602782</v>
      </c>
      <c r="O1948" s="1">
        <v>0.96533690096206171</v>
      </c>
      <c r="P1948" s="1">
        <v>0.9331047047377663</v>
      </c>
      <c r="Q1948" s="1">
        <v>0.96357500076293945</v>
      </c>
      <c r="R1948" s="1">
        <v>0.9329846751933194</v>
      </c>
      <c r="S1948" s="1">
        <v>0.89900070911121355</v>
      </c>
      <c r="T1948" s="1">
        <v>0.89900070911121355</v>
      </c>
      <c r="U1948" s="1">
        <v>0.9331047047377663</v>
      </c>
      <c r="V1948" s="1">
        <v>406.790663</v>
      </c>
      <c r="W1948" s="1">
        <v>379.211635</v>
      </c>
      <c r="X1948" s="1">
        <v>262</v>
      </c>
      <c r="Y1948" s="1">
        <v>389.46</v>
      </c>
      <c r="Z1948" s="7">
        <v>74463</v>
      </c>
      <c r="AA1948" s="7">
        <v>27.589327787999999</v>
      </c>
      <c r="AB1948" s="7">
        <v>24.299522707000001</v>
      </c>
      <c r="AC1948" s="7" t="s">
        <v>444</v>
      </c>
      <c r="AD1948" s="7" t="s">
        <v>445</v>
      </c>
      <c r="AE1948" s="7">
        <v>17.711483482999999</v>
      </c>
      <c r="AF1948" s="7" t="s">
        <v>445</v>
      </c>
      <c r="AG1948" s="7">
        <v>27.869557923999999</v>
      </c>
    </row>
    <row r="1949" spans="1:33" x14ac:dyDescent="0.25">
      <c r="A1949" s="1">
        <v>116869</v>
      </c>
      <c r="B1949" s="1">
        <v>20034000</v>
      </c>
      <c r="C1949" s="1">
        <v>9211048</v>
      </c>
      <c r="D1949" s="1">
        <v>132249</v>
      </c>
      <c r="E1949" s="1" t="s">
        <v>640</v>
      </c>
      <c r="F1949" s="1">
        <v>34203085</v>
      </c>
      <c r="G1949" s="1">
        <v>1.83</v>
      </c>
      <c r="H1949" s="1">
        <v>55.511451342825374</v>
      </c>
      <c r="I1949" s="1">
        <v>-22.388587749979884</v>
      </c>
      <c r="J1949" s="1">
        <v>13.893543650501806</v>
      </c>
      <c r="K1949" s="1">
        <v>-52.330751253859084</v>
      </c>
      <c r="L1949" s="1">
        <v>50.032999536130497</v>
      </c>
      <c r="M1949" s="1">
        <v>120.83999633789063</v>
      </c>
      <c r="N1949" s="1">
        <v>0.89033684981496708</v>
      </c>
      <c r="O1949" s="1">
        <v>0.96533690096206171</v>
      </c>
      <c r="P1949" s="1">
        <v>0.85947501541270488</v>
      </c>
      <c r="Q1949" s="1">
        <v>0.90021053113435467</v>
      </c>
      <c r="R1949" s="1">
        <v>0.9329846751933194</v>
      </c>
      <c r="S1949" s="1">
        <v>0.83988262999599139</v>
      </c>
      <c r="T1949" s="1">
        <v>0.83988262999599139</v>
      </c>
      <c r="U1949" s="1">
        <v>0.85947501541270488</v>
      </c>
      <c r="V1949" s="1">
        <v>406.790663</v>
      </c>
      <c r="W1949" s="1">
        <v>379.211635</v>
      </c>
      <c r="X1949" s="1">
        <v>262</v>
      </c>
      <c r="Y1949" s="1">
        <v>389.46</v>
      </c>
      <c r="Z1949" s="7">
        <v>74463</v>
      </c>
      <c r="AA1949" s="7">
        <v>5.5141592320999999</v>
      </c>
      <c r="AB1949" s="7">
        <v>4.8712737274000002</v>
      </c>
      <c r="AC1949" s="7" t="s">
        <v>444</v>
      </c>
      <c r="AD1949" s="7" t="s">
        <v>445</v>
      </c>
      <c r="AE1949" s="7">
        <v>3.2049701903000001</v>
      </c>
      <c r="AF1949" s="7" t="s">
        <v>445</v>
      </c>
      <c r="AG1949" s="7">
        <v>5.3964520187999998</v>
      </c>
    </row>
    <row r="1950" spans="1:33" x14ac:dyDescent="0.25">
      <c r="A1950" s="1">
        <v>123161</v>
      </c>
      <c r="B1950" s="1">
        <v>20035000</v>
      </c>
      <c r="C1950" s="1">
        <v>9211048</v>
      </c>
      <c r="D1950" s="1">
        <v>132256</v>
      </c>
      <c r="E1950" s="1" t="s">
        <v>640</v>
      </c>
      <c r="F1950" s="1">
        <v>34203085</v>
      </c>
      <c r="G1950" s="1">
        <v>1.83</v>
      </c>
      <c r="H1950" s="1">
        <v>58.634175060821754</v>
      </c>
      <c r="I1950" s="1">
        <v>-30.573829221503019</v>
      </c>
      <c r="J1950" s="1">
        <v>8.66461497246436</v>
      </c>
      <c r="K1950" s="1">
        <v>-55.181396755063709</v>
      </c>
      <c r="L1950" s="1">
        <v>54.818374940320659</v>
      </c>
      <c r="M1950" s="1">
        <v>120.83999633789063</v>
      </c>
      <c r="N1950" s="1">
        <v>0.89033684981496708</v>
      </c>
      <c r="O1950" s="1">
        <v>0.96533690096206171</v>
      </c>
      <c r="P1950" s="1">
        <v>0.85947501541270488</v>
      </c>
      <c r="Q1950" s="1">
        <v>0.90021053113435467</v>
      </c>
      <c r="R1950" s="1">
        <v>0.9329846751933194</v>
      </c>
      <c r="S1950" s="1">
        <v>0.83988262999599139</v>
      </c>
      <c r="T1950" s="1">
        <v>0.83988262999599139</v>
      </c>
      <c r="U1950" s="1">
        <v>0.85947501541270488</v>
      </c>
      <c r="V1950" s="1">
        <v>406.790663</v>
      </c>
      <c r="W1950" s="1">
        <v>379.211635</v>
      </c>
      <c r="X1950" s="1">
        <v>262</v>
      </c>
      <c r="Y1950" s="1">
        <v>389.46</v>
      </c>
      <c r="Z1950" s="7">
        <v>74463</v>
      </c>
      <c r="AA1950" s="7">
        <v>4.9455050644999998</v>
      </c>
      <c r="AB1950" s="7">
        <v>4.558582951</v>
      </c>
      <c r="AC1950" s="7" t="s">
        <v>444</v>
      </c>
      <c r="AD1950" s="7" t="s">
        <v>445</v>
      </c>
      <c r="AE1950" s="7">
        <v>2.98774337</v>
      </c>
      <c r="AF1950" s="7" t="s">
        <v>445</v>
      </c>
      <c r="AG1950" s="7">
        <v>5.0660142582000001</v>
      </c>
    </row>
    <row r="1951" spans="1:33" x14ac:dyDescent="0.25">
      <c r="A1951" s="1">
        <v>123162</v>
      </c>
      <c r="B1951" s="1">
        <v>20035000</v>
      </c>
      <c r="C1951" s="1">
        <v>9211031</v>
      </c>
      <c r="D1951" s="1">
        <v>132254</v>
      </c>
      <c r="E1951" s="1" t="s">
        <v>639</v>
      </c>
      <c r="F1951" s="1">
        <v>34203085</v>
      </c>
      <c r="G1951" s="1">
        <v>1.83</v>
      </c>
      <c r="H1951" s="1">
        <v>5.186851776134743</v>
      </c>
      <c r="I1951" s="1">
        <v>-3.5806612104408475</v>
      </c>
      <c r="J1951" s="1">
        <v>0.85940428852864348</v>
      </c>
      <c r="K1951" s="1">
        <v>-4.4919022592754363</v>
      </c>
      <c r="L1951" s="1">
        <v>4.8335071861257575</v>
      </c>
      <c r="M1951" s="1">
        <v>34.474998474121094</v>
      </c>
      <c r="N1951" s="1">
        <v>0.98970659838782415</v>
      </c>
      <c r="O1951" s="1">
        <v>0.96533690096206171</v>
      </c>
      <c r="P1951" s="1">
        <v>0.95540030054940595</v>
      </c>
      <c r="Q1951" s="1">
        <v>0.98877083460489912</v>
      </c>
      <c r="R1951" s="1">
        <v>0.9329846751933194</v>
      </c>
      <c r="S1951" s="1">
        <v>0.92250803596447917</v>
      </c>
      <c r="T1951" s="1">
        <v>0.92250803596447917</v>
      </c>
      <c r="U1951" s="1">
        <v>0.95540030054940595</v>
      </c>
      <c r="V1951" s="1">
        <v>406.790663</v>
      </c>
      <c r="W1951" s="1">
        <v>379.211635</v>
      </c>
      <c r="X1951" s="1">
        <v>262</v>
      </c>
      <c r="Y1951" s="1">
        <v>389.46</v>
      </c>
      <c r="Z1951" s="7">
        <v>74463</v>
      </c>
      <c r="AA1951" s="7">
        <v>73.955699061000004</v>
      </c>
      <c r="AB1951" s="7">
        <v>68.849482053000003</v>
      </c>
      <c r="AC1951" s="7" t="s">
        <v>444</v>
      </c>
      <c r="AD1951" s="7" t="s">
        <v>445</v>
      </c>
      <c r="AE1951" s="7">
        <v>52.807293985999998</v>
      </c>
      <c r="AF1951" s="7" t="s">
        <v>445</v>
      </c>
      <c r="AG1951" s="7">
        <v>81.835774150000006</v>
      </c>
    </row>
    <row r="1952" spans="1:33" x14ac:dyDescent="0.25">
      <c r="A1952" s="1">
        <v>123163</v>
      </c>
      <c r="B1952" s="1">
        <v>20035000</v>
      </c>
      <c r="C1952" s="1">
        <v>9211046</v>
      </c>
      <c r="D1952" s="1">
        <v>132255</v>
      </c>
      <c r="E1952" s="1" t="s">
        <v>638</v>
      </c>
      <c r="F1952" s="1">
        <v>34203085</v>
      </c>
      <c r="G1952" s="1">
        <v>1.83</v>
      </c>
      <c r="H1952" s="1">
        <v>17.115797124836504</v>
      </c>
      <c r="I1952" s="1">
        <v>-8.6204662425240635</v>
      </c>
      <c r="J1952" s="1">
        <v>3.7985753124294357</v>
      </c>
      <c r="K1952" s="1">
        <v>-15.438694602492095</v>
      </c>
      <c r="L1952" s="1">
        <v>15.572543418023157</v>
      </c>
      <c r="M1952" s="1">
        <v>64.709999084472656</v>
      </c>
      <c r="N1952" s="1">
        <v>0.96661041736602782</v>
      </c>
      <c r="O1952" s="1">
        <v>0.96533690096206171</v>
      </c>
      <c r="P1952" s="1">
        <v>0.9331047047377663</v>
      </c>
      <c r="Q1952" s="1">
        <v>0.96357500076293945</v>
      </c>
      <c r="R1952" s="1">
        <v>0.9329846751933194</v>
      </c>
      <c r="S1952" s="1">
        <v>0.89900070911121355</v>
      </c>
      <c r="T1952" s="1">
        <v>0.89900070911121355</v>
      </c>
      <c r="U1952" s="1">
        <v>0.9331047047377663</v>
      </c>
      <c r="V1952" s="1">
        <v>406.790663</v>
      </c>
      <c r="W1952" s="1">
        <v>379.211635</v>
      </c>
      <c r="X1952" s="1">
        <v>262</v>
      </c>
      <c r="Y1952" s="1">
        <v>389.46</v>
      </c>
      <c r="Z1952" s="7">
        <v>74463</v>
      </c>
      <c r="AA1952" s="7">
        <v>21.722310107999999</v>
      </c>
      <c r="AB1952" s="7">
        <v>19.673542583</v>
      </c>
      <c r="AC1952" s="7" t="s">
        <v>444</v>
      </c>
      <c r="AD1952" s="7" t="s">
        <v>445</v>
      </c>
      <c r="AE1952" s="7">
        <v>14.256353717</v>
      </c>
      <c r="AF1952" s="7" t="s">
        <v>445</v>
      </c>
      <c r="AG1952" s="7">
        <v>22.538710212000002</v>
      </c>
    </row>
    <row r="1953" spans="1:33" x14ac:dyDescent="0.25">
      <c r="A1953" s="1">
        <v>129455</v>
      </c>
      <c r="B1953" s="1">
        <v>20036000</v>
      </c>
      <c r="C1953" s="1">
        <v>9211048</v>
      </c>
      <c r="D1953" s="1">
        <v>132263</v>
      </c>
      <c r="E1953" s="1" t="s">
        <v>640</v>
      </c>
      <c r="F1953" s="1">
        <v>34203085</v>
      </c>
      <c r="G1953" s="1">
        <v>1.83</v>
      </c>
      <c r="H1953" s="1">
        <v>60.27530767711292</v>
      </c>
      <c r="I1953" s="1">
        <v>-31.824679199762514</v>
      </c>
      <c r="J1953" s="1">
        <v>8.6008363645179724</v>
      </c>
      <c r="K1953" s="1">
        <v>-56.747263847975603</v>
      </c>
      <c r="L1953" s="1">
        <v>56.468909048515918</v>
      </c>
      <c r="M1953" s="1">
        <v>120.83999633789063</v>
      </c>
      <c r="N1953" s="1">
        <v>0.89033684981496708</v>
      </c>
      <c r="O1953" s="1">
        <v>0.96533690096206171</v>
      </c>
      <c r="P1953" s="1">
        <v>0.85947501541270488</v>
      </c>
      <c r="Q1953" s="1">
        <v>0.90021053113435467</v>
      </c>
      <c r="R1953" s="1">
        <v>0.9329846751933194</v>
      </c>
      <c r="S1953" s="1">
        <v>0.83988262999599139</v>
      </c>
      <c r="T1953" s="1">
        <v>0.83988262999599139</v>
      </c>
      <c r="U1953" s="1">
        <v>0.85947501541270488</v>
      </c>
      <c r="V1953" s="1">
        <v>406.790663</v>
      </c>
      <c r="W1953" s="1">
        <v>379.211635</v>
      </c>
      <c r="X1953" s="1">
        <v>262</v>
      </c>
      <c r="Y1953" s="1">
        <v>389.46</v>
      </c>
      <c r="Z1953" s="7">
        <v>74463</v>
      </c>
      <c r="AA1953" s="7">
        <v>4.7717234373000004</v>
      </c>
      <c r="AB1953" s="7">
        <v>4.4072378622999997</v>
      </c>
      <c r="AC1953" s="7" t="s">
        <v>444</v>
      </c>
      <c r="AD1953" s="7" t="s">
        <v>445</v>
      </c>
      <c r="AE1953" s="7">
        <v>2.8777067674999999</v>
      </c>
      <c r="AF1953" s="7" t="s">
        <v>445</v>
      </c>
      <c r="AG1953" s="7">
        <v>4.8986304679000003</v>
      </c>
    </row>
    <row r="1954" spans="1:33" x14ac:dyDescent="0.25">
      <c r="A1954" s="1">
        <v>129456</v>
      </c>
      <c r="B1954" s="1">
        <v>20036000</v>
      </c>
      <c r="C1954" s="1">
        <v>9211046</v>
      </c>
      <c r="D1954" s="1">
        <v>132262</v>
      </c>
      <c r="E1954" s="1" t="s">
        <v>638</v>
      </c>
      <c r="F1954" s="1">
        <v>34203085</v>
      </c>
      <c r="G1954" s="1">
        <v>1.83</v>
      </c>
      <c r="H1954" s="1">
        <v>18.753109429193994</v>
      </c>
      <c r="I1954" s="1">
        <v>-9.871850253536909</v>
      </c>
      <c r="J1954" s="1">
        <v>3.7386169437997783</v>
      </c>
      <c r="K1954" s="1">
        <v>-17.004026026633216</v>
      </c>
      <c r="L1954" s="1">
        <v>17.19614851086871</v>
      </c>
      <c r="M1954" s="1">
        <v>64.709999084472656</v>
      </c>
      <c r="N1954" s="1">
        <v>0.96661041736602782</v>
      </c>
      <c r="O1954" s="1">
        <v>0.96533690096206171</v>
      </c>
      <c r="P1954" s="1">
        <v>0.9331047047377663</v>
      </c>
      <c r="Q1954" s="1">
        <v>0.96357500076293945</v>
      </c>
      <c r="R1954" s="1">
        <v>0.9329846751933194</v>
      </c>
      <c r="S1954" s="1">
        <v>0.89900070911121355</v>
      </c>
      <c r="T1954" s="1">
        <v>0.89900070911121355</v>
      </c>
      <c r="U1954" s="1">
        <v>0.9331047047377663</v>
      </c>
      <c r="V1954" s="1">
        <v>406.790663</v>
      </c>
      <c r="W1954" s="1">
        <v>379.211635</v>
      </c>
      <c r="X1954" s="1">
        <v>262</v>
      </c>
      <c r="Y1954" s="1">
        <v>389.46</v>
      </c>
      <c r="Z1954" s="7">
        <v>74463</v>
      </c>
      <c r="AA1954" s="7">
        <v>19.576942592000002</v>
      </c>
      <c r="AB1954" s="7">
        <v>17.868559480999998</v>
      </c>
      <c r="AC1954" s="7" t="s">
        <v>444</v>
      </c>
      <c r="AD1954" s="7" t="s">
        <v>445</v>
      </c>
      <c r="AE1954" s="7">
        <v>12.851906919999999</v>
      </c>
      <c r="AF1954" s="7" t="s">
        <v>445</v>
      </c>
      <c r="AG1954" s="7">
        <v>20.371818517000001</v>
      </c>
    </row>
    <row r="1955" spans="1:33" x14ac:dyDescent="0.25">
      <c r="A1955" s="1">
        <v>129457</v>
      </c>
      <c r="B1955" s="1">
        <v>20036000</v>
      </c>
      <c r="C1955" s="1">
        <v>9211031</v>
      </c>
      <c r="D1955" s="1">
        <v>132261</v>
      </c>
      <c r="E1955" s="1" t="s">
        <v>639</v>
      </c>
      <c r="F1955" s="1">
        <v>34203085</v>
      </c>
      <c r="G1955" s="1">
        <v>1.83</v>
      </c>
      <c r="H1955" s="1">
        <v>6.8043623808071274</v>
      </c>
      <c r="I1955" s="1">
        <v>-4.8281603096956776</v>
      </c>
      <c r="J1955" s="1">
        <v>0.81924673269606396</v>
      </c>
      <c r="K1955" s="1">
        <v>-6.0611177734282329</v>
      </c>
      <c r="L1955" s="1">
        <v>6.4497230515241046</v>
      </c>
      <c r="M1955" s="1">
        <v>34.474998474121094</v>
      </c>
      <c r="N1955" s="1">
        <v>0.98970659838782415</v>
      </c>
      <c r="O1955" s="1">
        <v>0.96533690096206171</v>
      </c>
      <c r="P1955" s="1">
        <v>0.95540030054940595</v>
      </c>
      <c r="Q1955" s="1">
        <v>0.98877083460489912</v>
      </c>
      <c r="R1955" s="1">
        <v>0.9329846751933194</v>
      </c>
      <c r="S1955" s="1">
        <v>0.92250803596447917</v>
      </c>
      <c r="T1955" s="1">
        <v>0.92250803596447917</v>
      </c>
      <c r="U1955" s="1">
        <v>0.95540030054940595</v>
      </c>
      <c r="V1955" s="1">
        <v>406.790663</v>
      </c>
      <c r="W1955" s="1">
        <v>379.211635</v>
      </c>
      <c r="X1955" s="1">
        <v>262</v>
      </c>
      <c r="Y1955" s="1">
        <v>389.46</v>
      </c>
      <c r="Z1955" s="7">
        <v>74463</v>
      </c>
      <c r="AA1955" s="7">
        <v>55.172785584000003</v>
      </c>
      <c r="AB1955" s="7">
        <v>52.245093335</v>
      </c>
      <c r="AC1955" s="7" t="s">
        <v>444</v>
      </c>
      <c r="AD1955" s="7" t="s">
        <v>445</v>
      </c>
      <c r="AE1955" s="7">
        <v>38.876655503999999</v>
      </c>
      <c r="AF1955" s="7" t="s">
        <v>445</v>
      </c>
      <c r="AG1955" s="7">
        <v>60.389699880999999</v>
      </c>
    </row>
    <row r="1956" spans="1:33" x14ac:dyDescent="0.25">
      <c r="A1956" s="1">
        <v>133581</v>
      </c>
      <c r="B1956" s="1">
        <v>20091000</v>
      </c>
      <c r="C1956" s="1">
        <v>9211048</v>
      </c>
      <c r="D1956" s="1">
        <v>132313</v>
      </c>
      <c r="E1956" s="1" t="s">
        <v>640</v>
      </c>
      <c r="F1956" s="1">
        <v>34203085</v>
      </c>
      <c r="G1956" s="1">
        <v>1.83</v>
      </c>
      <c r="H1956" s="1">
        <v>52.427525332145656</v>
      </c>
      <c r="I1956" s="1">
        <v>-27.276763880025861</v>
      </c>
      <c r="J1956" s="1">
        <v>7.4283857500584105</v>
      </c>
      <c r="K1956" s="1">
        <v>-50.060771676900067</v>
      </c>
      <c r="L1956" s="1">
        <v>49.136333559505012</v>
      </c>
      <c r="M1956" s="1">
        <v>120.83999633789063</v>
      </c>
      <c r="N1956" s="1">
        <v>0.89033684981496708</v>
      </c>
      <c r="O1956" s="1">
        <v>0.96533690096206171</v>
      </c>
      <c r="P1956" s="1">
        <v>0.85947501541270488</v>
      </c>
      <c r="Q1956" s="1">
        <v>0.90021053113435467</v>
      </c>
      <c r="R1956" s="1">
        <v>0.9329846751933194</v>
      </c>
      <c r="S1956" s="1">
        <v>0.83988262999599139</v>
      </c>
      <c r="T1956" s="1">
        <v>0.83988262999599139</v>
      </c>
      <c r="U1956" s="1">
        <v>0.85947501541270488</v>
      </c>
      <c r="V1956" s="1">
        <v>406.790663</v>
      </c>
      <c r="W1956" s="1">
        <v>379.211635</v>
      </c>
      <c r="X1956" s="1">
        <v>262</v>
      </c>
      <c r="Y1956" s="1">
        <v>389.46</v>
      </c>
      <c r="Z1956" s="7">
        <v>74463</v>
      </c>
      <c r="AA1956" s="7">
        <v>5.6330330781000004</v>
      </c>
      <c r="AB1956" s="7">
        <v>5.2166376111000003</v>
      </c>
      <c r="AC1956" s="7" t="s">
        <v>444</v>
      </c>
      <c r="AD1956" s="7" t="s">
        <v>445</v>
      </c>
      <c r="AE1956" s="7">
        <v>3.39564237</v>
      </c>
      <c r="AF1956" s="7" t="s">
        <v>445</v>
      </c>
      <c r="AG1956" s="7">
        <v>5.6864957988000002</v>
      </c>
    </row>
    <row r="1957" spans="1:33" x14ac:dyDescent="0.25">
      <c r="A1957" s="1">
        <v>136763</v>
      </c>
      <c r="B1957" s="1">
        <v>20092000</v>
      </c>
      <c r="C1957" s="1">
        <v>9211004</v>
      </c>
      <c r="D1957" s="1">
        <v>132318</v>
      </c>
      <c r="E1957" s="1" t="s">
        <v>637</v>
      </c>
      <c r="F1957" s="1">
        <v>34203085</v>
      </c>
      <c r="G1957" s="1">
        <v>1.83</v>
      </c>
      <c r="H1957" s="1">
        <v>65.503965507813959</v>
      </c>
      <c r="I1957" s="1">
        <v>-21.700119506471907</v>
      </c>
      <c r="J1957" s="1">
        <v>18.473939322553665</v>
      </c>
      <c r="K1957" s="1">
        <v>-61.180335770757921</v>
      </c>
      <c r="L1957" s="1">
        <v>58.506611955167578</v>
      </c>
      <c r="M1957" s="1">
        <v>98.912498474121094</v>
      </c>
      <c r="N1957" s="1">
        <v>0.93514583587646494</v>
      </c>
      <c r="O1957" s="1">
        <v>0.96533690096206171</v>
      </c>
      <c r="P1957" s="1">
        <v>0.9027307831525635</v>
      </c>
      <c r="Q1957" s="1">
        <v>0.93014583587646482</v>
      </c>
      <c r="R1957" s="1">
        <v>0.9329846751933194</v>
      </c>
      <c r="S1957" s="1">
        <v>0.86781181056762213</v>
      </c>
      <c r="T1957" s="1">
        <v>0.86781181056762213</v>
      </c>
      <c r="U1957" s="1">
        <v>0.9027307831525635</v>
      </c>
      <c r="V1957" s="1">
        <v>406.790663</v>
      </c>
      <c r="W1957" s="1">
        <v>379.211635</v>
      </c>
      <c r="X1957" s="1">
        <v>262</v>
      </c>
      <c r="Y1957" s="1">
        <v>389.46</v>
      </c>
      <c r="Z1957" s="7">
        <v>74463</v>
      </c>
      <c r="AA1957" s="7">
        <v>4.8510654574999998</v>
      </c>
      <c r="AB1957" s="7">
        <v>4.2260349979000003</v>
      </c>
      <c r="AC1957" s="7" t="s">
        <v>444</v>
      </c>
      <c r="AD1957" s="7" t="s">
        <v>445</v>
      </c>
      <c r="AE1957" s="7">
        <v>2.7163361642999999</v>
      </c>
      <c r="AF1957" s="7" t="s">
        <v>445</v>
      </c>
      <c r="AG1957" s="7">
        <v>4.7465773337000003</v>
      </c>
    </row>
    <row r="1958" spans="1:33" x14ac:dyDescent="0.25">
      <c r="A1958" s="1">
        <v>136764</v>
      </c>
      <c r="B1958" s="1">
        <v>20092000</v>
      </c>
      <c r="C1958" s="1">
        <v>9211005</v>
      </c>
      <c r="D1958" s="1">
        <v>132319</v>
      </c>
      <c r="E1958" s="1" t="s">
        <v>635</v>
      </c>
      <c r="F1958" s="1">
        <v>34203085</v>
      </c>
      <c r="G1958" s="1">
        <v>1.83</v>
      </c>
      <c r="H1958" s="1">
        <v>68.080991579837985</v>
      </c>
      <c r="I1958" s="1">
        <v>-39.488237391921047</v>
      </c>
      <c r="J1958" s="1">
        <v>2.8389818676091534</v>
      </c>
      <c r="K1958" s="1">
        <v>-63.907849608690476</v>
      </c>
      <c r="L1958" s="1">
        <v>66.7096598997109</v>
      </c>
      <c r="M1958" s="1">
        <v>124.55000305175781</v>
      </c>
      <c r="N1958" s="1">
        <v>0.87858927590506397</v>
      </c>
      <c r="O1958" s="1">
        <v>0.96533690096206171</v>
      </c>
      <c r="P1958" s="1">
        <v>0.84813464882069622</v>
      </c>
      <c r="Q1958" s="1">
        <v>0.89239285060337603</v>
      </c>
      <c r="R1958" s="1">
        <v>0.9329846751933194</v>
      </c>
      <c r="S1958" s="1">
        <v>0.83258885386503123</v>
      </c>
      <c r="T1958" s="1">
        <v>0.83258885386503123</v>
      </c>
      <c r="U1958" s="1">
        <v>0.84813464882069622</v>
      </c>
      <c r="V1958" s="1">
        <v>406.790663</v>
      </c>
      <c r="W1958" s="1">
        <v>379.211635</v>
      </c>
      <c r="X1958" s="1">
        <v>262</v>
      </c>
      <c r="Y1958" s="1">
        <v>389.46</v>
      </c>
      <c r="Z1958" s="7">
        <v>74463</v>
      </c>
      <c r="AA1958" s="7">
        <v>3.8212287000999998</v>
      </c>
      <c r="AB1958" s="7">
        <v>3.724116371</v>
      </c>
      <c r="AC1958" s="7" t="s">
        <v>444</v>
      </c>
      <c r="AD1958" s="7" t="s">
        <v>445</v>
      </c>
      <c r="AE1958" s="7">
        <v>2.4133252965000001</v>
      </c>
      <c r="AF1958" s="7" t="s">
        <v>445</v>
      </c>
      <c r="AG1958" s="7">
        <v>4.1686063973999996</v>
      </c>
    </row>
    <row r="1959" spans="1:33" x14ac:dyDescent="0.25">
      <c r="A1959" s="1">
        <v>144211</v>
      </c>
      <c r="B1959" s="1">
        <v>21001000</v>
      </c>
      <c r="C1959" s="1">
        <v>9211048</v>
      </c>
      <c r="D1959" s="1">
        <v>132335</v>
      </c>
      <c r="E1959" s="1" t="s">
        <v>640</v>
      </c>
      <c r="F1959" s="1">
        <v>34203085</v>
      </c>
      <c r="G1959" s="1">
        <v>1.83</v>
      </c>
      <c r="H1959" s="1">
        <v>58.038805667386519</v>
      </c>
      <c r="I1959" s="1">
        <v>-33.983909910326716</v>
      </c>
      <c r="J1959" s="1">
        <v>4.0039744864228481</v>
      </c>
      <c r="K1959" s="1">
        <v>-55.168574381015503</v>
      </c>
      <c r="L1959" s="1">
        <v>56.14400515055425</v>
      </c>
      <c r="M1959" s="1">
        <v>120.83999633789063</v>
      </c>
      <c r="N1959" s="1">
        <v>0.89033684981496708</v>
      </c>
      <c r="O1959" s="1">
        <v>0.96533690096206171</v>
      </c>
      <c r="P1959" s="1">
        <v>0.85947501541270488</v>
      </c>
      <c r="Q1959" s="1">
        <v>0.90021053113435467</v>
      </c>
      <c r="R1959" s="1">
        <v>0.9329846751933194</v>
      </c>
      <c r="S1959" s="1">
        <v>0.83988262999599139</v>
      </c>
      <c r="T1959" s="1">
        <v>0.83988262999599139</v>
      </c>
      <c r="U1959" s="1">
        <v>0.85947501541270488</v>
      </c>
      <c r="V1959" s="1">
        <v>406.790663</v>
      </c>
      <c r="W1959" s="1">
        <v>379.211635</v>
      </c>
      <c r="X1959" s="1">
        <v>262</v>
      </c>
      <c r="Y1959" s="1">
        <v>389.46</v>
      </c>
      <c r="Z1959" s="7">
        <v>74463</v>
      </c>
      <c r="AA1959" s="7">
        <v>4.8051242507999996</v>
      </c>
      <c r="AB1959" s="7">
        <v>4.6156035963999997</v>
      </c>
      <c r="AC1959" s="7" t="s">
        <v>444</v>
      </c>
      <c r="AD1959" s="7" t="s">
        <v>445</v>
      </c>
      <c r="AE1959" s="7">
        <v>2.9886702080999998</v>
      </c>
      <c r="AF1959" s="7" t="s">
        <v>445</v>
      </c>
      <c r="AG1959" s="7">
        <v>5.0674241316000002</v>
      </c>
    </row>
    <row r="1960" spans="1:33" x14ac:dyDescent="0.25">
      <c r="A1960" s="1">
        <v>144212</v>
      </c>
      <c r="B1960" s="1">
        <v>21001000</v>
      </c>
      <c r="C1960" s="1">
        <v>9211046</v>
      </c>
      <c r="D1960" s="1">
        <v>132334</v>
      </c>
      <c r="E1960" s="1" t="s">
        <v>638</v>
      </c>
      <c r="F1960" s="1">
        <v>34203085</v>
      </c>
      <c r="G1960" s="1">
        <v>1.83</v>
      </c>
      <c r="H1960" s="1">
        <v>16.514516434383598</v>
      </c>
      <c r="I1960" s="1">
        <v>-12.011379884502958</v>
      </c>
      <c r="J1960" s="1">
        <v>-0.85615427118215359</v>
      </c>
      <c r="K1960" s="1">
        <v>-15.445038815559267</v>
      </c>
      <c r="L1960" s="1">
        <v>16.959234989982402</v>
      </c>
      <c r="M1960" s="1">
        <v>64.709999084472656</v>
      </c>
      <c r="N1960" s="1">
        <v>0.96661041736602782</v>
      </c>
      <c r="O1960" s="1">
        <v>0.96533690096206171</v>
      </c>
      <c r="P1960" s="1">
        <v>0.9331047047377663</v>
      </c>
      <c r="Q1960" s="1">
        <v>0.96357500076293945</v>
      </c>
      <c r="R1960" s="1">
        <v>0.9329846751933194</v>
      </c>
      <c r="S1960" s="1">
        <v>0.89900070911121355</v>
      </c>
      <c r="T1960" s="1">
        <v>0.89900070911121355</v>
      </c>
      <c r="U1960" s="1">
        <v>0.9331047047377663</v>
      </c>
      <c r="V1960" s="1">
        <v>406.790663</v>
      </c>
      <c r="W1960" s="1">
        <v>379.211635</v>
      </c>
      <c r="X1960" s="1">
        <v>262</v>
      </c>
      <c r="Y1960" s="1">
        <v>389.46</v>
      </c>
      <c r="Z1960" s="7">
        <v>74463</v>
      </c>
      <c r="AA1960" s="7">
        <v>19.864393996</v>
      </c>
      <c r="AB1960" s="7">
        <v>20.426250179</v>
      </c>
      <c r="AC1960" s="7" t="s">
        <v>444</v>
      </c>
      <c r="AD1960" s="7">
        <v>274.11185042</v>
      </c>
      <c r="AE1960" s="7">
        <v>14.250087009</v>
      </c>
      <c r="AF1960" s="7">
        <v>423.46434076000003</v>
      </c>
      <c r="AG1960" s="7">
        <v>22.529041438</v>
      </c>
    </row>
    <row r="1961" spans="1:33" x14ac:dyDescent="0.25">
      <c r="A1961" s="1">
        <v>144213</v>
      </c>
      <c r="B1961" s="1">
        <v>21001000</v>
      </c>
      <c r="C1961" s="1">
        <v>9211006</v>
      </c>
      <c r="D1961" s="1">
        <v>132333</v>
      </c>
      <c r="E1961" s="1" t="s">
        <v>633</v>
      </c>
      <c r="F1961" s="1">
        <v>34203085</v>
      </c>
      <c r="G1961" s="1">
        <v>1.83</v>
      </c>
      <c r="H1961" s="1">
        <v>66.288966222434269</v>
      </c>
      <c r="I1961" s="1">
        <v>-35.429251543528245</v>
      </c>
      <c r="J1961" s="1">
        <v>8.5096204972779805</v>
      </c>
      <c r="K1961" s="1">
        <v>-63.178138593099987</v>
      </c>
      <c r="L1961" s="1">
        <v>62.470416288857585</v>
      </c>
      <c r="M1961" s="1">
        <v>132.83750915527344</v>
      </c>
      <c r="N1961" s="1">
        <v>0.85195086342947812</v>
      </c>
      <c r="O1961" s="1">
        <v>0.96533690096206171</v>
      </c>
      <c r="P1961" s="1">
        <v>0.82241960627496513</v>
      </c>
      <c r="Q1961" s="1">
        <v>0.87463390895298543</v>
      </c>
      <c r="R1961" s="1">
        <v>0.9329846751933194</v>
      </c>
      <c r="S1961" s="1">
        <v>0.81602003345756435</v>
      </c>
      <c r="T1961" s="1">
        <v>0.81602003345756435</v>
      </c>
      <c r="U1961" s="1">
        <v>0.82241960627496513</v>
      </c>
      <c r="V1961" s="1">
        <v>406.790663</v>
      </c>
      <c r="W1961" s="1">
        <v>379.211635</v>
      </c>
      <c r="X1961" s="1">
        <v>262</v>
      </c>
      <c r="Y1961" s="1">
        <v>389.46</v>
      </c>
      <c r="Z1961" s="7">
        <v>74463</v>
      </c>
      <c r="AA1961" s="7">
        <v>3.9923003892</v>
      </c>
      <c r="AB1961" s="7">
        <v>3.7047208808000001</v>
      </c>
      <c r="AC1961" s="7" t="s">
        <v>444</v>
      </c>
      <c r="AD1961" s="7" t="s">
        <v>445</v>
      </c>
      <c r="AE1961" s="7">
        <v>2.3840384273000002</v>
      </c>
      <c r="AF1961" s="7" t="s">
        <v>445</v>
      </c>
      <c r="AG1961" s="7">
        <v>4.0697843747000002</v>
      </c>
    </row>
    <row r="1962" spans="1:33" x14ac:dyDescent="0.25">
      <c r="A1962" s="1">
        <v>144214</v>
      </c>
      <c r="B1962" s="1">
        <v>21001000</v>
      </c>
      <c r="C1962" s="1">
        <v>9211005</v>
      </c>
      <c r="D1962" s="1">
        <v>132332</v>
      </c>
      <c r="E1962" s="1" t="s">
        <v>635</v>
      </c>
      <c r="F1962" s="1">
        <v>34203085</v>
      </c>
      <c r="G1962" s="1">
        <v>1.83</v>
      </c>
      <c r="H1962" s="1">
        <v>73.490052932661854</v>
      </c>
      <c r="I1962" s="1">
        <v>-41.516659714805755</v>
      </c>
      <c r="J1962" s="1">
        <v>6.1426731515235273</v>
      </c>
      <c r="K1962" s="1">
        <v>-69.611022871995416</v>
      </c>
      <c r="L1962" s="1">
        <v>70.619669662376111</v>
      </c>
      <c r="M1962" s="1">
        <v>124.55000305175781</v>
      </c>
      <c r="N1962" s="1">
        <v>0.87858927590506397</v>
      </c>
      <c r="O1962" s="1">
        <v>0.96533690096206171</v>
      </c>
      <c r="P1962" s="1">
        <v>0.84813464882069622</v>
      </c>
      <c r="Q1962" s="1">
        <v>0.89239285060337603</v>
      </c>
      <c r="R1962" s="1">
        <v>0.9329846751933194</v>
      </c>
      <c r="S1962" s="1">
        <v>0.83258885386503123</v>
      </c>
      <c r="T1962" s="1">
        <v>0.83258885386503123</v>
      </c>
      <c r="U1962" s="1">
        <v>0.84813464882069622</v>
      </c>
      <c r="V1962" s="1">
        <v>406.790663</v>
      </c>
      <c r="W1962" s="1">
        <v>379.211635</v>
      </c>
      <c r="X1962" s="1">
        <v>262</v>
      </c>
      <c r="Y1962" s="1">
        <v>389.46</v>
      </c>
      <c r="Z1962" s="7">
        <v>74463</v>
      </c>
      <c r="AA1962" s="7">
        <v>3.5542910128999998</v>
      </c>
      <c r="AB1962" s="7">
        <v>3.3764089703</v>
      </c>
      <c r="AC1962" s="7" t="s">
        <v>444</v>
      </c>
      <c r="AD1962" s="7" t="s">
        <v>445</v>
      </c>
      <c r="AE1962" s="7">
        <v>2.1336743911</v>
      </c>
      <c r="AF1962" s="7" t="s">
        <v>445</v>
      </c>
      <c r="AG1962" s="7">
        <v>3.7451467698999998</v>
      </c>
    </row>
    <row r="1963" spans="1:33" x14ac:dyDescent="0.25">
      <c r="A1963" s="1">
        <v>144215</v>
      </c>
      <c r="B1963" s="1">
        <v>21001000</v>
      </c>
      <c r="C1963" s="1">
        <v>9211004</v>
      </c>
      <c r="D1963" s="1">
        <v>132331</v>
      </c>
      <c r="E1963" s="1" t="s">
        <v>637</v>
      </c>
      <c r="F1963" s="1">
        <v>34203085</v>
      </c>
      <c r="G1963" s="1">
        <v>1.83</v>
      </c>
      <c r="H1963" s="1">
        <v>70.921690550803433</v>
      </c>
      <c r="I1963" s="1">
        <v>-23.707669577423864</v>
      </c>
      <c r="J1963" s="1">
        <v>21.768966916302443</v>
      </c>
      <c r="K1963" s="1">
        <v>-66.904381285995612</v>
      </c>
      <c r="L1963" s="1">
        <v>62.930778568105559</v>
      </c>
      <c r="M1963" s="1">
        <v>98.912498474121094</v>
      </c>
      <c r="N1963" s="1">
        <v>0.93514583587646494</v>
      </c>
      <c r="O1963" s="1">
        <v>0.96533690096206171</v>
      </c>
      <c r="P1963" s="1">
        <v>0.9027307831525635</v>
      </c>
      <c r="Q1963" s="1">
        <v>0.93014583587646482</v>
      </c>
      <c r="R1963" s="1">
        <v>0.9329846751933194</v>
      </c>
      <c r="S1963" s="1">
        <v>0.86781181056762213</v>
      </c>
      <c r="T1963" s="1">
        <v>0.86781181056762213</v>
      </c>
      <c r="U1963" s="1">
        <v>0.9027307831525635</v>
      </c>
      <c r="V1963" s="1">
        <v>406.790663</v>
      </c>
      <c r="W1963" s="1">
        <v>379.211635</v>
      </c>
      <c r="X1963" s="1">
        <v>262</v>
      </c>
      <c r="Y1963" s="1">
        <v>389.46</v>
      </c>
      <c r="Z1963" s="7">
        <v>74463</v>
      </c>
      <c r="AA1963" s="7">
        <v>4.4397232011999996</v>
      </c>
      <c r="AB1963" s="7">
        <v>3.8268169242000001</v>
      </c>
      <c r="AC1963" s="7" t="s">
        <v>444</v>
      </c>
      <c r="AD1963" s="7" t="s">
        <v>445</v>
      </c>
      <c r="AE1963" s="7">
        <v>2.3983827366999999</v>
      </c>
      <c r="AF1963" s="7" t="s">
        <v>445</v>
      </c>
      <c r="AG1963" s="7">
        <v>4.2549253732999999</v>
      </c>
    </row>
    <row r="1964" spans="1:33" x14ac:dyDescent="0.25">
      <c r="A1964" s="1">
        <v>151449</v>
      </c>
      <c r="B1964" s="1">
        <v>21002000</v>
      </c>
      <c r="C1964" s="1">
        <v>9211004</v>
      </c>
      <c r="D1964" s="1">
        <v>132346</v>
      </c>
      <c r="E1964" s="1" t="s">
        <v>637</v>
      </c>
      <c r="F1964" s="1">
        <v>34203085</v>
      </c>
      <c r="G1964" s="1">
        <v>1.83</v>
      </c>
      <c r="H1964" s="1">
        <v>66.15226178009172</v>
      </c>
      <c r="I1964" s="1">
        <v>-19.09089827211583</v>
      </c>
      <c r="J1964" s="1">
        <v>22.729023942701215</v>
      </c>
      <c r="K1964" s="1">
        <v>-62.336927244788995</v>
      </c>
      <c r="L1964" s="1">
        <v>58.221951202325499</v>
      </c>
      <c r="M1964" s="1">
        <v>98.912498474121094</v>
      </c>
      <c r="N1964" s="1">
        <v>0.93514583587646494</v>
      </c>
      <c r="O1964" s="1">
        <v>0.96533690096206171</v>
      </c>
      <c r="P1964" s="1">
        <v>0.9027307831525635</v>
      </c>
      <c r="Q1964" s="1">
        <v>0.93014583587646482</v>
      </c>
      <c r="R1964" s="1">
        <v>0.9329846751933194</v>
      </c>
      <c r="S1964" s="1">
        <v>0.86781181056762213</v>
      </c>
      <c r="T1964" s="1">
        <v>0.86781181056762213</v>
      </c>
      <c r="U1964" s="1">
        <v>0.9027307831525635</v>
      </c>
      <c r="V1964" s="1">
        <v>406.790663</v>
      </c>
      <c r="W1964" s="1">
        <v>379.211635</v>
      </c>
      <c r="X1964" s="1">
        <v>262</v>
      </c>
      <c r="Y1964" s="1">
        <v>389.46</v>
      </c>
      <c r="Z1964" s="7">
        <v>74463</v>
      </c>
      <c r="AA1964" s="7">
        <v>4.8796726866000002</v>
      </c>
      <c r="AB1964" s="7">
        <v>4.1748195304999998</v>
      </c>
      <c r="AC1964" s="7" t="s">
        <v>444</v>
      </c>
      <c r="AD1964" s="7" t="s">
        <v>445</v>
      </c>
      <c r="AE1964" s="7">
        <v>2.6473837324999998</v>
      </c>
      <c r="AF1964" s="7" t="s">
        <v>445</v>
      </c>
      <c r="AG1964" s="7">
        <v>4.6399560636999997</v>
      </c>
    </row>
    <row r="1965" spans="1:33" x14ac:dyDescent="0.25">
      <c r="A1965" s="1">
        <v>151450</v>
      </c>
      <c r="B1965" s="1">
        <v>21002000</v>
      </c>
      <c r="C1965" s="1">
        <v>9211005</v>
      </c>
      <c r="D1965" s="1">
        <v>132347</v>
      </c>
      <c r="E1965" s="1" t="s">
        <v>635</v>
      </c>
      <c r="F1965" s="1">
        <v>34203085</v>
      </c>
      <c r="G1965" s="1">
        <v>1.83</v>
      </c>
      <c r="H1965" s="1">
        <v>68.71836025514466</v>
      </c>
      <c r="I1965" s="1">
        <v>-36.901132154047289</v>
      </c>
      <c r="J1965" s="1">
        <v>7.1049946058612869</v>
      </c>
      <c r="K1965" s="1">
        <v>-65.04232456510573</v>
      </c>
      <c r="L1965" s="1">
        <v>65.456786837235796</v>
      </c>
      <c r="M1965" s="1">
        <v>124.55000305175781</v>
      </c>
      <c r="N1965" s="1">
        <v>0.87858927590506397</v>
      </c>
      <c r="O1965" s="1">
        <v>0.96533690096206171</v>
      </c>
      <c r="P1965" s="1">
        <v>0.84813464882069622</v>
      </c>
      <c r="Q1965" s="1">
        <v>0.89239285060337603</v>
      </c>
      <c r="R1965" s="1">
        <v>0.9329846751933194</v>
      </c>
      <c r="S1965" s="1">
        <v>0.83258885386503123</v>
      </c>
      <c r="T1965" s="1">
        <v>0.83258885386503123</v>
      </c>
      <c r="U1965" s="1">
        <v>0.84813464882069622</v>
      </c>
      <c r="V1965" s="1">
        <v>406.790663</v>
      </c>
      <c r="W1965" s="1">
        <v>379.211635</v>
      </c>
      <c r="X1965" s="1">
        <v>262</v>
      </c>
      <c r="Y1965" s="1">
        <v>389.46</v>
      </c>
      <c r="Z1965" s="7">
        <v>74463</v>
      </c>
      <c r="AA1965" s="7">
        <v>3.9135092390000001</v>
      </c>
      <c r="AB1965" s="7">
        <v>3.6802997872000001</v>
      </c>
      <c r="AC1965" s="7" t="s">
        <v>444</v>
      </c>
      <c r="AD1965" s="7" t="s">
        <v>445</v>
      </c>
      <c r="AE1965" s="7">
        <v>2.3537897233999998</v>
      </c>
      <c r="AF1965" s="7" t="s">
        <v>445</v>
      </c>
      <c r="AG1965" s="7">
        <v>4.0784550296999997</v>
      </c>
    </row>
    <row r="1966" spans="1:33" x14ac:dyDescent="0.25">
      <c r="A1966" s="1">
        <v>158897</v>
      </c>
      <c r="B1966" s="1">
        <v>26001000</v>
      </c>
      <c r="C1966" s="1">
        <v>9211006</v>
      </c>
      <c r="D1966" s="1">
        <v>132361</v>
      </c>
      <c r="E1966" s="1" t="s">
        <v>633</v>
      </c>
      <c r="F1966" s="1">
        <v>34203085</v>
      </c>
      <c r="G1966" s="1">
        <v>1.83</v>
      </c>
      <c r="H1966" s="1">
        <v>66.164545092236779</v>
      </c>
      <c r="I1966" s="1">
        <v>-34.960215534219252</v>
      </c>
      <c r="J1966" s="1">
        <v>8.9249990722671591</v>
      </c>
      <c r="K1966" s="1">
        <v>-63.051967470507314</v>
      </c>
      <c r="L1966" s="1">
        <v>62.18433381588256</v>
      </c>
      <c r="M1966" s="1">
        <v>132.83750915527344</v>
      </c>
      <c r="N1966" s="1">
        <v>0.85195086342947812</v>
      </c>
      <c r="O1966" s="1">
        <v>0.96533690096206171</v>
      </c>
      <c r="P1966" s="1">
        <v>0.82241960627496513</v>
      </c>
      <c r="Q1966" s="1">
        <v>0.87463390895298543</v>
      </c>
      <c r="R1966" s="1">
        <v>0.9329846751933194</v>
      </c>
      <c r="S1966" s="1">
        <v>0.81602003345756435</v>
      </c>
      <c r="T1966" s="1">
        <v>0.81602003345756435</v>
      </c>
      <c r="U1966" s="1">
        <v>0.82241960627496513</v>
      </c>
      <c r="V1966" s="1">
        <v>406.790663</v>
      </c>
      <c r="W1966" s="1">
        <v>379.211635</v>
      </c>
      <c r="X1966" s="1">
        <v>262</v>
      </c>
      <c r="Y1966" s="1">
        <v>389.46</v>
      </c>
      <c r="Z1966" s="7">
        <v>74463</v>
      </c>
      <c r="AA1966" s="7">
        <v>4.0152677436999999</v>
      </c>
      <c r="AB1966" s="7">
        <v>3.7135680162</v>
      </c>
      <c r="AC1966" s="7" t="s">
        <v>444</v>
      </c>
      <c r="AD1966" s="7" t="s">
        <v>445</v>
      </c>
      <c r="AE1966" s="7">
        <v>2.3908101101999999</v>
      </c>
      <c r="AF1966" s="7" t="s">
        <v>445</v>
      </c>
      <c r="AG1966" s="7">
        <v>4.0799293457000001</v>
      </c>
    </row>
    <row r="1967" spans="1:33" x14ac:dyDescent="0.25">
      <c r="A1967" s="1">
        <v>158898</v>
      </c>
      <c r="B1967" s="1">
        <v>26001000</v>
      </c>
      <c r="C1967" s="1">
        <v>9211046</v>
      </c>
      <c r="D1967" s="1">
        <v>132362</v>
      </c>
      <c r="E1967" s="1" t="s">
        <v>638</v>
      </c>
      <c r="F1967" s="1">
        <v>34203085</v>
      </c>
      <c r="G1967" s="1">
        <v>1.83</v>
      </c>
      <c r="H1967" s="1">
        <v>16.3901682601247</v>
      </c>
      <c r="I1967" s="1">
        <v>-11.562420697140253</v>
      </c>
      <c r="J1967" s="1">
        <v>-0.44085069021199563</v>
      </c>
      <c r="K1967" s="1">
        <v>-15.298788637514813</v>
      </c>
      <c r="L1967" s="1">
        <v>16.615462988578546</v>
      </c>
      <c r="M1967" s="1">
        <v>64.709999084472656</v>
      </c>
      <c r="N1967" s="1">
        <v>0.96661041736602782</v>
      </c>
      <c r="O1967" s="1">
        <v>0.96533690096206171</v>
      </c>
      <c r="P1967" s="1">
        <v>0.9331047047377663</v>
      </c>
      <c r="Q1967" s="1">
        <v>0.96357500076293945</v>
      </c>
      <c r="R1967" s="1">
        <v>0.9329846751933194</v>
      </c>
      <c r="S1967" s="1">
        <v>0.89900070911121355</v>
      </c>
      <c r="T1967" s="1">
        <v>0.89900070911121355</v>
      </c>
      <c r="U1967" s="1">
        <v>0.9331047047377663</v>
      </c>
      <c r="V1967" s="1">
        <v>406.790663</v>
      </c>
      <c r="W1967" s="1">
        <v>379.211635</v>
      </c>
      <c r="X1967" s="1">
        <v>262</v>
      </c>
      <c r="Y1967" s="1">
        <v>389.46</v>
      </c>
      <c r="Z1967" s="7">
        <v>74463</v>
      </c>
      <c r="AA1967" s="7">
        <v>20.296075887000001</v>
      </c>
      <c r="AB1967" s="7">
        <v>20.588805868000001</v>
      </c>
      <c r="AC1967" s="7" t="s">
        <v>444</v>
      </c>
      <c r="AD1967" s="7">
        <v>533.28108657999996</v>
      </c>
      <c r="AE1967" s="7">
        <v>14.395871618999999</v>
      </c>
      <c r="AF1967" s="7">
        <v>823.33115423000004</v>
      </c>
      <c r="AG1967" s="7">
        <v>22.753969475000002</v>
      </c>
    </row>
    <row r="1968" spans="1:33" x14ac:dyDescent="0.25">
      <c r="A1968" s="1">
        <v>158899</v>
      </c>
      <c r="B1968" s="1">
        <v>26001000</v>
      </c>
      <c r="C1968" s="1">
        <v>9211005</v>
      </c>
      <c r="D1968" s="1">
        <v>132360</v>
      </c>
      <c r="E1968" s="1" t="s">
        <v>635</v>
      </c>
      <c r="F1968" s="1">
        <v>34203085</v>
      </c>
      <c r="G1968" s="1">
        <v>1.83</v>
      </c>
      <c r="H1968" s="1">
        <v>73.365268416663596</v>
      </c>
      <c r="I1968" s="1">
        <v>-41.046504925329543</v>
      </c>
      <c r="J1968" s="1">
        <v>6.5584135339624794</v>
      </c>
      <c r="K1968" s="1">
        <v>-69.485968690652228</v>
      </c>
      <c r="L1968" s="1">
        <v>70.316113355541461</v>
      </c>
      <c r="M1968" s="1">
        <v>124.55000305175781</v>
      </c>
      <c r="N1968" s="1">
        <v>0.87858927590506397</v>
      </c>
      <c r="O1968" s="1">
        <v>0.96533690096206171</v>
      </c>
      <c r="P1968" s="1">
        <v>0.84813464882069622</v>
      </c>
      <c r="Q1968" s="1">
        <v>0.89239285060337603</v>
      </c>
      <c r="R1968" s="1">
        <v>0.9329846751933194</v>
      </c>
      <c r="S1968" s="1">
        <v>0.83258885386503123</v>
      </c>
      <c r="T1968" s="1">
        <v>0.83258885386503123</v>
      </c>
      <c r="U1968" s="1">
        <v>0.84813464882069622</v>
      </c>
      <c r="V1968" s="1">
        <v>406.790663</v>
      </c>
      <c r="W1968" s="1">
        <v>379.211635</v>
      </c>
      <c r="X1968" s="1">
        <v>262</v>
      </c>
      <c r="Y1968" s="1">
        <v>389.46</v>
      </c>
      <c r="Z1968" s="7">
        <v>74463</v>
      </c>
      <c r="AA1968" s="7">
        <v>3.5739519938000002</v>
      </c>
      <c r="AB1968" s="7">
        <v>3.3838526569999998</v>
      </c>
      <c r="AC1968" s="7" t="s">
        <v>444</v>
      </c>
      <c r="AD1968" s="7" t="s">
        <v>445</v>
      </c>
      <c r="AE1968" s="7">
        <v>2.1393140776999999</v>
      </c>
      <c r="AF1968" s="7" t="s">
        <v>445</v>
      </c>
      <c r="AG1968" s="7">
        <v>3.7536866298999998</v>
      </c>
    </row>
    <row r="1969" spans="1:33" x14ac:dyDescent="0.25">
      <c r="A1969" s="1">
        <v>158900</v>
      </c>
      <c r="B1969" s="1">
        <v>26001000</v>
      </c>
      <c r="C1969" s="1">
        <v>9211004</v>
      </c>
      <c r="D1969" s="1">
        <v>132359</v>
      </c>
      <c r="E1969" s="1" t="s">
        <v>637</v>
      </c>
      <c r="F1969" s="1">
        <v>34203085</v>
      </c>
      <c r="G1969" s="1">
        <v>1.83</v>
      </c>
      <c r="H1969" s="1">
        <v>70.794071684215552</v>
      </c>
      <c r="I1969" s="1">
        <v>-23.241276868718188</v>
      </c>
      <c r="J1969" s="1">
        <v>22.187543357965374</v>
      </c>
      <c r="K1969" s="1">
        <v>-66.775566732516253</v>
      </c>
      <c r="L1969" s="1">
        <v>62.719484011180057</v>
      </c>
      <c r="M1969" s="1">
        <v>98.912498474121094</v>
      </c>
      <c r="N1969" s="1">
        <v>0.93514583587646494</v>
      </c>
      <c r="O1969" s="1">
        <v>0.96533690096206171</v>
      </c>
      <c r="P1969" s="1">
        <v>0.9027307831525635</v>
      </c>
      <c r="Q1969" s="1">
        <v>0.93014583587646482</v>
      </c>
      <c r="R1969" s="1">
        <v>0.9329846751933194</v>
      </c>
      <c r="S1969" s="1">
        <v>0.86781181056762213</v>
      </c>
      <c r="T1969" s="1">
        <v>0.86781181056762213</v>
      </c>
      <c r="U1969" s="1">
        <v>0.9027307831525635</v>
      </c>
      <c r="V1969" s="1">
        <v>406.790663</v>
      </c>
      <c r="W1969" s="1">
        <v>379.211635</v>
      </c>
      <c r="X1969" s="1">
        <v>262</v>
      </c>
      <c r="Y1969" s="1">
        <v>389.46</v>
      </c>
      <c r="Z1969" s="7">
        <v>74463</v>
      </c>
      <c r="AA1969" s="7">
        <v>4.4580489880999998</v>
      </c>
      <c r="AB1969" s="7">
        <v>3.8355181174999999</v>
      </c>
      <c r="AC1969" s="7" t="s">
        <v>444</v>
      </c>
      <c r="AD1969" s="7" t="s">
        <v>445</v>
      </c>
      <c r="AE1969" s="7">
        <v>2.4049384452</v>
      </c>
      <c r="AF1969" s="7" t="s">
        <v>445</v>
      </c>
      <c r="AG1969" s="7">
        <v>4.2650624772999999</v>
      </c>
    </row>
    <row r="1970" spans="1:33" x14ac:dyDescent="0.25">
      <c r="A1970" s="1">
        <v>158901</v>
      </c>
      <c r="B1970" s="1">
        <v>26001000</v>
      </c>
      <c r="C1970" s="1">
        <v>9211048</v>
      </c>
      <c r="D1970" s="1">
        <v>132363</v>
      </c>
      <c r="E1970" s="1" t="s">
        <v>640</v>
      </c>
      <c r="F1970" s="1">
        <v>34203085</v>
      </c>
      <c r="G1970" s="1">
        <v>1.83</v>
      </c>
      <c r="H1970" s="1">
        <v>57.915339311523077</v>
      </c>
      <c r="I1970" s="1">
        <v>-33.51401064430474</v>
      </c>
      <c r="J1970" s="1">
        <v>4.4183932914582522</v>
      </c>
      <c r="K1970" s="1">
        <v>-55.043261258949343</v>
      </c>
      <c r="L1970" s="1">
        <v>55.837408628966287</v>
      </c>
      <c r="M1970" s="1">
        <v>120.83999633789063</v>
      </c>
      <c r="N1970" s="1">
        <v>0.89033684981496708</v>
      </c>
      <c r="O1970" s="1">
        <v>0.96533690096206171</v>
      </c>
      <c r="P1970" s="1">
        <v>0.85947501541270488</v>
      </c>
      <c r="Q1970" s="1">
        <v>0.90021053113435467</v>
      </c>
      <c r="R1970" s="1">
        <v>0.9329846751933194</v>
      </c>
      <c r="S1970" s="1">
        <v>0.83988262999599139</v>
      </c>
      <c r="T1970" s="1">
        <v>0.83988262999599139</v>
      </c>
      <c r="U1970" s="1">
        <v>0.85947501541270488</v>
      </c>
      <c r="V1970" s="1">
        <v>406.790663</v>
      </c>
      <c r="W1970" s="1">
        <v>379.211635</v>
      </c>
      <c r="X1970" s="1">
        <v>262</v>
      </c>
      <c r="Y1970" s="1">
        <v>389.46</v>
      </c>
      <c r="Z1970" s="7">
        <v>74463</v>
      </c>
      <c r="AA1970" s="7">
        <v>4.8369994926000004</v>
      </c>
      <c r="AB1970" s="7">
        <v>4.6275751762999997</v>
      </c>
      <c r="AC1970" s="7" t="s">
        <v>444</v>
      </c>
      <c r="AD1970" s="7" t="s">
        <v>445</v>
      </c>
      <c r="AE1970" s="7">
        <v>2.9977509330999998</v>
      </c>
      <c r="AF1970" s="7" t="s">
        <v>445</v>
      </c>
      <c r="AG1970" s="7">
        <v>5.0812374093999999</v>
      </c>
    </row>
    <row r="1971" spans="1:33" x14ac:dyDescent="0.25">
      <c r="A1971" s="1">
        <v>166135</v>
      </c>
      <c r="B1971" s="1">
        <v>26002000</v>
      </c>
      <c r="C1971" s="1">
        <v>9211005</v>
      </c>
      <c r="D1971" s="1">
        <v>132375</v>
      </c>
      <c r="E1971" s="1" t="s">
        <v>635</v>
      </c>
      <c r="F1971" s="1">
        <v>34203085</v>
      </c>
      <c r="G1971" s="1">
        <v>1.83</v>
      </c>
      <c r="H1971" s="1">
        <v>68.358115599912125</v>
      </c>
      <c r="I1971" s="1">
        <v>-36.425336856213264</v>
      </c>
      <c r="J1971" s="1">
        <v>7.4064198161343517</v>
      </c>
      <c r="K1971" s="1">
        <v>-64.687670300034085</v>
      </c>
      <c r="L1971" s="1">
        <v>64.973293265156713</v>
      </c>
      <c r="M1971" s="1">
        <v>124.55000305175781</v>
      </c>
      <c r="N1971" s="1">
        <v>0.87858927590506397</v>
      </c>
      <c r="O1971" s="1">
        <v>0.96533690096206171</v>
      </c>
      <c r="P1971" s="1">
        <v>0.84813464882069622</v>
      </c>
      <c r="Q1971" s="1">
        <v>0.89239285060337603</v>
      </c>
      <c r="R1971" s="1">
        <v>0.9329846751933194</v>
      </c>
      <c r="S1971" s="1">
        <v>0.83258885386503123</v>
      </c>
      <c r="T1971" s="1">
        <v>0.83258885386503123</v>
      </c>
      <c r="U1971" s="1">
        <v>0.84813464882069622</v>
      </c>
      <c r="V1971" s="1">
        <v>406.790663</v>
      </c>
      <c r="W1971" s="1">
        <v>379.211635</v>
      </c>
      <c r="X1971" s="1">
        <v>262</v>
      </c>
      <c r="Y1971" s="1">
        <v>389.46</v>
      </c>
      <c r="Z1971" s="7">
        <v>74463</v>
      </c>
      <c r="AA1971" s="7">
        <v>3.9500727255000001</v>
      </c>
      <c r="AB1971" s="7">
        <v>3.7049647880999999</v>
      </c>
      <c r="AC1971" s="7" t="s">
        <v>444</v>
      </c>
      <c r="AD1971" s="7" t="s">
        <v>445</v>
      </c>
      <c r="AE1971" s="7">
        <v>2.3721770888</v>
      </c>
      <c r="AF1971" s="7" t="s">
        <v>445</v>
      </c>
      <c r="AG1971" s="7">
        <v>4.1062979823000001</v>
      </c>
    </row>
    <row r="1972" spans="1:33" x14ac:dyDescent="0.25">
      <c r="A1972" s="1">
        <v>166136</v>
      </c>
      <c r="B1972" s="1">
        <v>26002000</v>
      </c>
      <c r="C1972" s="1">
        <v>9211004</v>
      </c>
      <c r="D1972" s="1">
        <v>132374</v>
      </c>
      <c r="E1972" s="1" t="s">
        <v>637</v>
      </c>
      <c r="F1972" s="1">
        <v>34203085</v>
      </c>
      <c r="G1972" s="1">
        <v>1.83</v>
      </c>
      <c r="H1972" s="1">
        <v>65.787238405962256</v>
      </c>
      <c r="I1972" s="1">
        <v>-18.618919459799578</v>
      </c>
      <c r="J1972" s="1">
        <v>23.035228653571451</v>
      </c>
      <c r="K1972" s="1">
        <v>-61.978455712499347</v>
      </c>
      <c r="L1972" s="1">
        <v>57.825417392996833</v>
      </c>
      <c r="M1972" s="1">
        <v>98.912498474121094</v>
      </c>
      <c r="N1972" s="1">
        <v>0.93514583587646494</v>
      </c>
      <c r="O1972" s="1">
        <v>0.96533690096206171</v>
      </c>
      <c r="P1972" s="1">
        <v>0.9027307831525635</v>
      </c>
      <c r="Q1972" s="1">
        <v>0.93014583587646482</v>
      </c>
      <c r="R1972" s="1">
        <v>0.9329846751933194</v>
      </c>
      <c r="S1972" s="1">
        <v>0.86781181056762213</v>
      </c>
      <c r="T1972" s="1">
        <v>0.86781181056762213</v>
      </c>
      <c r="U1972" s="1">
        <v>0.9027307831525635</v>
      </c>
      <c r="V1972" s="1">
        <v>406.790663</v>
      </c>
      <c r="W1972" s="1">
        <v>379.211635</v>
      </c>
      <c r="X1972" s="1">
        <v>262</v>
      </c>
      <c r="Y1972" s="1">
        <v>389.46</v>
      </c>
      <c r="Z1972" s="7">
        <v>74463</v>
      </c>
      <c r="AA1972" s="7">
        <v>4.9199921363000003</v>
      </c>
      <c r="AB1972" s="7">
        <v>4.2035322432999997</v>
      </c>
      <c r="AC1972" s="7" t="s">
        <v>444</v>
      </c>
      <c r="AD1972" s="7" t="s">
        <v>445</v>
      </c>
      <c r="AE1972" s="7">
        <v>2.6684795023999999</v>
      </c>
      <c r="AF1972" s="7" t="s">
        <v>445</v>
      </c>
      <c r="AG1972" s="7">
        <v>4.6725764907</v>
      </c>
    </row>
    <row r="1973" spans="1:33" x14ac:dyDescent="0.25">
      <c r="A1973" s="1">
        <v>169247</v>
      </c>
      <c r="B1973" s="1">
        <v>20050006</v>
      </c>
      <c r="C1973" s="1">
        <v>9211004</v>
      </c>
      <c r="D1973" s="1">
        <v>132268</v>
      </c>
      <c r="E1973" s="1" t="s">
        <v>637</v>
      </c>
      <c r="F1973" s="1">
        <v>34203085</v>
      </c>
      <c r="G1973" s="1">
        <v>1.83</v>
      </c>
      <c r="H1973" s="1">
        <v>72.063120738858885</v>
      </c>
      <c r="I1973" s="1">
        <v>-27.582882825688937</v>
      </c>
      <c r="J1973" s="1">
        <v>18.943604687874121</v>
      </c>
      <c r="K1973" s="1">
        <v>-66.352018745207317</v>
      </c>
      <c r="L1973" s="1">
        <v>64.706702472605755</v>
      </c>
      <c r="M1973" s="1">
        <v>98.912498474121094</v>
      </c>
      <c r="N1973" s="1">
        <v>0.93514583587646494</v>
      </c>
      <c r="O1973" s="1">
        <v>0.96533690096206171</v>
      </c>
      <c r="P1973" s="1">
        <v>0.9027307831525635</v>
      </c>
      <c r="Q1973" s="1">
        <v>0.93014583587646482</v>
      </c>
      <c r="R1973" s="1">
        <v>0.9329846751933194</v>
      </c>
      <c r="S1973" s="1">
        <v>0.86781181056762213</v>
      </c>
      <c r="T1973" s="1">
        <v>0.86781181056762213</v>
      </c>
      <c r="U1973" s="1">
        <v>0.9027307831525635</v>
      </c>
      <c r="V1973" s="1">
        <v>406.790663</v>
      </c>
      <c r="W1973" s="1">
        <v>379.211635</v>
      </c>
      <c r="X1973" s="1">
        <v>262</v>
      </c>
      <c r="Y1973" s="1">
        <v>389.46</v>
      </c>
      <c r="Z1973" s="7">
        <v>74463</v>
      </c>
      <c r="AA1973" s="7">
        <v>4.2904259244</v>
      </c>
      <c r="AB1973" s="7">
        <v>3.7503634692999999</v>
      </c>
      <c r="AC1973" s="7" t="s">
        <v>444</v>
      </c>
      <c r="AD1973" s="7" t="s">
        <v>445</v>
      </c>
      <c r="AE1973" s="7">
        <v>2.4266733502000002</v>
      </c>
      <c r="AF1973" s="7" t="s">
        <v>445</v>
      </c>
      <c r="AG1973" s="7">
        <v>4.2986712003000003</v>
      </c>
    </row>
    <row r="1974" spans="1:33" x14ac:dyDescent="0.25">
      <c r="A1974" s="1">
        <v>171345</v>
      </c>
      <c r="B1974" s="1">
        <v>20051006</v>
      </c>
      <c r="C1974" s="1">
        <v>9211004</v>
      </c>
      <c r="D1974" s="1">
        <v>132273</v>
      </c>
      <c r="E1974" s="1" t="s">
        <v>637</v>
      </c>
      <c r="F1974" s="1">
        <v>34203085</v>
      </c>
      <c r="G1974" s="1">
        <v>1.83</v>
      </c>
      <c r="H1974" s="1">
        <v>65.942096728277392</v>
      </c>
      <c r="I1974" s="1">
        <v>-15.070818794786209</v>
      </c>
      <c r="J1974" s="1">
        <v>26.881863734441787</v>
      </c>
      <c r="K1974" s="1">
        <v>-62.517027742158135</v>
      </c>
      <c r="L1974" s="1">
        <v>57.434313112589813</v>
      </c>
      <c r="M1974" s="1">
        <v>98.912498474121094</v>
      </c>
      <c r="N1974" s="1">
        <v>0.93514583587646494</v>
      </c>
      <c r="O1974" s="1">
        <v>0.96533690096206171</v>
      </c>
      <c r="P1974" s="1">
        <v>0.9027307831525635</v>
      </c>
      <c r="Q1974" s="1">
        <v>0.93014583587646482</v>
      </c>
      <c r="R1974" s="1">
        <v>0.9329846751933194</v>
      </c>
      <c r="S1974" s="1">
        <v>0.86781181056762213</v>
      </c>
      <c r="T1974" s="1">
        <v>0.86781181056762213</v>
      </c>
      <c r="U1974" s="1">
        <v>0.9027307831525635</v>
      </c>
      <c r="V1974" s="1">
        <v>406.790663</v>
      </c>
      <c r="W1974" s="1">
        <v>379.211635</v>
      </c>
      <c r="X1974" s="1">
        <v>262</v>
      </c>
      <c r="Y1974" s="1">
        <v>389.46</v>
      </c>
      <c r="Z1974" s="7">
        <v>74463</v>
      </c>
      <c r="AA1974" s="7">
        <v>4.9603048716</v>
      </c>
      <c r="AB1974" s="7">
        <v>4.1913122758999997</v>
      </c>
      <c r="AC1974" s="7" t="s">
        <v>444</v>
      </c>
      <c r="AD1974" s="7" t="s">
        <v>445</v>
      </c>
      <c r="AE1974" s="7">
        <v>2.6368762652000002</v>
      </c>
      <c r="AF1974" s="7" t="s">
        <v>445</v>
      </c>
      <c r="AG1974" s="7">
        <v>4.6237083480000001</v>
      </c>
    </row>
    <row r="1975" spans="1:33" x14ac:dyDescent="0.25">
      <c r="A1975" s="1">
        <v>173443</v>
      </c>
      <c r="B1975" s="1">
        <v>20052006</v>
      </c>
      <c r="C1975" s="1">
        <v>9211005</v>
      </c>
      <c r="D1975" s="1">
        <v>132278</v>
      </c>
      <c r="E1975" s="1" t="s">
        <v>635</v>
      </c>
      <c r="F1975" s="1">
        <v>34203085</v>
      </c>
      <c r="G1975" s="1">
        <v>1.83</v>
      </c>
      <c r="H1975" s="1">
        <v>69.244511839536699</v>
      </c>
      <c r="I1975" s="1">
        <v>-25.496946255055306</v>
      </c>
      <c r="J1975" s="1">
        <v>19.715178610451076</v>
      </c>
      <c r="K1975" s="1">
        <v>-67.715082113784561</v>
      </c>
      <c r="L1975" s="1">
        <v>61.792626917544808</v>
      </c>
      <c r="M1975" s="1">
        <v>124.55000305175781</v>
      </c>
      <c r="N1975" s="1">
        <v>0.87858927590506397</v>
      </c>
      <c r="O1975" s="1">
        <v>0.96533690096206171</v>
      </c>
      <c r="P1975" s="1">
        <v>0.84813464882069622</v>
      </c>
      <c r="Q1975" s="1">
        <v>0.89239285060337603</v>
      </c>
      <c r="R1975" s="1">
        <v>0.9329846751933194</v>
      </c>
      <c r="S1975" s="1">
        <v>0.83258885386503123</v>
      </c>
      <c r="T1975" s="1">
        <v>0.83258885386503123</v>
      </c>
      <c r="U1975" s="1">
        <v>0.84813464882069622</v>
      </c>
      <c r="V1975" s="1">
        <v>406.790663</v>
      </c>
      <c r="W1975" s="1">
        <v>379.211635</v>
      </c>
      <c r="X1975" s="1">
        <v>262</v>
      </c>
      <c r="Y1975" s="1">
        <v>389.46</v>
      </c>
      <c r="Z1975" s="7">
        <v>74463</v>
      </c>
      <c r="AA1975" s="7">
        <v>4.2048689775000003</v>
      </c>
      <c r="AB1975" s="7">
        <v>3.6447367212000001</v>
      </c>
      <c r="AC1975" s="7" t="s">
        <v>444</v>
      </c>
      <c r="AD1975" s="7" t="s">
        <v>445</v>
      </c>
      <c r="AE1975" s="7">
        <v>2.2214135006000002</v>
      </c>
      <c r="AF1975" s="7" t="s">
        <v>445</v>
      </c>
      <c r="AG1975" s="7">
        <v>3.8780051653999998</v>
      </c>
    </row>
    <row r="1976" spans="1:33" x14ac:dyDescent="0.25">
      <c r="A1976" s="1">
        <v>175541</v>
      </c>
      <c r="B1976" s="1">
        <v>20053006</v>
      </c>
      <c r="C1976" s="1">
        <v>9211006</v>
      </c>
      <c r="D1976" s="1">
        <v>132283</v>
      </c>
      <c r="E1976" s="1" t="s">
        <v>633</v>
      </c>
      <c r="F1976" s="1">
        <v>34203085</v>
      </c>
      <c r="G1976" s="1">
        <v>1.83</v>
      </c>
      <c r="H1976" s="1">
        <v>62.92776567124173</v>
      </c>
      <c r="I1976" s="1">
        <v>-15.015114568229066</v>
      </c>
      <c r="J1976" s="1">
        <v>27.352389620559812</v>
      </c>
      <c r="K1976" s="1">
        <v>-62.861327725597668</v>
      </c>
      <c r="L1976" s="1">
        <v>56.861125010891215</v>
      </c>
      <c r="M1976" s="1">
        <v>132.83750915527344</v>
      </c>
      <c r="N1976" s="1">
        <v>0.85195086342947812</v>
      </c>
      <c r="O1976" s="1">
        <v>0.96533690096206171</v>
      </c>
      <c r="P1976" s="1">
        <v>0.82241960627496513</v>
      </c>
      <c r="Q1976" s="1">
        <v>0.87463390895298543</v>
      </c>
      <c r="R1976" s="1">
        <v>0.9329846751933194</v>
      </c>
      <c r="S1976" s="1">
        <v>0.81602003345756435</v>
      </c>
      <c r="T1976" s="1">
        <v>0.81602003345756435</v>
      </c>
      <c r="U1976" s="1">
        <v>0.82241960627496513</v>
      </c>
      <c r="V1976" s="1">
        <v>406.790663</v>
      </c>
      <c r="W1976" s="1">
        <v>379.211635</v>
      </c>
      <c r="X1976" s="1">
        <v>262</v>
      </c>
      <c r="Y1976" s="1">
        <v>389.46</v>
      </c>
      <c r="Z1976" s="7">
        <v>74463</v>
      </c>
      <c r="AA1976" s="7">
        <v>4.4847856683999998</v>
      </c>
      <c r="AB1976" s="7">
        <v>3.9560171130000001</v>
      </c>
      <c r="AC1976" s="7" t="s">
        <v>444</v>
      </c>
      <c r="AD1976" s="7" t="s">
        <v>445</v>
      </c>
      <c r="AE1976" s="7">
        <v>2.4010934306</v>
      </c>
      <c r="AF1976" s="7" t="s">
        <v>445</v>
      </c>
      <c r="AG1976" s="7">
        <v>4.0953352633</v>
      </c>
    </row>
    <row r="1977" spans="1:33" x14ac:dyDescent="0.25">
      <c r="A1977" s="1">
        <v>177639</v>
      </c>
      <c r="B1977" s="1">
        <v>20054006</v>
      </c>
      <c r="C1977" s="1">
        <v>9211013</v>
      </c>
      <c r="D1977" s="1">
        <v>132288</v>
      </c>
      <c r="E1977" s="1" t="s">
        <v>634</v>
      </c>
      <c r="F1977" s="1">
        <v>34203085</v>
      </c>
      <c r="G1977" s="1">
        <v>1.83</v>
      </c>
      <c r="H1977" s="1">
        <v>41.973028886991209</v>
      </c>
      <c r="I1977" s="1">
        <v>-9.8214753868964859</v>
      </c>
      <c r="J1977" s="1">
        <v>20.71002398013637</v>
      </c>
      <c r="K1977" s="1">
        <v>-42.131879456896954</v>
      </c>
      <c r="L1977" s="1">
        <v>38.188701337869141</v>
      </c>
      <c r="M1977" s="1">
        <v>119.41749572753906</v>
      </c>
      <c r="N1977" s="1">
        <v>0.89333158794202294</v>
      </c>
      <c r="O1977" s="1">
        <v>0.96533690096206171</v>
      </c>
      <c r="P1977" s="1">
        <v>0.86236594663546995</v>
      </c>
      <c r="Q1977" s="1">
        <v>0.90208224246376456</v>
      </c>
      <c r="R1977" s="1">
        <v>0.9329846751933194</v>
      </c>
      <c r="S1977" s="1">
        <v>0.84162890798271661</v>
      </c>
      <c r="T1977" s="1">
        <v>0.84162890798271661</v>
      </c>
      <c r="U1977" s="1">
        <v>0.86236594663546995</v>
      </c>
      <c r="V1977" s="1">
        <v>406.790663</v>
      </c>
      <c r="W1977" s="1">
        <v>379.211635</v>
      </c>
      <c r="X1977" s="1">
        <v>262</v>
      </c>
      <c r="Y1977" s="1">
        <v>389.46</v>
      </c>
      <c r="Z1977" s="7">
        <v>74463</v>
      </c>
      <c r="AA1977" s="7">
        <v>7.5632448638999996</v>
      </c>
      <c r="AB1977" s="7">
        <v>6.7911746962999997</v>
      </c>
      <c r="AC1977" s="7" t="s">
        <v>444</v>
      </c>
      <c r="AD1977" s="7" t="s">
        <v>445</v>
      </c>
      <c r="AE1977" s="7">
        <v>4.2337274465999997</v>
      </c>
      <c r="AF1977" s="7" t="s">
        <v>445</v>
      </c>
      <c r="AG1977" s="7">
        <v>6.9715656151000003</v>
      </c>
    </row>
    <row r="1978" spans="1:33" x14ac:dyDescent="0.25">
      <c r="A1978" s="1">
        <v>179737</v>
      </c>
      <c r="B1978" s="1">
        <v>20055006</v>
      </c>
      <c r="C1978" s="1">
        <v>9211016</v>
      </c>
      <c r="D1978" s="1">
        <v>132293</v>
      </c>
      <c r="E1978" s="1" t="s">
        <v>634</v>
      </c>
      <c r="F1978" s="1">
        <v>34203085</v>
      </c>
      <c r="G1978" s="1">
        <v>1.83</v>
      </c>
      <c r="H1978" s="1">
        <v>48.838010475344547</v>
      </c>
      <c r="I1978" s="1">
        <v>-18.598867931598669</v>
      </c>
      <c r="J1978" s="1">
        <v>16.959374257990433</v>
      </c>
      <c r="K1978" s="1">
        <v>-47.979094521207934</v>
      </c>
      <c r="L1978" s="1">
        <v>42.954837137018863</v>
      </c>
      <c r="M1978" s="1">
        <v>116.6824951171875</v>
      </c>
      <c r="N1978" s="1">
        <v>0.89908948396381572</v>
      </c>
      <c r="O1978" s="1">
        <v>0.96533690096206171</v>
      </c>
      <c r="P1978" s="1">
        <v>0.86792425613720914</v>
      </c>
      <c r="Q1978" s="1">
        <v>0.90568092747738504</v>
      </c>
      <c r="R1978" s="1">
        <v>0.9329846751933194</v>
      </c>
      <c r="S1978" s="1">
        <v>0.84498642595127238</v>
      </c>
      <c r="T1978" s="1">
        <v>0.84498642595127238</v>
      </c>
      <c r="U1978" s="1">
        <v>0.86792425613720914</v>
      </c>
      <c r="V1978" s="1">
        <v>406.790663</v>
      </c>
      <c r="W1978" s="1">
        <v>379.211635</v>
      </c>
      <c r="X1978" s="1">
        <v>262</v>
      </c>
      <c r="Y1978" s="1">
        <v>389.46</v>
      </c>
      <c r="Z1978" s="7">
        <v>74463</v>
      </c>
      <c r="AA1978" s="7">
        <v>6.6621632896999996</v>
      </c>
      <c r="AB1978" s="7">
        <v>5.7391561003999998</v>
      </c>
      <c r="AC1978" s="7" t="s">
        <v>444</v>
      </c>
      <c r="AD1978" s="7" t="s">
        <v>445</v>
      </c>
      <c r="AE1978" s="7">
        <v>3.6142272130999999</v>
      </c>
      <c r="AF1978" s="7" t="s">
        <v>445</v>
      </c>
      <c r="AG1978" s="7">
        <v>6.0451888299999998</v>
      </c>
    </row>
    <row r="1979" spans="1:33" x14ac:dyDescent="0.25">
      <c r="A1979" s="1">
        <v>181835</v>
      </c>
      <c r="B1979" s="1">
        <v>20056006</v>
      </c>
      <c r="C1979" s="1">
        <v>9211022</v>
      </c>
      <c r="D1979" s="1">
        <v>132298</v>
      </c>
      <c r="E1979" s="1" t="s">
        <v>636</v>
      </c>
      <c r="F1979" s="1">
        <v>34203085</v>
      </c>
      <c r="G1979" s="1">
        <v>1.83</v>
      </c>
      <c r="H1979" s="1">
        <v>50.104330142637544</v>
      </c>
      <c r="I1979" s="1">
        <v>-23.643343096626889</v>
      </c>
      <c r="J1979" s="1">
        <v>11.819491981323996</v>
      </c>
      <c r="K1979" s="1">
        <v>-47.770460919899989</v>
      </c>
      <c r="L1979" s="1">
        <v>45.365933050546445</v>
      </c>
      <c r="M1979" s="1">
        <v>114.66500091552734</v>
      </c>
      <c r="N1979" s="1">
        <v>0.90333684017783711</v>
      </c>
      <c r="O1979" s="1">
        <v>0.96533690096206171</v>
      </c>
      <c r="P1979" s="1">
        <v>0.87202438582213448</v>
      </c>
      <c r="Q1979" s="1">
        <v>0.90833552511114846</v>
      </c>
      <c r="R1979" s="1">
        <v>0.9329846751933194</v>
      </c>
      <c r="S1979" s="1">
        <v>0.84746312486237807</v>
      </c>
      <c r="T1979" s="1">
        <v>0.84746312486237807</v>
      </c>
      <c r="U1979" s="1">
        <v>0.87202438582213448</v>
      </c>
      <c r="V1979" s="1">
        <v>406.790663</v>
      </c>
      <c r="W1979" s="1">
        <v>379.211635</v>
      </c>
      <c r="X1979" s="1">
        <v>262</v>
      </c>
      <c r="Y1979" s="1">
        <v>389.46</v>
      </c>
      <c r="Z1979" s="7">
        <v>74463</v>
      </c>
      <c r="AA1979" s="7">
        <v>6.2892095648000002</v>
      </c>
      <c r="AB1979" s="7">
        <v>5.5998645658999999</v>
      </c>
      <c r="AC1979" s="7" t="s">
        <v>444</v>
      </c>
      <c r="AD1979" s="7" t="s">
        <v>445</v>
      </c>
      <c r="AE1979" s="7">
        <v>3.6479630808999999</v>
      </c>
      <c r="AF1979" s="7" t="s">
        <v>445</v>
      </c>
      <c r="AG1979" s="7">
        <v>6.1093853975999997</v>
      </c>
    </row>
    <row r="1980" spans="1:33" x14ac:dyDescent="0.25">
      <c r="A1980" s="1">
        <v>183933</v>
      </c>
      <c r="B1980" s="1">
        <v>20057006</v>
      </c>
      <c r="C1980" s="1">
        <v>9211031</v>
      </c>
      <c r="D1980" s="1">
        <v>132303</v>
      </c>
      <c r="E1980" s="1" t="s">
        <v>639</v>
      </c>
      <c r="F1980" s="1">
        <v>34203085</v>
      </c>
      <c r="G1980" s="1">
        <v>1.83</v>
      </c>
      <c r="H1980" s="1">
        <v>22.000720579516006</v>
      </c>
      <c r="I1980" s="1">
        <v>-12.675779593691214</v>
      </c>
      <c r="J1980" s="1">
        <v>6.2428336401765208</v>
      </c>
      <c r="K1980" s="1">
        <v>-22.058075517406664</v>
      </c>
      <c r="L1980" s="1">
        <v>19.671980408357651</v>
      </c>
      <c r="M1980" s="1">
        <v>34.474998474121094</v>
      </c>
      <c r="N1980" s="1">
        <v>0.98970659838782415</v>
      </c>
      <c r="O1980" s="1">
        <v>0.96533690096206171</v>
      </c>
      <c r="P1980" s="1">
        <v>0.95540030054940595</v>
      </c>
      <c r="Q1980" s="1">
        <v>0.98877083460489912</v>
      </c>
      <c r="R1980" s="1">
        <v>0.9329846751933194</v>
      </c>
      <c r="S1980" s="1">
        <v>0.92250803596447917</v>
      </c>
      <c r="T1980" s="1">
        <v>0.92250803596447917</v>
      </c>
      <c r="U1980" s="1">
        <v>0.95540030054940595</v>
      </c>
      <c r="V1980" s="1">
        <v>406.790663</v>
      </c>
      <c r="W1980" s="1">
        <v>379.211635</v>
      </c>
      <c r="X1980" s="1">
        <v>262</v>
      </c>
      <c r="Y1980" s="1">
        <v>389.46</v>
      </c>
      <c r="Z1980" s="7">
        <v>74463</v>
      </c>
      <c r="AA1980" s="7">
        <v>17.417002383</v>
      </c>
      <c r="AB1980" s="7">
        <v>15.467592902</v>
      </c>
      <c r="AC1980" s="7" t="s">
        <v>444</v>
      </c>
      <c r="AD1980" s="7" t="s">
        <v>445</v>
      </c>
      <c r="AE1980" s="7">
        <v>9.9573070068000007</v>
      </c>
      <c r="AF1980" s="7" t="s">
        <v>445</v>
      </c>
      <c r="AG1980" s="7">
        <v>15.868661128999999</v>
      </c>
    </row>
    <row r="1981" spans="1:33" x14ac:dyDescent="0.25">
      <c r="A1981" s="1">
        <v>186031</v>
      </c>
      <c r="B1981" s="1">
        <v>20058006</v>
      </c>
      <c r="C1981" s="1">
        <v>9211046</v>
      </c>
      <c r="D1981" s="1">
        <v>132308</v>
      </c>
      <c r="E1981" s="1" t="s">
        <v>638</v>
      </c>
      <c r="F1981" s="1">
        <v>34203085</v>
      </c>
      <c r="G1981" s="1">
        <v>1.83</v>
      </c>
      <c r="H1981" s="1">
        <v>15.646055366544163</v>
      </c>
      <c r="I1981" s="1">
        <v>2.0986268197397688</v>
      </c>
      <c r="J1981" s="1">
        <v>14.534561852041634</v>
      </c>
      <c r="K1981" s="1">
        <v>-15.818405168437421</v>
      </c>
      <c r="L1981" s="1">
        <v>16.978420156308815</v>
      </c>
      <c r="M1981" s="1">
        <v>64.709999084472656</v>
      </c>
      <c r="N1981" s="1">
        <v>0.96661041736602782</v>
      </c>
      <c r="O1981" s="1">
        <v>0.96533690096206171</v>
      </c>
      <c r="P1981" s="1">
        <v>0.9331047047377663</v>
      </c>
      <c r="Q1981" s="1">
        <v>0.96357500076293945</v>
      </c>
      <c r="R1981" s="1">
        <v>0.9329846751933194</v>
      </c>
      <c r="S1981" s="1">
        <v>0.89900070911121355</v>
      </c>
      <c r="T1981" s="1">
        <v>0.89900070911121355</v>
      </c>
      <c r="U1981" s="1">
        <v>0.9331047047377663</v>
      </c>
      <c r="V1981" s="1">
        <v>406.790663</v>
      </c>
      <c r="W1981" s="1">
        <v>379.211635</v>
      </c>
      <c r="X1981" s="1">
        <v>262</v>
      </c>
      <c r="Y1981" s="1">
        <v>389.46</v>
      </c>
      <c r="Z1981" s="7">
        <v>74463</v>
      </c>
      <c r="AA1981" s="7">
        <v>19.840817781999998</v>
      </c>
      <c r="AB1981" s="7">
        <v>21.615550848000002</v>
      </c>
      <c r="AC1981" s="7">
        <v>167.60747103</v>
      </c>
      <c r="AD1981" s="7" t="s">
        <v>445</v>
      </c>
      <c r="AE1981" s="7">
        <v>13.890134831999999</v>
      </c>
      <c r="AF1981" s="7" t="s">
        <v>445</v>
      </c>
      <c r="AG1981" s="7">
        <v>21.973678726999999</v>
      </c>
    </row>
    <row r="1982" spans="1:33" x14ac:dyDescent="0.25">
      <c r="A1982" s="1">
        <v>188129</v>
      </c>
      <c r="B1982" s="1">
        <v>20093006</v>
      </c>
      <c r="C1982" s="1">
        <v>9211048</v>
      </c>
      <c r="D1982" s="1">
        <v>132326</v>
      </c>
      <c r="E1982" s="1" t="s">
        <v>640</v>
      </c>
      <c r="F1982" s="1">
        <v>34203085</v>
      </c>
      <c r="G1982" s="1">
        <v>1.83</v>
      </c>
      <c r="H1982" s="1">
        <v>49.765485580615319</v>
      </c>
      <c r="I1982" s="1">
        <v>-16.107342358676249</v>
      </c>
      <c r="J1982" s="1">
        <v>18.089455411756067</v>
      </c>
      <c r="K1982" s="1">
        <v>-49.482908157351112</v>
      </c>
      <c r="L1982" s="1">
        <v>43.716419086358663</v>
      </c>
      <c r="M1982" s="1">
        <v>120.83999633789063</v>
      </c>
      <c r="N1982" s="1">
        <v>0.89033684981496708</v>
      </c>
      <c r="O1982" s="1">
        <v>0.96533690096206171</v>
      </c>
      <c r="P1982" s="1">
        <v>0.85947501541270488</v>
      </c>
      <c r="Q1982" s="1">
        <v>0.90021053113435467</v>
      </c>
      <c r="R1982" s="1">
        <v>0.9329846751933194</v>
      </c>
      <c r="S1982" s="1">
        <v>0.83988262999599139</v>
      </c>
      <c r="T1982" s="1">
        <v>0.83988262999599139</v>
      </c>
      <c r="U1982" s="1">
        <v>0.85947501541270488</v>
      </c>
      <c r="V1982" s="1">
        <v>406.790663</v>
      </c>
      <c r="W1982" s="1">
        <v>379.211635</v>
      </c>
      <c r="X1982" s="1">
        <v>262</v>
      </c>
      <c r="Y1982" s="1">
        <v>389.46</v>
      </c>
      <c r="Z1982" s="7">
        <v>74463</v>
      </c>
      <c r="AA1982" s="7">
        <v>6.4553893628000001</v>
      </c>
      <c r="AB1982" s="7">
        <v>5.5491760411</v>
      </c>
      <c r="AC1982" s="7" t="s">
        <v>444</v>
      </c>
      <c r="AD1982" s="7" t="s">
        <v>445</v>
      </c>
      <c r="AE1982" s="7">
        <v>3.4469748698</v>
      </c>
      <c r="AF1982" s="7" t="s">
        <v>445</v>
      </c>
      <c r="AG1982" s="7">
        <v>5.7645809830000001</v>
      </c>
    </row>
    <row r="1983" spans="1:33" x14ac:dyDescent="0.25">
      <c r="A1983" s="1">
        <v>190227</v>
      </c>
      <c r="B1983" s="1">
        <v>21051006</v>
      </c>
      <c r="C1983" s="1">
        <v>9211048</v>
      </c>
      <c r="D1983" s="1">
        <v>132354</v>
      </c>
      <c r="E1983" s="1" t="s">
        <v>640</v>
      </c>
      <c r="F1983" s="1">
        <v>34203085</v>
      </c>
      <c r="G1983" s="1">
        <v>1.83</v>
      </c>
      <c r="H1983" s="1">
        <v>54.171375284760643</v>
      </c>
      <c r="I1983" s="1">
        <v>-20.813216716714813</v>
      </c>
      <c r="J1983" s="1">
        <v>15.177009802411888</v>
      </c>
      <c r="K1983" s="1">
        <v>-53.158765047528163</v>
      </c>
      <c r="L1983" s="1">
        <v>48.401881190794697</v>
      </c>
      <c r="M1983" s="1">
        <v>120.83999633789063</v>
      </c>
      <c r="N1983" s="1">
        <v>0.89033684981496708</v>
      </c>
      <c r="O1983" s="1">
        <v>0.96533690096206171</v>
      </c>
      <c r="P1983" s="1">
        <v>0.85947501541270488</v>
      </c>
      <c r="Q1983" s="1">
        <v>0.90021053113435467</v>
      </c>
      <c r="R1983" s="1">
        <v>0.9329846751933194</v>
      </c>
      <c r="S1983" s="1">
        <v>0.83988262999599139</v>
      </c>
      <c r="T1983" s="1">
        <v>0.83988262999599139</v>
      </c>
      <c r="U1983" s="1">
        <v>0.85947501541270488</v>
      </c>
      <c r="V1983" s="1">
        <v>406.790663</v>
      </c>
      <c r="W1983" s="1">
        <v>379.211635</v>
      </c>
      <c r="X1983" s="1">
        <v>262</v>
      </c>
      <c r="Y1983" s="1">
        <v>389.46</v>
      </c>
      <c r="Z1983" s="7">
        <v>74463</v>
      </c>
      <c r="AA1983" s="7">
        <v>5.7336830266999996</v>
      </c>
      <c r="AB1983" s="7">
        <v>5.0165156251000003</v>
      </c>
      <c r="AC1983" s="7" t="s">
        <v>444</v>
      </c>
      <c r="AD1983" s="7" t="s">
        <v>445</v>
      </c>
      <c r="AE1983" s="7">
        <v>3.1394725565999999</v>
      </c>
      <c r="AF1983" s="7" t="s">
        <v>445</v>
      </c>
      <c r="AG1983" s="7">
        <v>5.2968193336000002</v>
      </c>
    </row>
    <row r="1984" spans="1:33" x14ac:dyDescent="0.25">
      <c r="A1984" s="1">
        <v>192325</v>
      </c>
      <c r="B1984" s="1">
        <v>26051006</v>
      </c>
      <c r="C1984" s="1">
        <v>9211048</v>
      </c>
      <c r="D1984" s="1">
        <v>132382</v>
      </c>
      <c r="E1984" s="1" t="s">
        <v>640</v>
      </c>
      <c r="F1984" s="1">
        <v>34203085</v>
      </c>
      <c r="G1984" s="1">
        <v>1.83</v>
      </c>
      <c r="H1984" s="1">
        <v>52.781932350708708</v>
      </c>
      <c r="I1984" s="1">
        <v>-20.382081855121967</v>
      </c>
      <c r="J1984" s="1">
        <v>14.827065491537375</v>
      </c>
      <c r="K1984" s="1">
        <v>-51.787390630299129</v>
      </c>
      <c r="L1984" s="1">
        <v>47.150846847806761</v>
      </c>
      <c r="M1984" s="1">
        <v>120.83999633789063</v>
      </c>
      <c r="N1984" s="1">
        <v>0.89033684981496708</v>
      </c>
      <c r="O1984" s="1">
        <v>0.96533690096206171</v>
      </c>
      <c r="P1984" s="1">
        <v>0.85947501541270488</v>
      </c>
      <c r="Q1984" s="1">
        <v>0.90021053113435467</v>
      </c>
      <c r="R1984" s="1">
        <v>0.9329846751933194</v>
      </c>
      <c r="S1984" s="1">
        <v>0.83988262999599139</v>
      </c>
      <c r="T1984" s="1">
        <v>0.83988262999599139</v>
      </c>
      <c r="U1984" s="1">
        <v>0.85947501541270488</v>
      </c>
      <c r="V1984" s="1">
        <v>406.790663</v>
      </c>
      <c r="W1984" s="1">
        <v>379.211635</v>
      </c>
      <c r="X1984" s="1">
        <v>262</v>
      </c>
      <c r="Y1984" s="1">
        <v>389.46</v>
      </c>
      <c r="Z1984" s="7">
        <v>74463</v>
      </c>
      <c r="AA1984" s="7">
        <v>5.9123451140999999</v>
      </c>
      <c r="AB1984" s="7">
        <v>5.1748956759000002</v>
      </c>
      <c r="AC1984" s="7" t="s">
        <v>444</v>
      </c>
      <c r="AD1984" s="7" t="s">
        <v>445</v>
      </c>
      <c r="AE1984" s="7">
        <v>3.2490893320000001</v>
      </c>
      <c r="AF1984" s="7" t="s">
        <v>445</v>
      </c>
      <c r="AG1984" s="7">
        <v>5.4635644976000002</v>
      </c>
    </row>
    <row r="1985" spans="1:33" x14ac:dyDescent="0.25">
      <c r="A1985" s="1">
        <v>99661</v>
      </c>
      <c r="B1985" s="1">
        <v>20001000</v>
      </c>
      <c r="C1985" s="1">
        <v>9214476</v>
      </c>
      <c r="D1985" s="1">
        <v>132006</v>
      </c>
      <c r="E1985" s="1" t="s">
        <v>641</v>
      </c>
      <c r="F1985" s="1">
        <v>34203085</v>
      </c>
      <c r="G1985" s="1">
        <v>1.83</v>
      </c>
      <c r="H1985" s="1">
        <v>78.322815564256103</v>
      </c>
      <c r="I1985" s="1">
        <v>-31.071295512804202</v>
      </c>
      <c r="J1985" s="1">
        <v>21.166203879658205</v>
      </c>
      <c r="K1985" s="1">
        <v>-75.130598722990555</v>
      </c>
      <c r="L1985" s="1">
        <v>70.176039019824614</v>
      </c>
      <c r="M1985" s="1">
        <v>29.722499847412109</v>
      </c>
      <c r="N1985" s="1">
        <v>0.99333697928322695</v>
      </c>
      <c r="O1985" s="1">
        <v>0.96533690096206171</v>
      </c>
      <c r="P1985" s="1">
        <v>0.95890484119228603</v>
      </c>
      <c r="Q1985" s="1">
        <v>0.99273125012715657</v>
      </c>
      <c r="R1985" s="1">
        <v>0.9329846751933194</v>
      </c>
      <c r="S1985" s="1">
        <v>0.92620304295414313</v>
      </c>
      <c r="T1985" s="1">
        <v>0.92620304295414313</v>
      </c>
      <c r="U1985" s="1">
        <v>0.95890484119228603</v>
      </c>
      <c r="V1985" s="1">
        <v>406.790663</v>
      </c>
      <c r="W1985" s="1">
        <v>379.211635</v>
      </c>
      <c r="X1985" s="1">
        <v>262.000766</v>
      </c>
      <c r="Y1985" s="1">
        <v>389.46</v>
      </c>
      <c r="Z1985" s="7">
        <v>74463.375599999999</v>
      </c>
      <c r="AA1985" s="7">
        <v>4.1816528506999999</v>
      </c>
      <c r="AB1985" s="7">
        <v>3.6426813186000002</v>
      </c>
      <c r="AC1985" s="7" t="s">
        <v>444</v>
      </c>
      <c r="AD1985" s="7" t="s">
        <v>445</v>
      </c>
      <c r="AE1985" s="7">
        <v>2.2299211087000002</v>
      </c>
      <c r="AF1985" s="7" t="s">
        <v>445</v>
      </c>
      <c r="AG1985" s="7">
        <v>3.9707454193</v>
      </c>
    </row>
    <row r="1986" spans="1:33" x14ac:dyDescent="0.25">
      <c r="A1986" s="1">
        <v>101759</v>
      </c>
      <c r="B1986" s="1">
        <v>20002000</v>
      </c>
      <c r="C1986" s="1">
        <v>9214476</v>
      </c>
      <c r="D1986" s="1">
        <v>132013</v>
      </c>
      <c r="E1986" s="1" t="s">
        <v>641</v>
      </c>
      <c r="F1986" s="1">
        <v>34203085</v>
      </c>
      <c r="G1986" s="1">
        <v>1.83</v>
      </c>
      <c r="H1986" s="1">
        <v>59.110305525259989</v>
      </c>
      <c r="I1986" s="1">
        <v>-33.32167440787768</v>
      </c>
      <c r="J1986" s="1">
        <v>5.0773935864836339</v>
      </c>
      <c r="K1986" s="1">
        <v>-57.342829801176876</v>
      </c>
      <c r="L1986" s="1">
        <v>56.742800908804902</v>
      </c>
      <c r="M1986" s="1">
        <v>29.722499847412109</v>
      </c>
      <c r="N1986" s="1">
        <v>0.99333697928322695</v>
      </c>
      <c r="O1986" s="1">
        <v>0.96533690096206171</v>
      </c>
      <c r="P1986" s="1">
        <v>0.95890484119228603</v>
      </c>
      <c r="Q1986" s="1">
        <v>0.99273125012715657</v>
      </c>
      <c r="R1986" s="1">
        <v>0.9329846751933194</v>
      </c>
      <c r="S1986" s="1">
        <v>0.92620304295414313</v>
      </c>
      <c r="T1986" s="1">
        <v>0.92620304295414313</v>
      </c>
      <c r="U1986" s="1">
        <v>0.95890484119228603</v>
      </c>
      <c r="V1986" s="1">
        <v>406.790663</v>
      </c>
      <c r="W1986" s="1">
        <v>379.211635</v>
      </c>
      <c r="X1986" s="1">
        <v>262.000766</v>
      </c>
      <c r="Y1986" s="1">
        <v>389.46</v>
      </c>
      <c r="Z1986" s="7">
        <v>74463.375599999999</v>
      </c>
      <c r="AA1986" s="7">
        <v>5.4083525453999997</v>
      </c>
      <c r="AB1986" s="7">
        <v>5.1516831862999997</v>
      </c>
      <c r="AC1986" s="7" t="s">
        <v>444</v>
      </c>
      <c r="AD1986" s="7" t="s">
        <v>445</v>
      </c>
      <c r="AE1986" s="7">
        <v>3.2318439388</v>
      </c>
      <c r="AF1986" s="7" t="s">
        <v>445</v>
      </c>
      <c r="AG1986" s="7">
        <v>5.5126726523</v>
      </c>
    </row>
    <row r="1987" spans="1:33" x14ac:dyDescent="0.25">
      <c r="A1987" s="1">
        <v>103857</v>
      </c>
      <c r="B1987" s="1">
        <v>20003000</v>
      </c>
      <c r="C1987" s="1">
        <v>9214487</v>
      </c>
      <c r="D1987" s="1">
        <v>132021</v>
      </c>
      <c r="E1987" s="1" t="s">
        <v>642</v>
      </c>
      <c r="F1987" s="1">
        <v>34203085</v>
      </c>
      <c r="G1987" s="1">
        <v>1.83</v>
      </c>
      <c r="H1987" s="1">
        <v>41.532775574293282</v>
      </c>
      <c r="I1987" s="1">
        <v>-26.062242211216898</v>
      </c>
      <c r="J1987" s="1">
        <v>4.1569723591355903</v>
      </c>
      <c r="K1987" s="1">
        <v>-40.041492606454483</v>
      </c>
      <c r="L1987" s="1">
        <v>39.628022280588688</v>
      </c>
      <c r="M1987" s="1">
        <v>57.904998779296875</v>
      </c>
      <c r="N1987" s="1">
        <v>0.97180868148803712</v>
      </c>
      <c r="O1987" s="1">
        <v>0.96533690096206171</v>
      </c>
      <c r="P1987" s="1">
        <v>0.93812278091568901</v>
      </c>
      <c r="Q1987" s="1">
        <v>0.96924583435058598</v>
      </c>
      <c r="R1987" s="1">
        <v>0.9329846751933194</v>
      </c>
      <c r="S1987" s="1">
        <v>0.90429150994405927</v>
      </c>
      <c r="T1987" s="1">
        <v>0.90429150994405927</v>
      </c>
      <c r="U1987" s="1">
        <v>0.93812278091568901</v>
      </c>
      <c r="V1987" s="1">
        <v>406.790663</v>
      </c>
      <c r="W1987" s="1">
        <v>379.211635</v>
      </c>
      <c r="X1987" s="1">
        <v>262.000766</v>
      </c>
      <c r="Y1987" s="1">
        <v>389.46</v>
      </c>
      <c r="Z1987" s="7">
        <v>74463.375599999999</v>
      </c>
      <c r="AA1987" s="7">
        <v>7.9771594217999997</v>
      </c>
      <c r="AB1987" s="7">
        <v>7.5654538774000004</v>
      </c>
      <c r="AC1987" s="7" t="s">
        <v>444</v>
      </c>
      <c r="AD1987" s="7" t="s">
        <v>445</v>
      </c>
      <c r="AE1987" s="7">
        <v>4.9169889250000001</v>
      </c>
      <c r="AF1987" s="7" t="s">
        <v>445</v>
      </c>
      <c r="AG1987" s="7">
        <v>8.1245674043000005</v>
      </c>
    </row>
    <row r="1988" spans="1:33" x14ac:dyDescent="0.25">
      <c r="A1988" s="1">
        <v>105955</v>
      </c>
      <c r="B1988" s="1">
        <v>20004000</v>
      </c>
      <c r="C1988" s="1">
        <v>9214487</v>
      </c>
      <c r="D1988" s="1">
        <v>132030</v>
      </c>
      <c r="E1988" s="1" t="s">
        <v>642</v>
      </c>
      <c r="F1988" s="1">
        <v>34203085</v>
      </c>
      <c r="G1988" s="1">
        <v>1.83</v>
      </c>
      <c r="H1988" s="1">
        <v>28.178415682294492</v>
      </c>
      <c r="I1988" s="1">
        <v>-21.09038547997072</v>
      </c>
      <c r="J1988" s="1">
        <v>-1.4282653535181515</v>
      </c>
      <c r="K1988" s="1">
        <v>-28.874143469095578</v>
      </c>
      <c r="L1988" s="1">
        <v>28.928432712587085</v>
      </c>
      <c r="M1988" s="1">
        <v>57.904998779296875</v>
      </c>
      <c r="N1988" s="1">
        <v>0.97180868148803712</v>
      </c>
      <c r="O1988" s="1">
        <v>0.96533690096206171</v>
      </c>
      <c r="P1988" s="1">
        <v>0.93812278091568901</v>
      </c>
      <c r="Q1988" s="1">
        <v>0.96924583435058598</v>
      </c>
      <c r="R1988" s="1">
        <v>0.9329846751933194</v>
      </c>
      <c r="S1988" s="1">
        <v>0.90429150994405927</v>
      </c>
      <c r="T1988" s="1">
        <v>0.90429150994405927</v>
      </c>
      <c r="U1988" s="1">
        <v>0.93812278091568901</v>
      </c>
      <c r="V1988" s="1">
        <v>406.790663</v>
      </c>
      <c r="W1988" s="1">
        <v>379.211635</v>
      </c>
      <c r="X1988" s="1">
        <v>262.000766</v>
      </c>
      <c r="Y1988" s="1">
        <v>389.46</v>
      </c>
      <c r="Z1988" s="7">
        <v>74463.375599999999</v>
      </c>
      <c r="AA1988" s="7">
        <v>11.297488672</v>
      </c>
      <c r="AB1988" s="7">
        <v>11.624807497999999</v>
      </c>
      <c r="AC1988" s="7" t="s">
        <v>444</v>
      </c>
      <c r="AD1988" s="7">
        <v>164.88308867999999</v>
      </c>
      <c r="AE1988" s="7">
        <v>7.2054405715999996</v>
      </c>
      <c r="AF1988" s="7">
        <v>254.80771623000001</v>
      </c>
      <c r="AG1988" s="7">
        <v>11.653580483000001</v>
      </c>
    </row>
    <row r="1989" spans="1:33" x14ac:dyDescent="0.25">
      <c r="A1989" s="1">
        <v>108053</v>
      </c>
      <c r="B1989" s="1">
        <v>20005000</v>
      </c>
      <c r="C1989" s="1">
        <v>9214476</v>
      </c>
      <c r="D1989" s="1">
        <v>132038</v>
      </c>
      <c r="E1989" s="1" t="s">
        <v>641</v>
      </c>
      <c r="F1989" s="1">
        <v>34203085</v>
      </c>
      <c r="G1989" s="1">
        <v>1.83</v>
      </c>
      <c r="H1989" s="1">
        <v>82.158192640764128</v>
      </c>
      <c r="I1989" s="1">
        <v>-32.12218267820208</v>
      </c>
      <c r="J1989" s="1">
        <v>23.228733331769405</v>
      </c>
      <c r="K1989" s="1">
        <v>-78.971195441606653</v>
      </c>
      <c r="L1989" s="1">
        <v>73.356272762224421</v>
      </c>
      <c r="M1989" s="1">
        <v>29.722499847412109</v>
      </c>
      <c r="N1989" s="1">
        <v>0.99333697928322695</v>
      </c>
      <c r="O1989" s="1">
        <v>0.96533690096206171</v>
      </c>
      <c r="P1989" s="1">
        <v>0.95890484119228603</v>
      </c>
      <c r="Q1989" s="1">
        <v>0.99273125012715657</v>
      </c>
      <c r="R1989" s="1">
        <v>0.9329846751933194</v>
      </c>
      <c r="S1989" s="1">
        <v>0.92620304295414313</v>
      </c>
      <c r="T1989" s="1">
        <v>0.92620304295414313</v>
      </c>
      <c r="U1989" s="1">
        <v>0.95890484119228603</v>
      </c>
      <c r="V1989" s="1">
        <v>406.790663</v>
      </c>
      <c r="W1989" s="1">
        <v>379.211635</v>
      </c>
      <c r="X1989" s="1">
        <v>262.000766</v>
      </c>
      <c r="Y1989" s="1">
        <v>389.46</v>
      </c>
      <c r="Z1989" s="7">
        <v>74463.375599999999</v>
      </c>
      <c r="AA1989" s="7">
        <v>3.957011295</v>
      </c>
      <c r="AB1989" s="7">
        <v>3.4259478081000001</v>
      </c>
      <c r="AC1989" s="7" t="s">
        <v>444</v>
      </c>
      <c r="AD1989" s="7" t="s">
        <v>445</v>
      </c>
      <c r="AE1989" s="7">
        <v>2.0728407410999998</v>
      </c>
      <c r="AF1989" s="7" t="s">
        <v>445</v>
      </c>
      <c r="AG1989" s="7">
        <v>3.7290037508</v>
      </c>
    </row>
    <row r="1990" spans="1:33" x14ac:dyDescent="0.25">
      <c r="A1990" s="1">
        <v>110151</v>
      </c>
      <c r="B1990" s="1">
        <v>20006000</v>
      </c>
      <c r="C1990" s="1">
        <v>9214476</v>
      </c>
      <c r="D1990" s="1">
        <v>132045</v>
      </c>
      <c r="E1990" s="1" t="s">
        <v>641</v>
      </c>
      <c r="F1990" s="1">
        <v>34203085</v>
      </c>
      <c r="G1990" s="1">
        <v>1.83</v>
      </c>
      <c r="H1990" s="1">
        <v>63.238817661187241</v>
      </c>
      <c r="I1990" s="1">
        <v>-28.673699184089404</v>
      </c>
      <c r="J1990" s="1">
        <v>13.124187498505234</v>
      </c>
      <c r="K1990" s="1">
        <v>-61.85582845114611</v>
      </c>
      <c r="L1990" s="1">
        <v>57.805260314761981</v>
      </c>
      <c r="M1990" s="1">
        <v>29.722499847412109</v>
      </c>
      <c r="N1990" s="1">
        <v>0.99333697928322695</v>
      </c>
      <c r="O1990" s="1">
        <v>0.96533690096206171</v>
      </c>
      <c r="P1990" s="1">
        <v>0.95890484119228603</v>
      </c>
      <c r="Q1990" s="1">
        <v>0.99273125012715657</v>
      </c>
      <c r="R1990" s="1">
        <v>0.9329846751933194</v>
      </c>
      <c r="S1990" s="1">
        <v>0.92620304295414313</v>
      </c>
      <c r="T1990" s="1">
        <v>0.92620304295414313</v>
      </c>
      <c r="U1990" s="1">
        <v>0.95890484119228603</v>
      </c>
      <c r="V1990" s="1">
        <v>406.790663</v>
      </c>
      <c r="W1990" s="1">
        <v>379.211635</v>
      </c>
      <c r="X1990" s="1">
        <v>262.000766</v>
      </c>
      <c r="Y1990" s="1">
        <v>389.46</v>
      </c>
      <c r="Z1990" s="7">
        <v>74463.375599999999</v>
      </c>
      <c r="AA1990" s="7">
        <v>5.2905671673999999</v>
      </c>
      <c r="AB1990" s="7">
        <v>4.7500738642</v>
      </c>
      <c r="AC1990" s="7" t="s">
        <v>444</v>
      </c>
      <c r="AD1990" s="7" t="s">
        <v>445</v>
      </c>
      <c r="AE1990" s="7">
        <v>2.9230887823999998</v>
      </c>
      <c r="AF1990" s="7" t="s">
        <v>445</v>
      </c>
      <c r="AG1990" s="7">
        <v>5.0375083287000004</v>
      </c>
    </row>
    <row r="1991" spans="1:33" x14ac:dyDescent="0.25">
      <c r="A1991" s="1">
        <v>112249</v>
      </c>
      <c r="B1991" s="1">
        <v>20007000</v>
      </c>
      <c r="C1991" s="1">
        <v>9214487</v>
      </c>
      <c r="D1991" s="1">
        <v>132053</v>
      </c>
      <c r="E1991" s="1" t="s">
        <v>642</v>
      </c>
      <c r="F1991" s="1">
        <v>34203085</v>
      </c>
      <c r="G1991" s="1">
        <v>1.83</v>
      </c>
      <c r="H1991" s="1">
        <v>41.395922443776797</v>
      </c>
      <c r="I1991" s="1">
        <v>-25.760495007713281</v>
      </c>
      <c r="J1991" s="1">
        <v>4.648260918098492</v>
      </c>
      <c r="K1991" s="1">
        <v>-40.177075385090561</v>
      </c>
      <c r="L1991" s="1">
        <v>39.289442434838371</v>
      </c>
      <c r="M1991" s="1">
        <v>57.904998779296875</v>
      </c>
      <c r="N1991" s="1">
        <v>0.97180868148803712</v>
      </c>
      <c r="O1991" s="1">
        <v>0.96533690096206171</v>
      </c>
      <c r="P1991" s="1">
        <v>0.93812278091568901</v>
      </c>
      <c r="Q1991" s="1">
        <v>0.96924583435058598</v>
      </c>
      <c r="R1991" s="1">
        <v>0.9329846751933194</v>
      </c>
      <c r="S1991" s="1">
        <v>0.90429150994405927</v>
      </c>
      <c r="T1991" s="1">
        <v>0.90429150994405927</v>
      </c>
      <c r="U1991" s="1">
        <v>0.93812278091568901</v>
      </c>
      <c r="V1991" s="1">
        <v>406.790663</v>
      </c>
      <c r="W1991" s="1">
        <v>379.211635</v>
      </c>
      <c r="X1991" s="1">
        <v>262.000766</v>
      </c>
      <c r="Y1991" s="1">
        <v>389.46</v>
      </c>
      <c r="Z1991" s="7">
        <v>74463.375599999999</v>
      </c>
      <c r="AA1991" s="7">
        <v>8.0545207958000002</v>
      </c>
      <c r="AB1991" s="7">
        <v>7.5937708976999998</v>
      </c>
      <c r="AC1991" s="7" t="s">
        <v>444</v>
      </c>
      <c r="AD1991" s="7" t="s">
        <v>445</v>
      </c>
      <c r="AE1991" s="7">
        <v>4.8970212745000001</v>
      </c>
      <c r="AF1991" s="7" t="s">
        <v>445</v>
      </c>
      <c r="AG1991" s="7">
        <v>8.0937753620000006</v>
      </c>
    </row>
    <row r="1992" spans="1:33" x14ac:dyDescent="0.25">
      <c r="A1992" s="1">
        <v>114347</v>
      </c>
      <c r="B1992" s="1">
        <v>20008000</v>
      </c>
      <c r="C1992" s="1">
        <v>9214487</v>
      </c>
      <c r="D1992" s="1">
        <v>132062</v>
      </c>
      <c r="E1992" s="1" t="s">
        <v>642</v>
      </c>
      <c r="F1992" s="1">
        <v>34203085</v>
      </c>
      <c r="G1992" s="1">
        <v>1.83</v>
      </c>
      <c r="H1992" s="1">
        <v>35.165778024655708</v>
      </c>
      <c r="I1992" s="1">
        <v>-25.886910766840991</v>
      </c>
      <c r="J1992" s="1">
        <v>-1.0178093184702774</v>
      </c>
      <c r="K1992" s="1">
        <v>-36.220150784031745</v>
      </c>
      <c r="L1992" s="1">
        <v>35.699711881870634</v>
      </c>
      <c r="M1992" s="1">
        <v>57.904998779296875</v>
      </c>
      <c r="N1992" s="1">
        <v>0.97180868148803712</v>
      </c>
      <c r="O1992" s="1">
        <v>0.96533690096206171</v>
      </c>
      <c r="P1992" s="1">
        <v>0.93812278091568901</v>
      </c>
      <c r="Q1992" s="1">
        <v>0.96924583435058598</v>
      </c>
      <c r="R1992" s="1">
        <v>0.9329846751933194</v>
      </c>
      <c r="S1992" s="1">
        <v>0.90429150994405927</v>
      </c>
      <c r="T1992" s="1">
        <v>0.90429150994405927</v>
      </c>
      <c r="U1992" s="1">
        <v>0.93812278091568901</v>
      </c>
      <c r="V1992" s="1">
        <v>406.790663</v>
      </c>
      <c r="W1992" s="1">
        <v>379.211635</v>
      </c>
      <c r="X1992" s="1">
        <v>262.000766</v>
      </c>
      <c r="Y1992" s="1">
        <v>389.46</v>
      </c>
      <c r="Z1992" s="7">
        <v>74463.375599999999</v>
      </c>
      <c r="AA1992" s="7">
        <v>8.9649844447000007</v>
      </c>
      <c r="AB1992" s="7">
        <v>9.1162861612999997</v>
      </c>
      <c r="AC1992" s="7" t="s">
        <v>444</v>
      </c>
      <c r="AD1992" s="7">
        <v>231.77942537000001</v>
      </c>
      <c r="AE1992" s="7">
        <v>5.5412501925999997</v>
      </c>
      <c r="AF1992" s="7">
        <v>357.96831716999998</v>
      </c>
      <c r="AG1992" s="7">
        <v>9.0872384666000006</v>
      </c>
    </row>
    <row r="1993" spans="1:33" x14ac:dyDescent="0.25">
      <c r="A1993" s="1">
        <v>117529</v>
      </c>
      <c r="B1993" s="1">
        <v>20009000</v>
      </c>
      <c r="C1993" s="1">
        <v>9214475</v>
      </c>
      <c r="D1993" s="1">
        <v>132072</v>
      </c>
      <c r="E1993" s="1" t="s">
        <v>643</v>
      </c>
      <c r="F1993" s="1">
        <v>34203085</v>
      </c>
      <c r="G1993" s="1">
        <v>1.83</v>
      </c>
      <c r="H1993" s="1">
        <v>60.870881032887716</v>
      </c>
      <c r="I1993" s="1">
        <v>-12.801585359909229</v>
      </c>
      <c r="J1993" s="1">
        <v>26.33784431946583</v>
      </c>
      <c r="K1993" s="1">
        <v>-58.372522397270849</v>
      </c>
      <c r="L1993" s="1">
        <v>53.144228036450478</v>
      </c>
      <c r="M1993" s="1">
        <v>10.050000190734863</v>
      </c>
      <c r="N1993" s="1">
        <v>1</v>
      </c>
      <c r="O1993" s="1">
        <v>0.96533690096206171</v>
      </c>
      <c r="P1993" s="1">
        <v>0.96533690096206171</v>
      </c>
      <c r="Q1993" s="1">
        <v>1</v>
      </c>
      <c r="R1993" s="1">
        <v>0.9329846751933194</v>
      </c>
      <c r="S1993" s="1">
        <v>0.9329846751933194</v>
      </c>
      <c r="T1993" s="1">
        <v>0.9329846751933194</v>
      </c>
      <c r="U1993" s="1">
        <v>0.96533690096206171</v>
      </c>
      <c r="V1993" s="1">
        <v>406.790663</v>
      </c>
      <c r="W1993" s="1">
        <v>379.211635</v>
      </c>
      <c r="X1993" s="1">
        <v>262.000766</v>
      </c>
      <c r="Y1993" s="1">
        <v>389.46</v>
      </c>
      <c r="Z1993" s="7">
        <v>74463.375599999999</v>
      </c>
      <c r="AA1993" s="7">
        <v>5.8881795457999999</v>
      </c>
      <c r="AB1993" s="7">
        <v>5.0138276024000001</v>
      </c>
      <c r="AC1993" s="7" t="s">
        <v>444</v>
      </c>
      <c r="AD1993" s="7" t="s">
        <v>445</v>
      </c>
      <c r="AE1993" s="7">
        <v>3.187632974</v>
      </c>
      <c r="AF1993" s="7" t="s">
        <v>445</v>
      </c>
      <c r="AG1993" s="7">
        <v>5.4407035023999999</v>
      </c>
    </row>
    <row r="1994" spans="1:33" x14ac:dyDescent="0.25">
      <c r="A1994" s="1">
        <v>117530</v>
      </c>
      <c r="B1994" s="1">
        <v>20009000</v>
      </c>
      <c r="C1994" s="1">
        <v>9214476</v>
      </c>
      <c r="D1994" s="1">
        <v>132073</v>
      </c>
      <c r="E1994" s="1" t="s">
        <v>641</v>
      </c>
      <c r="F1994" s="1">
        <v>34203085</v>
      </c>
      <c r="G1994" s="1">
        <v>1.83</v>
      </c>
      <c r="H1994" s="1">
        <v>67.6824824675804</v>
      </c>
      <c r="I1994" s="1">
        <v>-29.725896715031904</v>
      </c>
      <c r="J1994" s="1">
        <v>13.91590585258891</v>
      </c>
      <c r="K1994" s="1">
        <v>-64.537617931479161</v>
      </c>
      <c r="L1994" s="1">
        <v>61.90985688769296</v>
      </c>
      <c r="M1994" s="1">
        <v>29.722499847412109</v>
      </c>
      <c r="N1994" s="1">
        <v>0.99333697928322695</v>
      </c>
      <c r="O1994" s="1">
        <v>0.96533690096206171</v>
      </c>
      <c r="P1994" s="1">
        <v>0.95890484119228603</v>
      </c>
      <c r="Q1994" s="1">
        <v>0.99273125012715657</v>
      </c>
      <c r="R1994" s="1">
        <v>0.9329846751933194</v>
      </c>
      <c r="S1994" s="1">
        <v>0.92620304295414313</v>
      </c>
      <c r="T1994" s="1">
        <v>0.92620304295414313</v>
      </c>
      <c r="U1994" s="1">
        <v>0.95890484119228603</v>
      </c>
      <c r="V1994" s="1">
        <v>406.790663</v>
      </c>
      <c r="W1994" s="1">
        <v>379.211635</v>
      </c>
      <c r="X1994" s="1">
        <v>262.000766</v>
      </c>
      <c r="Y1994" s="1">
        <v>389.46</v>
      </c>
      <c r="Z1994" s="7">
        <v>74463.375599999999</v>
      </c>
      <c r="AA1994" s="7">
        <v>4.8735053013999998</v>
      </c>
      <c r="AB1994" s="7">
        <v>4.3725551927000001</v>
      </c>
      <c r="AC1994" s="7" t="s">
        <v>444</v>
      </c>
      <c r="AD1994" s="7" t="s">
        <v>445</v>
      </c>
      <c r="AE1994" s="7">
        <v>2.7600691581999999</v>
      </c>
      <c r="AF1994" s="7" t="s">
        <v>445</v>
      </c>
      <c r="AG1994" s="7">
        <v>4.7866263339000001</v>
      </c>
    </row>
    <row r="1995" spans="1:33" x14ac:dyDescent="0.25">
      <c r="A1995" s="1">
        <v>121725</v>
      </c>
      <c r="B1995" s="1">
        <v>20010000</v>
      </c>
      <c r="C1995" s="1">
        <v>9214475</v>
      </c>
      <c r="D1995" s="1">
        <v>132082</v>
      </c>
      <c r="E1995" s="1" t="s">
        <v>643</v>
      </c>
      <c r="F1995" s="1">
        <v>34203085</v>
      </c>
      <c r="G1995" s="1">
        <v>1.83</v>
      </c>
      <c r="H1995" s="1">
        <v>52.034530851715353</v>
      </c>
      <c r="I1995" s="1">
        <v>-22.322886200138107</v>
      </c>
      <c r="J1995" s="1">
        <v>9.9171773621140833</v>
      </c>
      <c r="K1995" s="1">
        <v>-48.738791017322519</v>
      </c>
      <c r="L1995" s="1">
        <v>47.858998446614969</v>
      </c>
      <c r="M1995" s="1">
        <v>10.050000190734863</v>
      </c>
      <c r="N1995" s="1">
        <v>1</v>
      </c>
      <c r="O1995" s="1">
        <v>0.96533690096206171</v>
      </c>
      <c r="P1995" s="1">
        <v>0.96533690096206171</v>
      </c>
      <c r="Q1995" s="1">
        <v>1</v>
      </c>
      <c r="R1995" s="1">
        <v>0.9329846751933194</v>
      </c>
      <c r="S1995" s="1">
        <v>0.9329846751933194</v>
      </c>
      <c r="T1995" s="1">
        <v>0.9329846751933194</v>
      </c>
      <c r="U1995" s="1">
        <v>0.96533690096206171</v>
      </c>
      <c r="V1995" s="1">
        <v>406.790663</v>
      </c>
      <c r="W1995" s="1">
        <v>379.211635</v>
      </c>
      <c r="X1995" s="1">
        <v>262.000766</v>
      </c>
      <c r="Y1995" s="1">
        <v>389.46</v>
      </c>
      <c r="Z1995" s="7">
        <v>74463.375599999999</v>
      </c>
      <c r="AA1995" s="7">
        <v>6.6488642977000003</v>
      </c>
      <c r="AB1995" s="7">
        <v>6.0350780250999998</v>
      </c>
      <c r="AC1995" s="7" t="s">
        <v>444</v>
      </c>
      <c r="AD1995" s="7" t="s">
        <v>445</v>
      </c>
      <c r="AE1995" s="7">
        <v>4.0153623934000002</v>
      </c>
      <c r="AF1995" s="7" t="s">
        <v>445</v>
      </c>
      <c r="AG1995" s="7">
        <v>6.7137758569999999</v>
      </c>
    </row>
    <row r="1996" spans="1:33" x14ac:dyDescent="0.25">
      <c r="A1996" s="1">
        <v>121726</v>
      </c>
      <c r="B1996" s="1">
        <v>20010000</v>
      </c>
      <c r="C1996" s="1">
        <v>9214476</v>
      </c>
      <c r="D1996" s="1">
        <v>132083</v>
      </c>
      <c r="E1996" s="1" t="s">
        <v>641</v>
      </c>
      <c r="F1996" s="1">
        <v>34203085</v>
      </c>
      <c r="G1996" s="1">
        <v>1.83</v>
      </c>
      <c r="H1996" s="1">
        <v>58.845064750624388</v>
      </c>
      <c r="I1996" s="1">
        <v>-39.102391789289989</v>
      </c>
      <c r="J1996" s="1">
        <v>-2.5036969862479186</v>
      </c>
      <c r="K1996" s="1">
        <v>-55.048688900232882</v>
      </c>
      <c r="L1996" s="1">
        <v>60.138335081833432</v>
      </c>
      <c r="M1996" s="1">
        <v>29.722499847412109</v>
      </c>
      <c r="N1996" s="1">
        <v>0.99333697928322695</v>
      </c>
      <c r="O1996" s="1">
        <v>0.96533690096206171</v>
      </c>
      <c r="P1996" s="1">
        <v>0.95890484119228603</v>
      </c>
      <c r="Q1996" s="1">
        <v>0.99273125012715657</v>
      </c>
      <c r="R1996" s="1">
        <v>0.9329846751933194</v>
      </c>
      <c r="S1996" s="1">
        <v>0.92620304295414313</v>
      </c>
      <c r="T1996" s="1">
        <v>0.92620304295414313</v>
      </c>
      <c r="U1996" s="1">
        <v>0.95890484119228603</v>
      </c>
      <c r="V1996" s="1">
        <v>406.790663</v>
      </c>
      <c r="W1996" s="1">
        <v>379.211635</v>
      </c>
      <c r="X1996" s="1">
        <v>262.000766</v>
      </c>
      <c r="Y1996" s="1">
        <v>389.46</v>
      </c>
      <c r="Z1996" s="7">
        <v>74463.375599999999</v>
      </c>
      <c r="AA1996" s="7">
        <v>5.0465237713000004</v>
      </c>
      <c r="AB1996" s="7">
        <v>5.1794115476</v>
      </c>
      <c r="AC1996" s="7" t="s">
        <v>444</v>
      </c>
      <c r="AD1996" s="7">
        <v>95.923033442000005</v>
      </c>
      <c r="AE1996" s="7">
        <v>3.4082050195</v>
      </c>
      <c r="AF1996" s="7">
        <v>148.16145263999999</v>
      </c>
      <c r="AG1996" s="7">
        <v>5.7840867222999996</v>
      </c>
    </row>
    <row r="1997" spans="1:33" x14ac:dyDescent="0.25">
      <c r="A1997" s="1">
        <v>124837</v>
      </c>
      <c r="B1997" s="1">
        <v>20011000</v>
      </c>
      <c r="C1997" s="1">
        <v>9214487</v>
      </c>
      <c r="D1997" s="1">
        <v>132089</v>
      </c>
      <c r="E1997" s="1" t="s">
        <v>642</v>
      </c>
      <c r="F1997" s="1">
        <v>34203085</v>
      </c>
      <c r="G1997" s="1">
        <v>1.83</v>
      </c>
      <c r="H1997" s="1">
        <v>44.135430247561644</v>
      </c>
      <c r="I1997" s="1">
        <v>-26.160685500754525</v>
      </c>
      <c r="J1997" s="1">
        <v>5.8186646684878038</v>
      </c>
      <c r="K1997" s="1">
        <v>-42.373319732129097</v>
      </c>
      <c r="L1997" s="1">
        <v>41.542232053590645</v>
      </c>
      <c r="M1997" s="1">
        <v>57.904998779296875</v>
      </c>
      <c r="N1997" s="1">
        <v>0.97180868148803712</v>
      </c>
      <c r="O1997" s="1">
        <v>0.96533690096206171</v>
      </c>
      <c r="P1997" s="1">
        <v>0.93812278091568901</v>
      </c>
      <c r="Q1997" s="1">
        <v>0.96924583435058598</v>
      </c>
      <c r="R1997" s="1">
        <v>0.9329846751933194</v>
      </c>
      <c r="S1997" s="1">
        <v>0.90429150994405927</v>
      </c>
      <c r="T1997" s="1">
        <v>0.90429150994405927</v>
      </c>
      <c r="U1997" s="1">
        <v>0.93812278091568901</v>
      </c>
      <c r="V1997" s="1">
        <v>406.790663</v>
      </c>
      <c r="W1997" s="1">
        <v>379.211635</v>
      </c>
      <c r="X1997" s="1">
        <v>262.000766</v>
      </c>
      <c r="Y1997" s="1">
        <v>389.46</v>
      </c>
      <c r="Z1997" s="7">
        <v>74463.375599999999</v>
      </c>
      <c r="AA1997" s="7">
        <v>7.5635040776000002</v>
      </c>
      <c r="AB1997" s="7">
        <v>7.0603513228999999</v>
      </c>
      <c r="AC1997" s="7" t="s">
        <v>444</v>
      </c>
      <c r="AD1997" s="7" t="s">
        <v>445</v>
      </c>
      <c r="AE1997" s="7">
        <v>4.5913737652000002</v>
      </c>
      <c r="AF1997" s="7" t="s">
        <v>445</v>
      </c>
      <c r="AG1997" s="7">
        <v>7.6224374339000001</v>
      </c>
    </row>
    <row r="1998" spans="1:33" x14ac:dyDescent="0.25">
      <c r="A1998" s="1">
        <v>126935</v>
      </c>
      <c r="B1998" s="1">
        <v>20012000</v>
      </c>
      <c r="C1998" s="1">
        <v>9214476</v>
      </c>
      <c r="D1998" s="1">
        <v>132098</v>
      </c>
      <c r="E1998" s="1" t="s">
        <v>641</v>
      </c>
      <c r="F1998" s="1">
        <v>34203085</v>
      </c>
      <c r="G1998" s="1">
        <v>1.83</v>
      </c>
      <c r="H1998" s="1">
        <v>59.195384347964762</v>
      </c>
      <c r="I1998" s="1">
        <v>-32.781318512215414</v>
      </c>
      <c r="J1998" s="1">
        <v>5.701590199578435</v>
      </c>
      <c r="K1998" s="1">
        <v>-57.467156342829114</v>
      </c>
      <c r="L1998" s="1">
        <v>56.561063486628804</v>
      </c>
      <c r="M1998" s="1">
        <v>29.722499847412109</v>
      </c>
      <c r="N1998" s="1">
        <v>0.99333697928322695</v>
      </c>
      <c r="O1998" s="1">
        <v>0.96533690096206171</v>
      </c>
      <c r="P1998" s="1">
        <v>0.95890484119228603</v>
      </c>
      <c r="Q1998" s="1">
        <v>0.99273125012715657</v>
      </c>
      <c r="R1998" s="1">
        <v>0.9329846751933194</v>
      </c>
      <c r="S1998" s="1">
        <v>0.92620304295414313</v>
      </c>
      <c r="T1998" s="1">
        <v>0.92620304295414313</v>
      </c>
      <c r="U1998" s="1">
        <v>0.95890484119228603</v>
      </c>
      <c r="V1998" s="1">
        <v>406.790663</v>
      </c>
      <c r="W1998" s="1">
        <v>379.211635</v>
      </c>
      <c r="X1998" s="1">
        <v>262.000766</v>
      </c>
      <c r="Y1998" s="1">
        <v>389.46</v>
      </c>
      <c r="Z1998" s="7">
        <v>74463.375599999999</v>
      </c>
      <c r="AA1998" s="7">
        <v>5.4289433441000003</v>
      </c>
      <c r="AB1998" s="7">
        <v>5.1428416529999996</v>
      </c>
      <c r="AC1998" s="7" t="s">
        <v>444</v>
      </c>
      <c r="AD1998" s="7" t="s">
        <v>445</v>
      </c>
      <c r="AE1998" s="7">
        <v>3.2226886132999999</v>
      </c>
      <c r="AF1998" s="7" t="s">
        <v>445</v>
      </c>
      <c r="AG1998" s="7">
        <v>5.4985828987999996</v>
      </c>
    </row>
    <row r="1999" spans="1:33" x14ac:dyDescent="0.25">
      <c r="A1999" s="1">
        <v>129033</v>
      </c>
      <c r="B1999" s="1">
        <v>20013000</v>
      </c>
      <c r="C1999" s="1">
        <v>9214476</v>
      </c>
      <c r="D1999" s="1">
        <v>132107</v>
      </c>
      <c r="E1999" s="1" t="s">
        <v>641</v>
      </c>
      <c r="F1999" s="1">
        <v>34203085</v>
      </c>
      <c r="G1999" s="1">
        <v>1.83</v>
      </c>
      <c r="H1999" s="1">
        <v>99.437774082307428</v>
      </c>
      <c r="I1999" s="1">
        <v>-58.076179183535601</v>
      </c>
      <c r="J1999" s="1">
        <v>11.542718839981518</v>
      </c>
      <c r="K1999" s="1">
        <v>-92.255347762060907</v>
      </c>
      <c r="L1999" s="1">
        <v>94.205136401367199</v>
      </c>
      <c r="M1999" s="1">
        <v>29.722499847412109</v>
      </c>
      <c r="N1999" s="1">
        <v>0.99333697928322695</v>
      </c>
      <c r="O1999" s="1">
        <v>0.96533690096206171</v>
      </c>
      <c r="P1999" s="1">
        <v>0.95890484119228603</v>
      </c>
      <c r="Q1999" s="1">
        <v>0.99273125012715657</v>
      </c>
      <c r="R1999" s="1">
        <v>0.9329846751933194</v>
      </c>
      <c r="S1999" s="1">
        <v>0.92620304295414313</v>
      </c>
      <c r="T1999" s="1">
        <v>0.92620304295414313</v>
      </c>
      <c r="U1999" s="1">
        <v>0.95890484119228603</v>
      </c>
      <c r="V1999" s="1">
        <v>406.790663</v>
      </c>
      <c r="W1999" s="1">
        <v>379.211635</v>
      </c>
      <c r="X1999" s="1">
        <v>262.000766</v>
      </c>
      <c r="Y1999" s="1">
        <v>389.46</v>
      </c>
      <c r="Z1999" s="7">
        <v>74463.375599999999</v>
      </c>
      <c r="AA1999" s="7">
        <v>2.8599580291</v>
      </c>
      <c r="AB1999" s="7">
        <v>2.6568384197000001</v>
      </c>
      <c r="AC1999" s="7" t="s">
        <v>444</v>
      </c>
      <c r="AD1999" s="7" t="s">
        <v>445</v>
      </c>
      <c r="AE1999" s="7">
        <v>1.6303722506</v>
      </c>
      <c r="AF1999" s="7" t="s">
        <v>445</v>
      </c>
      <c r="AG1999" s="7">
        <v>3.0480588768999999</v>
      </c>
    </row>
    <row r="2000" spans="1:33" x14ac:dyDescent="0.25">
      <c r="A2000" s="1">
        <v>131131</v>
      </c>
      <c r="B2000" s="1">
        <v>20014000</v>
      </c>
      <c r="C2000" s="1">
        <v>9214487</v>
      </c>
      <c r="D2000" s="1">
        <v>132114</v>
      </c>
      <c r="E2000" s="1" t="s">
        <v>642</v>
      </c>
      <c r="F2000" s="1">
        <v>34203085</v>
      </c>
      <c r="G2000" s="1">
        <v>1.83</v>
      </c>
      <c r="H2000" s="1">
        <v>50.212912104854006</v>
      </c>
      <c r="I2000" s="1">
        <v>-26.231071798858011</v>
      </c>
      <c r="J2000" s="1">
        <v>10.087298921106807</v>
      </c>
      <c r="K2000" s="1">
        <v>-48.359379184974365</v>
      </c>
      <c r="L2000" s="1">
        <v>46.016283040125231</v>
      </c>
      <c r="M2000" s="1">
        <v>57.904998779296875</v>
      </c>
      <c r="N2000" s="1">
        <v>0.97180868148803712</v>
      </c>
      <c r="O2000" s="1">
        <v>0.96533690096206171</v>
      </c>
      <c r="P2000" s="1">
        <v>0.93812278091568901</v>
      </c>
      <c r="Q2000" s="1">
        <v>0.96924583435058598</v>
      </c>
      <c r="R2000" s="1">
        <v>0.9329846751933194</v>
      </c>
      <c r="S2000" s="1">
        <v>0.90429150994405927</v>
      </c>
      <c r="T2000" s="1">
        <v>0.90429150994405927</v>
      </c>
      <c r="U2000" s="1">
        <v>0.93812278091568901</v>
      </c>
      <c r="V2000" s="1">
        <v>406.790663</v>
      </c>
      <c r="W2000" s="1">
        <v>379.211635</v>
      </c>
      <c r="X2000" s="1">
        <v>262.000766</v>
      </c>
      <c r="Y2000" s="1">
        <v>389.46</v>
      </c>
      <c r="Z2000" s="7">
        <v>74463.375599999999</v>
      </c>
      <c r="AA2000" s="7">
        <v>6.7308954587000001</v>
      </c>
      <c r="AB2000" s="7">
        <v>6.0847727939</v>
      </c>
      <c r="AC2000" s="7" t="s">
        <v>444</v>
      </c>
      <c r="AD2000" s="7" t="s">
        <v>445</v>
      </c>
      <c r="AE2000" s="7">
        <v>3.8992578541</v>
      </c>
      <c r="AF2000" s="7" t="s">
        <v>445</v>
      </c>
      <c r="AG2000" s="7">
        <v>6.5551279692</v>
      </c>
    </row>
    <row r="2001" spans="1:33" x14ac:dyDescent="0.25">
      <c r="A2001" s="1">
        <v>133229</v>
      </c>
      <c r="B2001" s="1">
        <v>20015000</v>
      </c>
      <c r="C2001" s="1">
        <v>9214487</v>
      </c>
      <c r="D2001" s="1">
        <v>132121</v>
      </c>
      <c r="E2001" s="1" t="s">
        <v>642</v>
      </c>
      <c r="F2001" s="1">
        <v>34203085</v>
      </c>
      <c r="G2001" s="1">
        <v>1.83</v>
      </c>
      <c r="H2001" s="1">
        <v>32.630438875219397</v>
      </c>
      <c r="I2001" s="1">
        <v>-21.097795517089097</v>
      </c>
      <c r="J2001" s="1">
        <v>2.4603508855328586</v>
      </c>
      <c r="K2001" s="1">
        <v>-32.700609365471927</v>
      </c>
      <c r="L2001" s="1">
        <v>31.481464675323245</v>
      </c>
      <c r="M2001" s="1">
        <v>57.904998779296875</v>
      </c>
      <c r="N2001" s="1">
        <v>0.97180868148803712</v>
      </c>
      <c r="O2001" s="1">
        <v>0.96533690096206171</v>
      </c>
      <c r="P2001" s="1">
        <v>0.93812278091568901</v>
      </c>
      <c r="Q2001" s="1">
        <v>0.96924583435058598</v>
      </c>
      <c r="R2001" s="1">
        <v>0.9329846751933194</v>
      </c>
      <c r="S2001" s="1">
        <v>0.90429150994405927</v>
      </c>
      <c r="T2001" s="1">
        <v>0.90429150994405927</v>
      </c>
      <c r="U2001" s="1">
        <v>0.93812278091568901</v>
      </c>
      <c r="V2001" s="1">
        <v>406.790663</v>
      </c>
      <c r="W2001" s="1">
        <v>379.211635</v>
      </c>
      <c r="X2001" s="1">
        <v>262.000766</v>
      </c>
      <c r="Y2001" s="1">
        <v>389.46</v>
      </c>
      <c r="Z2001" s="7">
        <v>74463.375599999999</v>
      </c>
      <c r="AA2001" s="7">
        <v>10.300207193</v>
      </c>
      <c r="AB2001" s="7">
        <v>9.9023073499999992</v>
      </c>
      <c r="AC2001" s="7" t="s">
        <v>444</v>
      </c>
      <c r="AD2001" s="7" t="s">
        <v>445</v>
      </c>
      <c r="AE2001" s="7">
        <v>6.2452799165000004</v>
      </c>
      <c r="AF2001" s="7" t="s">
        <v>445</v>
      </c>
      <c r="AG2001" s="7">
        <v>10.172920179</v>
      </c>
    </row>
    <row r="2002" spans="1:33" x14ac:dyDescent="0.25">
      <c r="A2002" s="1">
        <v>135327</v>
      </c>
      <c r="B2002" s="1">
        <v>20016000</v>
      </c>
      <c r="C2002" s="1">
        <v>9214487</v>
      </c>
      <c r="D2002" s="1">
        <v>132128</v>
      </c>
      <c r="E2002" s="1" t="s">
        <v>642</v>
      </c>
      <c r="F2002" s="1">
        <v>34203085</v>
      </c>
      <c r="G2002" s="1">
        <v>1.83</v>
      </c>
      <c r="H2002" s="1">
        <v>47.081667256668617</v>
      </c>
      <c r="I2002" s="1">
        <v>-24.77110687889078</v>
      </c>
      <c r="J2002" s="1">
        <v>8.9292459465657679</v>
      </c>
      <c r="K2002" s="1">
        <v>-45.046134096596276</v>
      </c>
      <c r="L2002" s="1">
        <v>43.321397230866523</v>
      </c>
      <c r="M2002" s="1">
        <v>57.904998779296875</v>
      </c>
      <c r="N2002" s="1">
        <v>0.97180868148803712</v>
      </c>
      <c r="O2002" s="1">
        <v>0.96533690096206171</v>
      </c>
      <c r="P2002" s="1">
        <v>0.93812278091568901</v>
      </c>
      <c r="Q2002" s="1">
        <v>0.96924583435058598</v>
      </c>
      <c r="R2002" s="1">
        <v>0.9329846751933194</v>
      </c>
      <c r="S2002" s="1">
        <v>0.90429150994405927</v>
      </c>
      <c r="T2002" s="1">
        <v>0.90429150994405927</v>
      </c>
      <c r="U2002" s="1">
        <v>0.93812278091568901</v>
      </c>
      <c r="V2002" s="1">
        <v>406.790663</v>
      </c>
      <c r="W2002" s="1">
        <v>379.211635</v>
      </c>
      <c r="X2002" s="1">
        <v>262.000766</v>
      </c>
      <c r="Y2002" s="1">
        <v>389.46</v>
      </c>
      <c r="Z2002" s="7">
        <v>74463.375599999999</v>
      </c>
      <c r="AA2002" s="7">
        <v>7.2118097826999996</v>
      </c>
      <c r="AB2002" s="7">
        <v>6.5559574312000004</v>
      </c>
      <c r="AC2002" s="7" t="s">
        <v>444</v>
      </c>
      <c r="AD2002" s="7" t="s">
        <v>445</v>
      </c>
      <c r="AE2002" s="7">
        <v>4.2596093548000002</v>
      </c>
      <c r="AF2002" s="7" t="s">
        <v>445</v>
      </c>
      <c r="AG2002" s="7">
        <v>7.1108247262999997</v>
      </c>
    </row>
    <row r="2003" spans="1:33" x14ac:dyDescent="0.25">
      <c r="A2003" s="1">
        <v>137425</v>
      </c>
      <c r="B2003" s="1">
        <v>20017000</v>
      </c>
      <c r="C2003" s="1">
        <v>9214487</v>
      </c>
      <c r="D2003" s="1">
        <v>132135</v>
      </c>
      <c r="E2003" s="1" t="s">
        <v>642</v>
      </c>
      <c r="F2003" s="1">
        <v>34203085</v>
      </c>
      <c r="G2003" s="1">
        <v>1.83</v>
      </c>
      <c r="H2003" s="1">
        <v>27.781615668098894</v>
      </c>
      <c r="I2003" s="1">
        <v>-24.362921969185113</v>
      </c>
      <c r="J2003" s="1">
        <v>-5.3639361564214258</v>
      </c>
      <c r="K2003" s="1">
        <v>-28.500608743376091</v>
      </c>
      <c r="L2003" s="1">
        <v>30.822318685069288</v>
      </c>
      <c r="M2003" s="1">
        <v>57.904998779296875</v>
      </c>
      <c r="N2003" s="1">
        <v>0.97180868148803712</v>
      </c>
      <c r="O2003" s="1">
        <v>0.96533690096206171</v>
      </c>
      <c r="P2003" s="1">
        <v>0.93812278091568901</v>
      </c>
      <c r="Q2003" s="1">
        <v>0.96924583435058598</v>
      </c>
      <c r="R2003" s="1">
        <v>0.9329846751933194</v>
      </c>
      <c r="S2003" s="1">
        <v>0.90429150994405927</v>
      </c>
      <c r="T2003" s="1">
        <v>0.90429150994405927</v>
      </c>
      <c r="U2003" s="1">
        <v>0.93812278091568901</v>
      </c>
      <c r="V2003" s="1">
        <v>406.790663</v>
      </c>
      <c r="W2003" s="1">
        <v>379.211635</v>
      </c>
      <c r="X2003" s="1">
        <v>262.000766</v>
      </c>
      <c r="Y2003" s="1">
        <v>389.46</v>
      </c>
      <c r="Z2003" s="7">
        <v>74463.375599999999</v>
      </c>
      <c r="AA2003" s="7">
        <v>10.541866048999999</v>
      </c>
      <c r="AB2003" s="7">
        <v>11.805125440999999</v>
      </c>
      <c r="AC2003" s="7" t="s">
        <v>444</v>
      </c>
      <c r="AD2003" s="7">
        <v>43.170001540999998</v>
      </c>
      <c r="AE2003" s="7">
        <v>7.3129827304999999</v>
      </c>
      <c r="AF2003" s="7">
        <v>67.114400992</v>
      </c>
      <c r="AG2003" s="7">
        <v>11.819420859999999</v>
      </c>
    </row>
    <row r="2004" spans="1:33" x14ac:dyDescent="0.25">
      <c r="A2004" s="1">
        <v>139523</v>
      </c>
      <c r="B2004" s="1">
        <v>20018000</v>
      </c>
      <c r="C2004" s="1">
        <v>9214487</v>
      </c>
      <c r="D2004" s="1">
        <v>132142</v>
      </c>
      <c r="E2004" s="1" t="s">
        <v>642</v>
      </c>
      <c r="F2004" s="1">
        <v>34203085</v>
      </c>
      <c r="G2004" s="1">
        <v>1.83</v>
      </c>
      <c r="H2004" s="1">
        <v>36.854583382810013</v>
      </c>
      <c r="I2004" s="1">
        <v>-21.730751864413129</v>
      </c>
      <c r="J2004" s="1">
        <v>4.9122167604821678</v>
      </c>
      <c r="K2004" s="1">
        <v>-35.908082125457213</v>
      </c>
      <c r="L2004" s="1">
        <v>34.669277109424229</v>
      </c>
      <c r="M2004" s="1">
        <v>57.904998779296875</v>
      </c>
      <c r="N2004" s="1">
        <v>0.97180868148803712</v>
      </c>
      <c r="O2004" s="1">
        <v>0.96533690096206171</v>
      </c>
      <c r="P2004" s="1">
        <v>0.93812278091568901</v>
      </c>
      <c r="Q2004" s="1">
        <v>0.96924583435058598</v>
      </c>
      <c r="R2004" s="1">
        <v>0.9329846751933194</v>
      </c>
      <c r="S2004" s="1">
        <v>0.90429150994405927</v>
      </c>
      <c r="T2004" s="1">
        <v>0.90429150994405927</v>
      </c>
      <c r="U2004" s="1">
        <v>0.93812278091568901</v>
      </c>
      <c r="V2004" s="1">
        <v>406.790663</v>
      </c>
      <c r="W2004" s="1">
        <v>379.211635</v>
      </c>
      <c r="X2004" s="1">
        <v>262.000766</v>
      </c>
      <c r="Y2004" s="1">
        <v>389.46</v>
      </c>
      <c r="Z2004" s="7">
        <v>74463.375599999999</v>
      </c>
      <c r="AA2004" s="7">
        <v>9.2611621366999994</v>
      </c>
      <c r="AB2004" s="7">
        <v>8.6527226989999999</v>
      </c>
      <c r="AC2004" s="7" t="s">
        <v>444</v>
      </c>
      <c r="AD2004" s="7" t="s">
        <v>445</v>
      </c>
      <c r="AE2004" s="7">
        <v>5.5980986527000001</v>
      </c>
      <c r="AF2004" s="7" t="s">
        <v>445</v>
      </c>
      <c r="AG2004" s="7">
        <v>9.1749042730999992</v>
      </c>
    </row>
    <row r="2005" spans="1:33" x14ac:dyDescent="0.25">
      <c r="A2005" s="1">
        <v>141621</v>
      </c>
      <c r="B2005" s="1">
        <v>20019000</v>
      </c>
      <c r="C2005" s="1">
        <v>9214487</v>
      </c>
      <c r="D2005" s="1">
        <v>132150</v>
      </c>
      <c r="E2005" s="1" t="s">
        <v>642</v>
      </c>
      <c r="F2005" s="1">
        <v>34203085</v>
      </c>
      <c r="G2005" s="1">
        <v>1.83</v>
      </c>
      <c r="H2005" s="1">
        <v>35.843404102251156</v>
      </c>
      <c r="I2005" s="1">
        <v>-23.089027239166317</v>
      </c>
      <c r="J2005" s="1">
        <v>3.0919176072377232</v>
      </c>
      <c r="K2005" s="1">
        <v>-34.909919854031521</v>
      </c>
      <c r="L2005" s="1">
        <v>34.411457939174021</v>
      </c>
      <c r="M2005" s="1">
        <v>57.904998779296875</v>
      </c>
      <c r="N2005" s="1">
        <v>0.97180868148803712</v>
      </c>
      <c r="O2005" s="1">
        <v>0.96533690096206171</v>
      </c>
      <c r="P2005" s="1">
        <v>0.93812278091568901</v>
      </c>
      <c r="Q2005" s="1">
        <v>0.96924583435058598</v>
      </c>
      <c r="R2005" s="1">
        <v>0.9329846751933194</v>
      </c>
      <c r="S2005" s="1">
        <v>0.90429150994405927</v>
      </c>
      <c r="T2005" s="1">
        <v>0.90429150994405927</v>
      </c>
      <c r="U2005" s="1">
        <v>0.93812278091568901</v>
      </c>
      <c r="V2005" s="1">
        <v>406.790663</v>
      </c>
      <c r="W2005" s="1">
        <v>379.211635</v>
      </c>
      <c r="X2005" s="1">
        <v>262.000766</v>
      </c>
      <c r="Y2005" s="1">
        <v>389.46</v>
      </c>
      <c r="Z2005" s="7">
        <v>74463.375599999999</v>
      </c>
      <c r="AA2005" s="7">
        <v>9.3380413061999992</v>
      </c>
      <c r="AB2005" s="7">
        <v>8.9250359304</v>
      </c>
      <c r="AC2005" s="7" t="s">
        <v>444</v>
      </c>
      <c r="AD2005" s="7" t="s">
        <v>445</v>
      </c>
      <c r="AE2005" s="7">
        <v>5.7867548617000004</v>
      </c>
      <c r="AF2005" s="7" t="s">
        <v>445</v>
      </c>
      <c r="AG2005" s="7">
        <v>9.4658303365999998</v>
      </c>
    </row>
    <row r="2006" spans="1:33" x14ac:dyDescent="0.25">
      <c r="A2006" s="1">
        <v>143719</v>
      </c>
      <c r="B2006" s="1">
        <v>20020000</v>
      </c>
      <c r="C2006" s="1">
        <v>9214487</v>
      </c>
      <c r="D2006" s="1">
        <v>132158</v>
      </c>
      <c r="E2006" s="1" t="s">
        <v>642</v>
      </c>
      <c r="F2006" s="1">
        <v>34203085</v>
      </c>
      <c r="G2006" s="1">
        <v>1.83</v>
      </c>
      <c r="H2006" s="1">
        <v>35.945452743337064</v>
      </c>
      <c r="I2006" s="1">
        <v>-22.655303907202317</v>
      </c>
      <c r="J2006" s="1">
        <v>3.5233521542776658</v>
      </c>
      <c r="K2006" s="1">
        <v>-35.021934975794494</v>
      </c>
      <c r="L2006" s="1">
        <v>34.329084234127414</v>
      </c>
      <c r="M2006" s="1">
        <v>57.904998779296875</v>
      </c>
      <c r="N2006" s="1">
        <v>0.97180868148803712</v>
      </c>
      <c r="O2006" s="1">
        <v>0.96533690096206171</v>
      </c>
      <c r="P2006" s="1">
        <v>0.93812278091568901</v>
      </c>
      <c r="Q2006" s="1">
        <v>0.96924583435058598</v>
      </c>
      <c r="R2006" s="1">
        <v>0.9329846751933194</v>
      </c>
      <c r="S2006" s="1">
        <v>0.90429150994405927</v>
      </c>
      <c r="T2006" s="1">
        <v>0.90429150994405927</v>
      </c>
      <c r="U2006" s="1">
        <v>0.93812278091568901</v>
      </c>
      <c r="V2006" s="1">
        <v>406.790663</v>
      </c>
      <c r="W2006" s="1">
        <v>379.211635</v>
      </c>
      <c r="X2006" s="1">
        <v>262.000766</v>
      </c>
      <c r="Y2006" s="1">
        <v>389.46</v>
      </c>
      <c r="Z2006" s="7">
        <v>74463.375599999999</v>
      </c>
      <c r="AA2006" s="7">
        <v>9.3628477577999991</v>
      </c>
      <c r="AB2006" s="7">
        <v>8.8968588912000008</v>
      </c>
      <c r="AC2006" s="7" t="s">
        <v>444</v>
      </c>
      <c r="AD2006" s="7" t="s">
        <v>445</v>
      </c>
      <c r="AE2006" s="7">
        <v>5.7650479179999996</v>
      </c>
      <c r="AF2006" s="7" t="s">
        <v>445</v>
      </c>
      <c r="AG2006" s="7">
        <v>9.4323561364999993</v>
      </c>
    </row>
    <row r="2007" spans="1:33" x14ac:dyDescent="0.25">
      <c r="A2007" s="1">
        <v>145817</v>
      </c>
      <c r="B2007" s="1">
        <v>20021000</v>
      </c>
      <c r="C2007" s="1">
        <v>9214487</v>
      </c>
      <c r="D2007" s="1">
        <v>132166</v>
      </c>
      <c r="E2007" s="1" t="s">
        <v>642</v>
      </c>
      <c r="F2007" s="1">
        <v>34203085</v>
      </c>
      <c r="G2007" s="1">
        <v>1.83</v>
      </c>
      <c r="H2007" s="1">
        <v>36.384245730657753</v>
      </c>
      <c r="I2007" s="1">
        <v>-21.778633838209146</v>
      </c>
      <c r="J2007" s="1">
        <v>4.56308353185449</v>
      </c>
      <c r="K2007" s="1">
        <v>-35.501506125883623</v>
      </c>
      <c r="L2007" s="1">
        <v>34.339928925741752</v>
      </c>
      <c r="M2007" s="1">
        <v>57.904998779296875</v>
      </c>
      <c r="N2007" s="1">
        <v>0.97180868148803712</v>
      </c>
      <c r="O2007" s="1">
        <v>0.96533690096206171</v>
      </c>
      <c r="P2007" s="1">
        <v>0.93812278091568901</v>
      </c>
      <c r="Q2007" s="1">
        <v>0.96924583435058598</v>
      </c>
      <c r="R2007" s="1">
        <v>0.9329846751933194</v>
      </c>
      <c r="S2007" s="1">
        <v>0.90429150994405927</v>
      </c>
      <c r="T2007" s="1">
        <v>0.90429150994405927</v>
      </c>
      <c r="U2007" s="1">
        <v>0.93812278091568901</v>
      </c>
      <c r="V2007" s="1">
        <v>406.790663</v>
      </c>
      <c r="W2007" s="1">
        <v>379.211635</v>
      </c>
      <c r="X2007" s="1">
        <v>262.000766</v>
      </c>
      <c r="Y2007" s="1">
        <v>389.46</v>
      </c>
      <c r="Z2007" s="7">
        <v>74463.375599999999</v>
      </c>
      <c r="AA2007" s="7">
        <v>9.3595751275999994</v>
      </c>
      <c r="AB2007" s="7">
        <v>8.7775030493999999</v>
      </c>
      <c r="AC2007" s="7" t="s">
        <v>444</v>
      </c>
      <c r="AD2007" s="7" t="s">
        <v>445</v>
      </c>
      <c r="AE2007" s="7">
        <v>5.6736624484</v>
      </c>
      <c r="AF2007" s="7" t="s">
        <v>445</v>
      </c>
      <c r="AG2007" s="7">
        <v>9.2914309314000008</v>
      </c>
    </row>
    <row r="2008" spans="1:33" x14ac:dyDescent="0.25">
      <c r="A2008" s="1">
        <v>147915</v>
      </c>
      <c r="B2008" s="1">
        <v>20022000</v>
      </c>
      <c r="C2008" s="1">
        <v>9214476</v>
      </c>
      <c r="D2008" s="1">
        <v>132178</v>
      </c>
      <c r="E2008" s="1" t="s">
        <v>641</v>
      </c>
      <c r="F2008" s="1">
        <v>34203085</v>
      </c>
      <c r="G2008" s="1">
        <v>1.83</v>
      </c>
      <c r="H2008" s="1">
        <v>65.349252351357876</v>
      </c>
      <c r="I2008" s="1">
        <v>-32.411205164707511</v>
      </c>
      <c r="J2008" s="1">
        <v>9.8493250948058844</v>
      </c>
      <c r="K2008" s="1">
        <v>-63.495589833584106</v>
      </c>
      <c r="L2008" s="1">
        <v>61.024397358703048</v>
      </c>
      <c r="M2008" s="1">
        <v>29.722499847412109</v>
      </c>
      <c r="N2008" s="1">
        <v>0.99333697928322695</v>
      </c>
      <c r="O2008" s="1">
        <v>0.96533690096206171</v>
      </c>
      <c r="P2008" s="1">
        <v>0.95890484119228603</v>
      </c>
      <c r="Q2008" s="1">
        <v>0.99273125012715657</v>
      </c>
      <c r="R2008" s="1">
        <v>0.9329846751933194</v>
      </c>
      <c r="S2008" s="1">
        <v>0.92620304295414313</v>
      </c>
      <c r="T2008" s="1">
        <v>0.92620304295414313</v>
      </c>
      <c r="U2008" s="1">
        <v>0.95890484119228603</v>
      </c>
      <c r="V2008" s="1">
        <v>406.790663</v>
      </c>
      <c r="W2008" s="1">
        <v>379.211635</v>
      </c>
      <c r="X2008" s="1">
        <v>262.000766</v>
      </c>
      <c r="Y2008" s="1">
        <v>389.46</v>
      </c>
      <c r="Z2008" s="7">
        <v>74463.375599999999</v>
      </c>
      <c r="AA2008" s="7">
        <v>4.9587294324000002</v>
      </c>
      <c r="AB2008" s="7">
        <v>4.5643769370999996</v>
      </c>
      <c r="AC2008" s="7" t="s">
        <v>444</v>
      </c>
      <c r="AD2008" s="7" t="s">
        <v>445</v>
      </c>
      <c r="AE2008" s="7">
        <v>2.8217757699999999</v>
      </c>
      <c r="AF2008" s="7" t="s">
        <v>445</v>
      </c>
      <c r="AG2008" s="7">
        <v>4.8815908385000002</v>
      </c>
    </row>
    <row r="2009" spans="1:33" x14ac:dyDescent="0.25">
      <c r="A2009" s="1">
        <v>150013</v>
      </c>
      <c r="B2009" s="1">
        <v>20024000</v>
      </c>
      <c r="C2009" s="1">
        <v>9214476</v>
      </c>
      <c r="D2009" s="1">
        <v>132187</v>
      </c>
      <c r="E2009" s="1" t="s">
        <v>641</v>
      </c>
      <c r="F2009" s="1">
        <v>34203085</v>
      </c>
      <c r="G2009" s="1">
        <v>1.83</v>
      </c>
      <c r="H2009" s="1">
        <v>66.559827139386968</v>
      </c>
      <c r="I2009" s="1">
        <v>-41.049653976815236</v>
      </c>
      <c r="J2009" s="1">
        <v>0.54776068838117542</v>
      </c>
      <c r="K2009" s="1">
        <v>-62.288529429017949</v>
      </c>
      <c r="L2009" s="1">
        <v>66.290186046847751</v>
      </c>
      <c r="M2009" s="1">
        <v>29.722499847412109</v>
      </c>
      <c r="N2009" s="1">
        <v>0.99333697928322695</v>
      </c>
      <c r="O2009" s="1">
        <v>0.96533690096206171</v>
      </c>
      <c r="P2009" s="1">
        <v>0.95890484119228603</v>
      </c>
      <c r="Q2009" s="1">
        <v>0.99273125012715657</v>
      </c>
      <c r="R2009" s="1">
        <v>0.9329846751933194</v>
      </c>
      <c r="S2009" s="1">
        <v>0.92620304295414313</v>
      </c>
      <c r="T2009" s="1">
        <v>0.92620304295414313</v>
      </c>
      <c r="U2009" s="1">
        <v>0.95890484119228603</v>
      </c>
      <c r="V2009" s="1">
        <v>406.790663</v>
      </c>
      <c r="W2009" s="1">
        <v>379.211635</v>
      </c>
      <c r="X2009" s="1">
        <v>262.000766</v>
      </c>
      <c r="Y2009" s="1">
        <v>389.46</v>
      </c>
      <c r="Z2009" s="7">
        <v>74463.375599999999</v>
      </c>
      <c r="AA2009" s="7">
        <v>4.4853952647000002</v>
      </c>
      <c r="AB2009" s="7">
        <v>4.4631733324000002</v>
      </c>
      <c r="AC2009" s="7" t="s">
        <v>444</v>
      </c>
      <c r="AD2009" s="7" t="s">
        <v>445</v>
      </c>
      <c r="AE2009" s="7">
        <v>2.8958361828000001</v>
      </c>
      <c r="AF2009" s="7" t="s">
        <v>445</v>
      </c>
      <c r="AG2009" s="7">
        <v>4.9955674484000001</v>
      </c>
    </row>
    <row r="2010" spans="1:33" x14ac:dyDescent="0.25">
      <c r="A2010" s="1">
        <v>152111</v>
      </c>
      <c r="B2010" s="1">
        <v>20026000</v>
      </c>
      <c r="C2010" s="1">
        <v>9214476</v>
      </c>
      <c r="D2010" s="1">
        <v>132198</v>
      </c>
      <c r="E2010" s="1" t="s">
        <v>641</v>
      </c>
      <c r="F2010" s="1">
        <v>34203085</v>
      </c>
      <c r="G2010" s="1">
        <v>1.83</v>
      </c>
      <c r="H2010" s="1">
        <v>70.953329630312567</v>
      </c>
      <c r="I2010" s="1">
        <v>-20.455939570495765</v>
      </c>
      <c r="J2010" s="1">
        <v>26.106000803110607</v>
      </c>
      <c r="K2010" s="1">
        <v>-68.165676249569046</v>
      </c>
      <c r="L2010" s="1">
        <v>62.158054802338114</v>
      </c>
      <c r="M2010" s="1">
        <v>29.722499847412109</v>
      </c>
      <c r="N2010" s="1">
        <v>0.99333697928322695</v>
      </c>
      <c r="O2010" s="1">
        <v>0.96533690096206171</v>
      </c>
      <c r="P2010" s="1">
        <v>0.95890484119228603</v>
      </c>
      <c r="Q2010" s="1">
        <v>0.99273125012715657</v>
      </c>
      <c r="R2010" s="1">
        <v>0.9329846751933194</v>
      </c>
      <c r="S2010" s="1">
        <v>0.92620304295414313</v>
      </c>
      <c r="T2010" s="1">
        <v>0.92620304295414313</v>
      </c>
      <c r="U2010" s="1">
        <v>0.95890484119228603</v>
      </c>
      <c r="V2010" s="1">
        <v>406.790663</v>
      </c>
      <c r="W2010" s="1">
        <v>379.211635</v>
      </c>
      <c r="X2010" s="1">
        <v>262.000766</v>
      </c>
      <c r="Y2010" s="1">
        <v>389.46</v>
      </c>
      <c r="Z2010" s="7">
        <v>74463.375599999999</v>
      </c>
      <c r="AA2010" s="7">
        <v>4.8500523189999996</v>
      </c>
      <c r="AB2010" s="7">
        <v>4.1248880713</v>
      </c>
      <c r="AC2010" s="7" t="s">
        <v>444</v>
      </c>
      <c r="AD2010" s="7" t="s">
        <v>445</v>
      </c>
      <c r="AE2010" s="7">
        <v>2.5599427758000002</v>
      </c>
      <c r="AF2010" s="7" t="s">
        <v>445</v>
      </c>
      <c r="AG2010" s="7">
        <v>4.4786382238</v>
      </c>
    </row>
    <row r="2011" spans="1:33" x14ac:dyDescent="0.25">
      <c r="A2011" s="1">
        <v>154209</v>
      </c>
      <c r="B2011" s="1">
        <v>20028000</v>
      </c>
      <c r="C2011" s="1">
        <v>9214476</v>
      </c>
      <c r="D2011" s="1">
        <v>132207</v>
      </c>
      <c r="E2011" s="1" t="s">
        <v>641</v>
      </c>
      <c r="F2011" s="1">
        <v>34203085</v>
      </c>
      <c r="G2011" s="1">
        <v>1.83</v>
      </c>
      <c r="H2011" s="1">
        <v>67.405463187001629</v>
      </c>
      <c r="I2011" s="1">
        <v>-19.873604959435777</v>
      </c>
      <c r="J2011" s="1">
        <v>23.135325746101358</v>
      </c>
      <c r="K2011" s="1">
        <v>-64.010099909688435</v>
      </c>
      <c r="L2011" s="1">
        <v>59.325298122982289</v>
      </c>
      <c r="M2011" s="1">
        <v>29.722499847412109</v>
      </c>
      <c r="N2011" s="1">
        <v>0.99333697928322695</v>
      </c>
      <c r="O2011" s="1">
        <v>0.96533690096206171</v>
      </c>
      <c r="P2011" s="1">
        <v>0.95890484119228603</v>
      </c>
      <c r="Q2011" s="1">
        <v>0.99273125012715657</v>
      </c>
      <c r="R2011" s="1">
        <v>0.9329846751933194</v>
      </c>
      <c r="S2011" s="1">
        <v>0.92620304295414313</v>
      </c>
      <c r="T2011" s="1">
        <v>0.92620304295414313</v>
      </c>
      <c r="U2011" s="1">
        <v>0.95890484119228603</v>
      </c>
      <c r="V2011" s="1">
        <v>406.790663</v>
      </c>
      <c r="W2011" s="1">
        <v>379.211635</v>
      </c>
      <c r="X2011" s="1">
        <v>262.000766</v>
      </c>
      <c r="Y2011" s="1">
        <v>389.46</v>
      </c>
      <c r="Z2011" s="7">
        <v>74463.375599999999</v>
      </c>
      <c r="AA2011" s="7">
        <v>5.1293897232000001</v>
      </c>
      <c r="AB2011" s="7">
        <v>4.3946350258000004</v>
      </c>
      <c r="AC2011" s="7" t="s">
        <v>444</v>
      </c>
      <c r="AD2011" s="7" t="s">
        <v>445</v>
      </c>
      <c r="AE2011" s="7">
        <v>2.7910565217999999</v>
      </c>
      <c r="AF2011" s="7" t="s">
        <v>445</v>
      </c>
      <c r="AG2011" s="7">
        <v>4.8343148967999996</v>
      </c>
    </row>
    <row r="2012" spans="1:33" x14ac:dyDescent="0.25">
      <c r="A2012" s="1">
        <v>157391</v>
      </c>
      <c r="B2012" s="1">
        <v>20030000</v>
      </c>
      <c r="C2012" s="1">
        <v>9214476</v>
      </c>
      <c r="D2012" s="1">
        <v>132217</v>
      </c>
      <c r="E2012" s="1" t="s">
        <v>641</v>
      </c>
      <c r="F2012" s="1">
        <v>34203085</v>
      </c>
      <c r="G2012" s="1">
        <v>1.83</v>
      </c>
      <c r="H2012" s="1">
        <v>67.75805395235146</v>
      </c>
      <c r="I2012" s="1">
        <v>-29.601053837988093</v>
      </c>
      <c r="J2012" s="1">
        <v>14.076238700675804</v>
      </c>
      <c r="K2012" s="1">
        <v>-64.614991508143063</v>
      </c>
      <c r="L2012" s="1">
        <v>61.93255130840015</v>
      </c>
      <c r="M2012" s="1">
        <v>29.722499847412109</v>
      </c>
      <c r="N2012" s="1">
        <v>0.99333697928322695</v>
      </c>
      <c r="O2012" s="1">
        <v>0.96533690096206171</v>
      </c>
      <c r="P2012" s="1">
        <v>0.95890484119228603</v>
      </c>
      <c r="Q2012" s="1">
        <v>0.99273125012715657</v>
      </c>
      <c r="R2012" s="1">
        <v>0.9329846751933194</v>
      </c>
      <c r="S2012" s="1">
        <v>0.92620304295414313</v>
      </c>
      <c r="T2012" s="1">
        <v>0.92620304295414313</v>
      </c>
      <c r="U2012" s="1">
        <v>0.95890484119228603</v>
      </c>
      <c r="V2012" s="1">
        <v>406.790663</v>
      </c>
      <c r="W2012" s="1">
        <v>379.211635</v>
      </c>
      <c r="X2012" s="1">
        <v>262.000766</v>
      </c>
      <c r="Y2012" s="1">
        <v>389.46</v>
      </c>
      <c r="Z2012" s="7">
        <v>74463.375599999999</v>
      </c>
      <c r="AA2012" s="7">
        <v>4.8713530276999997</v>
      </c>
      <c r="AB2012" s="7">
        <v>4.3665631084000003</v>
      </c>
      <c r="AC2012" s="7" t="s">
        <v>444</v>
      </c>
      <c r="AD2012" s="7" t="s">
        <v>445</v>
      </c>
      <c r="AE2012" s="7">
        <v>2.7555666426999998</v>
      </c>
      <c r="AF2012" s="7" t="s">
        <v>445</v>
      </c>
      <c r="AG2012" s="7">
        <v>4.7796971063999996</v>
      </c>
    </row>
    <row r="2013" spans="1:33" x14ac:dyDescent="0.25">
      <c r="A2013" s="1">
        <v>157392</v>
      </c>
      <c r="B2013" s="1">
        <v>20030000</v>
      </c>
      <c r="C2013" s="1">
        <v>9214475</v>
      </c>
      <c r="D2013" s="1">
        <v>132216</v>
      </c>
      <c r="E2013" s="1" t="s">
        <v>643</v>
      </c>
      <c r="F2013" s="1">
        <v>34203085</v>
      </c>
      <c r="G2013" s="1">
        <v>1.83</v>
      </c>
      <c r="H2013" s="1">
        <v>60.946087203690482</v>
      </c>
      <c r="I2013" s="1">
        <v>-12.677037889586988</v>
      </c>
      <c r="J2013" s="1">
        <v>26.49854931605848</v>
      </c>
      <c r="K2013" s="1">
        <v>-58.449607401750669</v>
      </c>
      <c r="L2013" s="1">
        <v>53.258220215327761</v>
      </c>
      <c r="M2013" s="1">
        <v>10.050000190734863</v>
      </c>
      <c r="N2013" s="1">
        <v>1</v>
      </c>
      <c r="O2013" s="1">
        <v>0.96533690096206171</v>
      </c>
      <c r="P2013" s="1">
        <v>0.96533690096206171</v>
      </c>
      <c r="Q2013" s="1">
        <v>1</v>
      </c>
      <c r="R2013" s="1">
        <v>0.9329846751933194</v>
      </c>
      <c r="S2013" s="1">
        <v>0.9329846751933194</v>
      </c>
      <c r="T2013" s="1">
        <v>0.9329846751933194</v>
      </c>
      <c r="U2013" s="1">
        <v>0.96533690096206171</v>
      </c>
      <c r="V2013" s="1">
        <v>406.790663</v>
      </c>
      <c r="W2013" s="1">
        <v>379.211635</v>
      </c>
      <c r="X2013" s="1">
        <v>262.000766</v>
      </c>
      <c r="Y2013" s="1">
        <v>389.46</v>
      </c>
      <c r="Z2013" s="7">
        <v>74463.375599999999</v>
      </c>
      <c r="AA2013" s="7">
        <v>5.8734363081999996</v>
      </c>
      <c r="AB2013" s="7">
        <v>5.0064066675000003</v>
      </c>
      <c r="AC2013" s="7" t="s">
        <v>444</v>
      </c>
      <c r="AD2013" s="7" t="s">
        <v>445</v>
      </c>
      <c r="AE2013" s="7">
        <v>3.1821102045999998</v>
      </c>
      <c r="AF2013" s="7" t="s">
        <v>445</v>
      </c>
      <c r="AG2013" s="7">
        <v>5.4322093195000001</v>
      </c>
    </row>
    <row r="2014" spans="1:33" x14ac:dyDescent="0.25">
      <c r="A2014" s="1">
        <v>161587</v>
      </c>
      <c r="B2014" s="1">
        <v>20031000</v>
      </c>
      <c r="C2014" s="1">
        <v>9214476</v>
      </c>
      <c r="D2014" s="1">
        <v>132227</v>
      </c>
      <c r="E2014" s="1" t="s">
        <v>641</v>
      </c>
      <c r="F2014" s="1">
        <v>34203085</v>
      </c>
      <c r="G2014" s="1">
        <v>1.83</v>
      </c>
      <c r="H2014" s="1">
        <v>58.784435595771903</v>
      </c>
      <c r="I2014" s="1">
        <v>-38.602721611916735</v>
      </c>
      <c r="J2014" s="1">
        <v>-2.0183699421094352</v>
      </c>
      <c r="K2014" s="1">
        <v>-55.040819759693449</v>
      </c>
      <c r="L2014" s="1">
        <v>59.821488204374624</v>
      </c>
      <c r="M2014" s="1">
        <v>29.722499847412109</v>
      </c>
      <c r="N2014" s="1">
        <v>0.99333697928322695</v>
      </c>
      <c r="O2014" s="1">
        <v>0.96533690096206171</v>
      </c>
      <c r="P2014" s="1">
        <v>0.95890484119228603</v>
      </c>
      <c r="Q2014" s="1">
        <v>0.99273125012715657</v>
      </c>
      <c r="R2014" s="1">
        <v>0.9329846751933194</v>
      </c>
      <c r="S2014" s="1">
        <v>0.92620304295414313</v>
      </c>
      <c r="T2014" s="1">
        <v>0.92620304295414313</v>
      </c>
      <c r="U2014" s="1">
        <v>0.95890484119228603</v>
      </c>
      <c r="V2014" s="1">
        <v>406.790663</v>
      </c>
      <c r="W2014" s="1">
        <v>379.211635</v>
      </c>
      <c r="X2014" s="1">
        <v>262.000766</v>
      </c>
      <c r="Y2014" s="1">
        <v>389.46</v>
      </c>
      <c r="Z2014" s="7">
        <v>74463.375599999999</v>
      </c>
      <c r="AA2014" s="7">
        <v>5.0785494235000002</v>
      </c>
      <c r="AB2014" s="7">
        <v>5.1857848757999996</v>
      </c>
      <c r="AC2014" s="7" t="s">
        <v>444</v>
      </c>
      <c r="AD2014" s="7">
        <v>119.22865663</v>
      </c>
      <c r="AE2014" s="7">
        <v>3.4088352569000002</v>
      </c>
      <c r="AF2014" s="7">
        <v>184.02806233000001</v>
      </c>
      <c r="AG2014" s="7">
        <v>5.7850566376000003</v>
      </c>
    </row>
    <row r="2015" spans="1:33" x14ac:dyDescent="0.25">
      <c r="A2015" s="1">
        <v>161588</v>
      </c>
      <c r="B2015" s="1">
        <v>20031000</v>
      </c>
      <c r="C2015" s="1">
        <v>9214475</v>
      </c>
      <c r="D2015" s="1">
        <v>132226</v>
      </c>
      <c r="E2015" s="1" t="s">
        <v>643</v>
      </c>
      <c r="F2015" s="1">
        <v>34203085</v>
      </c>
      <c r="G2015" s="1">
        <v>1.83</v>
      </c>
      <c r="H2015" s="1">
        <v>51.973171950251391</v>
      </c>
      <c r="I2015" s="1">
        <v>-21.812733212848492</v>
      </c>
      <c r="J2015" s="1">
        <v>10.403234152864046</v>
      </c>
      <c r="K2015" s="1">
        <v>-48.74140468669944</v>
      </c>
      <c r="L2015" s="1">
        <v>47.637422455484419</v>
      </c>
      <c r="M2015" s="1">
        <v>10.050000190734863</v>
      </c>
      <c r="N2015" s="1">
        <v>1</v>
      </c>
      <c r="O2015" s="1">
        <v>0.96533690096206171</v>
      </c>
      <c r="P2015" s="1">
        <v>0.96533690096206171</v>
      </c>
      <c r="Q2015" s="1">
        <v>1</v>
      </c>
      <c r="R2015" s="1">
        <v>0.9329846751933194</v>
      </c>
      <c r="S2015" s="1">
        <v>0.9329846751933194</v>
      </c>
      <c r="T2015" s="1">
        <v>0.9329846751933194</v>
      </c>
      <c r="U2015" s="1">
        <v>0.96533690096206171</v>
      </c>
      <c r="V2015" s="1">
        <v>406.790663</v>
      </c>
      <c r="W2015" s="1">
        <v>379.211635</v>
      </c>
      <c r="X2015" s="1">
        <v>262.000766</v>
      </c>
      <c r="Y2015" s="1">
        <v>389.46</v>
      </c>
      <c r="Z2015" s="7">
        <v>74463.375599999999</v>
      </c>
      <c r="AA2015" s="7">
        <v>6.6844414679000002</v>
      </c>
      <c r="AB2015" s="7">
        <v>6.0433835535</v>
      </c>
      <c r="AC2015" s="7" t="s">
        <v>444</v>
      </c>
      <c r="AD2015" s="7" t="s">
        <v>445</v>
      </c>
      <c r="AE2015" s="7">
        <v>4.0150934536999996</v>
      </c>
      <c r="AF2015" s="7" t="s">
        <v>445</v>
      </c>
      <c r="AG2015" s="7">
        <v>6.7133622197999996</v>
      </c>
    </row>
    <row r="2016" spans="1:33" x14ac:dyDescent="0.25">
      <c r="A2016" s="1">
        <v>164699</v>
      </c>
      <c r="B2016" s="1">
        <v>20032000</v>
      </c>
      <c r="C2016" s="1">
        <v>9214487</v>
      </c>
      <c r="D2016" s="1">
        <v>132237</v>
      </c>
      <c r="E2016" s="1" t="s">
        <v>642</v>
      </c>
      <c r="F2016" s="1">
        <v>34203085</v>
      </c>
      <c r="G2016" s="1">
        <v>1.83</v>
      </c>
      <c r="H2016" s="1">
        <v>36.794277960610145</v>
      </c>
      <c r="I2016" s="1">
        <v>-29.914171886906956</v>
      </c>
      <c r="J2016" s="1">
        <v>-3.4269153386227695</v>
      </c>
      <c r="K2016" s="1">
        <v>-33.456789813273438</v>
      </c>
      <c r="L2016" s="1">
        <v>38.632119849915235</v>
      </c>
      <c r="M2016" s="1">
        <v>57.904998779296875</v>
      </c>
      <c r="N2016" s="1">
        <v>0.97180868148803712</v>
      </c>
      <c r="O2016" s="1">
        <v>0.96533690096206171</v>
      </c>
      <c r="P2016" s="1">
        <v>0.93812278091568901</v>
      </c>
      <c r="Q2016" s="1">
        <v>0.96924583435058598</v>
      </c>
      <c r="R2016" s="1">
        <v>0.9329846751933194</v>
      </c>
      <c r="S2016" s="1">
        <v>0.90429150994405927</v>
      </c>
      <c r="T2016" s="1">
        <v>0.90429150994405927</v>
      </c>
      <c r="U2016" s="1">
        <v>0.93812278091568901</v>
      </c>
      <c r="V2016" s="1">
        <v>406.790663</v>
      </c>
      <c r="W2016" s="1">
        <v>379.211635</v>
      </c>
      <c r="X2016" s="1">
        <v>262.000766</v>
      </c>
      <c r="Y2016" s="1">
        <v>389.46</v>
      </c>
      <c r="Z2016" s="7">
        <v>74463.375599999999</v>
      </c>
      <c r="AA2016" s="7">
        <v>8.2085827794000004</v>
      </c>
      <c r="AB2016" s="7">
        <v>8.6685434066999996</v>
      </c>
      <c r="AC2016" s="7" t="s">
        <v>444</v>
      </c>
      <c r="AD2016" s="7">
        <v>68.136539681000002</v>
      </c>
      <c r="AE2016" s="7">
        <v>6.0815242470999999</v>
      </c>
      <c r="AF2016" s="7">
        <v>105.61520993000001</v>
      </c>
      <c r="AG2016" s="7">
        <v>9.9203931487000006</v>
      </c>
    </row>
    <row r="2017" spans="1:33" x14ac:dyDescent="0.25">
      <c r="A2017" s="1">
        <v>166797</v>
      </c>
      <c r="B2017" s="1">
        <v>20033000</v>
      </c>
      <c r="C2017" s="1">
        <v>9214519</v>
      </c>
      <c r="D2017" s="1">
        <v>132245</v>
      </c>
      <c r="E2017" s="1" t="s">
        <v>644</v>
      </c>
      <c r="F2017" s="1">
        <v>34203085</v>
      </c>
      <c r="G2017" s="1">
        <v>1.83</v>
      </c>
      <c r="H2017" s="1">
        <v>59.987964852732283</v>
      </c>
      <c r="I2017" s="1">
        <v>-38.862908375460151</v>
      </c>
      <c r="J2017" s="1">
        <v>2.2049592550363259</v>
      </c>
      <c r="K2017" s="1">
        <v>-56.026094261393531</v>
      </c>
      <c r="L2017" s="1">
        <v>58.918218719262327</v>
      </c>
      <c r="M2017" s="1">
        <v>28.762500762939453</v>
      </c>
      <c r="N2017" s="1">
        <v>0.99407031191719908</v>
      </c>
      <c r="O2017" s="1">
        <v>0.96533690096206171</v>
      </c>
      <c r="P2017" s="1">
        <v>0.95961275424453896</v>
      </c>
      <c r="Q2017" s="1">
        <v>0.99353124936421722</v>
      </c>
      <c r="R2017" s="1">
        <v>0.9329846751933194</v>
      </c>
      <c r="S2017" s="1">
        <v>0.92694942998248697</v>
      </c>
      <c r="T2017" s="1">
        <v>0.92694942998248697</v>
      </c>
      <c r="U2017" s="1">
        <v>0.95961275424453896</v>
      </c>
      <c r="V2017" s="1">
        <v>406.790663</v>
      </c>
      <c r="W2017" s="1">
        <v>379.211635</v>
      </c>
      <c r="X2017" s="1">
        <v>262.000766</v>
      </c>
      <c r="Y2017" s="1">
        <v>389.46</v>
      </c>
      <c r="Z2017" s="7">
        <v>74463.375599999999</v>
      </c>
      <c r="AA2017" s="7">
        <v>5.1762953703000001</v>
      </c>
      <c r="AB2017" s="7">
        <v>5.0661554762999996</v>
      </c>
      <c r="AC2017" s="7" t="s">
        <v>444</v>
      </c>
      <c r="AD2017" s="7" t="s">
        <v>445</v>
      </c>
      <c r="AE2017" s="7">
        <v>3.3347919197000002</v>
      </c>
      <c r="AF2017" s="7" t="s">
        <v>445</v>
      </c>
      <c r="AG2017" s="7">
        <v>5.6706556685000002</v>
      </c>
    </row>
    <row r="2018" spans="1:33" x14ac:dyDescent="0.25">
      <c r="A2018" s="1">
        <v>168895</v>
      </c>
      <c r="B2018" s="1">
        <v>20034000</v>
      </c>
      <c r="C2018" s="1">
        <v>9214519</v>
      </c>
      <c r="D2018" s="1">
        <v>132252</v>
      </c>
      <c r="E2018" s="1" t="s">
        <v>644</v>
      </c>
      <c r="F2018" s="1">
        <v>34203085</v>
      </c>
      <c r="G2018" s="1">
        <v>1.83</v>
      </c>
      <c r="H2018" s="1">
        <v>53.476485962578835</v>
      </c>
      <c r="I2018" s="1">
        <v>-23.745872251193866</v>
      </c>
      <c r="J2018" s="1">
        <v>11.377025905345356</v>
      </c>
      <c r="K2018" s="1">
        <v>-50.054435730351237</v>
      </c>
      <c r="L2018" s="1">
        <v>48.79312831851675</v>
      </c>
      <c r="M2018" s="1">
        <v>28.762500762939453</v>
      </c>
      <c r="N2018" s="1">
        <v>0.99407031191719908</v>
      </c>
      <c r="O2018" s="1">
        <v>0.96533690096206171</v>
      </c>
      <c r="P2018" s="1">
        <v>0.95961275424453896</v>
      </c>
      <c r="Q2018" s="1">
        <v>0.99353124936421722</v>
      </c>
      <c r="R2018" s="1">
        <v>0.9329846751933194</v>
      </c>
      <c r="S2018" s="1">
        <v>0.92694942998248697</v>
      </c>
      <c r="T2018" s="1">
        <v>0.92694942998248697</v>
      </c>
      <c r="U2018" s="1">
        <v>0.95961275424453896</v>
      </c>
      <c r="V2018" s="1">
        <v>406.790663</v>
      </c>
      <c r="W2018" s="1">
        <v>379.211635</v>
      </c>
      <c r="X2018" s="1">
        <v>262.000766</v>
      </c>
      <c r="Y2018" s="1">
        <v>389.46</v>
      </c>
      <c r="Z2018" s="7">
        <v>74463.375599999999</v>
      </c>
      <c r="AA2018" s="7">
        <v>6.4579420104</v>
      </c>
      <c r="AB2018" s="7">
        <v>5.8047912078000001</v>
      </c>
      <c r="AC2018" s="7" t="s">
        <v>444</v>
      </c>
      <c r="AD2018" s="7" t="s">
        <v>445</v>
      </c>
      <c r="AE2018" s="7">
        <v>3.8519468286</v>
      </c>
      <c r="AF2018" s="7" t="s">
        <v>445</v>
      </c>
      <c r="AG2018" s="7">
        <v>6.4664867921000004</v>
      </c>
    </row>
    <row r="2019" spans="1:33" x14ac:dyDescent="0.25">
      <c r="A2019" s="1">
        <v>170993</v>
      </c>
      <c r="B2019" s="1">
        <v>20035000</v>
      </c>
      <c r="C2019" s="1">
        <v>9214519</v>
      </c>
      <c r="D2019" s="1">
        <v>132259</v>
      </c>
      <c r="E2019" s="1" t="s">
        <v>644</v>
      </c>
      <c r="F2019" s="1">
        <v>34203085</v>
      </c>
      <c r="G2019" s="1">
        <v>1.83</v>
      </c>
      <c r="H2019" s="1">
        <v>56.597524965746082</v>
      </c>
      <c r="I2019" s="1">
        <v>-31.945656903984503</v>
      </c>
      <c r="J2019" s="1">
        <v>6.1497819421370394</v>
      </c>
      <c r="K2019" s="1">
        <v>-52.890538050288356</v>
      </c>
      <c r="L2019" s="1">
        <v>53.787629752855558</v>
      </c>
      <c r="M2019" s="1">
        <v>28.762500762939453</v>
      </c>
      <c r="N2019" s="1">
        <v>0.99407031191719908</v>
      </c>
      <c r="O2019" s="1">
        <v>0.96533690096206171</v>
      </c>
      <c r="P2019" s="1">
        <v>0.95961275424453896</v>
      </c>
      <c r="Q2019" s="1">
        <v>0.99353124936421722</v>
      </c>
      <c r="R2019" s="1">
        <v>0.9329846751933194</v>
      </c>
      <c r="S2019" s="1">
        <v>0.92694942998248697</v>
      </c>
      <c r="T2019" s="1">
        <v>0.92694942998248697</v>
      </c>
      <c r="U2019" s="1">
        <v>0.95961275424453896</v>
      </c>
      <c r="V2019" s="1">
        <v>406.790663</v>
      </c>
      <c r="W2019" s="1">
        <v>379.211635</v>
      </c>
      <c r="X2019" s="1">
        <v>262.000766</v>
      </c>
      <c r="Y2019" s="1">
        <v>389.46</v>
      </c>
      <c r="Z2019" s="7">
        <v>74463.375599999999</v>
      </c>
      <c r="AA2019" s="7">
        <v>5.7654277234000002</v>
      </c>
      <c r="AB2019" s="7">
        <v>5.4295447853000001</v>
      </c>
      <c r="AC2019" s="7" t="s">
        <v>444</v>
      </c>
      <c r="AD2019" s="7" t="s">
        <v>445</v>
      </c>
      <c r="AE2019" s="7">
        <v>3.5917751955999999</v>
      </c>
      <c r="AF2019" s="7" t="s">
        <v>445</v>
      </c>
      <c r="AG2019" s="7">
        <v>6.0661180061</v>
      </c>
    </row>
    <row r="2020" spans="1:33" x14ac:dyDescent="0.25">
      <c r="A2020" s="1">
        <v>173091</v>
      </c>
      <c r="B2020" s="1">
        <v>20036000</v>
      </c>
      <c r="C2020" s="1">
        <v>9214519</v>
      </c>
      <c r="D2020" s="1">
        <v>132266</v>
      </c>
      <c r="E2020" s="1" t="s">
        <v>644</v>
      </c>
      <c r="F2020" s="1">
        <v>34203085</v>
      </c>
      <c r="G2020" s="1">
        <v>1.83</v>
      </c>
      <c r="H2020" s="1">
        <v>58.239129632375196</v>
      </c>
      <c r="I2020" s="1">
        <v>-33.179212295658154</v>
      </c>
      <c r="J2020" s="1">
        <v>6.0855289088509501</v>
      </c>
      <c r="K2020" s="1">
        <v>-54.473695270250374</v>
      </c>
      <c r="L2020" s="1">
        <v>55.448189299644106</v>
      </c>
      <c r="M2020" s="1">
        <v>28.762500762939453</v>
      </c>
      <c r="N2020" s="1">
        <v>0.99407031191719908</v>
      </c>
      <c r="O2020" s="1">
        <v>0.96533690096206171</v>
      </c>
      <c r="P2020" s="1">
        <v>0.95961275424453896</v>
      </c>
      <c r="Q2020" s="1">
        <v>0.99353124936421722</v>
      </c>
      <c r="R2020" s="1">
        <v>0.9329846751933194</v>
      </c>
      <c r="S2020" s="1">
        <v>0.92694942998248697</v>
      </c>
      <c r="T2020" s="1">
        <v>0.92694942998248697</v>
      </c>
      <c r="U2020" s="1">
        <v>0.95961275424453896</v>
      </c>
      <c r="V2020" s="1">
        <v>406.790663</v>
      </c>
      <c r="W2020" s="1">
        <v>379.211635</v>
      </c>
      <c r="X2020" s="1">
        <v>262.000766</v>
      </c>
      <c r="Y2020" s="1">
        <v>389.46</v>
      </c>
      <c r="Z2020" s="7">
        <v>74463.375599999999</v>
      </c>
      <c r="AA2020" s="7">
        <v>5.5628170387999996</v>
      </c>
      <c r="AB2020" s="7">
        <v>5.2483131839999997</v>
      </c>
      <c r="AC2020" s="7" t="s">
        <v>444</v>
      </c>
      <c r="AD2020" s="7" t="s">
        <v>445</v>
      </c>
      <c r="AE2020" s="7">
        <v>3.4583254265000001</v>
      </c>
      <c r="AF2020" s="7" t="s">
        <v>445</v>
      </c>
      <c r="AG2020" s="7">
        <v>5.8607569472999996</v>
      </c>
    </row>
    <row r="2021" spans="1:33" x14ac:dyDescent="0.25">
      <c r="A2021" s="1">
        <v>175189</v>
      </c>
      <c r="B2021" s="1">
        <v>20091000</v>
      </c>
      <c r="C2021" s="1">
        <v>9214519</v>
      </c>
      <c r="D2021" s="1">
        <v>132316</v>
      </c>
      <c r="E2021" s="1" t="s">
        <v>644</v>
      </c>
      <c r="F2021" s="1">
        <v>34203085</v>
      </c>
      <c r="G2021" s="1">
        <v>1.83</v>
      </c>
      <c r="H2021" s="1">
        <v>50.39146305376493</v>
      </c>
      <c r="I2021" s="1">
        <v>-28.651467128305956</v>
      </c>
      <c r="J2021" s="1">
        <v>4.9129693625718627</v>
      </c>
      <c r="K2021" s="1">
        <v>-47.767039781327853</v>
      </c>
      <c r="L2021" s="1">
        <v>48.123547668441738</v>
      </c>
      <c r="M2021" s="1">
        <v>28.762500762939453</v>
      </c>
      <c r="N2021" s="1">
        <v>0.99407031191719908</v>
      </c>
      <c r="O2021" s="1">
        <v>0.96533690096206171</v>
      </c>
      <c r="P2021" s="1">
        <v>0.95961275424453896</v>
      </c>
      <c r="Q2021" s="1">
        <v>0.99353124936421722</v>
      </c>
      <c r="R2021" s="1">
        <v>0.9329846751933194</v>
      </c>
      <c r="S2021" s="1">
        <v>0.92694942998248697</v>
      </c>
      <c r="T2021" s="1">
        <v>0.92694942998248697</v>
      </c>
      <c r="U2021" s="1">
        <v>0.95961275424453896</v>
      </c>
      <c r="V2021" s="1">
        <v>406.790663</v>
      </c>
      <c r="W2021" s="1">
        <v>379.211635</v>
      </c>
      <c r="X2021" s="1">
        <v>262.000766</v>
      </c>
      <c r="Y2021" s="1">
        <v>389.46</v>
      </c>
      <c r="Z2021" s="7">
        <v>74463.375599999999</v>
      </c>
      <c r="AA2021" s="7">
        <v>6.5617102049999998</v>
      </c>
      <c r="AB2021" s="7">
        <v>6.2213882957999997</v>
      </c>
      <c r="AC2021" s="7" t="s">
        <v>444</v>
      </c>
      <c r="AD2021" s="7" t="s">
        <v>445</v>
      </c>
      <c r="AE2021" s="7">
        <v>4.0842895396000003</v>
      </c>
      <c r="AF2021" s="7" t="s">
        <v>445</v>
      </c>
      <c r="AG2021" s="7">
        <v>6.8240306491</v>
      </c>
    </row>
    <row r="2022" spans="1:33" x14ac:dyDescent="0.25">
      <c r="A2022" s="1">
        <v>178371</v>
      </c>
      <c r="B2022" s="1">
        <v>20092000</v>
      </c>
      <c r="C2022" s="1">
        <v>9214475</v>
      </c>
      <c r="D2022" s="1">
        <v>132323</v>
      </c>
      <c r="E2022" s="1" t="s">
        <v>643</v>
      </c>
      <c r="F2022" s="1">
        <v>34203085</v>
      </c>
      <c r="G2022" s="1">
        <v>1.83</v>
      </c>
      <c r="H2022" s="1">
        <v>53.632413012603593</v>
      </c>
      <c r="I2022" s="1">
        <v>-16.363266366285629</v>
      </c>
      <c r="J2022" s="1">
        <v>16.525085079926029</v>
      </c>
      <c r="K2022" s="1">
        <v>-50.068170758706252</v>
      </c>
      <c r="L2022" s="1">
        <v>47.581947235009736</v>
      </c>
      <c r="M2022" s="1">
        <v>10.050000190734863</v>
      </c>
      <c r="N2022" s="1">
        <v>1</v>
      </c>
      <c r="O2022" s="1">
        <v>0.96533690096206171</v>
      </c>
      <c r="P2022" s="1">
        <v>0.96533690096206171</v>
      </c>
      <c r="Q2022" s="1">
        <v>1</v>
      </c>
      <c r="R2022" s="1">
        <v>0.9329846751933194</v>
      </c>
      <c r="S2022" s="1">
        <v>0.9329846751933194</v>
      </c>
      <c r="T2022" s="1">
        <v>0.9329846751933194</v>
      </c>
      <c r="U2022" s="1">
        <v>0.96533690096206171</v>
      </c>
      <c r="V2022" s="1">
        <v>406.790663</v>
      </c>
      <c r="W2022" s="1">
        <v>379.211635</v>
      </c>
      <c r="X2022" s="1">
        <v>262.000766</v>
      </c>
      <c r="Y2022" s="1">
        <v>389.46</v>
      </c>
      <c r="Z2022" s="7">
        <v>74463.375599999999</v>
      </c>
      <c r="AA2022" s="7">
        <v>6.6934006657999996</v>
      </c>
      <c r="AB2022" s="7">
        <v>5.8254804134000002</v>
      </c>
      <c r="AC2022" s="7" t="s">
        <v>444</v>
      </c>
      <c r="AD2022" s="7" t="s">
        <v>445</v>
      </c>
      <c r="AE2022" s="7">
        <v>3.8821975290999999</v>
      </c>
      <c r="AF2022" s="7" t="s">
        <v>445</v>
      </c>
      <c r="AG2022" s="7">
        <v>6.5089643529999996</v>
      </c>
    </row>
    <row r="2023" spans="1:33" x14ac:dyDescent="0.25">
      <c r="A2023" s="1">
        <v>178372</v>
      </c>
      <c r="B2023" s="1">
        <v>20092000</v>
      </c>
      <c r="C2023" s="1">
        <v>9214476</v>
      </c>
      <c r="D2023" s="1">
        <v>132324</v>
      </c>
      <c r="E2023" s="1" t="s">
        <v>641</v>
      </c>
      <c r="F2023" s="1">
        <v>34203085</v>
      </c>
      <c r="G2023" s="1">
        <v>1.83</v>
      </c>
      <c r="H2023" s="1">
        <v>60.455110408853244</v>
      </c>
      <c r="I2023" s="1">
        <v>-33.254165666594886</v>
      </c>
      <c r="J2023" s="1">
        <v>4.092050651492146</v>
      </c>
      <c r="K2023" s="1">
        <v>-56.266678347727961</v>
      </c>
      <c r="L2023" s="1">
        <v>58.520300238916306</v>
      </c>
      <c r="M2023" s="1">
        <v>29.722499847412109</v>
      </c>
      <c r="N2023" s="1">
        <v>0.99333697928322695</v>
      </c>
      <c r="O2023" s="1">
        <v>0.96533690096206171</v>
      </c>
      <c r="P2023" s="1">
        <v>0.95890484119228603</v>
      </c>
      <c r="Q2023" s="1">
        <v>0.99273125012715657</v>
      </c>
      <c r="R2023" s="1">
        <v>0.9329846751933194</v>
      </c>
      <c r="S2023" s="1">
        <v>0.92620304295414313</v>
      </c>
      <c r="T2023" s="1">
        <v>0.92620304295414313</v>
      </c>
      <c r="U2023" s="1">
        <v>0.95890484119228603</v>
      </c>
      <c r="V2023" s="1">
        <v>406.790663</v>
      </c>
      <c r="W2023" s="1">
        <v>379.211635</v>
      </c>
      <c r="X2023" s="1">
        <v>262.000766</v>
      </c>
      <c r="Y2023" s="1">
        <v>389.46</v>
      </c>
      <c r="Z2023" s="7">
        <v>74463.375599999999</v>
      </c>
      <c r="AA2023" s="7">
        <v>5.2137048366999998</v>
      </c>
      <c r="AB2023" s="7">
        <v>5.0148409320000003</v>
      </c>
      <c r="AC2023" s="7" t="s">
        <v>444</v>
      </c>
      <c r="AD2023" s="7" t="s">
        <v>445</v>
      </c>
      <c r="AE2023" s="7">
        <v>3.3127818070999999</v>
      </c>
      <c r="AF2023" s="7" t="s">
        <v>445</v>
      </c>
      <c r="AG2023" s="7">
        <v>5.6372334464999998</v>
      </c>
    </row>
    <row r="2024" spans="1:33" x14ac:dyDescent="0.25">
      <c r="A2024" s="1">
        <v>183651</v>
      </c>
      <c r="B2024" s="1">
        <v>21001000</v>
      </c>
      <c r="C2024" s="1">
        <v>9214519</v>
      </c>
      <c r="D2024" s="1">
        <v>132343</v>
      </c>
      <c r="E2024" s="1" t="s">
        <v>644</v>
      </c>
      <c r="F2024" s="1">
        <v>34203085</v>
      </c>
      <c r="G2024" s="1">
        <v>1.83</v>
      </c>
      <c r="H2024" s="1">
        <v>56.003069076547817</v>
      </c>
      <c r="I2024" s="1">
        <v>-35.365671798629151</v>
      </c>
      <c r="J2024" s="1">
        <v>1.4882279518585553</v>
      </c>
      <c r="K2024" s="1">
        <v>-52.86778147041921</v>
      </c>
      <c r="L2024" s="1">
        <v>55.273985291815471</v>
      </c>
      <c r="M2024" s="1">
        <v>28.762500762939453</v>
      </c>
      <c r="N2024" s="1">
        <v>0.99407031191719908</v>
      </c>
      <c r="O2024" s="1">
        <v>0.96533690096206171</v>
      </c>
      <c r="P2024" s="1">
        <v>0.95961275424453896</v>
      </c>
      <c r="Q2024" s="1">
        <v>0.99353124936421722</v>
      </c>
      <c r="R2024" s="1">
        <v>0.9329846751933194</v>
      </c>
      <c r="S2024" s="1">
        <v>0.92694942998248697</v>
      </c>
      <c r="T2024" s="1">
        <v>0.92694942998248697</v>
      </c>
      <c r="U2024" s="1">
        <v>0.95961275424453896</v>
      </c>
      <c r="V2024" s="1">
        <v>406.790663</v>
      </c>
      <c r="W2024" s="1">
        <v>379.211635</v>
      </c>
      <c r="X2024" s="1">
        <v>262.000766</v>
      </c>
      <c r="Y2024" s="1">
        <v>389.46</v>
      </c>
      <c r="Z2024" s="7">
        <v>74463.375599999999</v>
      </c>
      <c r="AA2024" s="7">
        <v>5.5835007116000002</v>
      </c>
      <c r="AB2024" s="7">
        <v>5.4977924871999999</v>
      </c>
      <c r="AC2024" s="7" t="s">
        <v>444</v>
      </c>
      <c r="AD2024" s="7" t="s">
        <v>445</v>
      </c>
      <c r="AE2024" s="7">
        <v>3.5937516941999998</v>
      </c>
      <c r="AF2024" s="7" t="s">
        <v>445</v>
      </c>
      <c r="AG2024" s="7">
        <v>6.0691595689</v>
      </c>
    </row>
    <row r="2025" spans="1:33" x14ac:dyDescent="0.25">
      <c r="A2025" s="1">
        <v>183652</v>
      </c>
      <c r="B2025" s="1">
        <v>21001000</v>
      </c>
      <c r="C2025" s="1">
        <v>9214476</v>
      </c>
      <c r="D2025" s="1">
        <v>132342</v>
      </c>
      <c r="E2025" s="1" t="s">
        <v>641</v>
      </c>
      <c r="F2025" s="1">
        <v>34203085</v>
      </c>
      <c r="G2025" s="1">
        <v>1.83</v>
      </c>
      <c r="H2025" s="1">
        <v>65.862967999316538</v>
      </c>
      <c r="I2025" s="1">
        <v>-35.33902553488177</v>
      </c>
      <c r="J2025" s="1">
        <v>7.3969456977670953</v>
      </c>
      <c r="K2025" s="1">
        <v>-61.913414065630747</v>
      </c>
      <c r="L2025" s="1">
        <v>62.49422282413046</v>
      </c>
      <c r="M2025" s="1">
        <v>29.722499847412109</v>
      </c>
      <c r="N2025" s="1">
        <v>0.99333697928322695</v>
      </c>
      <c r="O2025" s="1">
        <v>0.96533690096206171</v>
      </c>
      <c r="P2025" s="1">
        <v>0.95890484119228603</v>
      </c>
      <c r="Q2025" s="1">
        <v>0.99273125012715657</v>
      </c>
      <c r="R2025" s="1">
        <v>0.9329846751933194</v>
      </c>
      <c r="S2025" s="1">
        <v>0.92620304295414313</v>
      </c>
      <c r="T2025" s="1">
        <v>0.92620304295414313</v>
      </c>
      <c r="U2025" s="1">
        <v>0.95890484119228603</v>
      </c>
      <c r="V2025" s="1">
        <v>406.790663</v>
      </c>
      <c r="W2025" s="1">
        <v>379.211635</v>
      </c>
      <c r="X2025" s="1">
        <v>262.000766</v>
      </c>
      <c r="Y2025" s="1">
        <v>389.46</v>
      </c>
      <c r="Z2025" s="7">
        <v>74463.375599999999</v>
      </c>
      <c r="AA2025" s="7">
        <v>4.8185838019</v>
      </c>
      <c r="AB2025" s="7">
        <v>4.5209761067000001</v>
      </c>
      <c r="AC2025" s="7" t="s">
        <v>444</v>
      </c>
      <c r="AD2025" s="7" t="s">
        <v>445</v>
      </c>
      <c r="AE2025" s="7">
        <v>2.9194399208999999</v>
      </c>
      <c r="AF2025" s="7" t="s">
        <v>445</v>
      </c>
      <c r="AG2025" s="7">
        <v>5.0318928472</v>
      </c>
    </row>
    <row r="2026" spans="1:33" x14ac:dyDescent="0.25">
      <c r="A2026" s="1">
        <v>183653</v>
      </c>
      <c r="B2026" s="1">
        <v>21001000</v>
      </c>
      <c r="C2026" s="1">
        <v>9214475</v>
      </c>
      <c r="D2026" s="1">
        <v>132341</v>
      </c>
      <c r="E2026" s="1" t="s">
        <v>643</v>
      </c>
      <c r="F2026" s="1">
        <v>34203085</v>
      </c>
      <c r="G2026" s="1">
        <v>1.83</v>
      </c>
      <c r="H2026" s="1">
        <v>59.043753688817361</v>
      </c>
      <c r="I2026" s="1">
        <v>-18.415051510270168</v>
      </c>
      <c r="J2026" s="1">
        <v>19.826497040450501</v>
      </c>
      <c r="K2026" s="1">
        <v>-55.747981200911369</v>
      </c>
      <c r="L2026" s="1">
        <v>52.046755161484761</v>
      </c>
      <c r="M2026" s="1">
        <v>10.050000190734863</v>
      </c>
      <c r="N2026" s="1">
        <v>1</v>
      </c>
      <c r="O2026" s="1">
        <v>0.96533690096206171</v>
      </c>
      <c r="P2026" s="1">
        <v>0.96533690096206171</v>
      </c>
      <c r="Q2026" s="1">
        <v>1</v>
      </c>
      <c r="R2026" s="1">
        <v>0.9329846751933194</v>
      </c>
      <c r="S2026" s="1">
        <v>0.9329846751933194</v>
      </c>
      <c r="T2026" s="1">
        <v>0.9329846751933194</v>
      </c>
      <c r="U2026" s="1">
        <v>0.96533690096206171</v>
      </c>
      <c r="V2026" s="1">
        <v>406.790663</v>
      </c>
      <c r="W2026" s="1">
        <v>379.211635</v>
      </c>
      <c r="X2026" s="1">
        <v>262.000766</v>
      </c>
      <c r="Y2026" s="1">
        <v>389.46</v>
      </c>
      <c r="Z2026" s="7">
        <v>74463.375599999999</v>
      </c>
      <c r="AA2026" s="7">
        <v>6.0334256843</v>
      </c>
      <c r="AB2026" s="7">
        <v>5.1999273703000002</v>
      </c>
      <c r="AC2026" s="7" t="s">
        <v>444</v>
      </c>
      <c r="AD2026" s="7" t="s">
        <v>445</v>
      </c>
      <c r="AE2026" s="7">
        <v>3.3847811938999999</v>
      </c>
      <c r="AF2026" s="7" t="s">
        <v>445</v>
      </c>
      <c r="AG2026" s="7">
        <v>5.7439233017999998</v>
      </c>
    </row>
    <row r="2027" spans="1:33" x14ac:dyDescent="0.25">
      <c r="A2027" s="1">
        <v>188861</v>
      </c>
      <c r="B2027" s="1">
        <v>21002000</v>
      </c>
      <c r="C2027" s="1">
        <v>9214475</v>
      </c>
      <c r="D2027" s="1">
        <v>132351</v>
      </c>
      <c r="E2027" s="1" t="s">
        <v>643</v>
      </c>
      <c r="F2027" s="1">
        <v>34203085</v>
      </c>
      <c r="G2027" s="1">
        <v>1.83</v>
      </c>
      <c r="H2027" s="1">
        <v>54.273915414129483</v>
      </c>
      <c r="I2027" s="1">
        <v>-13.805513254708082</v>
      </c>
      <c r="J2027" s="1">
        <v>20.786970405362929</v>
      </c>
      <c r="K2027" s="1">
        <v>-51.173300944496262</v>
      </c>
      <c r="L2027" s="1">
        <v>47.434160229977948</v>
      </c>
      <c r="M2027" s="1">
        <v>10.050000190734863</v>
      </c>
      <c r="N2027" s="1">
        <v>1</v>
      </c>
      <c r="O2027" s="1">
        <v>0.96533690096206171</v>
      </c>
      <c r="P2027" s="1">
        <v>0.96533690096206171</v>
      </c>
      <c r="Q2027" s="1">
        <v>1</v>
      </c>
      <c r="R2027" s="1">
        <v>0.9329846751933194</v>
      </c>
      <c r="S2027" s="1">
        <v>0.9329846751933194</v>
      </c>
      <c r="T2027" s="1">
        <v>0.9329846751933194</v>
      </c>
      <c r="U2027" s="1">
        <v>0.96533690096206171</v>
      </c>
      <c r="V2027" s="1">
        <v>406.790663</v>
      </c>
      <c r="W2027" s="1">
        <v>379.211635</v>
      </c>
      <c r="X2027" s="1">
        <v>262.000766</v>
      </c>
      <c r="Y2027" s="1">
        <v>389.46</v>
      </c>
      <c r="Z2027" s="7">
        <v>74463.375599999999</v>
      </c>
      <c r="AA2027" s="7">
        <v>6.7173704090999999</v>
      </c>
      <c r="AB2027" s="7">
        <v>5.7448051563</v>
      </c>
      <c r="AC2027" s="7" t="s">
        <v>444</v>
      </c>
      <c r="AD2027" s="7" t="s">
        <v>445</v>
      </c>
      <c r="AE2027" s="7">
        <v>3.7767623948</v>
      </c>
      <c r="AF2027" s="7" t="s">
        <v>445</v>
      </c>
      <c r="AG2027" s="7">
        <v>6.3468019945999998</v>
      </c>
    </row>
    <row r="2028" spans="1:33" x14ac:dyDescent="0.25">
      <c r="A2028" s="1">
        <v>188862</v>
      </c>
      <c r="B2028" s="1">
        <v>21002000</v>
      </c>
      <c r="C2028" s="1">
        <v>9214476</v>
      </c>
      <c r="D2028" s="1">
        <v>132352</v>
      </c>
      <c r="E2028" s="1" t="s">
        <v>641</v>
      </c>
      <c r="F2028" s="1">
        <v>34203085</v>
      </c>
      <c r="G2028" s="1">
        <v>1.83</v>
      </c>
      <c r="H2028" s="1">
        <v>61.091360143521534</v>
      </c>
      <c r="I2028" s="1">
        <v>-30.732524393724347</v>
      </c>
      <c r="J2028" s="1">
        <v>8.3591823303826658</v>
      </c>
      <c r="K2028" s="1">
        <v>-57.335689339140011</v>
      </c>
      <c r="L2028" s="1">
        <v>57.371936823121004</v>
      </c>
      <c r="M2028" s="1">
        <v>29.722499847412109</v>
      </c>
      <c r="N2028" s="1">
        <v>0.99333697928322695</v>
      </c>
      <c r="O2028" s="1">
        <v>0.96533690096206171</v>
      </c>
      <c r="P2028" s="1">
        <v>0.95890484119228603</v>
      </c>
      <c r="Q2028" s="1">
        <v>0.99273125012715657</v>
      </c>
      <c r="R2028" s="1">
        <v>0.9329846751933194</v>
      </c>
      <c r="S2028" s="1">
        <v>0.92620304295414313</v>
      </c>
      <c r="T2028" s="1">
        <v>0.92620304295414313</v>
      </c>
      <c r="U2028" s="1">
        <v>0.95890484119228603</v>
      </c>
      <c r="V2028" s="1">
        <v>406.790663</v>
      </c>
      <c r="W2028" s="1">
        <v>379.211635</v>
      </c>
      <c r="X2028" s="1">
        <v>262.000766</v>
      </c>
      <c r="Y2028" s="1">
        <v>389.46</v>
      </c>
      <c r="Z2028" s="7">
        <v>74463.375599999999</v>
      </c>
      <c r="AA2028" s="7">
        <v>5.3380790814000001</v>
      </c>
      <c r="AB2028" s="7">
        <v>4.9521980158999996</v>
      </c>
      <c r="AC2028" s="7" t="s">
        <v>444</v>
      </c>
      <c r="AD2028" s="7" t="s">
        <v>445</v>
      </c>
      <c r="AE2028" s="7">
        <v>3.2323709634000002</v>
      </c>
      <c r="AF2028" s="7" t="s">
        <v>445</v>
      </c>
      <c r="AG2028" s="7">
        <v>5.5134837263999996</v>
      </c>
    </row>
    <row r="2029" spans="1:33" x14ac:dyDescent="0.25">
      <c r="A2029" s="1">
        <v>194141</v>
      </c>
      <c r="B2029" s="1">
        <v>26001000</v>
      </c>
      <c r="C2029" s="1">
        <v>9214519</v>
      </c>
      <c r="D2029" s="1">
        <v>132371</v>
      </c>
      <c r="E2029" s="1" t="s">
        <v>644</v>
      </c>
      <c r="F2029" s="1">
        <v>34203085</v>
      </c>
      <c r="G2029" s="1">
        <v>1.83</v>
      </c>
      <c r="H2029" s="1">
        <v>55.880457156230676</v>
      </c>
      <c r="I2029" s="1">
        <v>-34.871390409185757</v>
      </c>
      <c r="J2029" s="1">
        <v>1.9017923213476613</v>
      </c>
      <c r="K2029" s="1">
        <v>-52.766850471774461</v>
      </c>
      <c r="L2029" s="1">
        <v>54.954251201100831</v>
      </c>
      <c r="M2029" s="1">
        <v>28.762500762939453</v>
      </c>
      <c r="N2029" s="1">
        <v>0.99407031191719908</v>
      </c>
      <c r="O2029" s="1">
        <v>0.96533690096206171</v>
      </c>
      <c r="P2029" s="1">
        <v>0.95961275424453896</v>
      </c>
      <c r="Q2029" s="1">
        <v>0.99353124936421722</v>
      </c>
      <c r="R2029" s="1">
        <v>0.9329846751933194</v>
      </c>
      <c r="S2029" s="1">
        <v>0.92694942998248697</v>
      </c>
      <c r="T2029" s="1">
        <v>0.92694942998248697</v>
      </c>
      <c r="U2029" s="1">
        <v>0.95961275424453896</v>
      </c>
      <c r="V2029" s="1">
        <v>406.790663</v>
      </c>
      <c r="W2029" s="1">
        <v>379.211635</v>
      </c>
      <c r="X2029" s="1">
        <v>262.000766</v>
      </c>
      <c r="Y2029" s="1">
        <v>389.46</v>
      </c>
      <c r="Z2029" s="7">
        <v>74463.375599999999</v>
      </c>
      <c r="AA2029" s="7">
        <v>5.6218047475999997</v>
      </c>
      <c r="AB2029" s="7">
        <v>5.5120498295999996</v>
      </c>
      <c r="AC2029" s="7" t="s">
        <v>444</v>
      </c>
      <c r="AD2029" s="7" t="s">
        <v>445</v>
      </c>
      <c r="AE2029" s="7">
        <v>3.6025384976999999</v>
      </c>
      <c r="AF2029" s="7" t="s">
        <v>445</v>
      </c>
      <c r="AG2029" s="7">
        <v>6.0826812653999998</v>
      </c>
    </row>
    <row r="2030" spans="1:33" x14ac:dyDescent="0.25">
      <c r="A2030" s="1">
        <v>194142</v>
      </c>
      <c r="B2030" s="1">
        <v>26001000</v>
      </c>
      <c r="C2030" s="1">
        <v>9214476</v>
      </c>
      <c r="D2030" s="1">
        <v>132370</v>
      </c>
      <c r="E2030" s="1" t="s">
        <v>641</v>
      </c>
      <c r="F2030" s="1">
        <v>34203085</v>
      </c>
      <c r="G2030" s="1">
        <v>1.83</v>
      </c>
      <c r="H2030" s="1">
        <v>65.73818740041159</v>
      </c>
      <c r="I2030" s="1">
        <v>-34.854159684227497</v>
      </c>
      <c r="J2030" s="1">
        <v>7.8126821631127381</v>
      </c>
      <c r="K2030" s="1">
        <v>-61.803070945465606</v>
      </c>
      <c r="L2030" s="1">
        <v>62.201444722891139</v>
      </c>
      <c r="M2030" s="1">
        <v>29.722499847412109</v>
      </c>
      <c r="N2030" s="1">
        <v>0.99333697928322695</v>
      </c>
      <c r="O2030" s="1">
        <v>0.96533690096206171</v>
      </c>
      <c r="P2030" s="1">
        <v>0.95890484119228603</v>
      </c>
      <c r="Q2030" s="1">
        <v>0.99273125012715657</v>
      </c>
      <c r="R2030" s="1">
        <v>0.9329846751933194</v>
      </c>
      <c r="S2030" s="1">
        <v>0.92620304295414313</v>
      </c>
      <c r="T2030" s="1">
        <v>0.92620304295414313</v>
      </c>
      <c r="U2030" s="1">
        <v>0.95890484119228603</v>
      </c>
      <c r="V2030" s="1">
        <v>406.790663</v>
      </c>
      <c r="W2030" s="1">
        <v>379.211635</v>
      </c>
      <c r="X2030" s="1">
        <v>262.000766</v>
      </c>
      <c r="Y2030" s="1">
        <v>389.46</v>
      </c>
      <c r="Z2030" s="7">
        <v>74463.375599999999</v>
      </c>
      <c r="AA2030" s="7">
        <v>4.8459714924000004</v>
      </c>
      <c r="AB2030" s="7">
        <v>4.5314557188000002</v>
      </c>
      <c r="AC2030" s="7" t="s">
        <v>444</v>
      </c>
      <c r="AD2030" s="7" t="s">
        <v>445</v>
      </c>
      <c r="AE2030" s="7">
        <v>2.9264376836000001</v>
      </c>
      <c r="AF2030" s="7" t="s">
        <v>445</v>
      </c>
      <c r="AG2030" s="7">
        <v>5.0426621806999998</v>
      </c>
    </row>
    <row r="2031" spans="1:33" x14ac:dyDescent="0.25">
      <c r="A2031" s="1">
        <v>194143</v>
      </c>
      <c r="B2031" s="1">
        <v>26001000</v>
      </c>
      <c r="C2031" s="1">
        <v>9214475</v>
      </c>
      <c r="D2031" s="1">
        <v>132369</v>
      </c>
      <c r="E2031" s="1" t="s">
        <v>643</v>
      </c>
      <c r="F2031" s="1">
        <v>34203085</v>
      </c>
      <c r="G2031" s="1">
        <v>1.83</v>
      </c>
      <c r="H2031" s="1">
        <v>58.917029057033083</v>
      </c>
      <c r="I2031" s="1">
        <v>-17.936428124401424</v>
      </c>
      <c r="J2031" s="1">
        <v>20.24417753867548</v>
      </c>
      <c r="K2031" s="1">
        <v>-55.631395615960699</v>
      </c>
      <c r="L2031" s="1">
        <v>51.851235413746814</v>
      </c>
      <c r="M2031" s="1">
        <v>10.050000190734863</v>
      </c>
      <c r="N2031" s="1">
        <v>1</v>
      </c>
      <c r="O2031" s="1">
        <v>0.96533690096206171</v>
      </c>
      <c r="P2031" s="1">
        <v>0.96533690096206171</v>
      </c>
      <c r="Q2031" s="1">
        <v>1</v>
      </c>
      <c r="R2031" s="1">
        <v>0.9329846751933194</v>
      </c>
      <c r="S2031" s="1">
        <v>0.9329846751933194</v>
      </c>
      <c r="T2031" s="1">
        <v>0.9329846751933194</v>
      </c>
      <c r="U2031" s="1">
        <v>0.96533690096206171</v>
      </c>
      <c r="V2031" s="1">
        <v>406.790663</v>
      </c>
      <c r="W2031" s="1">
        <v>379.211635</v>
      </c>
      <c r="X2031" s="1">
        <v>262.000766</v>
      </c>
      <c r="Y2031" s="1">
        <v>389.46</v>
      </c>
      <c r="Z2031" s="7">
        <v>74463.375599999999</v>
      </c>
      <c r="AA2031" s="7">
        <v>6.0599472051000003</v>
      </c>
      <c r="AB2031" s="7">
        <v>5.2132627934000002</v>
      </c>
      <c r="AC2031" s="7" t="s">
        <v>444</v>
      </c>
      <c r="AD2031" s="7" t="s">
        <v>445</v>
      </c>
      <c r="AE2031" s="7">
        <v>3.3939702907</v>
      </c>
      <c r="AF2031" s="7" t="s">
        <v>445</v>
      </c>
      <c r="AG2031" s="7">
        <v>5.7580564047999996</v>
      </c>
    </row>
    <row r="2032" spans="1:33" x14ac:dyDescent="0.25">
      <c r="A2032" s="1">
        <v>199351</v>
      </c>
      <c r="B2032" s="1">
        <v>26002000</v>
      </c>
      <c r="C2032" s="1">
        <v>9214476</v>
      </c>
      <c r="D2032" s="1">
        <v>132380</v>
      </c>
      <c r="E2032" s="1" t="s">
        <v>641</v>
      </c>
      <c r="F2032" s="1">
        <v>34203085</v>
      </c>
      <c r="G2032" s="1">
        <v>1.83</v>
      </c>
      <c r="H2032" s="1">
        <v>60.731033371181702</v>
      </c>
      <c r="I2032" s="1">
        <v>-30.236782060461969</v>
      </c>
      <c r="J2032" s="1">
        <v>8.6606896577630259</v>
      </c>
      <c r="K2032" s="1">
        <v>-57.000982109496725</v>
      </c>
      <c r="L2032" s="1">
        <v>56.898724423176361</v>
      </c>
      <c r="M2032" s="1">
        <v>29.722499847412109</v>
      </c>
      <c r="N2032" s="1">
        <v>0.99333697928322695</v>
      </c>
      <c r="O2032" s="1">
        <v>0.96533690096206171</v>
      </c>
      <c r="P2032" s="1">
        <v>0.95890484119228603</v>
      </c>
      <c r="Q2032" s="1">
        <v>0.99273125012715657</v>
      </c>
      <c r="R2032" s="1">
        <v>0.9329846751933194</v>
      </c>
      <c r="S2032" s="1">
        <v>0.92620304295414313</v>
      </c>
      <c r="T2032" s="1">
        <v>0.92620304295414313</v>
      </c>
      <c r="U2032" s="1">
        <v>0.95890484119228603</v>
      </c>
      <c r="V2032" s="1">
        <v>406.790663</v>
      </c>
      <c r="W2032" s="1">
        <v>379.211635</v>
      </c>
      <c r="X2032" s="1">
        <v>262.000766</v>
      </c>
      <c r="Y2032" s="1">
        <v>389.46</v>
      </c>
      <c r="Z2032" s="7">
        <v>74463.375599999999</v>
      </c>
      <c r="AA2032" s="7">
        <v>5.3907912932000004</v>
      </c>
      <c r="AB2032" s="7">
        <v>4.9875133428999998</v>
      </c>
      <c r="AC2032" s="7" t="s">
        <v>444</v>
      </c>
      <c r="AD2032" s="7" t="s">
        <v>445</v>
      </c>
      <c r="AE2032" s="7">
        <v>3.2572232573000002</v>
      </c>
      <c r="AF2032" s="7" t="s">
        <v>445</v>
      </c>
      <c r="AG2032" s="7">
        <v>5.5517306129000001</v>
      </c>
    </row>
    <row r="2033" spans="1:33" x14ac:dyDescent="0.25">
      <c r="A2033" s="1">
        <v>199352</v>
      </c>
      <c r="B2033" s="1">
        <v>26002000</v>
      </c>
      <c r="C2033" s="1">
        <v>9214475</v>
      </c>
      <c r="D2033" s="1">
        <v>132379</v>
      </c>
      <c r="E2033" s="1" t="s">
        <v>643</v>
      </c>
      <c r="F2033" s="1">
        <v>34203085</v>
      </c>
      <c r="G2033" s="1">
        <v>1.83</v>
      </c>
      <c r="H2033" s="1">
        <v>53.909999063501346</v>
      </c>
      <c r="I2033" s="1">
        <v>-13.317300595679409</v>
      </c>
      <c r="J2033" s="1">
        <v>21.092064675463099</v>
      </c>
      <c r="K2033" s="1">
        <v>-50.831059841650301</v>
      </c>
      <c r="L2033" s="1">
        <v>47.058542325558832</v>
      </c>
      <c r="M2033" s="1">
        <v>10.050000190734863</v>
      </c>
      <c r="N2033" s="1">
        <v>1</v>
      </c>
      <c r="O2033" s="1">
        <v>0.96533690096206171</v>
      </c>
      <c r="P2033" s="1">
        <v>0.96533690096206171</v>
      </c>
      <c r="Q2033" s="1">
        <v>1</v>
      </c>
      <c r="R2033" s="1">
        <v>0.9329846751933194</v>
      </c>
      <c r="S2033" s="1">
        <v>0.9329846751933194</v>
      </c>
      <c r="T2033" s="1">
        <v>0.9329846751933194</v>
      </c>
      <c r="U2033" s="1">
        <v>0.96533690096206171</v>
      </c>
      <c r="V2033" s="1">
        <v>406.790663</v>
      </c>
      <c r="W2033" s="1">
        <v>379.211635</v>
      </c>
      <c r="X2033" s="1">
        <v>262.000766</v>
      </c>
      <c r="Y2033" s="1">
        <v>389.46</v>
      </c>
      <c r="Z2033" s="7">
        <v>74463.375599999999</v>
      </c>
      <c r="AA2033" s="7">
        <v>6.7789699053000003</v>
      </c>
      <c r="AB2033" s="7">
        <v>5.7903355759000004</v>
      </c>
      <c r="AC2033" s="7" t="s">
        <v>444</v>
      </c>
      <c r="AD2033" s="7" t="s">
        <v>445</v>
      </c>
      <c r="AE2033" s="7">
        <v>3.8089239202999998</v>
      </c>
      <c r="AF2033" s="7" t="s">
        <v>445</v>
      </c>
      <c r="AG2033" s="7">
        <v>6.3962673730999997</v>
      </c>
    </row>
    <row r="2034" spans="1:33" x14ac:dyDescent="0.25">
      <c r="A2034" s="1">
        <v>202463</v>
      </c>
      <c r="B2034" s="1">
        <v>20050006</v>
      </c>
      <c r="C2034" s="1">
        <v>9214475</v>
      </c>
      <c r="D2034" s="1">
        <v>132271</v>
      </c>
      <c r="E2034" s="1" t="s">
        <v>643</v>
      </c>
      <c r="F2034" s="1">
        <v>34203085</v>
      </c>
      <c r="G2034" s="1">
        <v>1.83</v>
      </c>
      <c r="H2034" s="1">
        <v>60.189546974997214</v>
      </c>
      <c r="I2034" s="1">
        <v>-22.240285327279601</v>
      </c>
      <c r="J2034" s="1">
        <v>16.996771713897786</v>
      </c>
      <c r="K2034" s="1">
        <v>-55.245598091378689</v>
      </c>
      <c r="L2034" s="1">
        <v>53.74659961629559</v>
      </c>
      <c r="M2034" s="1">
        <v>10.050000190734863</v>
      </c>
      <c r="N2034" s="1">
        <v>1</v>
      </c>
      <c r="O2034" s="1">
        <v>0.96533690096206171</v>
      </c>
      <c r="P2034" s="1">
        <v>0.96533690096206171</v>
      </c>
      <c r="Q2034" s="1">
        <v>1</v>
      </c>
      <c r="R2034" s="1">
        <v>0.9329846751933194</v>
      </c>
      <c r="S2034" s="1">
        <v>0.9329846751933194</v>
      </c>
      <c r="T2034" s="1">
        <v>0.9329846751933194</v>
      </c>
      <c r="U2034" s="1">
        <v>0.96533690096206171</v>
      </c>
      <c r="V2034" s="1">
        <v>406.790663</v>
      </c>
      <c r="W2034" s="1">
        <v>379.211635</v>
      </c>
      <c r="X2034" s="1">
        <v>262.000766</v>
      </c>
      <c r="Y2034" s="1">
        <v>389.46</v>
      </c>
      <c r="Z2034" s="7">
        <v>74463.375599999999</v>
      </c>
      <c r="AA2034" s="7">
        <v>5.8109794321999999</v>
      </c>
      <c r="AB2034" s="7">
        <v>5.0819029704999998</v>
      </c>
      <c r="AC2034" s="7" t="s">
        <v>444</v>
      </c>
      <c r="AD2034" s="7" t="s">
        <v>445</v>
      </c>
      <c r="AE2034" s="7">
        <v>3.4246547781999999</v>
      </c>
      <c r="AF2034" s="7" t="s">
        <v>445</v>
      </c>
      <c r="AG2034" s="7">
        <v>5.8052500550000001</v>
      </c>
    </row>
    <row r="2035" spans="1:33" x14ac:dyDescent="0.25">
      <c r="A2035" s="1">
        <v>204561</v>
      </c>
      <c r="B2035" s="1">
        <v>20051006</v>
      </c>
      <c r="C2035" s="1">
        <v>9214475</v>
      </c>
      <c r="D2035" s="1">
        <v>132276</v>
      </c>
      <c r="E2035" s="1" t="s">
        <v>643</v>
      </c>
      <c r="F2035" s="1">
        <v>34203085</v>
      </c>
      <c r="G2035" s="1">
        <v>1.83</v>
      </c>
      <c r="H2035" s="1">
        <v>54.072228782936293</v>
      </c>
      <c r="I2035" s="1">
        <v>-9.7307048633678335</v>
      </c>
      <c r="J2035" s="1">
        <v>24.931328359213602</v>
      </c>
      <c r="K2035" s="1">
        <v>-51.408126938607289</v>
      </c>
      <c r="L2035" s="1">
        <v>47.301671894860227</v>
      </c>
      <c r="M2035" s="1">
        <v>10.050000190734863</v>
      </c>
      <c r="N2035" s="1">
        <v>1</v>
      </c>
      <c r="O2035" s="1">
        <v>0.96533690096206171</v>
      </c>
      <c r="P2035" s="1">
        <v>0.96533690096206171</v>
      </c>
      <c r="Q2035" s="1">
        <v>1</v>
      </c>
      <c r="R2035" s="1">
        <v>0.9329846751933194</v>
      </c>
      <c r="S2035" s="1">
        <v>0.9329846751933194</v>
      </c>
      <c r="T2035" s="1">
        <v>0.9329846751933194</v>
      </c>
      <c r="U2035" s="1">
        <v>0.96533690096206171</v>
      </c>
      <c r="V2035" s="1">
        <v>406.790663</v>
      </c>
      <c r="W2035" s="1">
        <v>379.211635</v>
      </c>
      <c r="X2035" s="1">
        <v>262.000766</v>
      </c>
      <c r="Y2035" s="1">
        <v>389.46</v>
      </c>
      <c r="Z2035" s="7">
        <v>74463.375599999999</v>
      </c>
      <c r="AA2035" s="7">
        <v>6.7389861685000003</v>
      </c>
      <c r="AB2035" s="7">
        <v>5.7699629325000004</v>
      </c>
      <c r="AC2035" s="7" t="s">
        <v>444</v>
      </c>
      <c r="AD2035" s="7" t="s">
        <v>445</v>
      </c>
      <c r="AE2035" s="7">
        <v>3.7549427323</v>
      </c>
      <c r="AF2035" s="7" t="s">
        <v>445</v>
      </c>
      <c r="AG2035" s="7">
        <v>6.3132427076999997</v>
      </c>
    </row>
    <row r="2036" spans="1:33" x14ac:dyDescent="0.25">
      <c r="A2036" s="1">
        <v>206659</v>
      </c>
      <c r="B2036" s="1">
        <v>20052006</v>
      </c>
      <c r="C2036" s="1">
        <v>9214476</v>
      </c>
      <c r="D2036" s="1">
        <v>132281</v>
      </c>
      <c r="E2036" s="1" t="s">
        <v>641</v>
      </c>
      <c r="F2036" s="1">
        <v>34203085</v>
      </c>
      <c r="G2036" s="1">
        <v>1.83</v>
      </c>
      <c r="H2036" s="1">
        <v>61.618084722270993</v>
      </c>
      <c r="I2036" s="1">
        <v>-19.314541839549619</v>
      </c>
      <c r="J2036" s="1">
        <v>20.96879334061504</v>
      </c>
      <c r="K2036" s="1">
        <v>-60.022243543001586</v>
      </c>
      <c r="L2036" s="1">
        <v>54.262681773787584</v>
      </c>
      <c r="M2036" s="1">
        <v>29.722499847412109</v>
      </c>
      <c r="N2036" s="1">
        <v>0.99333697928322695</v>
      </c>
      <c r="O2036" s="1">
        <v>0.96533690096206171</v>
      </c>
      <c r="P2036" s="1">
        <v>0.95890484119228603</v>
      </c>
      <c r="Q2036" s="1">
        <v>0.99273125012715657</v>
      </c>
      <c r="R2036" s="1">
        <v>0.9329846751933194</v>
      </c>
      <c r="S2036" s="1">
        <v>0.92620304295414313</v>
      </c>
      <c r="T2036" s="1">
        <v>0.92620304295414313</v>
      </c>
      <c r="U2036" s="1">
        <v>0.95890484119228603</v>
      </c>
      <c r="V2036" s="1">
        <v>406.790663</v>
      </c>
      <c r="W2036" s="1">
        <v>379.211635</v>
      </c>
      <c r="X2036" s="1">
        <v>262.000766</v>
      </c>
      <c r="Y2036" s="1">
        <v>389.46</v>
      </c>
      <c r="Z2036" s="7">
        <v>74463.375599999999</v>
      </c>
      <c r="AA2036" s="7">
        <v>5.7012514080000001</v>
      </c>
      <c r="AB2036" s="7">
        <v>4.9013173530999996</v>
      </c>
      <c r="AC2036" s="7" t="s">
        <v>444</v>
      </c>
      <c r="AD2036" s="7" t="s">
        <v>445</v>
      </c>
      <c r="AE2036" s="7">
        <v>3.0429329594999999</v>
      </c>
      <c r="AF2036" s="7" t="s">
        <v>445</v>
      </c>
      <c r="AG2036" s="7">
        <v>5.2219446892999999</v>
      </c>
    </row>
    <row r="2037" spans="1:33" x14ac:dyDescent="0.25">
      <c r="A2037" s="1">
        <v>208757</v>
      </c>
      <c r="B2037" s="1">
        <v>20053006</v>
      </c>
      <c r="C2037" s="1">
        <v>9214476</v>
      </c>
      <c r="D2037" s="1">
        <v>132286</v>
      </c>
      <c r="E2037" s="1" t="s">
        <v>641</v>
      </c>
      <c r="F2037" s="1">
        <v>34203085</v>
      </c>
      <c r="G2037" s="1">
        <v>1.83</v>
      </c>
      <c r="H2037" s="1">
        <v>62.501588810348601</v>
      </c>
      <c r="I2037" s="1">
        <v>-14.903885289907326</v>
      </c>
      <c r="J2037" s="1">
        <v>26.239894110241195</v>
      </c>
      <c r="K2037" s="1">
        <v>-61.617605816386821</v>
      </c>
      <c r="L2037" s="1">
        <v>55.68234083727237</v>
      </c>
      <c r="M2037" s="1">
        <v>29.722499847412109</v>
      </c>
      <c r="N2037" s="1">
        <v>0.99333697928322695</v>
      </c>
      <c r="O2037" s="1">
        <v>0.96533690096206171</v>
      </c>
      <c r="P2037" s="1">
        <v>0.95890484119228603</v>
      </c>
      <c r="Q2037" s="1">
        <v>0.99273125012715657</v>
      </c>
      <c r="R2037" s="1">
        <v>0.9329846751933194</v>
      </c>
      <c r="S2037" s="1">
        <v>0.92620304295414313</v>
      </c>
      <c r="T2037" s="1">
        <v>0.92620304295414313</v>
      </c>
      <c r="U2037" s="1">
        <v>0.95890484119228603</v>
      </c>
      <c r="V2037" s="1">
        <v>406.790663</v>
      </c>
      <c r="W2037" s="1">
        <v>379.211635</v>
      </c>
      <c r="X2037" s="1">
        <v>262.000766</v>
      </c>
      <c r="Y2037" s="1">
        <v>389.46</v>
      </c>
      <c r="Z2037" s="7">
        <v>74463.375599999999</v>
      </c>
      <c r="AA2037" s="7">
        <v>5.5303984561000004</v>
      </c>
      <c r="AB2037" s="7">
        <v>4.8178980655999997</v>
      </c>
      <c r="AC2037" s="7" t="s">
        <v>444</v>
      </c>
      <c r="AD2037" s="7" t="s">
        <v>445</v>
      </c>
      <c r="AE2037" s="7">
        <v>2.9382560147999999</v>
      </c>
      <c r="AF2037" s="7" t="s">
        <v>445</v>
      </c>
      <c r="AG2037" s="7">
        <v>5.0608502148000003</v>
      </c>
    </row>
    <row r="2038" spans="1:33" x14ac:dyDescent="0.25">
      <c r="A2038" s="1">
        <v>210855</v>
      </c>
      <c r="B2038" s="1">
        <v>20054006</v>
      </c>
      <c r="C2038" s="1">
        <v>9214487</v>
      </c>
      <c r="D2038" s="1">
        <v>132291</v>
      </c>
      <c r="E2038" s="1" t="s">
        <v>642</v>
      </c>
      <c r="F2038" s="1">
        <v>34203085</v>
      </c>
      <c r="G2038" s="1">
        <v>1.83</v>
      </c>
      <c r="H2038" s="1">
        <v>36.277013148757078</v>
      </c>
      <c r="I2038" s="1">
        <v>-12.569333680202845</v>
      </c>
      <c r="J2038" s="1">
        <v>14.226978501393107</v>
      </c>
      <c r="K2038" s="1">
        <v>-36.483789491208313</v>
      </c>
      <c r="L2038" s="1">
        <v>32.114194277697287</v>
      </c>
      <c r="M2038" s="1">
        <v>57.904998779296875</v>
      </c>
      <c r="N2038" s="1">
        <v>0.97180868148803712</v>
      </c>
      <c r="O2038" s="1">
        <v>0.96533690096206171</v>
      </c>
      <c r="P2038" s="1">
        <v>0.93812278091568901</v>
      </c>
      <c r="Q2038" s="1">
        <v>0.96924583435058598</v>
      </c>
      <c r="R2038" s="1">
        <v>0.9329846751933194</v>
      </c>
      <c r="S2038" s="1">
        <v>0.90429150994405927</v>
      </c>
      <c r="T2038" s="1">
        <v>0.90429150994405927</v>
      </c>
      <c r="U2038" s="1">
        <v>0.93812278091568901</v>
      </c>
      <c r="V2038" s="1">
        <v>406.790663</v>
      </c>
      <c r="W2038" s="1">
        <v>379.211635</v>
      </c>
      <c r="X2038" s="1">
        <v>262.000766</v>
      </c>
      <c r="Y2038" s="1">
        <v>389.46</v>
      </c>
      <c r="Z2038" s="7">
        <v>74463.375599999999</v>
      </c>
      <c r="AA2038" s="7">
        <v>10.077564969999999</v>
      </c>
      <c r="AB2038" s="7">
        <v>8.8064047368999994</v>
      </c>
      <c r="AC2038" s="7" t="s">
        <v>444</v>
      </c>
      <c r="AD2038" s="7" t="s">
        <v>445</v>
      </c>
      <c r="AE2038" s="7">
        <v>5.4939818915999998</v>
      </c>
      <c r="AF2038" s="7" t="s">
        <v>445</v>
      </c>
      <c r="AG2038" s="7">
        <v>9.0143461890999994</v>
      </c>
    </row>
    <row r="2039" spans="1:33" x14ac:dyDescent="0.25">
      <c r="A2039" s="1">
        <v>212953</v>
      </c>
      <c r="B2039" s="1">
        <v>20055006</v>
      </c>
      <c r="C2039" s="1">
        <v>9214487</v>
      </c>
      <c r="D2039" s="1">
        <v>132296</v>
      </c>
      <c r="E2039" s="1" t="s">
        <v>642</v>
      </c>
      <c r="F2039" s="1">
        <v>34203085</v>
      </c>
      <c r="G2039" s="1">
        <v>1.83</v>
      </c>
      <c r="H2039" s="1">
        <v>36.556670314962503</v>
      </c>
      <c r="I2039" s="1">
        <v>-16.883133676536488</v>
      </c>
      <c r="J2039" s="1">
        <v>10.060721369268119</v>
      </c>
      <c r="K2039" s="1">
        <v>-36.268263629291418</v>
      </c>
      <c r="L2039" s="1">
        <v>32.720373946823443</v>
      </c>
      <c r="M2039" s="1">
        <v>57.904998779296875</v>
      </c>
      <c r="N2039" s="1">
        <v>0.97180868148803712</v>
      </c>
      <c r="O2039" s="1">
        <v>0.96533690096206171</v>
      </c>
      <c r="P2039" s="1">
        <v>0.93812278091568901</v>
      </c>
      <c r="Q2039" s="1">
        <v>0.96924583435058598</v>
      </c>
      <c r="R2039" s="1">
        <v>0.9329846751933194</v>
      </c>
      <c r="S2039" s="1">
        <v>0.90429150994405927</v>
      </c>
      <c r="T2039" s="1">
        <v>0.90429150994405927</v>
      </c>
      <c r="U2039" s="1">
        <v>0.93812278091568901</v>
      </c>
      <c r="V2039" s="1">
        <v>406.790663</v>
      </c>
      <c r="W2039" s="1">
        <v>379.211635</v>
      </c>
      <c r="X2039" s="1">
        <v>262.000766</v>
      </c>
      <c r="Y2039" s="1">
        <v>389.46</v>
      </c>
      <c r="Z2039" s="7">
        <v>74463.375599999999</v>
      </c>
      <c r="AA2039" s="7">
        <v>9.8723413174000001</v>
      </c>
      <c r="AB2039" s="7">
        <v>8.7313861059000004</v>
      </c>
      <c r="AC2039" s="7" t="s">
        <v>444</v>
      </c>
      <c r="AD2039" s="7" t="s">
        <v>445</v>
      </c>
      <c r="AE2039" s="7">
        <v>5.5325726842999998</v>
      </c>
      <c r="AF2039" s="7" t="s">
        <v>445</v>
      </c>
      <c r="AG2039" s="7">
        <v>9.0738569122000001</v>
      </c>
    </row>
    <row r="2040" spans="1:33" x14ac:dyDescent="0.25">
      <c r="A2040" s="1">
        <v>215051</v>
      </c>
      <c r="B2040" s="1">
        <v>20056006</v>
      </c>
      <c r="C2040" s="1">
        <v>9214487</v>
      </c>
      <c r="D2040" s="1">
        <v>132301</v>
      </c>
      <c r="E2040" s="1" t="s">
        <v>642</v>
      </c>
      <c r="F2040" s="1">
        <v>34203085</v>
      </c>
      <c r="G2040" s="1">
        <v>1.83</v>
      </c>
      <c r="H2040" s="1">
        <v>32.43222308338428</v>
      </c>
      <c r="I2040" s="1">
        <v>-19.399492411472046</v>
      </c>
      <c r="J2040" s="1">
        <v>3.9608917723202621</v>
      </c>
      <c r="K2040" s="1">
        <v>-31.084795139859992</v>
      </c>
      <c r="L2040" s="1">
        <v>30.65210103579988</v>
      </c>
      <c r="M2040" s="1">
        <v>57.904998779296875</v>
      </c>
      <c r="N2040" s="1">
        <v>0.97180868148803712</v>
      </c>
      <c r="O2040" s="1">
        <v>0.96533690096206171</v>
      </c>
      <c r="P2040" s="1">
        <v>0.93812278091568901</v>
      </c>
      <c r="Q2040" s="1">
        <v>0.96924583435058598</v>
      </c>
      <c r="R2040" s="1">
        <v>0.9329846751933194</v>
      </c>
      <c r="S2040" s="1">
        <v>0.90429150994405927</v>
      </c>
      <c r="T2040" s="1">
        <v>0.90429150994405927</v>
      </c>
      <c r="U2040" s="1">
        <v>0.93812278091568901</v>
      </c>
      <c r="V2040" s="1">
        <v>406.790663</v>
      </c>
      <c r="W2040" s="1">
        <v>379.211635</v>
      </c>
      <c r="X2040" s="1">
        <v>262.000766</v>
      </c>
      <c r="Y2040" s="1">
        <v>389.46</v>
      </c>
      <c r="Z2040" s="7">
        <v>74463.375599999999</v>
      </c>
      <c r="AA2040" s="7">
        <v>10.605960490999999</v>
      </c>
      <c r="AB2040" s="7">
        <v>9.9689389058</v>
      </c>
      <c r="AC2040" s="7" t="s">
        <v>444</v>
      </c>
      <c r="AD2040" s="7" t="s">
        <v>445</v>
      </c>
      <c r="AE2040" s="7">
        <v>6.6218957605000002</v>
      </c>
      <c r="AF2040" s="7" t="s">
        <v>445</v>
      </c>
      <c r="AG2040" s="7">
        <v>10.753698121999999</v>
      </c>
    </row>
    <row r="2041" spans="1:33" x14ac:dyDescent="0.25">
      <c r="A2041" s="1">
        <v>217149</v>
      </c>
      <c r="B2041" s="1">
        <v>20057006</v>
      </c>
      <c r="C2041" s="1">
        <v>9214487</v>
      </c>
      <c r="D2041" s="1">
        <v>132306</v>
      </c>
      <c r="E2041" s="1" t="s">
        <v>642</v>
      </c>
      <c r="F2041" s="1">
        <v>34203085</v>
      </c>
      <c r="G2041" s="1">
        <v>1.83</v>
      </c>
      <c r="H2041" s="1">
        <v>51.682062414467133</v>
      </c>
      <c r="I2041" s="1">
        <v>-34.279552172265873</v>
      </c>
      <c r="J2041" s="1">
        <v>5.0576609771827084</v>
      </c>
      <c r="K2041" s="1">
        <v>-49.16864165153978</v>
      </c>
      <c r="L2041" s="1">
        <v>49.370572107276644</v>
      </c>
      <c r="M2041" s="1">
        <v>57.904998779296875</v>
      </c>
      <c r="N2041" s="1">
        <v>0.97180868148803712</v>
      </c>
      <c r="O2041" s="1">
        <v>0.96533690096206171</v>
      </c>
      <c r="P2041" s="1">
        <v>0.93812278091568901</v>
      </c>
      <c r="Q2041" s="1">
        <v>0.96924583435058598</v>
      </c>
      <c r="R2041" s="1">
        <v>0.9329846751933194</v>
      </c>
      <c r="S2041" s="1">
        <v>0.90429150994405927</v>
      </c>
      <c r="T2041" s="1">
        <v>0.90429150994405927</v>
      </c>
      <c r="U2041" s="1">
        <v>0.93812278091568901</v>
      </c>
      <c r="V2041" s="1">
        <v>406.790663</v>
      </c>
      <c r="W2041" s="1">
        <v>379.211635</v>
      </c>
      <c r="X2041" s="1">
        <v>262.000766</v>
      </c>
      <c r="Y2041" s="1">
        <v>389.46</v>
      </c>
      <c r="Z2041" s="7">
        <v>74463.375599999999</v>
      </c>
      <c r="AA2041" s="7">
        <v>6.2056502162999996</v>
      </c>
      <c r="AB2041" s="7">
        <v>5.8833761070000001</v>
      </c>
      <c r="AC2041" s="7" t="s">
        <v>444</v>
      </c>
      <c r="AD2041" s="7" t="s">
        <v>445</v>
      </c>
      <c r="AE2041" s="7">
        <v>3.8186213882</v>
      </c>
      <c r="AF2041" s="7" t="s">
        <v>445</v>
      </c>
      <c r="AG2041" s="7">
        <v>6.4307787643000003</v>
      </c>
    </row>
    <row r="2042" spans="1:33" x14ac:dyDescent="0.25">
      <c r="A2042" s="1">
        <v>219247</v>
      </c>
      <c r="B2042" s="1">
        <v>20058006</v>
      </c>
      <c r="C2042" s="1">
        <v>9214519</v>
      </c>
      <c r="D2042" s="1">
        <v>132311</v>
      </c>
      <c r="E2042" s="1" t="s">
        <v>644</v>
      </c>
      <c r="F2042" s="1">
        <v>34203085</v>
      </c>
      <c r="G2042" s="1">
        <v>1.83</v>
      </c>
      <c r="H2042" s="1">
        <v>55.050895204663831</v>
      </c>
      <c r="I2042" s="1">
        <v>-21.223389009750214</v>
      </c>
      <c r="J2042" s="1">
        <v>16.96265605738056</v>
      </c>
      <c r="K2042" s="1">
        <v>-53.273423021045552</v>
      </c>
      <c r="L2042" s="1">
        <v>48.834791651842096</v>
      </c>
      <c r="M2042" s="1">
        <v>28.762500762939453</v>
      </c>
      <c r="N2042" s="1">
        <v>0.99407031191719908</v>
      </c>
      <c r="O2042" s="1">
        <v>0.96533690096206171</v>
      </c>
      <c r="P2042" s="1">
        <v>0.95961275424453896</v>
      </c>
      <c r="Q2042" s="1">
        <v>0.99353124936421722</v>
      </c>
      <c r="R2042" s="1">
        <v>0.9329846751933194</v>
      </c>
      <c r="S2042" s="1">
        <v>0.92694942998248697</v>
      </c>
      <c r="T2042" s="1">
        <v>0.92694942998248697</v>
      </c>
      <c r="U2042" s="1">
        <v>0.95961275424453896</v>
      </c>
      <c r="V2042" s="1">
        <v>406.790663</v>
      </c>
      <c r="W2042" s="1">
        <v>379.211635</v>
      </c>
      <c r="X2042" s="1">
        <v>262.000766</v>
      </c>
      <c r="Y2042" s="1">
        <v>389.46</v>
      </c>
      <c r="Z2042" s="7">
        <v>74463.375599999999</v>
      </c>
      <c r="AA2042" s="7">
        <v>6.4515792776999996</v>
      </c>
      <c r="AB2042" s="7">
        <v>5.6101799099000003</v>
      </c>
      <c r="AC2042" s="7" t="s">
        <v>444</v>
      </c>
      <c r="AD2042" s="7" t="s">
        <v>445</v>
      </c>
      <c r="AE2042" s="7">
        <v>3.5587733418999998</v>
      </c>
      <c r="AF2042" s="7" t="s">
        <v>445</v>
      </c>
      <c r="AG2042" s="7">
        <v>6.0153326382000003</v>
      </c>
    </row>
    <row r="2043" spans="1:33" x14ac:dyDescent="0.25">
      <c r="A2043" s="1">
        <v>221345</v>
      </c>
      <c r="B2043" s="1">
        <v>20093006</v>
      </c>
      <c r="C2043" s="1">
        <v>9214519</v>
      </c>
      <c r="D2043" s="1">
        <v>132329</v>
      </c>
      <c r="E2043" s="1" t="s">
        <v>644</v>
      </c>
      <c r="F2043" s="1">
        <v>34203085</v>
      </c>
      <c r="G2043" s="1">
        <v>1.83</v>
      </c>
      <c r="H2043" s="1">
        <v>47.729559108001588</v>
      </c>
      <c r="I2043" s="1">
        <v>-17.481164127593942</v>
      </c>
      <c r="J2043" s="1">
        <v>15.573898758966806</v>
      </c>
      <c r="K2043" s="1">
        <v>-47.190055366139546</v>
      </c>
      <c r="L2043" s="1">
        <v>42.160514548083654</v>
      </c>
      <c r="M2043" s="1">
        <v>28.762500762939453</v>
      </c>
      <c r="N2043" s="1">
        <v>0.99407031191719908</v>
      </c>
      <c r="O2043" s="1">
        <v>0.96533690096206171</v>
      </c>
      <c r="P2043" s="1">
        <v>0.95961275424453896</v>
      </c>
      <c r="Q2043" s="1">
        <v>0.99353124936421722</v>
      </c>
      <c r="R2043" s="1">
        <v>0.9329846751933194</v>
      </c>
      <c r="S2043" s="1">
        <v>0.92694942998248697</v>
      </c>
      <c r="T2043" s="1">
        <v>0.92694942998248697</v>
      </c>
      <c r="U2043" s="1">
        <v>0.95961275424453896</v>
      </c>
      <c r="V2043" s="1">
        <v>406.790663</v>
      </c>
      <c r="W2043" s="1">
        <v>379.211635</v>
      </c>
      <c r="X2043" s="1">
        <v>262.000766</v>
      </c>
      <c r="Y2043" s="1">
        <v>389.46</v>
      </c>
      <c r="Z2043" s="7">
        <v>74463.375599999999</v>
      </c>
      <c r="AA2043" s="7">
        <v>7.6312115827999998</v>
      </c>
      <c r="AB2043" s="7">
        <v>6.6241291205000001</v>
      </c>
      <c r="AC2043" s="7" t="s">
        <v>444</v>
      </c>
      <c r="AD2043" s="7" t="s">
        <v>445</v>
      </c>
      <c r="AE2043" s="7">
        <v>4.1464542437</v>
      </c>
      <c r="AF2043" s="7" t="s">
        <v>445</v>
      </c>
      <c r="AG2043" s="7">
        <v>6.9196936806</v>
      </c>
    </row>
    <row r="2044" spans="1:33" x14ac:dyDescent="0.25">
      <c r="A2044" s="1">
        <v>223443</v>
      </c>
      <c r="B2044" s="1">
        <v>21051006</v>
      </c>
      <c r="C2044" s="1">
        <v>9214519</v>
      </c>
      <c r="D2044" s="1">
        <v>132357</v>
      </c>
      <c r="E2044" s="1" t="s">
        <v>644</v>
      </c>
      <c r="F2044" s="1">
        <v>34203085</v>
      </c>
      <c r="G2044" s="1">
        <v>1.83</v>
      </c>
      <c r="H2044" s="1">
        <v>52.141402487740194</v>
      </c>
      <c r="I2044" s="1">
        <v>-22.111645775774679</v>
      </c>
      <c r="J2044" s="1">
        <v>12.655499474029344</v>
      </c>
      <c r="K2044" s="1">
        <v>-50.941304966174428</v>
      </c>
      <c r="L2044" s="1">
        <v>47.106745000892914</v>
      </c>
      <c r="M2044" s="1">
        <v>28.762500762939453</v>
      </c>
      <c r="N2044" s="1">
        <v>0.99407031191719908</v>
      </c>
      <c r="O2044" s="1">
        <v>0.96533690096206171</v>
      </c>
      <c r="P2044" s="1">
        <v>0.95961275424453896</v>
      </c>
      <c r="Q2044" s="1">
        <v>0.99353124936421722</v>
      </c>
      <c r="R2044" s="1">
        <v>0.9329846751933194</v>
      </c>
      <c r="S2044" s="1">
        <v>0.92694942998248697</v>
      </c>
      <c r="T2044" s="1">
        <v>0.92694942998248697</v>
      </c>
      <c r="U2044" s="1">
        <v>0.95961275424453896</v>
      </c>
      <c r="V2044" s="1">
        <v>406.790663</v>
      </c>
      <c r="W2044" s="1">
        <v>379.211635</v>
      </c>
      <c r="X2044" s="1">
        <v>262.000766</v>
      </c>
      <c r="Y2044" s="1">
        <v>389.46</v>
      </c>
      <c r="Z2044" s="7">
        <v>74463.375599999999</v>
      </c>
      <c r="AA2044" s="7">
        <v>6.7249302939</v>
      </c>
      <c r="AB2044" s="7">
        <v>5.9790282604999998</v>
      </c>
      <c r="AC2044" s="7" t="s">
        <v>444</v>
      </c>
      <c r="AD2044" s="7" t="s">
        <v>445</v>
      </c>
      <c r="AE2044" s="7">
        <v>3.7674762329</v>
      </c>
      <c r="AF2044" s="7" t="s">
        <v>445</v>
      </c>
      <c r="AG2044" s="7">
        <v>6.3364980249</v>
      </c>
    </row>
    <row r="2045" spans="1:33" x14ac:dyDescent="0.25">
      <c r="A2045" s="1">
        <v>225541</v>
      </c>
      <c r="B2045" s="1">
        <v>26051006</v>
      </c>
      <c r="C2045" s="1">
        <v>9214519</v>
      </c>
      <c r="D2045" s="1">
        <v>132385</v>
      </c>
      <c r="E2045" s="1" t="s">
        <v>644</v>
      </c>
      <c r="F2045" s="1">
        <v>34203085</v>
      </c>
      <c r="G2045" s="1">
        <v>1.83</v>
      </c>
      <c r="H2045" s="1">
        <v>50.750543657395426</v>
      </c>
      <c r="I2045" s="1">
        <v>-21.703539314502311</v>
      </c>
      <c r="J2045" s="1">
        <v>12.306971059447662</v>
      </c>
      <c r="K2045" s="1">
        <v>-49.546902148624916</v>
      </c>
      <c r="L2045" s="1">
        <v>45.853417335339785</v>
      </c>
      <c r="M2045" s="1">
        <v>28.762500762939453</v>
      </c>
      <c r="N2045" s="1">
        <v>0.99407031191719908</v>
      </c>
      <c r="O2045" s="1">
        <v>0.96533690096206171</v>
      </c>
      <c r="P2045" s="1">
        <v>0.95961275424453896</v>
      </c>
      <c r="Q2045" s="1">
        <v>0.99353124936421722</v>
      </c>
      <c r="R2045" s="1">
        <v>0.9329846751933194</v>
      </c>
      <c r="S2045" s="1">
        <v>0.92694942998248697</v>
      </c>
      <c r="T2045" s="1">
        <v>0.92694942998248697</v>
      </c>
      <c r="U2045" s="1">
        <v>0.95961275424453896</v>
      </c>
      <c r="V2045" s="1">
        <v>406.790663</v>
      </c>
      <c r="W2045" s="1">
        <v>379.211635</v>
      </c>
      <c r="X2045" s="1">
        <v>262.000766</v>
      </c>
      <c r="Y2045" s="1">
        <v>389.46</v>
      </c>
      <c r="Z2045" s="7">
        <v>74463.375599999999</v>
      </c>
      <c r="AA2045" s="7">
        <v>6.9360785443999999</v>
      </c>
      <c r="AB2045" s="7">
        <v>6.1702940556000003</v>
      </c>
      <c r="AC2045" s="7" t="s">
        <v>444</v>
      </c>
      <c r="AD2045" s="7" t="s">
        <v>445</v>
      </c>
      <c r="AE2045" s="7">
        <v>3.9016477351000001</v>
      </c>
      <c r="AF2045" s="7" t="s">
        <v>445</v>
      </c>
      <c r="AG2045" s="7">
        <v>6.5429697328999996</v>
      </c>
    </row>
    <row r="2046" spans="1:33" x14ac:dyDescent="0.25">
      <c r="A2046" s="1">
        <v>102907</v>
      </c>
      <c r="B2046" s="1">
        <v>20001000</v>
      </c>
      <c r="C2046" s="1">
        <v>9215527</v>
      </c>
      <c r="D2046" s="1">
        <v>132007</v>
      </c>
      <c r="E2046" s="1" t="s">
        <v>645</v>
      </c>
      <c r="F2046" s="1">
        <v>34203085</v>
      </c>
      <c r="G2046" s="1">
        <v>1.83</v>
      </c>
      <c r="H2046" s="1">
        <v>78.168061805297285</v>
      </c>
      <c r="I2046" s="1">
        <v>-33.213592558887939</v>
      </c>
      <c r="J2046" s="1">
        <v>19.850963708289893</v>
      </c>
      <c r="K2046" s="1">
        <v>-75.983333793808839</v>
      </c>
      <c r="L2046" s="1">
        <v>70.375483039077849</v>
      </c>
      <c r="M2046" s="1">
        <v>175.54750061035156</v>
      </c>
      <c r="N2046" s="1">
        <v>0.70346363414417612</v>
      </c>
      <c r="O2046" s="1">
        <v>0.96533690096206171</v>
      </c>
      <c r="P2046" s="1">
        <v>0.67907940452424853</v>
      </c>
      <c r="Q2046" s="1">
        <v>0.75311727072975854</v>
      </c>
      <c r="R2046" s="1">
        <v>0.9329846751933194</v>
      </c>
      <c r="S2046" s="1">
        <v>0.70264687221428301</v>
      </c>
      <c r="T2046" s="1">
        <v>0.70264687221428301</v>
      </c>
      <c r="U2046" s="1">
        <v>0.67907940452424853</v>
      </c>
      <c r="V2046" s="1">
        <v>406.790663</v>
      </c>
      <c r="W2046" s="1">
        <v>379.211635</v>
      </c>
      <c r="X2046" s="1">
        <v>262.000766</v>
      </c>
      <c r="Y2046" s="1">
        <v>389.46</v>
      </c>
      <c r="Z2046" s="7">
        <v>74463.375599999999</v>
      </c>
      <c r="AA2046" s="7">
        <v>2.6591551512999998</v>
      </c>
      <c r="AB2046" s="7">
        <v>2.2943737549000001</v>
      </c>
      <c r="AC2046" s="7" t="s">
        <v>444</v>
      </c>
      <c r="AD2046" s="7" t="s">
        <v>445</v>
      </c>
      <c r="AE2046" s="7">
        <v>1.4228210261000001</v>
      </c>
      <c r="AF2046" s="7" t="s">
        <v>445</v>
      </c>
      <c r="AG2046" s="7">
        <v>2.4806878256</v>
      </c>
    </row>
    <row r="2047" spans="1:33" x14ac:dyDescent="0.25">
      <c r="A2047" s="1">
        <v>105005</v>
      </c>
      <c r="B2047" s="1">
        <v>20002000</v>
      </c>
      <c r="C2047" s="1">
        <v>9215527</v>
      </c>
      <c r="D2047" s="1">
        <v>132014</v>
      </c>
      <c r="E2047" s="1" t="s">
        <v>645</v>
      </c>
      <c r="F2047" s="1">
        <v>34203085</v>
      </c>
      <c r="G2047" s="1">
        <v>1.83</v>
      </c>
      <c r="H2047" s="1">
        <v>58.961956899448019</v>
      </c>
      <c r="I2047" s="1">
        <v>-35.561062260647205</v>
      </c>
      <c r="J2047" s="1">
        <v>3.7557509677281309</v>
      </c>
      <c r="K2047" s="1">
        <v>-58.098474796818429</v>
      </c>
      <c r="L2047" s="1">
        <v>57.176688706425381</v>
      </c>
      <c r="M2047" s="1">
        <v>175.54750061035156</v>
      </c>
      <c r="N2047" s="1">
        <v>0.70346363414417612</v>
      </c>
      <c r="O2047" s="1">
        <v>0.96533690096206171</v>
      </c>
      <c r="P2047" s="1">
        <v>0.67907940452424853</v>
      </c>
      <c r="Q2047" s="1">
        <v>0.75311727072975854</v>
      </c>
      <c r="R2047" s="1">
        <v>0.9329846751933194</v>
      </c>
      <c r="S2047" s="1">
        <v>0.70264687221428301</v>
      </c>
      <c r="T2047" s="1">
        <v>0.70264687221428301</v>
      </c>
      <c r="U2047" s="1">
        <v>0.67907940452424853</v>
      </c>
      <c r="V2047" s="1">
        <v>406.790663</v>
      </c>
      <c r="W2047" s="1">
        <v>379.211635</v>
      </c>
      <c r="X2047" s="1">
        <v>262.000766</v>
      </c>
      <c r="Y2047" s="1">
        <v>389.46</v>
      </c>
      <c r="Z2047" s="7">
        <v>74463.375599999999</v>
      </c>
      <c r="AA2047" s="7">
        <v>3.5038426868000001</v>
      </c>
      <c r="AB2047" s="7">
        <v>3.3674739582000002</v>
      </c>
      <c r="AC2047" s="7" t="s">
        <v>444</v>
      </c>
      <c r="AD2047" s="7" t="s">
        <v>445</v>
      </c>
      <c r="AE2047" s="7">
        <v>2.1686549327</v>
      </c>
      <c r="AF2047" s="7" t="s">
        <v>445</v>
      </c>
      <c r="AG2047" s="7">
        <v>3.5521722526000001</v>
      </c>
    </row>
    <row r="2048" spans="1:33" x14ac:dyDescent="0.25">
      <c r="A2048" s="1">
        <v>108187</v>
      </c>
      <c r="B2048" s="1">
        <v>20003000</v>
      </c>
      <c r="C2048" s="1">
        <v>9215542</v>
      </c>
      <c r="D2048" s="1">
        <v>132023</v>
      </c>
      <c r="E2048" s="1" t="s">
        <v>646</v>
      </c>
      <c r="F2048" s="1">
        <v>34203085</v>
      </c>
      <c r="G2048" s="1">
        <v>1.83</v>
      </c>
      <c r="H2048" s="1">
        <v>58.54477521876958</v>
      </c>
      <c r="I2048" s="1">
        <v>-28.773125267615431</v>
      </c>
      <c r="J2048" s="1">
        <v>12.966925986238193</v>
      </c>
      <c r="K2048" s="1">
        <v>-56.200609180107072</v>
      </c>
      <c r="L2048" s="1">
        <v>53.261256876486804</v>
      </c>
      <c r="M2048" s="1">
        <v>165.24249267578125</v>
      </c>
      <c r="N2048" s="1">
        <v>0.74093639026988634</v>
      </c>
      <c r="O2048" s="1">
        <v>0.96533690096206171</v>
      </c>
      <c r="P2048" s="1">
        <v>0.71525323879314873</v>
      </c>
      <c r="Q2048" s="1">
        <v>0.78684275124289771</v>
      </c>
      <c r="R2048" s="1">
        <v>0.9329846751933194</v>
      </c>
      <c r="S2048" s="1">
        <v>0.73411222869657278</v>
      </c>
      <c r="T2048" s="1">
        <v>0.73411222869657278</v>
      </c>
      <c r="U2048" s="1">
        <v>0.71525323879314873</v>
      </c>
      <c r="V2048" s="1">
        <v>406.790663</v>
      </c>
      <c r="W2048" s="1">
        <v>379.211635</v>
      </c>
      <c r="X2048" s="1">
        <v>262.000766</v>
      </c>
      <c r="Y2048" s="1">
        <v>389.46</v>
      </c>
      <c r="Z2048" s="7">
        <v>74463.375599999999</v>
      </c>
      <c r="AA2048" s="7">
        <v>4.0924887249999999</v>
      </c>
      <c r="AB2048" s="7">
        <v>3.6329044583000001</v>
      </c>
      <c r="AC2048" s="7" t="s">
        <v>444</v>
      </c>
      <c r="AD2048" s="7" t="s">
        <v>445</v>
      </c>
      <c r="AE2048" s="7">
        <v>2.4223466445000001</v>
      </c>
      <c r="AF2048" s="7" t="s">
        <v>445</v>
      </c>
      <c r="AG2048" s="7">
        <v>3.9565748565000001</v>
      </c>
    </row>
    <row r="2049" spans="1:33" x14ac:dyDescent="0.25">
      <c r="A2049" s="1">
        <v>108188</v>
      </c>
      <c r="B2049" s="1">
        <v>20003000</v>
      </c>
      <c r="C2049" s="1">
        <v>9215536</v>
      </c>
      <c r="D2049" s="1">
        <v>132022</v>
      </c>
      <c r="E2049" s="1" t="s">
        <v>647</v>
      </c>
      <c r="F2049" s="1">
        <v>34203085</v>
      </c>
      <c r="G2049" s="1">
        <v>1.83</v>
      </c>
      <c r="H2049" s="1">
        <v>56.432107245246662</v>
      </c>
      <c r="I2049" s="1">
        <v>-25.548963471521702</v>
      </c>
      <c r="J2049" s="1">
        <v>15.173724331699564</v>
      </c>
      <c r="K2049" s="1">
        <v>-54.391111924113588</v>
      </c>
      <c r="L2049" s="1">
        <v>50.585575001816004</v>
      </c>
      <c r="M2049" s="1">
        <v>159.32000732421875</v>
      </c>
      <c r="N2049" s="1">
        <v>0.76247270063920458</v>
      </c>
      <c r="O2049" s="1">
        <v>0.96533690096206171</v>
      </c>
      <c r="P2049" s="1">
        <v>0.73604303390322356</v>
      </c>
      <c r="Q2049" s="1">
        <v>0.80622543057528406</v>
      </c>
      <c r="R2049" s="1">
        <v>0.9329846751933194</v>
      </c>
      <c r="S2049" s="1">
        <v>0.75219597147787554</v>
      </c>
      <c r="T2049" s="1">
        <v>0.75219597147787554</v>
      </c>
      <c r="U2049" s="1">
        <v>0.73604303390322356</v>
      </c>
      <c r="V2049" s="1">
        <v>406.790663</v>
      </c>
      <c r="W2049" s="1">
        <v>379.211635</v>
      </c>
      <c r="X2049" s="1">
        <v>262.000766</v>
      </c>
      <c r="Y2049" s="1">
        <v>389.46</v>
      </c>
      <c r="Z2049" s="7">
        <v>74463.375599999999</v>
      </c>
      <c r="AA2049" s="7">
        <v>4.5177010898000001</v>
      </c>
      <c r="AB2049" s="7">
        <v>3.9460510326999998</v>
      </c>
      <c r="AC2049" s="7" t="s">
        <v>444</v>
      </c>
      <c r="AD2049" s="7" t="s">
        <v>445</v>
      </c>
      <c r="AE2049" s="7">
        <v>2.6233111208</v>
      </c>
      <c r="AF2049" s="7" t="s">
        <v>445</v>
      </c>
      <c r="AG2049" s="7">
        <v>4.2703338807</v>
      </c>
    </row>
    <row r="2050" spans="1:33" x14ac:dyDescent="0.25">
      <c r="A2050" s="1">
        <v>112383</v>
      </c>
      <c r="B2050" s="1">
        <v>20004000</v>
      </c>
      <c r="C2050" s="1">
        <v>9215542</v>
      </c>
      <c r="D2050" s="1">
        <v>132032</v>
      </c>
      <c r="E2050" s="1" t="s">
        <v>646</v>
      </c>
      <c r="F2050" s="1">
        <v>34203085</v>
      </c>
      <c r="G2050" s="1">
        <v>1.83</v>
      </c>
      <c r="H2050" s="1">
        <v>45.140601008618049</v>
      </c>
      <c r="I2050" s="1">
        <v>-24.731908544757246</v>
      </c>
      <c r="J2050" s="1">
        <v>7.4315031128706837</v>
      </c>
      <c r="K2050" s="1">
        <v>-44.102619513226671</v>
      </c>
      <c r="L2050" s="1">
        <v>41.923540942584737</v>
      </c>
      <c r="M2050" s="1">
        <v>165.24249267578125</v>
      </c>
      <c r="N2050" s="1">
        <v>0.74093639026988634</v>
      </c>
      <c r="O2050" s="1">
        <v>0.96533690096206171</v>
      </c>
      <c r="P2050" s="1">
        <v>0.71525323879314873</v>
      </c>
      <c r="Q2050" s="1">
        <v>0.78684275124289771</v>
      </c>
      <c r="R2050" s="1">
        <v>0.9329846751933194</v>
      </c>
      <c r="S2050" s="1">
        <v>0.73411222869657278</v>
      </c>
      <c r="T2050" s="1">
        <v>0.73411222869657278</v>
      </c>
      <c r="U2050" s="1">
        <v>0.71525323879314873</v>
      </c>
      <c r="V2050" s="1">
        <v>406.790663</v>
      </c>
      <c r="W2050" s="1">
        <v>379.211635</v>
      </c>
      <c r="X2050" s="1">
        <v>262.000766</v>
      </c>
      <c r="Y2050" s="1">
        <v>389.46</v>
      </c>
      <c r="Z2050" s="7">
        <v>74463.375599999999</v>
      </c>
      <c r="AA2050" s="7">
        <v>5.4696908711000001</v>
      </c>
      <c r="AB2050" s="7">
        <v>5.0086118497000003</v>
      </c>
      <c r="AC2050" s="7" t="s">
        <v>444</v>
      </c>
      <c r="AD2050" s="7" t="s">
        <v>445</v>
      </c>
      <c r="AE2050" s="7">
        <v>3.3611460809000002</v>
      </c>
      <c r="AF2050" s="7" t="s">
        <v>445</v>
      </c>
      <c r="AG2050" s="7">
        <v>5.3162353949999996</v>
      </c>
    </row>
    <row r="2051" spans="1:33" x14ac:dyDescent="0.25">
      <c r="A2051" s="1">
        <v>112384</v>
      </c>
      <c r="B2051" s="1">
        <v>20004000</v>
      </c>
      <c r="C2051" s="1">
        <v>9215536</v>
      </c>
      <c r="D2051" s="1">
        <v>132031</v>
      </c>
      <c r="E2051" s="1" t="s">
        <v>647</v>
      </c>
      <c r="F2051" s="1">
        <v>34203085</v>
      </c>
      <c r="G2051" s="1">
        <v>1.83</v>
      </c>
      <c r="H2051" s="1">
        <v>43.027960284089922</v>
      </c>
      <c r="I2051" s="1">
        <v>-21.508382810740567</v>
      </c>
      <c r="J2051" s="1">
        <v>9.6382742093372649</v>
      </c>
      <c r="K2051" s="1">
        <v>-42.292486195156144</v>
      </c>
      <c r="L2051" s="1">
        <v>39.11259106024383</v>
      </c>
      <c r="M2051" s="1">
        <v>159.32000732421875</v>
      </c>
      <c r="N2051" s="1">
        <v>0.76247270063920458</v>
      </c>
      <c r="O2051" s="1">
        <v>0.96533690096206171</v>
      </c>
      <c r="P2051" s="1">
        <v>0.73604303390322356</v>
      </c>
      <c r="Q2051" s="1">
        <v>0.80622543057528406</v>
      </c>
      <c r="R2051" s="1">
        <v>0.9329846751933194</v>
      </c>
      <c r="S2051" s="1">
        <v>0.75219597147787554</v>
      </c>
      <c r="T2051" s="1">
        <v>0.75219597147787554</v>
      </c>
      <c r="U2051" s="1">
        <v>0.73604303390322356</v>
      </c>
      <c r="V2051" s="1">
        <v>406.790663</v>
      </c>
      <c r="W2051" s="1">
        <v>379.211635</v>
      </c>
      <c r="X2051" s="1">
        <v>262.000766</v>
      </c>
      <c r="Y2051" s="1">
        <v>389.46</v>
      </c>
      <c r="Z2051" s="7">
        <v>74463.375599999999</v>
      </c>
      <c r="AA2051" s="7">
        <v>6.1362207092999999</v>
      </c>
      <c r="AB2051" s="7">
        <v>5.4868536754999999</v>
      </c>
      <c r="AC2051" s="7" t="s">
        <v>444</v>
      </c>
      <c r="AD2051" s="7" t="s">
        <v>445</v>
      </c>
      <c r="AE2051" s="7">
        <v>3.6598329500000002</v>
      </c>
      <c r="AF2051" s="7" t="s">
        <v>445</v>
      </c>
      <c r="AG2051" s="7">
        <v>5.7780200638999997</v>
      </c>
    </row>
    <row r="2052" spans="1:33" x14ac:dyDescent="0.25">
      <c r="A2052" s="1">
        <v>115495</v>
      </c>
      <c r="B2052" s="1">
        <v>20005000</v>
      </c>
      <c r="C2052" s="1">
        <v>9215527</v>
      </c>
      <c r="D2052" s="1">
        <v>132039</v>
      </c>
      <c r="E2052" s="1" t="s">
        <v>645</v>
      </c>
      <c r="F2052" s="1">
        <v>34203085</v>
      </c>
      <c r="G2052" s="1">
        <v>1.83</v>
      </c>
      <c r="H2052" s="1">
        <v>82.003856081262995</v>
      </c>
      <c r="I2052" s="1">
        <v>-34.272021821253396</v>
      </c>
      <c r="J2052" s="1">
        <v>21.913077539294399</v>
      </c>
      <c r="K2052" s="1">
        <v>-79.816390254375094</v>
      </c>
      <c r="L2052" s="1">
        <v>73.53966790294929</v>
      </c>
      <c r="M2052" s="1">
        <v>175.54750061035156</v>
      </c>
      <c r="N2052" s="1">
        <v>0.70346363414417612</v>
      </c>
      <c r="O2052" s="1">
        <v>0.96533690096206171</v>
      </c>
      <c r="P2052" s="1">
        <v>0.67907940452424853</v>
      </c>
      <c r="Q2052" s="1">
        <v>0.75311727072975854</v>
      </c>
      <c r="R2052" s="1">
        <v>0.9329846751933194</v>
      </c>
      <c r="S2052" s="1">
        <v>0.70264687221428301</v>
      </c>
      <c r="T2052" s="1">
        <v>0.70264687221428301</v>
      </c>
      <c r="U2052" s="1">
        <v>0.67907940452424853</v>
      </c>
      <c r="V2052" s="1">
        <v>406.790663</v>
      </c>
      <c r="W2052" s="1">
        <v>379.211635</v>
      </c>
      <c r="X2052" s="1">
        <v>262.000766</v>
      </c>
      <c r="Y2052" s="1">
        <v>389.46</v>
      </c>
      <c r="Z2052" s="7">
        <v>74463.375599999999</v>
      </c>
      <c r="AA2052" s="7">
        <v>2.5017130023999998</v>
      </c>
      <c r="AB2052" s="7">
        <v>2.1402768551000002</v>
      </c>
      <c r="AC2052" s="7" t="s">
        <v>444</v>
      </c>
      <c r="AD2052" s="7" t="s">
        <v>445</v>
      </c>
      <c r="AE2052" s="7">
        <v>1.3064688614</v>
      </c>
      <c r="AF2052" s="7" t="s">
        <v>445</v>
      </c>
      <c r="AG2052" s="7">
        <v>2.3135332736000001</v>
      </c>
    </row>
    <row r="2053" spans="1:33" x14ac:dyDescent="0.25">
      <c r="A2053" s="1">
        <v>117593</v>
      </c>
      <c r="B2053" s="1">
        <v>20006000</v>
      </c>
      <c r="C2053" s="1">
        <v>9215527</v>
      </c>
      <c r="D2053" s="1">
        <v>132046</v>
      </c>
      <c r="E2053" s="1" t="s">
        <v>645</v>
      </c>
      <c r="F2053" s="1">
        <v>34203085</v>
      </c>
      <c r="G2053" s="1">
        <v>1.83</v>
      </c>
      <c r="H2053" s="1">
        <v>63.089924351951844</v>
      </c>
      <c r="I2053" s="1">
        <v>-30.882789445707512</v>
      </c>
      <c r="J2053" s="1">
        <v>11.803087999772679</v>
      </c>
      <c r="K2053" s="1">
        <v>-62.641772601339568</v>
      </c>
      <c r="L2053" s="1">
        <v>58.094991300129166</v>
      </c>
      <c r="M2053" s="1">
        <v>175.54750061035156</v>
      </c>
      <c r="N2053" s="1">
        <v>0.70346363414417612</v>
      </c>
      <c r="O2053" s="1">
        <v>0.96533690096206171</v>
      </c>
      <c r="P2053" s="1">
        <v>0.67907940452424853</v>
      </c>
      <c r="Q2053" s="1">
        <v>0.75311727072975854</v>
      </c>
      <c r="R2053" s="1">
        <v>0.9329846751933194</v>
      </c>
      <c r="S2053" s="1">
        <v>0.70264687221428301</v>
      </c>
      <c r="T2053" s="1">
        <v>0.70264687221428301</v>
      </c>
      <c r="U2053" s="1">
        <v>0.67907940452424853</v>
      </c>
      <c r="V2053" s="1">
        <v>406.790663</v>
      </c>
      <c r="W2053" s="1">
        <v>379.211635</v>
      </c>
      <c r="X2053" s="1">
        <v>262.000766</v>
      </c>
      <c r="Y2053" s="1">
        <v>389.46</v>
      </c>
      <c r="Z2053" s="7">
        <v>74463.375599999999</v>
      </c>
      <c r="AA2053" s="7">
        <v>3.4326508278999999</v>
      </c>
      <c r="AB2053" s="7">
        <v>3.0817105731000001</v>
      </c>
      <c r="AC2053" s="7" t="s">
        <v>444</v>
      </c>
      <c r="AD2053" s="7" t="s">
        <v>445</v>
      </c>
      <c r="AE2053" s="7">
        <v>1.9388379526999999</v>
      </c>
      <c r="AF2053" s="7" t="s">
        <v>445</v>
      </c>
      <c r="AG2053" s="7">
        <v>3.2220111899999999</v>
      </c>
    </row>
    <row r="2054" spans="1:33" x14ac:dyDescent="0.25">
      <c r="A2054" s="1">
        <v>120775</v>
      </c>
      <c r="B2054" s="1">
        <v>20007000</v>
      </c>
      <c r="C2054" s="1">
        <v>9215542</v>
      </c>
      <c r="D2054" s="1">
        <v>132055</v>
      </c>
      <c r="E2054" s="1" t="s">
        <v>646</v>
      </c>
      <c r="F2054" s="1">
        <v>34203085</v>
      </c>
      <c r="G2054" s="1">
        <v>1.83</v>
      </c>
      <c r="H2054" s="1">
        <v>58.412559270628222</v>
      </c>
      <c r="I2054" s="1">
        <v>-28.393872679339516</v>
      </c>
      <c r="J2054" s="1">
        <v>13.453584197363419</v>
      </c>
      <c r="K2054" s="1">
        <v>-56.41370417805291</v>
      </c>
      <c r="L2054" s="1">
        <v>52.985718682453715</v>
      </c>
      <c r="M2054" s="1">
        <v>165.24249267578125</v>
      </c>
      <c r="N2054" s="1">
        <v>0.74093639026988634</v>
      </c>
      <c r="O2054" s="1">
        <v>0.96533690096206171</v>
      </c>
      <c r="P2054" s="1">
        <v>0.71525323879314873</v>
      </c>
      <c r="Q2054" s="1">
        <v>0.78684275124289771</v>
      </c>
      <c r="R2054" s="1">
        <v>0.9329846751933194</v>
      </c>
      <c r="S2054" s="1">
        <v>0.73411222869657278</v>
      </c>
      <c r="T2054" s="1">
        <v>0.73411222869657278</v>
      </c>
      <c r="U2054" s="1">
        <v>0.71525323879314873</v>
      </c>
      <c r="V2054" s="1">
        <v>406.790663</v>
      </c>
      <c r="W2054" s="1">
        <v>379.211635</v>
      </c>
      <c r="X2054" s="1">
        <v>262.000766</v>
      </c>
      <c r="Y2054" s="1">
        <v>389.46</v>
      </c>
      <c r="Z2054" s="7">
        <v>74463.375599999999</v>
      </c>
      <c r="AA2054" s="7">
        <v>4.1189708636000004</v>
      </c>
      <c r="AB2054" s="7">
        <v>3.6433909677999998</v>
      </c>
      <c r="AC2054" s="7" t="s">
        <v>444</v>
      </c>
      <c r="AD2054" s="7" t="s">
        <v>445</v>
      </c>
      <c r="AE2054" s="7">
        <v>2.4094192014</v>
      </c>
      <c r="AF2054" s="7" t="s">
        <v>445</v>
      </c>
      <c r="AG2054" s="7">
        <v>3.9378520776000001</v>
      </c>
    </row>
    <row r="2055" spans="1:33" x14ac:dyDescent="0.25">
      <c r="A2055" s="1">
        <v>120776</v>
      </c>
      <c r="B2055" s="1">
        <v>20007000</v>
      </c>
      <c r="C2055" s="1">
        <v>9215536</v>
      </c>
      <c r="D2055" s="1">
        <v>132054</v>
      </c>
      <c r="E2055" s="1" t="s">
        <v>647</v>
      </c>
      <c r="F2055" s="1">
        <v>34203085</v>
      </c>
      <c r="G2055" s="1">
        <v>1.83</v>
      </c>
      <c r="H2055" s="1">
        <v>56.301888425726119</v>
      </c>
      <c r="I2055" s="1">
        <v>-25.17189475910811</v>
      </c>
      <c r="J2055" s="1">
        <v>15.658380288300879</v>
      </c>
      <c r="K2055" s="1">
        <v>-54.602017920294003</v>
      </c>
      <c r="L2055" s="1">
        <v>50.337873052508002</v>
      </c>
      <c r="M2055" s="1">
        <v>159.32000732421875</v>
      </c>
      <c r="N2055" s="1">
        <v>0.76247270063920458</v>
      </c>
      <c r="O2055" s="1">
        <v>0.96533690096206171</v>
      </c>
      <c r="P2055" s="1">
        <v>0.73604303390322356</v>
      </c>
      <c r="Q2055" s="1">
        <v>0.80622543057528406</v>
      </c>
      <c r="R2055" s="1">
        <v>0.9329846751933194</v>
      </c>
      <c r="S2055" s="1">
        <v>0.75219597147787554</v>
      </c>
      <c r="T2055" s="1">
        <v>0.75219597147787554</v>
      </c>
      <c r="U2055" s="1">
        <v>0.73604303390322356</v>
      </c>
      <c r="V2055" s="1">
        <v>406.790663</v>
      </c>
      <c r="W2055" s="1">
        <v>379.211635</v>
      </c>
      <c r="X2055" s="1">
        <v>262.000766</v>
      </c>
      <c r="Y2055" s="1">
        <v>389.46</v>
      </c>
      <c r="Z2055" s="7">
        <v>74463.375599999999</v>
      </c>
      <c r="AA2055" s="7">
        <v>4.5448525214000002</v>
      </c>
      <c r="AB2055" s="7">
        <v>3.9574905943999998</v>
      </c>
      <c r="AC2055" s="7" t="s">
        <v>444</v>
      </c>
      <c r="AD2055" s="7" t="s">
        <v>445</v>
      </c>
      <c r="AE2055" s="7">
        <v>2.6093157033000001</v>
      </c>
      <c r="AF2055" s="7" t="s">
        <v>445</v>
      </c>
      <c r="AG2055" s="7">
        <v>4.2499766657000002</v>
      </c>
    </row>
    <row r="2056" spans="1:33" x14ac:dyDescent="0.25">
      <c r="A2056" s="1">
        <v>124971</v>
      </c>
      <c r="B2056" s="1">
        <v>20008000</v>
      </c>
      <c r="C2056" s="1">
        <v>9215542</v>
      </c>
      <c r="D2056" s="1">
        <v>132064</v>
      </c>
      <c r="E2056" s="1" t="s">
        <v>646</v>
      </c>
      <c r="F2056" s="1">
        <v>34203085</v>
      </c>
      <c r="G2056" s="1">
        <v>1.83</v>
      </c>
      <c r="H2056" s="1">
        <v>52.121530257280064</v>
      </c>
      <c r="I2056" s="1">
        <v>-29.799920195205559</v>
      </c>
      <c r="J2056" s="1">
        <v>7.8483954709366808</v>
      </c>
      <c r="K2056" s="1">
        <v>-51.177145778437705</v>
      </c>
      <c r="L2056" s="1">
        <v>48.678531047627956</v>
      </c>
      <c r="M2056" s="1">
        <v>165.24249267578125</v>
      </c>
      <c r="N2056" s="1">
        <v>0.74093639026988634</v>
      </c>
      <c r="O2056" s="1">
        <v>0.96533690096206171</v>
      </c>
      <c r="P2056" s="1">
        <v>0.71525323879314873</v>
      </c>
      <c r="Q2056" s="1">
        <v>0.78684275124289771</v>
      </c>
      <c r="R2056" s="1">
        <v>0.9329846751933194</v>
      </c>
      <c r="S2056" s="1">
        <v>0.73411222869657278</v>
      </c>
      <c r="T2056" s="1">
        <v>0.73411222869657278</v>
      </c>
      <c r="U2056" s="1">
        <v>0.71525323879314873</v>
      </c>
      <c r="V2056" s="1">
        <v>406.790663</v>
      </c>
      <c r="W2056" s="1">
        <v>379.211635</v>
      </c>
      <c r="X2056" s="1">
        <v>262.000766</v>
      </c>
      <c r="Y2056" s="1">
        <v>389.46</v>
      </c>
      <c r="Z2056" s="7">
        <v>74463.375599999999</v>
      </c>
      <c r="AA2056" s="7">
        <v>4.5719091001000001</v>
      </c>
      <c r="AB2056" s="7">
        <v>4.2038447218000004</v>
      </c>
      <c r="AC2056" s="7" t="s">
        <v>444</v>
      </c>
      <c r="AD2056" s="7" t="s">
        <v>445</v>
      </c>
      <c r="AE2056" s="7">
        <v>2.7582784918000001</v>
      </c>
      <c r="AF2056" s="7" t="s">
        <v>445</v>
      </c>
      <c r="AG2056" s="7">
        <v>4.4431039899</v>
      </c>
    </row>
    <row r="2057" spans="1:33" x14ac:dyDescent="0.25">
      <c r="A2057" s="1">
        <v>124972</v>
      </c>
      <c r="B2057" s="1">
        <v>20008000</v>
      </c>
      <c r="C2057" s="1">
        <v>9215536</v>
      </c>
      <c r="D2057" s="1">
        <v>132063</v>
      </c>
      <c r="E2057" s="1" t="s">
        <v>647</v>
      </c>
      <c r="F2057" s="1">
        <v>34203085</v>
      </c>
      <c r="G2057" s="1">
        <v>1.83</v>
      </c>
      <c r="H2057" s="1">
        <v>50.010151032975799</v>
      </c>
      <c r="I2057" s="1">
        <v>-26.582942599857198</v>
      </c>
      <c r="J2057" s="1">
        <v>10.053903358545043</v>
      </c>
      <c r="K2057" s="1">
        <v>-49.360462613064492</v>
      </c>
      <c r="L2057" s="1">
        <v>45.823811568690104</v>
      </c>
      <c r="M2057" s="1">
        <v>159.32000732421875</v>
      </c>
      <c r="N2057" s="1">
        <v>0.76247270063920458</v>
      </c>
      <c r="O2057" s="1">
        <v>0.96533690096206171</v>
      </c>
      <c r="P2057" s="1">
        <v>0.73604303390322356</v>
      </c>
      <c r="Q2057" s="1">
        <v>0.80622543057528406</v>
      </c>
      <c r="R2057" s="1">
        <v>0.9329846751933194</v>
      </c>
      <c r="S2057" s="1">
        <v>0.75219597147787554</v>
      </c>
      <c r="T2057" s="1">
        <v>0.75219597147787554</v>
      </c>
      <c r="U2057" s="1">
        <v>0.73604303390322356</v>
      </c>
      <c r="V2057" s="1">
        <v>406.790663</v>
      </c>
      <c r="W2057" s="1">
        <v>379.211635</v>
      </c>
      <c r="X2057" s="1">
        <v>262.000766</v>
      </c>
      <c r="Y2057" s="1">
        <v>389.46</v>
      </c>
      <c r="Z2057" s="7">
        <v>74463.375599999999</v>
      </c>
      <c r="AA2057" s="7">
        <v>5.0910708377000002</v>
      </c>
      <c r="AB2057" s="7">
        <v>4.5811885498000002</v>
      </c>
      <c r="AC2057" s="7" t="s">
        <v>444</v>
      </c>
      <c r="AD2057" s="7" t="s">
        <v>445</v>
      </c>
      <c r="AE2057" s="7">
        <v>2.9925865819999999</v>
      </c>
      <c r="AF2057" s="7" t="s">
        <v>445</v>
      </c>
      <c r="AG2057" s="7">
        <v>4.8074682612000004</v>
      </c>
    </row>
    <row r="2058" spans="1:33" x14ac:dyDescent="0.25">
      <c r="A2058" s="1">
        <v>128083</v>
      </c>
      <c r="B2058" s="1">
        <v>20009000</v>
      </c>
      <c r="C2058" s="1">
        <v>9215527</v>
      </c>
      <c r="D2058" s="1">
        <v>132074</v>
      </c>
      <c r="E2058" s="1" t="s">
        <v>645</v>
      </c>
      <c r="F2058" s="1">
        <v>34203085</v>
      </c>
      <c r="G2058" s="1">
        <v>1.83</v>
      </c>
      <c r="H2058" s="1">
        <v>67.526855520923334</v>
      </c>
      <c r="I2058" s="1">
        <v>-31.841104057920102</v>
      </c>
      <c r="J2058" s="1">
        <v>12.601540512411519</v>
      </c>
      <c r="K2058" s="1">
        <v>-65.417444479269022</v>
      </c>
      <c r="L2058" s="1">
        <v>62.191119778298429</v>
      </c>
      <c r="M2058" s="1">
        <v>175.54750061035156</v>
      </c>
      <c r="N2058" s="1">
        <v>0.70346363414417612</v>
      </c>
      <c r="O2058" s="1">
        <v>0.96533690096206171</v>
      </c>
      <c r="P2058" s="1">
        <v>0.67907940452424853</v>
      </c>
      <c r="Q2058" s="1">
        <v>0.75311727072975854</v>
      </c>
      <c r="R2058" s="1">
        <v>0.9329846751933194</v>
      </c>
      <c r="S2058" s="1">
        <v>0.70264687221428301</v>
      </c>
      <c r="T2058" s="1">
        <v>0.70264687221428301</v>
      </c>
      <c r="U2058" s="1">
        <v>0.67907940452424853</v>
      </c>
      <c r="V2058" s="1">
        <v>406.790663</v>
      </c>
      <c r="W2058" s="1">
        <v>379.211635</v>
      </c>
      <c r="X2058" s="1">
        <v>262.000766</v>
      </c>
      <c r="Y2058" s="1">
        <v>389.46</v>
      </c>
      <c r="Z2058" s="7">
        <v>74463.375599999999</v>
      </c>
      <c r="AA2058" s="7">
        <v>3.1407006692000001</v>
      </c>
      <c r="AB2058" s="7">
        <v>2.8135169969999998</v>
      </c>
      <c r="AC2058" s="7" t="s">
        <v>444</v>
      </c>
      <c r="AD2058" s="7" t="s">
        <v>445</v>
      </c>
      <c r="AE2058" s="7">
        <v>1.8141426222000001</v>
      </c>
      <c r="AF2058" s="7" t="s">
        <v>445</v>
      </c>
      <c r="AG2058" s="7">
        <v>3.0428706285999998</v>
      </c>
    </row>
    <row r="2059" spans="1:33" x14ac:dyDescent="0.25">
      <c r="A2059" s="1">
        <v>130181</v>
      </c>
      <c r="B2059" s="1">
        <v>20010000</v>
      </c>
      <c r="C2059" s="1">
        <v>9215527</v>
      </c>
      <c r="D2059" s="1">
        <v>132084</v>
      </c>
      <c r="E2059" s="1" t="s">
        <v>645</v>
      </c>
      <c r="F2059" s="1">
        <v>34203085</v>
      </c>
      <c r="G2059" s="1">
        <v>1.83</v>
      </c>
      <c r="H2059" s="1">
        <v>58.696834197790096</v>
      </c>
      <c r="I2059" s="1">
        <v>-41.410746189073691</v>
      </c>
      <c r="J2059" s="1">
        <v>-3.8254597625150755</v>
      </c>
      <c r="K2059" s="1">
        <v>-55.73536943339424</v>
      </c>
      <c r="L2059" s="1">
        <v>60.700477109570393</v>
      </c>
      <c r="M2059" s="1">
        <v>175.54750061035156</v>
      </c>
      <c r="N2059" s="1">
        <v>0.70346363414417612</v>
      </c>
      <c r="O2059" s="1">
        <v>0.96533690096206171</v>
      </c>
      <c r="P2059" s="1">
        <v>0.67907940452424853</v>
      </c>
      <c r="Q2059" s="1">
        <v>0.75311727072975854</v>
      </c>
      <c r="R2059" s="1">
        <v>0.9329846751933194</v>
      </c>
      <c r="S2059" s="1">
        <v>0.70264687221428301</v>
      </c>
      <c r="T2059" s="1">
        <v>0.70264687221428301</v>
      </c>
      <c r="U2059" s="1">
        <v>0.67907940452424853</v>
      </c>
      <c r="V2059" s="1">
        <v>406.790663</v>
      </c>
      <c r="W2059" s="1">
        <v>379.211635</v>
      </c>
      <c r="X2059" s="1">
        <v>262.000766</v>
      </c>
      <c r="Y2059" s="1">
        <v>389.46</v>
      </c>
      <c r="Z2059" s="7">
        <v>74463.375599999999</v>
      </c>
      <c r="AA2059" s="7">
        <v>3.2423852916000002</v>
      </c>
      <c r="AB2059" s="7">
        <v>3.3872010272000002</v>
      </c>
      <c r="AC2059" s="7" t="s">
        <v>444</v>
      </c>
      <c r="AD2059" s="7">
        <v>47.123370829999999</v>
      </c>
      <c r="AE2059" s="7">
        <v>2.3030016777000002</v>
      </c>
      <c r="AF2059" s="7">
        <v>68.135288646000006</v>
      </c>
      <c r="AG2059" s="7">
        <v>3.7451782875999999</v>
      </c>
    </row>
    <row r="2060" spans="1:33" x14ac:dyDescent="0.25">
      <c r="A2060" s="1">
        <v>132279</v>
      </c>
      <c r="B2060" s="1">
        <v>20011000</v>
      </c>
      <c r="C2060" s="1">
        <v>9215536</v>
      </c>
      <c r="D2060" s="1">
        <v>132090</v>
      </c>
      <c r="E2060" s="1" t="s">
        <v>647</v>
      </c>
      <c r="F2060" s="1">
        <v>34203085</v>
      </c>
      <c r="G2060" s="1">
        <v>1.83</v>
      </c>
      <c r="H2060" s="1">
        <v>59.041244548031912</v>
      </c>
      <c r="I2060" s="1">
        <v>-25.579364777181702</v>
      </c>
      <c r="J2060" s="1">
        <v>16.828931846908713</v>
      </c>
      <c r="K2060" s="1">
        <v>-56.790979781023267</v>
      </c>
      <c r="L2060" s="1">
        <v>52.686218254531326</v>
      </c>
      <c r="M2060" s="1">
        <v>159.32000732421875</v>
      </c>
      <c r="N2060" s="1">
        <v>0.76247270063920458</v>
      </c>
      <c r="O2060" s="1">
        <v>0.96533690096206171</v>
      </c>
      <c r="P2060" s="1">
        <v>0.73604303390322356</v>
      </c>
      <c r="Q2060" s="1">
        <v>0.80622543057528406</v>
      </c>
      <c r="R2060" s="1">
        <v>0.9329846751933194</v>
      </c>
      <c r="S2060" s="1">
        <v>0.75219597147787554</v>
      </c>
      <c r="T2060" s="1">
        <v>0.75219597147787554</v>
      </c>
      <c r="U2060" s="1">
        <v>0.73604303390322356</v>
      </c>
      <c r="V2060" s="1">
        <v>406.790663</v>
      </c>
      <c r="W2060" s="1">
        <v>379.211635</v>
      </c>
      <c r="X2060" s="1">
        <v>262.000766</v>
      </c>
      <c r="Y2060" s="1">
        <v>389.46</v>
      </c>
      <c r="Z2060" s="7">
        <v>74463.375599999999</v>
      </c>
      <c r="AA2060" s="7">
        <v>4.2977057675000001</v>
      </c>
      <c r="AB2060" s="7">
        <v>3.727476266</v>
      </c>
      <c r="AC2060" s="7" t="s">
        <v>444</v>
      </c>
      <c r="AD2060" s="7" t="s">
        <v>445</v>
      </c>
      <c r="AE2060" s="7">
        <v>2.4701975818999999</v>
      </c>
      <c r="AF2060" s="7" t="s">
        <v>445</v>
      </c>
      <c r="AG2060" s="7">
        <v>4.0476206096</v>
      </c>
    </row>
    <row r="2061" spans="1:33" x14ac:dyDescent="0.25">
      <c r="A2061" s="1">
        <v>134377</v>
      </c>
      <c r="B2061" s="1">
        <v>20012000</v>
      </c>
      <c r="C2061" s="1">
        <v>9215527</v>
      </c>
      <c r="D2061" s="1">
        <v>132099</v>
      </c>
      <c r="E2061" s="1" t="s">
        <v>645</v>
      </c>
      <c r="F2061" s="1">
        <v>34203085</v>
      </c>
      <c r="G2061" s="1">
        <v>1.83</v>
      </c>
      <c r="H2061" s="1">
        <v>59.04705554604682</v>
      </c>
      <c r="I2061" s="1">
        <v>-35.020339558427764</v>
      </c>
      <c r="J2061" s="1">
        <v>4.3799267146619183</v>
      </c>
      <c r="K2061" s="1">
        <v>-58.223169187294829</v>
      </c>
      <c r="L2061" s="1">
        <v>56.98350269692699</v>
      </c>
      <c r="M2061" s="1">
        <v>175.54750061035156</v>
      </c>
      <c r="N2061" s="1">
        <v>0.70346363414417612</v>
      </c>
      <c r="O2061" s="1">
        <v>0.96533690096206171</v>
      </c>
      <c r="P2061" s="1">
        <v>0.67907940452424853</v>
      </c>
      <c r="Q2061" s="1">
        <v>0.75311727072975854</v>
      </c>
      <c r="R2061" s="1">
        <v>0.9329846751933194</v>
      </c>
      <c r="S2061" s="1">
        <v>0.70264687221428301</v>
      </c>
      <c r="T2061" s="1">
        <v>0.70264687221428301</v>
      </c>
      <c r="U2061" s="1">
        <v>0.67907940452424853</v>
      </c>
      <c r="V2061" s="1">
        <v>406.790663</v>
      </c>
      <c r="W2061" s="1">
        <v>379.211635</v>
      </c>
      <c r="X2061" s="1">
        <v>262.000766</v>
      </c>
      <c r="Y2061" s="1">
        <v>389.46</v>
      </c>
      <c r="Z2061" s="7">
        <v>74463.375599999999</v>
      </c>
      <c r="AA2061" s="7">
        <v>3.5191116567999998</v>
      </c>
      <c r="AB2061" s="7">
        <v>3.3611795524999999</v>
      </c>
      <c r="AC2061" s="7" t="s">
        <v>444</v>
      </c>
      <c r="AD2061" s="7" t="s">
        <v>445</v>
      </c>
      <c r="AE2061" s="7">
        <v>2.1618687425999998</v>
      </c>
      <c r="AF2061" s="7" t="s">
        <v>445</v>
      </c>
      <c r="AG2061" s="7">
        <v>3.5424230350000001</v>
      </c>
    </row>
    <row r="2062" spans="1:33" x14ac:dyDescent="0.25">
      <c r="A2062" s="1">
        <v>136475</v>
      </c>
      <c r="B2062" s="1">
        <v>20013000</v>
      </c>
      <c r="C2062" s="1">
        <v>9215527</v>
      </c>
      <c r="D2062" s="1">
        <v>132108</v>
      </c>
      <c r="E2062" s="1" t="s">
        <v>645</v>
      </c>
      <c r="F2062" s="1">
        <v>34203085</v>
      </c>
      <c r="G2062" s="1">
        <v>1.83</v>
      </c>
      <c r="H2062" s="1">
        <v>99.288659891893957</v>
      </c>
      <c r="I2062" s="1">
        <v>-60.337380421888192</v>
      </c>
      <c r="J2062" s="1">
        <v>10.221834705673812</v>
      </c>
      <c r="K2062" s="1">
        <v>-92.989176200466915</v>
      </c>
      <c r="L2062" s="1">
        <v>94.603702801876025</v>
      </c>
      <c r="M2062" s="1">
        <v>175.54750061035156</v>
      </c>
      <c r="N2062" s="1">
        <v>0.70346363414417612</v>
      </c>
      <c r="O2062" s="1">
        <v>0.96533690096206171</v>
      </c>
      <c r="P2062" s="1">
        <v>0.67907940452424853</v>
      </c>
      <c r="Q2062" s="1">
        <v>0.75311727072975854</v>
      </c>
      <c r="R2062" s="1">
        <v>0.9329846751933194</v>
      </c>
      <c r="S2062" s="1">
        <v>0.70264687221428301</v>
      </c>
      <c r="T2062" s="1">
        <v>0.70264687221428301</v>
      </c>
      <c r="U2062" s="1">
        <v>0.67907940452424853</v>
      </c>
      <c r="V2062" s="1">
        <v>406.790663</v>
      </c>
      <c r="W2062" s="1">
        <v>379.211635</v>
      </c>
      <c r="X2062" s="1">
        <v>262.000766</v>
      </c>
      <c r="Y2062" s="1">
        <v>389.46</v>
      </c>
      <c r="Z2062" s="7">
        <v>74463.375599999999</v>
      </c>
      <c r="AA2062" s="7">
        <v>1.7220373374</v>
      </c>
      <c r="AB2062" s="7">
        <v>1.5935974115</v>
      </c>
      <c r="AC2062" s="7" t="s">
        <v>444</v>
      </c>
      <c r="AD2062" s="7" t="s">
        <v>445</v>
      </c>
      <c r="AE2062" s="7">
        <v>0.97973598938999995</v>
      </c>
      <c r="AF2062" s="7" t="s">
        <v>445</v>
      </c>
      <c r="AG2062" s="7">
        <v>1.844140315</v>
      </c>
    </row>
    <row r="2063" spans="1:33" x14ac:dyDescent="0.25">
      <c r="A2063" s="1">
        <v>138573</v>
      </c>
      <c r="B2063" s="1">
        <v>20014000</v>
      </c>
      <c r="C2063" s="1">
        <v>9215536</v>
      </c>
      <c r="D2063" s="1">
        <v>132115</v>
      </c>
      <c r="E2063" s="1" t="s">
        <v>647</v>
      </c>
      <c r="F2063" s="1">
        <v>34203085</v>
      </c>
      <c r="G2063" s="1">
        <v>1.83</v>
      </c>
      <c r="H2063" s="1">
        <v>65.118383585233914</v>
      </c>
      <c r="I2063" s="1">
        <v>-25.644882718969399</v>
      </c>
      <c r="J2063" s="1">
        <v>21.097911084244245</v>
      </c>
      <c r="K2063" s="1">
        <v>-62.78190884282688</v>
      </c>
      <c r="L2063" s="1">
        <v>57.55105029019365</v>
      </c>
      <c r="M2063" s="1">
        <v>159.32000732421875</v>
      </c>
      <c r="N2063" s="1">
        <v>0.76247270063920458</v>
      </c>
      <c r="O2063" s="1">
        <v>0.96533690096206171</v>
      </c>
      <c r="P2063" s="1">
        <v>0.73604303390322356</v>
      </c>
      <c r="Q2063" s="1">
        <v>0.80622543057528406</v>
      </c>
      <c r="R2063" s="1">
        <v>0.9329846751933194</v>
      </c>
      <c r="S2063" s="1">
        <v>0.75219597147787554</v>
      </c>
      <c r="T2063" s="1">
        <v>0.75219597147787554</v>
      </c>
      <c r="U2063" s="1">
        <v>0.73604303390322356</v>
      </c>
      <c r="V2063" s="1">
        <v>406.790663</v>
      </c>
      <c r="W2063" s="1">
        <v>379.211635</v>
      </c>
      <c r="X2063" s="1">
        <v>262.000766</v>
      </c>
      <c r="Y2063" s="1">
        <v>389.46</v>
      </c>
      <c r="Z2063" s="7">
        <v>74463.375599999999</v>
      </c>
      <c r="AA2063" s="7">
        <v>3.8498868553999999</v>
      </c>
      <c r="AB2063" s="7">
        <v>3.2862870199000001</v>
      </c>
      <c r="AC2063" s="7" t="s">
        <v>444</v>
      </c>
      <c r="AD2063" s="7" t="s">
        <v>445</v>
      </c>
      <c r="AE2063" s="7">
        <v>2.1390558894999998</v>
      </c>
      <c r="AF2063" s="7" t="s">
        <v>445</v>
      </c>
      <c r="AG2063" s="7">
        <v>3.5659541939000001</v>
      </c>
    </row>
    <row r="2064" spans="1:33" x14ac:dyDescent="0.25">
      <c r="A2064" s="1">
        <v>140671</v>
      </c>
      <c r="B2064" s="1">
        <v>20015000</v>
      </c>
      <c r="C2064" s="1">
        <v>9215536</v>
      </c>
      <c r="D2064" s="1">
        <v>132122</v>
      </c>
      <c r="E2064" s="1" t="s">
        <v>647</v>
      </c>
      <c r="F2064" s="1">
        <v>34203085</v>
      </c>
      <c r="G2064" s="1">
        <v>1.83</v>
      </c>
      <c r="H2064" s="1">
        <v>47.500797208651917</v>
      </c>
      <c r="I2064" s="1">
        <v>-20.832558651402728</v>
      </c>
      <c r="J2064" s="1">
        <v>13.506076716751188</v>
      </c>
      <c r="K2064" s="1">
        <v>-46.802186287988704</v>
      </c>
      <c r="L2064" s="1">
        <v>42.395895533904202</v>
      </c>
      <c r="M2064" s="1">
        <v>159.32000732421875</v>
      </c>
      <c r="N2064" s="1">
        <v>0.76247270063920458</v>
      </c>
      <c r="O2064" s="1">
        <v>0.96533690096206171</v>
      </c>
      <c r="P2064" s="1">
        <v>0.73604303390322356</v>
      </c>
      <c r="Q2064" s="1">
        <v>0.80622543057528406</v>
      </c>
      <c r="R2064" s="1">
        <v>0.9329846751933194</v>
      </c>
      <c r="S2064" s="1">
        <v>0.75219597147787554</v>
      </c>
      <c r="T2064" s="1">
        <v>0.75219597147787554</v>
      </c>
      <c r="U2064" s="1">
        <v>0.73604303390322356</v>
      </c>
      <c r="V2064" s="1">
        <v>406.790663</v>
      </c>
      <c r="W2064" s="1">
        <v>379.211635</v>
      </c>
      <c r="X2064" s="1">
        <v>262.000766</v>
      </c>
      <c r="Y2064" s="1">
        <v>389.46</v>
      </c>
      <c r="Z2064" s="7">
        <v>74463.375599999999</v>
      </c>
      <c r="AA2064" s="7">
        <v>5.5835637813999996</v>
      </c>
      <c r="AB2064" s="7">
        <v>4.8760294293999999</v>
      </c>
      <c r="AC2064" s="7" t="s">
        <v>444</v>
      </c>
      <c r="AD2064" s="7" t="s">
        <v>445</v>
      </c>
      <c r="AE2064" s="7">
        <v>3.2108272356000001</v>
      </c>
      <c r="AF2064" s="7" t="s">
        <v>445</v>
      </c>
      <c r="AG2064" s="7">
        <v>5.1249130161999998</v>
      </c>
    </row>
    <row r="2065" spans="1:33" x14ac:dyDescent="0.25">
      <c r="A2065" s="1">
        <v>142769</v>
      </c>
      <c r="B2065" s="1">
        <v>20016000</v>
      </c>
      <c r="C2065" s="1">
        <v>9215536</v>
      </c>
      <c r="D2065" s="1">
        <v>132129</v>
      </c>
      <c r="E2065" s="1" t="s">
        <v>647</v>
      </c>
      <c r="F2065" s="1">
        <v>34203085</v>
      </c>
      <c r="G2065" s="1">
        <v>1.83</v>
      </c>
      <c r="H2065" s="1">
        <v>61.988539057276476</v>
      </c>
      <c r="I2065" s="1">
        <v>-24.1795585548047</v>
      </c>
      <c r="J2065" s="1">
        <v>19.938461011318935</v>
      </c>
      <c r="K2065" s="1">
        <v>-59.474026611340058</v>
      </c>
      <c r="L2065" s="1">
        <v>54.813271500298036</v>
      </c>
      <c r="M2065" s="1">
        <v>159.32000732421875</v>
      </c>
      <c r="N2065" s="1">
        <v>0.76247270063920458</v>
      </c>
      <c r="O2065" s="1">
        <v>0.96533690096206171</v>
      </c>
      <c r="P2065" s="1">
        <v>0.73604303390322356</v>
      </c>
      <c r="Q2065" s="1">
        <v>0.80622543057528406</v>
      </c>
      <c r="R2065" s="1">
        <v>0.9329846751933194</v>
      </c>
      <c r="S2065" s="1">
        <v>0.75219597147787554</v>
      </c>
      <c r="T2065" s="1">
        <v>0.75219597147787554</v>
      </c>
      <c r="U2065" s="1">
        <v>0.73604303390322356</v>
      </c>
      <c r="V2065" s="1">
        <v>406.790663</v>
      </c>
      <c r="W2065" s="1">
        <v>379.211635</v>
      </c>
      <c r="X2065" s="1">
        <v>262.000766</v>
      </c>
      <c r="Y2065" s="1">
        <v>389.46</v>
      </c>
      <c r="Z2065" s="7">
        <v>74463.375599999999</v>
      </c>
      <c r="AA2065" s="7">
        <v>4.0921259518999999</v>
      </c>
      <c r="AB2065" s="7">
        <v>3.502704638</v>
      </c>
      <c r="AC2065" s="7" t="s">
        <v>444</v>
      </c>
      <c r="AD2065" s="7" t="s">
        <v>445</v>
      </c>
      <c r="AE2065" s="7">
        <v>2.3136468462000002</v>
      </c>
      <c r="AF2065" s="7" t="s">
        <v>445</v>
      </c>
      <c r="AG2065" s="7">
        <v>3.8199077197000002</v>
      </c>
    </row>
    <row r="2066" spans="1:33" x14ac:dyDescent="0.25">
      <c r="A2066" s="1">
        <v>144867</v>
      </c>
      <c r="B2066" s="1">
        <v>20017000</v>
      </c>
      <c r="C2066" s="1">
        <v>9215536</v>
      </c>
      <c r="D2066" s="1">
        <v>132136</v>
      </c>
      <c r="E2066" s="1" t="s">
        <v>647</v>
      </c>
      <c r="F2066" s="1">
        <v>34203085</v>
      </c>
      <c r="G2066" s="1">
        <v>1.83</v>
      </c>
      <c r="H2066" s="1">
        <v>42.651336111800106</v>
      </c>
      <c r="I2066" s="1">
        <v>-24.93462207257544</v>
      </c>
      <c r="J2066" s="1">
        <v>5.6824265222612187</v>
      </c>
      <c r="K2066" s="1">
        <v>-41.765249739083167</v>
      </c>
      <c r="L2066" s="1">
        <v>40.11471082989803</v>
      </c>
      <c r="M2066" s="1">
        <v>159.32000732421875</v>
      </c>
      <c r="N2066" s="1">
        <v>0.76247270063920458</v>
      </c>
      <c r="O2066" s="1">
        <v>0.96533690096206171</v>
      </c>
      <c r="P2066" s="1">
        <v>0.73604303390322356</v>
      </c>
      <c r="Q2066" s="1">
        <v>0.80622543057528406</v>
      </c>
      <c r="R2066" s="1">
        <v>0.9329846751933194</v>
      </c>
      <c r="S2066" s="1">
        <v>0.75219597147787554</v>
      </c>
      <c r="T2066" s="1">
        <v>0.75219597147787554</v>
      </c>
      <c r="U2066" s="1">
        <v>0.73604303390322356</v>
      </c>
      <c r="V2066" s="1">
        <v>406.790663</v>
      </c>
      <c r="W2066" s="1">
        <v>379.211635</v>
      </c>
      <c r="X2066" s="1">
        <v>262.000766</v>
      </c>
      <c r="Y2066" s="1">
        <v>389.46</v>
      </c>
      <c r="Z2066" s="7">
        <v>74463.375599999999</v>
      </c>
      <c r="AA2066" s="7">
        <v>5.9579482574</v>
      </c>
      <c r="AB2066" s="7">
        <v>5.5441345515</v>
      </c>
      <c r="AC2066" s="7" t="s">
        <v>444</v>
      </c>
      <c r="AD2066" s="7" t="s">
        <v>445</v>
      </c>
      <c r="AE2066" s="7">
        <v>3.7186577823000002</v>
      </c>
      <c r="AF2066" s="7" t="s">
        <v>445</v>
      </c>
      <c r="AG2066" s="7">
        <v>5.8635844817000002</v>
      </c>
    </row>
    <row r="2067" spans="1:33" x14ac:dyDescent="0.25">
      <c r="A2067" s="1">
        <v>148049</v>
      </c>
      <c r="B2067" s="1">
        <v>20018000</v>
      </c>
      <c r="C2067" s="1">
        <v>9215542</v>
      </c>
      <c r="D2067" s="1">
        <v>132144</v>
      </c>
      <c r="E2067" s="1" t="s">
        <v>646</v>
      </c>
      <c r="F2067" s="1">
        <v>34203085</v>
      </c>
      <c r="G2067" s="1">
        <v>1.83</v>
      </c>
      <c r="H2067" s="1">
        <v>53.858442310038328</v>
      </c>
      <c r="I2067" s="1">
        <v>-24.512683144201564</v>
      </c>
      <c r="J2067" s="1">
        <v>13.730314522101477</v>
      </c>
      <c r="K2067" s="1">
        <v>-51.996153892988644</v>
      </c>
      <c r="L2067" s="1">
        <v>48.476149997258162</v>
      </c>
      <c r="M2067" s="1">
        <v>165.24249267578125</v>
      </c>
      <c r="N2067" s="1">
        <v>0.74093639026988634</v>
      </c>
      <c r="O2067" s="1">
        <v>0.96533690096206171</v>
      </c>
      <c r="P2067" s="1">
        <v>0.71525323879314873</v>
      </c>
      <c r="Q2067" s="1">
        <v>0.78684275124289771</v>
      </c>
      <c r="R2067" s="1">
        <v>0.9329846751933194</v>
      </c>
      <c r="S2067" s="1">
        <v>0.73411222869657278</v>
      </c>
      <c r="T2067" s="1">
        <v>0.73411222869657278</v>
      </c>
      <c r="U2067" s="1">
        <v>0.71525323879314873</v>
      </c>
      <c r="V2067" s="1">
        <v>406.790663</v>
      </c>
      <c r="W2067" s="1">
        <v>379.211635</v>
      </c>
      <c r="X2067" s="1">
        <v>262.000766</v>
      </c>
      <c r="Y2067" s="1">
        <v>389.46</v>
      </c>
      <c r="Z2067" s="7">
        <v>74463.375599999999</v>
      </c>
      <c r="AA2067" s="7">
        <v>4.5951710302000004</v>
      </c>
      <c r="AB2067" s="7">
        <v>4.0360229240000001</v>
      </c>
      <c r="AC2067" s="7" t="s">
        <v>444</v>
      </c>
      <c r="AD2067" s="7" t="s">
        <v>445</v>
      </c>
      <c r="AE2067" s="7">
        <v>2.6990806405000001</v>
      </c>
      <c r="AF2067" s="7" t="s">
        <v>445</v>
      </c>
      <c r="AG2067" s="7">
        <v>4.3573679113999999</v>
      </c>
    </row>
    <row r="2068" spans="1:33" x14ac:dyDescent="0.25">
      <c r="A2068" s="1">
        <v>148050</v>
      </c>
      <c r="B2068" s="1">
        <v>20018000</v>
      </c>
      <c r="C2068" s="1">
        <v>9215536</v>
      </c>
      <c r="D2068" s="1">
        <v>132143</v>
      </c>
      <c r="E2068" s="1" t="s">
        <v>647</v>
      </c>
      <c r="F2068" s="1">
        <v>34203085</v>
      </c>
      <c r="G2068" s="1">
        <v>1.83</v>
      </c>
      <c r="H2068" s="1">
        <v>51.744181505442555</v>
      </c>
      <c r="I2068" s="1">
        <v>-21.287359178145788</v>
      </c>
      <c r="J2068" s="1">
        <v>15.938705698635705</v>
      </c>
      <c r="K2068" s="1">
        <v>-50.187818806957196</v>
      </c>
      <c r="L2068" s="1">
        <v>45.902225652877753</v>
      </c>
      <c r="M2068" s="1">
        <v>159.32000732421875</v>
      </c>
      <c r="N2068" s="1">
        <v>0.76247270063920458</v>
      </c>
      <c r="O2068" s="1">
        <v>0.96533690096206171</v>
      </c>
      <c r="P2068" s="1">
        <v>0.73604303390322356</v>
      </c>
      <c r="Q2068" s="1">
        <v>0.80622543057528406</v>
      </c>
      <c r="R2068" s="1">
        <v>0.9329846751933194</v>
      </c>
      <c r="S2068" s="1">
        <v>0.75219597147787554</v>
      </c>
      <c r="T2068" s="1">
        <v>0.75219597147787554</v>
      </c>
      <c r="U2068" s="1">
        <v>0.73604303390322356</v>
      </c>
      <c r="V2068" s="1">
        <v>406.790663</v>
      </c>
      <c r="W2068" s="1">
        <v>379.211635</v>
      </c>
      <c r="X2068" s="1">
        <v>262.000766</v>
      </c>
      <c r="Y2068" s="1">
        <v>389.46</v>
      </c>
      <c r="Z2068" s="7">
        <v>74463.375599999999</v>
      </c>
      <c r="AA2068" s="7">
        <v>5.0806655526000002</v>
      </c>
      <c r="AB2068" s="7">
        <v>4.3941539743</v>
      </c>
      <c r="AC2068" s="7" t="s">
        <v>444</v>
      </c>
      <c r="AD2068" s="7" t="s">
        <v>445</v>
      </c>
      <c r="AE2068" s="7">
        <v>2.9267679966000002</v>
      </c>
      <c r="AF2068" s="7" t="s">
        <v>445</v>
      </c>
      <c r="AG2068" s="7">
        <v>4.7117309897000004</v>
      </c>
    </row>
    <row r="2069" spans="1:33" x14ac:dyDescent="0.25">
      <c r="A2069" s="1">
        <v>152245</v>
      </c>
      <c r="B2069" s="1">
        <v>20019000</v>
      </c>
      <c r="C2069" s="1">
        <v>9215536</v>
      </c>
      <c r="D2069" s="1">
        <v>132151</v>
      </c>
      <c r="E2069" s="1" t="s">
        <v>647</v>
      </c>
      <c r="F2069" s="1">
        <v>34203085</v>
      </c>
      <c r="G2069" s="1">
        <v>1.83</v>
      </c>
      <c r="H2069" s="1">
        <v>50.737605737863781</v>
      </c>
      <c r="I2069" s="1">
        <v>-22.62260434313076</v>
      </c>
      <c r="J2069" s="1">
        <v>14.113797645941334</v>
      </c>
      <c r="K2069" s="1">
        <v>-49.21268187996337</v>
      </c>
      <c r="L2069" s="1">
        <v>45.361742490582834</v>
      </c>
      <c r="M2069" s="1">
        <v>159.32000732421875</v>
      </c>
      <c r="N2069" s="1">
        <v>0.76247270063920458</v>
      </c>
      <c r="O2069" s="1">
        <v>0.96533690096206171</v>
      </c>
      <c r="P2069" s="1">
        <v>0.73604303390322356</v>
      </c>
      <c r="Q2069" s="1">
        <v>0.80622543057528406</v>
      </c>
      <c r="R2069" s="1">
        <v>0.9329846751933194</v>
      </c>
      <c r="S2069" s="1">
        <v>0.75219597147787554</v>
      </c>
      <c r="T2069" s="1">
        <v>0.75219597147787554</v>
      </c>
      <c r="U2069" s="1">
        <v>0.73604303390322356</v>
      </c>
      <c r="V2069" s="1">
        <v>406.790663</v>
      </c>
      <c r="W2069" s="1">
        <v>379.211635</v>
      </c>
      <c r="X2069" s="1">
        <v>262.000766</v>
      </c>
      <c r="Y2069" s="1">
        <v>389.46</v>
      </c>
      <c r="Z2069" s="7">
        <v>74463.375599999999</v>
      </c>
      <c r="AA2069" s="7">
        <v>5.1531164147000004</v>
      </c>
      <c r="AB2069" s="7">
        <v>4.5011677878</v>
      </c>
      <c r="AC2069" s="7" t="s">
        <v>444</v>
      </c>
      <c r="AD2069" s="7" t="s">
        <v>445</v>
      </c>
      <c r="AE2069" s="7">
        <v>3.0045759179</v>
      </c>
      <c r="AF2069" s="7" t="s">
        <v>445</v>
      </c>
      <c r="AG2069" s="7">
        <v>4.8249075041999996</v>
      </c>
    </row>
    <row r="2070" spans="1:33" x14ac:dyDescent="0.25">
      <c r="A2070" s="1">
        <v>152246</v>
      </c>
      <c r="B2070" s="1">
        <v>20019000</v>
      </c>
      <c r="C2070" s="1">
        <v>9215542</v>
      </c>
      <c r="D2070" s="1">
        <v>132152</v>
      </c>
      <c r="E2070" s="1" t="s">
        <v>646</v>
      </c>
      <c r="F2070" s="1">
        <v>34203085</v>
      </c>
      <c r="G2070" s="1">
        <v>1.83</v>
      </c>
      <c r="H2070" s="1">
        <v>52.851234118641109</v>
      </c>
      <c r="I2070" s="1">
        <v>-25.847261463877508</v>
      </c>
      <c r="J2070" s="1">
        <v>11.906040862426657</v>
      </c>
      <c r="K2070" s="1">
        <v>-51.021685259371445</v>
      </c>
      <c r="L2070" s="1">
        <v>48.020480701697856</v>
      </c>
      <c r="M2070" s="1">
        <v>165.24249267578125</v>
      </c>
      <c r="N2070" s="1">
        <v>0.74093639026988634</v>
      </c>
      <c r="O2070" s="1">
        <v>0.96533690096206171</v>
      </c>
      <c r="P2070" s="1">
        <v>0.71525323879314873</v>
      </c>
      <c r="Q2070" s="1">
        <v>0.78684275124289771</v>
      </c>
      <c r="R2070" s="1">
        <v>0.9329846751933194</v>
      </c>
      <c r="S2070" s="1">
        <v>0.73411222869657278</v>
      </c>
      <c r="T2070" s="1">
        <v>0.73411222869657278</v>
      </c>
      <c r="U2070" s="1">
        <v>0.71525323879314873</v>
      </c>
      <c r="V2070" s="1">
        <v>406.790663</v>
      </c>
      <c r="W2070" s="1">
        <v>379.211635</v>
      </c>
      <c r="X2070" s="1">
        <v>262.000766</v>
      </c>
      <c r="Y2070" s="1">
        <v>389.46</v>
      </c>
      <c r="Z2070" s="7">
        <v>74463.375599999999</v>
      </c>
      <c r="AA2070" s="7">
        <v>4.6482639522999998</v>
      </c>
      <c r="AB2070" s="7">
        <v>4.1319965304000004</v>
      </c>
      <c r="AC2070" s="7" t="s">
        <v>444</v>
      </c>
      <c r="AD2070" s="7" t="s">
        <v>445</v>
      </c>
      <c r="AE2070" s="7">
        <v>2.7697297779999999</v>
      </c>
      <c r="AF2070" s="7" t="s">
        <v>445</v>
      </c>
      <c r="AG2070" s="7">
        <v>4.4596888550999996</v>
      </c>
    </row>
    <row r="2071" spans="1:33" x14ac:dyDescent="0.25">
      <c r="A2071" s="1">
        <v>156441</v>
      </c>
      <c r="B2071" s="1">
        <v>20020000</v>
      </c>
      <c r="C2071" s="1">
        <v>9215536</v>
      </c>
      <c r="D2071" s="1">
        <v>132159</v>
      </c>
      <c r="E2071" s="1" t="s">
        <v>647</v>
      </c>
      <c r="F2071" s="1">
        <v>34203085</v>
      </c>
      <c r="G2071" s="1">
        <v>1.83</v>
      </c>
      <c r="H2071" s="1">
        <v>50.837946084662931</v>
      </c>
      <c r="I2071" s="1">
        <v>-22.201470793821358</v>
      </c>
      <c r="J2071" s="1">
        <v>14.546946394871375</v>
      </c>
      <c r="K2071" s="1">
        <v>-49.312111563274591</v>
      </c>
      <c r="L2071" s="1">
        <v>45.352456975752162</v>
      </c>
      <c r="M2071" s="1">
        <v>159.32000732421875</v>
      </c>
      <c r="N2071" s="1">
        <v>0.76247270063920458</v>
      </c>
      <c r="O2071" s="1">
        <v>0.96533690096206171</v>
      </c>
      <c r="P2071" s="1">
        <v>0.73604303390322356</v>
      </c>
      <c r="Q2071" s="1">
        <v>0.80622543057528406</v>
      </c>
      <c r="R2071" s="1">
        <v>0.9329846751933194</v>
      </c>
      <c r="S2071" s="1">
        <v>0.75219597147787554</v>
      </c>
      <c r="T2071" s="1">
        <v>0.75219597147787554</v>
      </c>
      <c r="U2071" s="1">
        <v>0.73604303390322356</v>
      </c>
      <c r="V2071" s="1">
        <v>406.790663</v>
      </c>
      <c r="W2071" s="1">
        <v>379.211635</v>
      </c>
      <c r="X2071" s="1">
        <v>262.000766</v>
      </c>
      <c r="Y2071" s="1">
        <v>389.46</v>
      </c>
      <c r="Z2071" s="7">
        <v>74463.375599999999</v>
      </c>
      <c r="AA2071" s="7">
        <v>5.1543762108999998</v>
      </c>
      <c r="AB2071" s="7">
        <v>4.4903099715000003</v>
      </c>
      <c r="AC2071" s="7" t="s">
        <v>444</v>
      </c>
      <c r="AD2071" s="7" t="s">
        <v>445</v>
      </c>
      <c r="AE2071" s="7">
        <v>2.9965013556</v>
      </c>
      <c r="AF2071" s="7" t="s">
        <v>445</v>
      </c>
      <c r="AG2071" s="7">
        <v>4.8131625456</v>
      </c>
    </row>
    <row r="2072" spans="1:33" x14ac:dyDescent="0.25">
      <c r="A2072" s="1">
        <v>156442</v>
      </c>
      <c r="B2072" s="1">
        <v>20020000</v>
      </c>
      <c r="C2072" s="1">
        <v>9215542</v>
      </c>
      <c r="D2072" s="1">
        <v>132160</v>
      </c>
      <c r="E2072" s="1" t="s">
        <v>646</v>
      </c>
      <c r="F2072" s="1">
        <v>34203085</v>
      </c>
      <c r="G2072" s="1">
        <v>1.83</v>
      </c>
      <c r="H2072" s="1">
        <v>52.951838178820879</v>
      </c>
      <c r="I2072" s="1">
        <v>-25.426411163809281</v>
      </c>
      <c r="J2072" s="1">
        <v>12.338923928774969</v>
      </c>
      <c r="K2072" s="1">
        <v>-51.120830245373881</v>
      </c>
      <c r="L2072" s="1">
        <v>47.989329998782033</v>
      </c>
      <c r="M2072" s="1">
        <v>165.24249267578125</v>
      </c>
      <c r="N2072" s="1">
        <v>0.74093639026988634</v>
      </c>
      <c r="O2072" s="1">
        <v>0.96533690096206171</v>
      </c>
      <c r="P2072" s="1">
        <v>0.71525323879314873</v>
      </c>
      <c r="Q2072" s="1">
        <v>0.78684275124289771</v>
      </c>
      <c r="R2072" s="1">
        <v>0.9329846751933194</v>
      </c>
      <c r="S2072" s="1">
        <v>0.73411222869657278</v>
      </c>
      <c r="T2072" s="1">
        <v>0.73411222869657278</v>
      </c>
      <c r="U2072" s="1">
        <v>0.71525323879314873</v>
      </c>
      <c r="V2072" s="1">
        <v>406.790663</v>
      </c>
      <c r="W2072" s="1">
        <v>379.211635</v>
      </c>
      <c r="X2072" s="1">
        <v>262.000766</v>
      </c>
      <c r="Y2072" s="1">
        <v>389.46</v>
      </c>
      <c r="Z2072" s="7">
        <v>74463.375599999999</v>
      </c>
      <c r="AA2072" s="7">
        <v>4.6519303379999997</v>
      </c>
      <c r="AB2072" s="7">
        <v>4.1222461665000001</v>
      </c>
      <c r="AC2072" s="7" t="s">
        <v>444</v>
      </c>
      <c r="AD2072" s="7" t="s">
        <v>445</v>
      </c>
      <c r="AE2072" s="7">
        <v>2.7624186720999999</v>
      </c>
      <c r="AF2072" s="7" t="s">
        <v>445</v>
      </c>
      <c r="AG2072" s="7">
        <v>4.4491002013000003</v>
      </c>
    </row>
    <row r="2073" spans="1:33" x14ac:dyDescent="0.25">
      <c r="A2073" s="1">
        <v>160637</v>
      </c>
      <c r="B2073" s="1">
        <v>20021000</v>
      </c>
      <c r="C2073" s="1">
        <v>9215536</v>
      </c>
      <c r="D2073" s="1">
        <v>132167</v>
      </c>
      <c r="E2073" s="1" t="s">
        <v>647</v>
      </c>
      <c r="F2073" s="1">
        <v>34203085</v>
      </c>
      <c r="G2073" s="1">
        <v>1.83</v>
      </c>
      <c r="H2073" s="1">
        <v>51.272347228591137</v>
      </c>
      <c r="I2073" s="1">
        <v>-21.36342151087873</v>
      </c>
      <c r="J2073" s="1">
        <v>15.591067646639578</v>
      </c>
      <c r="K2073" s="1">
        <v>-49.753060479245569</v>
      </c>
      <c r="L2073" s="1">
        <v>45.528014071348075</v>
      </c>
      <c r="M2073" s="1">
        <v>159.32000732421875</v>
      </c>
      <c r="N2073" s="1">
        <v>0.76247270063920458</v>
      </c>
      <c r="O2073" s="1">
        <v>0.96533690096206171</v>
      </c>
      <c r="P2073" s="1">
        <v>0.73604303390322356</v>
      </c>
      <c r="Q2073" s="1">
        <v>0.80622543057528406</v>
      </c>
      <c r="R2073" s="1">
        <v>0.9329846751933194</v>
      </c>
      <c r="S2073" s="1">
        <v>0.75219597147787554</v>
      </c>
      <c r="T2073" s="1">
        <v>0.75219597147787554</v>
      </c>
      <c r="U2073" s="1">
        <v>0.73604303390322356</v>
      </c>
      <c r="V2073" s="1">
        <v>406.790663</v>
      </c>
      <c r="W2073" s="1">
        <v>379.211635</v>
      </c>
      <c r="X2073" s="1">
        <v>262.000766</v>
      </c>
      <c r="Y2073" s="1">
        <v>389.46</v>
      </c>
      <c r="Z2073" s="7">
        <v>74463.375599999999</v>
      </c>
      <c r="AA2073" s="7">
        <v>5.1306447910999999</v>
      </c>
      <c r="AB2073" s="7">
        <v>4.4437937291000003</v>
      </c>
      <c r="AC2073" s="7" t="s">
        <v>444</v>
      </c>
      <c r="AD2073" s="7" t="s">
        <v>445</v>
      </c>
      <c r="AE2073" s="7">
        <v>2.9610813649000001</v>
      </c>
      <c r="AF2073" s="7" t="s">
        <v>445</v>
      </c>
      <c r="AG2073" s="7">
        <v>4.7616419416999998</v>
      </c>
    </row>
    <row r="2074" spans="1:33" x14ac:dyDescent="0.25">
      <c r="A2074" s="1">
        <v>160638</v>
      </c>
      <c r="B2074" s="1">
        <v>20021000</v>
      </c>
      <c r="C2074" s="1">
        <v>9215542</v>
      </c>
      <c r="D2074" s="1">
        <v>132168</v>
      </c>
      <c r="E2074" s="1" t="s">
        <v>646</v>
      </c>
      <c r="F2074" s="1">
        <v>34203085</v>
      </c>
      <c r="G2074" s="1">
        <v>1.83</v>
      </c>
      <c r="H2074" s="1">
        <v>53.386764467301624</v>
      </c>
      <c r="I2074" s="1">
        <v>-24.588986867286565</v>
      </c>
      <c r="J2074" s="1">
        <v>13.382522005191738</v>
      </c>
      <c r="K2074" s="1">
        <v>-51.561155622992572</v>
      </c>
      <c r="L2074" s="1">
        <v>48.114171880787005</v>
      </c>
      <c r="M2074" s="1">
        <v>165.24249267578125</v>
      </c>
      <c r="N2074" s="1">
        <v>0.74093639026988634</v>
      </c>
      <c r="O2074" s="1">
        <v>0.96533690096206171</v>
      </c>
      <c r="P2074" s="1">
        <v>0.71525323879314873</v>
      </c>
      <c r="Q2074" s="1">
        <v>0.78684275124289771</v>
      </c>
      <c r="R2074" s="1">
        <v>0.9329846751933194</v>
      </c>
      <c r="S2074" s="1">
        <v>0.73411222869657278</v>
      </c>
      <c r="T2074" s="1">
        <v>0.73411222869657278</v>
      </c>
      <c r="U2074" s="1">
        <v>0.71525323879314873</v>
      </c>
      <c r="V2074" s="1">
        <v>406.790663</v>
      </c>
      <c r="W2074" s="1">
        <v>379.211635</v>
      </c>
      <c r="X2074" s="1">
        <v>262.000766</v>
      </c>
      <c r="Y2074" s="1">
        <v>389.46</v>
      </c>
      <c r="Z2074" s="7">
        <v>74463.375599999999</v>
      </c>
      <c r="AA2074" s="7">
        <v>4.6372652697000003</v>
      </c>
      <c r="AB2074" s="7">
        <v>4.0805167316000004</v>
      </c>
      <c r="AC2074" s="7" t="s">
        <v>444</v>
      </c>
      <c r="AD2074" s="7" t="s">
        <v>445</v>
      </c>
      <c r="AE2074" s="7">
        <v>2.7302881194999999</v>
      </c>
      <c r="AF2074" s="7" t="s">
        <v>445</v>
      </c>
      <c r="AG2074" s="7">
        <v>4.4025656139000002</v>
      </c>
    </row>
    <row r="2075" spans="1:33" x14ac:dyDescent="0.25">
      <c r="A2075" s="1">
        <v>164833</v>
      </c>
      <c r="B2075" s="1">
        <v>20022000</v>
      </c>
      <c r="C2075" s="1">
        <v>9215527</v>
      </c>
      <c r="D2075" s="1">
        <v>132179</v>
      </c>
      <c r="E2075" s="1" t="s">
        <v>645</v>
      </c>
      <c r="F2075" s="1">
        <v>34203085</v>
      </c>
      <c r="G2075" s="1">
        <v>1.83</v>
      </c>
      <c r="H2075" s="1">
        <v>65.199826898493129</v>
      </c>
      <c r="I2075" s="1">
        <v>-34.649891082479371</v>
      </c>
      <c r="J2075" s="1">
        <v>8.528759969470558</v>
      </c>
      <c r="K2075" s="1">
        <v>-64.251939515124675</v>
      </c>
      <c r="L2075" s="1">
        <v>61.381458979071063</v>
      </c>
      <c r="M2075" s="1">
        <v>175.54750061035156</v>
      </c>
      <c r="N2075" s="1">
        <v>0.70346363414417612</v>
      </c>
      <c r="O2075" s="1">
        <v>0.96533690096206171</v>
      </c>
      <c r="P2075" s="1">
        <v>0.67907940452424853</v>
      </c>
      <c r="Q2075" s="1">
        <v>0.75311727072975854</v>
      </c>
      <c r="R2075" s="1">
        <v>0.9329846751933194</v>
      </c>
      <c r="S2075" s="1">
        <v>0.70264687221428301</v>
      </c>
      <c r="T2075" s="1">
        <v>0.70264687221428301</v>
      </c>
      <c r="U2075" s="1">
        <v>0.67907940452424853</v>
      </c>
      <c r="V2075" s="1">
        <v>406.790663</v>
      </c>
      <c r="W2075" s="1">
        <v>379.211635</v>
      </c>
      <c r="X2075" s="1">
        <v>262.000766</v>
      </c>
      <c r="Y2075" s="1">
        <v>389.46</v>
      </c>
      <c r="Z2075" s="7">
        <v>74463.375599999999</v>
      </c>
      <c r="AA2075" s="7">
        <v>3.1953191659</v>
      </c>
      <c r="AB2075" s="7">
        <v>2.9496241560000001</v>
      </c>
      <c r="AC2075" s="7" t="s">
        <v>444</v>
      </c>
      <c r="AD2075" s="7" t="s">
        <v>445</v>
      </c>
      <c r="AE2075" s="7">
        <v>1.8651900648999999</v>
      </c>
      <c r="AF2075" s="7" t="s">
        <v>445</v>
      </c>
      <c r="AG2075" s="7">
        <v>3.1162067150000001</v>
      </c>
    </row>
    <row r="2076" spans="1:33" x14ac:dyDescent="0.25">
      <c r="A2076" s="1">
        <v>164834</v>
      </c>
      <c r="B2076" s="1">
        <v>20022000</v>
      </c>
      <c r="C2076" s="1">
        <v>9215542</v>
      </c>
      <c r="D2076" s="1">
        <v>132180</v>
      </c>
      <c r="E2076" s="1" t="s">
        <v>646</v>
      </c>
      <c r="F2076" s="1">
        <v>34203085</v>
      </c>
      <c r="G2076" s="1">
        <v>1.83</v>
      </c>
      <c r="H2076" s="1">
        <v>50.713851988289413</v>
      </c>
      <c r="I2076" s="1">
        <v>-28.410648695188584</v>
      </c>
      <c r="J2076" s="1">
        <v>6.3331817505476433</v>
      </c>
      <c r="K2076" s="1">
        <v>-49.297867604600079</v>
      </c>
      <c r="L2076" s="1">
        <v>47.862681795207585</v>
      </c>
      <c r="M2076" s="1">
        <v>165.24249267578125</v>
      </c>
      <c r="N2076" s="1">
        <v>0.74093639026988634</v>
      </c>
      <c r="O2076" s="1">
        <v>0.96533690096206171</v>
      </c>
      <c r="P2076" s="1">
        <v>0.71525323879314873</v>
      </c>
      <c r="Q2076" s="1">
        <v>0.78684275124289771</v>
      </c>
      <c r="R2076" s="1">
        <v>0.9329846751933194</v>
      </c>
      <c r="S2076" s="1">
        <v>0.73411222869657278</v>
      </c>
      <c r="T2076" s="1">
        <v>0.73411222869657278</v>
      </c>
      <c r="U2076" s="1">
        <v>0.71525323879314873</v>
      </c>
      <c r="V2076" s="1">
        <v>406.790663</v>
      </c>
      <c r="W2076" s="1">
        <v>379.211635</v>
      </c>
      <c r="X2076" s="1">
        <v>262.000766</v>
      </c>
      <c r="Y2076" s="1">
        <v>389.46</v>
      </c>
      <c r="Z2076" s="7">
        <v>74463.375599999999</v>
      </c>
      <c r="AA2076" s="7">
        <v>4.6668857645999999</v>
      </c>
      <c r="AB2076" s="7">
        <v>4.3482892638999999</v>
      </c>
      <c r="AC2076" s="7" t="s">
        <v>444</v>
      </c>
      <c r="AD2076" s="7" t="s">
        <v>445</v>
      </c>
      <c r="AE2076" s="7">
        <v>2.9015473810999999</v>
      </c>
      <c r="AF2076" s="7" t="s">
        <v>445</v>
      </c>
      <c r="AG2076" s="7">
        <v>4.6505999125999997</v>
      </c>
    </row>
    <row r="2077" spans="1:33" x14ac:dyDescent="0.25">
      <c r="A2077" s="1">
        <v>167945</v>
      </c>
      <c r="B2077" s="1">
        <v>20024000</v>
      </c>
      <c r="C2077" s="1">
        <v>9215527</v>
      </c>
      <c r="D2077" s="1">
        <v>132188</v>
      </c>
      <c r="E2077" s="1" t="s">
        <v>645</v>
      </c>
      <c r="F2077" s="1">
        <v>34203085</v>
      </c>
      <c r="G2077" s="1">
        <v>1.83</v>
      </c>
      <c r="H2077" s="1">
        <v>66.407656083040777</v>
      </c>
      <c r="I2077" s="1">
        <v>-43.267635112486929</v>
      </c>
      <c r="J2077" s="1">
        <v>-0.77006145409069982</v>
      </c>
      <c r="K2077" s="1">
        <v>-63.065583096007941</v>
      </c>
      <c r="L2077" s="1">
        <v>66.796613640533607</v>
      </c>
      <c r="M2077" s="1">
        <v>175.54750061035156</v>
      </c>
      <c r="N2077" s="1">
        <v>0.70346363414417612</v>
      </c>
      <c r="O2077" s="1">
        <v>0.96533690096206171</v>
      </c>
      <c r="P2077" s="1">
        <v>0.67907940452424853</v>
      </c>
      <c r="Q2077" s="1">
        <v>0.75311727072975854</v>
      </c>
      <c r="R2077" s="1">
        <v>0.9329846751933194</v>
      </c>
      <c r="S2077" s="1">
        <v>0.70264687221428301</v>
      </c>
      <c r="T2077" s="1">
        <v>0.70264687221428301</v>
      </c>
      <c r="U2077" s="1">
        <v>0.67907940452424853</v>
      </c>
      <c r="V2077" s="1">
        <v>406.790663</v>
      </c>
      <c r="W2077" s="1">
        <v>379.211635</v>
      </c>
      <c r="X2077" s="1">
        <v>262.000766</v>
      </c>
      <c r="Y2077" s="1">
        <v>389.46</v>
      </c>
      <c r="Z2077" s="7">
        <v>74463.375599999999</v>
      </c>
      <c r="AA2077" s="7">
        <v>2.8552075809000002</v>
      </c>
      <c r="AB2077" s="7">
        <v>2.8777879912</v>
      </c>
      <c r="AC2077" s="7" t="s">
        <v>444</v>
      </c>
      <c r="AD2077" s="7">
        <v>238.06406140999999</v>
      </c>
      <c r="AE2077" s="7">
        <v>1.9190885061</v>
      </c>
      <c r="AF2077" s="7">
        <v>342.44566071000003</v>
      </c>
      <c r="AG2077" s="7">
        <v>3.1936386202999998</v>
      </c>
    </row>
    <row r="2078" spans="1:33" x14ac:dyDescent="0.25">
      <c r="A2078" s="1">
        <v>171127</v>
      </c>
      <c r="B2078" s="1">
        <v>20026000</v>
      </c>
      <c r="C2078" s="1">
        <v>9215527</v>
      </c>
      <c r="D2078" s="1">
        <v>132199</v>
      </c>
      <c r="E2078" s="1" t="s">
        <v>645</v>
      </c>
      <c r="F2078" s="1">
        <v>34203085</v>
      </c>
      <c r="G2078" s="1">
        <v>1.83</v>
      </c>
      <c r="H2078" s="1">
        <v>70.80130321609758</v>
      </c>
      <c r="I2078" s="1">
        <v>-22.602919041702783</v>
      </c>
      <c r="J2078" s="1">
        <v>24.788034865349445</v>
      </c>
      <c r="K2078" s="1">
        <v>-69.013730734181777</v>
      </c>
      <c r="L2078" s="1">
        <v>62.227481556721941</v>
      </c>
      <c r="M2078" s="1">
        <v>175.54750061035156</v>
      </c>
      <c r="N2078" s="1">
        <v>0.70346363414417612</v>
      </c>
      <c r="O2078" s="1">
        <v>0.96533690096206171</v>
      </c>
      <c r="P2078" s="1">
        <v>0.67907940452424853</v>
      </c>
      <c r="Q2078" s="1">
        <v>0.75311727072975854</v>
      </c>
      <c r="R2078" s="1">
        <v>0.9329846751933194</v>
      </c>
      <c r="S2078" s="1">
        <v>0.70264687221428301</v>
      </c>
      <c r="T2078" s="1">
        <v>0.70264687221428301</v>
      </c>
      <c r="U2078" s="1">
        <v>0.67907940452424853</v>
      </c>
      <c r="V2078" s="1">
        <v>406.790663</v>
      </c>
      <c r="W2078" s="1">
        <v>379.211635</v>
      </c>
      <c r="X2078" s="1">
        <v>262.000766</v>
      </c>
      <c r="Y2078" s="1">
        <v>389.46</v>
      </c>
      <c r="Z2078" s="7">
        <v>74463.375599999999</v>
      </c>
      <c r="AA2078" s="7">
        <v>3.1382811074000001</v>
      </c>
      <c r="AB2078" s="7">
        <v>2.6371478996</v>
      </c>
      <c r="AC2078" s="7" t="s">
        <v>444</v>
      </c>
      <c r="AD2078" s="7" t="s">
        <v>445</v>
      </c>
      <c r="AE2078" s="7">
        <v>1.6674984353</v>
      </c>
      <c r="AF2078" s="7" t="s">
        <v>445</v>
      </c>
      <c r="AG2078" s="7">
        <v>2.8321977680999999</v>
      </c>
    </row>
    <row r="2079" spans="1:33" x14ac:dyDescent="0.25">
      <c r="A2079" s="1">
        <v>171128</v>
      </c>
      <c r="B2079" s="1">
        <v>20026000</v>
      </c>
      <c r="C2079" s="1">
        <v>9215542</v>
      </c>
      <c r="D2079" s="1">
        <v>132200</v>
      </c>
      <c r="E2079" s="1" t="s">
        <v>646</v>
      </c>
      <c r="F2079" s="1">
        <v>34203085</v>
      </c>
      <c r="G2079" s="1">
        <v>1.83</v>
      </c>
      <c r="H2079" s="1">
        <v>56.335633410706734</v>
      </c>
      <c r="I2079" s="1">
        <v>-16.376549188894273</v>
      </c>
      <c r="J2079" s="1">
        <v>22.57215095533849</v>
      </c>
      <c r="K2079" s="1">
        <v>-54.046786875450088</v>
      </c>
      <c r="L2079" s="1">
        <v>49.108461331387161</v>
      </c>
      <c r="M2079" s="1">
        <v>165.24249267578125</v>
      </c>
      <c r="N2079" s="1">
        <v>0.74093639026988634</v>
      </c>
      <c r="O2079" s="1">
        <v>0.96533690096206171</v>
      </c>
      <c r="P2079" s="1">
        <v>0.71525323879314873</v>
      </c>
      <c r="Q2079" s="1">
        <v>0.78684275124289771</v>
      </c>
      <c r="R2079" s="1">
        <v>0.9329846751933194</v>
      </c>
      <c r="S2079" s="1">
        <v>0.73411222869657278</v>
      </c>
      <c r="T2079" s="1">
        <v>0.73411222869657278</v>
      </c>
      <c r="U2079" s="1">
        <v>0.71525323879314873</v>
      </c>
      <c r="V2079" s="1">
        <v>406.790663</v>
      </c>
      <c r="W2079" s="1">
        <v>379.211635</v>
      </c>
      <c r="X2079" s="1">
        <v>262.000766</v>
      </c>
      <c r="Y2079" s="1">
        <v>389.46</v>
      </c>
      <c r="Z2079" s="7">
        <v>74463.375599999999</v>
      </c>
      <c r="AA2079" s="7">
        <v>4.5231286578000001</v>
      </c>
      <c r="AB2079" s="7">
        <v>3.8145788677999999</v>
      </c>
      <c r="AC2079" s="7" t="s">
        <v>444</v>
      </c>
      <c r="AD2079" s="7" t="s">
        <v>445</v>
      </c>
      <c r="AE2079" s="7">
        <v>2.5587308213000002</v>
      </c>
      <c r="AF2079" s="7" t="s">
        <v>445</v>
      </c>
      <c r="AG2079" s="7">
        <v>4.1540996695999999</v>
      </c>
    </row>
    <row r="2080" spans="1:33" x14ac:dyDescent="0.25">
      <c r="A2080" s="1">
        <v>174239</v>
      </c>
      <c r="B2080" s="1">
        <v>20028000</v>
      </c>
      <c r="C2080" s="1">
        <v>9215527</v>
      </c>
      <c r="D2080" s="1">
        <v>132208</v>
      </c>
      <c r="E2080" s="1" t="s">
        <v>645</v>
      </c>
      <c r="F2080" s="1">
        <v>34203085</v>
      </c>
      <c r="G2080" s="1">
        <v>1.83</v>
      </c>
      <c r="H2080" s="1">
        <v>67.252734866809121</v>
      </c>
      <c r="I2080" s="1">
        <v>-22.013603061030871</v>
      </c>
      <c r="J2080" s="1">
        <v>21.818061779459406</v>
      </c>
      <c r="K2080" s="1">
        <v>-64.865135698771411</v>
      </c>
      <c r="L2080" s="1">
        <v>59.427734843226716</v>
      </c>
      <c r="M2080" s="1">
        <v>175.54750061035156</v>
      </c>
      <c r="N2080" s="1">
        <v>0.70346363414417612</v>
      </c>
      <c r="O2080" s="1">
        <v>0.96533690096206171</v>
      </c>
      <c r="P2080" s="1">
        <v>0.67907940452424853</v>
      </c>
      <c r="Q2080" s="1">
        <v>0.75311727072975854</v>
      </c>
      <c r="R2080" s="1">
        <v>0.9329846751933194</v>
      </c>
      <c r="S2080" s="1">
        <v>0.70264687221428301</v>
      </c>
      <c r="T2080" s="1">
        <v>0.70264687221428301</v>
      </c>
      <c r="U2080" s="1">
        <v>0.67907940452424853</v>
      </c>
      <c r="V2080" s="1">
        <v>406.790663</v>
      </c>
      <c r="W2080" s="1">
        <v>379.211635</v>
      </c>
      <c r="X2080" s="1">
        <v>262.000766</v>
      </c>
      <c r="Y2080" s="1">
        <v>389.46</v>
      </c>
      <c r="Z2080" s="7">
        <v>74463.375599999999</v>
      </c>
      <c r="AA2080" s="7">
        <v>3.3332429204</v>
      </c>
      <c r="AB2080" s="7">
        <v>2.8290608075999999</v>
      </c>
      <c r="AC2080" s="7" t="s">
        <v>444</v>
      </c>
      <c r="AD2080" s="7" t="s">
        <v>445</v>
      </c>
      <c r="AE2080" s="7">
        <v>1.8381042723000001</v>
      </c>
      <c r="AF2080" s="7" t="s">
        <v>445</v>
      </c>
      <c r="AG2080" s="7">
        <v>3.0772945594999999</v>
      </c>
    </row>
    <row r="2081" spans="1:33" x14ac:dyDescent="0.25">
      <c r="A2081" s="1">
        <v>176337</v>
      </c>
      <c r="B2081" s="1">
        <v>20030000</v>
      </c>
      <c r="C2081" s="1">
        <v>9215527</v>
      </c>
      <c r="D2081" s="1">
        <v>132218</v>
      </c>
      <c r="E2081" s="1" t="s">
        <v>645</v>
      </c>
      <c r="F2081" s="1">
        <v>34203085</v>
      </c>
      <c r="G2081" s="1">
        <v>1.83</v>
      </c>
      <c r="H2081" s="1">
        <v>67.602502923297635</v>
      </c>
      <c r="I2081" s="1">
        <v>-31.717472430658979</v>
      </c>
      <c r="J2081" s="1">
        <v>12.761795213127316</v>
      </c>
      <c r="K2081" s="1">
        <v>-65.493605618649383</v>
      </c>
      <c r="L2081" s="1">
        <v>62.211218041276972</v>
      </c>
      <c r="M2081" s="1">
        <v>175.54750061035156</v>
      </c>
      <c r="N2081" s="1">
        <v>0.70346363414417612</v>
      </c>
      <c r="O2081" s="1">
        <v>0.96533690096206171</v>
      </c>
      <c r="P2081" s="1">
        <v>0.67907940452424853</v>
      </c>
      <c r="Q2081" s="1">
        <v>0.75311727072975854</v>
      </c>
      <c r="R2081" s="1">
        <v>0.9329846751933194</v>
      </c>
      <c r="S2081" s="1">
        <v>0.70264687221428301</v>
      </c>
      <c r="T2081" s="1">
        <v>0.70264687221428301</v>
      </c>
      <c r="U2081" s="1">
        <v>0.67907940452424853</v>
      </c>
      <c r="V2081" s="1">
        <v>406.790663</v>
      </c>
      <c r="W2081" s="1">
        <v>379.211635</v>
      </c>
      <c r="X2081" s="1">
        <v>262.000766</v>
      </c>
      <c r="Y2081" s="1">
        <v>389.46</v>
      </c>
      <c r="Z2081" s="7">
        <v>74463.375599999999</v>
      </c>
      <c r="AA2081" s="7">
        <v>3.1393629540000001</v>
      </c>
      <c r="AB2081" s="7">
        <v>2.8092496600999999</v>
      </c>
      <c r="AC2081" s="7" t="s">
        <v>444</v>
      </c>
      <c r="AD2081" s="7" t="s">
        <v>445</v>
      </c>
      <c r="AE2081" s="7">
        <v>1.8108701148999999</v>
      </c>
      <c r="AF2081" s="7" t="s">
        <v>445</v>
      </c>
      <c r="AG2081" s="7">
        <v>3.0381692592</v>
      </c>
    </row>
    <row r="2082" spans="1:33" x14ac:dyDescent="0.25">
      <c r="A2082" s="1">
        <v>178435</v>
      </c>
      <c r="B2082" s="1">
        <v>20031000</v>
      </c>
      <c r="C2082" s="1">
        <v>9215527</v>
      </c>
      <c r="D2082" s="1">
        <v>132228</v>
      </c>
      <c r="E2082" s="1" t="s">
        <v>645</v>
      </c>
      <c r="F2082" s="1">
        <v>34203085</v>
      </c>
      <c r="G2082" s="1">
        <v>1.83</v>
      </c>
      <c r="H2082" s="1">
        <v>58.636113460875784</v>
      </c>
      <c r="I2082" s="1">
        <v>-40.901957707664877</v>
      </c>
      <c r="J2082" s="1">
        <v>-3.3400411363147642</v>
      </c>
      <c r="K2082" s="1">
        <v>-55.736618596890352</v>
      </c>
      <c r="L2082" s="1">
        <v>60.375900343496951</v>
      </c>
      <c r="M2082" s="1">
        <v>175.54750061035156</v>
      </c>
      <c r="N2082" s="1">
        <v>0.70346363414417612</v>
      </c>
      <c r="O2082" s="1">
        <v>0.96533690096206171</v>
      </c>
      <c r="P2082" s="1">
        <v>0.67907940452424853</v>
      </c>
      <c r="Q2082" s="1">
        <v>0.75311727072975854</v>
      </c>
      <c r="R2082" s="1">
        <v>0.9329846751933194</v>
      </c>
      <c r="S2082" s="1">
        <v>0.70264687221428301</v>
      </c>
      <c r="T2082" s="1">
        <v>0.70264687221428301</v>
      </c>
      <c r="U2082" s="1">
        <v>0.67907940452424853</v>
      </c>
      <c r="V2082" s="1">
        <v>406.790663</v>
      </c>
      <c r="W2082" s="1">
        <v>379.211635</v>
      </c>
      <c r="X2082" s="1">
        <v>262.000766</v>
      </c>
      <c r="Y2082" s="1">
        <v>389.46</v>
      </c>
      <c r="Z2082" s="7">
        <v>74463.375599999999</v>
      </c>
      <c r="AA2082" s="7">
        <v>3.2651920686999998</v>
      </c>
      <c r="AB2082" s="7">
        <v>3.3917442013999999</v>
      </c>
      <c r="AC2082" s="7" t="s">
        <v>444</v>
      </c>
      <c r="AD2082" s="7">
        <v>54.117290846000003</v>
      </c>
      <c r="AE2082" s="7">
        <v>2.3029276512000001</v>
      </c>
      <c r="AF2082" s="7">
        <v>78.182936405000007</v>
      </c>
      <c r="AG2082" s="7">
        <v>3.7450719390999998</v>
      </c>
    </row>
    <row r="2083" spans="1:33" x14ac:dyDescent="0.25">
      <c r="A2083" s="1">
        <v>181617</v>
      </c>
      <c r="B2083" s="1">
        <v>20032000</v>
      </c>
      <c r="C2083" s="1">
        <v>9215542</v>
      </c>
      <c r="D2083" s="1">
        <v>132239</v>
      </c>
      <c r="E2083" s="1" t="s">
        <v>646</v>
      </c>
      <c r="F2083" s="1">
        <v>34203085</v>
      </c>
      <c r="G2083" s="1">
        <v>1.83</v>
      </c>
      <c r="H2083" s="1">
        <v>53.804609556918692</v>
      </c>
      <c r="I2083" s="1">
        <v>-32.683843306910518</v>
      </c>
      <c r="J2083" s="1">
        <v>5.3847049611969071</v>
      </c>
      <c r="K2083" s="1">
        <v>-49.557117690137311</v>
      </c>
      <c r="L2083" s="1">
        <v>51.327277718173036</v>
      </c>
      <c r="M2083" s="1">
        <v>165.24249267578125</v>
      </c>
      <c r="N2083" s="1">
        <v>0.74093639026988634</v>
      </c>
      <c r="O2083" s="1">
        <v>0.96533690096206171</v>
      </c>
      <c r="P2083" s="1">
        <v>0.71525323879314873</v>
      </c>
      <c r="Q2083" s="1">
        <v>0.78684275124289771</v>
      </c>
      <c r="R2083" s="1">
        <v>0.9329846751933194</v>
      </c>
      <c r="S2083" s="1">
        <v>0.73411222869657278</v>
      </c>
      <c r="T2083" s="1">
        <v>0.73411222869657278</v>
      </c>
      <c r="U2083" s="1">
        <v>0.71525323879314873</v>
      </c>
      <c r="V2083" s="1">
        <v>406.790663</v>
      </c>
      <c r="W2083" s="1">
        <v>379.211635</v>
      </c>
      <c r="X2083" s="1">
        <v>262.000766</v>
      </c>
      <c r="Y2083" s="1">
        <v>389.46</v>
      </c>
      <c r="Z2083" s="7">
        <v>74463.375599999999</v>
      </c>
      <c r="AA2083" s="7">
        <v>4.2843704590999998</v>
      </c>
      <c r="AB2083" s="7">
        <v>4.0410615811000001</v>
      </c>
      <c r="AC2083" s="7" t="s">
        <v>444</v>
      </c>
      <c r="AD2083" s="7" t="s">
        <v>445</v>
      </c>
      <c r="AE2083" s="7">
        <v>2.8811370638999998</v>
      </c>
      <c r="AF2083" s="7" t="s">
        <v>445</v>
      </c>
      <c r="AG2083" s="7">
        <v>4.6210397085999997</v>
      </c>
    </row>
    <row r="2084" spans="1:33" x14ac:dyDescent="0.25">
      <c r="A2084" s="1">
        <v>181618</v>
      </c>
      <c r="B2084" s="1">
        <v>20032000</v>
      </c>
      <c r="C2084" s="1">
        <v>9215536</v>
      </c>
      <c r="D2084" s="1">
        <v>132238</v>
      </c>
      <c r="E2084" s="1" t="s">
        <v>647</v>
      </c>
      <c r="F2084" s="1">
        <v>34203085</v>
      </c>
      <c r="G2084" s="1">
        <v>1.83</v>
      </c>
      <c r="H2084" s="1">
        <v>51.691408962489092</v>
      </c>
      <c r="I2084" s="1">
        <v>-29.463048751092689</v>
      </c>
      <c r="J2084" s="1">
        <v>7.5920359275649592</v>
      </c>
      <c r="K2084" s="1">
        <v>-47.744253193867927</v>
      </c>
      <c r="L2084" s="1">
        <v>48.34836499289235</v>
      </c>
      <c r="M2084" s="1">
        <v>159.32000732421875</v>
      </c>
      <c r="N2084" s="1">
        <v>0.76247270063920458</v>
      </c>
      <c r="O2084" s="1">
        <v>0.96533690096206171</v>
      </c>
      <c r="P2084" s="1">
        <v>0.73604303390322356</v>
      </c>
      <c r="Q2084" s="1">
        <v>0.80622543057528406</v>
      </c>
      <c r="R2084" s="1">
        <v>0.9329846751933194</v>
      </c>
      <c r="S2084" s="1">
        <v>0.75219597147787554</v>
      </c>
      <c r="T2084" s="1">
        <v>0.75219597147787554</v>
      </c>
      <c r="U2084" s="1">
        <v>0.73604303390322356</v>
      </c>
      <c r="V2084" s="1">
        <v>406.790663</v>
      </c>
      <c r="W2084" s="1">
        <v>379.211635</v>
      </c>
      <c r="X2084" s="1">
        <v>262.000766</v>
      </c>
      <c r="Y2084" s="1">
        <v>389.46</v>
      </c>
      <c r="Z2084" s="7">
        <v>74463.375599999999</v>
      </c>
      <c r="AA2084" s="7">
        <v>4.7730200878</v>
      </c>
      <c r="AB2084" s="7">
        <v>4.3996609479000002</v>
      </c>
      <c r="AC2084" s="7" t="s">
        <v>444</v>
      </c>
      <c r="AD2084" s="7" t="s">
        <v>445</v>
      </c>
      <c r="AE2084" s="7">
        <v>3.1277411945</v>
      </c>
      <c r="AF2084" s="7" t="s">
        <v>445</v>
      </c>
      <c r="AG2084" s="7">
        <v>5.0040591445000002</v>
      </c>
    </row>
    <row r="2085" spans="1:33" x14ac:dyDescent="0.25">
      <c r="A2085" s="1">
        <v>184729</v>
      </c>
      <c r="B2085" s="1">
        <v>20033000</v>
      </c>
      <c r="C2085" s="1">
        <v>9215559</v>
      </c>
      <c r="D2085" s="1">
        <v>132246</v>
      </c>
      <c r="E2085" s="1" t="s">
        <v>648</v>
      </c>
      <c r="F2085" s="1">
        <v>34203085</v>
      </c>
      <c r="G2085" s="1">
        <v>1.83</v>
      </c>
      <c r="H2085" s="1">
        <v>61.074743619984581</v>
      </c>
      <c r="I2085" s="1">
        <v>-36.796032833942775</v>
      </c>
      <c r="J2085" s="1">
        <v>4.9561899466937138</v>
      </c>
      <c r="K2085" s="1">
        <v>-57.572868571372794</v>
      </c>
      <c r="L2085" s="1">
        <v>58.755390604137581</v>
      </c>
      <c r="M2085" s="1">
        <v>170.71749877929688</v>
      </c>
      <c r="N2085" s="1">
        <v>0.72102727716619319</v>
      </c>
      <c r="O2085" s="1">
        <v>0.96533690096206171</v>
      </c>
      <c r="P2085" s="1">
        <v>0.69603423724872648</v>
      </c>
      <c r="Q2085" s="1">
        <v>0.76892454944957389</v>
      </c>
      <c r="R2085" s="1">
        <v>0.9329846751933194</v>
      </c>
      <c r="S2085" s="1">
        <v>0.71739482101638019</v>
      </c>
      <c r="T2085" s="1">
        <v>0.71739482101638019</v>
      </c>
      <c r="U2085" s="1">
        <v>0.69603423724872648</v>
      </c>
      <c r="V2085" s="1">
        <v>406.790663</v>
      </c>
      <c r="W2085" s="1">
        <v>379.211635</v>
      </c>
      <c r="X2085" s="1">
        <v>262.000766</v>
      </c>
      <c r="Y2085" s="1">
        <v>389.46</v>
      </c>
      <c r="Z2085" s="7">
        <v>74463.375599999999</v>
      </c>
      <c r="AA2085" s="7">
        <v>3.4922564280000001</v>
      </c>
      <c r="AB2085" s="7">
        <v>3.3216600755000001</v>
      </c>
      <c r="AC2085" s="7" t="s">
        <v>444</v>
      </c>
      <c r="AD2085" s="7" t="s">
        <v>445</v>
      </c>
      <c r="AE2085" s="7">
        <v>2.2646973704</v>
      </c>
      <c r="AF2085" s="7" t="s">
        <v>445</v>
      </c>
      <c r="AG2085" s="7">
        <v>3.7084243110999999</v>
      </c>
    </row>
    <row r="2086" spans="1:33" x14ac:dyDescent="0.25">
      <c r="A2086" s="1">
        <v>186827</v>
      </c>
      <c r="B2086" s="1">
        <v>20034000</v>
      </c>
      <c r="C2086" s="1">
        <v>9215559</v>
      </c>
      <c r="D2086" s="1">
        <v>132253</v>
      </c>
      <c r="E2086" s="1" t="s">
        <v>648</v>
      </c>
      <c r="F2086" s="1">
        <v>34203085</v>
      </c>
      <c r="G2086" s="1">
        <v>1.83</v>
      </c>
      <c r="H2086" s="1">
        <v>54.559536171254159</v>
      </c>
      <c r="I2086" s="1">
        <v>-21.710304706546971</v>
      </c>
      <c r="J2086" s="1">
        <v>14.131989890632703</v>
      </c>
      <c r="K2086" s="1">
        <v>-51.569907560213238</v>
      </c>
      <c r="L2086" s="1">
        <v>49.045106562336755</v>
      </c>
      <c r="M2086" s="1">
        <v>170.71749877929688</v>
      </c>
      <c r="N2086" s="1">
        <v>0.72102727716619319</v>
      </c>
      <c r="O2086" s="1">
        <v>0.96533690096206171</v>
      </c>
      <c r="P2086" s="1">
        <v>0.69603423724872648</v>
      </c>
      <c r="Q2086" s="1">
        <v>0.76892454944957389</v>
      </c>
      <c r="R2086" s="1">
        <v>0.9329846751933194</v>
      </c>
      <c r="S2086" s="1">
        <v>0.71739482101638019</v>
      </c>
      <c r="T2086" s="1">
        <v>0.71739482101638019</v>
      </c>
      <c r="U2086" s="1">
        <v>0.69603423724872648</v>
      </c>
      <c r="V2086" s="1">
        <v>406.790663</v>
      </c>
      <c r="W2086" s="1">
        <v>379.211635</v>
      </c>
      <c r="X2086" s="1">
        <v>262.000766</v>
      </c>
      <c r="Y2086" s="1">
        <v>389.46</v>
      </c>
      <c r="Z2086" s="7">
        <v>74463.375599999999</v>
      </c>
      <c r="AA2086" s="7">
        <v>4.3816639338999996</v>
      </c>
      <c r="AB2086" s="7">
        <v>3.8377295638</v>
      </c>
      <c r="AC2086" s="7" t="s">
        <v>444</v>
      </c>
      <c r="AD2086" s="7" t="s">
        <v>445</v>
      </c>
      <c r="AE2086" s="7">
        <v>2.6447223104000002</v>
      </c>
      <c r="AF2086" s="7" t="s">
        <v>445</v>
      </c>
      <c r="AG2086" s="7">
        <v>4.2565053315999997</v>
      </c>
    </row>
    <row r="2087" spans="1:33" x14ac:dyDescent="0.25">
      <c r="A2087" s="1">
        <v>188925</v>
      </c>
      <c r="B2087" s="1">
        <v>20035000</v>
      </c>
      <c r="C2087" s="1">
        <v>9215559</v>
      </c>
      <c r="D2087" s="1">
        <v>132260</v>
      </c>
      <c r="E2087" s="1" t="s">
        <v>648</v>
      </c>
      <c r="F2087" s="1">
        <v>34203085</v>
      </c>
      <c r="G2087" s="1">
        <v>1.83</v>
      </c>
      <c r="H2087" s="1">
        <v>57.683252972316062</v>
      </c>
      <c r="I2087" s="1">
        <v>-29.886570892411761</v>
      </c>
      <c r="J2087" s="1">
        <v>8.9020676083962407</v>
      </c>
      <c r="K2087" s="1">
        <v>-54.429528868209694</v>
      </c>
      <c r="L2087" s="1">
        <v>53.788231842518321</v>
      </c>
      <c r="M2087" s="1">
        <v>170.71749877929688</v>
      </c>
      <c r="N2087" s="1">
        <v>0.72102727716619319</v>
      </c>
      <c r="O2087" s="1">
        <v>0.96533690096206171</v>
      </c>
      <c r="P2087" s="1">
        <v>0.69603423724872648</v>
      </c>
      <c r="Q2087" s="1">
        <v>0.76892454944957389</v>
      </c>
      <c r="R2087" s="1">
        <v>0.9329846751933194</v>
      </c>
      <c r="S2087" s="1">
        <v>0.71739482101638019</v>
      </c>
      <c r="T2087" s="1">
        <v>0.71739482101638019</v>
      </c>
      <c r="U2087" s="1">
        <v>0.69603423724872648</v>
      </c>
      <c r="V2087" s="1">
        <v>406.790663</v>
      </c>
      <c r="W2087" s="1">
        <v>379.211635</v>
      </c>
      <c r="X2087" s="1">
        <v>262.000766</v>
      </c>
      <c r="Y2087" s="1">
        <v>389.46</v>
      </c>
      <c r="Z2087" s="7">
        <v>74463.375599999999</v>
      </c>
      <c r="AA2087" s="7">
        <v>3.9071009044</v>
      </c>
      <c r="AB2087" s="7">
        <v>3.5757523634999999</v>
      </c>
      <c r="AC2087" s="7" t="s">
        <v>444</v>
      </c>
      <c r="AD2087" s="7" t="s">
        <v>445</v>
      </c>
      <c r="AE2087" s="7">
        <v>2.4532357075000002</v>
      </c>
      <c r="AF2087" s="7" t="s">
        <v>445</v>
      </c>
      <c r="AG2087" s="7">
        <v>3.9803387916999999</v>
      </c>
    </row>
    <row r="2088" spans="1:33" x14ac:dyDescent="0.25">
      <c r="A2088" s="1">
        <v>191023</v>
      </c>
      <c r="B2088" s="1">
        <v>20036000</v>
      </c>
      <c r="C2088" s="1">
        <v>9215559</v>
      </c>
      <c r="D2088" s="1">
        <v>132267</v>
      </c>
      <c r="E2088" s="1" t="s">
        <v>648</v>
      </c>
      <c r="F2088" s="1">
        <v>34203085</v>
      </c>
      <c r="G2088" s="1">
        <v>1.83</v>
      </c>
      <c r="H2088" s="1">
        <v>59.324073406540094</v>
      </c>
      <c r="I2088" s="1">
        <v>-31.144401416423747</v>
      </c>
      <c r="J2088" s="1">
        <v>8.8386039334183355</v>
      </c>
      <c r="K2088" s="1">
        <v>-55.988416081736482</v>
      </c>
      <c r="L2088" s="1">
        <v>55.436538620656385</v>
      </c>
      <c r="M2088" s="1">
        <v>170.71749877929688</v>
      </c>
      <c r="N2088" s="1">
        <v>0.72102727716619319</v>
      </c>
      <c r="O2088" s="1">
        <v>0.96533690096206171</v>
      </c>
      <c r="P2088" s="1">
        <v>0.69603423724872648</v>
      </c>
      <c r="Q2088" s="1">
        <v>0.76892454944957389</v>
      </c>
      <c r="R2088" s="1">
        <v>0.9329846751933194</v>
      </c>
      <c r="S2088" s="1">
        <v>0.71739482101638019</v>
      </c>
      <c r="T2088" s="1">
        <v>0.71739482101638019</v>
      </c>
      <c r="U2088" s="1">
        <v>0.69603423724872648</v>
      </c>
      <c r="V2088" s="1">
        <v>406.790663</v>
      </c>
      <c r="W2088" s="1">
        <v>379.211635</v>
      </c>
      <c r="X2088" s="1">
        <v>262.000766</v>
      </c>
      <c r="Y2088" s="1">
        <v>389.46</v>
      </c>
      <c r="Z2088" s="7">
        <v>74463.375599999999</v>
      </c>
      <c r="AA2088" s="7">
        <v>3.7611969955000002</v>
      </c>
      <c r="AB2088" s="7">
        <v>3.4491934887000002</v>
      </c>
      <c r="AC2088" s="7" t="s">
        <v>444</v>
      </c>
      <c r="AD2088" s="7" t="s">
        <v>445</v>
      </c>
      <c r="AE2088" s="7">
        <v>2.3570871581000001</v>
      </c>
      <c r="AF2088" s="7" t="s">
        <v>445</v>
      </c>
      <c r="AG2088" s="7">
        <v>3.8416710636000002</v>
      </c>
    </row>
    <row r="2089" spans="1:33" x14ac:dyDescent="0.25">
      <c r="A2089" s="1">
        <v>193121</v>
      </c>
      <c r="B2089" s="1">
        <v>20091000</v>
      </c>
      <c r="C2089" s="1">
        <v>9215559</v>
      </c>
      <c r="D2089" s="1">
        <v>132317</v>
      </c>
      <c r="E2089" s="1" t="s">
        <v>648</v>
      </c>
      <c r="F2089" s="1">
        <v>34203085</v>
      </c>
      <c r="G2089" s="1">
        <v>1.83</v>
      </c>
      <c r="H2089" s="1">
        <v>51.476259670033834</v>
      </c>
      <c r="I2089" s="1">
        <v>-26.586907447921909</v>
      </c>
      <c r="J2089" s="1">
        <v>7.6661830018634047</v>
      </c>
      <c r="K2089" s="1">
        <v>-49.311500850791759</v>
      </c>
      <c r="L2089" s="1">
        <v>48.103628948303331</v>
      </c>
      <c r="M2089" s="1">
        <v>170.71749877929688</v>
      </c>
      <c r="N2089" s="1">
        <v>0.72102727716619319</v>
      </c>
      <c r="O2089" s="1">
        <v>0.96533690096206171</v>
      </c>
      <c r="P2089" s="1">
        <v>0.69603423724872648</v>
      </c>
      <c r="Q2089" s="1">
        <v>0.76892454944957389</v>
      </c>
      <c r="R2089" s="1">
        <v>0.9329846751933194</v>
      </c>
      <c r="S2089" s="1">
        <v>0.71739482101638019</v>
      </c>
      <c r="T2089" s="1">
        <v>0.71739482101638019</v>
      </c>
      <c r="U2089" s="1">
        <v>0.69603423724872648</v>
      </c>
      <c r="V2089" s="1">
        <v>406.790663</v>
      </c>
      <c r="W2089" s="1">
        <v>379.211635</v>
      </c>
      <c r="X2089" s="1">
        <v>262.000766</v>
      </c>
      <c r="Y2089" s="1">
        <v>389.46</v>
      </c>
      <c r="Z2089" s="7">
        <v>74463.375599999999</v>
      </c>
      <c r="AA2089" s="7">
        <v>4.4869931208000002</v>
      </c>
      <c r="AB2089" s="7">
        <v>4.1274953311000004</v>
      </c>
      <c r="AC2089" s="7" t="s">
        <v>444</v>
      </c>
      <c r="AD2089" s="7" t="s">
        <v>445</v>
      </c>
      <c r="AE2089" s="7">
        <v>2.8116461553000001</v>
      </c>
      <c r="AF2089" s="7" t="s">
        <v>445</v>
      </c>
      <c r="AG2089" s="7">
        <v>4.4972468767000002</v>
      </c>
    </row>
    <row r="2090" spans="1:33" x14ac:dyDescent="0.25">
      <c r="A2090" s="1">
        <v>195219</v>
      </c>
      <c r="B2090" s="1">
        <v>20092000</v>
      </c>
      <c r="C2090" s="1">
        <v>9215527</v>
      </c>
      <c r="D2090" s="1">
        <v>132325</v>
      </c>
      <c r="E2090" s="1" t="s">
        <v>645</v>
      </c>
      <c r="F2090" s="1">
        <v>34203085</v>
      </c>
      <c r="G2090" s="1">
        <v>1.83</v>
      </c>
      <c r="H2090" s="1">
        <v>60.304034113540105</v>
      </c>
      <c r="I2090" s="1">
        <v>-35.439130447415401</v>
      </c>
      <c r="J2090" s="1">
        <v>2.7731346599708249</v>
      </c>
      <c r="K2090" s="1">
        <v>-57.076747457585526</v>
      </c>
      <c r="L2090" s="1">
        <v>58.967552372031214</v>
      </c>
      <c r="M2090" s="1">
        <v>175.54750061035156</v>
      </c>
      <c r="N2090" s="1">
        <v>0.70346363414417612</v>
      </c>
      <c r="O2090" s="1">
        <v>0.96533690096206171</v>
      </c>
      <c r="P2090" s="1">
        <v>0.67907940452424853</v>
      </c>
      <c r="Q2090" s="1">
        <v>0.75311727072975854</v>
      </c>
      <c r="R2090" s="1">
        <v>0.9329846751933194</v>
      </c>
      <c r="S2090" s="1">
        <v>0.70264687221428301</v>
      </c>
      <c r="T2090" s="1">
        <v>0.70264687221428301</v>
      </c>
      <c r="U2090" s="1">
        <v>0.67907940452424853</v>
      </c>
      <c r="V2090" s="1">
        <v>406.790663</v>
      </c>
      <c r="W2090" s="1">
        <v>379.211635</v>
      </c>
      <c r="X2090" s="1">
        <v>262.000766</v>
      </c>
      <c r="Y2090" s="1">
        <v>389.46</v>
      </c>
      <c r="Z2090" s="7">
        <v>74463.375599999999</v>
      </c>
      <c r="AA2090" s="7">
        <v>3.3670595255000002</v>
      </c>
      <c r="AB2090" s="7">
        <v>3.2702750332999999</v>
      </c>
      <c r="AC2090" s="7" t="s">
        <v>444</v>
      </c>
      <c r="AD2090" s="7" t="s">
        <v>445</v>
      </c>
      <c r="AE2090" s="7">
        <v>2.2253768294</v>
      </c>
      <c r="AF2090" s="7" t="s">
        <v>445</v>
      </c>
      <c r="AG2090" s="7">
        <v>3.6336604075999999</v>
      </c>
    </row>
    <row r="2091" spans="1:33" x14ac:dyDescent="0.25">
      <c r="A2091" s="1">
        <v>198401</v>
      </c>
      <c r="B2091" s="1">
        <v>21001000</v>
      </c>
      <c r="C2091" s="1">
        <v>9215527</v>
      </c>
      <c r="D2091" s="1">
        <v>132344</v>
      </c>
      <c r="E2091" s="1" t="s">
        <v>645</v>
      </c>
      <c r="F2091" s="1">
        <v>34203085</v>
      </c>
      <c r="G2091" s="1">
        <v>1.83</v>
      </c>
      <c r="H2091" s="1">
        <v>65.709094848900222</v>
      </c>
      <c r="I2091" s="1">
        <v>-37.44944962127385</v>
      </c>
      <c r="J2091" s="1">
        <v>6.0808266916323195</v>
      </c>
      <c r="K2091" s="1">
        <v>-62.798023739633358</v>
      </c>
      <c r="L2091" s="1">
        <v>62.889565930127176</v>
      </c>
      <c r="M2091" s="1">
        <v>175.54750061035156</v>
      </c>
      <c r="N2091" s="1">
        <v>0.70346363414417612</v>
      </c>
      <c r="O2091" s="1">
        <v>0.96533690096206171</v>
      </c>
      <c r="P2091" s="1">
        <v>0.67907940452424853</v>
      </c>
      <c r="Q2091" s="1">
        <v>0.75311727072975854</v>
      </c>
      <c r="R2091" s="1">
        <v>0.9329846751933194</v>
      </c>
      <c r="S2091" s="1">
        <v>0.70264687221428301</v>
      </c>
      <c r="T2091" s="1">
        <v>0.70264687221428301</v>
      </c>
      <c r="U2091" s="1">
        <v>0.67907940452424853</v>
      </c>
      <c r="V2091" s="1">
        <v>406.790663</v>
      </c>
      <c r="W2091" s="1">
        <v>379.211635</v>
      </c>
      <c r="X2091" s="1">
        <v>262.000766</v>
      </c>
      <c r="Y2091" s="1">
        <v>389.46</v>
      </c>
      <c r="Z2091" s="7">
        <v>74463.375599999999</v>
      </c>
      <c r="AA2091" s="7">
        <v>3.0947144010000001</v>
      </c>
      <c r="AB2091" s="7">
        <v>2.9190132183999999</v>
      </c>
      <c r="AC2091" s="7" t="s">
        <v>444</v>
      </c>
      <c r="AD2091" s="7" t="s">
        <v>445</v>
      </c>
      <c r="AE2091" s="7">
        <v>1.9315256721</v>
      </c>
      <c r="AF2091" s="7" t="s">
        <v>445</v>
      </c>
      <c r="AG2091" s="7">
        <v>3.2115061771</v>
      </c>
    </row>
    <row r="2092" spans="1:33" x14ac:dyDescent="0.25">
      <c r="A2092" s="1">
        <v>198402</v>
      </c>
      <c r="B2092" s="1">
        <v>21001000</v>
      </c>
      <c r="C2092" s="1">
        <v>9215559</v>
      </c>
      <c r="D2092" s="1">
        <v>132345</v>
      </c>
      <c r="E2092" s="1" t="s">
        <v>648</v>
      </c>
      <c r="F2092" s="1">
        <v>34203085</v>
      </c>
      <c r="G2092" s="1">
        <v>1.83</v>
      </c>
      <c r="H2092" s="1">
        <v>57.087289122009508</v>
      </c>
      <c r="I2092" s="1">
        <v>-33.289744872851685</v>
      </c>
      <c r="J2092" s="1">
        <v>4.2420227517764015</v>
      </c>
      <c r="K2092" s="1">
        <v>-54.423612029994914</v>
      </c>
      <c r="L2092" s="1">
        <v>55.088908884149717</v>
      </c>
      <c r="M2092" s="1">
        <v>170.71749877929688</v>
      </c>
      <c r="N2092" s="1">
        <v>0.72102727716619319</v>
      </c>
      <c r="O2092" s="1">
        <v>0.96533690096206171</v>
      </c>
      <c r="P2092" s="1">
        <v>0.69603423724872648</v>
      </c>
      <c r="Q2092" s="1">
        <v>0.76892454944957389</v>
      </c>
      <c r="R2092" s="1">
        <v>0.9329846751933194</v>
      </c>
      <c r="S2092" s="1">
        <v>0.71739482101638019</v>
      </c>
      <c r="T2092" s="1">
        <v>0.71739482101638019</v>
      </c>
      <c r="U2092" s="1">
        <v>0.69603423724872648</v>
      </c>
      <c r="V2092" s="1">
        <v>406.790663</v>
      </c>
      <c r="W2092" s="1">
        <v>379.211635</v>
      </c>
      <c r="X2092" s="1">
        <v>262.000766</v>
      </c>
      <c r="Y2092" s="1">
        <v>389.46</v>
      </c>
      <c r="Z2092" s="7">
        <v>74463.375599999999</v>
      </c>
      <c r="AA2092" s="7">
        <v>3.7912417665999998</v>
      </c>
      <c r="AB2092" s="7">
        <v>3.6235210180999999</v>
      </c>
      <c r="AC2092" s="7" t="s">
        <v>444</v>
      </c>
      <c r="AD2092" s="7" t="s">
        <v>445</v>
      </c>
      <c r="AE2092" s="7">
        <v>2.4536111371999998</v>
      </c>
      <c r="AF2092" s="7" t="s">
        <v>445</v>
      </c>
      <c r="AG2092" s="7">
        <v>3.9808802452999998</v>
      </c>
    </row>
    <row r="2093" spans="1:33" x14ac:dyDescent="0.25">
      <c r="A2093" s="1">
        <v>201513</v>
      </c>
      <c r="B2093" s="1">
        <v>21002000</v>
      </c>
      <c r="C2093" s="1">
        <v>9215527</v>
      </c>
      <c r="D2093" s="1">
        <v>132353</v>
      </c>
      <c r="E2093" s="1" t="s">
        <v>645</v>
      </c>
      <c r="F2093" s="1">
        <v>34203085</v>
      </c>
      <c r="G2093" s="1">
        <v>1.83</v>
      </c>
      <c r="H2093" s="1">
        <v>60.937068906175064</v>
      </c>
      <c r="I2093" s="1">
        <v>-32.829869224794834</v>
      </c>
      <c r="J2093" s="1">
        <v>7.0434802386276871</v>
      </c>
      <c r="K2093" s="1">
        <v>-58.233379441014584</v>
      </c>
      <c r="L2093" s="1">
        <v>57.738589704332078</v>
      </c>
      <c r="M2093" s="1">
        <v>175.54750061035156</v>
      </c>
      <c r="N2093" s="1">
        <v>0.70346363414417612</v>
      </c>
      <c r="O2093" s="1">
        <v>0.96533690096206171</v>
      </c>
      <c r="P2093" s="1">
        <v>0.67907940452424853</v>
      </c>
      <c r="Q2093" s="1">
        <v>0.75311727072975854</v>
      </c>
      <c r="R2093" s="1">
        <v>0.9329846751933194</v>
      </c>
      <c r="S2093" s="1">
        <v>0.70264687221428301</v>
      </c>
      <c r="T2093" s="1">
        <v>0.70264687221428301</v>
      </c>
      <c r="U2093" s="1">
        <v>0.67907940452424853</v>
      </c>
      <c r="V2093" s="1">
        <v>406.790663</v>
      </c>
      <c r="W2093" s="1">
        <v>379.211635</v>
      </c>
      <c r="X2093" s="1">
        <v>262.000766</v>
      </c>
      <c r="Y2093" s="1">
        <v>389.46</v>
      </c>
      <c r="Z2093" s="7">
        <v>74463.375599999999</v>
      </c>
      <c r="AA2093" s="7">
        <v>3.4600121443999998</v>
      </c>
      <c r="AB2093" s="7">
        <v>3.2259139782999999</v>
      </c>
      <c r="AC2093" s="7" t="s">
        <v>444</v>
      </c>
      <c r="AD2093" s="7" t="s">
        <v>445</v>
      </c>
      <c r="AE2093" s="7">
        <v>2.1613143615000001</v>
      </c>
      <c r="AF2093" s="7" t="s">
        <v>445</v>
      </c>
      <c r="AG2093" s="7">
        <v>3.5416265967</v>
      </c>
    </row>
    <row r="2094" spans="1:33" x14ac:dyDescent="0.25">
      <c r="A2094" s="1">
        <v>204695</v>
      </c>
      <c r="B2094" s="1">
        <v>26001000</v>
      </c>
      <c r="C2094" s="1">
        <v>9215559</v>
      </c>
      <c r="D2094" s="1">
        <v>132373</v>
      </c>
      <c r="E2094" s="1" t="s">
        <v>648</v>
      </c>
      <c r="F2094" s="1">
        <v>34203085</v>
      </c>
      <c r="G2094" s="1">
        <v>1.83</v>
      </c>
      <c r="H2094" s="1">
        <v>56.963315855302035</v>
      </c>
      <c r="I2094" s="1">
        <v>-32.829742730343959</v>
      </c>
      <c r="J2094" s="1">
        <v>4.6569500460068349</v>
      </c>
      <c r="K2094" s="1">
        <v>-54.288403623332229</v>
      </c>
      <c r="L2094" s="1">
        <v>54.783496785319073</v>
      </c>
      <c r="M2094" s="1">
        <v>170.71749877929688</v>
      </c>
      <c r="N2094" s="1">
        <v>0.72102727716619319</v>
      </c>
      <c r="O2094" s="1">
        <v>0.96533690096206171</v>
      </c>
      <c r="P2094" s="1">
        <v>0.69603423724872648</v>
      </c>
      <c r="Q2094" s="1">
        <v>0.76892454944957389</v>
      </c>
      <c r="R2094" s="1">
        <v>0.9329846751933194</v>
      </c>
      <c r="S2094" s="1">
        <v>0.71739482101638019</v>
      </c>
      <c r="T2094" s="1">
        <v>0.71739482101638019</v>
      </c>
      <c r="U2094" s="1">
        <v>0.69603423724872648</v>
      </c>
      <c r="V2094" s="1">
        <v>406.790663</v>
      </c>
      <c r="W2094" s="1">
        <v>379.211635</v>
      </c>
      <c r="X2094" s="1">
        <v>262.000766</v>
      </c>
      <c r="Y2094" s="1">
        <v>389.46</v>
      </c>
      <c r="Z2094" s="7">
        <v>74463.375599999999</v>
      </c>
      <c r="AA2094" s="7">
        <v>3.8179524238</v>
      </c>
      <c r="AB2094" s="7">
        <v>3.6335835117999999</v>
      </c>
      <c r="AC2094" s="7" t="s">
        <v>444</v>
      </c>
      <c r="AD2094" s="7" t="s">
        <v>445</v>
      </c>
      <c r="AE2094" s="7">
        <v>2.4622125552999998</v>
      </c>
      <c r="AF2094" s="7" t="s">
        <v>445</v>
      </c>
      <c r="AG2094" s="7">
        <v>3.9932854153999999</v>
      </c>
    </row>
    <row r="2095" spans="1:33" x14ac:dyDescent="0.25">
      <c r="A2095" s="1">
        <v>204696</v>
      </c>
      <c r="B2095" s="1">
        <v>26001000</v>
      </c>
      <c r="C2095" s="1">
        <v>9215527</v>
      </c>
      <c r="D2095" s="1">
        <v>132372</v>
      </c>
      <c r="E2095" s="1" t="s">
        <v>645</v>
      </c>
      <c r="F2095" s="1">
        <v>34203085</v>
      </c>
      <c r="G2095" s="1">
        <v>1.83</v>
      </c>
      <c r="H2095" s="1">
        <v>65.585046414411437</v>
      </c>
      <c r="I2095" s="1">
        <v>-36.985420859897104</v>
      </c>
      <c r="J2095" s="1">
        <v>6.4958325709127926</v>
      </c>
      <c r="K2095" s="1">
        <v>-62.66684536910843</v>
      </c>
      <c r="L2095" s="1">
        <v>62.590468485607055</v>
      </c>
      <c r="M2095" s="1">
        <v>175.54750061035156</v>
      </c>
      <c r="N2095" s="1">
        <v>0.70346363414417612</v>
      </c>
      <c r="O2095" s="1">
        <v>0.96533690096206171</v>
      </c>
      <c r="P2095" s="1">
        <v>0.67907940452424853</v>
      </c>
      <c r="Q2095" s="1">
        <v>0.75311727072975854</v>
      </c>
      <c r="R2095" s="1">
        <v>0.9329846751933194</v>
      </c>
      <c r="S2095" s="1">
        <v>0.70264687221428301</v>
      </c>
      <c r="T2095" s="1">
        <v>0.70264687221428301</v>
      </c>
      <c r="U2095" s="1">
        <v>0.67907940452424853</v>
      </c>
      <c r="V2095" s="1">
        <v>406.790663</v>
      </c>
      <c r="W2095" s="1">
        <v>379.211635</v>
      </c>
      <c r="X2095" s="1">
        <v>262.000766</v>
      </c>
      <c r="Y2095" s="1">
        <v>389.46</v>
      </c>
      <c r="Z2095" s="7">
        <v>74463.375599999999</v>
      </c>
      <c r="AA2095" s="7">
        <v>3.1142815754000002</v>
      </c>
      <c r="AB2095" s="7">
        <v>2.9264256925000001</v>
      </c>
      <c r="AC2095" s="7" t="s">
        <v>444</v>
      </c>
      <c r="AD2095" s="7" t="s">
        <v>445</v>
      </c>
      <c r="AE2095" s="7">
        <v>1.9376621348</v>
      </c>
      <c r="AF2095" s="7" t="s">
        <v>445</v>
      </c>
      <c r="AG2095" s="7">
        <v>3.2203219793</v>
      </c>
    </row>
    <row r="2096" spans="1:33" x14ac:dyDescent="0.25">
      <c r="A2096" s="1">
        <v>207793</v>
      </c>
      <c r="B2096" s="1">
        <v>26002000</v>
      </c>
      <c r="C2096" s="1">
        <v>9215527</v>
      </c>
      <c r="D2096" s="1">
        <v>132381</v>
      </c>
      <c r="E2096" s="1" t="s">
        <v>645</v>
      </c>
      <c r="F2096" s="1">
        <v>34203085</v>
      </c>
      <c r="G2096" s="1">
        <v>1.83</v>
      </c>
      <c r="H2096" s="1">
        <v>60.577906270605681</v>
      </c>
      <c r="I2096" s="1">
        <v>-32.362717775010722</v>
      </c>
      <c r="J2096" s="1">
        <v>7.3438244715045879</v>
      </c>
      <c r="K2096" s="1">
        <v>-57.870080285626038</v>
      </c>
      <c r="L2096" s="1">
        <v>57.260409569343864</v>
      </c>
      <c r="M2096" s="1">
        <v>175.54750061035156</v>
      </c>
      <c r="N2096" s="1">
        <v>0.70346363414417612</v>
      </c>
      <c r="O2096" s="1">
        <v>0.96533690096206171</v>
      </c>
      <c r="P2096" s="1">
        <v>0.67907940452424853</v>
      </c>
      <c r="Q2096" s="1">
        <v>0.75311727072975854</v>
      </c>
      <c r="R2096" s="1">
        <v>0.9329846751933194</v>
      </c>
      <c r="S2096" s="1">
        <v>0.70264687221428301</v>
      </c>
      <c r="T2096" s="1">
        <v>0.70264687221428301</v>
      </c>
      <c r="U2096" s="1">
        <v>0.67907940452424853</v>
      </c>
      <c r="V2096" s="1">
        <v>406.790663</v>
      </c>
      <c r="W2096" s="1">
        <v>379.211635</v>
      </c>
      <c r="X2096" s="1">
        <v>262.000766</v>
      </c>
      <c r="Y2096" s="1">
        <v>389.46</v>
      </c>
      <c r="Z2096" s="7">
        <v>74463.375599999999</v>
      </c>
      <c r="AA2096" s="7">
        <v>3.4972575854999999</v>
      </c>
      <c r="AB2096" s="7">
        <v>3.2509691591999998</v>
      </c>
      <c r="AC2096" s="7" t="s">
        <v>444</v>
      </c>
      <c r="AD2096" s="7" t="s">
        <v>445</v>
      </c>
      <c r="AE2096" s="7">
        <v>2.1811605900000002</v>
      </c>
      <c r="AF2096" s="7" t="s">
        <v>445</v>
      </c>
      <c r="AG2096" s="7">
        <v>3.5701382058000002</v>
      </c>
    </row>
    <row r="2097" spans="1:33" x14ac:dyDescent="0.25">
      <c r="A2097" s="1">
        <v>209891</v>
      </c>
      <c r="B2097" s="1">
        <v>20050006</v>
      </c>
      <c r="C2097" s="1">
        <v>9215527</v>
      </c>
      <c r="D2097" s="1">
        <v>132272</v>
      </c>
      <c r="E2097" s="1" t="s">
        <v>645</v>
      </c>
      <c r="F2097" s="1">
        <v>34203085</v>
      </c>
      <c r="G2097" s="1">
        <v>1.83</v>
      </c>
      <c r="H2097" s="1">
        <v>66.860784308776431</v>
      </c>
      <c r="I2097" s="1">
        <v>-41.319524991948505</v>
      </c>
      <c r="J2097" s="1">
        <v>3.2452049308165094</v>
      </c>
      <c r="K2097" s="1">
        <v>-62.250799337002213</v>
      </c>
      <c r="L2097" s="1">
        <v>65.299372751671058</v>
      </c>
      <c r="M2097" s="1">
        <v>175.54750061035156</v>
      </c>
      <c r="N2097" s="1">
        <v>0.70346363414417612</v>
      </c>
      <c r="O2097" s="1">
        <v>0.96533690096206171</v>
      </c>
      <c r="P2097" s="1">
        <v>0.67907940452424853</v>
      </c>
      <c r="Q2097" s="1">
        <v>0.75311727072975854</v>
      </c>
      <c r="R2097" s="1">
        <v>0.9329846751933194</v>
      </c>
      <c r="S2097" s="1">
        <v>0.70264687221428301</v>
      </c>
      <c r="T2097" s="1">
        <v>0.70264687221428301</v>
      </c>
      <c r="U2097" s="1">
        <v>0.67907940452424853</v>
      </c>
      <c r="V2097" s="1">
        <v>406.790663</v>
      </c>
      <c r="W2097" s="1">
        <v>379.211635</v>
      </c>
      <c r="X2097" s="1">
        <v>262.000766</v>
      </c>
      <c r="Y2097" s="1">
        <v>389.46</v>
      </c>
      <c r="Z2097" s="7">
        <v>74463.375599999999</v>
      </c>
      <c r="AA2097" s="7">
        <v>2.9436031378999998</v>
      </c>
      <c r="AB2097" s="7">
        <v>2.851507486</v>
      </c>
      <c r="AC2097" s="7" t="s">
        <v>444</v>
      </c>
      <c r="AD2097" s="7" t="s">
        <v>445</v>
      </c>
      <c r="AE2097" s="7">
        <v>1.9572956606</v>
      </c>
      <c r="AF2097" s="7" t="s">
        <v>445</v>
      </c>
      <c r="AG2097" s="7">
        <v>3.2485280141000001</v>
      </c>
    </row>
    <row r="2098" spans="1:33" x14ac:dyDescent="0.25">
      <c r="A2098" s="1">
        <v>211989</v>
      </c>
      <c r="B2098" s="1">
        <v>20051006</v>
      </c>
      <c r="C2098" s="1">
        <v>9215527</v>
      </c>
      <c r="D2098" s="1">
        <v>132277</v>
      </c>
      <c r="E2098" s="1" t="s">
        <v>645</v>
      </c>
      <c r="F2098" s="1">
        <v>34203085</v>
      </c>
      <c r="G2098" s="1">
        <v>1.83</v>
      </c>
      <c r="H2098" s="1">
        <v>60.743637205340264</v>
      </c>
      <c r="I2098" s="1">
        <v>-28.807305275826032</v>
      </c>
      <c r="J2098" s="1">
        <v>11.179587721655697</v>
      </c>
      <c r="K2098" s="1">
        <v>-58.415963367755907</v>
      </c>
      <c r="L2098" s="1">
        <v>55.997231729107256</v>
      </c>
      <c r="M2098" s="1">
        <v>175.54750061035156</v>
      </c>
      <c r="N2098" s="1">
        <v>0.70346363414417612</v>
      </c>
      <c r="O2098" s="1">
        <v>0.96533690096206171</v>
      </c>
      <c r="P2098" s="1">
        <v>0.67907940452424853</v>
      </c>
      <c r="Q2098" s="1">
        <v>0.75311727072975854</v>
      </c>
      <c r="R2098" s="1">
        <v>0.9329846751933194</v>
      </c>
      <c r="S2098" s="1">
        <v>0.70264687221428301</v>
      </c>
      <c r="T2098" s="1">
        <v>0.70264687221428301</v>
      </c>
      <c r="U2098" s="1">
        <v>0.67907940452424853</v>
      </c>
      <c r="V2098" s="1">
        <v>406.790663</v>
      </c>
      <c r="W2098" s="1">
        <v>379.211635</v>
      </c>
      <c r="X2098" s="1">
        <v>262.000766</v>
      </c>
      <c r="Y2098" s="1">
        <v>389.46</v>
      </c>
      <c r="Z2098" s="7">
        <v>74463.375599999999</v>
      </c>
      <c r="AA2098" s="7">
        <v>3.5987061027</v>
      </c>
      <c r="AB2098" s="7">
        <v>3.2393709552000001</v>
      </c>
      <c r="AC2098" s="7" t="s">
        <v>444</v>
      </c>
      <c r="AD2098" s="7" t="s">
        <v>445</v>
      </c>
      <c r="AE2098" s="7">
        <v>2.1514334118999998</v>
      </c>
      <c r="AF2098" s="7" t="s">
        <v>445</v>
      </c>
      <c r="AG2098" s="7">
        <v>3.5274313670000002</v>
      </c>
    </row>
    <row r="2099" spans="1:33" x14ac:dyDescent="0.25">
      <c r="A2099" s="1">
        <v>214087</v>
      </c>
      <c r="B2099" s="1">
        <v>20052006</v>
      </c>
      <c r="C2099" s="1">
        <v>9215527</v>
      </c>
      <c r="D2099" s="1">
        <v>132282</v>
      </c>
      <c r="E2099" s="1" t="s">
        <v>645</v>
      </c>
      <c r="F2099" s="1">
        <v>34203085</v>
      </c>
      <c r="G2099" s="1">
        <v>1.83</v>
      </c>
      <c r="H2099" s="1">
        <v>61.462554410706332</v>
      </c>
      <c r="I2099" s="1">
        <v>-21.435193287704568</v>
      </c>
      <c r="J2099" s="1">
        <v>19.654331365345239</v>
      </c>
      <c r="K2099" s="1">
        <v>-60.896625985524707</v>
      </c>
      <c r="L2099" s="1">
        <v>54.368752165376719</v>
      </c>
      <c r="M2099" s="1">
        <v>175.54750061035156</v>
      </c>
      <c r="N2099" s="1">
        <v>0.70346363414417612</v>
      </c>
      <c r="O2099" s="1">
        <v>0.96533690096206171</v>
      </c>
      <c r="P2099" s="1">
        <v>0.67907940452424853</v>
      </c>
      <c r="Q2099" s="1">
        <v>0.75311727072975854</v>
      </c>
      <c r="R2099" s="1">
        <v>0.9329846751933194</v>
      </c>
      <c r="S2099" s="1">
        <v>0.70264687221428301</v>
      </c>
      <c r="T2099" s="1">
        <v>0.70264687221428301</v>
      </c>
      <c r="U2099" s="1">
        <v>0.67907940452424853</v>
      </c>
      <c r="V2099" s="1">
        <v>406.790663</v>
      </c>
      <c r="W2099" s="1">
        <v>379.211635</v>
      </c>
      <c r="X2099" s="1">
        <v>262.000766</v>
      </c>
      <c r="Y2099" s="1">
        <v>389.46</v>
      </c>
      <c r="Z2099" s="7">
        <v>74463.375599999999</v>
      </c>
      <c r="AA2099" s="7">
        <v>3.7364488060999999</v>
      </c>
      <c r="AB2099" s="7">
        <v>3.1897837432</v>
      </c>
      <c r="AC2099" s="7" t="s">
        <v>444</v>
      </c>
      <c r="AD2099" s="7" t="s">
        <v>445</v>
      </c>
      <c r="AE2099" s="7">
        <v>2.0230577765</v>
      </c>
      <c r="AF2099" s="7" t="s">
        <v>445</v>
      </c>
      <c r="AG2099" s="7">
        <v>3.3430035835999998</v>
      </c>
    </row>
    <row r="2100" spans="1:33" x14ac:dyDescent="0.25">
      <c r="A2100" s="1">
        <v>216185</v>
      </c>
      <c r="B2100" s="1">
        <v>20053006</v>
      </c>
      <c r="C2100" s="1">
        <v>9215527</v>
      </c>
      <c r="D2100" s="1">
        <v>132287</v>
      </c>
      <c r="E2100" s="1" t="s">
        <v>645</v>
      </c>
      <c r="F2100" s="1">
        <v>34203085</v>
      </c>
      <c r="G2100" s="1">
        <v>1.83</v>
      </c>
      <c r="H2100" s="1">
        <v>62.348143375057084</v>
      </c>
      <c r="I2100" s="1">
        <v>-17.044675663448686</v>
      </c>
      <c r="J2100" s="1">
        <v>24.923347258698243</v>
      </c>
      <c r="K2100" s="1">
        <v>-62.471849333523522</v>
      </c>
      <c r="L2100" s="1">
        <v>55.932820387894104</v>
      </c>
      <c r="M2100" s="1">
        <v>175.54750061035156</v>
      </c>
      <c r="N2100" s="1">
        <v>0.70346363414417612</v>
      </c>
      <c r="O2100" s="1">
        <v>0.96533690096206171</v>
      </c>
      <c r="P2100" s="1">
        <v>0.67907940452424853</v>
      </c>
      <c r="Q2100" s="1">
        <v>0.75311727072975854</v>
      </c>
      <c r="R2100" s="1">
        <v>0.9329846751933194</v>
      </c>
      <c r="S2100" s="1">
        <v>0.70264687221428301</v>
      </c>
      <c r="T2100" s="1">
        <v>0.70264687221428301</v>
      </c>
      <c r="U2100" s="1">
        <v>0.67907940452424853</v>
      </c>
      <c r="V2100" s="1">
        <v>406.790663</v>
      </c>
      <c r="W2100" s="1">
        <v>379.211635</v>
      </c>
      <c r="X2100" s="1">
        <v>262.000766</v>
      </c>
      <c r="Y2100" s="1">
        <v>389.46</v>
      </c>
      <c r="Z2100" s="7">
        <v>74463.375599999999</v>
      </c>
      <c r="AA2100" s="7">
        <v>3.604001899</v>
      </c>
      <c r="AB2100" s="7">
        <v>3.1302723280000002</v>
      </c>
      <c r="AC2100" s="7" t="s">
        <v>444</v>
      </c>
      <c r="AD2100" s="7" t="s">
        <v>445</v>
      </c>
      <c r="AE2100" s="7">
        <v>1.9468315842999999</v>
      </c>
      <c r="AF2100" s="7" t="s">
        <v>445</v>
      </c>
      <c r="AG2100" s="7">
        <v>3.2334950495000001</v>
      </c>
    </row>
    <row r="2101" spans="1:33" x14ac:dyDescent="0.25">
      <c r="A2101" s="1">
        <v>218283</v>
      </c>
      <c r="B2101" s="1">
        <v>20054006</v>
      </c>
      <c r="C2101" s="1">
        <v>9215536</v>
      </c>
      <c r="D2101" s="1">
        <v>132292</v>
      </c>
      <c r="E2101" s="1" t="s">
        <v>647</v>
      </c>
      <c r="F2101" s="1">
        <v>34203085</v>
      </c>
      <c r="G2101" s="1">
        <v>1.83</v>
      </c>
      <c r="H2101" s="1">
        <v>51.170157433176719</v>
      </c>
      <c r="I2101" s="1">
        <v>-12.026494732145206</v>
      </c>
      <c r="J2101" s="1">
        <v>25.249921277759547</v>
      </c>
      <c r="K2101" s="1">
        <v>-50.862972434498587</v>
      </c>
      <c r="L2101" s="1">
        <v>46.04759016686382</v>
      </c>
      <c r="M2101" s="1">
        <v>159.32000732421875</v>
      </c>
      <c r="N2101" s="1">
        <v>0.76247270063920458</v>
      </c>
      <c r="O2101" s="1">
        <v>0.96533690096206171</v>
      </c>
      <c r="P2101" s="1">
        <v>0.73604303390322356</v>
      </c>
      <c r="Q2101" s="1">
        <v>0.80622543057528406</v>
      </c>
      <c r="R2101" s="1">
        <v>0.9329846751933194</v>
      </c>
      <c r="S2101" s="1">
        <v>0.75219597147787554</v>
      </c>
      <c r="T2101" s="1">
        <v>0.75219597147787554</v>
      </c>
      <c r="U2101" s="1">
        <v>0.73604303390322356</v>
      </c>
      <c r="V2101" s="1">
        <v>406.790663</v>
      </c>
      <c r="W2101" s="1">
        <v>379.211635</v>
      </c>
      <c r="X2101" s="1">
        <v>262.000766</v>
      </c>
      <c r="Y2101" s="1">
        <v>389.46</v>
      </c>
      <c r="Z2101" s="7">
        <v>74463.375599999999</v>
      </c>
      <c r="AA2101" s="7">
        <v>5.0614699119999997</v>
      </c>
      <c r="AB2101" s="7">
        <v>4.4546653032999997</v>
      </c>
      <c r="AC2101" s="7" t="s">
        <v>444</v>
      </c>
      <c r="AD2101" s="7" t="s">
        <v>445</v>
      </c>
      <c r="AE2101" s="7">
        <v>2.8746441915999998</v>
      </c>
      <c r="AF2101" s="7" t="s">
        <v>445</v>
      </c>
      <c r="AG2101" s="7">
        <v>4.6359136373999998</v>
      </c>
    </row>
    <row r="2102" spans="1:33" x14ac:dyDescent="0.25">
      <c r="A2102" s="1">
        <v>220381</v>
      </c>
      <c r="B2102" s="1">
        <v>20055006</v>
      </c>
      <c r="C2102" s="1">
        <v>9215536</v>
      </c>
      <c r="D2102" s="1">
        <v>132297</v>
      </c>
      <c r="E2102" s="1" t="s">
        <v>647</v>
      </c>
      <c r="F2102" s="1">
        <v>34203085</v>
      </c>
      <c r="G2102" s="1">
        <v>1.83</v>
      </c>
      <c r="H2102" s="1">
        <v>51.44748237730802</v>
      </c>
      <c r="I2102" s="1">
        <v>-16.372188497043297</v>
      </c>
      <c r="J2102" s="1">
        <v>21.085992096122773</v>
      </c>
      <c r="K2102" s="1">
        <v>-50.615548532431333</v>
      </c>
      <c r="L2102" s="1">
        <v>44.799748370157097</v>
      </c>
      <c r="M2102" s="1">
        <v>159.32000732421875</v>
      </c>
      <c r="N2102" s="1">
        <v>0.76247270063920458</v>
      </c>
      <c r="O2102" s="1">
        <v>0.96533690096206171</v>
      </c>
      <c r="P2102" s="1">
        <v>0.73604303390322356</v>
      </c>
      <c r="Q2102" s="1">
        <v>0.80622543057528406</v>
      </c>
      <c r="R2102" s="1">
        <v>0.9329846751933194</v>
      </c>
      <c r="S2102" s="1">
        <v>0.75219597147787554</v>
      </c>
      <c r="T2102" s="1">
        <v>0.75219597147787554</v>
      </c>
      <c r="U2102" s="1">
        <v>0.73604303390322356</v>
      </c>
      <c r="V2102" s="1">
        <v>406.790663</v>
      </c>
      <c r="W2102" s="1">
        <v>379.211635</v>
      </c>
      <c r="X2102" s="1">
        <v>262.000766</v>
      </c>
      <c r="Y2102" s="1">
        <v>389.46</v>
      </c>
      <c r="Z2102" s="7">
        <v>74463.375599999999</v>
      </c>
      <c r="AA2102" s="7">
        <v>5.2303046886000004</v>
      </c>
      <c r="AB2102" s="7">
        <v>4.4252622173000002</v>
      </c>
      <c r="AC2102" s="7" t="s">
        <v>444</v>
      </c>
      <c r="AD2102" s="7" t="s">
        <v>445</v>
      </c>
      <c r="AE2102" s="7">
        <v>2.8935846083999999</v>
      </c>
      <c r="AF2102" s="7" t="s">
        <v>445</v>
      </c>
      <c r="AG2102" s="7">
        <v>4.6634636647000001</v>
      </c>
    </row>
    <row r="2103" spans="1:33" x14ac:dyDescent="0.25">
      <c r="A2103" s="1">
        <v>222479</v>
      </c>
      <c r="B2103" s="1">
        <v>20056006</v>
      </c>
      <c r="C2103" s="1">
        <v>9215542</v>
      </c>
      <c r="D2103" s="1">
        <v>132302</v>
      </c>
      <c r="E2103" s="1" t="s">
        <v>646</v>
      </c>
      <c r="F2103" s="1">
        <v>34203085</v>
      </c>
      <c r="G2103" s="1">
        <v>1.83</v>
      </c>
      <c r="H2103" s="1">
        <v>49.447378653432295</v>
      </c>
      <c r="I2103" s="1">
        <v>-22.047135742153799</v>
      </c>
      <c r="J2103" s="1">
        <v>12.767690849301822</v>
      </c>
      <c r="K2103" s="1">
        <v>-47.307151772413043</v>
      </c>
      <c r="L2103" s="1">
        <v>44.461643443890281</v>
      </c>
      <c r="M2103" s="1">
        <v>165.24249267578125</v>
      </c>
      <c r="N2103" s="1">
        <v>0.74093639026988634</v>
      </c>
      <c r="O2103" s="1">
        <v>0.96533690096206171</v>
      </c>
      <c r="P2103" s="1">
        <v>0.71525323879314873</v>
      </c>
      <c r="Q2103" s="1">
        <v>0.78684275124289771</v>
      </c>
      <c r="R2103" s="1">
        <v>0.9329846751933194</v>
      </c>
      <c r="S2103" s="1">
        <v>0.73411222869657278</v>
      </c>
      <c r="T2103" s="1">
        <v>0.73411222869657278</v>
      </c>
      <c r="U2103" s="1">
        <v>0.71525323879314873</v>
      </c>
      <c r="V2103" s="1">
        <v>406.790663</v>
      </c>
      <c r="W2103" s="1">
        <v>379.211635</v>
      </c>
      <c r="X2103" s="1">
        <v>262.000766</v>
      </c>
      <c r="Y2103" s="1">
        <v>389.46</v>
      </c>
      <c r="Z2103" s="7">
        <v>74463.375599999999</v>
      </c>
      <c r="AA2103" s="7">
        <v>5.1003671730000004</v>
      </c>
      <c r="AB2103" s="7">
        <v>4.4852725767999999</v>
      </c>
      <c r="AC2103" s="7" t="s">
        <v>444</v>
      </c>
      <c r="AD2103" s="7" t="s">
        <v>445</v>
      </c>
      <c r="AE2103" s="7">
        <v>3.0657270421999998</v>
      </c>
      <c r="AF2103" s="7" t="s">
        <v>445</v>
      </c>
      <c r="AG2103" s="7">
        <v>4.8883808460999996</v>
      </c>
    </row>
    <row r="2104" spans="1:33" x14ac:dyDescent="0.25">
      <c r="A2104" s="1">
        <v>224577</v>
      </c>
      <c r="B2104" s="1">
        <v>20057006</v>
      </c>
      <c r="C2104" s="1">
        <v>9215542</v>
      </c>
      <c r="D2104" s="1">
        <v>132307</v>
      </c>
      <c r="E2104" s="1" t="s">
        <v>646</v>
      </c>
      <c r="F2104" s="1">
        <v>34203085</v>
      </c>
      <c r="G2104" s="1">
        <v>1.83</v>
      </c>
      <c r="H2104" s="1">
        <v>68.698117381992603</v>
      </c>
      <c r="I2104" s="1">
        <v>-36.910931968113651</v>
      </c>
      <c r="J2104" s="1">
        <v>13.86356217737136</v>
      </c>
      <c r="K2104" s="1">
        <v>-65.407265424145351</v>
      </c>
      <c r="L2104" s="1">
        <v>62.932639798940059</v>
      </c>
      <c r="M2104" s="1">
        <v>165.24249267578125</v>
      </c>
      <c r="N2104" s="1">
        <v>0.74093639026988634</v>
      </c>
      <c r="O2104" s="1">
        <v>0.96533690096206171</v>
      </c>
      <c r="P2104" s="1">
        <v>0.71525323879314873</v>
      </c>
      <c r="Q2104" s="1">
        <v>0.78684275124289771</v>
      </c>
      <c r="R2104" s="1">
        <v>0.9329846751933194</v>
      </c>
      <c r="S2104" s="1">
        <v>0.73411222869657278</v>
      </c>
      <c r="T2104" s="1">
        <v>0.73411222869657278</v>
      </c>
      <c r="U2104" s="1">
        <v>0.71525323879314873</v>
      </c>
      <c r="V2104" s="1">
        <v>406.790663</v>
      </c>
      <c r="W2104" s="1">
        <v>379.211635</v>
      </c>
      <c r="X2104" s="1">
        <v>262.000766</v>
      </c>
      <c r="Y2104" s="1">
        <v>389.46</v>
      </c>
      <c r="Z2104" s="7">
        <v>74463.375599999999</v>
      </c>
      <c r="AA2104" s="7">
        <v>3.3098835674</v>
      </c>
      <c r="AB2104" s="7">
        <v>2.9481773367000002</v>
      </c>
      <c r="AC2104" s="7" t="s">
        <v>444</v>
      </c>
      <c r="AD2104" s="7" t="s">
        <v>445</v>
      </c>
      <c r="AE2104" s="7">
        <v>1.9406208164000001</v>
      </c>
      <c r="AF2104" s="7" t="s">
        <v>445</v>
      </c>
      <c r="AG2104" s="7">
        <v>3.2588927174000002</v>
      </c>
    </row>
    <row r="2105" spans="1:33" x14ac:dyDescent="0.25">
      <c r="A2105" s="1">
        <v>226675</v>
      </c>
      <c r="B2105" s="1">
        <v>20058006</v>
      </c>
      <c r="C2105" s="1">
        <v>9215559</v>
      </c>
      <c r="D2105" s="1">
        <v>132312</v>
      </c>
      <c r="E2105" s="1" t="s">
        <v>648</v>
      </c>
      <c r="F2105" s="1">
        <v>34203085</v>
      </c>
      <c r="G2105" s="1">
        <v>1.83</v>
      </c>
      <c r="H2105" s="1">
        <v>56.136883009875419</v>
      </c>
      <c r="I2105" s="1">
        <v>-19.171908183294622</v>
      </c>
      <c r="J2105" s="1">
        <v>19.714682446131647</v>
      </c>
      <c r="K2105" s="1">
        <v>-54.804808132716246</v>
      </c>
      <c r="L2105" s="1">
        <v>49.331594625800534</v>
      </c>
      <c r="M2105" s="1">
        <v>170.71749877929688</v>
      </c>
      <c r="N2105" s="1">
        <v>0.72102727716619319</v>
      </c>
      <c r="O2105" s="1">
        <v>0.96533690096206171</v>
      </c>
      <c r="P2105" s="1">
        <v>0.69603423724872648</v>
      </c>
      <c r="Q2105" s="1">
        <v>0.76892454944957389</v>
      </c>
      <c r="R2105" s="1">
        <v>0.9329846751933194</v>
      </c>
      <c r="S2105" s="1">
        <v>0.71739482101638019</v>
      </c>
      <c r="T2105" s="1">
        <v>0.71739482101638019</v>
      </c>
      <c r="U2105" s="1">
        <v>0.69603423724872648</v>
      </c>
      <c r="V2105" s="1">
        <v>406.790663</v>
      </c>
      <c r="W2105" s="1">
        <v>379.211635</v>
      </c>
      <c r="X2105" s="1">
        <v>262.000766</v>
      </c>
      <c r="Y2105" s="1">
        <v>389.46</v>
      </c>
      <c r="Z2105" s="7">
        <v>74463.375599999999</v>
      </c>
      <c r="AA2105" s="7">
        <v>4.3504104849000003</v>
      </c>
      <c r="AB2105" s="7">
        <v>3.7017979441</v>
      </c>
      <c r="AC2105" s="7" t="s">
        <v>444</v>
      </c>
      <c r="AD2105" s="7" t="s">
        <v>445</v>
      </c>
      <c r="AE2105" s="7">
        <v>2.4295894654999999</v>
      </c>
      <c r="AF2105" s="7" t="s">
        <v>445</v>
      </c>
      <c r="AG2105" s="7">
        <v>3.9462356182999998</v>
      </c>
    </row>
    <row r="2106" spans="1:33" x14ac:dyDescent="0.25">
      <c r="A2106" s="1">
        <v>228773</v>
      </c>
      <c r="B2106" s="1">
        <v>20093006</v>
      </c>
      <c r="C2106" s="1">
        <v>9215559</v>
      </c>
      <c r="D2106" s="1">
        <v>132330</v>
      </c>
      <c r="E2106" s="1" t="s">
        <v>648</v>
      </c>
      <c r="F2106" s="1">
        <v>34203085</v>
      </c>
      <c r="G2106" s="1">
        <v>1.83</v>
      </c>
      <c r="H2106" s="1">
        <v>48.81425296707171</v>
      </c>
      <c r="I2106" s="1">
        <v>-15.423979397313833</v>
      </c>
      <c r="J2106" s="1">
        <v>18.327219093859359</v>
      </c>
      <c r="K2106" s="1">
        <v>-48.727144381634758</v>
      </c>
      <c r="L2106" s="1">
        <v>43.137579184528803</v>
      </c>
      <c r="M2106" s="1">
        <v>170.71749877929688</v>
      </c>
      <c r="N2106" s="1">
        <v>0.72102727716619319</v>
      </c>
      <c r="O2106" s="1">
        <v>0.96533690096206171</v>
      </c>
      <c r="P2106" s="1">
        <v>0.69603423724872648</v>
      </c>
      <c r="Q2106" s="1">
        <v>0.76892454944957389</v>
      </c>
      <c r="R2106" s="1">
        <v>0.9329846751933194</v>
      </c>
      <c r="S2106" s="1">
        <v>0.71739482101638019</v>
      </c>
      <c r="T2106" s="1">
        <v>0.71739482101638019</v>
      </c>
      <c r="U2106" s="1">
        <v>0.69603423724872648</v>
      </c>
      <c r="V2106" s="1">
        <v>406.790663</v>
      </c>
      <c r="W2106" s="1">
        <v>379.211635</v>
      </c>
      <c r="X2106" s="1">
        <v>262.000766</v>
      </c>
      <c r="Y2106" s="1">
        <v>389.46</v>
      </c>
      <c r="Z2106" s="7">
        <v>74463.375599999999</v>
      </c>
      <c r="AA2106" s="7">
        <v>5.1186623383000001</v>
      </c>
      <c r="AB2106" s="7">
        <v>4.4071150346000003</v>
      </c>
      <c r="AC2106" s="7" t="s">
        <v>444</v>
      </c>
      <c r="AD2106" s="7" t="s">
        <v>445</v>
      </c>
      <c r="AE2106" s="7">
        <v>2.8573570238000001</v>
      </c>
      <c r="AF2106" s="7" t="s">
        <v>445</v>
      </c>
      <c r="AG2106" s="7">
        <v>4.5631721800999996</v>
      </c>
    </row>
    <row r="2107" spans="1:33" x14ac:dyDescent="0.25">
      <c r="A2107" s="1">
        <v>230871</v>
      </c>
      <c r="B2107" s="1">
        <v>21051006</v>
      </c>
      <c r="C2107" s="1">
        <v>9215559</v>
      </c>
      <c r="D2107" s="1">
        <v>132358</v>
      </c>
      <c r="E2107" s="1" t="s">
        <v>648</v>
      </c>
      <c r="F2107" s="1">
        <v>34203085</v>
      </c>
      <c r="G2107" s="1">
        <v>1.83</v>
      </c>
      <c r="H2107" s="1">
        <v>53.217063249486444</v>
      </c>
      <c r="I2107" s="1">
        <v>-20.157552811781137</v>
      </c>
      <c r="J2107" s="1">
        <v>15.417854614880138</v>
      </c>
      <c r="K2107" s="1">
        <v>-52.375303924017437</v>
      </c>
      <c r="L2107" s="1">
        <v>47.426837958892541</v>
      </c>
      <c r="M2107" s="1">
        <v>170.71749877929688</v>
      </c>
      <c r="N2107" s="1">
        <v>0.72102727716619319</v>
      </c>
      <c r="O2107" s="1">
        <v>0.96533690096206171</v>
      </c>
      <c r="P2107" s="1">
        <v>0.69603423724872648</v>
      </c>
      <c r="Q2107" s="1">
        <v>0.76892454944957389</v>
      </c>
      <c r="R2107" s="1">
        <v>0.9329846751933194</v>
      </c>
      <c r="S2107" s="1">
        <v>0.71739482101638019</v>
      </c>
      <c r="T2107" s="1">
        <v>0.71739482101638019</v>
      </c>
      <c r="U2107" s="1">
        <v>0.69603423724872648</v>
      </c>
      <c r="V2107" s="1">
        <v>406.790663</v>
      </c>
      <c r="W2107" s="1">
        <v>379.211635</v>
      </c>
      <c r="X2107" s="1">
        <v>262.000766</v>
      </c>
      <c r="Y2107" s="1">
        <v>389.46</v>
      </c>
      <c r="Z2107" s="7">
        <v>74463.375599999999</v>
      </c>
      <c r="AA2107" s="7">
        <v>4.5652936709</v>
      </c>
      <c r="AB2107" s="7">
        <v>3.9597678828</v>
      </c>
      <c r="AC2107" s="7" t="s">
        <v>444</v>
      </c>
      <c r="AD2107" s="7" t="s">
        <v>445</v>
      </c>
      <c r="AE2107" s="7">
        <v>2.5886759321000001</v>
      </c>
      <c r="AF2107" s="7" t="s">
        <v>445</v>
      </c>
      <c r="AG2107" s="7">
        <v>4.1756739098000004</v>
      </c>
    </row>
    <row r="2108" spans="1:33" x14ac:dyDescent="0.25">
      <c r="A2108" s="1">
        <v>232969</v>
      </c>
      <c r="B2108" s="1">
        <v>26051006</v>
      </c>
      <c r="C2108" s="1">
        <v>9215559</v>
      </c>
      <c r="D2108" s="1">
        <v>132386</v>
      </c>
      <c r="E2108" s="1" t="s">
        <v>648</v>
      </c>
      <c r="F2108" s="1">
        <v>34203085</v>
      </c>
      <c r="G2108" s="1">
        <v>1.83</v>
      </c>
      <c r="H2108" s="1">
        <v>51.828190205271419</v>
      </c>
      <c r="I2108" s="1">
        <v>-19.717897917325779</v>
      </c>
      <c r="J2108" s="1">
        <v>15.06733699689998</v>
      </c>
      <c r="K2108" s="1">
        <v>-51.012446122382187</v>
      </c>
      <c r="L2108" s="1">
        <v>46.176980493782445</v>
      </c>
      <c r="M2108" s="1">
        <v>170.71749877929688</v>
      </c>
      <c r="N2108" s="1">
        <v>0.72102727716619319</v>
      </c>
      <c r="O2108" s="1">
        <v>0.96533690096206171</v>
      </c>
      <c r="P2108" s="1">
        <v>0.69603423724872648</v>
      </c>
      <c r="Q2108" s="1">
        <v>0.76892454944957389</v>
      </c>
      <c r="R2108" s="1">
        <v>0.9329846751933194</v>
      </c>
      <c r="S2108" s="1">
        <v>0.71739482101638019</v>
      </c>
      <c r="T2108" s="1">
        <v>0.71739482101638019</v>
      </c>
      <c r="U2108" s="1">
        <v>0.69603423724872648</v>
      </c>
      <c r="V2108" s="1">
        <v>406.790663</v>
      </c>
      <c r="W2108" s="1">
        <v>379.211635</v>
      </c>
      <c r="X2108" s="1">
        <v>262.000766</v>
      </c>
      <c r="Y2108" s="1">
        <v>389.46</v>
      </c>
      <c r="Z2108" s="7">
        <v>74463.375599999999</v>
      </c>
      <c r="AA2108" s="7">
        <v>4.7159276830000003</v>
      </c>
      <c r="AB2108" s="7">
        <v>4.0926779438000001</v>
      </c>
      <c r="AC2108" s="7" t="s">
        <v>444</v>
      </c>
      <c r="AD2108" s="7" t="s">
        <v>445</v>
      </c>
      <c r="AE2108" s="7">
        <v>2.6845516520000001</v>
      </c>
      <c r="AF2108" s="7" t="s">
        <v>445</v>
      </c>
      <c r="AG2108" s="7">
        <v>4.3139481567000004</v>
      </c>
    </row>
    <row r="2109" spans="1:33" x14ac:dyDescent="0.25">
      <c r="A2109" s="1">
        <v>226261</v>
      </c>
      <c r="B2109" s="1">
        <v>20001000</v>
      </c>
      <c r="C2109" s="1">
        <v>9221163</v>
      </c>
      <c r="D2109" s="1">
        <v>282002</v>
      </c>
      <c r="E2109" s="1" t="s">
        <v>649</v>
      </c>
      <c r="F2109" s="1">
        <v>34203085</v>
      </c>
      <c r="G2109" s="1">
        <v>1.83</v>
      </c>
      <c r="H2109" s="1">
        <v>89.317424933058945</v>
      </c>
      <c r="I2109" s="1">
        <v>-37.966806947868591</v>
      </c>
      <c r="J2109" s="1">
        <v>22.615154662607221</v>
      </c>
      <c r="K2109" s="1">
        <v>-86.300724686904999</v>
      </c>
      <c r="L2109" s="1">
        <v>80.431901430315449</v>
      </c>
      <c r="M2109" s="1">
        <v>157.46249389648438</v>
      </c>
      <c r="N2109" s="1">
        <v>0.76922729492187503</v>
      </c>
      <c r="O2109" s="1">
        <v>0.96533690096206171</v>
      </c>
      <c r="P2109" s="1">
        <v>0.74256349301531266</v>
      </c>
      <c r="Q2109" s="1">
        <v>0.81230456542968754</v>
      </c>
      <c r="R2109" s="1">
        <v>0.9329846751933194</v>
      </c>
      <c r="S2109" s="1">
        <v>0.75786771113546747</v>
      </c>
      <c r="T2109" s="1">
        <v>0.75786771113546747</v>
      </c>
      <c r="U2109" s="1">
        <v>0.74256349301531266</v>
      </c>
      <c r="V2109" s="1">
        <v>406.790663</v>
      </c>
      <c r="W2109" s="1">
        <v>379.211635</v>
      </c>
      <c r="X2109" s="1">
        <v>262.000766</v>
      </c>
      <c r="Y2109" s="1">
        <v>389.46</v>
      </c>
      <c r="Z2109" s="7">
        <v>74463.375599999999</v>
      </c>
      <c r="AA2109" s="7">
        <v>2.5009580934</v>
      </c>
      <c r="AB2109" s="7">
        <v>2.1526739209999999</v>
      </c>
      <c r="AC2109" s="7" t="s">
        <v>444</v>
      </c>
      <c r="AD2109" s="7" t="s">
        <v>445</v>
      </c>
      <c r="AE2109" s="7">
        <v>1.3008140611000001</v>
      </c>
      <c r="AF2109" s="7" t="s">
        <v>445</v>
      </c>
      <c r="AG2109" s="7">
        <v>2.3510585113000002</v>
      </c>
    </row>
    <row r="2110" spans="1:33" x14ac:dyDescent="0.25">
      <c r="A2110" s="1">
        <v>226262</v>
      </c>
      <c r="B2110" s="1">
        <v>20001000</v>
      </c>
      <c r="C2110" s="1">
        <v>9221170</v>
      </c>
      <c r="D2110" s="1">
        <v>282003</v>
      </c>
      <c r="E2110" s="1" t="s">
        <v>650</v>
      </c>
      <c r="F2110" s="1">
        <v>34203085</v>
      </c>
      <c r="G2110" s="1">
        <v>1.83</v>
      </c>
      <c r="H2110" s="1">
        <v>59.451734492868304</v>
      </c>
      <c r="I2110" s="1">
        <v>-25.249052785545373</v>
      </c>
      <c r="J2110" s="1">
        <v>16.327099962981997</v>
      </c>
      <c r="K2110" s="1">
        <v>-56.759066467349157</v>
      </c>
      <c r="L2110" s="1">
        <v>53.20608444927668</v>
      </c>
      <c r="M2110" s="1">
        <v>143.04750061035156</v>
      </c>
      <c r="N2110" s="1">
        <v>0.81913303375244129</v>
      </c>
      <c r="O2110" s="1">
        <v>0.96533690096206171</v>
      </c>
      <c r="P2110" s="1">
        <v>0.79073934427823356</v>
      </c>
      <c r="Q2110" s="1">
        <v>0.85275535583496087</v>
      </c>
      <c r="R2110" s="1">
        <v>0.9329846751933194</v>
      </c>
      <c r="S2110" s="1">
        <v>0.79560767868304449</v>
      </c>
      <c r="T2110" s="1">
        <v>0.79560767868304449</v>
      </c>
      <c r="U2110" s="1">
        <v>0.79073934427823356</v>
      </c>
      <c r="V2110" s="1">
        <v>406.790663</v>
      </c>
      <c r="W2110" s="1">
        <v>379.211635</v>
      </c>
      <c r="X2110" s="1">
        <v>262.000766</v>
      </c>
      <c r="Y2110" s="1">
        <v>389.46</v>
      </c>
      <c r="Z2110" s="7">
        <v>74463.375599999999</v>
      </c>
      <c r="AA2110" s="7">
        <v>4.6357757333</v>
      </c>
      <c r="AB2110" s="7">
        <v>4.0437142357999996</v>
      </c>
      <c r="AC2110" s="7" t="s">
        <v>444</v>
      </c>
      <c r="AD2110" s="7" t="s">
        <v>445</v>
      </c>
      <c r="AE2110" s="7">
        <v>2.6725378732</v>
      </c>
      <c r="AF2110" s="7" t="s">
        <v>445</v>
      </c>
      <c r="AG2110" s="7">
        <v>4.4257648017999998</v>
      </c>
    </row>
    <row r="2111" spans="1:33" x14ac:dyDescent="0.25">
      <c r="A2111" s="1">
        <v>226263</v>
      </c>
      <c r="B2111" s="1">
        <v>20001000</v>
      </c>
      <c r="C2111" s="1">
        <v>9221162</v>
      </c>
      <c r="D2111" s="1">
        <v>282001</v>
      </c>
      <c r="E2111" s="1" t="s">
        <v>651</v>
      </c>
      <c r="F2111" s="1">
        <v>34203085</v>
      </c>
      <c r="G2111" s="1">
        <v>1.83</v>
      </c>
      <c r="H2111" s="1">
        <v>97.764024944909877</v>
      </c>
      <c r="I2111" s="1">
        <v>-45.601067208508525</v>
      </c>
      <c r="J2111" s="1">
        <v>19.384307709569786</v>
      </c>
      <c r="K2111" s="1">
        <v>-93.835054252453631</v>
      </c>
      <c r="L2111" s="1">
        <v>89.657562788705746</v>
      </c>
      <c r="M2111" s="1">
        <v>148.04998779296875</v>
      </c>
      <c r="N2111" s="1">
        <v>0.80305361066545755</v>
      </c>
      <c r="O2111" s="1">
        <v>0.96533690096206171</v>
      </c>
      <c r="P2111" s="1">
        <v>0.77521728382618682</v>
      </c>
      <c r="Q2111" s="1">
        <v>0.84203574044363827</v>
      </c>
      <c r="R2111" s="1">
        <v>0.9329846751933194</v>
      </c>
      <c r="S2111" s="1">
        <v>0.7856064417989741</v>
      </c>
      <c r="T2111" s="1">
        <v>0.7856064417989741</v>
      </c>
      <c r="U2111" s="1">
        <v>0.77521728382618682</v>
      </c>
      <c r="V2111" s="1">
        <v>406.790663</v>
      </c>
      <c r="W2111" s="1">
        <v>379.211635</v>
      </c>
      <c r="X2111" s="1">
        <v>262.000766</v>
      </c>
      <c r="Y2111" s="1">
        <v>389.46</v>
      </c>
      <c r="Z2111" s="7">
        <v>74463.375599999999</v>
      </c>
      <c r="AA2111" s="7">
        <v>2.2788245022</v>
      </c>
      <c r="AB2111" s="7">
        <v>2.0069487609999999</v>
      </c>
      <c r="AC2111" s="7" t="s">
        <v>444</v>
      </c>
      <c r="AD2111" s="7" t="s">
        <v>445</v>
      </c>
      <c r="AE2111" s="7">
        <v>1.1935244899999999</v>
      </c>
      <c r="AF2111" s="7" t="s">
        <v>445</v>
      </c>
      <c r="AG2111" s="7">
        <v>2.2175195694999998</v>
      </c>
    </row>
    <row r="2112" spans="1:33" x14ac:dyDescent="0.25">
      <c r="A2112" s="1">
        <v>232555</v>
      </c>
      <c r="B2112" s="1">
        <v>20002000</v>
      </c>
      <c r="C2112" s="1">
        <v>9221163</v>
      </c>
      <c r="D2112" s="1">
        <v>282009</v>
      </c>
      <c r="E2112" s="1" t="s">
        <v>649</v>
      </c>
      <c r="F2112" s="1">
        <v>34203085</v>
      </c>
      <c r="G2112" s="1">
        <v>1.83</v>
      </c>
      <c r="H2112" s="1">
        <v>70.105653456888191</v>
      </c>
      <c r="I2112" s="1">
        <v>-40.308511069460842</v>
      </c>
      <c r="J2112" s="1">
        <v>6.5256075152416626</v>
      </c>
      <c r="K2112" s="1">
        <v>-68.421632247206901</v>
      </c>
      <c r="L2112" s="1">
        <v>67.081436859913623</v>
      </c>
      <c r="M2112" s="1">
        <v>157.46249389648438</v>
      </c>
      <c r="N2112" s="1">
        <v>0.76922729492187503</v>
      </c>
      <c r="O2112" s="1">
        <v>0.96533690096206171</v>
      </c>
      <c r="P2112" s="1">
        <v>0.74256349301531266</v>
      </c>
      <c r="Q2112" s="1">
        <v>0.81230456542968754</v>
      </c>
      <c r="R2112" s="1">
        <v>0.9329846751933194</v>
      </c>
      <c r="S2112" s="1">
        <v>0.75786771113546747</v>
      </c>
      <c r="T2112" s="1">
        <v>0.75786771113546747</v>
      </c>
      <c r="U2112" s="1">
        <v>0.74256349301531266</v>
      </c>
      <c r="V2112" s="1">
        <v>406.790663</v>
      </c>
      <c r="W2112" s="1">
        <v>379.211635</v>
      </c>
      <c r="X2112" s="1">
        <v>262.000766</v>
      </c>
      <c r="Y2112" s="1">
        <v>389.46</v>
      </c>
      <c r="Z2112" s="7">
        <v>74463.375599999999</v>
      </c>
      <c r="AA2112" s="7">
        <v>3.1977144417000001</v>
      </c>
      <c r="AB2112" s="7">
        <v>3.0166335008999998</v>
      </c>
      <c r="AC2112" s="7" t="s">
        <v>444</v>
      </c>
      <c r="AD2112" s="7" t="s">
        <v>445</v>
      </c>
      <c r="AE2112" s="7">
        <v>1.9020342590999999</v>
      </c>
      <c r="AF2112" s="7" t="s">
        <v>445</v>
      </c>
      <c r="AG2112" s="7">
        <v>3.2267155648000001</v>
      </c>
    </row>
    <row r="2113" spans="1:33" x14ac:dyDescent="0.25">
      <c r="A2113" s="1">
        <v>232556</v>
      </c>
      <c r="B2113" s="1">
        <v>20002000</v>
      </c>
      <c r="C2113" s="1">
        <v>9221170</v>
      </c>
      <c r="D2113" s="1">
        <v>282010</v>
      </c>
      <c r="E2113" s="1" t="s">
        <v>650</v>
      </c>
      <c r="F2113" s="1">
        <v>34203085</v>
      </c>
      <c r="G2113" s="1">
        <v>1.83</v>
      </c>
      <c r="H2113" s="1">
        <v>40.231124882551782</v>
      </c>
      <c r="I2113" s="1">
        <v>-27.472411852601343</v>
      </c>
      <c r="J2113" s="1">
        <v>0.24639338243037362</v>
      </c>
      <c r="K2113" s="1">
        <v>-38.998321775422269</v>
      </c>
      <c r="L2113" s="1">
        <v>40.110503064898012</v>
      </c>
      <c r="M2113" s="1">
        <v>143.04750061035156</v>
      </c>
      <c r="N2113" s="1">
        <v>0.81913303375244129</v>
      </c>
      <c r="O2113" s="1">
        <v>0.96533690096206171</v>
      </c>
      <c r="P2113" s="1">
        <v>0.79073934427823356</v>
      </c>
      <c r="Q2113" s="1">
        <v>0.85275535583496087</v>
      </c>
      <c r="R2113" s="1">
        <v>0.9329846751933194</v>
      </c>
      <c r="S2113" s="1">
        <v>0.79560767868304449</v>
      </c>
      <c r="T2113" s="1">
        <v>0.79560767868304449</v>
      </c>
      <c r="U2113" s="1">
        <v>0.79073934427823356</v>
      </c>
      <c r="V2113" s="1">
        <v>406.790663</v>
      </c>
      <c r="W2113" s="1">
        <v>379.211635</v>
      </c>
      <c r="X2113" s="1">
        <v>262.000766</v>
      </c>
      <c r="Y2113" s="1">
        <v>389.46</v>
      </c>
      <c r="Z2113" s="7">
        <v>74463.375599999999</v>
      </c>
      <c r="AA2113" s="7">
        <v>6.4757865569000002</v>
      </c>
      <c r="AB2113" s="7">
        <v>6.4533724939999999</v>
      </c>
      <c r="AC2113" s="7" t="s">
        <v>444</v>
      </c>
      <c r="AD2113" s="7" t="s">
        <v>445</v>
      </c>
      <c r="AE2113" s="7">
        <v>4.3450972186000003</v>
      </c>
      <c r="AF2113" s="7" t="s">
        <v>445</v>
      </c>
      <c r="AG2113" s="7">
        <v>6.8967845538999999</v>
      </c>
    </row>
    <row r="2114" spans="1:33" x14ac:dyDescent="0.25">
      <c r="A2114" s="1">
        <v>232557</v>
      </c>
      <c r="B2114" s="1">
        <v>20002000</v>
      </c>
      <c r="C2114" s="1">
        <v>9221162</v>
      </c>
      <c r="D2114" s="1">
        <v>282008</v>
      </c>
      <c r="E2114" s="1" t="s">
        <v>651</v>
      </c>
      <c r="F2114" s="1">
        <v>34203085</v>
      </c>
      <c r="G2114" s="1">
        <v>1.83</v>
      </c>
      <c r="H2114" s="1">
        <v>78.543734052663936</v>
      </c>
      <c r="I2114" s="1">
        <v>-47.93592657933786</v>
      </c>
      <c r="J2114" s="1">
        <v>3.30327991313772</v>
      </c>
      <c r="K2114" s="1">
        <v>-75.962806628660147</v>
      </c>
      <c r="L2114" s="1">
        <v>76.945522060773243</v>
      </c>
      <c r="M2114" s="1">
        <v>148.04998779296875</v>
      </c>
      <c r="N2114" s="1">
        <v>0.80305361066545755</v>
      </c>
      <c r="O2114" s="1">
        <v>0.96533690096206171</v>
      </c>
      <c r="P2114" s="1">
        <v>0.77521728382618682</v>
      </c>
      <c r="Q2114" s="1">
        <v>0.84203574044363827</v>
      </c>
      <c r="R2114" s="1">
        <v>0.9329846751933194</v>
      </c>
      <c r="S2114" s="1">
        <v>0.7856064417989741</v>
      </c>
      <c r="T2114" s="1">
        <v>0.7856064417989741</v>
      </c>
      <c r="U2114" s="1">
        <v>0.77521728382618682</v>
      </c>
      <c r="V2114" s="1">
        <v>406.790663</v>
      </c>
      <c r="W2114" s="1">
        <v>379.211635</v>
      </c>
      <c r="X2114" s="1">
        <v>262.000766</v>
      </c>
      <c r="Y2114" s="1">
        <v>389.46</v>
      </c>
      <c r="Z2114" s="7">
        <v>74463.375599999999</v>
      </c>
      <c r="AA2114" s="7">
        <v>2.8205136024000002</v>
      </c>
      <c r="AB2114" s="7">
        <v>2.7427735925999999</v>
      </c>
      <c r="AC2114" s="7" t="s">
        <v>444</v>
      </c>
      <c r="AD2114" s="7" t="s">
        <v>445</v>
      </c>
      <c r="AE2114" s="7">
        <v>1.7096088028</v>
      </c>
      <c r="AF2114" s="7" t="s">
        <v>445</v>
      </c>
      <c r="AG2114" s="7">
        <v>2.9745256495999999</v>
      </c>
    </row>
    <row r="2115" spans="1:33" x14ac:dyDescent="0.25">
      <c r="A2115" s="1">
        <v>238849</v>
      </c>
      <c r="B2115" s="1">
        <v>20003000</v>
      </c>
      <c r="C2115" s="1">
        <v>9221179</v>
      </c>
      <c r="D2115" s="1">
        <v>282017</v>
      </c>
      <c r="E2115" s="1" t="s">
        <v>652</v>
      </c>
      <c r="F2115" s="1">
        <v>34203085</v>
      </c>
      <c r="G2115" s="1">
        <v>1.83</v>
      </c>
      <c r="H2115" s="1">
        <v>64.671592268115916</v>
      </c>
      <c r="I2115" s="1">
        <v>-33.469118671997691</v>
      </c>
      <c r="J2115" s="1">
        <v>12.507428060232296</v>
      </c>
      <c r="K2115" s="1">
        <v>-61.43877895957327</v>
      </c>
      <c r="L2115" s="1">
        <v>59.41598594703251</v>
      </c>
      <c r="M2115" s="1">
        <v>133.54750061035156</v>
      </c>
      <c r="N2115" s="1">
        <v>0.84966874803815551</v>
      </c>
      <c r="O2115" s="1">
        <v>0.96533690096206171</v>
      </c>
      <c r="P2115" s="1">
        <v>0.82021659607546793</v>
      </c>
      <c r="Q2115" s="1">
        <v>0.87311249869210372</v>
      </c>
      <c r="R2115" s="1">
        <v>0.9329846751933194</v>
      </c>
      <c r="S2115" s="1">
        <v>0.81460058099947985</v>
      </c>
      <c r="T2115" s="1">
        <v>0.81460058099947985</v>
      </c>
      <c r="U2115" s="1">
        <v>0.82021659607546793</v>
      </c>
      <c r="V2115" s="1">
        <v>406.790663</v>
      </c>
      <c r="W2115" s="1">
        <v>379.211635</v>
      </c>
      <c r="X2115" s="1">
        <v>262.000766</v>
      </c>
      <c r="Y2115" s="1">
        <v>389.46</v>
      </c>
      <c r="Z2115" s="7">
        <v>74463.375599999999</v>
      </c>
      <c r="AA2115" s="7">
        <v>4.2348820185999996</v>
      </c>
      <c r="AB2115" s="7">
        <v>3.8094637157000002</v>
      </c>
      <c r="AC2115" s="7" t="s">
        <v>444</v>
      </c>
      <c r="AD2115" s="7" t="s">
        <v>445</v>
      </c>
      <c r="AE2115" s="7">
        <v>2.4737991187000001</v>
      </c>
      <c r="AF2115" s="7" t="s">
        <v>445</v>
      </c>
      <c r="AG2115" s="7">
        <v>4.1993473978000004</v>
      </c>
    </row>
    <row r="2116" spans="1:33" x14ac:dyDescent="0.25">
      <c r="A2116" s="1">
        <v>238850</v>
      </c>
      <c r="B2116" s="1">
        <v>20003000</v>
      </c>
      <c r="C2116" s="1">
        <v>9221170</v>
      </c>
      <c r="D2116" s="1">
        <v>282015</v>
      </c>
      <c r="E2116" s="1" t="s">
        <v>650</v>
      </c>
      <c r="F2116" s="1">
        <v>34203085</v>
      </c>
      <c r="G2116" s="1">
        <v>1.83</v>
      </c>
      <c r="H2116" s="1">
        <v>54.280901242682056</v>
      </c>
      <c r="I2116" s="1">
        <v>-27.019906354626603</v>
      </c>
      <c r="J2116" s="1">
        <v>11.672159072438532</v>
      </c>
      <c r="K2116" s="1">
        <v>-51.958331417848498</v>
      </c>
      <c r="L2116" s="1">
        <v>49.494147728559717</v>
      </c>
      <c r="M2116" s="1">
        <v>143.04750061035156</v>
      </c>
      <c r="N2116" s="1">
        <v>0.81913303375244129</v>
      </c>
      <c r="O2116" s="1">
        <v>0.96533690096206171</v>
      </c>
      <c r="P2116" s="1">
        <v>0.79073934427823356</v>
      </c>
      <c r="Q2116" s="1">
        <v>0.85275535583496087</v>
      </c>
      <c r="R2116" s="1">
        <v>0.9329846751933194</v>
      </c>
      <c r="S2116" s="1">
        <v>0.79560767868304449</v>
      </c>
      <c r="T2116" s="1">
        <v>0.79560767868304449</v>
      </c>
      <c r="U2116" s="1">
        <v>0.79073934427823356</v>
      </c>
      <c r="V2116" s="1">
        <v>406.790663</v>
      </c>
      <c r="W2116" s="1">
        <v>379.211635</v>
      </c>
      <c r="X2116" s="1">
        <v>262.000766</v>
      </c>
      <c r="Y2116" s="1">
        <v>389.46</v>
      </c>
      <c r="Z2116" s="7">
        <v>74463.375599999999</v>
      </c>
      <c r="AA2116" s="7">
        <v>5.0584447527999998</v>
      </c>
      <c r="AB2116" s="7">
        <v>4.5241816685999998</v>
      </c>
      <c r="AC2116" s="7" t="s">
        <v>444</v>
      </c>
      <c r="AD2116" s="7" t="s">
        <v>445</v>
      </c>
      <c r="AE2116" s="7">
        <v>3.0118651920000001</v>
      </c>
      <c r="AF2116" s="7" t="s">
        <v>445</v>
      </c>
      <c r="AG2116" s="7">
        <v>4.9270830417000004</v>
      </c>
    </row>
    <row r="2117" spans="1:33" x14ac:dyDescent="0.25">
      <c r="A2117" s="1">
        <v>238851</v>
      </c>
      <c r="B2117" s="1">
        <v>20003000</v>
      </c>
      <c r="C2117" s="1">
        <v>9221173</v>
      </c>
      <c r="D2117" s="1">
        <v>282016</v>
      </c>
      <c r="E2117" s="1" t="s">
        <v>650</v>
      </c>
      <c r="F2117" s="1">
        <v>34203085</v>
      </c>
      <c r="G2117" s="1">
        <v>1.83</v>
      </c>
      <c r="H2117" s="1">
        <v>61.99848994942343</v>
      </c>
      <c r="I2117" s="1">
        <v>-31.400780179061435</v>
      </c>
      <c r="J2117" s="1">
        <v>12.844421368807637</v>
      </c>
      <c r="K2117" s="1">
        <v>-59.028854299312712</v>
      </c>
      <c r="L2117" s="1">
        <v>56.68352866598255</v>
      </c>
      <c r="M2117" s="1">
        <v>148.28250122070313</v>
      </c>
      <c r="N2117" s="1">
        <v>0.80230624607631129</v>
      </c>
      <c r="O2117" s="1">
        <v>0.96533690096206171</v>
      </c>
      <c r="P2117" s="1">
        <v>0.77449582520981164</v>
      </c>
      <c r="Q2117" s="1">
        <v>0.84153749738420758</v>
      </c>
      <c r="R2117" s="1">
        <v>0.9329846751933194</v>
      </c>
      <c r="S2117" s="1">
        <v>0.78514158866000383</v>
      </c>
      <c r="T2117" s="1">
        <v>0.78514158866000383</v>
      </c>
      <c r="U2117" s="1">
        <v>0.77449582520981164</v>
      </c>
      <c r="V2117" s="1">
        <v>406.790663</v>
      </c>
      <c r="W2117" s="1">
        <v>379.211635</v>
      </c>
      <c r="X2117" s="1">
        <v>262.000766</v>
      </c>
      <c r="Y2117" s="1">
        <v>389.46</v>
      </c>
      <c r="Z2117" s="7">
        <v>74463.375599999999</v>
      </c>
      <c r="AA2117" s="7">
        <v>4.1813610601000004</v>
      </c>
      <c r="AB2117" s="7">
        <v>3.7371771218999998</v>
      </c>
      <c r="AC2117" s="7" t="s">
        <v>444</v>
      </c>
      <c r="AD2117" s="7" t="s">
        <v>445</v>
      </c>
      <c r="AE2117" s="7">
        <v>2.4848668518000001</v>
      </c>
      <c r="AF2117" s="7" t="s">
        <v>445</v>
      </c>
      <c r="AG2117" s="7">
        <v>4.1099610126000004</v>
      </c>
    </row>
    <row r="2118" spans="1:33" x14ac:dyDescent="0.25">
      <c r="A2118" s="1">
        <v>245143</v>
      </c>
      <c r="B2118" s="1">
        <v>20004000</v>
      </c>
      <c r="C2118" s="1">
        <v>9221173</v>
      </c>
      <c r="D2118" s="1">
        <v>282025</v>
      </c>
      <c r="E2118" s="1" t="s">
        <v>650</v>
      </c>
      <c r="F2118" s="1">
        <v>34203085</v>
      </c>
      <c r="G2118" s="1">
        <v>1.83</v>
      </c>
      <c r="H2118" s="1">
        <v>48.594468423545948</v>
      </c>
      <c r="I2118" s="1">
        <v>-27.289137717490473</v>
      </c>
      <c r="J2118" s="1">
        <v>7.3088452900325818</v>
      </c>
      <c r="K2118" s="1">
        <v>-47.00129089227859</v>
      </c>
      <c r="L2118" s="1">
        <v>45.387676013685876</v>
      </c>
      <c r="M2118" s="1">
        <v>148.28250122070313</v>
      </c>
      <c r="N2118" s="1">
        <v>0.80230624607631129</v>
      </c>
      <c r="O2118" s="1">
        <v>0.96533690096206171</v>
      </c>
      <c r="P2118" s="1">
        <v>0.77449582520981164</v>
      </c>
      <c r="Q2118" s="1">
        <v>0.84153749738420758</v>
      </c>
      <c r="R2118" s="1">
        <v>0.9329846751933194</v>
      </c>
      <c r="S2118" s="1">
        <v>0.78514158866000383</v>
      </c>
      <c r="T2118" s="1">
        <v>0.78514158866000383</v>
      </c>
      <c r="U2118" s="1">
        <v>0.77449582520981164</v>
      </c>
      <c r="V2118" s="1">
        <v>406.790663</v>
      </c>
      <c r="W2118" s="1">
        <v>379.211635</v>
      </c>
      <c r="X2118" s="1">
        <v>262.000766</v>
      </c>
      <c r="Y2118" s="1">
        <v>389.46</v>
      </c>
      <c r="Z2118" s="7">
        <v>74463.375599999999</v>
      </c>
      <c r="AA2118" s="7">
        <v>5.4708716984999999</v>
      </c>
      <c r="AB2118" s="7">
        <v>5.0438530907999999</v>
      </c>
      <c r="AC2118" s="7" t="s">
        <v>444</v>
      </c>
      <c r="AD2118" s="7" t="s">
        <v>445</v>
      </c>
      <c r="AE2118" s="7">
        <v>3.3766393164999999</v>
      </c>
      <c r="AF2118" s="7" t="s">
        <v>445</v>
      </c>
      <c r="AG2118" s="7">
        <v>5.4175927587999997</v>
      </c>
    </row>
    <row r="2119" spans="1:33" x14ac:dyDescent="0.25">
      <c r="A2119" s="1">
        <v>245144</v>
      </c>
      <c r="B2119" s="1">
        <v>20004000</v>
      </c>
      <c r="C2119" s="1">
        <v>9221170</v>
      </c>
      <c r="D2119" s="1">
        <v>282024</v>
      </c>
      <c r="E2119" s="1" t="s">
        <v>650</v>
      </c>
      <c r="F2119" s="1">
        <v>34203085</v>
      </c>
      <c r="G2119" s="1">
        <v>1.83</v>
      </c>
      <c r="H2119" s="1">
        <v>40.911281610162696</v>
      </c>
      <c r="I2119" s="1">
        <v>-22.856948634048535</v>
      </c>
      <c r="J2119" s="1">
        <v>6.102181100305355</v>
      </c>
      <c r="K2119" s="1">
        <v>-39.982083269821473</v>
      </c>
      <c r="L2119" s="1">
        <v>38.232328568961009</v>
      </c>
      <c r="M2119" s="1">
        <v>143.04750061035156</v>
      </c>
      <c r="N2119" s="1">
        <v>0.81913303375244129</v>
      </c>
      <c r="O2119" s="1">
        <v>0.96533690096206171</v>
      </c>
      <c r="P2119" s="1">
        <v>0.79073934427823356</v>
      </c>
      <c r="Q2119" s="1">
        <v>0.85275535583496087</v>
      </c>
      <c r="R2119" s="1">
        <v>0.9329846751933194</v>
      </c>
      <c r="S2119" s="1">
        <v>0.79560767868304449</v>
      </c>
      <c r="T2119" s="1">
        <v>0.79560767868304449</v>
      </c>
      <c r="U2119" s="1">
        <v>0.79073934427823356</v>
      </c>
      <c r="V2119" s="1">
        <v>406.790663</v>
      </c>
      <c r="W2119" s="1">
        <v>379.211635</v>
      </c>
      <c r="X2119" s="1">
        <v>262.000766</v>
      </c>
      <c r="Y2119" s="1">
        <v>389.46</v>
      </c>
      <c r="Z2119" s="7">
        <v>74463.375599999999</v>
      </c>
      <c r="AA2119" s="7">
        <v>6.8430367918000004</v>
      </c>
      <c r="AB2119" s="7">
        <v>6.3294589610000003</v>
      </c>
      <c r="AC2119" s="7" t="s">
        <v>444</v>
      </c>
      <c r="AD2119" s="7" t="s">
        <v>445</v>
      </c>
      <c r="AE2119" s="7">
        <v>4.2135807892999999</v>
      </c>
      <c r="AF2119" s="7" t="s">
        <v>445</v>
      </c>
      <c r="AG2119" s="7">
        <v>6.7024837086</v>
      </c>
    </row>
    <row r="2120" spans="1:33" x14ac:dyDescent="0.25">
      <c r="A2120" s="1">
        <v>245145</v>
      </c>
      <c r="B2120" s="1">
        <v>20004000</v>
      </c>
      <c r="C2120" s="1">
        <v>9221179</v>
      </c>
      <c r="D2120" s="1">
        <v>282026</v>
      </c>
      <c r="E2120" s="1" t="s">
        <v>652</v>
      </c>
      <c r="F2120" s="1">
        <v>34203085</v>
      </c>
      <c r="G2120" s="1">
        <v>1.83</v>
      </c>
      <c r="H2120" s="1">
        <v>51.27036579169723</v>
      </c>
      <c r="I2120" s="1">
        <v>-29.33087000647059</v>
      </c>
      <c r="J2120" s="1">
        <v>6.9690569319984395</v>
      </c>
      <c r="K2120" s="1">
        <v>-49.437821756495296</v>
      </c>
      <c r="L2120" s="1">
        <v>48.167033240482503</v>
      </c>
      <c r="M2120" s="1">
        <v>133.54750061035156</v>
      </c>
      <c r="N2120" s="1">
        <v>0.84966874803815551</v>
      </c>
      <c r="O2120" s="1">
        <v>0.96533690096206171</v>
      </c>
      <c r="P2120" s="1">
        <v>0.82021659607546793</v>
      </c>
      <c r="Q2120" s="1">
        <v>0.87311249869210372</v>
      </c>
      <c r="R2120" s="1">
        <v>0.9329846751933194</v>
      </c>
      <c r="S2120" s="1">
        <v>0.81460058099947985</v>
      </c>
      <c r="T2120" s="1">
        <v>0.81460058099947985</v>
      </c>
      <c r="U2120" s="1">
        <v>0.82021659607546793</v>
      </c>
      <c r="V2120" s="1">
        <v>406.790663</v>
      </c>
      <c r="W2120" s="1">
        <v>379.211635</v>
      </c>
      <c r="X2120" s="1">
        <v>262.000766</v>
      </c>
      <c r="Y2120" s="1">
        <v>389.46</v>
      </c>
      <c r="Z2120" s="7">
        <v>74463.375599999999</v>
      </c>
      <c r="AA2120" s="7">
        <v>5.4574389479000001</v>
      </c>
      <c r="AB2120" s="7">
        <v>5.0665780640999998</v>
      </c>
      <c r="AC2120" s="7" t="s">
        <v>444</v>
      </c>
      <c r="AD2120" s="7" t="s">
        <v>445</v>
      </c>
      <c r="AE2120" s="7">
        <v>3.3170586531000001</v>
      </c>
      <c r="AF2120" s="7" t="s">
        <v>445</v>
      </c>
      <c r="AG2120" s="7">
        <v>5.4614811931</v>
      </c>
    </row>
    <row r="2121" spans="1:33" x14ac:dyDescent="0.25">
      <c r="A2121" s="1">
        <v>251437</v>
      </c>
      <c r="B2121" s="1">
        <v>20005000</v>
      </c>
      <c r="C2121" s="1">
        <v>9221162</v>
      </c>
      <c r="D2121" s="1">
        <v>282033</v>
      </c>
      <c r="E2121" s="1" t="s">
        <v>651</v>
      </c>
      <c r="F2121" s="1">
        <v>34203085</v>
      </c>
      <c r="G2121" s="1">
        <v>1.83</v>
      </c>
      <c r="H2121" s="1">
        <v>101.5999713241424</v>
      </c>
      <c r="I2121" s="1">
        <v>-46.657292470910861</v>
      </c>
      <c r="J2121" s="1">
        <v>21.446267728673131</v>
      </c>
      <c r="K2121" s="1">
        <v>-97.670313004348628</v>
      </c>
      <c r="L2121" s="1">
        <v>92.755666923958913</v>
      </c>
      <c r="M2121" s="1">
        <v>148.04998779296875</v>
      </c>
      <c r="N2121" s="1">
        <v>0.80305361066545755</v>
      </c>
      <c r="O2121" s="1">
        <v>0.96533690096206171</v>
      </c>
      <c r="P2121" s="1">
        <v>0.77521728382618682</v>
      </c>
      <c r="Q2121" s="1">
        <v>0.84203574044363827</v>
      </c>
      <c r="R2121" s="1">
        <v>0.9329846751933194</v>
      </c>
      <c r="S2121" s="1">
        <v>0.7856064417989741</v>
      </c>
      <c r="T2121" s="1">
        <v>0.7856064417989741</v>
      </c>
      <c r="U2121" s="1">
        <v>0.77521728382618682</v>
      </c>
      <c r="V2121" s="1">
        <v>406.790663</v>
      </c>
      <c r="W2121" s="1">
        <v>379.211635</v>
      </c>
      <c r="X2121" s="1">
        <v>262.000766</v>
      </c>
      <c r="Y2121" s="1">
        <v>389.46</v>
      </c>
      <c r="Z2121" s="7">
        <v>74463.375599999999</v>
      </c>
      <c r="AA2121" s="7">
        <v>2.1693094711000001</v>
      </c>
      <c r="AB2121" s="7">
        <v>1.8934202426</v>
      </c>
      <c r="AC2121" s="7" t="s">
        <v>444</v>
      </c>
      <c r="AD2121" s="7" t="s">
        <v>445</v>
      </c>
      <c r="AE2121" s="7">
        <v>1.1073904976</v>
      </c>
      <c r="AF2121" s="7" t="s">
        <v>445</v>
      </c>
      <c r="AG2121" s="7">
        <v>2.0911759579</v>
      </c>
    </row>
    <row r="2122" spans="1:33" x14ac:dyDescent="0.25">
      <c r="A2122" s="1">
        <v>251438</v>
      </c>
      <c r="B2122" s="1">
        <v>20005000</v>
      </c>
      <c r="C2122" s="1">
        <v>9221163</v>
      </c>
      <c r="D2122" s="1">
        <v>282034</v>
      </c>
      <c r="E2122" s="1" t="s">
        <v>649</v>
      </c>
      <c r="F2122" s="1">
        <v>34203085</v>
      </c>
      <c r="G2122" s="1">
        <v>1.83</v>
      </c>
      <c r="H2122" s="1">
        <v>93.153365513494549</v>
      </c>
      <c r="I2122" s="1">
        <v>-39.023685335283361</v>
      </c>
      <c r="J2122" s="1">
        <v>24.677124028059588</v>
      </c>
      <c r="K2122" s="1">
        <v>-90.135333600772924</v>
      </c>
      <c r="L2122" s="1">
        <v>83.594587977708898</v>
      </c>
      <c r="M2122" s="1">
        <v>157.46249389648438</v>
      </c>
      <c r="N2122" s="1">
        <v>0.76922729492187503</v>
      </c>
      <c r="O2122" s="1">
        <v>0.96533690096206171</v>
      </c>
      <c r="P2122" s="1">
        <v>0.74256349301531266</v>
      </c>
      <c r="Q2122" s="1">
        <v>0.81230456542968754</v>
      </c>
      <c r="R2122" s="1">
        <v>0.9329846751933194</v>
      </c>
      <c r="S2122" s="1">
        <v>0.75786771113546747</v>
      </c>
      <c r="T2122" s="1">
        <v>0.75786771113546747</v>
      </c>
      <c r="U2122" s="1">
        <v>0.74256349301531266</v>
      </c>
      <c r="V2122" s="1">
        <v>406.790663</v>
      </c>
      <c r="W2122" s="1">
        <v>379.211635</v>
      </c>
      <c r="X2122" s="1">
        <v>262.000766</v>
      </c>
      <c r="Y2122" s="1">
        <v>389.46</v>
      </c>
      <c r="Z2122" s="7">
        <v>74463.375599999999</v>
      </c>
      <c r="AA2122" s="7">
        <v>2.3685041470999999</v>
      </c>
      <c r="AB2122" s="7">
        <v>2.0228507013999999</v>
      </c>
      <c r="AC2122" s="7" t="s">
        <v>444</v>
      </c>
      <c r="AD2122" s="7" t="s">
        <v>445</v>
      </c>
      <c r="AE2122" s="7">
        <v>1.2029310029</v>
      </c>
      <c r="AF2122" s="7" t="s">
        <v>445</v>
      </c>
      <c r="AG2122" s="7">
        <v>2.2084951198999998</v>
      </c>
    </row>
    <row r="2123" spans="1:33" x14ac:dyDescent="0.25">
      <c r="A2123" s="1">
        <v>251439</v>
      </c>
      <c r="B2123" s="1">
        <v>20005000</v>
      </c>
      <c r="C2123" s="1">
        <v>9221170</v>
      </c>
      <c r="D2123" s="1">
        <v>282035</v>
      </c>
      <c r="E2123" s="1" t="s">
        <v>650</v>
      </c>
      <c r="F2123" s="1">
        <v>34203085</v>
      </c>
      <c r="G2123" s="1">
        <v>1.83</v>
      </c>
      <c r="H2123" s="1">
        <v>63.285363225197734</v>
      </c>
      <c r="I2123" s="1">
        <v>-26.302852528027096</v>
      </c>
      <c r="J2123" s="1">
        <v>18.39137907705603</v>
      </c>
      <c r="K2123" s="1">
        <v>-60.596752708365884</v>
      </c>
      <c r="L2123" s="1">
        <v>56.392038922540166</v>
      </c>
      <c r="M2123" s="1">
        <v>143.04750061035156</v>
      </c>
      <c r="N2123" s="1">
        <v>0.81913303375244129</v>
      </c>
      <c r="O2123" s="1">
        <v>0.96533690096206171</v>
      </c>
      <c r="P2123" s="1">
        <v>0.79073934427823356</v>
      </c>
      <c r="Q2123" s="1">
        <v>0.85275535583496087</v>
      </c>
      <c r="R2123" s="1">
        <v>0.9329846751933194</v>
      </c>
      <c r="S2123" s="1">
        <v>0.79560767868304449</v>
      </c>
      <c r="T2123" s="1">
        <v>0.79560767868304449</v>
      </c>
      <c r="U2123" s="1">
        <v>0.79073934427823356</v>
      </c>
      <c r="V2123" s="1">
        <v>406.790663</v>
      </c>
      <c r="W2123" s="1">
        <v>379.211635</v>
      </c>
      <c r="X2123" s="1">
        <v>262.000766</v>
      </c>
      <c r="Y2123" s="1">
        <v>389.46</v>
      </c>
      <c r="Z2123" s="7">
        <v>74463.375599999999</v>
      </c>
      <c r="AA2123" s="7">
        <v>4.3173739649999998</v>
      </c>
      <c r="AB2123" s="7">
        <v>3.7381818531</v>
      </c>
      <c r="AC2123" s="7" t="s">
        <v>444</v>
      </c>
      <c r="AD2123" s="7" t="s">
        <v>445</v>
      </c>
      <c r="AE2123" s="7">
        <v>2.4399503593</v>
      </c>
      <c r="AF2123" s="7" t="s">
        <v>445</v>
      </c>
      <c r="AG2123" s="7">
        <v>4.0821427099000003</v>
      </c>
    </row>
    <row r="2124" spans="1:33" x14ac:dyDescent="0.25">
      <c r="A2124" s="1">
        <v>257731</v>
      </c>
      <c r="B2124" s="1">
        <v>20006000</v>
      </c>
      <c r="C2124" s="1">
        <v>9221170</v>
      </c>
      <c r="D2124" s="1">
        <v>282042</v>
      </c>
      <c r="E2124" s="1" t="s">
        <v>650</v>
      </c>
      <c r="F2124" s="1">
        <v>34203085</v>
      </c>
      <c r="G2124" s="1">
        <v>1.83</v>
      </c>
      <c r="H2124" s="1">
        <v>44.358244039373261</v>
      </c>
      <c r="I2124" s="1">
        <v>-22.857085888806989</v>
      </c>
      <c r="J2124" s="1">
        <v>8.2945794192405593</v>
      </c>
      <c r="K2124" s="1">
        <v>-43.478670311080407</v>
      </c>
      <c r="L2124" s="1">
        <v>40.851044454870674</v>
      </c>
      <c r="M2124" s="1">
        <v>143.04750061035156</v>
      </c>
      <c r="N2124" s="1">
        <v>0.81913303375244129</v>
      </c>
      <c r="O2124" s="1">
        <v>0.96533690096206171</v>
      </c>
      <c r="P2124" s="1">
        <v>0.79073934427823356</v>
      </c>
      <c r="Q2124" s="1">
        <v>0.85275535583496087</v>
      </c>
      <c r="R2124" s="1">
        <v>0.9329846751933194</v>
      </c>
      <c r="S2124" s="1">
        <v>0.79560767868304449</v>
      </c>
      <c r="T2124" s="1">
        <v>0.79560767868304449</v>
      </c>
      <c r="U2124" s="1">
        <v>0.79073934427823356</v>
      </c>
      <c r="V2124" s="1">
        <v>406.790663</v>
      </c>
      <c r="W2124" s="1">
        <v>379.211635</v>
      </c>
      <c r="X2124" s="1">
        <v>262.000766</v>
      </c>
      <c r="Y2124" s="1">
        <v>389.46</v>
      </c>
      <c r="Z2124" s="7">
        <v>74463.375599999999</v>
      </c>
      <c r="AA2124" s="7">
        <v>6.3402666591000001</v>
      </c>
      <c r="AB2124" s="7">
        <v>5.7599059903000001</v>
      </c>
      <c r="AC2124" s="7" t="s">
        <v>444</v>
      </c>
      <c r="AD2124" s="7" t="s">
        <v>445</v>
      </c>
      <c r="AE2124" s="7">
        <v>3.7943007401000002</v>
      </c>
      <c r="AF2124" s="7" t="s">
        <v>445</v>
      </c>
      <c r="AG2124" s="7">
        <v>6.0830442333999999</v>
      </c>
    </row>
    <row r="2125" spans="1:33" x14ac:dyDescent="0.25">
      <c r="A2125" s="1">
        <v>257732</v>
      </c>
      <c r="B2125" s="1">
        <v>20006000</v>
      </c>
      <c r="C2125" s="1">
        <v>9221162</v>
      </c>
      <c r="D2125" s="1">
        <v>282040</v>
      </c>
      <c r="E2125" s="1" t="s">
        <v>651</v>
      </c>
      <c r="F2125" s="1">
        <v>34203085</v>
      </c>
      <c r="G2125" s="1">
        <v>1.83</v>
      </c>
      <c r="H2125" s="1">
        <v>82.675105706348958</v>
      </c>
      <c r="I2125" s="1">
        <v>-43.258887557936674</v>
      </c>
      <c r="J2125" s="1">
        <v>11.347213786268057</v>
      </c>
      <c r="K2125" s="1">
        <v>-80.504869597375787</v>
      </c>
      <c r="L2125" s="1">
        <v>77.626047077406369</v>
      </c>
      <c r="M2125" s="1">
        <v>148.04998779296875</v>
      </c>
      <c r="N2125" s="1">
        <v>0.80305361066545755</v>
      </c>
      <c r="O2125" s="1">
        <v>0.96533690096206171</v>
      </c>
      <c r="P2125" s="1">
        <v>0.77521728382618682</v>
      </c>
      <c r="Q2125" s="1">
        <v>0.84203574044363827</v>
      </c>
      <c r="R2125" s="1">
        <v>0.9329846751933194</v>
      </c>
      <c r="S2125" s="1">
        <v>0.7856064417989741</v>
      </c>
      <c r="T2125" s="1">
        <v>0.7856064417989741</v>
      </c>
      <c r="U2125" s="1">
        <v>0.77521728382618682</v>
      </c>
      <c r="V2125" s="1">
        <v>406.790663</v>
      </c>
      <c r="W2125" s="1">
        <v>379.211635</v>
      </c>
      <c r="X2125" s="1">
        <v>262.000766</v>
      </c>
      <c r="Y2125" s="1">
        <v>389.46</v>
      </c>
      <c r="Z2125" s="7">
        <v>74463.375599999999</v>
      </c>
      <c r="AA2125" s="7">
        <v>2.7870202689000001</v>
      </c>
      <c r="AB2125" s="7">
        <v>2.5557428221</v>
      </c>
      <c r="AC2125" s="7" t="s">
        <v>444</v>
      </c>
      <c r="AD2125" s="7" t="s">
        <v>445</v>
      </c>
      <c r="AE2125" s="7">
        <v>1.5567334070000001</v>
      </c>
      <c r="AF2125" s="7" t="s">
        <v>445</v>
      </c>
      <c r="AG2125" s="7">
        <v>2.7502839874</v>
      </c>
    </row>
    <row r="2126" spans="1:33" x14ac:dyDescent="0.25">
      <c r="A2126" s="1">
        <v>257733</v>
      </c>
      <c r="B2126" s="1">
        <v>20006000</v>
      </c>
      <c r="C2126" s="1">
        <v>9221163</v>
      </c>
      <c r="D2126" s="1">
        <v>282041</v>
      </c>
      <c r="E2126" s="1" t="s">
        <v>649</v>
      </c>
      <c r="F2126" s="1">
        <v>34203085</v>
      </c>
      <c r="G2126" s="1">
        <v>1.83</v>
      </c>
      <c r="H2126" s="1">
        <v>74.235097606890406</v>
      </c>
      <c r="I2126" s="1">
        <v>-35.629676720228758</v>
      </c>
      <c r="J2126" s="1">
        <v>14.571468892054803</v>
      </c>
      <c r="K2126" s="1">
        <v>-72.965490543753447</v>
      </c>
      <c r="L2126" s="1">
        <v>68.128766671892805</v>
      </c>
      <c r="M2126" s="1">
        <v>157.46249389648438</v>
      </c>
      <c r="N2126" s="1">
        <v>0.76922729492187503</v>
      </c>
      <c r="O2126" s="1">
        <v>0.96533690096206171</v>
      </c>
      <c r="P2126" s="1">
        <v>0.74256349301531266</v>
      </c>
      <c r="Q2126" s="1">
        <v>0.81230456542968754</v>
      </c>
      <c r="R2126" s="1">
        <v>0.9329846751933194</v>
      </c>
      <c r="S2126" s="1">
        <v>0.75786771113546747</v>
      </c>
      <c r="T2126" s="1">
        <v>0.75786771113546747</v>
      </c>
      <c r="U2126" s="1">
        <v>0.74256349301531266</v>
      </c>
      <c r="V2126" s="1">
        <v>406.790663</v>
      </c>
      <c r="W2126" s="1">
        <v>379.211635</v>
      </c>
      <c r="X2126" s="1">
        <v>262.000766</v>
      </c>
      <c r="Y2126" s="1">
        <v>389.46</v>
      </c>
      <c r="Z2126" s="7">
        <v>74463.375599999999</v>
      </c>
      <c r="AA2126" s="7">
        <v>3.1331838228</v>
      </c>
      <c r="AB2126" s="7">
        <v>2.7932019402999999</v>
      </c>
      <c r="AC2126" s="7" t="s">
        <v>444</v>
      </c>
      <c r="AD2126" s="7" t="s">
        <v>445</v>
      </c>
      <c r="AE2126" s="7">
        <v>1.7213127653</v>
      </c>
      <c r="AF2126" s="7" t="s">
        <v>445</v>
      </c>
      <c r="AG2126" s="7">
        <v>2.9635007705</v>
      </c>
    </row>
    <row r="2127" spans="1:33" x14ac:dyDescent="0.25">
      <c r="A2127" s="1">
        <v>264025</v>
      </c>
      <c r="B2127" s="1">
        <v>20007000</v>
      </c>
      <c r="C2127" s="1">
        <v>9221170</v>
      </c>
      <c r="D2127" s="1">
        <v>282047</v>
      </c>
      <c r="E2127" s="1" t="s">
        <v>650</v>
      </c>
      <c r="F2127" s="1">
        <v>34203085</v>
      </c>
      <c r="G2127" s="1">
        <v>1.83</v>
      </c>
      <c r="H2127" s="1">
        <v>54.143740242963553</v>
      </c>
      <c r="I2127" s="1">
        <v>-26.660306767747759</v>
      </c>
      <c r="J2127" s="1">
        <v>12.163757209237815</v>
      </c>
      <c r="K2127" s="1">
        <v>-52.151768288494168</v>
      </c>
      <c r="L2127" s="1">
        <v>49.209382991876254</v>
      </c>
      <c r="M2127" s="1">
        <v>143.04750061035156</v>
      </c>
      <c r="N2127" s="1">
        <v>0.81913303375244129</v>
      </c>
      <c r="O2127" s="1">
        <v>0.96533690096206171</v>
      </c>
      <c r="P2127" s="1">
        <v>0.79073934427823356</v>
      </c>
      <c r="Q2127" s="1">
        <v>0.85275535583496087</v>
      </c>
      <c r="R2127" s="1">
        <v>0.9329846751933194</v>
      </c>
      <c r="S2127" s="1">
        <v>0.79560767868304449</v>
      </c>
      <c r="T2127" s="1">
        <v>0.79560767868304449</v>
      </c>
      <c r="U2127" s="1">
        <v>0.79073934427823356</v>
      </c>
      <c r="V2127" s="1">
        <v>406.790663</v>
      </c>
      <c r="W2127" s="1">
        <v>379.211635</v>
      </c>
      <c r="X2127" s="1">
        <v>262.000766</v>
      </c>
      <c r="Y2127" s="1">
        <v>389.46</v>
      </c>
      <c r="Z2127" s="7">
        <v>74463.375599999999</v>
      </c>
      <c r="AA2127" s="7">
        <v>5.0935037460999997</v>
      </c>
      <c r="AB2127" s="7">
        <v>4.5381759415999996</v>
      </c>
      <c r="AC2127" s="7" t="s">
        <v>444</v>
      </c>
      <c r="AD2127" s="7" t="s">
        <v>445</v>
      </c>
      <c r="AE2127" s="7">
        <v>2.9969847253999999</v>
      </c>
      <c r="AF2127" s="7" t="s">
        <v>445</v>
      </c>
      <c r="AG2127" s="7">
        <v>4.9050988131000004</v>
      </c>
    </row>
    <row r="2128" spans="1:33" x14ac:dyDescent="0.25">
      <c r="A2128" s="1">
        <v>264026</v>
      </c>
      <c r="B2128" s="1">
        <v>20007000</v>
      </c>
      <c r="C2128" s="1">
        <v>9221179</v>
      </c>
      <c r="D2128" s="1">
        <v>282049</v>
      </c>
      <c r="E2128" s="1" t="s">
        <v>652</v>
      </c>
      <c r="F2128" s="1">
        <v>34203085</v>
      </c>
      <c r="G2128" s="1">
        <v>1.83</v>
      </c>
      <c r="H2128" s="1">
        <v>64.536444319865254</v>
      </c>
      <c r="I2128" s="1">
        <v>-33.111049557080023</v>
      </c>
      <c r="J2128" s="1">
        <v>12.997018271466821</v>
      </c>
      <c r="K2128" s="1">
        <v>-61.630690484160873</v>
      </c>
      <c r="L2128" s="1">
        <v>59.122092222520671</v>
      </c>
      <c r="M2128" s="1">
        <v>133.54750061035156</v>
      </c>
      <c r="N2128" s="1">
        <v>0.84966874803815551</v>
      </c>
      <c r="O2128" s="1">
        <v>0.96533690096206171</v>
      </c>
      <c r="P2128" s="1">
        <v>0.82021659607546793</v>
      </c>
      <c r="Q2128" s="1">
        <v>0.87311249869210372</v>
      </c>
      <c r="R2128" s="1">
        <v>0.9329846751933194</v>
      </c>
      <c r="S2128" s="1">
        <v>0.81460058099947985</v>
      </c>
      <c r="T2128" s="1">
        <v>0.81460058099947985</v>
      </c>
      <c r="U2128" s="1">
        <v>0.82021659607546793</v>
      </c>
      <c r="V2128" s="1">
        <v>406.790663</v>
      </c>
      <c r="W2128" s="1">
        <v>379.211635</v>
      </c>
      <c r="X2128" s="1">
        <v>262.000766</v>
      </c>
      <c r="Y2128" s="1">
        <v>389.46</v>
      </c>
      <c r="Z2128" s="7">
        <v>74463.375599999999</v>
      </c>
      <c r="AA2128" s="7">
        <v>4.2609044227000004</v>
      </c>
      <c r="AB2128" s="7">
        <v>3.8195353762000002</v>
      </c>
      <c r="AC2128" s="7" t="s">
        <v>444</v>
      </c>
      <c r="AD2128" s="7" t="s">
        <v>445</v>
      </c>
      <c r="AE2128" s="7">
        <v>2.4629820715999999</v>
      </c>
      <c r="AF2128" s="7" t="s">
        <v>445</v>
      </c>
      <c r="AG2128" s="7">
        <v>4.1831571737999997</v>
      </c>
    </row>
    <row r="2129" spans="1:33" x14ac:dyDescent="0.25">
      <c r="A2129" s="1">
        <v>264027</v>
      </c>
      <c r="B2129" s="1">
        <v>20007000</v>
      </c>
      <c r="C2129" s="1">
        <v>9221173</v>
      </c>
      <c r="D2129" s="1">
        <v>282048</v>
      </c>
      <c r="E2129" s="1" t="s">
        <v>650</v>
      </c>
      <c r="F2129" s="1">
        <v>34203085</v>
      </c>
      <c r="G2129" s="1">
        <v>1.83</v>
      </c>
      <c r="H2129" s="1">
        <v>61.864869711951236</v>
      </c>
      <c r="I2129" s="1">
        <v>-31.036667104225714</v>
      </c>
      <c r="J2129" s="1">
        <v>13.332483869263701</v>
      </c>
      <c r="K2129" s="1">
        <v>-59.226809783818361</v>
      </c>
      <c r="L2129" s="1">
        <v>56.398860096362171</v>
      </c>
      <c r="M2129" s="1">
        <v>148.28250122070313</v>
      </c>
      <c r="N2129" s="1">
        <v>0.80230624607631129</v>
      </c>
      <c r="O2129" s="1">
        <v>0.96533690096206171</v>
      </c>
      <c r="P2129" s="1">
        <v>0.77449582520981164</v>
      </c>
      <c r="Q2129" s="1">
        <v>0.84153749738420758</v>
      </c>
      <c r="R2129" s="1">
        <v>0.9329846751933194</v>
      </c>
      <c r="S2129" s="1">
        <v>0.78514158866000383</v>
      </c>
      <c r="T2129" s="1">
        <v>0.78514158866000383</v>
      </c>
      <c r="U2129" s="1">
        <v>0.77449582520981164</v>
      </c>
      <c r="V2129" s="1">
        <v>406.790663</v>
      </c>
      <c r="W2129" s="1">
        <v>379.211635</v>
      </c>
      <c r="X2129" s="1">
        <v>262.000766</v>
      </c>
      <c r="Y2129" s="1">
        <v>389.46</v>
      </c>
      <c r="Z2129" s="7">
        <v>74463.375599999999</v>
      </c>
      <c r="AA2129" s="7">
        <v>4.2075135503999999</v>
      </c>
      <c r="AB2129" s="7">
        <v>3.7474088210000001</v>
      </c>
      <c r="AC2129" s="7" t="s">
        <v>444</v>
      </c>
      <c r="AD2129" s="7" t="s">
        <v>445</v>
      </c>
      <c r="AE2129" s="7">
        <v>2.4732192801999999</v>
      </c>
      <c r="AF2129" s="7" t="s">
        <v>445</v>
      </c>
      <c r="AG2129" s="7">
        <v>4.0928818415999997</v>
      </c>
    </row>
    <row r="2130" spans="1:33" x14ac:dyDescent="0.25">
      <c r="A2130" s="1">
        <v>270319</v>
      </c>
      <c r="B2130" s="1">
        <v>20008000</v>
      </c>
      <c r="C2130" s="1">
        <v>9221179</v>
      </c>
      <c r="D2130" s="1">
        <v>282058</v>
      </c>
      <c r="E2130" s="1" t="s">
        <v>652</v>
      </c>
      <c r="F2130" s="1">
        <v>34203085</v>
      </c>
      <c r="G2130" s="1">
        <v>1.83</v>
      </c>
      <c r="H2130" s="1">
        <v>58.250070018792705</v>
      </c>
      <c r="I2130" s="1">
        <v>-34.359668329682556</v>
      </c>
      <c r="J2130" s="1">
        <v>7.3871736452636068</v>
      </c>
      <c r="K2130" s="1">
        <v>-56.551558598041311</v>
      </c>
      <c r="L2130" s="1">
        <v>54.934204699634414</v>
      </c>
      <c r="M2130" s="1">
        <v>133.54750061035156</v>
      </c>
      <c r="N2130" s="1">
        <v>0.84966874803815551</v>
      </c>
      <c r="O2130" s="1">
        <v>0.96533690096206171</v>
      </c>
      <c r="P2130" s="1">
        <v>0.82021659607546793</v>
      </c>
      <c r="Q2130" s="1">
        <v>0.87311249869210372</v>
      </c>
      <c r="R2130" s="1">
        <v>0.9329846751933194</v>
      </c>
      <c r="S2130" s="1">
        <v>0.81460058099947985</v>
      </c>
      <c r="T2130" s="1">
        <v>0.81460058099947985</v>
      </c>
      <c r="U2130" s="1">
        <v>0.82021659607546793</v>
      </c>
      <c r="V2130" s="1">
        <v>406.790663</v>
      </c>
      <c r="W2130" s="1">
        <v>379.211635</v>
      </c>
      <c r="X2130" s="1">
        <v>262.000766</v>
      </c>
      <c r="Y2130" s="1">
        <v>389.46</v>
      </c>
      <c r="Z2130" s="7">
        <v>74463.375599999999</v>
      </c>
      <c r="AA2130" s="7">
        <v>4.6619674054000004</v>
      </c>
      <c r="AB2130" s="7">
        <v>4.3396618468000003</v>
      </c>
      <c r="AC2130" s="7" t="s">
        <v>444</v>
      </c>
      <c r="AD2130" s="7" t="s">
        <v>445</v>
      </c>
      <c r="AE2130" s="7">
        <v>2.7740069681000001</v>
      </c>
      <c r="AF2130" s="7" t="s">
        <v>445</v>
      </c>
      <c r="AG2130" s="7">
        <v>4.6486781871999998</v>
      </c>
    </row>
    <row r="2131" spans="1:33" x14ac:dyDescent="0.25">
      <c r="A2131" s="1">
        <v>270320</v>
      </c>
      <c r="B2131" s="1">
        <v>20008000</v>
      </c>
      <c r="C2131" s="1">
        <v>9221173</v>
      </c>
      <c r="D2131" s="1">
        <v>282057</v>
      </c>
      <c r="E2131" s="1" t="s">
        <v>650</v>
      </c>
      <c r="F2131" s="1">
        <v>34203085</v>
      </c>
      <c r="G2131" s="1">
        <v>1.83</v>
      </c>
      <c r="H2131" s="1">
        <v>55.574491522843218</v>
      </c>
      <c r="I2131" s="1">
        <v>-32.327136817354379</v>
      </c>
      <c r="J2131" s="1">
        <v>7.7266448397303229</v>
      </c>
      <c r="K2131" s="1">
        <v>-54.105828665807039</v>
      </c>
      <c r="L2131" s="1">
        <v>52.149637377303435</v>
      </c>
      <c r="M2131" s="1">
        <v>148.28250122070313</v>
      </c>
      <c r="N2131" s="1">
        <v>0.80230624607631129</v>
      </c>
      <c r="O2131" s="1">
        <v>0.96533690096206171</v>
      </c>
      <c r="P2131" s="1">
        <v>0.77449582520981164</v>
      </c>
      <c r="Q2131" s="1">
        <v>0.84153749738420758</v>
      </c>
      <c r="R2131" s="1">
        <v>0.9329846751933194</v>
      </c>
      <c r="S2131" s="1">
        <v>0.78514158866000383</v>
      </c>
      <c r="T2131" s="1">
        <v>0.78514158866000383</v>
      </c>
      <c r="U2131" s="1">
        <v>0.77449582520981164</v>
      </c>
      <c r="V2131" s="1">
        <v>406.790663</v>
      </c>
      <c r="W2131" s="1">
        <v>379.211635</v>
      </c>
      <c r="X2131" s="1">
        <v>262.000766</v>
      </c>
      <c r="Y2131" s="1">
        <v>389.46</v>
      </c>
      <c r="Z2131" s="7">
        <v>74463.375599999999</v>
      </c>
      <c r="AA2131" s="7">
        <v>4.6318287710000003</v>
      </c>
      <c r="AB2131" s="7">
        <v>4.2847596106000001</v>
      </c>
      <c r="AC2131" s="7" t="s">
        <v>444</v>
      </c>
      <c r="AD2131" s="7" t="s">
        <v>445</v>
      </c>
      <c r="AE2131" s="7">
        <v>2.8019507828000001</v>
      </c>
      <c r="AF2131" s="7" t="s">
        <v>445</v>
      </c>
      <c r="AG2131" s="7">
        <v>4.5749103474000004</v>
      </c>
    </row>
    <row r="2132" spans="1:33" x14ac:dyDescent="0.25">
      <c r="A2132" s="1">
        <v>270321</v>
      </c>
      <c r="B2132" s="1">
        <v>20008000</v>
      </c>
      <c r="C2132" s="1">
        <v>9221170</v>
      </c>
      <c r="D2132" s="1">
        <v>282056</v>
      </c>
      <c r="E2132" s="1" t="s">
        <v>650</v>
      </c>
      <c r="F2132" s="1">
        <v>34203085</v>
      </c>
      <c r="G2132" s="1">
        <v>1.83</v>
      </c>
      <c r="H2132" s="1">
        <v>47.896568799594057</v>
      </c>
      <c r="I2132" s="1">
        <v>-27.861631337880123</v>
      </c>
      <c r="J2132" s="1">
        <v>6.5147148512346389</v>
      </c>
      <c r="K2132" s="1">
        <v>-47.119935730747876</v>
      </c>
      <c r="L2132" s="1">
        <v>45.003149550642704</v>
      </c>
      <c r="M2132" s="1">
        <v>143.04750061035156</v>
      </c>
      <c r="N2132" s="1">
        <v>0.81913303375244129</v>
      </c>
      <c r="O2132" s="1">
        <v>0.96533690096206171</v>
      </c>
      <c r="P2132" s="1">
        <v>0.79073934427823356</v>
      </c>
      <c r="Q2132" s="1">
        <v>0.85275535583496087</v>
      </c>
      <c r="R2132" s="1">
        <v>0.9329846751933194</v>
      </c>
      <c r="S2132" s="1">
        <v>0.79560767868304449</v>
      </c>
      <c r="T2132" s="1">
        <v>0.79560767868304449</v>
      </c>
      <c r="U2132" s="1">
        <v>0.79073934427823356</v>
      </c>
      <c r="V2132" s="1">
        <v>406.790663</v>
      </c>
      <c r="W2132" s="1">
        <v>379.211635</v>
      </c>
      <c r="X2132" s="1">
        <v>262.000766</v>
      </c>
      <c r="Y2132" s="1">
        <v>389.46</v>
      </c>
      <c r="Z2132" s="7">
        <v>74463.375599999999</v>
      </c>
      <c r="AA2132" s="7">
        <v>5.6630349785999998</v>
      </c>
      <c r="AB2132" s="7">
        <v>5.2605227705999997</v>
      </c>
      <c r="AC2132" s="7" t="s">
        <v>444</v>
      </c>
      <c r="AD2132" s="7" t="s">
        <v>445</v>
      </c>
      <c r="AE2132" s="7">
        <v>3.4238137853000001</v>
      </c>
      <c r="AF2132" s="7" t="s">
        <v>445</v>
      </c>
      <c r="AG2132" s="7">
        <v>5.5356911092000001</v>
      </c>
    </row>
    <row r="2133" spans="1:33" x14ac:dyDescent="0.25">
      <c r="A2133" s="1">
        <v>277697</v>
      </c>
      <c r="B2133" s="1">
        <v>20009000</v>
      </c>
      <c r="C2133" s="1">
        <v>9221170</v>
      </c>
      <c r="D2133" s="1">
        <v>282068</v>
      </c>
      <c r="E2133" s="1" t="s">
        <v>650</v>
      </c>
      <c r="F2133" s="1">
        <v>34203085</v>
      </c>
      <c r="G2133" s="1">
        <v>1.83</v>
      </c>
      <c r="H2133" s="1">
        <v>48.815510403908128</v>
      </c>
      <c r="I2133" s="1">
        <v>-23.888819458668344</v>
      </c>
      <c r="J2133" s="1">
        <v>9.0726910892794308</v>
      </c>
      <c r="K2133" s="1">
        <v>-46.180918626591492</v>
      </c>
      <c r="L2133" s="1">
        <v>44.971899663437497</v>
      </c>
      <c r="M2133" s="1">
        <v>143.04750061035156</v>
      </c>
      <c r="N2133" s="1">
        <v>0.81913303375244129</v>
      </c>
      <c r="O2133" s="1">
        <v>0.96533690096206171</v>
      </c>
      <c r="P2133" s="1">
        <v>0.79073934427823356</v>
      </c>
      <c r="Q2133" s="1">
        <v>0.85275535583496087</v>
      </c>
      <c r="R2133" s="1">
        <v>0.9329846751933194</v>
      </c>
      <c r="S2133" s="1">
        <v>0.79560767868304449</v>
      </c>
      <c r="T2133" s="1">
        <v>0.79560767868304449</v>
      </c>
      <c r="U2133" s="1">
        <v>0.79073934427823356</v>
      </c>
      <c r="V2133" s="1">
        <v>406.790663</v>
      </c>
      <c r="W2133" s="1">
        <v>379.211635</v>
      </c>
      <c r="X2133" s="1">
        <v>262.000766</v>
      </c>
      <c r="Y2133" s="1">
        <v>389.46</v>
      </c>
      <c r="Z2133" s="7">
        <v>74463.375599999999</v>
      </c>
      <c r="AA2133" s="7">
        <v>5.6676649606999998</v>
      </c>
      <c r="AB2133" s="7">
        <v>5.1426697604999996</v>
      </c>
      <c r="AC2133" s="7" t="s">
        <v>444</v>
      </c>
      <c r="AD2133" s="7" t="s">
        <v>445</v>
      </c>
      <c r="AE2133" s="7">
        <v>3.5137651534000001</v>
      </c>
      <c r="AF2133" s="7" t="s">
        <v>445</v>
      </c>
      <c r="AG2133" s="7">
        <v>5.6685842158000002</v>
      </c>
    </row>
    <row r="2134" spans="1:33" x14ac:dyDescent="0.25">
      <c r="A2134" s="1">
        <v>277698</v>
      </c>
      <c r="B2134" s="1">
        <v>20009000</v>
      </c>
      <c r="C2134" s="1">
        <v>9221163</v>
      </c>
      <c r="D2134" s="1">
        <v>282067</v>
      </c>
      <c r="E2134" s="1" t="s">
        <v>649</v>
      </c>
      <c r="F2134" s="1">
        <v>34203085</v>
      </c>
      <c r="G2134" s="1">
        <v>1.83</v>
      </c>
      <c r="H2134" s="1">
        <v>78.675773458866672</v>
      </c>
      <c r="I2134" s="1">
        <v>-36.6017018979216</v>
      </c>
      <c r="J2134" s="1">
        <v>15.366176721688863</v>
      </c>
      <c r="K2134" s="1">
        <v>-75.727451856202634</v>
      </c>
      <c r="L2134" s="1">
        <v>72.229159580245778</v>
      </c>
      <c r="M2134" s="1">
        <v>157.46249389648438</v>
      </c>
      <c r="N2134" s="1">
        <v>0.76922729492187503</v>
      </c>
      <c r="O2134" s="1">
        <v>0.96533690096206171</v>
      </c>
      <c r="P2134" s="1">
        <v>0.74256349301531266</v>
      </c>
      <c r="Q2134" s="1">
        <v>0.81230456542968754</v>
      </c>
      <c r="R2134" s="1">
        <v>0.9329846751933194</v>
      </c>
      <c r="S2134" s="1">
        <v>0.75786771113546747</v>
      </c>
      <c r="T2134" s="1">
        <v>0.75786771113546747</v>
      </c>
      <c r="U2134" s="1">
        <v>0.74256349301531266</v>
      </c>
      <c r="V2134" s="1">
        <v>406.790663</v>
      </c>
      <c r="W2134" s="1">
        <v>379.211635</v>
      </c>
      <c r="X2134" s="1">
        <v>262.000766</v>
      </c>
      <c r="Y2134" s="1">
        <v>389.46</v>
      </c>
      <c r="Z2134" s="7">
        <v>74463.375599999999</v>
      </c>
      <c r="AA2134" s="7">
        <v>2.8985462092000001</v>
      </c>
      <c r="AB2134" s="7">
        <v>2.5791032474</v>
      </c>
      <c r="AC2134" s="7" t="s">
        <v>444</v>
      </c>
      <c r="AD2134" s="7" t="s">
        <v>445</v>
      </c>
      <c r="AE2134" s="7">
        <v>1.6220599792999999</v>
      </c>
      <c r="AF2134" s="7" t="s">
        <v>445</v>
      </c>
      <c r="AG2134" s="7">
        <v>2.8189424165000001</v>
      </c>
    </row>
    <row r="2135" spans="1:33" x14ac:dyDescent="0.25">
      <c r="A2135" s="1">
        <v>277699</v>
      </c>
      <c r="B2135" s="1">
        <v>20009000</v>
      </c>
      <c r="C2135" s="1">
        <v>9221162</v>
      </c>
      <c r="D2135" s="1">
        <v>282066</v>
      </c>
      <c r="E2135" s="1" t="s">
        <v>651</v>
      </c>
      <c r="F2135" s="1">
        <v>34203085</v>
      </c>
      <c r="G2135" s="1">
        <v>1.83</v>
      </c>
      <c r="H2135" s="1">
        <v>87.122209745974146</v>
      </c>
      <c r="I2135" s="1">
        <v>-44.238209630921702</v>
      </c>
      <c r="J2135" s="1">
        <v>12.13549336311152</v>
      </c>
      <c r="K2135" s="1">
        <v>-83.259534079674481</v>
      </c>
      <c r="L2135" s="1">
        <v>81.733472806614827</v>
      </c>
      <c r="M2135" s="1">
        <v>148.04998779296875</v>
      </c>
      <c r="N2135" s="1">
        <v>0.80305361066545755</v>
      </c>
      <c r="O2135" s="1">
        <v>0.96533690096206171</v>
      </c>
      <c r="P2135" s="1">
        <v>0.77521728382618682</v>
      </c>
      <c r="Q2135" s="1">
        <v>0.84203574044363827</v>
      </c>
      <c r="R2135" s="1">
        <v>0.9329846751933194</v>
      </c>
      <c r="S2135" s="1">
        <v>0.7856064417989741</v>
      </c>
      <c r="T2135" s="1">
        <v>0.7856064417989741</v>
      </c>
      <c r="U2135" s="1">
        <v>0.77521728382618682</v>
      </c>
      <c r="V2135" s="1">
        <v>406.790663</v>
      </c>
      <c r="W2135" s="1">
        <v>379.211635</v>
      </c>
      <c r="X2135" s="1">
        <v>262.000766</v>
      </c>
      <c r="Y2135" s="1">
        <v>389.46</v>
      </c>
      <c r="Z2135" s="7">
        <v>74463.375599999999</v>
      </c>
      <c r="AA2135" s="7">
        <v>2.5967077329000001</v>
      </c>
      <c r="AB2135" s="7">
        <v>2.3742419360000002</v>
      </c>
      <c r="AC2135" s="7" t="s">
        <v>444</v>
      </c>
      <c r="AD2135" s="7" t="s">
        <v>445</v>
      </c>
      <c r="AE2135" s="7">
        <v>1.4721431822</v>
      </c>
      <c r="AF2135" s="7" t="s">
        <v>445</v>
      </c>
      <c r="AG2135" s="7">
        <v>2.6262048147999999</v>
      </c>
    </row>
    <row r="2136" spans="1:33" x14ac:dyDescent="0.25">
      <c r="A2136" s="1">
        <v>277700</v>
      </c>
      <c r="B2136" s="1">
        <v>20009000</v>
      </c>
      <c r="C2136" s="1">
        <v>9221161</v>
      </c>
      <c r="D2136" s="1">
        <v>282065</v>
      </c>
      <c r="E2136" s="1" t="s">
        <v>653</v>
      </c>
      <c r="F2136" s="1">
        <v>34203085</v>
      </c>
      <c r="G2136" s="1">
        <v>1.83</v>
      </c>
      <c r="H2136" s="1">
        <v>85.071159786287254</v>
      </c>
      <c r="I2136" s="1">
        <v>-24.291222876685634</v>
      </c>
      <c r="J2136" s="1">
        <v>30.170194018104681</v>
      </c>
      <c r="K2136" s="1">
        <v>-80.970194436942393</v>
      </c>
      <c r="L2136" s="1">
        <v>74.70844233137953</v>
      </c>
      <c r="M2136" s="1">
        <v>118.56999969482422</v>
      </c>
      <c r="N2136" s="1">
        <v>0.89511579011615949</v>
      </c>
      <c r="O2136" s="1">
        <v>0.96533690096206171</v>
      </c>
      <c r="P2136" s="1">
        <v>0.86408830283294069</v>
      </c>
      <c r="Q2136" s="1">
        <v>0.90319736882259993</v>
      </c>
      <c r="R2136" s="1">
        <v>0.9329846751933194</v>
      </c>
      <c r="S2136" s="1">
        <v>0.84266930378641414</v>
      </c>
      <c r="T2136" s="1">
        <v>0.84266930378641414</v>
      </c>
      <c r="U2136" s="1">
        <v>0.86408830283294069</v>
      </c>
      <c r="V2136" s="1">
        <v>406.790663</v>
      </c>
      <c r="W2136" s="1">
        <v>379.211635</v>
      </c>
      <c r="X2136" s="1">
        <v>262.000766</v>
      </c>
      <c r="Y2136" s="1">
        <v>389.46</v>
      </c>
      <c r="Z2136" s="7">
        <v>74463.375599999999</v>
      </c>
      <c r="AA2136" s="7">
        <v>3.3860148581999998</v>
      </c>
      <c r="AB2136" s="7">
        <v>2.8517441037000002</v>
      </c>
      <c r="AC2136" s="7" t="s">
        <v>444</v>
      </c>
      <c r="AD2136" s="7" t="s">
        <v>445</v>
      </c>
      <c r="AE2136" s="7">
        <v>1.7266823873999999</v>
      </c>
      <c r="AF2136" s="7" t="s">
        <v>445</v>
      </c>
      <c r="AG2136" s="7">
        <v>3.1561939273999999</v>
      </c>
    </row>
    <row r="2137" spans="1:33" x14ac:dyDescent="0.25">
      <c r="A2137" s="1">
        <v>286089</v>
      </c>
      <c r="B2137" s="1">
        <v>20010000</v>
      </c>
      <c r="C2137" s="1">
        <v>9221170</v>
      </c>
      <c r="D2137" s="1">
        <v>282078</v>
      </c>
      <c r="E2137" s="1" t="s">
        <v>650</v>
      </c>
      <c r="F2137" s="1">
        <v>34203085</v>
      </c>
      <c r="G2137" s="1">
        <v>1.83</v>
      </c>
      <c r="H2137" s="1">
        <v>39.966188947473711</v>
      </c>
      <c r="I2137" s="1">
        <v>-32.886195332257998</v>
      </c>
      <c r="J2137" s="1">
        <v>-7.3350063014446327</v>
      </c>
      <c r="K2137" s="1">
        <v>-37.071110504648011</v>
      </c>
      <c r="L2137" s="1">
        <v>44.093838260147336</v>
      </c>
      <c r="M2137" s="1">
        <v>143.04750061035156</v>
      </c>
      <c r="N2137" s="1">
        <v>0.81913303375244129</v>
      </c>
      <c r="O2137" s="1">
        <v>0.96533690096206171</v>
      </c>
      <c r="P2137" s="1">
        <v>0.79073934427823356</v>
      </c>
      <c r="Q2137" s="1">
        <v>0.85275535583496087</v>
      </c>
      <c r="R2137" s="1">
        <v>0.9329846751933194</v>
      </c>
      <c r="S2137" s="1">
        <v>0.79560767868304449</v>
      </c>
      <c r="T2137" s="1">
        <v>0.79560767868304449</v>
      </c>
      <c r="U2137" s="1">
        <v>0.79073934427823356</v>
      </c>
      <c r="V2137" s="1">
        <v>406.790663</v>
      </c>
      <c r="W2137" s="1">
        <v>379.211635</v>
      </c>
      <c r="X2137" s="1">
        <v>262.000766</v>
      </c>
      <c r="Y2137" s="1">
        <v>389.46</v>
      </c>
      <c r="Z2137" s="7">
        <v>74463.375599999999</v>
      </c>
      <c r="AA2137" s="7">
        <v>5.8004413186999999</v>
      </c>
      <c r="AB2137" s="7">
        <v>6.5027809130999996</v>
      </c>
      <c r="AC2137" s="7" t="s">
        <v>444</v>
      </c>
      <c r="AD2137" s="7">
        <v>27.418492456999999</v>
      </c>
      <c r="AE2137" s="7">
        <v>4.6229721315000001</v>
      </c>
      <c r="AF2137" s="7">
        <v>40.985150709999999</v>
      </c>
      <c r="AG2137" s="7">
        <v>7.307313723</v>
      </c>
    </row>
    <row r="2138" spans="1:33" x14ac:dyDescent="0.25">
      <c r="A2138" s="1">
        <v>286090</v>
      </c>
      <c r="B2138" s="1">
        <v>20010000</v>
      </c>
      <c r="C2138" s="1">
        <v>9221163</v>
      </c>
      <c r="D2138" s="1">
        <v>282077</v>
      </c>
      <c r="E2138" s="1" t="s">
        <v>649</v>
      </c>
      <c r="F2138" s="1">
        <v>34203085</v>
      </c>
      <c r="G2138" s="1">
        <v>1.83</v>
      </c>
      <c r="H2138" s="1">
        <v>69.84010613239117</v>
      </c>
      <c r="I2138" s="1">
        <v>-46.166004354847367</v>
      </c>
      <c r="J2138" s="1">
        <v>-1.0551799248972062</v>
      </c>
      <c r="K2138" s="1">
        <v>-66.050712025019962</v>
      </c>
      <c r="L2138" s="1">
        <v>70.373798041842889</v>
      </c>
      <c r="M2138" s="1">
        <v>157.46249389648438</v>
      </c>
      <c r="N2138" s="1">
        <v>0.76922729492187503</v>
      </c>
      <c r="O2138" s="1">
        <v>0.96533690096206171</v>
      </c>
      <c r="P2138" s="1">
        <v>0.74256349301531266</v>
      </c>
      <c r="Q2138" s="1">
        <v>0.81230456542968754</v>
      </c>
      <c r="R2138" s="1">
        <v>0.9329846751933194</v>
      </c>
      <c r="S2138" s="1">
        <v>0.75786771113546747</v>
      </c>
      <c r="T2138" s="1">
        <v>0.75786771113546747</v>
      </c>
      <c r="U2138" s="1">
        <v>0.74256349301531266</v>
      </c>
      <c r="V2138" s="1">
        <v>406.790663</v>
      </c>
      <c r="W2138" s="1">
        <v>379.211635</v>
      </c>
      <c r="X2138" s="1">
        <v>262.000766</v>
      </c>
      <c r="Y2138" s="1">
        <v>389.46</v>
      </c>
      <c r="Z2138" s="7">
        <v>74463.375599999999</v>
      </c>
      <c r="AA2138" s="7">
        <v>3.0013289621000001</v>
      </c>
      <c r="AB2138" s="7">
        <v>3.0319056180000001</v>
      </c>
      <c r="AC2138" s="7" t="s">
        <v>444</v>
      </c>
      <c r="AD2138" s="7">
        <v>187.17825866000001</v>
      </c>
      <c r="AE2138" s="7">
        <v>2.0062040931</v>
      </c>
      <c r="AF2138" s="7">
        <v>273.07532228999997</v>
      </c>
      <c r="AG2138" s="7">
        <v>3.3784354343</v>
      </c>
    </row>
    <row r="2139" spans="1:33" x14ac:dyDescent="0.25">
      <c r="A2139" s="1">
        <v>286091</v>
      </c>
      <c r="B2139" s="1">
        <v>20010000</v>
      </c>
      <c r="C2139" s="1">
        <v>9221162</v>
      </c>
      <c r="D2139" s="1">
        <v>282076</v>
      </c>
      <c r="E2139" s="1" t="s">
        <v>651</v>
      </c>
      <c r="F2139" s="1">
        <v>34203085</v>
      </c>
      <c r="G2139" s="1">
        <v>1.83</v>
      </c>
      <c r="H2139" s="1">
        <v>78.277409553736064</v>
      </c>
      <c r="I2139" s="1">
        <v>-53.789227705718361</v>
      </c>
      <c r="J2139" s="1">
        <v>-4.2767305479953457</v>
      </c>
      <c r="K2139" s="1">
        <v>-73.596078760904277</v>
      </c>
      <c r="L2139" s="1">
        <v>80.502362031049259</v>
      </c>
      <c r="M2139" s="1">
        <v>148.04998779296875</v>
      </c>
      <c r="N2139" s="1">
        <v>0.80305361066545755</v>
      </c>
      <c r="O2139" s="1">
        <v>0.96533690096206171</v>
      </c>
      <c r="P2139" s="1">
        <v>0.77521728382618682</v>
      </c>
      <c r="Q2139" s="1">
        <v>0.84203574044363827</v>
      </c>
      <c r="R2139" s="1">
        <v>0.9329846751933194</v>
      </c>
      <c r="S2139" s="1">
        <v>0.7856064417989741</v>
      </c>
      <c r="T2139" s="1">
        <v>0.7856064417989741</v>
      </c>
      <c r="U2139" s="1">
        <v>0.77521728382618682</v>
      </c>
      <c r="V2139" s="1">
        <v>406.790663</v>
      </c>
      <c r="W2139" s="1">
        <v>379.211635</v>
      </c>
      <c r="X2139" s="1">
        <v>262.000766</v>
      </c>
      <c r="Y2139" s="1">
        <v>389.46</v>
      </c>
      <c r="Z2139" s="7">
        <v>74463.375599999999</v>
      </c>
      <c r="AA2139" s="7">
        <v>2.6517116550000002</v>
      </c>
      <c r="AB2139" s="7">
        <v>2.7555076919000001</v>
      </c>
      <c r="AC2139" s="7" t="s">
        <v>444</v>
      </c>
      <c r="AD2139" s="7">
        <v>47.127766577000003</v>
      </c>
      <c r="AE2139" s="7">
        <v>1.7967453293</v>
      </c>
      <c r="AF2139" s="7">
        <v>69.595077236999998</v>
      </c>
      <c r="AG2139" s="7">
        <v>3.1023398045000001</v>
      </c>
    </row>
    <row r="2140" spans="1:33" x14ac:dyDescent="0.25">
      <c r="A2140" s="1">
        <v>286092</v>
      </c>
      <c r="B2140" s="1">
        <v>20010000</v>
      </c>
      <c r="C2140" s="1">
        <v>9221161</v>
      </c>
      <c r="D2140" s="1">
        <v>282075</v>
      </c>
      <c r="E2140" s="1" t="s">
        <v>653</v>
      </c>
      <c r="F2140" s="1">
        <v>34203085</v>
      </c>
      <c r="G2140" s="1">
        <v>1.83</v>
      </c>
      <c r="H2140" s="1">
        <v>76.210694590816246</v>
      </c>
      <c r="I2140" s="1">
        <v>-33.928403929777367</v>
      </c>
      <c r="J2140" s="1">
        <v>13.773634719380613</v>
      </c>
      <c r="K2140" s="1">
        <v>-71.220576530727243</v>
      </c>
      <c r="L2140" s="1">
        <v>70.349266167586947</v>
      </c>
      <c r="M2140" s="1">
        <v>118.56999969482422</v>
      </c>
      <c r="N2140" s="1">
        <v>0.89511579011615949</v>
      </c>
      <c r="O2140" s="1">
        <v>0.96533690096206171</v>
      </c>
      <c r="P2140" s="1">
        <v>0.86408830283294069</v>
      </c>
      <c r="Q2140" s="1">
        <v>0.90319736882259993</v>
      </c>
      <c r="R2140" s="1">
        <v>0.9329846751933194</v>
      </c>
      <c r="S2140" s="1">
        <v>0.84266930378641414</v>
      </c>
      <c r="T2140" s="1">
        <v>0.84266930378641414</v>
      </c>
      <c r="U2140" s="1">
        <v>0.86408830283294069</v>
      </c>
      <c r="V2140" s="1">
        <v>406.790663</v>
      </c>
      <c r="W2140" s="1">
        <v>379.211635</v>
      </c>
      <c r="X2140" s="1">
        <v>262.000766</v>
      </c>
      <c r="Y2140" s="1">
        <v>389.46</v>
      </c>
      <c r="Z2140" s="7">
        <v>74463.375599999999</v>
      </c>
      <c r="AA2140" s="7">
        <v>3.6577932643</v>
      </c>
      <c r="AB2140" s="7">
        <v>3.2995584787999999</v>
      </c>
      <c r="AC2140" s="7" t="s">
        <v>444</v>
      </c>
      <c r="AD2140" s="7" t="s">
        <v>445</v>
      </c>
      <c r="AE2140" s="7">
        <v>2.0999468668999999</v>
      </c>
      <c r="AF2140" s="7" t="s">
        <v>445</v>
      </c>
      <c r="AG2140" s="7">
        <v>3.7251489219999998</v>
      </c>
    </row>
    <row r="2141" spans="1:33" x14ac:dyDescent="0.25">
      <c r="A2141" s="1">
        <v>292313</v>
      </c>
      <c r="B2141" s="1">
        <v>20011000</v>
      </c>
      <c r="C2141" s="1">
        <v>9221173</v>
      </c>
      <c r="D2141" s="1">
        <v>282086</v>
      </c>
      <c r="E2141" s="1" t="s">
        <v>650</v>
      </c>
      <c r="F2141" s="1">
        <v>34203085</v>
      </c>
      <c r="G2141" s="1">
        <v>1.83</v>
      </c>
      <c r="H2141" s="1">
        <v>64.604341278459657</v>
      </c>
      <c r="I2141" s="1">
        <v>-31.441574147636548</v>
      </c>
      <c r="J2141" s="1">
        <v>14.502914857765797</v>
      </c>
      <c r="K2141" s="1">
        <v>-61.418329493307297</v>
      </c>
      <c r="L2141" s="1">
        <v>58.716817272358682</v>
      </c>
      <c r="M2141" s="1">
        <v>148.28250122070313</v>
      </c>
      <c r="N2141" s="1">
        <v>0.80230624607631129</v>
      </c>
      <c r="O2141" s="1">
        <v>0.96533690096206171</v>
      </c>
      <c r="P2141" s="1">
        <v>0.77449582520981164</v>
      </c>
      <c r="Q2141" s="1">
        <v>0.84153749738420758</v>
      </c>
      <c r="R2141" s="1">
        <v>0.9329846751933194</v>
      </c>
      <c r="S2141" s="1">
        <v>0.78514158866000383</v>
      </c>
      <c r="T2141" s="1">
        <v>0.78514158866000383</v>
      </c>
      <c r="U2141" s="1">
        <v>0.77449582520981164</v>
      </c>
      <c r="V2141" s="1">
        <v>406.790663</v>
      </c>
      <c r="W2141" s="1">
        <v>379.211635</v>
      </c>
      <c r="X2141" s="1">
        <v>262.000766</v>
      </c>
      <c r="Y2141" s="1">
        <v>389.46</v>
      </c>
      <c r="Z2141" s="7">
        <v>74463.375599999999</v>
      </c>
      <c r="AA2141" s="7">
        <v>4.0019371250000004</v>
      </c>
      <c r="AB2141" s="7">
        <v>3.5461004999000001</v>
      </c>
      <c r="AC2141" s="7" t="s">
        <v>444</v>
      </c>
      <c r="AD2141" s="7" t="s">
        <v>445</v>
      </c>
      <c r="AE2141" s="7">
        <v>2.3492883858</v>
      </c>
      <c r="AF2141" s="7" t="s">
        <v>445</v>
      </c>
      <c r="AG2141" s="7">
        <v>3.9111583883000001</v>
      </c>
    </row>
    <row r="2142" spans="1:33" x14ac:dyDescent="0.25">
      <c r="A2142" s="1">
        <v>292314</v>
      </c>
      <c r="B2142" s="1">
        <v>20011000</v>
      </c>
      <c r="C2142" s="1">
        <v>9221170</v>
      </c>
      <c r="D2142" s="1">
        <v>282085</v>
      </c>
      <c r="E2142" s="1" t="s">
        <v>650</v>
      </c>
      <c r="F2142" s="1">
        <v>34203085</v>
      </c>
      <c r="G2142" s="1">
        <v>1.83</v>
      </c>
      <c r="H2142" s="1">
        <v>56.883247238671515</v>
      </c>
      <c r="I2142" s="1">
        <v>-27.064572843165877</v>
      </c>
      <c r="J2142" s="1">
        <v>13.334157894443472</v>
      </c>
      <c r="K2142" s="1">
        <v>-54.343934091878907</v>
      </c>
      <c r="L2142" s="1">
        <v>51.532503503223282</v>
      </c>
      <c r="M2142" s="1">
        <v>143.04750061035156</v>
      </c>
      <c r="N2142" s="1">
        <v>0.81913303375244129</v>
      </c>
      <c r="O2142" s="1">
        <v>0.96533690096206171</v>
      </c>
      <c r="P2142" s="1">
        <v>0.79073934427823356</v>
      </c>
      <c r="Q2142" s="1">
        <v>0.85275535583496087</v>
      </c>
      <c r="R2142" s="1">
        <v>0.9329846751933194</v>
      </c>
      <c r="S2142" s="1">
        <v>0.79560767868304449</v>
      </c>
      <c r="T2142" s="1">
        <v>0.79560767868304449</v>
      </c>
      <c r="U2142" s="1">
        <v>0.79073934427823356</v>
      </c>
      <c r="V2142" s="1">
        <v>406.790663</v>
      </c>
      <c r="W2142" s="1">
        <v>379.211635</v>
      </c>
      <c r="X2142" s="1">
        <v>262.000766</v>
      </c>
      <c r="Y2142" s="1">
        <v>389.46</v>
      </c>
      <c r="Z2142" s="7">
        <v>74463.375599999999</v>
      </c>
      <c r="AA2142" s="7">
        <v>4.8188044286</v>
      </c>
      <c r="AB2142" s="7">
        <v>4.2714564333</v>
      </c>
      <c r="AC2142" s="7" t="s">
        <v>444</v>
      </c>
      <c r="AD2142" s="7" t="s">
        <v>445</v>
      </c>
      <c r="AE2142" s="7">
        <v>2.8357513995999999</v>
      </c>
      <c r="AF2142" s="7" t="s">
        <v>445</v>
      </c>
      <c r="AG2142" s="7">
        <v>4.6668945701000002</v>
      </c>
    </row>
    <row r="2143" spans="1:33" x14ac:dyDescent="0.25">
      <c r="A2143" s="1">
        <v>299761</v>
      </c>
      <c r="B2143" s="1">
        <v>20012000</v>
      </c>
      <c r="C2143" s="1">
        <v>9221203</v>
      </c>
      <c r="D2143" s="1">
        <v>282095</v>
      </c>
      <c r="E2143" s="1" t="s">
        <v>654</v>
      </c>
      <c r="F2143" s="1">
        <v>34203085</v>
      </c>
      <c r="G2143" s="1">
        <v>1.83</v>
      </c>
      <c r="H2143" s="1">
        <v>10.125514658622102</v>
      </c>
      <c r="I2143" s="1">
        <v>-8.8314587659373274</v>
      </c>
      <c r="J2143" s="1">
        <v>-2.7926355585603808</v>
      </c>
      <c r="K2143" s="1">
        <v>-11.911386738602285</v>
      </c>
      <c r="L2143" s="1">
        <v>11.77374002990825</v>
      </c>
      <c r="M2143" s="1">
        <v>64.709999084472656</v>
      </c>
      <c r="N2143" s="1">
        <v>0.96661041736602782</v>
      </c>
      <c r="O2143" s="1">
        <v>0.96533690096206171</v>
      </c>
      <c r="P2143" s="1">
        <v>0.9331047047377663</v>
      </c>
      <c r="Q2143" s="1">
        <v>0.96357500076293945</v>
      </c>
      <c r="R2143" s="1">
        <v>0.9329846751933194</v>
      </c>
      <c r="S2143" s="1">
        <v>0.89900070911121355</v>
      </c>
      <c r="T2143" s="1">
        <v>0.89900070911121355</v>
      </c>
      <c r="U2143" s="1">
        <v>0.9331047047377663</v>
      </c>
      <c r="V2143" s="1">
        <v>406.790663</v>
      </c>
      <c r="W2143" s="1">
        <v>379.211635</v>
      </c>
      <c r="X2143" s="1">
        <v>262.000766</v>
      </c>
      <c r="Y2143" s="1">
        <v>389.46</v>
      </c>
      <c r="Z2143" s="7">
        <v>74463.375599999999</v>
      </c>
      <c r="AA2143" s="7">
        <v>29.053675367</v>
      </c>
      <c r="AB2143" s="7">
        <v>33.945795117000003</v>
      </c>
      <c r="AC2143" s="7" t="s">
        <v>444</v>
      </c>
      <c r="AD2143" s="7">
        <v>83.342861601999999</v>
      </c>
      <c r="AE2143" s="7">
        <v>18.774261351</v>
      </c>
      <c r="AF2143" s="7">
        <v>129.13046302999999</v>
      </c>
      <c r="AG2143" s="7">
        <v>29.509206549999998</v>
      </c>
    </row>
    <row r="2144" spans="1:33" x14ac:dyDescent="0.25">
      <c r="A2144" s="1">
        <v>299762</v>
      </c>
      <c r="B2144" s="1">
        <v>20012000</v>
      </c>
      <c r="C2144" s="1">
        <v>9221162</v>
      </c>
      <c r="D2144" s="1">
        <v>282091</v>
      </c>
      <c r="E2144" s="1" t="s">
        <v>651</v>
      </c>
      <c r="F2144" s="1">
        <v>34203085</v>
      </c>
      <c r="G2144" s="1">
        <v>1.83</v>
      </c>
      <c r="H2144" s="1">
        <v>78.628735765312044</v>
      </c>
      <c r="I2144" s="1">
        <v>-47.395194320004599</v>
      </c>
      <c r="J2144" s="1">
        <v>3.9275525288805242</v>
      </c>
      <c r="K2144" s="1">
        <v>-76.087510641392043</v>
      </c>
      <c r="L2144" s="1">
        <v>76.740589846857517</v>
      </c>
      <c r="M2144" s="1">
        <v>148.04998779296875</v>
      </c>
      <c r="N2144" s="1">
        <v>0.80305361066545755</v>
      </c>
      <c r="O2144" s="1">
        <v>0.96533690096206171</v>
      </c>
      <c r="P2144" s="1">
        <v>0.77521728382618682</v>
      </c>
      <c r="Q2144" s="1">
        <v>0.84203574044363827</v>
      </c>
      <c r="R2144" s="1">
        <v>0.9329846751933194</v>
      </c>
      <c r="S2144" s="1">
        <v>0.7856064417989741</v>
      </c>
      <c r="T2144" s="1">
        <v>0.7856064417989741</v>
      </c>
      <c r="U2144" s="1">
        <v>0.77521728382618682</v>
      </c>
      <c r="V2144" s="1">
        <v>406.790663</v>
      </c>
      <c r="W2144" s="1">
        <v>379.211635</v>
      </c>
      <c r="X2144" s="1">
        <v>262.000766</v>
      </c>
      <c r="Y2144" s="1">
        <v>389.46</v>
      </c>
      <c r="Z2144" s="7">
        <v>74463.375599999999</v>
      </c>
      <c r="AA2144" s="7">
        <v>2.8307161081999999</v>
      </c>
      <c r="AB2144" s="7">
        <v>2.7387274615999999</v>
      </c>
      <c r="AC2144" s="7" t="s">
        <v>444</v>
      </c>
      <c r="AD2144" s="7" t="s">
        <v>445</v>
      </c>
      <c r="AE2144" s="7">
        <v>1.7051678756999999</v>
      </c>
      <c r="AF2144" s="7" t="s">
        <v>445</v>
      </c>
      <c r="AG2144" s="7">
        <v>2.9680115804999998</v>
      </c>
    </row>
    <row r="2145" spans="1:33" x14ac:dyDescent="0.25">
      <c r="A2145" s="1">
        <v>299763</v>
      </c>
      <c r="B2145" s="1">
        <v>20012000</v>
      </c>
      <c r="C2145" s="1">
        <v>9221170</v>
      </c>
      <c r="D2145" s="1">
        <v>282093</v>
      </c>
      <c r="E2145" s="1" t="s">
        <v>650</v>
      </c>
      <c r="F2145" s="1">
        <v>34203085</v>
      </c>
      <c r="G2145" s="1">
        <v>1.83</v>
      </c>
      <c r="H2145" s="1">
        <v>40.316267079230457</v>
      </c>
      <c r="I2145" s="1">
        <v>-26.934457529975319</v>
      </c>
      <c r="J2145" s="1">
        <v>0.8705197870137994</v>
      </c>
      <c r="K2145" s="1">
        <v>-39.120239909500803</v>
      </c>
      <c r="L2145" s="1">
        <v>39.890222462080594</v>
      </c>
      <c r="M2145" s="1">
        <v>143.04750061035156</v>
      </c>
      <c r="N2145" s="1">
        <v>0.81913303375244129</v>
      </c>
      <c r="O2145" s="1">
        <v>0.96533690096206171</v>
      </c>
      <c r="P2145" s="1">
        <v>0.79073934427823356</v>
      </c>
      <c r="Q2145" s="1">
        <v>0.85275535583496087</v>
      </c>
      <c r="R2145" s="1">
        <v>0.9329846751933194</v>
      </c>
      <c r="S2145" s="1">
        <v>0.79560767868304449</v>
      </c>
      <c r="T2145" s="1">
        <v>0.79560767868304449</v>
      </c>
      <c r="U2145" s="1">
        <v>0.79073934427823356</v>
      </c>
      <c r="V2145" s="1">
        <v>406.790663</v>
      </c>
      <c r="W2145" s="1">
        <v>379.211635</v>
      </c>
      <c r="X2145" s="1">
        <v>262.000766</v>
      </c>
      <c r="Y2145" s="1">
        <v>389.46</v>
      </c>
      <c r="Z2145" s="7">
        <v>74463.375599999999</v>
      </c>
      <c r="AA2145" s="7">
        <v>6.5170691235999998</v>
      </c>
      <c r="AB2145" s="7">
        <v>6.4376320361000001</v>
      </c>
      <c r="AC2145" s="7" t="s">
        <v>444</v>
      </c>
      <c r="AD2145" s="7" t="s">
        <v>445</v>
      </c>
      <c r="AE2145" s="7">
        <v>4.3284392359000003</v>
      </c>
      <c r="AF2145" s="7" t="s">
        <v>445</v>
      </c>
      <c r="AG2145" s="7">
        <v>6.8721742437</v>
      </c>
    </row>
    <row r="2146" spans="1:33" x14ac:dyDescent="0.25">
      <c r="A2146" s="1">
        <v>299764</v>
      </c>
      <c r="B2146" s="1">
        <v>20012000</v>
      </c>
      <c r="C2146" s="1">
        <v>9221163</v>
      </c>
      <c r="D2146" s="1">
        <v>282092</v>
      </c>
      <c r="E2146" s="1" t="s">
        <v>649</v>
      </c>
      <c r="F2146" s="1">
        <v>34203085</v>
      </c>
      <c r="G2146" s="1">
        <v>1.83</v>
      </c>
      <c r="H2146" s="1">
        <v>70.190698823426672</v>
      </c>
      <c r="I2146" s="1">
        <v>-39.767821147399331</v>
      </c>
      <c r="J2146" s="1">
        <v>7.1498375845027482</v>
      </c>
      <c r="K2146" s="1">
        <v>-68.546292815258383</v>
      </c>
      <c r="L2146" s="1">
        <v>66.903056827908571</v>
      </c>
      <c r="M2146" s="1">
        <v>157.46249389648438</v>
      </c>
      <c r="N2146" s="1">
        <v>0.76922729492187503</v>
      </c>
      <c r="O2146" s="1">
        <v>0.96533690096206171</v>
      </c>
      <c r="P2146" s="1">
        <v>0.74256349301531266</v>
      </c>
      <c r="Q2146" s="1">
        <v>0.81230456542968754</v>
      </c>
      <c r="R2146" s="1">
        <v>0.9329846751933194</v>
      </c>
      <c r="S2146" s="1">
        <v>0.75786771113546747</v>
      </c>
      <c r="T2146" s="1">
        <v>0.75786771113546747</v>
      </c>
      <c r="U2146" s="1">
        <v>0.74256349301531266</v>
      </c>
      <c r="V2146" s="1">
        <v>406.790663</v>
      </c>
      <c r="W2146" s="1">
        <v>379.211635</v>
      </c>
      <c r="X2146" s="1">
        <v>262.000766</v>
      </c>
      <c r="Y2146" s="1">
        <v>389.46</v>
      </c>
      <c r="Z2146" s="7">
        <v>74463.375599999999</v>
      </c>
      <c r="AA2146" s="7">
        <v>3.2089065826000001</v>
      </c>
      <c r="AB2146" s="7">
        <v>3.0117668152000001</v>
      </c>
      <c r="AC2146" s="7" t="s">
        <v>444</v>
      </c>
      <c r="AD2146" s="7" t="s">
        <v>445</v>
      </c>
      <c r="AE2146" s="7">
        <v>1.8967565231000001</v>
      </c>
      <c r="AF2146" s="7" t="s">
        <v>445</v>
      </c>
      <c r="AG2146" s="7">
        <v>3.2190287192999998</v>
      </c>
    </row>
    <row r="2147" spans="1:33" x14ac:dyDescent="0.25">
      <c r="A2147" s="1">
        <v>299765</v>
      </c>
      <c r="B2147" s="1">
        <v>20012000</v>
      </c>
      <c r="C2147" s="1">
        <v>9221188</v>
      </c>
      <c r="D2147" s="1">
        <v>282094</v>
      </c>
      <c r="E2147" s="1" t="s">
        <v>655</v>
      </c>
      <c r="F2147" s="1">
        <v>34203085</v>
      </c>
      <c r="G2147" s="1">
        <v>1.83</v>
      </c>
      <c r="H2147" s="1">
        <v>-1.3830866454078521</v>
      </c>
      <c r="I2147" s="1">
        <v>0.32704900606153853</v>
      </c>
      <c r="J2147" s="1">
        <v>-6.1974959212679472</v>
      </c>
      <c r="K2147" s="1">
        <v>-5.4869163586849607</v>
      </c>
      <c r="L2147" s="1">
        <v>5.6608703275236776</v>
      </c>
      <c r="M2147" s="1">
        <v>34.474998474121094</v>
      </c>
      <c r="N2147" s="1">
        <v>0.98970659838782415</v>
      </c>
      <c r="O2147" s="1">
        <v>0.96533690096206171</v>
      </c>
      <c r="P2147" s="1">
        <v>0.95540030054940595</v>
      </c>
      <c r="Q2147" s="1">
        <v>0.98877083460489912</v>
      </c>
      <c r="R2147" s="1">
        <v>0.9329846751933194</v>
      </c>
      <c r="S2147" s="1">
        <v>0.92250803596447917</v>
      </c>
      <c r="T2147" s="1">
        <v>0.92250803596447917</v>
      </c>
      <c r="U2147" s="1">
        <v>0.95540030054940595</v>
      </c>
      <c r="V2147" s="1">
        <v>406.790663</v>
      </c>
      <c r="W2147" s="1">
        <v>379.211635</v>
      </c>
      <c r="X2147" s="1">
        <v>262.000766</v>
      </c>
      <c r="Y2147" s="1">
        <v>389.46</v>
      </c>
      <c r="Z2147" s="7">
        <v>74463.375599999999</v>
      </c>
      <c r="AA2147" s="7">
        <v>63.000566890000002</v>
      </c>
      <c r="AB2147" s="7" t="s">
        <v>444</v>
      </c>
      <c r="AC2147" s="7">
        <v>1106.7817187999999</v>
      </c>
      <c r="AD2147" s="7">
        <v>37.999269243000001</v>
      </c>
      <c r="AE2147" s="7">
        <v>43.049844442000001</v>
      </c>
      <c r="AF2147" s="7">
        <v>59.038797246000001</v>
      </c>
      <c r="AG2147" s="7">
        <v>66.814082944000006</v>
      </c>
    </row>
    <row r="2148" spans="1:33" x14ac:dyDescent="0.25">
      <c r="A2148" s="1">
        <v>310251</v>
      </c>
      <c r="B2148" s="1">
        <v>20013000</v>
      </c>
      <c r="C2148" s="1">
        <v>9221203</v>
      </c>
      <c r="D2148" s="1">
        <v>282104</v>
      </c>
      <c r="E2148" s="1" t="s">
        <v>654</v>
      </c>
      <c r="F2148" s="1">
        <v>34203085</v>
      </c>
      <c r="G2148" s="1">
        <v>1.83</v>
      </c>
      <c r="H2148" s="1">
        <v>50.257854671687291</v>
      </c>
      <c r="I2148" s="1">
        <v>-34.661347318684527</v>
      </c>
      <c r="J2148" s="1">
        <v>3.1585425500286832</v>
      </c>
      <c r="K2148" s="1">
        <v>-46.16455223813292</v>
      </c>
      <c r="L2148" s="1">
        <v>48.778975764505745</v>
      </c>
      <c r="M2148" s="1">
        <v>64.709999084472656</v>
      </c>
      <c r="N2148" s="1">
        <v>0.96661041736602782</v>
      </c>
      <c r="O2148" s="1">
        <v>0.96533690096206171</v>
      </c>
      <c r="P2148" s="1">
        <v>0.9331047047377663</v>
      </c>
      <c r="Q2148" s="1">
        <v>0.96357500076293945</v>
      </c>
      <c r="R2148" s="1">
        <v>0.9329846751933194</v>
      </c>
      <c r="S2148" s="1">
        <v>0.89900070911121355</v>
      </c>
      <c r="T2148" s="1">
        <v>0.89900070911121355</v>
      </c>
      <c r="U2148" s="1">
        <v>0.9331047047377663</v>
      </c>
      <c r="V2148" s="1">
        <v>406.790663</v>
      </c>
      <c r="W2148" s="1">
        <v>379.211635</v>
      </c>
      <c r="X2148" s="1">
        <v>262.000766</v>
      </c>
      <c r="Y2148" s="1">
        <v>389.46</v>
      </c>
      <c r="Z2148" s="7">
        <v>74463.375599999999</v>
      </c>
      <c r="AA2148" s="7">
        <v>6.2540301464999999</v>
      </c>
      <c r="AB2148" s="7">
        <v>6.0405743145999997</v>
      </c>
      <c r="AC2148" s="7" t="s">
        <v>444</v>
      </c>
      <c r="AD2148" s="7" t="s">
        <v>445</v>
      </c>
      <c r="AE2148" s="7">
        <v>4.1021587560999997</v>
      </c>
      <c r="AF2148" s="7" t="s">
        <v>445</v>
      </c>
      <c r="AG2148" s="7">
        <v>6.8719914021999999</v>
      </c>
    </row>
    <row r="2149" spans="1:33" x14ac:dyDescent="0.25">
      <c r="A2149" s="1">
        <v>310252</v>
      </c>
      <c r="B2149" s="1">
        <v>20013000</v>
      </c>
      <c r="C2149" s="1">
        <v>9221170</v>
      </c>
      <c r="D2149" s="1">
        <v>282102</v>
      </c>
      <c r="E2149" s="1" t="s">
        <v>650</v>
      </c>
      <c r="F2149" s="1">
        <v>34203085</v>
      </c>
      <c r="G2149" s="1">
        <v>1.83</v>
      </c>
      <c r="H2149" s="1">
        <v>80.556750232618057</v>
      </c>
      <c r="I2149" s="1">
        <v>-52.223950070935039</v>
      </c>
      <c r="J2149" s="1">
        <v>6.7135504911697961</v>
      </c>
      <c r="K2149" s="1">
        <v>-73.913798850392112</v>
      </c>
      <c r="L2149" s="1">
        <v>77.439219716654577</v>
      </c>
      <c r="M2149" s="1">
        <v>143.04750061035156</v>
      </c>
      <c r="N2149" s="1">
        <v>0.81913303375244129</v>
      </c>
      <c r="O2149" s="1">
        <v>0.96533690096206171</v>
      </c>
      <c r="P2149" s="1">
        <v>0.79073934427823356</v>
      </c>
      <c r="Q2149" s="1">
        <v>0.85275535583496087</v>
      </c>
      <c r="R2149" s="1">
        <v>0.9329846751933194</v>
      </c>
      <c r="S2149" s="1">
        <v>0.79560767868304449</v>
      </c>
      <c r="T2149" s="1">
        <v>0.79560767868304449</v>
      </c>
      <c r="U2149" s="1">
        <v>0.79073934427823356</v>
      </c>
      <c r="V2149" s="1">
        <v>406.790663</v>
      </c>
      <c r="W2149" s="1">
        <v>379.211635</v>
      </c>
      <c r="X2149" s="1">
        <v>262.000766</v>
      </c>
      <c r="Y2149" s="1">
        <v>389.46</v>
      </c>
      <c r="Z2149" s="7">
        <v>74463.375599999999</v>
      </c>
      <c r="AA2149" s="7">
        <v>2.8721665933999998</v>
      </c>
      <c r="AB2149" s="7">
        <v>2.7223145017000001</v>
      </c>
      <c r="AC2149" s="7" t="s">
        <v>444</v>
      </c>
      <c r="AD2149" s="7" t="s">
        <v>445</v>
      </c>
      <c r="AE2149" s="7">
        <v>1.8201746425000001</v>
      </c>
      <c r="AF2149" s="7" t="s">
        <v>445</v>
      </c>
      <c r="AG2149" s="7">
        <v>3.1664932639000001</v>
      </c>
    </row>
    <row r="2150" spans="1:33" x14ac:dyDescent="0.25">
      <c r="A2150" s="1">
        <v>310253</v>
      </c>
      <c r="B2150" s="1">
        <v>20013000</v>
      </c>
      <c r="C2150" s="1">
        <v>9221162</v>
      </c>
      <c r="D2150" s="1">
        <v>282100</v>
      </c>
      <c r="E2150" s="1" t="s">
        <v>651</v>
      </c>
      <c r="F2150" s="1">
        <v>34203085</v>
      </c>
      <c r="G2150" s="1">
        <v>1.83</v>
      </c>
      <c r="H2150" s="1">
        <v>118.87386838267676</v>
      </c>
      <c r="I2150" s="1">
        <v>-72.713246845434185</v>
      </c>
      <c r="J2150" s="1">
        <v>9.765938822345559</v>
      </c>
      <c r="K2150" s="1">
        <v>-110.85251308769917</v>
      </c>
      <c r="L2150" s="1">
        <v>114.31049316370391</v>
      </c>
      <c r="M2150" s="1">
        <v>148.04998779296875</v>
      </c>
      <c r="N2150" s="1">
        <v>0.80305361066545755</v>
      </c>
      <c r="O2150" s="1">
        <v>0.96533690096206171</v>
      </c>
      <c r="P2150" s="1">
        <v>0.77521728382618682</v>
      </c>
      <c r="Q2150" s="1">
        <v>0.84203574044363827</v>
      </c>
      <c r="R2150" s="1">
        <v>0.9329846751933194</v>
      </c>
      <c r="S2150" s="1">
        <v>0.7856064417989741</v>
      </c>
      <c r="T2150" s="1">
        <v>0.7856064417989741</v>
      </c>
      <c r="U2150" s="1">
        <v>0.77521728382618682</v>
      </c>
      <c r="V2150" s="1">
        <v>406.790663</v>
      </c>
      <c r="W2150" s="1">
        <v>379.211635</v>
      </c>
      <c r="X2150" s="1">
        <v>262.000766</v>
      </c>
      <c r="Y2150" s="1">
        <v>389.46</v>
      </c>
      <c r="Z2150" s="7">
        <v>74463.375599999999</v>
      </c>
      <c r="AA2150" s="7">
        <v>1.5716922877999999</v>
      </c>
      <c r="AB2150" s="7">
        <v>1.4729691872999999</v>
      </c>
      <c r="AC2150" s="7" t="s">
        <v>444</v>
      </c>
      <c r="AD2150" s="7" t="s">
        <v>445</v>
      </c>
      <c r="AE2150" s="7">
        <v>0.85678685844000002</v>
      </c>
      <c r="AF2150" s="7" t="s">
        <v>445</v>
      </c>
      <c r="AG2150" s="7">
        <v>1.7235839310000001</v>
      </c>
    </row>
    <row r="2151" spans="1:33" x14ac:dyDescent="0.25">
      <c r="A2151" s="1">
        <v>310254</v>
      </c>
      <c r="B2151" s="1">
        <v>20013000</v>
      </c>
      <c r="C2151" s="1">
        <v>9221163</v>
      </c>
      <c r="D2151" s="1">
        <v>282101</v>
      </c>
      <c r="E2151" s="1" t="s">
        <v>649</v>
      </c>
      <c r="F2151" s="1">
        <v>34203085</v>
      </c>
      <c r="G2151" s="1">
        <v>1.83</v>
      </c>
      <c r="H2151" s="1">
        <v>110.43419136904423</v>
      </c>
      <c r="I2151" s="1">
        <v>-65.088631614200381</v>
      </c>
      <c r="J2151" s="1">
        <v>12.9898651222653</v>
      </c>
      <c r="K2151" s="1">
        <v>-103.30853614764369</v>
      </c>
      <c r="L2151" s="1">
        <v>104.55713874290019</v>
      </c>
      <c r="M2151" s="1">
        <v>157.46249389648438</v>
      </c>
      <c r="N2151" s="1">
        <v>0.76922729492187503</v>
      </c>
      <c r="O2151" s="1">
        <v>0.96533690096206171</v>
      </c>
      <c r="P2151" s="1">
        <v>0.74256349301531266</v>
      </c>
      <c r="Q2151" s="1">
        <v>0.81230456542968754</v>
      </c>
      <c r="R2151" s="1">
        <v>0.9329846751933194</v>
      </c>
      <c r="S2151" s="1">
        <v>0.75786771113546747</v>
      </c>
      <c r="T2151" s="1">
        <v>0.75786771113546747</v>
      </c>
      <c r="U2151" s="1">
        <v>0.74256349301531266</v>
      </c>
      <c r="V2151" s="1">
        <v>406.790663</v>
      </c>
      <c r="W2151" s="1">
        <v>379.211635</v>
      </c>
      <c r="X2151" s="1">
        <v>262.000766</v>
      </c>
      <c r="Y2151" s="1">
        <v>389.46</v>
      </c>
      <c r="Z2151" s="7">
        <v>74463.375599999999</v>
      </c>
      <c r="AA2151" s="7">
        <v>1.6931562939</v>
      </c>
      <c r="AB2151" s="7">
        <v>1.5498327355999999</v>
      </c>
      <c r="AC2151" s="7" t="s">
        <v>444</v>
      </c>
      <c r="AD2151" s="7" t="s">
        <v>445</v>
      </c>
      <c r="AE2151" s="7">
        <v>0.92202821033000004</v>
      </c>
      <c r="AF2151" s="7" t="s">
        <v>445</v>
      </c>
      <c r="AG2151" s="7">
        <v>1.7993696239999999</v>
      </c>
    </row>
    <row r="2152" spans="1:33" x14ac:dyDescent="0.25">
      <c r="A2152" s="1">
        <v>310255</v>
      </c>
      <c r="B2152" s="1">
        <v>20013000</v>
      </c>
      <c r="C2152" s="1">
        <v>9221188</v>
      </c>
      <c r="D2152" s="1">
        <v>282103</v>
      </c>
      <c r="E2152" s="1" t="s">
        <v>655</v>
      </c>
      <c r="F2152" s="1">
        <v>34203085</v>
      </c>
      <c r="G2152" s="1">
        <v>1.83</v>
      </c>
      <c r="H2152" s="1">
        <v>38.43343968740902</v>
      </c>
      <c r="I2152" s="1">
        <v>-29.300404195808142</v>
      </c>
      <c r="J2152" s="1">
        <v>6.9497107397251678E-2</v>
      </c>
      <c r="K2152" s="1">
        <v>-35.942518318637553</v>
      </c>
      <c r="L2152" s="1">
        <v>38.430935136001558</v>
      </c>
      <c r="M2152" s="1">
        <v>34.474998474121094</v>
      </c>
      <c r="N2152" s="1">
        <v>0.98970659838782415</v>
      </c>
      <c r="O2152" s="1">
        <v>0.96533690096206171</v>
      </c>
      <c r="P2152" s="1">
        <v>0.95540030054940595</v>
      </c>
      <c r="Q2152" s="1">
        <v>0.98877083460489912</v>
      </c>
      <c r="R2152" s="1">
        <v>0.9329846751933194</v>
      </c>
      <c r="S2152" s="1">
        <v>0.92250803596447917</v>
      </c>
      <c r="T2152" s="1">
        <v>0.92250803596447917</v>
      </c>
      <c r="U2152" s="1">
        <v>0.95540030054940595</v>
      </c>
      <c r="V2152" s="1">
        <v>406.790663</v>
      </c>
      <c r="W2152" s="1">
        <v>379.211635</v>
      </c>
      <c r="X2152" s="1">
        <v>262.000766</v>
      </c>
      <c r="Y2152" s="1">
        <v>389.46</v>
      </c>
      <c r="Z2152" s="7">
        <v>74463.375599999999</v>
      </c>
      <c r="AA2152" s="7">
        <v>8.4272728147000002</v>
      </c>
      <c r="AB2152" s="7">
        <v>8.4266584776000002</v>
      </c>
      <c r="AC2152" s="7" t="s">
        <v>444</v>
      </c>
      <c r="AD2152" s="7" t="s">
        <v>445</v>
      </c>
      <c r="AE2152" s="7">
        <v>5.7245653161999996</v>
      </c>
      <c r="AF2152" s="7" t="s">
        <v>445</v>
      </c>
      <c r="AG2152" s="7">
        <v>9.3523686836</v>
      </c>
    </row>
    <row r="2153" spans="1:33" x14ac:dyDescent="0.25">
      <c r="A2153" s="1">
        <v>318573</v>
      </c>
      <c r="B2153" s="1">
        <v>20014000</v>
      </c>
      <c r="C2153" s="1">
        <v>9221173</v>
      </c>
      <c r="D2153" s="1">
        <v>282111</v>
      </c>
      <c r="E2153" s="1" t="s">
        <v>650</v>
      </c>
      <c r="F2153" s="1">
        <v>34203085</v>
      </c>
      <c r="G2153" s="1">
        <v>1.83</v>
      </c>
      <c r="H2153" s="1">
        <v>70.681719550583651</v>
      </c>
      <c r="I2153" s="1">
        <v>-31.50532471489225</v>
      </c>
      <c r="J2153" s="1">
        <v>18.771654860179353</v>
      </c>
      <c r="K2153" s="1">
        <v>-67.411025929642904</v>
      </c>
      <c r="L2153" s="1">
        <v>63.420459530196545</v>
      </c>
      <c r="M2153" s="1">
        <v>148.28250122070313</v>
      </c>
      <c r="N2153" s="1">
        <v>0.80230624607631129</v>
      </c>
      <c r="O2153" s="1">
        <v>0.96533690096206171</v>
      </c>
      <c r="P2153" s="1">
        <v>0.77449582520981164</v>
      </c>
      <c r="Q2153" s="1">
        <v>0.84153749738420758</v>
      </c>
      <c r="R2153" s="1">
        <v>0.9329846751933194</v>
      </c>
      <c r="S2153" s="1">
        <v>0.78514158866000383</v>
      </c>
      <c r="T2153" s="1">
        <v>0.78514158866000383</v>
      </c>
      <c r="U2153" s="1">
        <v>0.77449582520981164</v>
      </c>
      <c r="V2153" s="1">
        <v>406.790663</v>
      </c>
      <c r="W2153" s="1">
        <v>379.211635</v>
      </c>
      <c r="X2153" s="1">
        <v>262.000766</v>
      </c>
      <c r="Y2153" s="1">
        <v>389.46</v>
      </c>
      <c r="Z2153" s="7">
        <v>74463.375599999999</v>
      </c>
      <c r="AA2153" s="7">
        <v>3.6309634202000001</v>
      </c>
      <c r="AB2153" s="7">
        <v>3.1552162291000001</v>
      </c>
      <c r="AC2153" s="7" t="s">
        <v>444</v>
      </c>
      <c r="AD2153" s="7" t="s">
        <v>445</v>
      </c>
      <c r="AE2153" s="7">
        <v>2.0515437913999999</v>
      </c>
      <c r="AF2153" s="7" t="s">
        <v>445</v>
      </c>
      <c r="AG2153" s="7">
        <v>3.4745668816999999</v>
      </c>
    </row>
    <row r="2154" spans="1:33" x14ac:dyDescent="0.25">
      <c r="A2154" s="1">
        <v>318574</v>
      </c>
      <c r="B2154" s="1">
        <v>20014000</v>
      </c>
      <c r="C2154" s="1">
        <v>9221170</v>
      </c>
      <c r="D2154" s="1">
        <v>282110</v>
      </c>
      <c r="E2154" s="1" t="s">
        <v>650</v>
      </c>
      <c r="F2154" s="1">
        <v>34203085</v>
      </c>
      <c r="G2154" s="1">
        <v>1.83</v>
      </c>
      <c r="H2154" s="1">
        <v>62.960749855744638</v>
      </c>
      <c r="I2154" s="1">
        <v>-27.12807859484542</v>
      </c>
      <c r="J2154" s="1">
        <v>17.602770134639158</v>
      </c>
      <c r="K2154" s="1">
        <v>-60.336871926521944</v>
      </c>
      <c r="L2154" s="1">
        <v>56.270282682307958</v>
      </c>
      <c r="M2154" s="1">
        <v>143.04750061035156</v>
      </c>
      <c r="N2154" s="1">
        <v>0.81913303375244129</v>
      </c>
      <c r="O2154" s="1">
        <v>0.96533690096206171</v>
      </c>
      <c r="P2154" s="1">
        <v>0.79073934427823356</v>
      </c>
      <c r="Q2154" s="1">
        <v>0.85275535583496087</v>
      </c>
      <c r="R2154" s="1">
        <v>0.9329846751933194</v>
      </c>
      <c r="S2154" s="1">
        <v>0.79560767868304449</v>
      </c>
      <c r="T2154" s="1">
        <v>0.79560767868304449</v>
      </c>
      <c r="U2154" s="1">
        <v>0.79073934427823356</v>
      </c>
      <c r="V2154" s="1">
        <v>406.790663</v>
      </c>
      <c r="W2154" s="1">
        <v>379.211635</v>
      </c>
      <c r="X2154" s="1">
        <v>262.000766</v>
      </c>
      <c r="Y2154" s="1">
        <v>389.46</v>
      </c>
      <c r="Z2154" s="7">
        <v>74463.375599999999</v>
      </c>
      <c r="AA2154" s="7">
        <v>4.3288795668000004</v>
      </c>
      <c r="AB2154" s="7">
        <v>3.7626109963999999</v>
      </c>
      <c r="AC2154" s="7" t="s">
        <v>444</v>
      </c>
      <c r="AD2154" s="7" t="s">
        <v>445</v>
      </c>
      <c r="AE2154" s="7">
        <v>2.4547667884000002</v>
      </c>
      <c r="AF2154" s="7" t="s">
        <v>445</v>
      </c>
      <c r="AG2154" s="7">
        <v>4.1040323302999999</v>
      </c>
    </row>
    <row r="2155" spans="1:33" x14ac:dyDescent="0.25">
      <c r="A2155" s="1">
        <v>318575</v>
      </c>
      <c r="B2155" s="1">
        <v>20014000</v>
      </c>
      <c r="C2155" s="1">
        <v>9221163</v>
      </c>
      <c r="D2155" s="1">
        <v>282109</v>
      </c>
      <c r="E2155" s="1" t="s">
        <v>649</v>
      </c>
      <c r="F2155" s="1">
        <v>34203085</v>
      </c>
      <c r="G2155" s="1">
        <v>1.83</v>
      </c>
      <c r="H2155" s="1">
        <v>92.828456736024435</v>
      </c>
      <c r="I2155" s="1">
        <v>-39.847125405460602</v>
      </c>
      <c r="J2155" s="1">
        <v>23.888813650361705</v>
      </c>
      <c r="K2155" s="1">
        <v>-89.877242493405561</v>
      </c>
      <c r="L2155" s="1">
        <v>83.489860806999275</v>
      </c>
      <c r="M2155" s="1">
        <v>157.46249389648438</v>
      </c>
      <c r="N2155" s="1">
        <v>0.76922729492187503</v>
      </c>
      <c r="O2155" s="1">
        <v>0.96533690096206171</v>
      </c>
      <c r="P2155" s="1">
        <v>0.74256349301531266</v>
      </c>
      <c r="Q2155" s="1">
        <v>0.81230456542968754</v>
      </c>
      <c r="R2155" s="1">
        <v>0.9329846751933194</v>
      </c>
      <c r="S2155" s="1">
        <v>0.75786771113546747</v>
      </c>
      <c r="T2155" s="1">
        <v>0.75786771113546747</v>
      </c>
      <c r="U2155" s="1">
        <v>0.74256349301531266</v>
      </c>
      <c r="V2155" s="1">
        <v>406.790663</v>
      </c>
      <c r="W2155" s="1">
        <v>379.211635</v>
      </c>
      <c r="X2155" s="1">
        <v>262.000766</v>
      </c>
      <c r="Y2155" s="1">
        <v>389.46</v>
      </c>
      <c r="Z2155" s="7">
        <v>74463.375599999999</v>
      </c>
      <c r="AA2155" s="7">
        <v>2.3727294973999999</v>
      </c>
      <c r="AB2155" s="7">
        <v>2.0334309777000001</v>
      </c>
      <c r="AC2155" s="7" t="s">
        <v>444</v>
      </c>
      <c r="AD2155" s="7" t="s">
        <v>445</v>
      </c>
      <c r="AE2155" s="7">
        <v>1.2092569302</v>
      </c>
      <c r="AF2155" s="7" t="s">
        <v>445</v>
      </c>
      <c r="AG2155" s="7">
        <v>2.2177086208999999</v>
      </c>
    </row>
    <row r="2156" spans="1:33" x14ac:dyDescent="0.25">
      <c r="A2156" s="1">
        <v>5674</v>
      </c>
      <c r="B2156" s="1">
        <v>20015000</v>
      </c>
      <c r="C2156" s="1">
        <v>9221170</v>
      </c>
      <c r="D2156" s="1">
        <v>282117</v>
      </c>
      <c r="E2156" s="1" t="s">
        <v>650</v>
      </c>
      <c r="F2156" s="1">
        <v>34203085</v>
      </c>
      <c r="G2156" s="1">
        <v>1.83</v>
      </c>
      <c r="H2156" s="1">
        <v>45.372182746576236</v>
      </c>
      <c r="I2156" s="1">
        <v>-22.258587683384043</v>
      </c>
      <c r="J2156" s="1">
        <v>9.9819199170012318</v>
      </c>
      <c r="K2156" s="1">
        <v>-44.414319632847196</v>
      </c>
      <c r="L2156" s="1">
        <v>41.301084021427492</v>
      </c>
      <c r="M2156" s="1">
        <v>143.04750061035156</v>
      </c>
      <c r="N2156" s="1">
        <v>0.81913303375244129</v>
      </c>
      <c r="O2156" s="1">
        <v>0.96533690096206171</v>
      </c>
      <c r="P2156" s="1">
        <v>0.79073934427823356</v>
      </c>
      <c r="Q2156" s="1">
        <v>0.85275535583496087</v>
      </c>
      <c r="R2156" s="1">
        <v>0.9329846751933194</v>
      </c>
      <c r="S2156" s="1">
        <v>0.79560767868304449</v>
      </c>
      <c r="T2156" s="1">
        <v>0.79560767868304449</v>
      </c>
      <c r="U2156" s="1">
        <v>0.79073934427823356</v>
      </c>
      <c r="V2156" s="1">
        <v>406.790663</v>
      </c>
      <c r="W2156" s="1">
        <v>379.211635</v>
      </c>
      <c r="X2156" s="1">
        <v>262.000766</v>
      </c>
      <c r="Y2156" s="1">
        <v>389.46</v>
      </c>
      <c r="Z2156" s="7">
        <v>74463.375599999999</v>
      </c>
      <c r="AA2156" s="7">
        <v>6.2602830339000004</v>
      </c>
      <c r="AB2156" s="7">
        <v>5.6088413968999999</v>
      </c>
      <c r="AC2156" s="7" t="s">
        <v>444</v>
      </c>
      <c r="AD2156" s="7" t="s">
        <v>445</v>
      </c>
      <c r="AE2156" s="7">
        <v>3.6933021370999999</v>
      </c>
      <c r="AF2156" s="7" t="s">
        <v>445</v>
      </c>
      <c r="AG2156" s="7">
        <v>5.9338300703</v>
      </c>
    </row>
    <row r="2157" spans="1:33" x14ac:dyDescent="0.25">
      <c r="A2157" s="1">
        <v>5675</v>
      </c>
      <c r="B2157" s="1">
        <v>20015000</v>
      </c>
      <c r="C2157" s="1">
        <v>9221173</v>
      </c>
      <c r="D2157" s="1">
        <v>282118</v>
      </c>
      <c r="E2157" s="1" t="s">
        <v>650</v>
      </c>
      <c r="F2157" s="1">
        <v>34203085</v>
      </c>
      <c r="G2157" s="1">
        <v>1.83</v>
      </c>
      <c r="H2157" s="1">
        <v>53.070817961044582</v>
      </c>
      <c r="I2157" s="1">
        <v>-26.655289828348529</v>
      </c>
      <c r="J2157" s="1">
        <v>11.173135705643364</v>
      </c>
      <c r="K2157" s="1">
        <v>-51.469014193781767</v>
      </c>
      <c r="L2157" s="1">
        <v>48.464107178993331</v>
      </c>
      <c r="M2157" s="1">
        <v>148.28250122070313</v>
      </c>
      <c r="N2157" s="1">
        <v>0.80230624607631129</v>
      </c>
      <c r="O2157" s="1">
        <v>0.96533690096206171</v>
      </c>
      <c r="P2157" s="1">
        <v>0.77449582520981164</v>
      </c>
      <c r="Q2157" s="1">
        <v>0.84153749738420758</v>
      </c>
      <c r="R2157" s="1">
        <v>0.9329846751933194</v>
      </c>
      <c r="S2157" s="1">
        <v>0.78514158866000383</v>
      </c>
      <c r="T2157" s="1">
        <v>0.78514158866000383</v>
      </c>
      <c r="U2157" s="1">
        <v>0.77449582520981164</v>
      </c>
      <c r="V2157" s="1">
        <v>406.790663</v>
      </c>
      <c r="W2157" s="1">
        <v>379.211635</v>
      </c>
      <c r="X2157" s="1">
        <v>262.000766</v>
      </c>
      <c r="Y2157" s="1">
        <v>389.46</v>
      </c>
      <c r="Z2157" s="7">
        <v>74463.375599999999</v>
      </c>
      <c r="AA2157" s="7">
        <v>5.0601101572999996</v>
      </c>
      <c r="AB2157" s="7">
        <v>4.5340738934000004</v>
      </c>
      <c r="AC2157" s="7" t="s">
        <v>444</v>
      </c>
      <c r="AD2157" s="7" t="s">
        <v>445</v>
      </c>
      <c r="AE2157" s="7">
        <v>2.9967289226</v>
      </c>
      <c r="AF2157" s="7" t="s">
        <v>445</v>
      </c>
      <c r="AG2157" s="7">
        <v>4.8605191650000004</v>
      </c>
    </row>
    <row r="2158" spans="1:33" x14ac:dyDescent="0.25">
      <c r="A2158" s="1">
        <v>5676</v>
      </c>
      <c r="B2158" s="1">
        <v>20015000</v>
      </c>
      <c r="C2158" s="1">
        <v>9221163</v>
      </c>
      <c r="D2158" s="1">
        <v>282116</v>
      </c>
      <c r="E2158" s="1" t="s">
        <v>649</v>
      </c>
      <c r="F2158" s="1">
        <v>34203085</v>
      </c>
      <c r="G2158" s="1">
        <v>1.83</v>
      </c>
      <c r="H2158" s="1">
        <v>75.249311055024563</v>
      </c>
      <c r="I2158" s="1">
        <v>-35.034855276020394</v>
      </c>
      <c r="J2158" s="1">
        <v>16.258532940249928</v>
      </c>
      <c r="K2158" s="1">
        <v>-73.8974613956713</v>
      </c>
      <c r="L2158" s="1">
        <v>68.581953082732056</v>
      </c>
      <c r="M2158" s="1">
        <v>157.46249389648438</v>
      </c>
      <c r="N2158" s="1">
        <v>0.76922729492187503</v>
      </c>
      <c r="O2158" s="1">
        <v>0.96533690096206171</v>
      </c>
      <c r="P2158" s="1">
        <v>0.74256349301531266</v>
      </c>
      <c r="Q2158" s="1">
        <v>0.81230456542968754</v>
      </c>
      <c r="R2158" s="1">
        <v>0.9329846751933194</v>
      </c>
      <c r="S2158" s="1">
        <v>0.75786771113546747</v>
      </c>
      <c r="T2158" s="1">
        <v>0.75786771113546747</v>
      </c>
      <c r="U2158" s="1">
        <v>0.74256349301531266</v>
      </c>
      <c r="V2158" s="1">
        <v>406.790663</v>
      </c>
      <c r="W2158" s="1">
        <v>379.211635</v>
      </c>
      <c r="X2158" s="1">
        <v>262.000766</v>
      </c>
      <c r="Y2158" s="1">
        <v>389.46</v>
      </c>
      <c r="Z2158" s="7">
        <v>74463.375599999999</v>
      </c>
      <c r="AA2158" s="7">
        <v>3.1058719331</v>
      </c>
      <c r="AB2158" s="7">
        <v>2.7420770015000002</v>
      </c>
      <c r="AC2158" s="7" t="s">
        <v>444</v>
      </c>
      <c r="AD2158" s="7" t="s">
        <v>445</v>
      </c>
      <c r="AE2158" s="7">
        <v>1.68699245</v>
      </c>
      <c r="AF2158" s="7" t="s">
        <v>445</v>
      </c>
      <c r="AG2158" s="7">
        <v>2.9135143822999998</v>
      </c>
    </row>
    <row r="2159" spans="1:33" x14ac:dyDescent="0.25">
      <c r="A2159" s="1">
        <v>11968</v>
      </c>
      <c r="B2159" s="1">
        <v>20016000</v>
      </c>
      <c r="C2159" s="1">
        <v>9221163</v>
      </c>
      <c r="D2159" s="1">
        <v>282123</v>
      </c>
      <c r="E2159" s="1" t="s">
        <v>649</v>
      </c>
      <c r="F2159" s="1">
        <v>34203085</v>
      </c>
      <c r="G2159" s="1">
        <v>1.83</v>
      </c>
      <c r="H2159" s="1">
        <v>89.69575657877489</v>
      </c>
      <c r="I2159" s="1">
        <v>-38.382925938492491</v>
      </c>
      <c r="J2159" s="1">
        <v>22.732216050026505</v>
      </c>
      <c r="K2159" s="1">
        <v>-86.56823188688665</v>
      </c>
      <c r="L2159" s="1">
        <v>80.767029569294365</v>
      </c>
      <c r="M2159" s="1">
        <v>157.46249389648438</v>
      </c>
      <c r="N2159" s="1">
        <v>0.76922729492187503</v>
      </c>
      <c r="O2159" s="1">
        <v>0.96533690096206171</v>
      </c>
      <c r="P2159" s="1">
        <v>0.74256349301531266</v>
      </c>
      <c r="Q2159" s="1">
        <v>0.81230456542968754</v>
      </c>
      <c r="R2159" s="1">
        <v>0.9329846751933194</v>
      </c>
      <c r="S2159" s="1">
        <v>0.75786771113546747</v>
      </c>
      <c r="T2159" s="1">
        <v>0.75786771113546747</v>
      </c>
      <c r="U2159" s="1">
        <v>0.74256349301531266</v>
      </c>
      <c r="V2159" s="1">
        <v>406.790663</v>
      </c>
      <c r="W2159" s="1">
        <v>379.211635</v>
      </c>
      <c r="X2159" s="1">
        <v>262.000766</v>
      </c>
      <c r="Y2159" s="1">
        <v>389.46</v>
      </c>
      <c r="Z2159" s="7">
        <v>74463.375599999999</v>
      </c>
      <c r="AA2159" s="7">
        <v>2.4864315027999999</v>
      </c>
      <c r="AB2159" s="7">
        <v>2.1393761201000001</v>
      </c>
      <c r="AC2159" s="7" t="s">
        <v>444</v>
      </c>
      <c r="AD2159" s="7" t="s">
        <v>445</v>
      </c>
      <c r="AE2159" s="7">
        <v>1.2937042435999999</v>
      </c>
      <c r="AF2159" s="7" t="s">
        <v>445</v>
      </c>
      <c r="AG2159" s="7">
        <v>2.3407033006</v>
      </c>
    </row>
    <row r="2160" spans="1:33" x14ac:dyDescent="0.25">
      <c r="A2160" s="1">
        <v>11969</v>
      </c>
      <c r="B2160" s="1">
        <v>20016000</v>
      </c>
      <c r="C2160" s="1">
        <v>9221170</v>
      </c>
      <c r="D2160" s="1">
        <v>282124</v>
      </c>
      <c r="E2160" s="1" t="s">
        <v>650</v>
      </c>
      <c r="F2160" s="1">
        <v>34203085</v>
      </c>
      <c r="G2160" s="1">
        <v>1.83</v>
      </c>
      <c r="H2160" s="1">
        <v>59.82934611424502</v>
      </c>
      <c r="I2160" s="1">
        <v>-25.665135406609764</v>
      </c>
      <c r="J2160" s="1">
        <v>16.444879535822757</v>
      </c>
      <c r="K2160" s="1">
        <v>-57.026608458539322</v>
      </c>
      <c r="L2160" s="1">
        <v>53.541090822376134</v>
      </c>
      <c r="M2160" s="1">
        <v>143.04750061035156</v>
      </c>
      <c r="N2160" s="1">
        <v>0.81913303375244129</v>
      </c>
      <c r="O2160" s="1">
        <v>0.96533690096206171</v>
      </c>
      <c r="P2160" s="1">
        <v>0.79073934427823356</v>
      </c>
      <c r="Q2160" s="1">
        <v>0.85275535583496087</v>
      </c>
      <c r="R2160" s="1">
        <v>0.9329846751933194</v>
      </c>
      <c r="S2160" s="1">
        <v>0.79560767868304449</v>
      </c>
      <c r="T2160" s="1">
        <v>0.79560767868304449</v>
      </c>
      <c r="U2160" s="1">
        <v>0.79073934427823356</v>
      </c>
      <c r="V2160" s="1">
        <v>406.790663</v>
      </c>
      <c r="W2160" s="1">
        <v>379.211635</v>
      </c>
      <c r="X2160" s="1">
        <v>262.000766</v>
      </c>
      <c r="Y2160" s="1">
        <v>389.46</v>
      </c>
      <c r="Z2160" s="7">
        <v>74463.375599999999</v>
      </c>
      <c r="AA2160" s="7">
        <v>4.6005127090000002</v>
      </c>
      <c r="AB2160" s="7">
        <v>4.0118809427000004</v>
      </c>
      <c r="AC2160" s="7" t="s">
        <v>444</v>
      </c>
      <c r="AD2160" s="7" t="s">
        <v>445</v>
      </c>
      <c r="AE2160" s="7">
        <v>2.6553080549999999</v>
      </c>
      <c r="AF2160" s="7" t="s">
        <v>445</v>
      </c>
      <c r="AG2160" s="7">
        <v>4.4003096685000003</v>
      </c>
    </row>
    <row r="2161" spans="1:33" x14ac:dyDescent="0.25">
      <c r="A2161" s="1">
        <v>11970</v>
      </c>
      <c r="B2161" s="1">
        <v>20016000</v>
      </c>
      <c r="C2161" s="1">
        <v>9221173</v>
      </c>
      <c r="D2161" s="1">
        <v>282125</v>
      </c>
      <c r="E2161" s="1" t="s">
        <v>650</v>
      </c>
      <c r="F2161" s="1">
        <v>34203085</v>
      </c>
      <c r="G2161" s="1">
        <v>1.83</v>
      </c>
      <c r="H2161" s="1">
        <v>67.550959193665818</v>
      </c>
      <c r="I2161" s="1">
        <v>-30.041897428523942</v>
      </c>
      <c r="J2161" s="1">
        <v>17.613122585415539</v>
      </c>
      <c r="K2161" s="1">
        <v>-64.101248268427298</v>
      </c>
      <c r="L2161" s="1">
        <v>60.696759502200713</v>
      </c>
      <c r="M2161" s="1">
        <v>148.28250122070313</v>
      </c>
      <c r="N2161" s="1">
        <v>0.80230624607631129</v>
      </c>
      <c r="O2161" s="1">
        <v>0.96533690096206171</v>
      </c>
      <c r="P2161" s="1">
        <v>0.77449582520981164</v>
      </c>
      <c r="Q2161" s="1">
        <v>0.84153749738420758</v>
      </c>
      <c r="R2161" s="1">
        <v>0.9329846751933194</v>
      </c>
      <c r="S2161" s="1">
        <v>0.78514158866000383</v>
      </c>
      <c r="T2161" s="1">
        <v>0.78514158866000383</v>
      </c>
      <c r="U2161" s="1">
        <v>0.77449582520981164</v>
      </c>
      <c r="V2161" s="1">
        <v>406.790663</v>
      </c>
      <c r="W2161" s="1">
        <v>379.211635</v>
      </c>
      <c r="X2161" s="1">
        <v>262.000766</v>
      </c>
      <c r="Y2161" s="1">
        <v>389.46</v>
      </c>
      <c r="Z2161" s="7">
        <v>74463.375599999999</v>
      </c>
      <c r="AA2161" s="7">
        <v>3.8387727877</v>
      </c>
      <c r="AB2161" s="7">
        <v>3.3477965625000001</v>
      </c>
      <c r="AC2161" s="7" t="s">
        <v>444</v>
      </c>
      <c r="AD2161" s="7" t="s">
        <v>445</v>
      </c>
      <c r="AE2161" s="7">
        <v>2.2091059567000002</v>
      </c>
      <c r="AF2161" s="7" t="s">
        <v>445</v>
      </c>
      <c r="AG2161" s="7">
        <v>3.7056048397999999</v>
      </c>
    </row>
    <row r="2162" spans="1:33" x14ac:dyDescent="0.25">
      <c r="A2162" s="1">
        <v>18262</v>
      </c>
      <c r="B2162" s="1">
        <v>20017000</v>
      </c>
      <c r="C2162" s="1">
        <v>9221173</v>
      </c>
      <c r="D2162" s="1">
        <v>282132</v>
      </c>
      <c r="E2162" s="1" t="s">
        <v>650</v>
      </c>
      <c r="F2162" s="1">
        <v>34203085</v>
      </c>
      <c r="G2162" s="1">
        <v>1.83</v>
      </c>
      <c r="H2162" s="1">
        <v>48.221245311061068</v>
      </c>
      <c r="I2162" s="1">
        <v>-30.745895586999438</v>
      </c>
      <c r="J2162" s="1">
        <v>3.3495992940529558</v>
      </c>
      <c r="K2162" s="1">
        <v>-46.443536494898908</v>
      </c>
      <c r="L2162" s="1">
        <v>46.639504698658506</v>
      </c>
      <c r="M2162" s="1">
        <v>148.28250122070313</v>
      </c>
      <c r="N2162" s="1">
        <v>0.80230624607631129</v>
      </c>
      <c r="O2162" s="1">
        <v>0.96533690096206171</v>
      </c>
      <c r="P2162" s="1">
        <v>0.77449582520981164</v>
      </c>
      <c r="Q2162" s="1">
        <v>0.84153749738420758</v>
      </c>
      <c r="R2162" s="1">
        <v>0.9329846751933194</v>
      </c>
      <c r="S2162" s="1">
        <v>0.78514158866000383</v>
      </c>
      <c r="T2162" s="1">
        <v>0.78514158866000383</v>
      </c>
      <c r="U2162" s="1">
        <v>0.77449582520981164</v>
      </c>
      <c r="V2162" s="1">
        <v>406.790663</v>
      </c>
      <c r="W2162" s="1">
        <v>379.211635</v>
      </c>
      <c r="X2162" s="1">
        <v>262.000766</v>
      </c>
      <c r="Y2162" s="1">
        <v>389.46</v>
      </c>
      <c r="Z2162" s="7">
        <v>74463.375599999999</v>
      </c>
      <c r="AA2162" s="7">
        <v>5.2971901197999998</v>
      </c>
      <c r="AB2162" s="7">
        <v>5.0906313448000002</v>
      </c>
      <c r="AC2162" s="7" t="s">
        <v>444</v>
      </c>
      <c r="AD2162" s="7" t="s">
        <v>445</v>
      </c>
      <c r="AE2162" s="7">
        <v>3.4291996942999998</v>
      </c>
      <c r="AF2162" s="7" t="s">
        <v>445</v>
      </c>
      <c r="AG2162" s="7">
        <v>5.4946635603000002</v>
      </c>
    </row>
    <row r="2163" spans="1:33" x14ac:dyDescent="0.25">
      <c r="A2163" s="1">
        <v>18263</v>
      </c>
      <c r="B2163" s="1">
        <v>20017000</v>
      </c>
      <c r="C2163" s="1">
        <v>9221163</v>
      </c>
      <c r="D2163" s="1">
        <v>282130</v>
      </c>
      <c r="E2163" s="1" t="s">
        <v>649</v>
      </c>
      <c r="F2163" s="1">
        <v>34203085</v>
      </c>
      <c r="G2163" s="1">
        <v>1.83</v>
      </c>
      <c r="H2163" s="1">
        <v>70.400202858499654</v>
      </c>
      <c r="I2163" s="1">
        <v>-39.13935370502405</v>
      </c>
      <c r="J2163" s="1">
        <v>8.4345360136031342</v>
      </c>
      <c r="K2163" s="1">
        <v>-68.858093922570916</v>
      </c>
      <c r="L2163" s="1">
        <v>66.58525842135677</v>
      </c>
      <c r="M2163" s="1">
        <v>157.46249389648438</v>
      </c>
      <c r="N2163" s="1">
        <v>0.76922729492187503</v>
      </c>
      <c r="O2163" s="1">
        <v>0.96533690096206171</v>
      </c>
      <c r="P2163" s="1">
        <v>0.74256349301531266</v>
      </c>
      <c r="Q2163" s="1">
        <v>0.81230456542968754</v>
      </c>
      <c r="R2163" s="1">
        <v>0.9329846751933194</v>
      </c>
      <c r="S2163" s="1">
        <v>0.75786771113546747</v>
      </c>
      <c r="T2163" s="1">
        <v>0.75786771113546747</v>
      </c>
      <c r="U2163" s="1">
        <v>0.74256349301531266</v>
      </c>
      <c r="V2163" s="1">
        <v>406.790663</v>
      </c>
      <c r="W2163" s="1">
        <v>379.211635</v>
      </c>
      <c r="X2163" s="1">
        <v>262.000766</v>
      </c>
      <c r="Y2163" s="1">
        <v>389.46</v>
      </c>
      <c r="Z2163" s="7">
        <v>74463.375599999999</v>
      </c>
      <c r="AA2163" s="7">
        <v>3.2289948699000002</v>
      </c>
      <c r="AB2163" s="7">
        <v>2.9998281943</v>
      </c>
      <c r="AC2163" s="7" t="s">
        <v>444</v>
      </c>
      <c r="AD2163" s="7" t="s">
        <v>445</v>
      </c>
      <c r="AE2163" s="7">
        <v>1.8836395190999999</v>
      </c>
      <c r="AF2163" s="7" t="s">
        <v>445</v>
      </c>
      <c r="AG2163" s="7">
        <v>3.1999242429999999</v>
      </c>
    </row>
    <row r="2164" spans="1:33" x14ac:dyDescent="0.25">
      <c r="A2164" s="1">
        <v>18264</v>
      </c>
      <c r="B2164" s="1">
        <v>20017000</v>
      </c>
      <c r="C2164" s="1">
        <v>9221170</v>
      </c>
      <c r="D2164" s="1">
        <v>282131</v>
      </c>
      <c r="E2164" s="1" t="s">
        <v>650</v>
      </c>
      <c r="F2164" s="1">
        <v>34203085</v>
      </c>
      <c r="G2164" s="1">
        <v>1.83</v>
      </c>
      <c r="H2164" s="1">
        <v>40.523284833132045</v>
      </c>
      <c r="I2164" s="1">
        <v>-26.335723354928511</v>
      </c>
      <c r="J2164" s="1">
        <v>2.1577070602371373</v>
      </c>
      <c r="K2164" s="1">
        <v>-39.402310312436413</v>
      </c>
      <c r="L2164" s="1">
        <v>39.492137765392968</v>
      </c>
      <c r="M2164" s="1">
        <v>143.04750061035156</v>
      </c>
      <c r="N2164" s="1">
        <v>0.81913303375244129</v>
      </c>
      <c r="O2164" s="1">
        <v>0.96533690096206171</v>
      </c>
      <c r="P2164" s="1">
        <v>0.79073934427823356</v>
      </c>
      <c r="Q2164" s="1">
        <v>0.85275535583496087</v>
      </c>
      <c r="R2164" s="1">
        <v>0.9329846751933194</v>
      </c>
      <c r="S2164" s="1">
        <v>0.79560767868304449</v>
      </c>
      <c r="T2164" s="1">
        <v>0.79560767868304449</v>
      </c>
      <c r="U2164" s="1">
        <v>0.79073934427823356</v>
      </c>
      <c r="V2164" s="1">
        <v>406.790663</v>
      </c>
      <c r="W2164" s="1">
        <v>379.211635</v>
      </c>
      <c r="X2164" s="1">
        <v>262.000766</v>
      </c>
      <c r="Y2164" s="1">
        <v>389.46</v>
      </c>
      <c r="Z2164" s="7">
        <v>74463.375599999999</v>
      </c>
      <c r="AA2164" s="7">
        <v>6.5928419317999998</v>
      </c>
      <c r="AB2164" s="7">
        <v>6.3996360571000004</v>
      </c>
      <c r="AC2164" s="7" t="s">
        <v>444</v>
      </c>
      <c r="AD2164" s="7" t="s">
        <v>445</v>
      </c>
      <c r="AE2164" s="7">
        <v>4.2902943912999998</v>
      </c>
      <c r="AF2164" s="7" t="s">
        <v>445</v>
      </c>
      <c r="AG2164" s="7">
        <v>6.8158194933000003</v>
      </c>
    </row>
    <row r="2165" spans="1:33" x14ac:dyDescent="0.25">
      <c r="A2165" s="1">
        <v>23472</v>
      </c>
      <c r="B2165" s="1">
        <v>20018000</v>
      </c>
      <c r="C2165" s="1">
        <v>9221179</v>
      </c>
      <c r="D2165" s="1">
        <v>282138</v>
      </c>
      <c r="E2165" s="1" t="s">
        <v>652</v>
      </c>
      <c r="F2165" s="1">
        <v>34203085</v>
      </c>
      <c r="G2165" s="1">
        <v>1.83</v>
      </c>
      <c r="H2165" s="1">
        <v>59.987889527256087</v>
      </c>
      <c r="I2165" s="1">
        <v>-29.192068629957689</v>
      </c>
      <c r="J2165" s="1">
        <v>13.268186428224157</v>
      </c>
      <c r="K2165" s="1">
        <v>-57.250931591080978</v>
      </c>
      <c r="L2165" s="1">
        <v>54.578798748402036</v>
      </c>
      <c r="M2165" s="1">
        <v>133.54750061035156</v>
      </c>
      <c r="N2165" s="1">
        <v>0.84966874803815551</v>
      </c>
      <c r="O2165" s="1">
        <v>0.96533690096206171</v>
      </c>
      <c r="P2165" s="1">
        <v>0.82021659607546793</v>
      </c>
      <c r="Q2165" s="1">
        <v>0.87311249869210372</v>
      </c>
      <c r="R2165" s="1">
        <v>0.9329846751933194</v>
      </c>
      <c r="S2165" s="1">
        <v>0.81460058099947985</v>
      </c>
      <c r="T2165" s="1">
        <v>0.81460058099947985</v>
      </c>
      <c r="U2165" s="1">
        <v>0.82021659607546793</v>
      </c>
      <c r="V2165" s="1">
        <v>406.790663</v>
      </c>
      <c r="W2165" s="1">
        <v>379.211635</v>
      </c>
      <c r="X2165" s="1">
        <v>262.000766</v>
      </c>
      <c r="Y2165" s="1">
        <v>389.46</v>
      </c>
      <c r="Z2165" s="7">
        <v>74463.375599999999</v>
      </c>
      <c r="AA2165" s="7">
        <v>4.6988369767</v>
      </c>
      <c r="AB2165" s="7">
        <v>4.1849744824000004</v>
      </c>
      <c r="AC2165" s="7" t="s">
        <v>444</v>
      </c>
      <c r="AD2165" s="7" t="s">
        <v>445</v>
      </c>
      <c r="AE2165" s="7">
        <v>2.7279039882</v>
      </c>
      <c r="AF2165" s="7" t="s">
        <v>445</v>
      </c>
      <c r="AG2165" s="7">
        <v>4.5796743674</v>
      </c>
    </row>
    <row r="2166" spans="1:33" x14ac:dyDescent="0.25">
      <c r="A2166" s="1">
        <v>23473</v>
      </c>
      <c r="B2166" s="1">
        <v>20018000</v>
      </c>
      <c r="C2166" s="1">
        <v>9221173</v>
      </c>
      <c r="D2166" s="1">
        <v>282137</v>
      </c>
      <c r="E2166" s="1" t="s">
        <v>650</v>
      </c>
      <c r="F2166" s="1">
        <v>34203085</v>
      </c>
      <c r="G2166" s="1">
        <v>1.83</v>
      </c>
      <c r="H2166" s="1">
        <v>57.313301579516398</v>
      </c>
      <c r="I2166" s="1">
        <v>-27.128334966624507</v>
      </c>
      <c r="J2166" s="1">
        <v>13.606665365846707</v>
      </c>
      <c r="K2166" s="1">
        <v>-54.836402101217345</v>
      </c>
      <c r="L2166" s="1">
        <v>51.870345735190114</v>
      </c>
      <c r="M2166" s="1">
        <v>148.28250122070313</v>
      </c>
      <c r="N2166" s="1">
        <v>0.80230624607631129</v>
      </c>
      <c r="O2166" s="1">
        <v>0.96533690096206171</v>
      </c>
      <c r="P2166" s="1">
        <v>0.77449582520981164</v>
      </c>
      <c r="Q2166" s="1">
        <v>0.84153749738420758</v>
      </c>
      <c r="R2166" s="1">
        <v>0.9329846751933194</v>
      </c>
      <c r="S2166" s="1">
        <v>0.78514158866000383</v>
      </c>
      <c r="T2166" s="1">
        <v>0.78514158866000383</v>
      </c>
      <c r="U2166" s="1">
        <v>0.77449582520981164</v>
      </c>
      <c r="V2166" s="1">
        <v>406.790663</v>
      </c>
      <c r="W2166" s="1">
        <v>379.211635</v>
      </c>
      <c r="X2166" s="1">
        <v>262.000766</v>
      </c>
      <c r="Y2166" s="1">
        <v>389.46</v>
      </c>
      <c r="Z2166" s="7">
        <v>74463.375599999999</v>
      </c>
      <c r="AA2166" s="7">
        <v>4.6621528933</v>
      </c>
      <c r="AB2166" s="7">
        <v>4.1244269668999998</v>
      </c>
      <c r="AC2166" s="7" t="s">
        <v>444</v>
      </c>
      <c r="AD2166" s="7" t="s">
        <v>445</v>
      </c>
      <c r="AE2166" s="7">
        <v>2.7512982209999999</v>
      </c>
      <c r="AF2166" s="7" t="s">
        <v>445</v>
      </c>
      <c r="AG2166" s="7">
        <v>4.5006370318000002</v>
      </c>
    </row>
    <row r="2167" spans="1:33" x14ac:dyDescent="0.25">
      <c r="A2167" s="1">
        <v>27668</v>
      </c>
      <c r="B2167" s="1">
        <v>20019000</v>
      </c>
      <c r="C2167" s="1">
        <v>9221179</v>
      </c>
      <c r="D2167" s="1">
        <v>282146</v>
      </c>
      <c r="E2167" s="1" t="s">
        <v>652</v>
      </c>
      <c r="F2167" s="1">
        <v>34203085</v>
      </c>
      <c r="G2167" s="1">
        <v>1.83</v>
      </c>
      <c r="H2167" s="1">
        <v>58.979628047682617</v>
      </c>
      <c r="I2167" s="1">
        <v>-30.536002773009749</v>
      </c>
      <c r="J2167" s="1">
        <v>11.444969408852634</v>
      </c>
      <c r="K2167" s="1">
        <v>-56.267110616498101</v>
      </c>
      <c r="L2167" s="1">
        <v>54.173611218462973</v>
      </c>
      <c r="M2167" s="1">
        <v>133.54750061035156</v>
      </c>
      <c r="N2167" s="1">
        <v>0.84966874803815551</v>
      </c>
      <c r="O2167" s="1">
        <v>0.96533690096206171</v>
      </c>
      <c r="P2167" s="1">
        <v>0.82021659607546793</v>
      </c>
      <c r="Q2167" s="1">
        <v>0.87311249869210372</v>
      </c>
      <c r="R2167" s="1">
        <v>0.9329846751933194</v>
      </c>
      <c r="S2167" s="1">
        <v>0.81460058099947985</v>
      </c>
      <c r="T2167" s="1">
        <v>0.81460058099947985</v>
      </c>
      <c r="U2167" s="1">
        <v>0.82021659607546793</v>
      </c>
      <c r="V2167" s="1">
        <v>406.790663</v>
      </c>
      <c r="W2167" s="1">
        <v>379.211635</v>
      </c>
      <c r="X2167" s="1">
        <v>262.000766</v>
      </c>
      <c r="Y2167" s="1">
        <v>389.46</v>
      </c>
      <c r="Z2167" s="7">
        <v>74463.375599999999</v>
      </c>
      <c r="AA2167" s="7">
        <v>4.7414610075999999</v>
      </c>
      <c r="AB2167" s="7">
        <v>4.2736120377000004</v>
      </c>
      <c r="AC2167" s="7" t="s">
        <v>444</v>
      </c>
      <c r="AD2167" s="7" t="s">
        <v>445</v>
      </c>
      <c r="AE2167" s="7">
        <v>2.7930857630000001</v>
      </c>
      <c r="AF2167" s="7" t="s">
        <v>445</v>
      </c>
      <c r="AG2167" s="7">
        <v>4.6772340360999998</v>
      </c>
    </row>
    <row r="2168" spans="1:33" x14ac:dyDescent="0.25">
      <c r="A2168" s="1">
        <v>27669</v>
      </c>
      <c r="B2168" s="1">
        <v>20019000</v>
      </c>
      <c r="C2168" s="1">
        <v>9221173</v>
      </c>
      <c r="D2168" s="1">
        <v>282145</v>
      </c>
      <c r="E2168" s="1" t="s">
        <v>650</v>
      </c>
      <c r="F2168" s="1">
        <v>34203085</v>
      </c>
      <c r="G2168" s="1">
        <v>1.83</v>
      </c>
      <c r="H2168" s="1">
        <v>56.305648549432256</v>
      </c>
      <c r="I2168" s="1">
        <v>-28.469914365345879</v>
      </c>
      <c r="J2168" s="1">
        <v>11.782836479717126</v>
      </c>
      <c r="K2168" s="1">
        <v>-53.854932453696421</v>
      </c>
      <c r="L2168" s="1">
        <v>51.441120240362181</v>
      </c>
      <c r="M2168" s="1">
        <v>148.28250122070313</v>
      </c>
      <c r="N2168" s="1">
        <v>0.80230624607631129</v>
      </c>
      <c r="O2168" s="1">
        <v>0.96533690096206171</v>
      </c>
      <c r="P2168" s="1">
        <v>0.77449582520981164</v>
      </c>
      <c r="Q2168" s="1">
        <v>0.84153749738420758</v>
      </c>
      <c r="R2168" s="1">
        <v>0.9329846751933194</v>
      </c>
      <c r="S2168" s="1">
        <v>0.78514158866000383</v>
      </c>
      <c r="T2168" s="1">
        <v>0.78514158866000383</v>
      </c>
      <c r="U2168" s="1">
        <v>0.77449582520981164</v>
      </c>
      <c r="V2168" s="1">
        <v>406.790663</v>
      </c>
      <c r="W2168" s="1">
        <v>379.211635</v>
      </c>
      <c r="X2168" s="1">
        <v>262.000766</v>
      </c>
      <c r="Y2168" s="1">
        <v>389.46</v>
      </c>
      <c r="Z2168" s="7">
        <v>74463.375599999999</v>
      </c>
      <c r="AA2168" s="7">
        <v>4.7093979836999997</v>
      </c>
      <c r="AB2168" s="7">
        <v>4.2161343621</v>
      </c>
      <c r="AC2168" s="7" t="s">
        <v>444</v>
      </c>
      <c r="AD2168" s="7" t="s">
        <v>445</v>
      </c>
      <c r="AE2168" s="7">
        <v>2.8196630889000001</v>
      </c>
      <c r="AF2168" s="7" t="s">
        <v>445</v>
      </c>
      <c r="AG2168" s="7">
        <v>4.600882414</v>
      </c>
    </row>
    <row r="2169" spans="1:33" x14ac:dyDescent="0.25">
      <c r="A2169" s="1">
        <v>31864</v>
      </c>
      <c r="B2169" s="1">
        <v>20020000</v>
      </c>
      <c r="C2169" s="1">
        <v>9221179</v>
      </c>
      <c r="D2169" s="1">
        <v>282154</v>
      </c>
      <c r="E2169" s="1" t="s">
        <v>652</v>
      </c>
      <c r="F2169" s="1">
        <v>34203085</v>
      </c>
      <c r="G2169" s="1">
        <v>1.83</v>
      </c>
      <c r="H2169" s="1">
        <v>59.080658518558984</v>
      </c>
      <c r="I2169" s="1">
        <v>-30.111348707242392</v>
      </c>
      <c r="J2169" s="1">
        <v>11.877422191243809</v>
      </c>
      <c r="K2169" s="1">
        <v>-56.370056406922721</v>
      </c>
      <c r="L2169" s="1">
        <v>54.130186769381858</v>
      </c>
      <c r="M2169" s="1">
        <v>133.54750061035156</v>
      </c>
      <c r="N2169" s="1">
        <v>0.84966874803815551</v>
      </c>
      <c r="O2169" s="1">
        <v>0.96533690096206171</v>
      </c>
      <c r="P2169" s="1">
        <v>0.82021659607546793</v>
      </c>
      <c r="Q2169" s="1">
        <v>0.87311249869210372</v>
      </c>
      <c r="R2169" s="1">
        <v>0.9329846751933194</v>
      </c>
      <c r="S2169" s="1">
        <v>0.81460058099947985</v>
      </c>
      <c r="T2169" s="1">
        <v>0.81460058099947985</v>
      </c>
      <c r="U2169" s="1">
        <v>0.82021659607546793</v>
      </c>
      <c r="V2169" s="1">
        <v>406.790663</v>
      </c>
      <c r="W2169" s="1">
        <v>379.211635</v>
      </c>
      <c r="X2169" s="1">
        <v>262.000766</v>
      </c>
      <c r="Y2169" s="1">
        <v>389.46</v>
      </c>
      <c r="Z2169" s="7">
        <v>74463.375599999999</v>
      </c>
      <c r="AA2169" s="7">
        <v>4.7460669363000001</v>
      </c>
      <c r="AB2169" s="7">
        <v>4.2645939339999996</v>
      </c>
      <c r="AC2169" s="7" t="s">
        <v>444</v>
      </c>
      <c r="AD2169" s="7" t="s">
        <v>445</v>
      </c>
      <c r="AE2169" s="7">
        <v>2.7861586418000002</v>
      </c>
      <c r="AF2169" s="7" t="s">
        <v>445</v>
      </c>
      <c r="AG2169" s="7">
        <v>4.6668659899999998</v>
      </c>
    </row>
    <row r="2170" spans="1:33" x14ac:dyDescent="0.25">
      <c r="A2170" s="1">
        <v>31865</v>
      </c>
      <c r="B2170" s="1">
        <v>20020000</v>
      </c>
      <c r="C2170" s="1">
        <v>9221173</v>
      </c>
      <c r="D2170" s="1">
        <v>282153</v>
      </c>
      <c r="E2170" s="1" t="s">
        <v>650</v>
      </c>
      <c r="F2170" s="1">
        <v>34203085</v>
      </c>
      <c r="G2170" s="1">
        <v>1.83</v>
      </c>
      <c r="H2170" s="1">
        <v>56.406438053496814</v>
      </c>
      <c r="I2170" s="1">
        <v>-28.04625734257051</v>
      </c>
      <c r="J2170" s="1">
        <v>12.215534167322328</v>
      </c>
      <c r="K2170" s="1">
        <v>-53.956884097264307</v>
      </c>
      <c r="L2170" s="1">
        <v>51.403529199996299</v>
      </c>
      <c r="M2170" s="1">
        <v>148.28250122070313</v>
      </c>
      <c r="N2170" s="1">
        <v>0.80230624607631129</v>
      </c>
      <c r="O2170" s="1">
        <v>0.96533690096206171</v>
      </c>
      <c r="P2170" s="1">
        <v>0.77449582520981164</v>
      </c>
      <c r="Q2170" s="1">
        <v>0.84153749738420758</v>
      </c>
      <c r="R2170" s="1">
        <v>0.9329846751933194</v>
      </c>
      <c r="S2170" s="1">
        <v>0.78514158866000383</v>
      </c>
      <c r="T2170" s="1">
        <v>0.78514158866000383</v>
      </c>
      <c r="U2170" s="1">
        <v>0.77449582520981164</v>
      </c>
      <c r="V2170" s="1">
        <v>406.790663</v>
      </c>
      <c r="W2170" s="1">
        <v>379.211635</v>
      </c>
      <c r="X2170" s="1">
        <v>262.000766</v>
      </c>
      <c r="Y2170" s="1">
        <v>389.46</v>
      </c>
      <c r="Z2170" s="7">
        <v>74463.375599999999</v>
      </c>
      <c r="AA2170" s="7">
        <v>4.7135732264000003</v>
      </c>
      <c r="AB2170" s="7">
        <v>4.2068139438000003</v>
      </c>
      <c r="AC2170" s="7" t="s">
        <v>444</v>
      </c>
      <c r="AD2170" s="7" t="s">
        <v>445</v>
      </c>
      <c r="AE2170" s="7">
        <v>2.8124458275999999</v>
      </c>
      <c r="AF2170" s="7" t="s">
        <v>445</v>
      </c>
      <c r="AG2170" s="7">
        <v>4.5902995350999998</v>
      </c>
    </row>
    <row r="2171" spans="1:33" x14ac:dyDescent="0.25">
      <c r="A2171" s="1">
        <v>36060</v>
      </c>
      <c r="B2171" s="1">
        <v>20021000</v>
      </c>
      <c r="C2171" s="1">
        <v>9221179</v>
      </c>
      <c r="D2171" s="1">
        <v>282162</v>
      </c>
      <c r="E2171" s="1" t="s">
        <v>652</v>
      </c>
      <c r="F2171" s="1">
        <v>34203085</v>
      </c>
      <c r="G2171" s="1">
        <v>1.83</v>
      </c>
      <c r="H2171" s="1">
        <v>59.516491985841533</v>
      </c>
      <c r="I2171" s="1">
        <v>-29.263297639529327</v>
      </c>
      <c r="J2171" s="1">
        <v>12.920113088858775</v>
      </c>
      <c r="K2171" s="1">
        <v>-56.821008555731758</v>
      </c>
      <c r="L2171" s="1">
        <v>54.225215843281696</v>
      </c>
      <c r="M2171" s="1">
        <v>133.54750061035156</v>
      </c>
      <c r="N2171" s="1">
        <v>0.84966874803815551</v>
      </c>
      <c r="O2171" s="1">
        <v>0.96533690096206171</v>
      </c>
      <c r="P2171" s="1">
        <v>0.82021659607546793</v>
      </c>
      <c r="Q2171" s="1">
        <v>0.87311249869210372</v>
      </c>
      <c r="R2171" s="1">
        <v>0.9329846751933194</v>
      </c>
      <c r="S2171" s="1">
        <v>0.81460058099947985</v>
      </c>
      <c r="T2171" s="1">
        <v>0.81460058099947985</v>
      </c>
      <c r="U2171" s="1">
        <v>0.82021659607546793</v>
      </c>
      <c r="V2171" s="1">
        <v>406.790663</v>
      </c>
      <c r="W2171" s="1">
        <v>379.211635</v>
      </c>
      <c r="X2171" s="1">
        <v>262.000766</v>
      </c>
      <c r="Y2171" s="1">
        <v>389.46</v>
      </c>
      <c r="Z2171" s="7">
        <v>74463.375599999999</v>
      </c>
      <c r="AA2171" s="7">
        <v>4.7359970194000001</v>
      </c>
      <c r="AB2171" s="7">
        <v>4.2260418260000003</v>
      </c>
      <c r="AC2171" s="7" t="s">
        <v>444</v>
      </c>
      <c r="AD2171" s="7" t="s">
        <v>445</v>
      </c>
      <c r="AE2171" s="7">
        <v>2.7561103126000002</v>
      </c>
      <c r="AF2171" s="7" t="s">
        <v>445</v>
      </c>
      <c r="AG2171" s="7">
        <v>4.6218916846000004</v>
      </c>
    </row>
    <row r="2172" spans="1:33" x14ac:dyDescent="0.25">
      <c r="A2172" s="1">
        <v>36061</v>
      </c>
      <c r="B2172" s="1">
        <v>20021000</v>
      </c>
      <c r="C2172" s="1">
        <v>9221173</v>
      </c>
      <c r="D2172" s="1">
        <v>282161</v>
      </c>
      <c r="E2172" s="1" t="s">
        <v>650</v>
      </c>
      <c r="F2172" s="1">
        <v>34203085</v>
      </c>
      <c r="G2172" s="1">
        <v>1.83</v>
      </c>
      <c r="H2172" s="1">
        <v>56.841733916371886</v>
      </c>
      <c r="I2172" s="1">
        <v>-27.201004292542343</v>
      </c>
      <c r="J2172" s="1">
        <v>13.258762148211288</v>
      </c>
      <c r="K2172" s="1">
        <v>-54.405038749521935</v>
      </c>
      <c r="L2172" s="1">
        <v>51.512694375875284</v>
      </c>
      <c r="M2172" s="1">
        <v>148.28250122070313</v>
      </c>
      <c r="N2172" s="1">
        <v>0.80230624607631129</v>
      </c>
      <c r="O2172" s="1">
        <v>0.96533690096206171</v>
      </c>
      <c r="P2172" s="1">
        <v>0.77449582520981164</v>
      </c>
      <c r="Q2172" s="1">
        <v>0.84153749738420758</v>
      </c>
      <c r="R2172" s="1">
        <v>0.9329846751933194</v>
      </c>
      <c r="S2172" s="1">
        <v>0.78514158866000383</v>
      </c>
      <c r="T2172" s="1">
        <v>0.78514158866000383</v>
      </c>
      <c r="U2172" s="1">
        <v>0.77449582520981164</v>
      </c>
      <c r="V2172" s="1">
        <v>406.790663</v>
      </c>
      <c r="W2172" s="1">
        <v>379.211635</v>
      </c>
      <c r="X2172" s="1">
        <v>262.000766</v>
      </c>
      <c r="Y2172" s="1">
        <v>389.46</v>
      </c>
      <c r="Z2172" s="7">
        <v>74463.375599999999</v>
      </c>
      <c r="AA2172" s="7">
        <v>4.7014650803000002</v>
      </c>
      <c r="AB2172" s="7">
        <v>4.1669399917999996</v>
      </c>
      <c r="AC2172" s="7" t="s">
        <v>444</v>
      </c>
      <c r="AD2172" s="7" t="s">
        <v>445</v>
      </c>
      <c r="AE2172" s="7">
        <v>2.7810412854000002</v>
      </c>
      <c r="AF2172" s="7" t="s">
        <v>445</v>
      </c>
      <c r="AG2172" s="7">
        <v>4.5442501469999996</v>
      </c>
    </row>
    <row r="2173" spans="1:33" x14ac:dyDescent="0.25">
      <c r="A2173" s="1">
        <v>44592</v>
      </c>
      <c r="B2173" s="1">
        <v>20022000</v>
      </c>
      <c r="C2173" s="1">
        <v>9221188</v>
      </c>
      <c r="D2173" s="1">
        <v>282173</v>
      </c>
      <c r="E2173" s="1" t="s">
        <v>655</v>
      </c>
      <c r="F2173" s="1">
        <v>34203085</v>
      </c>
      <c r="G2173" s="1">
        <v>1.83</v>
      </c>
      <c r="H2173" s="1">
        <v>4.4801648696260905</v>
      </c>
      <c r="I2173" s="1">
        <v>-3.3940173727332259</v>
      </c>
      <c r="J2173" s="1">
        <v>-1.7591444308916695</v>
      </c>
      <c r="K2173" s="1">
        <v>-7.4241702299269274</v>
      </c>
      <c r="L2173" s="1">
        <v>6.4389234159396489</v>
      </c>
      <c r="M2173" s="1">
        <v>34.474998474121094</v>
      </c>
      <c r="N2173" s="1">
        <v>0.98970659838782415</v>
      </c>
      <c r="O2173" s="1">
        <v>0.96533690096206171</v>
      </c>
      <c r="P2173" s="1">
        <v>0.95540030054940595</v>
      </c>
      <c r="Q2173" s="1">
        <v>0.98877083460489912</v>
      </c>
      <c r="R2173" s="1">
        <v>0.9329846751933194</v>
      </c>
      <c r="S2173" s="1">
        <v>0.92250803596447917</v>
      </c>
      <c r="T2173" s="1">
        <v>0.92250803596447917</v>
      </c>
      <c r="U2173" s="1">
        <v>0.95540030054940595</v>
      </c>
      <c r="V2173" s="1">
        <v>406.790663</v>
      </c>
      <c r="W2173" s="1">
        <v>379.211635</v>
      </c>
      <c r="X2173" s="1">
        <v>262.000766</v>
      </c>
      <c r="Y2173" s="1">
        <v>389.46</v>
      </c>
      <c r="Z2173" s="7">
        <v>74463.375599999999</v>
      </c>
      <c r="AA2173" s="7">
        <v>55.267000963999998</v>
      </c>
      <c r="AB2173" s="7">
        <v>79.867316403000004</v>
      </c>
      <c r="AC2173" s="7" t="s">
        <v>444</v>
      </c>
      <c r="AD2173" s="7">
        <v>136.39509265000001</v>
      </c>
      <c r="AE2173" s="7">
        <v>31.555532076999999</v>
      </c>
      <c r="AF2173" s="7">
        <v>210.51770970000001</v>
      </c>
      <c r="AG2173" s="7">
        <v>49.118759339999997</v>
      </c>
    </row>
    <row r="2174" spans="1:33" x14ac:dyDescent="0.25">
      <c r="A2174" s="1">
        <v>44593</v>
      </c>
      <c r="B2174" s="1">
        <v>20022000</v>
      </c>
      <c r="C2174" s="1">
        <v>9221179</v>
      </c>
      <c r="D2174" s="1">
        <v>282172</v>
      </c>
      <c r="E2174" s="1" t="s">
        <v>652</v>
      </c>
      <c r="F2174" s="1">
        <v>34203085</v>
      </c>
      <c r="G2174" s="1">
        <v>1.83</v>
      </c>
      <c r="H2174" s="1">
        <v>56.844982724262032</v>
      </c>
      <c r="I2174" s="1">
        <v>-33.037166324027332</v>
      </c>
      <c r="J2174" s="1">
        <v>5.8693679081475967</v>
      </c>
      <c r="K2174" s="1">
        <v>-54.605511972108921</v>
      </c>
      <c r="L2174" s="1">
        <v>54.149530933792548</v>
      </c>
      <c r="M2174" s="1">
        <v>133.54750061035156</v>
      </c>
      <c r="N2174" s="1">
        <v>0.84966874803815551</v>
      </c>
      <c r="O2174" s="1">
        <v>0.96533690096206171</v>
      </c>
      <c r="P2174" s="1">
        <v>0.82021659607546793</v>
      </c>
      <c r="Q2174" s="1">
        <v>0.87311249869210372</v>
      </c>
      <c r="R2174" s="1">
        <v>0.9329846751933194</v>
      </c>
      <c r="S2174" s="1">
        <v>0.81460058099947985</v>
      </c>
      <c r="T2174" s="1">
        <v>0.81460058099947985</v>
      </c>
      <c r="U2174" s="1">
        <v>0.82021659607546793</v>
      </c>
      <c r="V2174" s="1">
        <v>406.790663</v>
      </c>
      <c r="W2174" s="1">
        <v>379.211635</v>
      </c>
      <c r="X2174" s="1">
        <v>262.000766</v>
      </c>
      <c r="Y2174" s="1">
        <v>389.46</v>
      </c>
      <c r="Z2174" s="7">
        <v>74463.375599999999</v>
      </c>
      <c r="AA2174" s="7">
        <v>4.7440142340999998</v>
      </c>
      <c r="AB2174" s="7">
        <v>4.4716469519000004</v>
      </c>
      <c r="AC2174" s="7" t="s">
        <v>444</v>
      </c>
      <c r="AD2174" s="7" t="s">
        <v>445</v>
      </c>
      <c r="AE2174" s="7">
        <v>2.9085060921000001</v>
      </c>
      <c r="AF2174" s="7" t="s">
        <v>445</v>
      </c>
      <c r="AG2174" s="7">
        <v>4.8499873725000002</v>
      </c>
    </row>
    <row r="2175" spans="1:33" x14ac:dyDescent="0.25">
      <c r="A2175" s="1">
        <v>44594</v>
      </c>
      <c r="B2175" s="1">
        <v>20022000</v>
      </c>
      <c r="C2175" s="1">
        <v>9221170</v>
      </c>
      <c r="D2175" s="1">
        <v>282171</v>
      </c>
      <c r="E2175" s="1" t="s">
        <v>650</v>
      </c>
      <c r="F2175" s="1">
        <v>34203085</v>
      </c>
      <c r="G2175" s="1">
        <v>1.83</v>
      </c>
      <c r="H2175" s="1">
        <v>46.467841767074262</v>
      </c>
      <c r="I2175" s="1">
        <v>-26.576142003023868</v>
      </c>
      <c r="J2175" s="1">
        <v>5.0205488521077504</v>
      </c>
      <c r="K2175" s="1">
        <v>-45.136876434016514</v>
      </c>
      <c r="L2175" s="1">
        <v>44.173499870397677</v>
      </c>
      <c r="M2175" s="1">
        <v>143.04750061035156</v>
      </c>
      <c r="N2175" s="1">
        <v>0.81913303375244129</v>
      </c>
      <c r="O2175" s="1">
        <v>0.96533690096206171</v>
      </c>
      <c r="P2175" s="1">
        <v>0.79073934427823356</v>
      </c>
      <c r="Q2175" s="1">
        <v>0.85275535583496087</v>
      </c>
      <c r="R2175" s="1">
        <v>0.9329846751933194</v>
      </c>
      <c r="S2175" s="1">
        <v>0.79560767868304449</v>
      </c>
      <c r="T2175" s="1">
        <v>0.79560767868304449</v>
      </c>
      <c r="U2175" s="1">
        <v>0.79073934427823356</v>
      </c>
      <c r="V2175" s="1">
        <v>406.790663</v>
      </c>
      <c r="W2175" s="1">
        <v>379.211635</v>
      </c>
      <c r="X2175" s="1">
        <v>262.000766</v>
      </c>
      <c r="Y2175" s="1">
        <v>389.46</v>
      </c>
      <c r="Z2175" s="7">
        <v>74463.375599999999</v>
      </c>
      <c r="AA2175" s="7">
        <v>5.7881775382000002</v>
      </c>
      <c r="AB2175" s="7">
        <v>5.4530124103000004</v>
      </c>
      <c r="AC2175" s="7" t="s">
        <v>444</v>
      </c>
      <c r="AD2175" s="7" t="s">
        <v>445</v>
      </c>
      <c r="AE2175" s="7">
        <v>3.6181711655000002</v>
      </c>
      <c r="AF2175" s="7" t="s">
        <v>445</v>
      </c>
      <c r="AG2175" s="7">
        <v>5.8228324454999996</v>
      </c>
    </row>
    <row r="2176" spans="1:33" x14ac:dyDescent="0.25">
      <c r="A2176" s="1">
        <v>44595</v>
      </c>
      <c r="B2176" s="1">
        <v>20022000</v>
      </c>
      <c r="C2176" s="1">
        <v>9221163</v>
      </c>
      <c r="D2176" s="1">
        <v>282170</v>
      </c>
      <c r="E2176" s="1" t="s">
        <v>649</v>
      </c>
      <c r="F2176" s="1">
        <v>34203085</v>
      </c>
      <c r="G2176" s="1">
        <v>1.83</v>
      </c>
      <c r="H2176" s="1">
        <v>76.346127803852198</v>
      </c>
      <c r="I2176" s="1">
        <v>-39.397855726324018</v>
      </c>
      <c r="J2176" s="1">
        <v>11.296013211332173</v>
      </c>
      <c r="K2176" s="1">
        <v>-74.574580088215143</v>
      </c>
      <c r="L2176" s="1">
        <v>71.371773289727201</v>
      </c>
      <c r="M2176" s="1">
        <v>157.46249389648438</v>
      </c>
      <c r="N2176" s="1">
        <v>0.76922729492187503</v>
      </c>
      <c r="O2176" s="1">
        <v>0.96533690096206171</v>
      </c>
      <c r="P2176" s="1">
        <v>0.74256349301531266</v>
      </c>
      <c r="Q2176" s="1">
        <v>0.81230456542968754</v>
      </c>
      <c r="R2176" s="1">
        <v>0.9329846751933194</v>
      </c>
      <c r="S2176" s="1">
        <v>0.75786771113546747</v>
      </c>
      <c r="T2176" s="1">
        <v>0.75786771113546747</v>
      </c>
      <c r="U2176" s="1">
        <v>0.74256349301531266</v>
      </c>
      <c r="V2176" s="1">
        <v>406.790663</v>
      </c>
      <c r="W2176" s="1">
        <v>379.211635</v>
      </c>
      <c r="X2176" s="1">
        <v>262.000766</v>
      </c>
      <c r="Y2176" s="1">
        <v>389.46</v>
      </c>
      <c r="Z2176" s="7">
        <v>74463.375599999999</v>
      </c>
      <c r="AA2176" s="7">
        <v>2.9453792907</v>
      </c>
      <c r="AB2176" s="7">
        <v>2.6883169373000002</v>
      </c>
      <c r="AC2176" s="7" t="s">
        <v>444</v>
      </c>
      <c r="AD2176" s="7" t="s">
        <v>445</v>
      </c>
      <c r="AE2176" s="7">
        <v>1.6625952249</v>
      </c>
      <c r="AF2176" s="7" t="s">
        <v>445</v>
      </c>
      <c r="AG2176" s="7">
        <v>2.8779806422999998</v>
      </c>
    </row>
    <row r="2177" spans="1:33" x14ac:dyDescent="0.25">
      <c r="A2177" s="1">
        <v>44596</v>
      </c>
      <c r="B2177" s="1">
        <v>20022000</v>
      </c>
      <c r="C2177" s="1">
        <v>9221162</v>
      </c>
      <c r="D2177" s="1">
        <v>282169</v>
      </c>
      <c r="E2177" s="1" t="s">
        <v>651</v>
      </c>
      <c r="F2177" s="1">
        <v>34203085</v>
      </c>
      <c r="G2177" s="1">
        <v>1.83</v>
      </c>
      <c r="H2177" s="1">
        <v>84.787393053188651</v>
      </c>
      <c r="I2177" s="1">
        <v>-47.024686452973626</v>
      </c>
      <c r="J2177" s="1">
        <v>8.0705008905258353</v>
      </c>
      <c r="K2177" s="1">
        <v>-82.116339318037475</v>
      </c>
      <c r="L2177" s="1">
        <v>81.054385090646434</v>
      </c>
      <c r="M2177" s="1">
        <v>148.04998779296875</v>
      </c>
      <c r="N2177" s="1">
        <v>0.80305361066545755</v>
      </c>
      <c r="O2177" s="1">
        <v>0.96533690096206171</v>
      </c>
      <c r="P2177" s="1">
        <v>0.77521728382618682</v>
      </c>
      <c r="Q2177" s="1">
        <v>0.84203574044363827</v>
      </c>
      <c r="R2177" s="1">
        <v>0.9329846751933194</v>
      </c>
      <c r="S2177" s="1">
        <v>0.7856064417989741</v>
      </c>
      <c r="T2177" s="1">
        <v>0.7856064417989741</v>
      </c>
      <c r="U2177" s="1">
        <v>0.77521728382618682</v>
      </c>
      <c r="V2177" s="1">
        <v>406.790663</v>
      </c>
      <c r="W2177" s="1">
        <v>379.211635</v>
      </c>
      <c r="X2177" s="1">
        <v>262.000766</v>
      </c>
      <c r="Y2177" s="1">
        <v>389.46</v>
      </c>
      <c r="Z2177" s="7">
        <v>74463.375599999999</v>
      </c>
      <c r="AA2177" s="7">
        <v>2.6268415749999998</v>
      </c>
      <c r="AB2177" s="7">
        <v>2.4671594807999999</v>
      </c>
      <c r="AC2177" s="7" t="s">
        <v>444</v>
      </c>
      <c r="AD2177" s="7" t="s">
        <v>445</v>
      </c>
      <c r="AE2177" s="7">
        <v>1.5065594891</v>
      </c>
      <c r="AF2177" s="7" t="s">
        <v>445</v>
      </c>
      <c r="AG2177" s="7">
        <v>2.6766875614000001</v>
      </c>
    </row>
    <row r="2178" spans="1:33" x14ac:dyDescent="0.25">
      <c r="A2178" s="1">
        <v>44597</v>
      </c>
      <c r="B2178" s="1">
        <v>20022000</v>
      </c>
      <c r="C2178" s="1">
        <v>9221203</v>
      </c>
      <c r="D2178" s="1">
        <v>282174</v>
      </c>
      <c r="E2178" s="1" t="s">
        <v>654</v>
      </c>
      <c r="F2178" s="1">
        <v>34203085</v>
      </c>
      <c r="G2178" s="1">
        <v>1.83</v>
      </c>
      <c r="H2178" s="1">
        <v>16.202209831230167</v>
      </c>
      <c r="I2178" s="1">
        <v>-9.0431925437167315</v>
      </c>
      <c r="J2178" s="1">
        <v>1.4322725946107153</v>
      </c>
      <c r="K2178" s="1">
        <v>-17.357973531228556</v>
      </c>
      <c r="L2178" s="1">
        <v>15.535903092075381</v>
      </c>
      <c r="M2178" s="1">
        <v>64.709999084472656</v>
      </c>
      <c r="N2178" s="1">
        <v>0.96661041736602782</v>
      </c>
      <c r="O2178" s="1">
        <v>0.96533690096206171</v>
      </c>
      <c r="P2178" s="1">
        <v>0.9331047047377663</v>
      </c>
      <c r="Q2178" s="1">
        <v>0.96357500076293945</v>
      </c>
      <c r="R2178" s="1">
        <v>0.9329846751933194</v>
      </c>
      <c r="S2178" s="1">
        <v>0.89900070911121355</v>
      </c>
      <c r="T2178" s="1">
        <v>0.89900070911121355</v>
      </c>
      <c r="U2178" s="1">
        <v>0.9331047047377663</v>
      </c>
      <c r="V2178" s="1">
        <v>406.790663</v>
      </c>
      <c r="W2178" s="1">
        <v>379.211635</v>
      </c>
      <c r="X2178" s="1">
        <v>262.000766</v>
      </c>
      <c r="Y2178" s="1">
        <v>389.46</v>
      </c>
      <c r="Z2178" s="7">
        <v>74463.375599999999</v>
      </c>
      <c r="AA2178" s="7">
        <v>21.775899065000001</v>
      </c>
      <c r="AB2178" s="7">
        <v>20.839253065000001</v>
      </c>
      <c r="AC2178" s="7" t="s">
        <v>444</v>
      </c>
      <c r="AD2178" s="7" t="s">
        <v>445</v>
      </c>
      <c r="AE2178" s="7">
        <v>12.569491508</v>
      </c>
      <c r="AF2178" s="7" t="s">
        <v>445</v>
      </c>
      <c r="AG2178" s="7">
        <v>19.936024453000002</v>
      </c>
    </row>
    <row r="2179" spans="1:33" x14ac:dyDescent="0.25">
      <c r="A2179" s="1">
        <v>55012</v>
      </c>
      <c r="B2179" s="1">
        <v>20024000</v>
      </c>
      <c r="C2179" s="1">
        <v>9221188</v>
      </c>
      <c r="D2179" s="1">
        <v>282183</v>
      </c>
      <c r="E2179" s="1" t="s">
        <v>655</v>
      </c>
      <c r="F2179" s="1">
        <v>34203085</v>
      </c>
      <c r="G2179" s="1">
        <v>1.83</v>
      </c>
      <c r="H2179" s="1">
        <v>5.5000965604844794</v>
      </c>
      <c r="I2179" s="1">
        <v>-4.8355858525085331</v>
      </c>
      <c r="J2179" s="1">
        <v>-10.870066717270991</v>
      </c>
      <c r="K2179" s="1">
        <v>-13.413991134818497</v>
      </c>
      <c r="L2179" s="1">
        <v>14.429683572779133</v>
      </c>
      <c r="M2179" s="1">
        <v>34.474998474121094</v>
      </c>
      <c r="N2179" s="1">
        <v>0.98970659838782415</v>
      </c>
      <c r="O2179" s="1">
        <v>0.96533690096206171</v>
      </c>
      <c r="P2179" s="1">
        <v>0.95540030054940595</v>
      </c>
      <c r="Q2179" s="1">
        <v>0.98877083460489912</v>
      </c>
      <c r="R2179" s="1">
        <v>0.9329846751933194</v>
      </c>
      <c r="S2179" s="1">
        <v>0.92250803596447917</v>
      </c>
      <c r="T2179" s="1">
        <v>0.92250803596447917</v>
      </c>
      <c r="U2179" s="1">
        <v>0.95540030054940595</v>
      </c>
      <c r="V2179" s="1">
        <v>406.790663</v>
      </c>
      <c r="W2179" s="1">
        <v>379.211635</v>
      </c>
      <c r="X2179" s="1">
        <v>262.000766</v>
      </c>
      <c r="Y2179" s="1">
        <v>389.46</v>
      </c>
      <c r="Z2179" s="7">
        <v>74463.375599999999</v>
      </c>
      <c r="AA2179" s="7">
        <v>24.107890149999999</v>
      </c>
      <c r="AB2179" s="7">
        <v>64.871372632999993</v>
      </c>
      <c r="AC2179" s="7" t="s">
        <v>444</v>
      </c>
      <c r="AD2179" s="7">
        <v>21.235172823999999</v>
      </c>
      <c r="AE2179" s="7">
        <v>17.018336946000002</v>
      </c>
      <c r="AF2179" s="7">
        <v>33.23071916</v>
      </c>
      <c r="AG2179" s="7">
        <v>26.738962796999999</v>
      </c>
    </row>
    <row r="2180" spans="1:33" x14ac:dyDescent="0.25">
      <c r="A2180" s="1">
        <v>55013</v>
      </c>
      <c r="B2180" s="1">
        <v>20024000</v>
      </c>
      <c r="C2180" s="1">
        <v>9221203</v>
      </c>
      <c r="D2180" s="1">
        <v>282184</v>
      </c>
      <c r="E2180" s="1" t="s">
        <v>654</v>
      </c>
      <c r="F2180" s="1">
        <v>34203085</v>
      </c>
      <c r="G2180" s="1">
        <v>1.83</v>
      </c>
      <c r="H2180" s="1">
        <v>17.33659659736956</v>
      </c>
      <c r="I2180" s="1">
        <v>-15.436697115501575</v>
      </c>
      <c r="J2180" s="1">
        <v>-7.7931056213667933</v>
      </c>
      <c r="K2180" s="1">
        <v>-18.395857489793404</v>
      </c>
      <c r="L2180" s="1">
        <v>22.280815731135238</v>
      </c>
      <c r="M2180" s="1">
        <v>64.709999084472656</v>
      </c>
      <c r="N2180" s="1">
        <v>0.96661041736602782</v>
      </c>
      <c r="O2180" s="1">
        <v>0.96533690096206171</v>
      </c>
      <c r="P2180" s="1">
        <v>0.9331047047377663</v>
      </c>
      <c r="Q2180" s="1">
        <v>0.96357500076293945</v>
      </c>
      <c r="R2180" s="1">
        <v>0.9329846751933194</v>
      </c>
      <c r="S2180" s="1">
        <v>0.89900070911121355</v>
      </c>
      <c r="T2180" s="1">
        <v>0.89900070911121355</v>
      </c>
      <c r="U2180" s="1">
        <v>0.9331047047377663</v>
      </c>
      <c r="V2180" s="1">
        <v>406.790663</v>
      </c>
      <c r="W2180" s="1">
        <v>379.211635</v>
      </c>
      <c r="X2180" s="1">
        <v>262.000766</v>
      </c>
      <c r="Y2180" s="1">
        <v>389.46</v>
      </c>
      <c r="Z2180" s="7">
        <v>74463.375599999999</v>
      </c>
      <c r="AA2180" s="7">
        <v>14.881113375</v>
      </c>
      <c r="AB2180" s="7">
        <v>19.410243655999999</v>
      </c>
      <c r="AC2180" s="7" t="s">
        <v>444</v>
      </c>
      <c r="AD2180" s="7">
        <v>29.224006431999999</v>
      </c>
      <c r="AE2180" s="7">
        <v>11.80390841</v>
      </c>
      <c r="AF2180" s="7">
        <v>45.631853327999998</v>
      </c>
      <c r="AG2180" s="7">
        <v>18.754825700000001</v>
      </c>
    </row>
    <row r="2181" spans="1:33" x14ac:dyDescent="0.25">
      <c r="A2181" s="1">
        <v>55014</v>
      </c>
      <c r="B2181" s="1">
        <v>20024000</v>
      </c>
      <c r="C2181" s="1">
        <v>9221163</v>
      </c>
      <c r="D2181" s="1">
        <v>282182</v>
      </c>
      <c r="E2181" s="1" t="s">
        <v>649</v>
      </c>
      <c r="F2181" s="1">
        <v>34203085</v>
      </c>
      <c r="G2181" s="1">
        <v>1.83</v>
      </c>
      <c r="H2181" s="1">
        <v>77.557061351329338</v>
      </c>
      <c r="I2181" s="1">
        <v>-48.014588179094012</v>
      </c>
      <c r="J2181" s="1">
        <v>1.9940884671083867</v>
      </c>
      <c r="K2181" s="1">
        <v>-73.389234204068984</v>
      </c>
      <c r="L2181" s="1">
        <v>76.579769155203039</v>
      </c>
      <c r="M2181" s="1">
        <v>157.46249389648438</v>
      </c>
      <c r="N2181" s="1">
        <v>0.76922729492187503</v>
      </c>
      <c r="O2181" s="1">
        <v>0.96533690096206171</v>
      </c>
      <c r="P2181" s="1">
        <v>0.74256349301531266</v>
      </c>
      <c r="Q2181" s="1">
        <v>0.81230456542968754</v>
      </c>
      <c r="R2181" s="1">
        <v>0.9329846751933194</v>
      </c>
      <c r="S2181" s="1">
        <v>0.75786771113546747</v>
      </c>
      <c r="T2181" s="1">
        <v>0.75786771113546747</v>
      </c>
      <c r="U2181" s="1">
        <v>0.74256349301531266</v>
      </c>
      <c r="V2181" s="1">
        <v>406.790663</v>
      </c>
      <c r="W2181" s="1">
        <v>379.211635</v>
      </c>
      <c r="X2181" s="1">
        <v>262.000766</v>
      </c>
      <c r="Y2181" s="1">
        <v>389.46</v>
      </c>
      <c r="Z2181" s="7">
        <v>74463.375599999999</v>
      </c>
      <c r="AA2181" s="7">
        <v>2.6770640521</v>
      </c>
      <c r="AB2181" s="7">
        <v>2.6307295734</v>
      </c>
      <c r="AC2181" s="7" t="s">
        <v>444</v>
      </c>
      <c r="AD2181" s="7" t="s">
        <v>445</v>
      </c>
      <c r="AE2181" s="7">
        <v>1.7056001196999999</v>
      </c>
      <c r="AF2181" s="7" t="s">
        <v>445</v>
      </c>
      <c r="AG2181" s="7">
        <v>2.9406158291</v>
      </c>
    </row>
    <row r="2182" spans="1:33" x14ac:dyDescent="0.25">
      <c r="A2182" s="1">
        <v>55015</v>
      </c>
      <c r="B2182" s="1">
        <v>20024000</v>
      </c>
      <c r="C2182" s="1">
        <v>9221162</v>
      </c>
      <c r="D2182" s="1">
        <v>282181</v>
      </c>
      <c r="E2182" s="1" t="s">
        <v>651</v>
      </c>
      <c r="F2182" s="1">
        <v>34203085</v>
      </c>
      <c r="G2182" s="1">
        <v>1.83</v>
      </c>
      <c r="H2182" s="1">
        <v>86.002711990121156</v>
      </c>
      <c r="I2182" s="1">
        <v>-55.644053452189979</v>
      </c>
      <c r="J2182" s="1">
        <v>-1.235811327687264</v>
      </c>
      <c r="K2182" s="1">
        <v>-80.928360971978947</v>
      </c>
      <c r="L2182" s="1">
        <v>86.62876971174272</v>
      </c>
      <c r="M2182" s="1">
        <v>148.04998779296875</v>
      </c>
      <c r="N2182" s="1">
        <v>0.80305361066545755</v>
      </c>
      <c r="O2182" s="1">
        <v>0.96533690096206171</v>
      </c>
      <c r="P2182" s="1">
        <v>0.77521728382618682</v>
      </c>
      <c r="Q2182" s="1">
        <v>0.84203574044363827</v>
      </c>
      <c r="R2182" s="1">
        <v>0.9329846751933194</v>
      </c>
      <c r="S2182" s="1">
        <v>0.7856064417989741</v>
      </c>
      <c r="T2182" s="1">
        <v>0.7856064417989741</v>
      </c>
      <c r="U2182" s="1">
        <v>0.77521728382618682</v>
      </c>
      <c r="V2182" s="1">
        <v>406.790663</v>
      </c>
      <c r="W2182" s="1">
        <v>379.211635</v>
      </c>
      <c r="X2182" s="1">
        <v>262.000766</v>
      </c>
      <c r="Y2182" s="1">
        <v>389.46</v>
      </c>
      <c r="Z2182" s="7">
        <v>74463.375599999999</v>
      </c>
      <c r="AA2182" s="7">
        <v>2.3934617178000002</v>
      </c>
      <c r="AB2182" s="7">
        <v>2.4181644610999999</v>
      </c>
      <c r="AC2182" s="7" t="s">
        <v>444</v>
      </c>
      <c r="AD2182" s="7">
        <v>165.55413727999999</v>
      </c>
      <c r="AE2182" s="7">
        <v>1.5433542339999999</v>
      </c>
      <c r="AF2182" s="7">
        <v>243.30600092</v>
      </c>
      <c r="AG2182" s="7">
        <v>2.7306590636000001</v>
      </c>
    </row>
    <row r="2183" spans="1:33" x14ac:dyDescent="0.25">
      <c r="A2183" s="1">
        <v>65572</v>
      </c>
      <c r="B2183" s="1">
        <v>20026000</v>
      </c>
      <c r="C2183" s="1">
        <v>9221188</v>
      </c>
      <c r="D2183" s="1">
        <v>282193</v>
      </c>
      <c r="E2183" s="1" t="s">
        <v>655</v>
      </c>
      <c r="F2183" s="1">
        <v>34203085</v>
      </c>
      <c r="G2183" s="1">
        <v>1.83</v>
      </c>
      <c r="H2183" s="1">
        <v>14.707122494615641</v>
      </c>
      <c r="I2183" s="1">
        <v>7.4080772507349639</v>
      </c>
      <c r="J2183" s="1">
        <v>9.874650192927767</v>
      </c>
      <c r="K2183" s="1">
        <v>-10.941085132142961</v>
      </c>
      <c r="L2183" s="1">
        <v>15.990794123027925</v>
      </c>
      <c r="M2183" s="1">
        <v>34.474998474121094</v>
      </c>
      <c r="N2183" s="1">
        <v>0.98970659838782415</v>
      </c>
      <c r="O2183" s="1">
        <v>0.96533690096206171</v>
      </c>
      <c r="P2183" s="1">
        <v>0.95540030054940595</v>
      </c>
      <c r="Q2183" s="1">
        <v>0.98877083460489912</v>
      </c>
      <c r="R2183" s="1">
        <v>0.9329846751933194</v>
      </c>
      <c r="S2183" s="1">
        <v>0.92250803596447917</v>
      </c>
      <c r="T2183" s="1">
        <v>0.92250803596447917</v>
      </c>
      <c r="U2183" s="1">
        <v>0.95540030054940595</v>
      </c>
      <c r="V2183" s="1">
        <v>406.790663</v>
      </c>
      <c r="W2183" s="1">
        <v>379.211635</v>
      </c>
      <c r="X2183" s="1">
        <v>262.000766</v>
      </c>
      <c r="Y2183" s="1">
        <v>389.46</v>
      </c>
      <c r="Z2183" s="7">
        <v>74463.375599999999</v>
      </c>
      <c r="AA2183" s="7">
        <v>21.656717813</v>
      </c>
      <c r="AB2183" s="7">
        <v>23.634248486000001</v>
      </c>
      <c r="AC2183" s="7">
        <v>47.905930349999998</v>
      </c>
      <c r="AD2183" s="7" t="s">
        <v>445</v>
      </c>
      <c r="AE2183" s="7">
        <v>21.090844659999998</v>
      </c>
      <c r="AF2183" s="7" t="s">
        <v>445</v>
      </c>
      <c r="AG2183" s="7">
        <v>33.008528089999999</v>
      </c>
    </row>
    <row r="2184" spans="1:33" x14ac:dyDescent="0.25">
      <c r="A2184" s="1">
        <v>65573</v>
      </c>
      <c r="B2184" s="1">
        <v>20026000</v>
      </c>
      <c r="C2184" s="1">
        <v>9221162</v>
      </c>
      <c r="D2184" s="1">
        <v>282189</v>
      </c>
      <c r="E2184" s="1" t="s">
        <v>651</v>
      </c>
      <c r="F2184" s="1">
        <v>34203085</v>
      </c>
      <c r="G2184" s="1">
        <v>1.83</v>
      </c>
      <c r="H2184" s="1">
        <v>90.396194073802107</v>
      </c>
      <c r="I2184" s="1">
        <v>-34.988857037460271</v>
      </c>
      <c r="J2184" s="1">
        <v>24.322452726888411</v>
      </c>
      <c r="K2184" s="1">
        <v>-86.866989685607408</v>
      </c>
      <c r="L2184" s="1">
        <v>81.02104954603503</v>
      </c>
      <c r="M2184" s="1">
        <v>148.04998779296875</v>
      </c>
      <c r="N2184" s="1">
        <v>0.80305361066545755</v>
      </c>
      <c r="O2184" s="1">
        <v>0.96533690096206171</v>
      </c>
      <c r="P2184" s="1">
        <v>0.77521728382618682</v>
      </c>
      <c r="Q2184" s="1">
        <v>0.84203574044363827</v>
      </c>
      <c r="R2184" s="1">
        <v>0.9329846751933194</v>
      </c>
      <c r="S2184" s="1">
        <v>0.7856064417989741</v>
      </c>
      <c r="T2184" s="1">
        <v>0.7856064417989741</v>
      </c>
      <c r="U2184" s="1">
        <v>0.77521728382618682</v>
      </c>
      <c r="V2184" s="1">
        <v>406.790663</v>
      </c>
      <c r="W2184" s="1">
        <v>379.211635</v>
      </c>
      <c r="X2184" s="1">
        <v>262.000766</v>
      </c>
      <c r="Y2184" s="1">
        <v>389.46</v>
      </c>
      <c r="Z2184" s="7">
        <v>74463.375599999999</v>
      </c>
      <c r="AA2184" s="7">
        <v>2.6283338135999998</v>
      </c>
      <c r="AB2184" s="7">
        <v>2.2520330827000001</v>
      </c>
      <c r="AC2184" s="7" t="s">
        <v>444</v>
      </c>
      <c r="AD2184" s="7" t="s">
        <v>445</v>
      </c>
      <c r="AE2184" s="7">
        <v>1.369478789</v>
      </c>
      <c r="AF2184" s="7" t="s">
        <v>445</v>
      </c>
      <c r="AG2184" s="7">
        <v>2.4756139755</v>
      </c>
    </row>
    <row r="2185" spans="1:33" x14ac:dyDescent="0.25">
      <c r="A2185" s="1">
        <v>65574</v>
      </c>
      <c r="B2185" s="1">
        <v>20026000</v>
      </c>
      <c r="C2185" s="1">
        <v>9221163</v>
      </c>
      <c r="D2185" s="1">
        <v>282190</v>
      </c>
      <c r="E2185" s="1" t="s">
        <v>649</v>
      </c>
      <c r="F2185" s="1">
        <v>34203085</v>
      </c>
      <c r="G2185" s="1">
        <v>1.83</v>
      </c>
      <c r="H2185" s="1">
        <v>81.950623665666996</v>
      </c>
      <c r="I2185" s="1">
        <v>-27.355031513674916</v>
      </c>
      <c r="J2185" s="1">
        <v>27.552268628142397</v>
      </c>
      <c r="K2185" s="1">
        <v>-79.332223414003096</v>
      </c>
      <c r="L2185" s="1">
        <v>72.229796848413571</v>
      </c>
      <c r="M2185" s="1">
        <v>157.46249389648438</v>
      </c>
      <c r="N2185" s="1">
        <v>0.76922729492187503</v>
      </c>
      <c r="O2185" s="1">
        <v>0.96533690096206171</v>
      </c>
      <c r="P2185" s="1">
        <v>0.74256349301531266</v>
      </c>
      <c r="Q2185" s="1">
        <v>0.81230456542968754</v>
      </c>
      <c r="R2185" s="1">
        <v>0.9329846751933194</v>
      </c>
      <c r="S2185" s="1">
        <v>0.75786771113546747</v>
      </c>
      <c r="T2185" s="1">
        <v>0.75786771113546747</v>
      </c>
      <c r="U2185" s="1">
        <v>0.74256349301531266</v>
      </c>
      <c r="V2185" s="1">
        <v>406.790663</v>
      </c>
      <c r="W2185" s="1">
        <v>379.211635</v>
      </c>
      <c r="X2185" s="1">
        <v>262.000766</v>
      </c>
      <c r="Y2185" s="1">
        <v>389.46</v>
      </c>
      <c r="Z2185" s="7">
        <v>74463.375599999999</v>
      </c>
      <c r="AA2185" s="7">
        <v>2.8985118131999998</v>
      </c>
      <c r="AB2185" s="7">
        <v>2.4360777707999999</v>
      </c>
      <c r="AC2185" s="7" t="s">
        <v>444</v>
      </c>
      <c r="AD2185" s="7" t="s">
        <v>445</v>
      </c>
      <c r="AE2185" s="7">
        <v>1.5029163724000001</v>
      </c>
      <c r="AF2185" s="7" t="s">
        <v>445</v>
      </c>
      <c r="AG2185" s="7">
        <v>2.6454137491999998</v>
      </c>
    </row>
    <row r="2186" spans="1:33" x14ac:dyDescent="0.25">
      <c r="A2186" s="1">
        <v>65575</v>
      </c>
      <c r="B2186" s="1">
        <v>20026000</v>
      </c>
      <c r="C2186" s="1">
        <v>9221170</v>
      </c>
      <c r="D2186" s="1">
        <v>282191</v>
      </c>
      <c r="E2186" s="1" t="s">
        <v>650</v>
      </c>
      <c r="F2186" s="1">
        <v>34203085</v>
      </c>
      <c r="G2186" s="1">
        <v>1.83</v>
      </c>
      <c r="H2186" s="1">
        <v>52.07399181237902</v>
      </c>
      <c r="I2186" s="1">
        <v>-14.635376913199321</v>
      </c>
      <c r="J2186" s="1">
        <v>21.275155081047757</v>
      </c>
      <c r="K2186" s="1">
        <v>-49.792465893166373</v>
      </c>
      <c r="L2186" s="1">
        <v>45.350552924150449</v>
      </c>
      <c r="M2186" s="1">
        <v>143.04750061035156</v>
      </c>
      <c r="N2186" s="1">
        <v>0.81913303375244129</v>
      </c>
      <c r="O2186" s="1">
        <v>0.96533690096206171</v>
      </c>
      <c r="P2186" s="1">
        <v>0.79073934427823356</v>
      </c>
      <c r="Q2186" s="1">
        <v>0.85275535583496087</v>
      </c>
      <c r="R2186" s="1">
        <v>0.9329846751933194</v>
      </c>
      <c r="S2186" s="1">
        <v>0.79560767868304449</v>
      </c>
      <c r="T2186" s="1">
        <v>0.79560767868304449</v>
      </c>
      <c r="U2186" s="1">
        <v>0.79073934427823356</v>
      </c>
      <c r="V2186" s="1">
        <v>406.790663</v>
      </c>
      <c r="W2186" s="1">
        <v>379.211635</v>
      </c>
      <c r="X2186" s="1">
        <v>262.000766</v>
      </c>
      <c r="Y2186" s="1">
        <v>389.46</v>
      </c>
      <c r="Z2186" s="7">
        <v>74463.375599999999</v>
      </c>
      <c r="AA2186" s="7">
        <v>5.6119934657000003</v>
      </c>
      <c r="AB2186" s="7">
        <v>4.7582979366</v>
      </c>
      <c r="AC2186" s="7" t="s">
        <v>444</v>
      </c>
      <c r="AD2186" s="7" t="s">
        <v>445</v>
      </c>
      <c r="AE2186" s="7">
        <v>3.1863727274999998</v>
      </c>
      <c r="AF2186" s="7" t="s">
        <v>445</v>
      </c>
      <c r="AG2186" s="7">
        <v>5.1848984480000002</v>
      </c>
    </row>
    <row r="2187" spans="1:33" x14ac:dyDescent="0.25">
      <c r="A2187" s="1">
        <v>65576</v>
      </c>
      <c r="B2187" s="1">
        <v>20026000</v>
      </c>
      <c r="C2187" s="1">
        <v>9221203</v>
      </c>
      <c r="D2187" s="1">
        <v>282194</v>
      </c>
      <c r="E2187" s="1" t="s">
        <v>654</v>
      </c>
      <c r="F2187" s="1">
        <v>34203085</v>
      </c>
      <c r="G2187" s="1">
        <v>1.83</v>
      </c>
      <c r="H2187" s="1">
        <v>21.752226734544479</v>
      </c>
      <c r="I2187" s="1">
        <v>2.6568371090373919</v>
      </c>
      <c r="J2187" s="1">
        <v>17.743007331938344</v>
      </c>
      <c r="K2187" s="1">
        <v>-21.772822789421795</v>
      </c>
      <c r="L2187" s="1">
        <v>23.216417664537598</v>
      </c>
      <c r="M2187" s="1">
        <v>64.709999084472656</v>
      </c>
      <c r="N2187" s="1">
        <v>0.96661041736602782</v>
      </c>
      <c r="O2187" s="1">
        <v>0.96533690096206171</v>
      </c>
      <c r="P2187" s="1">
        <v>0.9331047047377663</v>
      </c>
      <c r="Q2187" s="1">
        <v>0.96357500076293945</v>
      </c>
      <c r="R2187" s="1">
        <v>0.9329846751933194</v>
      </c>
      <c r="S2187" s="1">
        <v>0.89900070911121355</v>
      </c>
      <c r="T2187" s="1">
        <v>0.89900070911121355</v>
      </c>
      <c r="U2187" s="1">
        <v>0.9331047047377663</v>
      </c>
      <c r="V2187" s="1">
        <v>406.790663</v>
      </c>
      <c r="W2187" s="1">
        <v>379.211635</v>
      </c>
      <c r="X2187" s="1">
        <v>262.000766</v>
      </c>
      <c r="Y2187" s="1">
        <v>389.46</v>
      </c>
      <c r="Z2187" s="7">
        <v>74463.375599999999</v>
      </c>
      <c r="AA2187" s="7">
        <v>14.241117981</v>
      </c>
      <c r="AB2187" s="7">
        <v>15.267031648</v>
      </c>
      <c r="AC2187" s="7">
        <v>132.18248209999999</v>
      </c>
      <c r="AD2187" s="7" t="s">
        <v>445</v>
      </c>
      <c r="AE2187" s="7">
        <v>9.8180219304000005</v>
      </c>
      <c r="AF2187" s="7" t="s">
        <v>445</v>
      </c>
      <c r="AG2187" s="7">
        <v>15.690851794</v>
      </c>
    </row>
    <row r="2188" spans="1:33" x14ac:dyDescent="0.25">
      <c r="A2188" s="1">
        <v>65577</v>
      </c>
      <c r="B2188" s="1">
        <v>20026000</v>
      </c>
      <c r="C2188" s="1">
        <v>9221179</v>
      </c>
      <c r="D2188" s="1">
        <v>282192</v>
      </c>
      <c r="E2188" s="1" t="s">
        <v>652</v>
      </c>
      <c r="F2188" s="1">
        <v>34203085</v>
      </c>
      <c r="G2188" s="1">
        <v>1.83</v>
      </c>
      <c r="H2188" s="1">
        <v>62.463263138809054</v>
      </c>
      <c r="I2188" s="1">
        <v>-21.085559788245405</v>
      </c>
      <c r="J2188" s="1">
        <v>22.1118403505766</v>
      </c>
      <c r="K2188" s="1">
        <v>-59.271939459947426</v>
      </c>
      <c r="L2188" s="1">
        <v>54.858642381322483</v>
      </c>
      <c r="M2188" s="1">
        <v>133.54750061035156</v>
      </c>
      <c r="N2188" s="1">
        <v>0.84966874803815551</v>
      </c>
      <c r="O2188" s="1">
        <v>0.96533690096206171</v>
      </c>
      <c r="P2188" s="1">
        <v>0.82021659607546793</v>
      </c>
      <c r="Q2188" s="1">
        <v>0.87311249869210372</v>
      </c>
      <c r="R2188" s="1">
        <v>0.9329846751933194</v>
      </c>
      <c r="S2188" s="1">
        <v>0.81460058099947985</v>
      </c>
      <c r="T2188" s="1">
        <v>0.81460058099947985</v>
      </c>
      <c r="U2188" s="1">
        <v>0.82021659607546793</v>
      </c>
      <c r="V2188" s="1">
        <v>406.790663</v>
      </c>
      <c r="W2188" s="1">
        <v>379.211635</v>
      </c>
      <c r="X2188" s="1">
        <v>262.000766</v>
      </c>
      <c r="Y2188" s="1">
        <v>389.46</v>
      </c>
      <c r="Z2188" s="7">
        <v>74463.375599999999</v>
      </c>
      <c r="AA2188" s="7">
        <v>4.6697662017999999</v>
      </c>
      <c r="AB2188" s="7">
        <v>3.9794977211</v>
      </c>
      <c r="AC2188" s="7" t="s">
        <v>444</v>
      </c>
      <c r="AD2188" s="7" t="s">
        <v>445</v>
      </c>
      <c r="AE2188" s="7">
        <v>2.6007928566</v>
      </c>
      <c r="AF2188" s="7" t="s">
        <v>445</v>
      </c>
      <c r="AG2188" s="7">
        <v>4.3894230290999996</v>
      </c>
    </row>
    <row r="2189" spans="1:33" x14ac:dyDescent="0.25">
      <c r="A2189" s="1">
        <v>75992</v>
      </c>
      <c r="B2189" s="1">
        <v>20028000</v>
      </c>
      <c r="C2189" s="1">
        <v>9221163</v>
      </c>
      <c r="D2189" s="1">
        <v>282202</v>
      </c>
      <c r="E2189" s="1" t="s">
        <v>649</v>
      </c>
      <c r="F2189" s="1">
        <v>34203085</v>
      </c>
      <c r="G2189" s="1">
        <v>1.83</v>
      </c>
      <c r="H2189" s="1">
        <v>78.402312018374886</v>
      </c>
      <c r="I2189" s="1">
        <v>-26.767267045408801</v>
      </c>
      <c r="J2189" s="1">
        <v>24.582038775114327</v>
      </c>
      <c r="K2189" s="1">
        <v>-75.182076931328595</v>
      </c>
      <c r="L2189" s="1">
        <v>69.454413820205104</v>
      </c>
      <c r="M2189" s="1">
        <v>157.46249389648438</v>
      </c>
      <c r="N2189" s="1">
        <v>0.76922729492187503</v>
      </c>
      <c r="O2189" s="1">
        <v>0.96533690096206171</v>
      </c>
      <c r="P2189" s="1">
        <v>0.74256349301531266</v>
      </c>
      <c r="Q2189" s="1">
        <v>0.81230456542968754</v>
      </c>
      <c r="R2189" s="1">
        <v>0.9329846751933194</v>
      </c>
      <c r="S2189" s="1">
        <v>0.75786771113546747</v>
      </c>
      <c r="T2189" s="1">
        <v>0.75786771113546747</v>
      </c>
      <c r="U2189" s="1">
        <v>0.74256349301531266</v>
      </c>
      <c r="V2189" s="1">
        <v>406.790663</v>
      </c>
      <c r="W2189" s="1">
        <v>379.211635</v>
      </c>
      <c r="X2189" s="1">
        <v>262.000766</v>
      </c>
      <c r="Y2189" s="1">
        <v>389.46</v>
      </c>
      <c r="Z2189" s="7">
        <v>74463.375599999999</v>
      </c>
      <c r="AA2189" s="7">
        <v>3.0542954836999998</v>
      </c>
      <c r="AB2189" s="7">
        <v>2.5915868937000002</v>
      </c>
      <c r="AC2189" s="7" t="s">
        <v>444</v>
      </c>
      <c r="AD2189" s="7" t="s">
        <v>445</v>
      </c>
      <c r="AE2189" s="7">
        <v>1.6410805467</v>
      </c>
      <c r="AF2189" s="7" t="s">
        <v>445</v>
      </c>
      <c r="AG2189" s="7">
        <v>2.8466452351</v>
      </c>
    </row>
    <row r="2190" spans="1:33" x14ac:dyDescent="0.25">
      <c r="A2190" s="1">
        <v>75993</v>
      </c>
      <c r="B2190" s="1">
        <v>20028000</v>
      </c>
      <c r="C2190" s="1">
        <v>9221188</v>
      </c>
      <c r="D2190" s="1">
        <v>282203</v>
      </c>
      <c r="E2190" s="1" t="s">
        <v>655</v>
      </c>
      <c r="F2190" s="1">
        <v>34203085</v>
      </c>
      <c r="G2190" s="1">
        <v>1.83</v>
      </c>
      <c r="H2190" s="1">
        <v>11.72398650433124</v>
      </c>
      <c r="I2190" s="1">
        <v>7.9891525726327108</v>
      </c>
      <c r="J2190" s="1">
        <v>6.3392487571840226</v>
      </c>
      <c r="K2190" s="1">
        <v>-6.7842535448213015</v>
      </c>
      <c r="L2190" s="1">
        <v>12.808322718369952</v>
      </c>
      <c r="M2190" s="1">
        <v>34.474998474121094</v>
      </c>
      <c r="N2190" s="1">
        <v>0.98970659838782415</v>
      </c>
      <c r="O2190" s="1">
        <v>0.96533690096206171</v>
      </c>
      <c r="P2190" s="1">
        <v>0.95540030054940595</v>
      </c>
      <c r="Q2190" s="1">
        <v>0.98877083460489912</v>
      </c>
      <c r="R2190" s="1">
        <v>0.9329846751933194</v>
      </c>
      <c r="S2190" s="1">
        <v>0.92250803596447917</v>
      </c>
      <c r="T2190" s="1">
        <v>0.92250803596447917</v>
      </c>
      <c r="U2190" s="1">
        <v>0.95540030054940595</v>
      </c>
      <c r="V2190" s="1">
        <v>406.790663</v>
      </c>
      <c r="W2190" s="1">
        <v>379.211635</v>
      </c>
      <c r="X2190" s="1">
        <v>262.000766</v>
      </c>
      <c r="Y2190" s="1">
        <v>389.46</v>
      </c>
      <c r="Z2190" s="7">
        <v>74463.375599999999</v>
      </c>
      <c r="AA2190" s="7">
        <v>27.286210304000001</v>
      </c>
      <c r="AB2190" s="7">
        <v>29.902364985999998</v>
      </c>
      <c r="AC2190" s="7">
        <v>44.348853556000002</v>
      </c>
      <c r="AD2190" s="7" t="s">
        <v>445</v>
      </c>
      <c r="AE2190" s="7">
        <v>34.626294104000003</v>
      </c>
      <c r="AF2190" s="7" t="s">
        <v>445</v>
      </c>
      <c r="AG2190" s="7">
        <v>53.846151988999999</v>
      </c>
    </row>
    <row r="2191" spans="1:33" x14ac:dyDescent="0.25">
      <c r="A2191" s="1">
        <v>75994</v>
      </c>
      <c r="B2191" s="1">
        <v>20028000</v>
      </c>
      <c r="C2191" s="1">
        <v>9221162</v>
      </c>
      <c r="D2191" s="1">
        <v>282201</v>
      </c>
      <c r="E2191" s="1" t="s">
        <v>651</v>
      </c>
      <c r="F2191" s="1">
        <v>34203085</v>
      </c>
      <c r="G2191" s="1">
        <v>1.83</v>
      </c>
      <c r="H2191" s="1">
        <v>86.848394012114852</v>
      </c>
      <c r="I2191" s="1">
        <v>-34.401706516492453</v>
      </c>
      <c r="J2191" s="1">
        <v>21.351709709904494</v>
      </c>
      <c r="K2191" s="1">
        <v>-82.71622741671689</v>
      </c>
      <c r="L2191" s="1">
        <v>78.38573279658678</v>
      </c>
      <c r="M2191" s="1">
        <v>148.04998779296875</v>
      </c>
      <c r="N2191" s="1">
        <v>0.80305361066545755</v>
      </c>
      <c r="O2191" s="1">
        <v>0.96533690096206171</v>
      </c>
      <c r="P2191" s="1">
        <v>0.77521728382618682</v>
      </c>
      <c r="Q2191" s="1">
        <v>0.84203574044363827</v>
      </c>
      <c r="R2191" s="1">
        <v>0.9329846751933194</v>
      </c>
      <c r="S2191" s="1">
        <v>0.7856064417989741</v>
      </c>
      <c r="T2191" s="1">
        <v>0.7856064417989741</v>
      </c>
      <c r="U2191" s="1">
        <v>0.77521728382618682</v>
      </c>
      <c r="V2191" s="1">
        <v>406.790663</v>
      </c>
      <c r="W2191" s="1">
        <v>379.211635</v>
      </c>
      <c r="X2191" s="1">
        <v>262.000766</v>
      </c>
      <c r="Y2191" s="1">
        <v>389.46</v>
      </c>
      <c r="Z2191" s="7">
        <v>74463.375599999999</v>
      </c>
      <c r="AA2191" s="7">
        <v>2.75031786</v>
      </c>
      <c r="AB2191" s="7">
        <v>2.3848802505000002</v>
      </c>
      <c r="AC2191" s="7" t="s">
        <v>444</v>
      </c>
      <c r="AD2191" s="7" t="s">
        <v>445</v>
      </c>
      <c r="AE2191" s="7">
        <v>1.4883810099999999</v>
      </c>
      <c r="AF2191" s="7" t="s">
        <v>445</v>
      </c>
      <c r="AG2191" s="7">
        <v>2.6500228890000002</v>
      </c>
    </row>
    <row r="2192" spans="1:33" x14ac:dyDescent="0.25">
      <c r="A2192" s="1">
        <v>75995</v>
      </c>
      <c r="B2192" s="1">
        <v>20028000</v>
      </c>
      <c r="C2192" s="1">
        <v>9221203</v>
      </c>
      <c r="D2192" s="1">
        <v>282204</v>
      </c>
      <c r="E2192" s="1" t="s">
        <v>654</v>
      </c>
      <c r="F2192" s="1">
        <v>34203085</v>
      </c>
      <c r="G2192" s="1">
        <v>1.83</v>
      </c>
      <c r="H2192" s="1">
        <v>18.185621929964356</v>
      </c>
      <c r="I2192" s="1">
        <v>3.2403967969187448</v>
      </c>
      <c r="J2192" s="1">
        <v>14.791074480625607</v>
      </c>
      <c r="K2192" s="1">
        <v>-17.618475370789863</v>
      </c>
      <c r="L2192" s="1">
        <v>19.442364344244591</v>
      </c>
      <c r="M2192" s="1">
        <v>64.709999084472656</v>
      </c>
      <c r="N2192" s="1">
        <v>0.96661041736602782</v>
      </c>
      <c r="O2192" s="1">
        <v>0.96533690096206171</v>
      </c>
      <c r="P2192" s="1">
        <v>0.9331047047377663</v>
      </c>
      <c r="Q2192" s="1">
        <v>0.96357500076293945</v>
      </c>
      <c r="R2192" s="1">
        <v>0.9329846751933194</v>
      </c>
      <c r="S2192" s="1">
        <v>0.89900070911121355</v>
      </c>
      <c r="T2192" s="1">
        <v>0.89900070911121355</v>
      </c>
      <c r="U2192" s="1">
        <v>0.9331047047377663</v>
      </c>
      <c r="V2192" s="1">
        <v>406.790663</v>
      </c>
      <c r="W2192" s="1">
        <v>379.211635</v>
      </c>
      <c r="X2192" s="1">
        <v>262.000766</v>
      </c>
      <c r="Y2192" s="1">
        <v>389.46</v>
      </c>
      <c r="Z2192" s="7">
        <v>74463.375599999999</v>
      </c>
      <c r="AA2192" s="7">
        <v>17.19964663</v>
      </c>
      <c r="AB2192" s="7">
        <v>18.457358240000001</v>
      </c>
      <c r="AC2192" s="7">
        <v>108.19778746</v>
      </c>
      <c r="AD2192" s="7" t="s">
        <v>445</v>
      </c>
      <c r="AE2192" s="7">
        <v>12.368856809</v>
      </c>
      <c r="AF2192" s="7" t="s">
        <v>445</v>
      </c>
      <c r="AG2192" s="7">
        <v>19.626470263000002</v>
      </c>
    </row>
    <row r="2193" spans="1:33" x14ac:dyDescent="0.25">
      <c r="A2193" s="1">
        <v>84384</v>
      </c>
      <c r="B2193" s="1">
        <v>20030000</v>
      </c>
      <c r="C2193" s="1">
        <v>9221170</v>
      </c>
      <c r="D2193" s="1">
        <v>282212</v>
      </c>
      <c r="E2193" s="1" t="s">
        <v>650</v>
      </c>
      <c r="F2193" s="1">
        <v>34203085</v>
      </c>
      <c r="G2193" s="1">
        <v>1.83</v>
      </c>
      <c r="H2193" s="1">
        <v>48.89074535220967</v>
      </c>
      <c r="I2193" s="1">
        <v>-23.764830089594884</v>
      </c>
      <c r="J2193" s="1">
        <v>9.2333621824702021</v>
      </c>
      <c r="K2193" s="1">
        <v>-46.257440403919418</v>
      </c>
      <c r="L2193" s="1">
        <v>44.991375479418835</v>
      </c>
      <c r="M2193" s="1">
        <v>143.04750061035156</v>
      </c>
      <c r="N2193" s="1">
        <v>0.81913303375244129</v>
      </c>
      <c r="O2193" s="1">
        <v>0.96533690096206171</v>
      </c>
      <c r="P2193" s="1">
        <v>0.79073934427823356</v>
      </c>
      <c r="Q2193" s="1">
        <v>0.85275535583496087</v>
      </c>
      <c r="R2193" s="1">
        <v>0.9329846751933194</v>
      </c>
      <c r="S2193" s="1">
        <v>0.79560767868304449</v>
      </c>
      <c r="T2193" s="1">
        <v>0.79560767868304449</v>
      </c>
      <c r="U2193" s="1">
        <v>0.79073934427823356</v>
      </c>
      <c r="V2193" s="1">
        <v>406.790663</v>
      </c>
      <c r="W2193" s="1">
        <v>379.211635</v>
      </c>
      <c r="X2193" s="1">
        <v>262.000766</v>
      </c>
      <c r="Y2193" s="1">
        <v>389.46</v>
      </c>
      <c r="Z2193" s="7">
        <v>74463.375599999999</v>
      </c>
      <c r="AA2193" s="7">
        <v>5.6647786694000004</v>
      </c>
      <c r="AB2193" s="7">
        <v>5.1332171854000004</v>
      </c>
      <c r="AC2193" s="7" t="s">
        <v>444</v>
      </c>
      <c r="AD2193" s="7" t="s">
        <v>445</v>
      </c>
      <c r="AE2193" s="7">
        <v>3.5062982178</v>
      </c>
      <c r="AF2193" s="7" t="s">
        <v>445</v>
      </c>
      <c r="AG2193" s="7">
        <v>5.6575526516999997</v>
      </c>
    </row>
    <row r="2194" spans="1:33" x14ac:dyDescent="0.25">
      <c r="A2194" s="1">
        <v>84385</v>
      </c>
      <c r="B2194" s="1">
        <v>20030000</v>
      </c>
      <c r="C2194" s="1">
        <v>9221163</v>
      </c>
      <c r="D2194" s="1">
        <v>282211</v>
      </c>
      <c r="E2194" s="1" t="s">
        <v>649</v>
      </c>
      <c r="F2194" s="1">
        <v>34203085</v>
      </c>
      <c r="G2194" s="1">
        <v>1.83</v>
      </c>
      <c r="H2194" s="1">
        <v>78.751468149362665</v>
      </c>
      <c r="I2194" s="1">
        <v>-36.477706016900228</v>
      </c>
      <c r="J2194" s="1">
        <v>15.526384134282967</v>
      </c>
      <c r="K2194" s="1">
        <v>-75.803977249343262</v>
      </c>
      <c r="L2194" s="1">
        <v>72.250517293536504</v>
      </c>
      <c r="M2194" s="1">
        <v>157.46249389648438</v>
      </c>
      <c r="N2194" s="1">
        <v>0.76922729492187503</v>
      </c>
      <c r="O2194" s="1">
        <v>0.96533690096206171</v>
      </c>
      <c r="P2194" s="1">
        <v>0.74256349301531266</v>
      </c>
      <c r="Q2194" s="1">
        <v>0.81230456542968754</v>
      </c>
      <c r="R2194" s="1">
        <v>0.9329846751933194</v>
      </c>
      <c r="S2194" s="1">
        <v>0.75786771113546747</v>
      </c>
      <c r="T2194" s="1">
        <v>0.75786771113546747</v>
      </c>
      <c r="U2194" s="1">
        <v>0.74256349301531266</v>
      </c>
      <c r="V2194" s="1">
        <v>406.790663</v>
      </c>
      <c r="W2194" s="1">
        <v>379.211635</v>
      </c>
      <c r="X2194" s="1">
        <v>262.000766</v>
      </c>
      <c r="Y2194" s="1">
        <v>389.46</v>
      </c>
      <c r="Z2194" s="7">
        <v>74463.375599999999</v>
      </c>
      <c r="AA2194" s="7">
        <v>2.8973937741000002</v>
      </c>
      <c r="AB2194" s="7">
        <v>2.5756630688</v>
      </c>
      <c r="AC2194" s="7" t="s">
        <v>444</v>
      </c>
      <c r="AD2194" s="7" t="s">
        <v>445</v>
      </c>
      <c r="AE2194" s="7">
        <v>1.6194129655</v>
      </c>
      <c r="AF2194" s="7" t="s">
        <v>445</v>
      </c>
      <c r="AG2194" s="7">
        <v>2.8150871298000002</v>
      </c>
    </row>
    <row r="2195" spans="1:33" x14ac:dyDescent="0.25">
      <c r="A2195" s="1">
        <v>84386</v>
      </c>
      <c r="B2195" s="1">
        <v>20030000</v>
      </c>
      <c r="C2195" s="1">
        <v>9221161</v>
      </c>
      <c r="D2195" s="1">
        <v>282209</v>
      </c>
      <c r="E2195" s="1" t="s">
        <v>653</v>
      </c>
      <c r="F2195" s="1">
        <v>34203085</v>
      </c>
      <c r="G2195" s="1">
        <v>1.83</v>
      </c>
      <c r="H2195" s="1">
        <v>85.146561618004498</v>
      </c>
      <c r="I2195" s="1">
        <v>-24.167384721008332</v>
      </c>
      <c r="J2195" s="1">
        <v>30.330696258678636</v>
      </c>
      <c r="K2195" s="1">
        <v>-81.046563552806532</v>
      </c>
      <c r="L2195" s="1">
        <v>74.752666597856305</v>
      </c>
      <c r="M2195" s="1">
        <v>118.56999969482422</v>
      </c>
      <c r="N2195" s="1">
        <v>0.89511579011615949</v>
      </c>
      <c r="O2195" s="1">
        <v>0.96533690096206171</v>
      </c>
      <c r="P2195" s="1">
        <v>0.86408830283294069</v>
      </c>
      <c r="Q2195" s="1">
        <v>0.90319736882259993</v>
      </c>
      <c r="R2195" s="1">
        <v>0.9329846751933194</v>
      </c>
      <c r="S2195" s="1">
        <v>0.84266930378641414</v>
      </c>
      <c r="T2195" s="1">
        <v>0.84266930378641414</v>
      </c>
      <c r="U2195" s="1">
        <v>0.86408830283294069</v>
      </c>
      <c r="V2195" s="1">
        <v>406.790663</v>
      </c>
      <c r="W2195" s="1">
        <v>379.211635</v>
      </c>
      <c r="X2195" s="1">
        <v>262.000766</v>
      </c>
      <c r="Y2195" s="1">
        <v>389.46</v>
      </c>
      <c r="Z2195" s="7">
        <v>74463.375599999999</v>
      </c>
      <c r="AA2195" s="7">
        <v>3.3834200573</v>
      </c>
      <c r="AB2195" s="7">
        <v>2.8483331783999999</v>
      </c>
      <c r="AC2195" s="7" t="s">
        <v>444</v>
      </c>
      <c r="AD2195" s="7" t="s">
        <v>445</v>
      </c>
      <c r="AE2195" s="7">
        <v>1.7241130703000001</v>
      </c>
      <c r="AF2195" s="7" t="s">
        <v>445</v>
      </c>
      <c r="AG2195" s="7">
        <v>3.1522776003000001</v>
      </c>
    </row>
    <row r="2196" spans="1:33" x14ac:dyDescent="0.25">
      <c r="A2196" s="1">
        <v>84387</v>
      </c>
      <c r="B2196" s="1">
        <v>20030000</v>
      </c>
      <c r="C2196" s="1">
        <v>9221162</v>
      </c>
      <c r="D2196" s="1">
        <v>282210</v>
      </c>
      <c r="E2196" s="1" t="s">
        <v>651</v>
      </c>
      <c r="F2196" s="1">
        <v>34203085</v>
      </c>
      <c r="G2196" s="1">
        <v>1.83</v>
      </c>
      <c r="H2196" s="1">
        <v>87.197927221854769</v>
      </c>
      <c r="I2196" s="1">
        <v>-44.114120093652424</v>
      </c>
      <c r="J2196" s="1">
        <v>12.295677990320982</v>
      </c>
      <c r="K2196" s="1">
        <v>-83.336153129063007</v>
      </c>
      <c r="L2196" s="1">
        <v>81.747101347591311</v>
      </c>
      <c r="M2196" s="1">
        <v>148.04998779296875</v>
      </c>
      <c r="N2196" s="1">
        <v>0.80305361066545755</v>
      </c>
      <c r="O2196" s="1">
        <v>0.96533690096206171</v>
      </c>
      <c r="P2196" s="1">
        <v>0.77521728382618682</v>
      </c>
      <c r="Q2196" s="1">
        <v>0.84203574044363827</v>
      </c>
      <c r="R2196" s="1">
        <v>0.9329846751933194</v>
      </c>
      <c r="S2196" s="1">
        <v>0.7856064417989741</v>
      </c>
      <c r="T2196" s="1">
        <v>0.7856064417989741</v>
      </c>
      <c r="U2196" s="1">
        <v>0.77521728382618682</v>
      </c>
      <c r="V2196" s="1">
        <v>406.790663</v>
      </c>
      <c r="W2196" s="1">
        <v>379.211635</v>
      </c>
      <c r="X2196" s="1">
        <v>262.000766</v>
      </c>
      <c r="Y2196" s="1">
        <v>389.46</v>
      </c>
      <c r="Z2196" s="7">
        <v>74463.375599999999</v>
      </c>
      <c r="AA2196" s="7">
        <v>2.5961081045999999</v>
      </c>
      <c r="AB2196" s="7">
        <v>2.3713119457</v>
      </c>
      <c r="AC2196" s="7" t="s">
        <v>444</v>
      </c>
      <c r="AD2196" s="7" t="s">
        <v>445</v>
      </c>
      <c r="AE2196" s="7">
        <v>1.4698703</v>
      </c>
      <c r="AF2196" s="7" t="s">
        <v>445</v>
      </c>
      <c r="AG2196" s="7">
        <v>2.6228708911999998</v>
      </c>
    </row>
    <row r="2197" spans="1:33" x14ac:dyDescent="0.25">
      <c r="A2197" s="1">
        <v>92776</v>
      </c>
      <c r="B2197" s="1">
        <v>20031000</v>
      </c>
      <c r="C2197" s="1">
        <v>9221170</v>
      </c>
      <c r="D2197" s="1">
        <v>282222</v>
      </c>
      <c r="E2197" s="1" t="s">
        <v>650</v>
      </c>
      <c r="F2197" s="1">
        <v>34203085</v>
      </c>
      <c r="G2197" s="1">
        <v>1.83</v>
      </c>
      <c r="H2197" s="1">
        <v>39.905267464247927</v>
      </c>
      <c r="I2197" s="1">
        <v>-32.467084608908586</v>
      </c>
      <c r="J2197" s="1">
        <v>-6.849386074615663</v>
      </c>
      <c r="K2197" s="1">
        <v>-36.982682764401908</v>
      </c>
      <c r="L2197" s="1">
        <v>43.734277373641454</v>
      </c>
      <c r="M2197" s="1">
        <v>143.04750061035156</v>
      </c>
      <c r="N2197" s="1">
        <v>0.81913303375244129</v>
      </c>
      <c r="O2197" s="1">
        <v>0.96533690096206171</v>
      </c>
      <c r="P2197" s="1">
        <v>0.79073934427823356</v>
      </c>
      <c r="Q2197" s="1">
        <v>0.85275535583496087</v>
      </c>
      <c r="R2197" s="1">
        <v>0.9329846751933194</v>
      </c>
      <c r="S2197" s="1">
        <v>0.79560767868304449</v>
      </c>
      <c r="T2197" s="1">
        <v>0.79560767868304449</v>
      </c>
      <c r="U2197" s="1">
        <v>0.79073934427823356</v>
      </c>
      <c r="V2197" s="1">
        <v>406.790663</v>
      </c>
      <c r="W2197" s="1">
        <v>379.211635</v>
      </c>
      <c r="X2197" s="1">
        <v>262.000766</v>
      </c>
      <c r="Y2197" s="1">
        <v>389.46</v>
      </c>
      <c r="Z2197" s="7">
        <v>74463.375599999999</v>
      </c>
      <c r="AA2197" s="7">
        <v>5.8563510730999999</v>
      </c>
      <c r="AB2197" s="7">
        <v>6.5142350536000002</v>
      </c>
      <c r="AC2197" s="7" t="s">
        <v>444</v>
      </c>
      <c r="AD2197" s="7">
        <v>29.433358403</v>
      </c>
      <c r="AE2197" s="7">
        <v>4.6364169841000002</v>
      </c>
      <c r="AF2197" s="7">
        <v>43.961890257999997</v>
      </c>
      <c r="AG2197" s="7">
        <v>7.3271769921000001</v>
      </c>
    </row>
    <row r="2198" spans="1:33" x14ac:dyDescent="0.25">
      <c r="A2198" s="1">
        <v>92777</v>
      </c>
      <c r="B2198" s="1">
        <v>20031000</v>
      </c>
      <c r="C2198" s="1">
        <v>9221163</v>
      </c>
      <c r="D2198" s="1">
        <v>282221</v>
      </c>
      <c r="E2198" s="1" t="s">
        <v>649</v>
      </c>
      <c r="F2198" s="1">
        <v>34203085</v>
      </c>
      <c r="G2198" s="1">
        <v>1.83</v>
      </c>
      <c r="H2198" s="1">
        <v>69.779673277410012</v>
      </c>
      <c r="I2198" s="1">
        <v>-45.65546718364962</v>
      </c>
      <c r="J2198" s="1">
        <v>-0.57004576336130952</v>
      </c>
      <c r="K2198" s="1">
        <v>-66.053713295573743</v>
      </c>
      <c r="L2198" s="1">
        <v>70.066602761195412</v>
      </c>
      <c r="M2198" s="1">
        <v>157.46249389648438</v>
      </c>
      <c r="N2198" s="1">
        <v>0.76922729492187503</v>
      </c>
      <c r="O2198" s="1">
        <v>0.96533690096206171</v>
      </c>
      <c r="P2198" s="1">
        <v>0.74256349301531266</v>
      </c>
      <c r="Q2198" s="1">
        <v>0.81230456542968754</v>
      </c>
      <c r="R2198" s="1">
        <v>0.9329846751933194</v>
      </c>
      <c r="S2198" s="1">
        <v>0.75786771113546747</v>
      </c>
      <c r="T2198" s="1">
        <v>0.75786771113546747</v>
      </c>
      <c r="U2198" s="1">
        <v>0.74256349301531266</v>
      </c>
      <c r="V2198" s="1">
        <v>406.790663</v>
      </c>
      <c r="W2198" s="1">
        <v>379.211635</v>
      </c>
      <c r="X2198" s="1">
        <v>262.000766</v>
      </c>
      <c r="Y2198" s="1">
        <v>389.46</v>
      </c>
      <c r="Z2198" s="7">
        <v>74463.375599999999</v>
      </c>
      <c r="AA2198" s="7">
        <v>3.0188721185</v>
      </c>
      <c r="AB2198" s="7">
        <v>3.0353974596</v>
      </c>
      <c r="AC2198" s="7" t="s">
        <v>444</v>
      </c>
      <c r="AD2198" s="7">
        <v>347.32628116000001</v>
      </c>
      <c r="AE2198" s="7">
        <v>2.0060675008</v>
      </c>
      <c r="AF2198" s="7">
        <v>506.32554572999999</v>
      </c>
      <c r="AG2198" s="7">
        <v>3.3782364921000001</v>
      </c>
    </row>
    <row r="2199" spans="1:33" x14ac:dyDescent="0.25">
      <c r="A2199" s="1">
        <v>92778</v>
      </c>
      <c r="B2199" s="1">
        <v>20031000</v>
      </c>
      <c r="C2199" s="1">
        <v>9221161</v>
      </c>
      <c r="D2199" s="1">
        <v>282219</v>
      </c>
      <c r="E2199" s="1" t="s">
        <v>653</v>
      </c>
      <c r="F2199" s="1">
        <v>34203085</v>
      </c>
      <c r="G2199" s="1">
        <v>1.83</v>
      </c>
      <c r="H2199" s="1">
        <v>76.150490003804151</v>
      </c>
      <c r="I2199" s="1">
        <v>-33.412994856130368</v>
      </c>
      <c r="J2199" s="1">
        <v>14.258540482664078</v>
      </c>
      <c r="K2199" s="1">
        <v>-71.228449834013645</v>
      </c>
      <c r="L2199" s="1">
        <v>70.123755134148197</v>
      </c>
      <c r="M2199" s="1">
        <v>118.56999969482422</v>
      </c>
      <c r="N2199" s="1">
        <v>0.89511579011615949</v>
      </c>
      <c r="O2199" s="1">
        <v>0.96533690096206171</v>
      </c>
      <c r="P2199" s="1">
        <v>0.86408830283294069</v>
      </c>
      <c r="Q2199" s="1">
        <v>0.90319736882259993</v>
      </c>
      <c r="R2199" s="1">
        <v>0.9329846751933194</v>
      </c>
      <c r="S2199" s="1">
        <v>0.84266930378641414</v>
      </c>
      <c r="T2199" s="1">
        <v>0.84266930378641414</v>
      </c>
      <c r="U2199" s="1">
        <v>0.86408830283294069</v>
      </c>
      <c r="V2199" s="1">
        <v>406.790663</v>
      </c>
      <c r="W2199" s="1">
        <v>379.211635</v>
      </c>
      <c r="X2199" s="1">
        <v>262.000766</v>
      </c>
      <c r="Y2199" s="1">
        <v>389.46</v>
      </c>
      <c r="Z2199" s="7">
        <v>74463.375599999999</v>
      </c>
      <c r="AA2199" s="7">
        <v>3.6727722648999999</v>
      </c>
      <c r="AB2199" s="7">
        <v>3.3029577102999998</v>
      </c>
      <c r="AC2199" s="7" t="s">
        <v>444</v>
      </c>
      <c r="AD2199" s="7" t="s">
        <v>445</v>
      </c>
      <c r="AE2199" s="7">
        <v>2.0996042114</v>
      </c>
      <c r="AF2199" s="7" t="s">
        <v>445</v>
      </c>
      <c r="AG2199" s="7">
        <v>3.7246266232999998</v>
      </c>
    </row>
    <row r="2200" spans="1:33" x14ac:dyDescent="0.25">
      <c r="A2200" s="1">
        <v>92779</v>
      </c>
      <c r="B2200" s="1">
        <v>20031000</v>
      </c>
      <c r="C2200" s="1">
        <v>9221162</v>
      </c>
      <c r="D2200" s="1">
        <v>282220</v>
      </c>
      <c r="E2200" s="1" t="s">
        <v>651</v>
      </c>
      <c r="F2200" s="1">
        <v>34203085</v>
      </c>
      <c r="G2200" s="1">
        <v>1.83</v>
      </c>
      <c r="H2200" s="1">
        <v>78.217347842408458</v>
      </c>
      <c r="I2200" s="1">
        <v>-53.279304266559421</v>
      </c>
      <c r="J2200" s="1">
        <v>-3.7919673998296339</v>
      </c>
      <c r="K2200" s="1">
        <v>-73.598466169135889</v>
      </c>
      <c r="L2200" s="1">
        <v>80.181948956151359</v>
      </c>
      <c r="M2200" s="1">
        <v>148.04998779296875</v>
      </c>
      <c r="N2200" s="1">
        <v>0.80305361066545755</v>
      </c>
      <c r="O2200" s="1">
        <v>0.96533690096206171</v>
      </c>
      <c r="P2200" s="1">
        <v>0.77521728382618682</v>
      </c>
      <c r="Q2200" s="1">
        <v>0.84203574044363827</v>
      </c>
      <c r="R2200" s="1">
        <v>0.9329846751933194</v>
      </c>
      <c r="S2200" s="1">
        <v>0.7856064417989741</v>
      </c>
      <c r="T2200" s="1">
        <v>0.7856064417989741</v>
      </c>
      <c r="U2200" s="1">
        <v>0.77521728382618682</v>
      </c>
      <c r="V2200" s="1">
        <v>406.790663</v>
      </c>
      <c r="W2200" s="1">
        <v>379.211635</v>
      </c>
      <c r="X2200" s="1">
        <v>262.000766</v>
      </c>
      <c r="Y2200" s="1">
        <v>389.46</v>
      </c>
      <c r="Z2200" s="7">
        <v>74463.375599999999</v>
      </c>
      <c r="AA2200" s="7">
        <v>2.6663041682999999</v>
      </c>
      <c r="AB2200" s="7">
        <v>2.7583914795000002</v>
      </c>
      <c r="AC2200" s="7" t="s">
        <v>444</v>
      </c>
      <c r="AD2200" s="7">
        <v>53.280395325999997</v>
      </c>
      <c r="AE2200" s="7">
        <v>1.7966546076000001</v>
      </c>
      <c r="AF2200" s="7">
        <v>78.619915343000002</v>
      </c>
      <c r="AG2200" s="7">
        <v>3.1022067316999999</v>
      </c>
    </row>
    <row r="2201" spans="1:33" x14ac:dyDescent="0.25">
      <c r="A2201" s="1">
        <v>102252</v>
      </c>
      <c r="B2201" s="1">
        <v>20032000</v>
      </c>
      <c r="C2201" s="1">
        <v>9221203</v>
      </c>
      <c r="D2201" s="1">
        <v>282233</v>
      </c>
      <c r="E2201" s="1" t="s">
        <v>654</v>
      </c>
      <c r="F2201" s="1">
        <v>34203085</v>
      </c>
      <c r="G2201" s="1">
        <v>1.83</v>
      </c>
      <c r="H2201" s="1">
        <v>19.194072963591076</v>
      </c>
      <c r="I2201" s="1">
        <v>-13.656125700515663</v>
      </c>
      <c r="J2201" s="1">
        <v>0.58269253643789698</v>
      </c>
      <c r="K2201" s="1">
        <v>-17.277486194047977</v>
      </c>
      <c r="L2201" s="1">
        <v>18.916159883398784</v>
      </c>
      <c r="M2201" s="1">
        <v>64.709999084472656</v>
      </c>
      <c r="N2201" s="1">
        <v>0.96661041736602782</v>
      </c>
      <c r="O2201" s="1">
        <v>0.96533690096206171</v>
      </c>
      <c r="P2201" s="1">
        <v>0.9331047047377663</v>
      </c>
      <c r="Q2201" s="1">
        <v>0.96357500076293945</v>
      </c>
      <c r="R2201" s="1">
        <v>0.9329846751933194</v>
      </c>
      <c r="S2201" s="1">
        <v>0.89900070911121355</v>
      </c>
      <c r="T2201" s="1">
        <v>0.89900070911121355</v>
      </c>
      <c r="U2201" s="1">
        <v>0.9331047047377663</v>
      </c>
      <c r="V2201" s="1">
        <v>406.790663</v>
      </c>
      <c r="W2201" s="1">
        <v>379.211635</v>
      </c>
      <c r="X2201" s="1">
        <v>262.000766</v>
      </c>
      <c r="Y2201" s="1">
        <v>389.46</v>
      </c>
      <c r="Z2201" s="7">
        <v>74463.375599999999</v>
      </c>
      <c r="AA2201" s="7">
        <v>17.705919325</v>
      </c>
      <c r="AB2201" s="7">
        <v>17.435074274000002</v>
      </c>
      <c r="AC2201" s="7" t="s">
        <v>444</v>
      </c>
      <c r="AD2201" s="7" t="s">
        <v>445</v>
      </c>
      <c r="AE2201" s="7">
        <v>12.632705116</v>
      </c>
      <c r="AF2201" s="7" t="s">
        <v>445</v>
      </c>
      <c r="AG2201" s="7">
        <v>20.033555126</v>
      </c>
    </row>
    <row r="2202" spans="1:33" x14ac:dyDescent="0.25">
      <c r="A2202" s="1">
        <v>102253</v>
      </c>
      <c r="B2202" s="1">
        <v>20032000</v>
      </c>
      <c r="C2202" s="1">
        <v>9221188</v>
      </c>
      <c r="D2202" s="1">
        <v>282232</v>
      </c>
      <c r="E2202" s="1" t="s">
        <v>655</v>
      </c>
      <c r="F2202" s="1">
        <v>34203085</v>
      </c>
      <c r="G2202" s="1">
        <v>1.83</v>
      </c>
      <c r="H2202" s="1">
        <v>7.357084965741822</v>
      </c>
      <c r="I2202" s="1">
        <v>-6.4076005540841994</v>
      </c>
      <c r="J2202" s="1">
        <v>-2.4937814853901541</v>
      </c>
      <c r="K2202" s="1">
        <v>-8.9430329007651483</v>
      </c>
      <c r="L2202" s="1">
        <v>8.8884819633630165</v>
      </c>
      <c r="M2202" s="1">
        <v>34.474998474121094</v>
      </c>
      <c r="N2202" s="1">
        <v>0.98970659838782415</v>
      </c>
      <c r="O2202" s="1">
        <v>0.96533690096206171</v>
      </c>
      <c r="P2202" s="1">
        <v>0.95540030054940595</v>
      </c>
      <c r="Q2202" s="1">
        <v>0.98877083460489912</v>
      </c>
      <c r="R2202" s="1">
        <v>0.9329846751933194</v>
      </c>
      <c r="S2202" s="1">
        <v>0.92250803596447917</v>
      </c>
      <c r="T2202" s="1">
        <v>0.92250803596447917</v>
      </c>
      <c r="U2202" s="1">
        <v>0.95540030054940595</v>
      </c>
      <c r="V2202" s="1">
        <v>406.790663</v>
      </c>
      <c r="W2202" s="1">
        <v>379.211635</v>
      </c>
      <c r="X2202" s="1">
        <v>262.000766</v>
      </c>
      <c r="Y2202" s="1">
        <v>389.46</v>
      </c>
      <c r="Z2202" s="7">
        <v>74463.375599999999</v>
      </c>
      <c r="AA2202" s="7">
        <v>39.760493359999998</v>
      </c>
      <c r="AB2202" s="7">
        <v>48.244899541000002</v>
      </c>
      <c r="AC2202" s="7" t="s">
        <v>444</v>
      </c>
      <c r="AD2202" s="7">
        <v>95.920204709000004</v>
      </c>
      <c r="AE2202" s="7">
        <v>26.026380731</v>
      </c>
      <c r="AF2202" s="7">
        <v>148.20721932999999</v>
      </c>
      <c r="AG2202" s="7">
        <v>40.606712754</v>
      </c>
    </row>
    <row r="2203" spans="1:33" x14ac:dyDescent="0.25">
      <c r="A2203" s="1">
        <v>102254</v>
      </c>
      <c r="B2203" s="1">
        <v>20032000</v>
      </c>
      <c r="C2203" s="1">
        <v>9221179</v>
      </c>
      <c r="D2203" s="1">
        <v>282231</v>
      </c>
      <c r="E2203" s="1" t="s">
        <v>652</v>
      </c>
      <c r="F2203" s="1">
        <v>34203085</v>
      </c>
      <c r="G2203" s="1">
        <v>1.83</v>
      </c>
      <c r="H2203" s="1">
        <v>59.932208117057847</v>
      </c>
      <c r="I2203" s="1">
        <v>-37.402637795887792</v>
      </c>
      <c r="J2203" s="1">
        <v>4.9244277541660466</v>
      </c>
      <c r="K2203" s="1">
        <v>-54.77248757250937</v>
      </c>
      <c r="L2203" s="1">
        <v>57.630520004262195</v>
      </c>
      <c r="M2203" s="1">
        <v>133.54750061035156</v>
      </c>
      <c r="N2203" s="1">
        <v>0.84966874803815551</v>
      </c>
      <c r="O2203" s="1">
        <v>0.96533690096206171</v>
      </c>
      <c r="P2203" s="1">
        <v>0.82021659607546793</v>
      </c>
      <c r="Q2203" s="1">
        <v>0.87311249869210372</v>
      </c>
      <c r="R2203" s="1">
        <v>0.9329846751933194</v>
      </c>
      <c r="S2203" s="1">
        <v>0.81460058099947985</v>
      </c>
      <c r="T2203" s="1">
        <v>0.81460058099947985</v>
      </c>
      <c r="U2203" s="1">
        <v>0.82021659607546793</v>
      </c>
      <c r="V2203" s="1">
        <v>406.790663</v>
      </c>
      <c r="W2203" s="1">
        <v>379.211635</v>
      </c>
      <c r="X2203" s="1">
        <v>262.000766</v>
      </c>
      <c r="Y2203" s="1">
        <v>389.46</v>
      </c>
      <c r="Z2203" s="7">
        <v>74463.375599999999</v>
      </c>
      <c r="AA2203" s="7">
        <v>4.3970652430000001</v>
      </c>
      <c r="AB2203" s="7">
        <v>4.1897917034000001</v>
      </c>
      <c r="AC2203" s="7" t="s">
        <v>444</v>
      </c>
      <c r="AD2203" s="7" t="s">
        <v>445</v>
      </c>
      <c r="AE2203" s="7">
        <v>2.8965908919999999</v>
      </c>
      <c r="AF2203" s="7" t="s">
        <v>445</v>
      </c>
      <c r="AG2203" s="7">
        <v>4.8321535074000002</v>
      </c>
    </row>
    <row r="2204" spans="1:33" x14ac:dyDescent="0.25">
      <c r="A2204" s="1">
        <v>102255</v>
      </c>
      <c r="B2204" s="1">
        <v>20032000</v>
      </c>
      <c r="C2204" s="1">
        <v>9221173</v>
      </c>
      <c r="D2204" s="1">
        <v>282230</v>
      </c>
      <c r="E2204" s="1" t="s">
        <v>650</v>
      </c>
      <c r="F2204" s="1">
        <v>34203085</v>
      </c>
      <c r="G2204" s="1">
        <v>1.83</v>
      </c>
      <c r="H2204" s="1">
        <v>57.258688725633419</v>
      </c>
      <c r="I2204" s="1">
        <v>-35.329532930973812</v>
      </c>
      <c r="J2204" s="1">
        <v>5.2618364268389675</v>
      </c>
      <c r="K2204" s="1">
        <v>-52.367327575592171</v>
      </c>
      <c r="L2204" s="1">
        <v>54.822721683665563</v>
      </c>
      <c r="M2204" s="1">
        <v>148.28250122070313</v>
      </c>
      <c r="N2204" s="1">
        <v>0.80230624607631129</v>
      </c>
      <c r="O2204" s="1">
        <v>0.96533690096206171</v>
      </c>
      <c r="P2204" s="1">
        <v>0.77449582520981164</v>
      </c>
      <c r="Q2204" s="1">
        <v>0.84153749738420758</v>
      </c>
      <c r="R2204" s="1">
        <v>0.9329846751933194</v>
      </c>
      <c r="S2204" s="1">
        <v>0.78514158866000383</v>
      </c>
      <c r="T2204" s="1">
        <v>0.78514158866000383</v>
      </c>
      <c r="U2204" s="1">
        <v>0.77449582520981164</v>
      </c>
      <c r="V2204" s="1">
        <v>406.790663</v>
      </c>
      <c r="W2204" s="1">
        <v>379.211635</v>
      </c>
      <c r="X2204" s="1">
        <v>262.000766</v>
      </c>
      <c r="Y2204" s="1">
        <v>389.46</v>
      </c>
      <c r="Z2204" s="7">
        <v>74463.375599999999</v>
      </c>
      <c r="AA2204" s="7">
        <v>4.3572281556999997</v>
      </c>
      <c r="AB2204" s="7">
        <v>4.1293146021</v>
      </c>
      <c r="AC2204" s="7" t="s">
        <v>444</v>
      </c>
      <c r="AD2204" s="7" t="s">
        <v>445</v>
      </c>
      <c r="AE2204" s="7">
        <v>2.9281687107000001</v>
      </c>
      <c r="AF2204" s="7" t="s">
        <v>445</v>
      </c>
      <c r="AG2204" s="7">
        <v>4.7599873441999998</v>
      </c>
    </row>
    <row r="2205" spans="1:33" x14ac:dyDescent="0.25">
      <c r="A2205" s="1">
        <v>102256</v>
      </c>
      <c r="B2205" s="1">
        <v>20032000</v>
      </c>
      <c r="C2205" s="1">
        <v>9221170</v>
      </c>
      <c r="D2205" s="1">
        <v>282229</v>
      </c>
      <c r="E2205" s="1" t="s">
        <v>650</v>
      </c>
      <c r="F2205" s="1">
        <v>34203085</v>
      </c>
      <c r="G2205" s="1">
        <v>1.83</v>
      </c>
      <c r="H2205" s="1">
        <v>49.542333376163619</v>
      </c>
      <c r="I2205" s="1">
        <v>-30.952540377622078</v>
      </c>
      <c r="J2205" s="1">
        <v>4.0883407731982899</v>
      </c>
      <c r="K2205" s="1">
        <v>-45.292923423044854</v>
      </c>
      <c r="L2205" s="1">
        <v>47.636215690872184</v>
      </c>
      <c r="M2205" s="1">
        <v>143.04750061035156</v>
      </c>
      <c r="N2205" s="1">
        <v>0.81913303375244129</v>
      </c>
      <c r="O2205" s="1">
        <v>0.96533690096206171</v>
      </c>
      <c r="P2205" s="1">
        <v>0.79073934427823356</v>
      </c>
      <c r="Q2205" s="1">
        <v>0.85275535583496087</v>
      </c>
      <c r="R2205" s="1">
        <v>0.9329846751933194</v>
      </c>
      <c r="S2205" s="1">
        <v>0.79560767868304449</v>
      </c>
      <c r="T2205" s="1">
        <v>0.79560767868304449</v>
      </c>
      <c r="U2205" s="1">
        <v>0.79073934427823356</v>
      </c>
      <c r="V2205" s="1">
        <v>406.790663</v>
      </c>
      <c r="W2205" s="1">
        <v>379.211635</v>
      </c>
      <c r="X2205" s="1">
        <v>262.000766</v>
      </c>
      <c r="Y2205" s="1">
        <v>389.46</v>
      </c>
      <c r="Z2205" s="7">
        <v>74463.375599999999</v>
      </c>
      <c r="AA2205" s="7">
        <v>5.2947393124</v>
      </c>
      <c r="AB2205" s="7">
        <v>5.0525522148000004</v>
      </c>
      <c r="AC2205" s="7" t="s">
        <v>444</v>
      </c>
      <c r="AD2205" s="7" t="s">
        <v>445</v>
      </c>
      <c r="AE2205" s="7">
        <v>3.6022602537999999</v>
      </c>
      <c r="AF2205" s="7" t="s">
        <v>445</v>
      </c>
      <c r="AG2205" s="7">
        <v>5.7993258492999997</v>
      </c>
    </row>
    <row r="2206" spans="1:33" x14ac:dyDescent="0.25">
      <c r="A2206" s="1">
        <v>110574</v>
      </c>
      <c r="B2206" s="1">
        <v>20033000</v>
      </c>
      <c r="C2206" s="1">
        <v>9221203</v>
      </c>
      <c r="D2206" s="1">
        <v>282241</v>
      </c>
      <c r="E2206" s="1" t="s">
        <v>654</v>
      </c>
      <c r="F2206" s="1">
        <v>34203085</v>
      </c>
      <c r="G2206" s="1">
        <v>1.83</v>
      </c>
      <c r="H2206" s="1">
        <v>20.629015095440831</v>
      </c>
      <c r="I2206" s="1">
        <v>-15.701714402695353</v>
      </c>
      <c r="J2206" s="1">
        <v>-0.23156964366832594</v>
      </c>
      <c r="K2206" s="1">
        <v>-18.700643383675079</v>
      </c>
      <c r="L2206" s="1">
        <v>20.753550854928523</v>
      </c>
      <c r="M2206" s="1">
        <v>64.709999084472656</v>
      </c>
      <c r="N2206" s="1">
        <v>0.96661041736602782</v>
      </c>
      <c r="O2206" s="1">
        <v>0.96533690096206171</v>
      </c>
      <c r="P2206" s="1">
        <v>0.9331047047377663</v>
      </c>
      <c r="Q2206" s="1">
        <v>0.96357500076293945</v>
      </c>
      <c r="R2206" s="1">
        <v>0.9329846751933194</v>
      </c>
      <c r="S2206" s="1">
        <v>0.89900070911121355</v>
      </c>
      <c r="T2206" s="1">
        <v>0.89900070911121355</v>
      </c>
      <c r="U2206" s="1">
        <v>0.9331047047377663</v>
      </c>
      <c r="V2206" s="1">
        <v>406.790663</v>
      </c>
      <c r="W2206" s="1">
        <v>379.211635</v>
      </c>
      <c r="X2206" s="1">
        <v>262.000766</v>
      </c>
      <c r="Y2206" s="1">
        <v>389.46</v>
      </c>
      <c r="Z2206" s="7">
        <v>74463.375599999999</v>
      </c>
      <c r="AA2206" s="7">
        <v>16.049812977999999</v>
      </c>
      <c r="AB2206" s="7">
        <v>16.152741373000001</v>
      </c>
      <c r="AC2206" s="7" t="s">
        <v>444</v>
      </c>
      <c r="AD2206" s="7">
        <v>1016.1405487</v>
      </c>
      <c r="AE2206" s="7">
        <v>11.595228388000001</v>
      </c>
      <c r="AF2206" s="7">
        <v>1568.3203675</v>
      </c>
      <c r="AG2206" s="7">
        <v>18.432858584000002</v>
      </c>
    </row>
    <row r="2207" spans="1:33" x14ac:dyDescent="0.25">
      <c r="A2207" s="1">
        <v>110575</v>
      </c>
      <c r="B2207" s="1">
        <v>20033000</v>
      </c>
      <c r="C2207" s="1">
        <v>9221188</v>
      </c>
      <c r="D2207" s="1">
        <v>282240</v>
      </c>
      <c r="E2207" s="1" t="s">
        <v>655</v>
      </c>
      <c r="F2207" s="1">
        <v>34203085</v>
      </c>
      <c r="G2207" s="1">
        <v>1.83</v>
      </c>
      <c r="H2207" s="1">
        <v>8.810494032889423</v>
      </c>
      <c r="I2207" s="1">
        <v>-7.839287490253775</v>
      </c>
      <c r="J2207" s="1">
        <v>-3.3265108143735196</v>
      </c>
      <c r="K2207" s="1">
        <v>-10.980091642823075</v>
      </c>
      <c r="L2207" s="1">
        <v>10.880623129402206</v>
      </c>
      <c r="M2207" s="1">
        <v>34.474998474121094</v>
      </c>
      <c r="N2207" s="1">
        <v>0.98970659838782415</v>
      </c>
      <c r="O2207" s="1">
        <v>0.96533690096206171</v>
      </c>
      <c r="P2207" s="1">
        <v>0.95540030054940595</v>
      </c>
      <c r="Q2207" s="1">
        <v>0.98877083460489912</v>
      </c>
      <c r="R2207" s="1">
        <v>0.9329846751933194</v>
      </c>
      <c r="S2207" s="1">
        <v>0.92250803596447917</v>
      </c>
      <c r="T2207" s="1">
        <v>0.92250803596447917</v>
      </c>
      <c r="U2207" s="1">
        <v>0.95540030054940595</v>
      </c>
      <c r="V2207" s="1">
        <v>406.790663</v>
      </c>
      <c r="W2207" s="1">
        <v>379.211635</v>
      </c>
      <c r="X2207" s="1">
        <v>262.000766</v>
      </c>
      <c r="Y2207" s="1">
        <v>389.46</v>
      </c>
      <c r="Z2207" s="7">
        <v>74463.375599999999</v>
      </c>
      <c r="AA2207" s="7">
        <v>32.297625121000003</v>
      </c>
      <c r="AB2207" s="7">
        <v>40.121293391999998</v>
      </c>
      <c r="AC2207" s="7" t="s">
        <v>444</v>
      </c>
      <c r="AD2207" s="7">
        <v>71.658056909999999</v>
      </c>
      <c r="AE2207" s="7">
        <v>21.012367467000001</v>
      </c>
      <c r="AF2207" s="7">
        <v>110.85600221999999</v>
      </c>
      <c r="AG2207" s="7">
        <v>32.887713613999999</v>
      </c>
    </row>
    <row r="2208" spans="1:33" x14ac:dyDescent="0.25">
      <c r="A2208" s="1">
        <v>110576</v>
      </c>
      <c r="B2208" s="1">
        <v>20033000</v>
      </c>
      <c r="C2208" s="1">
        <v>9221205</v>
      </c>
      <c r="D2208" s="1">
        <v>282242</v>
      </c>
      <c r="E2208" s="1" t="s">
        <v>656</v>
      </c>
      <c r="F2208" s="1">
        <v>34203085</v>
      </c>
      <c r="G2208" s="1">
        <v>1.83</v>
      </c>
      <c r="H2208" s="1">
        <v>70.581608577540862</v>
      </c>
      <c r="I2208" s="1">
        <v>-44.18407110579686</v>
      </c>
      <c r="J2208" s="1">
        <v>3.7853254634301021</v>
      </c>
      <c r="K2208" s="1">
        <v>-66.254539375373753</v>
      </c>
      <c r="L2208" s="1">
        <v>68.768706406363179</v>
      </c>
      <c r="M2208" s="1">
        <v>141.70500183105469</v>
      </c>
      <c r="N2208" s="1">
        <v>0.82344820840018129</v>
      </c>
      <c r="O2208" s="1">
        <v>0.96533690096206171</v>
      </c>
      <c r="P2208" s="1">
        <v>0.79490494159979297</v>
      </c>
      <c r="Q2208" s="1">
        <v>0.85563213893345424</v>
      </c>
      <c r="R2208" s="1">
        <v>0.9329846751933194</v>
      </c>
      <c r="S2208" s="1">
        <v>0.79829167322779393</v>
      </c>
      <c r="T2208" s="1">
        <v>0.79829167322779393</v>
      </c>
      <c r="U2208" s="1">
        <v>0.79490494159979297</v>
      </c>
      <c r="V2208" s="1">
        <v>406.790663</v>
      </c>
      <c r="W2208" s="1">
        <v>379.211635</v>
      </c>
      <c r="X2208" s="1">
        <v>262.000766</v>
      </c>
      <c r="Y2208" s="1">
        <v>389.46</v>
      </c>
      <c r="Z2208" s="7">
        <v>74463.375599999999</v>
      </c>
      <c r="AA2208" s="7">
        <v>3.3833484491000001</v>
      </c>
      <c r="AB2208" s="7">
        <v>3.2707613024</v>
      </c>
      <c r="AC2208" s="7" t="s">
        <v>444</v>
      </c>
      <c r="AD2208" s="7" t="s">
        <v>445</v>
      </c>
      <c r="AE2208" s="7">
        <v>2.1568105649999998</v>
      </c>
      <c r="AF2208" s="7" t="s">
        <v>445</v>
      </c>
      <c r="AG2208" s="7">
        <v>3.6726410216000001</v>
      </c>
    </row>
    <row r="2209" spans="1:33" x14ac:dyDescent="0.25">
      <c r="A2209" s="1">
        <v>116868</v>
      </c>
      <c r="B2209" s="1">
        <v>20034000</v>
      </c>
      <c r="C2209" s="1">
        <v>9221188</v>
      </c>
      <c r="D2209" s="1">
        <v>282247</v>
      </c>
      <c r="E2209" s="1" t="s">
        <v>655</v>
      </c>
      <c r="F2209" s="1">
        <v>34203085</v>
      </c>
      <c r="G2209" s="1">
        <v>1.83</v>
      </c>
      <c r="H2209" s="1">
        <v>5.8760188367476198</v>
      </c>
      <c r="I2209" s="1">
        <v>4.1381447042639756</v>
      </c>
      <c r="J2209" s="1">
        <v>2.268554549496459</v>
      </c>
      <c r="K2209" s="1">
        <v>-1.8688336089971229</v>
      </c>
      <c r="L2209" s="1">
        <v>5.3284117602076657</v>
      </c>
      <c r="M2209" s="1">
        <v>34.474998474121094</v>
      </c>
      <c r="N2209" s="1">
        <v>0.98970659838782415</v>
      </c>
      <c r="O2209" s="1">
        <v>0.96533690096206171</v>
      </c>
      <c r="P2209" s="1">
        <v>0.95540030054940595</v>
      </c>
      <c r="Q2209" s="1">
        <v>0.98877083460489912</v>
      </c>
      <c r="R2209" s="1">
        <v>0.9329846751933194</v>
      </c>
      <c r="S2209" s="1">
        <v>0.92250803596447917</v>
      </c>
      <c r="T2209" s="1">
        <v>0.92250803596447917</v>
      </c>
      <c r="U2209" s="1">
        <v>0.95540030054940595</v>
      </c>
      <c r="V2209" s="1">
        <v>406.790663</v>
      </c>
      <c r="W2209" s="1">
        <v>379.211635</v>
      </c>
      <c r="X2209" s="1">
        <v>262.000766</v>
      </c>
      <c r="Y2209" s="1">
        <v>389.46</v>
      </c>
      <c r="Z2209" s="7">
        <v>74463.375599999999</v>
      </c>
      <c r="AA2209" s="7">
        <v>66.993789961000004</v>
      </c>
      <c r="AB2209" s="7">
        <v>60.657207051</v>
      </c>
      <c r="AC2209" s="7">
        <v>86.551049066999994</v>
      </c>
      <c r="AD2209" s="7" t="s">
        <v>445</v>
      </c>
      <c r="AE2209" s="7">
        <v>128.33083550000001</v>
      </c>
      <c r="AF2209" s="7" t="s">
        <v>445</v>
      </c>
      <c r="AG2209" s="7">
        <v>198.10290529</v>
      </c>
    </row>
    <row r="2210" spans="1:33" x14ac:dyDescent="0.25">
      <c r="A2210" s="1">
        <v>116869</v>
      </c>
      <c r="B2210" s="1">
        <v>20034000</v>
      </c>
      <c r="C2210" s="1">
        <v>9221203</v>
      </c>
      <c r="D2210" s="1">
        <v>282248</v>
      </c>
      <c r="E2210" s="1" t="s">
        <v>654</v>
      </c>
      <c r="F2210" s="1">
        <v>34203085</v>
      </c>
      <c r="G2210" s="1">
        <v>1.83</v>
      </c>
      <c r="H2210" s="1">
        <v>14.105915275336343</v>
      </c>
      <c r="I2210" s="1">
        <v>-0.61237039271245397</v>
      </c>
      <c r="J2210" s="1">
        <v>8.9521194572763125</v>
      </c>
      <c r="K2210" s="1">
        <v>-12.70129634356794</v>
      </c>
      <c r="L2210" s="1">
        <v>12.407340007719773</v>
      </c>
      <c r="M2210" s="1">
        <v>64.709999084472656</v>
      </c>
      <c r="N2210" s="1">
        <v>0.96661041736602782</v>
      </c>
      <c r="O2210" s="1">
        <v>0.96533690096206171</v>
      </c>
      <c r="P2210" s="1">
        <v>0.9331047047377663</v>
      </c>
      <c r="Q2210" s="1">
        <v>0.96357500076293945</v>
      </c>
      <c r="R2210" s="1">
        <v>0.9329846751933194</v>
      </c>
      <c r="S2210" s="1">
        <v>0.89900070911121355</v>
      </c>
      <c r="T2210" s="1">
        <v>0.89900070911121355</v>
      </c>
      <c r="U2210" s="1">
        <v>0.9331047047377663</v>
      </c>
      <c r="V2210" s="1">
        <v>406.790663</v>
      </c>
      <c r="W2210" s="1">
        <v>379.211635</v>
      </c>
      <c r="X2210" s="1">
        <v>262.000766</v>
      </c>
      <c r="Y2210" s="1">
        <v>389.46</v>
      </c>
      <c r="Z2210" s="7">
        <v>74463.375599999999</v>
      </c>
      <c r="AA2210" s="7">
        <v>27.518938023</v>
      </c>
      <c r="AB2210" s="7">
        <v>24.084806892</v>
      </c>
      <c r="AC2210" s="7" t="s">
        <v>444</v>
      </c>
      <c r="AD2210" s="7" t="s">
        <v>445</v>
      </c>
      <c r="AE2210" s="7">
        <v>17.54447515</v>
      </c>
      <c r="AF2210" s="7" t="s">
        <v>445</v>
      </c>
      <c r="AG2210" s="7">
        <v>27.611800596999998</v>
      </c>
    </row>
    <row r="2211" spans="1:33" x14ac:dyDescent="0.25">
      <c r="A2211" s="1">
        <v>116870</v>
      </c>
      <c r="B2211" s="1">
        <v>20034000</v>
      </c>
      <c r="C2211" s="1">
        <v>9221205</v>
      </c>
      <c r="D2211" s="1">
        <v>282249</v>
      </c>
      <c r="E2211" s="1" t="s">
        <v>656</v>
      </c>
      <c r="F2211" s="1">
        <v>34203085</v>
      </c>
      <c r="G2211" s="1">
        <v>1.83</v>
      </c>
      <c r="H2211" s="1">
        <v>64.069593751022225</v>
      </c>
      <c r="I2211" s="1">
        <v>-29.082427187214996</v>
      </c>
      <c r="J2211" s="1">
        <v>12.957930425106081</v>
      </c>
      <c r="K2211" s="1">
        <v>-60.267493098182754</v>
      </c>
      <c r="L2211" s="1">
        <v>58.673789926570123</v>
      </c>
      <c r="M2211" s="1">
        <v>141.70500183105469</v>
      </c>
      <c r="N2211" s="1">
        <v>0.82344820840018129</v>
      </c>
      <c r="O2211" s="1">
        <v>0.96533690096206171</v>
      </c>
      <c r="P2211" s="1">
        <v>0.79490494159979297</v>
      </c>
      <c r="Q2211" s="1">
        <v>0.85563213893345424</v>
      </c>
      <c r="R2211" s="1">
        <v>0.9329846751933194</v>
      </c>
      <c r="S2211" s="1">
        <v>0.79829167322779393</v>
      </c>
      <c r="T2211" s="1">
        <v>0.79829167322779393</v>
      </c>
      <c r="U2211" s="1">
        <v>0.79490494159979297</v>
      </c>
      <c r="V2211" s="1">
        <v>406.790663</v>
      </c>
      <c r="W2211" s="1">
        <v>379.211635</v>
      </c>
      <c r="X2211" s="1">
        <v>262.000766</v>
      </c>
      <c r="Y2211" s="1">
        <v>389.46</v>
      </c>
      <c r="Z2211" s="7">
        <v>74463.375599999999</v>
      </c>
      <c r="AA2211" s="7">
        <v>4.1375103423999997</v>
      </c>
      <c r="AB2211" s="7">
        <v>3.7048402357999999</v>
      </c>
      <c r="AC2211" s="7" t="s">
        <v>444</v>
      </c>
      <c r="AD2211" s="7" t="s">
        <v>445</v>
      </c>
      <c r="AE2211" s="7">
        <v>2.4704119770999999</v>
      </c>
      <c r="AF2211" s="7" t="s">
        <v>445</v>
      </c>
      <c r="AG2211" s="7">
        <v>4.1368268803000001</v>
      </c>
    </row>
    <row r="2212" spans="1:33" x14ac:dyDescent="0.25">
      <c r="A2212" s="1">
        <v>123162</v>
      </c>
      <c r="B2212" s="1">
        <v>20035000</v>
      </c>
      <c r="C2212" s="1">
        <v>9221205</v>
      </c>
      <c r="D2212" s="1">
        <v>282256</v>
      </c>
      <c r="E2212" s="1" t="s">
        <v>656</v>
      </c>
      <c r="F2212" s="1">
        <v>34203085</v>
      </c>
      <c r="G2212" s="1">
        <v>1.83</v>
      </c>
      <c r="H2212" s="1">
        <v>67.19118931471499</v>
      </c>
      <c r="I2212" s="1">
        <v>-37.269260066771409</v>
      </c>
      <c r="J2212" s="1">
        <v>7.730126484103506</v>
      </c>
      <c r="K2212" s="1">
        <v>-63.116543774085365</v>
      </c>
      <c r="L2212" s="1">
        <v>63.6795938632781</v>
      </c>
      <c r="M2212" s="1">
        <v>141.70500183105469</v>
      </c>
      <c r="N2212" s="1">
        <v>0.82344820840018129</v>
      </c>
      <c r="O2212" s="1">
        <v>0.96533690096206171</v>
      </c>
      <c r="P2212" s="1">
        <v>0.79490494159979297</v>
      </c>
      <c r="Q2212" s="1">
        <v>0.85563213893345424</v>
      </c>
      <c r="R2212" s="1">
        <v>0.9329846751933194</v>
      </c>
      <c r="S2212" s="1">
        <v>0.79829167322779393</v>
      </c>
      <c r="T2212" s="1">
        <v>0.79829167322779393</v>
      </c>
      <c r="U2212" s="1">
        <v>0.79490494159979297</v>
      </c>
      <c r="V2212" s="1">
        <v>406.790663</v>
      </c>
      <c r="W2212" s="1">
        <v>379.211635</v>
      </c>
      <c r="X2212" s="1">
        <v>262.000766</v>
      </c>
      <c r="Y2212" s="1">
        <v>389.46</v>
      </c>
      <c r="Z2212" s="7">
        <v>74463.375599999999</v>
      </c>
      <c r="AA2212" s="7">
        <v>3.7336546025000001</v>
      </c>
      <c r="AB2212" s="7">
        <v>3.4862608572</v>
      </c>
      <c r="AC2212" s="7" t="s">
        <v>444</v>
      </c>
      <c r="AD2212" s="7" t="s">
        <v>445</v>
      </c>
      <c r="AE2212" s="7">
        <v>2.3137592360000001</v>
      </c>
      <c r="AF2212" s="7" t="s">
        <v>445</v>
      </c>
      <c r="AG2212" s="7">
        <v>3.9049529655000002</v>
      </c>
    </row>
    <row r="2213" spans="1:33" x14ac:dyDescent="0.25">
      <c r="A2213" s="1">
        <v>123163</v>
      </c>
      <c r="B2213" s="1">
        <v>20035000</v>
      </c>
      <c r="C2213" s="1">
        <v>9221188</v>
      </c>
      <c r="D2213" s="1">
        <v>282254</v>
      </c>
      <c r="E2213" s="1" t="s">
        <v>655</v>
      </c>
      <c r="F2213" s="1">
        <v>34203085</v>
      </c>
      <c r="G2213" s="1">
        <v>1.83</v>
      </c>
      <c r="H2213" s="1">
        <v>5.4267333213663873</v>
      </c>
      <c r="I2213" s="1">
        <v>-4.0450451880967515</v>
      </c>
      <c r="J2213" s="1">
        <v>0.61163469583226648</v>
      </c>
      <c r="K2213" s="1">
        <v>-4.7215306712099174</v>
      </c>
      <c r="L2213" s="1">
        <v>5.1665052956501665</v>
      </c>
      <c r="M2213" s="1">
        <v>34.474998474121094</v>
      </c>
      <c r="N2213" s="1">
        <v>0.98970659838782415</v>
      </c>
      <c r="O2213" s="1">
        <v>0.96533690096206171</v>
      </c>
      <c r="P2213" s="1">
        <v>0.95540030054940595</v>
      </c>
      <c r="Q2213" s="1">
        <v>0.98877083460489912</v>
      </c>
      <c r="R2213" s="1">
        <v>0.9329846751933194</v>
      </c>
      <c r="S2213" s="1">
        <v>0.92250803596447917</v>
      </c>
      <c r="T2213" s="1">
        <v>0.92250803596447917</v>
      </c>
      <c r="U2213" s="1">
        <v>0.95540030054940595</v>
      </c>
      <c r="V2213" s="1">
        <v>406.790663</v>
      </c>
      <c r="W2213" s="1">
        <v>379.211635</v>
      </c>
      <c r="X2213" s="1">
        <v>262.000766</v>
      </c>
      <c r="Y2213" s="1">
        <v>389.46</v>
      </c>
      <c r="Z2213" s="7">
        <v>74463.375599999999</v>
      </c>
      <c r="AA2213" s="7">
        <v>69.124559895000004</v>
      </c>
      <c r="AB2213" s="7">
        <v>65.761878389000003</v>
      </c>
      <c r="AC2213" s="7" t="s">
        <v>444</v>
      </c>
      <c r="AD2213" s="7" t="s">
        <v>445</v>
      </c>
      <c r="AE2213" s="7">
        <v>50.190562741999997</v>
      </c>
      <c r="AF2213" s="7" t="s">
        <v>445</v>
      </c>
      <c r="AG2213" s="7">
        <v>77.807112982000007</v>
      </c>
    </row>
    <row r="2214" spans="1:33" x14ac:dyDescent="0.25">
      <c r="A2214" s="1">
        <v>123164</v>
      </c>
      <c r="B2214" s="1">
        <v>20035000</v>
      </c>
      <c r="C2214" s="1">
        <v>9221203</v>
      </c>
      <c r="D2214" s="1">
        <v>282255</v>
      </c>
      <c r="E2214" s="1" t="s">
        <v>654</v>
      </c>
      <c r="F2214" s="1">
        <v>34203085</v>
      </c>
      <c r="G2214" s="1">
        <v>1.83</v>
      </c>
      <c r="H2214" s="1">
        <v>17.235032639830333</v>
      </c>
      <c r="I2214" s="1">
        <v>-8.7981508310883072</v>
      </c>
      <c r="J2214" s="1">
        <v>3.7167965752992851</v>
      </c>
      <c r="K2214" s="1">
        <v>-15.551402581044625</v>
      </c>
      <c r="L2214" s="1">
        <v>15.714484525962028</v>
      </c>
      <c r="M2214" s="1">
        <v>64.709999084472656</v>
      </c>
      <c r="N2214" s="1">
        <v>0.96661041736602782</v>
      </c>
      <c r="O2214" s="1">
        <v>0.96533690096206171</v>
      </c>
      <c r="P2214" s="1">
        <v>0.9331047047377663</v>
      </c>
      <c r="Q2214" s="1">
        <v>0.96357500076293945</v>
      </c>
      <c r="R2214" s="1">
        <v>0.9329846751933194</v>
      </c>
      <c r="S2214" s="1">
        <v>0.89900070911121355</v>
      </c>
      <c r="T2214" s="1">
        <v>0.89900070911121355</v>
      </c>
      <c r="U2214" s="1">
        <v>0.9331047047377663</v>
      </c>
      <c r="V2214" s="1">
        <v>406.790663</v>
      </c>
      <c r="W2214" s="1">
        <v>379.211635</v>
      </c>
      <c r="X2214" s="1">
        <v>262.000766</v>
      </c>
      <c r="Y2214" s="1">
        <v>389.46</v>
      </c>
      <c r="Z2214" s="7">
        <v>74463.375599999999</v>
      </c>
      <c r="AA2214" s="7">
        <v>21.517070802999999</v>
      </c>
      <c r="AB2214" s="7">
        <v>19.530518746999999</v>
      </c>
      <c r="AC2214" s="7" t="s">
        <v>444</v>
      </c>
      <c r="AD2214" s="7" t="s">
        <v>445</v>
      </c>
      <c r="AE2214" s="7">
        <v>14.145828371</v>
      </c>
      <c r="AF2214" s="7" t="s">
        <v>445</v>
      </c>
      <c r="AG2214" s="7">
        <v>22.368114639000002</v>
      </c>
    </row>
    <row r="2215" spans="1:33" x14ac:dyDescent="0.25">
      <c r="A2215" s="1">
        <v>129456</v>
      </c>
      <c r="B2215" s="1">
        <v>20036000</v>
      </c>
      <c r="C2215" s="1">
        <v>9221205</v>
      </c>
      <c r="D2215" s="1">
        <v>282263</v>
      </c>
      <c r="E2215" s="1" t="s">
        <v>656</v>
      </c>
      <c r="F2215" s="1">
        <v>34203085</v>
      </c>
      <c r="G2215" s="1">
        <v>1.83</v>
      </c>
      <c r="H2215" s="1">
        <v>68.832728246366443</v>
      </c>
      <c r="I2215" s="1">
        <v>-38.518702527270904</v>
      </c>
      <c r="J2215" s="1">
        <v>7.6659381435280967</v>
      </c>
      <c r="K2215" s="1">
        <v>-64.68381496748853</v>
      </c>
      <c r="L2215" s="1">
        <v>65.338627212989906</v>
      </c>
      <c r="M2215" s="1">
        <v>141.70500183105469</v>
      </c>
      <c r="N2215" s="1">
        <v>0.82344820840018129</v>
      </c>
      <c r="O2215" s="1">
        <v>0.96533690096206171</v>
      </c>
      <c r="P2215" s="1">
        <v>0.79490494159979297</v>
      </c>
      <c r="Q2215" s="1">
        <v>0.85563213893345424</v>
      </c>
      <c r="R2215" s="1">
        <v>0.9329846751933194</v>
      </c>
      <c r="S2215" s="1">
        <v>0.79829167322779393</v>
      </c>
      <c r="T2215" s="1">
        <v>0.79829167322779393</v>
      </c>
      <c r="U2215" s="1">
        <v>0.79490494159979297</v>
      </c>
      <c r="V2215" s="1">
        <v>406.790663</v>
      </c>
      <c r="W2215" s="1">
        <v>379.211635</v>
      </c>
      <c r="X2215" s="1">
        <v>262.000766</v>
      </c>
      <c r="Y2215" s="1">
        <v>389.46</v>
      </c>
      <c r="Z2215" s="7">
        <v>74463.375599999999</v>
      </c>
      <c r="AA2215" s="7">
        <v>3.6134609102000002</v>
      </c>
      <c r="AB2215" s="7">
        <v>3.3792714635999999</v>
      </c>
      <c r="AC2215" s="7" t="s">
        <v>444</v>
      </c>
      <c r="AD2215" s="7" t="s">
        <v>445</v>
      </c>
      <c r="AE2215" s="7">
        <v>2.2334677535999998</v>
      </c>
      <c r="AF2215" s="7" t="s">
        <v>445</v>
      </c>
      <c r="AG2215" s="7">
        <v>3.7861072930000002</v>
      </c>
    </row>
    <row r="2216" spans="1:33" x14ac:dyDescent="0.25">
      <c r="A2216" s="1">
        <v>129457</v>
      </c>
      <c r="B2216" s="1">
        <v>20036000</v>
      </c>
      <c r="C2216" s="1">
        <v>9221203</v>
      </c>
      <c r="D2216" s="1">
        <v>282262</v>
      </c>
      <c r="E2216" s="1" t="s">
        <v>654</v>
      </c>
      <c r="F2216" s="1">
        <v>34203085</v>
      </c>
      <c r="G2216" s="1">
        <v>1.83</v>
      </c>
      <c r="H2216" s="1">
        <v>18.872539958187772</v>
      </c>
      <c r="I2216" s="1">
        <v>-10.048819446756708</v>
      </c>
      <c r="J2216" s="1">
        <v>3.6566431275279903</v>
      </c>
      <c r="K2216" s="1">
        <v>-17.117449465671879</v>
      </c>
      <c r="L2216" s="1">
        <v>17.340671277105375</v>
      </c>
      <c r="M2216" s="1">
        <v>64.709999084472656</v>
      </c>
      <c r="N2216" s="1">
        <v>0.96661041736602782</v>
      </c>
      <c r="O2216" s="1">
        <v>0.96533690096206171</v>
      </c>
      <c r="P2216" s="1">
        <v>0.9331047047377663</v>
      </c>
      <c r="Q2216" s="1">
        <v>0.96357500076293945</v>
      </c>
      <c r="R2216" s="1">
        <v>0.9329846751933194</v>
      </c>
      <c r="S2216" s="1">
        <v>0.89900070911121355</v>
      </c>
      <c r="T2216" s="1">
        <v>0.89900070911121355</v>
      </c>
      <c r="U2216" s="1">
        <v>0.9331047047377663</v>
      </c>
      <c r="V2216" s="1">
        <v>406.790663</v>
      </c>
      <c r="W2216" s="1">
        <v>379.211635</v>
      </c>
      <c r="X2216" s="1">
        <v>262.000766</v>
      </c>
      <c r="Y2216" s="1">
        <v>389.46</v>
      </c>
      <c r="Z2216" s="7">
        <v>74463.375599999999</v>
      </c>
      <c r="AA2216" s="7">
        <v>19.405447692999999</v>
      </c>
      <c r="AB2216" s="7">
        <v>17.749154141000002</v>
      </c>
      <c r="AC2216" s="7" t="s">
        <v>444</v>
      </c>
      <c r="AD2216" s="7" t="s">
        <v>445</v>
      </c>
      <c r="AE2216" s="7">
        <v>12.76016181</v>
      </c>
      <c r="AF2216" s="7" t="s">
        <v>445</v>
      </c>
      <c r="AG2216" s="7">
        <v>20.230204829000002</v>
      </c>
    </row>
    <row r="2217" spans="1:33" x14ac:dyDescent="0.25">
      <c r="A2217" s="1">
        <v>129458</v>
      </c>
      <c r="B2217" s="1">
        <v>20036000</v>
      </c>
      <c r="C2217" s="1">
        <v>9221188</v>
      </c>
      <c r="D2217" s="1">
        <v>282261</v>
      </c>
      <c r="E2217" s="1" t="s">
        <v>655</v>
      </c>
      <c r="F2217" s="1">
        <v>34203085</v>
      </c>
      <c r="G2217" s="1">
        <v>1.83</v>
      </c>
      <c r="H2217" s="1">
        <v>7.0481117475291528</v>
      </c>
      <c r="I2217" s="1">
        <v>-5.2810957978233279</v>
      </c>
      <c r="J2217" s="1">
        <v>0.56760931850930585</v>
      </c>
      <c r="K2217" s="1">
        <v>-6.3021946748909672</v>
      </c>
      <c r="L2217" s="1">
        <v>6.7978706971582747</v>
      </c>
      <c r="M2217" s="1">
        <v>34.474998474121094</v>
      </c>
      <c r="N2217" s="1">
        <v>0.98970659838782415</v>
      </c>
      <c r="O2217" s="1">
        <v>0.96533690096206171</v>
      </c>
      <c r="P2217" s="1">
        <v>0.95540030054940595</v>
      </c>
      <c r="Q2217" s="1">
        <v>0.98877083460489912</v>
      </c>
      <c r="R2217" s="1">
        <v>0.9329846751933194</v>
      </c>
      <c r="S2217" s="1">
        <v>0.92250803596447917</v>
      </c>
      <c r="T2217" s="1">
        <v>0.92250803596447917</v>
      </c>
      <c r="U2217" s="1">
        <v>0.95540030054940595</v>
      </c>
      <c r="V2217" s="1">
        <v>406.790663</v>
      </c>
      <c r="W2217" s="1">
        <v>379.211635</v>
      </c>
      <c r="X2217" s="1">
        <v>262.000766</v>
      </c>
      <c r="Y2217" s="1">
        <v>389.46</v>
      </c>
      <c r="Z2217" s="7">
        <v>74463.375599999999</v>
      </c>
      <c r="AA2217" s="7">
        <v>52.295940182999999</v>
      </c>
      <c r="AB2217" s="7">
        <v>50.403684140000003</v>
      </c>
      <c r="AC2217" s="7" t="s">
        <v>444</v>
      </c>
      <c r="AD2217" s="7" t="s">
        <v>445</v>
      </c>
      <c r="AE2217" s="7">
        <v>37.351371948000001</v>
      </c>
      <c r="AF2217" s="7" t="s">
        <v>445</v>
      </c>
      <c r="AG2217" s="7">
        <v>58.041368959000003</v>
      </c>
    </row>
    <row r="2218" spans="1:33" x14ac:dyDescent="0.25">
      <c r="A2218" s="1">
        <v>133582</v>
      </c>
      <c r="B2218" s="1">
        <v>20091000</v>
      </c>
      <c r="C2218" s="1">
        <v>9221205</v>
      </c>
      <c r="D2218" s="1">
        <v>282313</v>
      </c>
      <c r="E2218" s="1" t="s">
        <v>656</v>
      </c>
      <c r="F2218" s="1">
        <v>34203085</v>
      </c>
      <c r="G2218" s="1">
        <v>1.83</v>
      </c>
      <c r="H2218" s="1">
        <v>60.985030222959217</v>
      </c>
      <c r="I2218" s="1">
        <v>-33.972664051593846</v>
      </c>
      <c r="J2218" s="1">
        <v>6.4934100420459657</v>
      </c>
      <c r="K2218" s="1">
        <v>-57.995452786890866</v>
      </c>
      <c r="L2218" s="1">
        <v>58.011636394861675</v>
      </c>
      <c r="M2218" s="1">
        <v>141.70500183105469</v>
      </c>
      <c r="N2218" s="1">
        <v>0.82344820840018129</v>
      </c>
      <c r="O2218" s="1">
        <v>0.96533690096206171</v>
      </c>
      <c r="P2218" s="1">
        <v>0.79490494159979297</v>
      </c>
      <c r="Q2218" s="1">
        <v>0.85563213893345424</v>
      </c>
      <c r="R2218" s="1">
        <v>0.9329846751933194</v>
      </c>
      <c r="S2218" s="1">
        <v>0.79829167322779393</v>
      </c>
      <c r="T2218" s="1">
        <v>0.79829167322779393</v>
      </c>
      <c r="U2218" s="1">
        <v>0.79490494159979297</v>
      </c>
      <c r="V2218" s="1">
        <v>406.790663</v>
      </c>
      <c r="W2218" s="1">
        <v>379.211635</v>
      </c>
      <c r="X2218" s="1">
        <v>262.000766</v>
      </c>
      <c r="Y2218" s="1">
        <v>389.46</v>
      </c>
      <c r="Z2218" s="7">
        <v>74463.375599999999</v>
      </c>
      <c r="AA2218" s="7">
        <v>4.1961506570999996</v>
      </c>
      <c r="AB2218" s="7">
        <v>3.9428064800999998</v>
      </c>
      <c r="AC2218" s="7" t="s">
        <v>444</v>
      </c>
      <c r="AD2218" s="7" t="s">
        <v>445</v>
      </c>
      <c r="AE2218" s="7">
        <v>2.6063694622</v>
      </c>
      <c r="AF2218" s="7" t="s">
        <v>445</v>
      </c>
      <c r="AG2218" s="7">
        <v>4.3380681360000004</v>
      </c>
    </row>
    <row r="2219" spans="1:33" x14ac:dyDescent="0.25">
      <c r="A2219" s="1">
        <v>136764</v>
      </c>
      <c r="B2219" s="1">
        <v>20092000</v>
      </c>
      <c r="C2219" s="1">
        <v>9221161</v>
      </c>
      <c r="D2219" s="1">
        <v>282318</v>
      </c>
      <c r="E2219" s="1" t="s">
        <v>653</v>
      </c>
      <c r="F2219" s="1">
        <v>34203085</v>
      </c>
      <c r="G2219" s="1">
        <v>1.83</v>
      </c>
      <c r="H2219" s="1">
        <v>77.831540296712987</v>
      </c>
      <c r="I2219" s="1">
        <v>-27.892527195156724</v>
      </c>
      <c r="J2219" s="1">
        <v>20.358586117571654</v>
      </c>
      <c r="K2219" s="1">
        <v>-72.626219616566459</v>
      </c>
      <c r="L2219" s="1">
        <v>69.920698351378334</v>
      </c>
      <c r="M2219" s="1">
        <v>118.56999969482422</v>
      </c>
      <c r="N2219" s="1">
        <v>0.89511579011615949</v>
      </c>
      <c r="O2219" s="1">
        <v>0.96533690096206171</v>
      </c>
      <c r="P2219" s="1">
        <v>0.86408830283294069</v>
      </c>
      <c r="Q2219" s="1">
        <v>0.90319736882259993</v>
      </c>
      <c r="R2219" s="1">
        <v>0.9329846751933194</v>
      </c>
      <c r="S2219" s="1">
        <v>0.84266930378641414</v>
      </c>
      <c r="T2219" s="1">
        <v>0.84266930378641414</v>
      </c>
      <c r="U2219" s="1">
        <v>0.86408830283294069</v>
      </c>
      <c r="V2219" s="1">
        <v>406.790663</v>
      </c>
      <c r="W2219" s="1">
        <v>379.211635</v>
      </c>
      <c r="X2219" s="1">
        <v>262.000766</v>
      </c>
      <c r="Y2219" s="1">
        <v>389.46</v>
      </c>
      <c r="Z2219" s="7">
        <v>74463.375599999999</v>
      </c>
      <c r="AA2219" s="7">
        <v>3.6863424683999999</v>
      </c>
      <c r="AB2219" s="7">
        <v>3.2100199591999998</v>
      </c>
      <c r="AC2219" s="7" t="s">
        <v>444</v>
      </c>
      <c r="AD2219" s="7" t="s">
        <v>445</v>
      </c>
      <c r="AE2219" s="7">
        <v>2.0399489915000002</v>
      </c>
      <c r="AF2219" s="7" t="s">
        <v>445</v>
      </c>
      <c r="AG2219" s="7">
        <v>3.6336960976000001</v>
      </c>
    </row>
    <row r="2220" spans="1:33" x14ac:dyDescent="0.25">
      <c r="A2220" s="1">
        <v>136765</v>
      </c>
      <c r="B2220" s="1">
        <v>20092000</v>
      </c>
      <c r="C2220" s="1">
        <v>9221162</v>
      </c>
      <c r="D2220" s="1">
        <v>282319</v>
      </c>
      <c r="E2220" s="1" t="s">
        <v>651</v>
      </c>
      <c r="F2220" s="1">
        <v>34203085</v>
      </c>
      <c r="G2220" s="1">
        <v>1.83</v>
      </c>
      <c r="H2220" s="1">
        <v>79.897117516484883</v>
      </c>
      <c r="I2220" s="1">
        <v>-47.819943909414569</v>
      </c>
      <c r="J2220" s="1">
        <v>2.3093583327768741</v>
      </c>
      <c r="K2220" s="1">
        <v>-74.935129168993427</v>
      </c>
      <c r="L2220" s="1">
        <v>78.770146161799346</v>
      </c>
      <c r="M2220" s="1">
        <v>148.04998779296875</v>
      </c>
      <c r="N2220" s="1">
        <v>0.80305361066545755</v>
      </c>
      <c r="O2220" s="1">
        <v>0.96533690096206171</v>
      </c>
      <c r="P2220" s="1">
        <v>0.77521728382618682</v>
      </c>
      <c r="Q2220" s="1">
        <v>0.84203574044363827</v>
      </c>
      <c r="R2220" s="1">
        <v>0.9329846751933194</v>
      </c>
      <c r="S2220" s="1">
        <v>0.7856064417989741</v>
      </c>
      <c r="T2220" s="1">
        <v>0.7856064417989741</v>
      </c>
      <c r="U2220" s="1">
        <v>0.77521728382618682</v>
      </c>
      <c r="V2220" s="1">
        <v>406.790663</v>
      </c>
      <c r="W2220" s="1">
        <v>379.211635</v>
      </c>
      <c r="X2220" s="1">
        <v>262.000766</v>
      </c>
      <c r="Y2220" s="1">
        <v>389.46</v>
      </c>
      <c r="Z2220" s="7">
        <v>74463.375599999999</v>
      </c>
      <c r="AA2220" s="7">
        <v>2.7320155922999998</v>
      </c>
      <c r="AB2220" s="7">
        <v>2.6793744608000001</v>
      </c>
      <c r="AC2220" s="7" t="s">
        <v>444</v>
      </c>
      <c r="AD2220" s="7" t="s">
        <v>445</v>
      </c>
      <c r="AE2220" s="7">
        <v>1.7467689961999999</v>
      </c>
      <c r="AF2220" s="7" t="s">
        <v>445</v>
      </c>
      <c r="AG2220" s="7">
        <v>3.0290332011999999</v>
      </c>
    </row>
    <row r="2221" spans="1:33" x14ac:dyDescent="0.25">
      <c r="A2221" s="1">
        <v>144212</v>
      </c>
      <c r="B2221" s="1">
        <v>21001000</v>
      </c>
      <c r="C2221" s="1">
        <v>9221205</v>
      </c>
      <c r="D2221" s="1">
        <v>282335</v>
      </c>
      <c r="E2221" s="1" t="s">
        <v>656</v>
      </c>
      <c r="F2221" s="1">
        <v>34203085</v>
      </c>
      <c r="G2221" s="1">
        <v>1.83</v>
      </c>
      <c r="H2221" s="1">
        <v>66.596548619680448</v>
      </c>
      <c r="I2221" s="1">
        <v>-40.680710159305065</v>
      </c>
      <c r="J2221" s="1">
        <v>3.0687562573943046</v>
      </c>
      <c r="K2221" s="1">
        <v>-63.102353038594188</v>
      </c>
      <c r="L2221" s="1">
        <v>65.116430321497972</v>
      </c>
      <c r="M2221" s="1">
        <v>141.70500183105469</v>
      </c>
      <c r="N2221" s="1">
        <v>0.82344820840018129</v>
      </c>
      <c r="O2221" s="1">
        <v>0.96533690096206171</v>
      </c>
      <c r="P2221" s="1">
        <v>0.79490494159979297</v>
      </c>
      <c r="Q2221" s="1">
        <v>0.85563213893345424</v>
      </c>
      <c r="R2221" s="1">
        <v>0.9329846751933194</v>
      </c>
      <c r="S2221" s="1">
        <v>0.79829167322779393</v>
      </c>
      <c r="T2221" s="1">
        <v>0.79829167322779393</v>
      </c>
      <c r="U2221" s="1">
        <v>0.79490494159979297</v>
      </c>
      <c r="V2221" s="1">
        <v>406.790663</v>
      </c>
      <c r="W2221" s="1">
        <v>379.211635</v>
      </c>
      <c r="X2221" s="1">
        <v>262.000766</v>
      </c>
      <c r="Y2221" s="1">
        <v>389.46</v>
      </c>
      <c r="Z2221" s="7">
        <v>74463.375599999999</v>
      </c>
      <c r="AA2221" s="7">
        <v>3.6292034297</v>
      </c>
      <c r="AB2221" s="7">
        <v>3.5263186879999999</v>
      </c>
      <c r="AC2221" s="7" t="s">
        <v>444</v>
      </c>
      <c r="AD2221" s="7" t="s">
        <v>445</v>
      </c>
      <c r="AE2221" s="7">
        <v>2.3145044488000002</v>
      </c>
      <c r="AF2221" s="7" t="s">
        <v>445</v>
      </c>
      <c r="AG2221" s="7">
        <v>3.9060560129000002</v>
      </c>
    </row>
    <row r="2222" spans="1:33" x14ac:dyDescent="0.25">
      <c r="A2222" s="1">
        <v>144213</v>
      </c>
      <c r="B2222" s="1">
        <v>21001000</v>
      </c>
      <c r="C2222" s="1">
        <v>9221203</v>
      </c>
      <c r="D2222" s="1">
        <v>282334</v>
      </c>
      <c r="E2222" s="1" t="s">
        <v>654</v>
      </c>
      <c r="F2222" s="1">
        <v>34203085</v>
      </c>
      <c r="G2222" s="1">
        <v>1.83</v>
      </c>
      <c r="H2222" s="1">
        <v>16.63408027041061</v>
      </c>
      <c r="I2222" s="1">
        <v>-12.189995203732032</v>
      </c>
      <c r="J2222" s="1">
        <v>-0.93826110134958285</v>
      </c>
      <c r="K2222" s="1">
        <v>-15.556815835451063</v>
      </c>
      <c r="L2222" s="1">
        <v>17.122952861063879</v>
      </c>
      <c r="M2222" s="1">
        <v>64.709999084472656</v>
      </c>
      <c r="N2222" s="1">
        <v>0.96661041736602782</v>
      </c>
      <c r="O2222" s="1">
        <v>0.96533690096206171</v>
      </c>
      <c r="P2222" s="1">
        <v>0.9331047047377663</v>
      </c>
      <c r="Q2222" s="1">
        <v>0.96357500076293945</v>
      </c>
      <c r="R2222" s="1">
        <v>0.9329846751933194</v>
      </c>
      <c r="S2222" s="1">
        <v>0.89900070911121355</v>
      </c>
      <c r="T2222" s="1">
        <v>0.89900070911121355</v>
      </c>
      <c r="U2222" s="1">
        <v>0.9331047047377663</v>
      </c>
      <c r="V2222" s="1">
        <v>406.790663</v>
      </c>
      <c r="W2222" s="1">
        <v>379.211635</v>
      </c>
      <c r="X2222" s="1">
        <v>262.000766</v>
      </c>
      <c r="Y2222" s="1">
        <v>389.46</v>
      </c>
      <c r="Z2222" s="7">
        <v>74463.375599999999</v>
      </c>
      <c r="AA2222" s="7">
        <v>19.664903044999999</v>
      </c>
      <c r="AB2222" s="7">
        <v>20.272240783000001</v>
      </c>
      <c r="AC2222" s="7" t="s">
        <v>444</v>
      </c>
      <c r="AD2222" s="7">
        <v>250.03766327</v>
      </c>
      <c r="AE2222" s="7">
        <v>14.140558127</v>
      </c>
      <c r="AF2222" s="7">
        <v>386.31964671999998</v>
      </c>
      <c r="AG2222" s="7">
        <v>22.359983312000001</v>
      </c>
    </row>
    <row r="2223" spans="1:33" x14ac:dyDescent="0.25">
      <c r="A2223" s="1">
        <v>144214</v>
      </c>
      <c r="B2223" s="1">
        <v>21001000</v>
      </c>
      <c r="C2223" s="1">
        <v>9221163</v>
      </c>
      <c r="D2223" s="1">
        <v>282333</v>
      </c>
      <c r="E2223" s="1" t="s">
        <v>649</v>
      </c>
      <c r="F2223" s="1">
        <v>34203085</v>
      </c>
      <c r="G2223" s="1">
        <v>1.83</v>
      </c>
      <c r="H2223" s="1">
        <v>76.858711809403474</v>
      </c>
      <c r="I2223" s="1">
        <v>-42.213120296279392</v>
      </c>
      <c r="J2223" s="1">
        <v>8.8447637480663843</v>
      </c>
      <c r="K2223" s="1">
        <v>-73.104958411846326</v>
      </c>
      <c r="L2223" s="1">
        <v>72.840287668609051</v>
      </c>
      <c r="M2223" s="1">
        <v>157.46249389648438</v>
      </c>
      <c r="N2223" s="1">
        <v>0.76922729492187503</v>
      </c>
      <c r="O2223" s="1">
        <v>0.96533690096206171</v>
      </c>
      <c r="P2223" s="1">
        <v>0.74256349301531266</v>
      </c>
      <c r="Q2223" s="1">
        <v>0.81230456542968754</v>
      </c>
      <c r="R2223" s="1">
        <v>0.9329846751933194</v>
      </c>
      <c r="S2223" s="1">
        <v>0.75786771113546747</v>
      </c>
      <c r="T2223" s="1">
        <v>0.75786771113546747</v>
      </c>
      <c r="U2223" s="1">
        <v>0.74256349301531266</v>
      </c>
      <c r="V2223" s="1">
        <v>406.790663</v>
      </c>
      <c r="W2223" s="1">
        <v>379.211635</v>
      </c>
      <c r="X2223" s="1">
        <v>262.000766</v>
      </c>
      <c r="Y2223" s="1">
        <v>389.46</v>
      </c>
      <c r="Z2223" s="7">
        <v>74463.375599999999</v>
      </c>
      <c r="AA2223" s="7">
        <v>2.8658375095999999</v>
      </c>
      <c r="AB2223" s="7">
        <v>2.6637189155000001</v>
      </c>
      <c r="AC2223" s="7" t="s">
        <v>444</v>
      </c>
      <c r="AD2223" s="7" t="s">
        <v>445</v>
      </c>
      <c r="AE2223" s="7">
        <v>1.7161211108000001</v>
      </c>
      <c r="AF2223" s="7" t="s">
        <v>445</v>
      </c>
      <c r="AG2223" s="7">
        <v>2.9559392997999998</v>
      </c>
    </row>
    <row r="2224" spans="1:33" x14ac:dyDescent="0.25">
      <c r="A2224" s="1">
        <v>144215</v>
      </c>
      <c r="B2224" s="1">
        <v>21001000</v>
      </c>
      <c r="C2224" s="1">
        <v>9221162</v>
      </c>
      <c r="D2224" s="1">
        <v>282332</v>
      </c>
      <c r="E2224" s="1" t="s">
        <v>651</v>
      </c>
      <c r="F2224" s="1">
        <v>34203085</v>
      </c>
      <c r="G2224" s="1">
        <v>1.83</v>
      </c>
      <c r="H2224" s="1">
        <v>85.305259877577726</v>
      </c>
      <c r="I2224" s="1">
        <v>-49.850179748626203</v>
      </c>
      <c r="J2224" s="1">
        <v>5.6139687387056352</v>
      </c>
      <c r="K2224" s="1">
        <v>-80.636488785688059</v>
      </c>
      <c r="L2224" s="1">
        <v>82.64164345322375</v>
      </c>
      <c r="M2224" s="1">
        <v>148.04998779296875</v>
      </c>
      <c r="N2224" s="1">
        <v>0.80305361066545755</v>
      </c>
      <c r="O2224" s="1">
        <v>0.96533690096206171</v>
      </c>
      <c r="P2224" s="1">
        <v>0.77521728382618682</v>
      </c>
      <c r="Q2224" s="1">
        <v>0.84203574044363827</v>
      </c>
      <c r="R2224" s="1">
        <v>0.9329846751933194</v>
      </c>
      <c r="S2224" s="1">
        <v>0.7856064417989741</v>
      </c>
      <c r="T2224" s="1">
        <v>0.7856064417989741</v>
      </c>
      <c r="U2224" s="1">
        <v>0.77521728382618682</v>
      </c>
      <c r="V2224" s="1">
        <v>406.790663</v>
      </c>
      <c r="W2224" s="1">
        <v>379.211635</v>
      </c>
      <c r="X2224" s="1">
        <v>262.000766</v>
      </c>
      <c r="Y2224" s="1">
        <v>389.46</v>
      </c>
      <c r="Z2224" s="7">
        <v>74463.375599999999</v>
      </c>
      <c r="AA2224" s="7">
        <v>2.5571825704000002</v>
      </c>
      <c r="AB2224" s="7">
        <v>2.4461112258000002</v>
      </c>
      <c r="AC2224" s="7" t="s">
        <v>444</v>
      </c>
      <c r="AD2224" s="7" t="s">
        <v>445</v>
      </c>
      <c r="AE2224" s="7">
        <v>1.55256017</v>
      </c>
      <c r="AF2224" s="7" t="s">
        <v>445</v>
      </c>
      <c r="AG2224" s="7">
        <v>2.7441625734000001</v>
      </c>
    </row>
    <row r="2225" spans="1:33" x14ac:dyDescent="0.25">
      <c r="A2225" s="1">
        <v>144216</v>
      </c>
      <c r="B2225" s="1">
        <v>21001000</v>
      </c>
      <c r="C2225" s="1">
        <v>9221161</v>
      </c>
      <c r="D2225" s="1">
        <v>282331</v>
      </c>
      <c r="E2225" s="1" t="s">
        <v>653</v>
      </c>
      <c r="F2225" s="1">
        <v>34203085</v>
      </c>
      <c r="G2225" s="1">
        <v>1.83</v>
      </c>
      <c r="H2225" s="1">
        <v>83.247285052370572</v>
      </c>
      <c r="I2225" s="1">
        <v>-29.901827884784701</v>
      </c>
      <c r="J2225" s="1">
        <v>23.655594128935682</v>
      </c>
      <c r="K2225" s="1">
        <v>-78.348514382844783</v>
      </c>
      <c r="L2225" s="1">
        <v>74.302898964338311</v>
      </c>
      <c r="M2225" s="1">
        <v>118.56999969482422</v>
      </c>
      <c r="N2225" s="1">
        <v>0.89511579011615949</v>
      </c>
      <c r="O2225" s="1">
        <v>0.96533690096206171</v>
      </c>
      <c r="P2225" s="1">
        <v>0.86408830283294069</v>
      </c>
      <c r="Q2225" s="1">
        <v>0.90319736882259993</v>
      </c>
      <c r="R2225" s="1">
        <v>0.9329846751933194</v>
      </c>
      <c r="S2225" s="1">
        <v>0.84266930378641414</v>
      </c>
      <c r="T2225" s="1">
        <v>0.84266930378641414</v>
      </c>
      <c r="U2225" s="1">
        <v>0.86408830283294069</v>
      </c>
      <c r="V2225" s="1">
        <v>406.790663</v>
      </c>
      <c r="W2225" s="1">
        <v>379.211635</v>
      </c>
      <c r="X2225" s="1">
        <v>262.000766</v>
      </c>
      <c r="Y2225" s="1">
        <v>389.46</v>
      </c>
      <c r="Z2225" s="7">
        <v>74463.375599999999</v>
      </c>
      <c r="AA2225" s="7">
        <v>3.4099536177999998</v>
      </c>
      <c r="AB2225" s="7">
        <v>2.9361324263999999</v>
      </c>
      <c r="AC2225" s="7" t="s">
        <v>444</v>
      </c>
      <c r="AD2225" s="7" t="s">
        <v>445</v>
      </c>
      <c r="AE2225" s="7">
        <v>1.8179220092999999</v>
      </c>
      <c r="AF2225" s="7" t="s">
        <v>445</v>
      </c>
      <c r="AG2225" s="7">
        <v>3.2952675373</v>
      </c>
    </row>
    <row r="2226" spans="1:33" x14ac:dyDescent="0.25">
      <c r="A2226" s="1">
        <v>151450</v>
      </c>
      <c r="B2226" s="1">
        <v>21002000</v>
      </c>
      <c r="C2226" s="1">
        <v>9221161</v>
      </c>
      <c r="D2226" s="1">
        <v>282346</v>
      </c>
      <c r="E2226" s="1" t="s">
        <v>653</v>
      </c>
      <c r="F2226" s="1">
        <v>34203085</v>
      </c>
      <c r="G2226" s="1">
        <v>1.83</v>
      </c>
      <c r="H2226" s="1">
        <v>78.476912522523051</v>
      </c>
      <c r="I2226" s="1">
        <v>-25.28589220449043</v>
      </c>
      <c r="J2226" s="1">
        <v>24.616594914470287</v>
      </c>
      <c r="K2226" s="1">
        <v>-73.780224716624389</v>
      </c>
      <c r="L2226" s="1">
        <v>69.523507874979117</v>
      </c>
      <c r="M2226" s="1">
        <v>118.56999969482422</v>
      </c>
      <c r="N2226" s="1">
        <v>0.89511579011615949</v>
      </c>
      <c r="O2226" s="1">
        <v>0.96533690096206171</v>
      </c>
      <c r="P2226" s="1">
        <v>0.86408830283294069</v>
      </c>
      <c r="Q2226" s="1">
        <v>0.90319736882259993</v>
      </c>
      <c r="R2226" s="1">
        <v>0.9329846751933194</v>
      </c>
      <c r="S2226" s="1">
        <v>0.84266930378641414</v>
      </c>
      <c r="T2226" s="1">
        <v>0.84266930378641414</v>
      </c>
      <c r="U2226" s="1">
        <v>0.86408830283294069</v>
      </c>
      <c r="V2226" s="1">
        <v>406.790663</v>
      </c>
      <c r="W2226" s="1">
        <v>379.211635</v>
      </c>
      <c r="X2226" s="1">
        <v>262.000766</v>
      </c>
      <c r="Y2226" s="1">
        <v>389.46</v>
      </c>
      <c r="Z2226" s="7">
        <v>74463.375599999999</v>
      </c>
      <c r="AA2226" s="7">
        <v>3.7131157233000001</v>
      </c>
      <c r="AB2226" s="7">
        <v>3.1753979299999999</v>
      </c>
      <c r="AC2226" s="7" t="s">
        <v>444</v>
      </c>
      <c r="AD2226" s="7" t="s">
        <v>445</v>
      </c>
      <c r="AE2226" s="7">
        <v>1.9924007947</v>
      </c>
      <c r="AF2226" s="7" t="s">
        <v>445</v>
      </c>
      <c r="AG2226" s="7">
        <v>3.5612199164999998</v>
      </c>
    </row>
    <row r="2227" spans="1:33" x14ac:dyDescent="0.25">
      <c r="A2227" s="1">
        <v>151451</v>
      </c>
      <c r="B2227" s="1">
        <v>21002000</v>
      </c>
      <c r="C2227" s="1">
        <v>9221162</v>
      </c>
      <c r="D2227" s="1">
        <v>282347</v>
      </c>
      <c r="E2227" s="1" t="s">
        <v>651</v>
      </c>
      <c r="F2227" s="1">
        <v>34203085</v>
      </c>
      <c r="G2227" s="1">
        <v>1.83</v>
      </c>
      <c r="H2227" s="1">
        <v>80.5332007248048</v>
      </c>
      <c r="I2227" s="1">
        <v>-45.235636733323716</v>
      </c>
      <c r="J2227" s="1">
        <v>6.5766564077323864</v>
      </c>
      <c r="K2227" s="1">
        <v>-76.066806193909144</v>
      </c>
      <c r="L2227" s="1">
        <v>77.455418604182611</v>
      </c>
      <c r="M2227" s="1">
        <v>148.04998779296875</v>
      </c>
      <c r="N2227" s="1">
        <v>0.80305361066545755</v>
      </c>
      <c r="O2227" s="1">
        <v>0.96533690096206171</v>
      </c>
      <c r="P2227" s="1">
        <v>0.77521728382618682</v>
      </c>
      <c r="Q2227" s="1">
        <v>0.84203574044363827</v>
      </c>
      <c r="R2227" s="1">
        <v>0.9329846751933194</v>
      </c>
      <c r="S2227" s="1">
        <v>0.7856064417989741</v>
      </c>
      <c r="T2227" s="1">
        <v>0.7856064417989741</v>
      </c>
      <c r="U2227" s="1">
        <v>0.77521728382618682</v>
      </c>
      <c r="V2227" s="1">
        <v>406.790663</v>
      </c>
      <c r="W2227" s="1">
        <v>379.211635</v>
      </c>
      <c r="X2227" s="1">
        <v>262.000766</v>
      </c>
      <c r="Y2227" s="1">
        <v>389.46</v>
      </c>
      <c r="Z2227" s="7">
        <v>74463.375599999999</v>
      </c>
      <c r="AA2227" s="7">
        <v>2.7953627903</v>
      </c>
      <c r="AB2227" s="7">
        <v>2.6503132998000001</v>
      </c>
      <c r="AC2227" s="7" t="s">
        <v>444</v>
      </c>
      <c r="AD2227" s="7" t="s">
        <v>445</v>
      </c>
      <c r="AE2227" s="7">
        <v>1.705904189</v>
      </c>
      <c r="AF2227" s="7" t="s">
        <v>445</v>
      </c>
      <c r="AG2227" s="7">
        <v>2.9690916243999999</v>
      </c>
    </row>
    <row r="2228" spans="1:33" x14ac:dyDescent="0.25">
      <c r="A2228" s="1">
        <v>158898</v>
      </c>
      <c r="B2228" s="1">
        <v>26001000</v>
      </c>
      <c r="C2228" s="1">
        <v>9221163</v>
      </c>
      <c r="D2228" s="1">
        <v>282361</v>
      </c>
      <c r="E2228" s="1" t="s">
        <v>649</v>
      </c>
      <c r="F2228" s="1">
        <v>34203085</v>
      </c>
      <c r="G2228" s="1">
        <v>1.83</v>
      </c>
      <c r="H2228" s="1">
        <v>76.734695537276423</v>
      </c>
      <c r="I2228" s="1">
        <v>-41.74329065782787</v>
      </c>
      <c r="J2228" s="1">
        <v>9.2597375952684988</v>
      </c>
      <c r="K2228" s="1">
        <v>-72.979580788112784</v>
      </c>
      <c r="L2228" s="1">
        <v>72.549485625877352</v>
      </c>
      <c r="M2228" s="1">
        <v>157.46249389648438</v>
      </c>
      <c r="N2228" s="1">
        <v>0.76922729492187503</v>
      </c>
      <c r="O2228" s="1">
        <v>0.96533690096206171</v>
      </c>
      <c r="P2228" s="1">
        <v>0.74256349301531266</v>
      </c>
      <c r="Q2228" s="1">
        <v>0.81230456542968754</v>
      </c>
      <c r="R2228" s="1">
        <v>0.9329846751933194</v>
      </c>
      <c r="S2228" s="1">
        <v>0.75786771113546747</v>
      </c>
      <c r="T2228" s="1">
        <v>0.75786771113546747</v>
      </c>
      <c r="U2228" s="1">
        <v>0.74256349301531266</v>
      </c>
      <c r="V2228" s="1">
        <v>406.790663</v>
      </c>
      <c r="W2228" s="1">
        <v>379.211635</v>
      </c>
      <c r="X2228" s="1">
        <v>262.000766</v>
      </c>
      <c r="Y2228" s="1">
        <v>389.46</v>
      </c>
      <c r="Z2228" s="7">
        <v>74463.375599999999</v>
      </c>
      <c r="AA2228" s="7">
        <v>2.8813330493999998</v>
      </c>
      <c r="AB2228" s="7">
        <v>2.6696401062000001</v>
      </c>
      <c r="AC2228" s="7" t="s">
        <v>444</v>
      </c>
      <c r="AD2228" s="7" t="s">
        <v>445</v>
      </c>
      <c r="AE2228" s="7">
        <v>1.7207873586</v>
      </c>
      <c r="AF2228" s="7" t="s">
        <v>445</v>
      </c>
      <c r="AG2228" s="7">
        <v>2.9627355332</v>
      </c>
    </row>
    <row r="2229" spans="1:33" x14ac:dyDescent="0.25">
      <c r="A2229" s="1">
        <v>158899</v>
      </c>
      <c r="B2229" s="1">
        <v>26001000</v>
      </c>
      <c r="C2229" s="1">
        <v>9221203</v>
      </c>
      <c r="D2229" s="1">
        <v>282362</v>
      </c>
      <c r="E2229" s="1" t="s">
        <v>654</v>
      </c>
      <c r="F2229" s="1">
        <v>34203085</v>
      </c>
      <c r="G2229" s="1">
        <v>1.83</v>
      </c>
      <c r="H2229" s="1">
        <v>16.509889637000061</v>
      </c>
      <c r="I2229" s="1">
        <v>-11.739720231618872</v>
      </c>
      <c r="J2229" s="1">
        <v>-0.52311502865693171</v>
      </c>
      <c r="K2229" s="1">
        <v>-15.41188140958622</v>
      </c>
      <c r="L2229" s="1">
        <v>16.7780743390502</v>
      </c>
      <c r="M2229" s="1">
        <v>64.709999084472656</v>
      </c>
      <c r="N2229" s="1">
        <v>0.96661041736602782</v>
      </c>
      <c r="O2229" s="1">
        <v>0.96533690096206171</v>
      </c>
      <c r="P2229" s="1">
        <v>0.9331047047377663</v>
      </c>
      <c r="Q2229" s="1">
        <v>0.96357500076293945</v>
      </c>
      <c r="R2229" s="1">
        <v>0.9329846751933194</v>
      </c>
      <c r="S2229" s="1">
        <v>0.89900070911121355</v>
      </c>
      <c r="T2229" s="1">
        <v>0.89900070911121355</v>
      </c>
      <c r="U2229" s="1">
        <v>0.9331047047377663</v>
      </c>
      <c r="V2229" s="1">
        <v>406.790663</v>
      </c>
      <c r="W2229" s="1">
        <v>379.211635</v>
      </c>
      <c r="X2229" s="1">
        <v>262.000766</v>
      </c>
      <c r="Y2229" s="1">
        <v>389.46</v>
      </c>
      <c r="Z2229" s="7">
        <v>74463.375599999999</v>
      </c>
      <c r="AA2229" s="7">
        <v>20.089676535999999</v>
      </c>
      <c r="AB2229" s="7">
        <v>20.432254756999999</v>
      </c>
      <c r="AC2229" s="7" t="s">
        <v>444</v>
      </c>
      <c r="AD2229" s="7">
        <v>449.26210587999998</v>
      </c>
      <c r="AE2229" s="7">
        <v>14.282941009</v>
      </c>
      <c r="AF2229" s="7">
        <v>693.69798877999995</v>
      </c>
      <c r="AG2229" s="7">
        <v>22.579662251999999</v>
      </c>
    </row>
    <row r="2230" spans="1:33" x14ac:dyDescent="0.25">
      <c r="A2230" s="1">
        <v>158900</v>
      </c>
      <c r="B2230" s="1">
        <v>26001000</v>
      </c>
      <c r="C2230" s="1">
        <v>9221162</v>
      </c>
      <c r="D2230" s="1">
        <v>282360</v>
      </c>
      <c r="E2230" s="1" t="s">
        <v>651</v>
      </c>
      <c r="F2230" s="1">
        <v>34203085</v>
      </c>
      <c r="G2230" s="1">
        <v>1.83</v>
      </c>
      <c r="H2230" s="1">
        <v>85.181000543708151</v>
      </c>
      <c r="I2230" s="1">
        <v>-49.378850472681883</v>
      </c>
      <c r="J2230" s="1">
        <v>6.0291855173669058</v>
      </c>
      <c r="K2230" s="1">
        <v>-80.512610929730712</v>
      </c>
      <c r="L2230" s="1">
        <v>82.332361047068773</v>
      </c>
      <c r="M2230" s="1">
        <v>148.04998779296875</v>
      </c>
      <c r="N2230" s="1">
        <v>0.80305361066545755</v>
      </c>
      <c r="O2230" s="1">
        <v>0.96533690096206171</v>
      </c>
      <c r="P2230" s="1">
        <v>0.77521728382618682</v>
      </c>
      <c r="Q2230" s="1">
        <v>0.84203574044363827</v>
      </c>
      <c r="R2230" s="1">
        <v>0.9329846751933194</v>
      </c>
      <c r="S2230" s="1">
        <v>0.7856064417989741</v>
      </c>
      <c r="T2230" s="1">
        <v>0.7856064417989741</v>
      </c>
      <c r="U2230" s="1">
        <v>0.77521728382618682</v>
      </c>
      <c r="V2230" s="1">
        <v>406.790663</v>
      </c>
      <c r="W2230" s="1">
        <v>379.211635</v>
      </c>
      <c r="X2230" s="1">
        <v>262.000766</v>
      </c>
      <c r="Y2230" s="1">
        <v>389.46</v>
      </c>
      <c r="Z2230" s="7">
        <v>74463.375599999999</v>
      </c>
      <c r="AA2230" s="7">
        <v>2.5705451652</v>
      </c>
      <c r="AB2230" s="7">
        <v>2.4511383032</v>
      </c>
      <c r="AC2230" s="7" t="s">
        <v>444</v>
      </c>
      <c r="AD2230" s="7" t="s">
        <v>445</v>
      </c>
      <c r="AE2230" s="7">
        <v>1.5564875757000001</v>
      </c>
      <c r="AF2230" s="7" t="s">
        <v>445</v>
      </c>
      <c r="AG2230" s="7">
        <v>2.7499233955000002</v>
      </c>
    </row>
    <row r="2231" spans="1:33" x14ac:dyDescent="0.25">
      <c r="A2231" s="1">
        <v>158901</v>
      </c>
      <c r="B2231" s="1">
        <v>26001000</v>
      </c>
      <c r="C2231" s="1">
        <v>9221161</v>
      </c>
      <c r="D2231" s="1">
        <v>282359</v>
      </c>
      <c r="E2231" s="1" t="s">
        <v>653</v>
      </c>
      <c r="F2231" s="1">
        <v>34203085</v>
      </c>
      <c r="G2231" s="1">
        <v>1.83</v>
      </c>
      <c r="H2231" s="1">
        <v>83.120604589136889</v>
      </c>
      <c r="I2231" s="1">
        <v>-29.434407998460877</v>
      </c>
      <c r="J2231" s="1">
        <v>24.073230588893438</v>
      </c>
      <c r="K2231" s="1">
        <v>-78.220725168065812</v>
      </c>
      <c r="L2231" s="1">
        <v>74.081387834047163</v>
      </c>
      <c r="M2231" s="1">
        <v>118.56999969482422</v>
      </c>
      <c r="N2231" s="1">
        <v>0.89511579011615949</v>
      </c>
      <c r="O2231" s="1">
        <v>0.96533690096206171</v>
      </c>
      <c r="P2231" s="1">
        <v>0.86408830283294069</v>
      </c>
      <c r="Q2231" s="1">
        <v>0.90319736882259993</v>
      </c>
      <c r="R2231" s="1">
        <v>0.9329846751933194</v>
      </c>
      <c r="S2231" s="1">
        <v>0.84266930378641414</v>
      </c>
      <c r="T2231" s="1">
        <v>0.84266930378641414</v>
      </c>
      <c r="U2231" s="1">
        <v>0.86408830283294069</v>
      </c>
      <c r="V2231" s="1">
        <v>406.790663</v>
      </c>
      <c r="W2231" s="1">
        <v>379.211635</v>
      </c>
      <c r="X2231" s="1">
        <v>262.000766</v>
      </c>
      <c r="Y2231" s="1">
        <v>389.46</v>
      </c>
      <c r="Z2231" s="7">
        <v>74463.375599999999</v>
      </c>
      <c r="AA2231" s="7">
        <v>3.4231398422999999</v>
      </c>
      <c r="AB2231" s="7">
        <v>2.9421313129</v>
      </c>
      <c r="AC2231" s="7" t="s">
        <v>444</v>
      </c>
      <c r="AD2231" s="7" t="s">
        <v>445</v>
      </c>
      <c r="AE2231" s="7">
        <v>1.8225256490999999</v>
      </c>
      <c r="AF2231" s="7" t="s">
        <v>445</v>
      </c>
      <c r="AG2231" s="7">
        <v>3.3022847167</v>
      </c>
    </row>
    <row r="2232" spans="1:33" x14ac:dyDescent="0.25">
      <c r="A2232" s="1">
        <v>158902</v>
      </c>
      <c r="B2232" s="1">
        <v>26001000</v>
      </c>
      <c r="C2232" s="1">
        <v>9221205</v>
      </c>
      <c r="D2232" s="1">
        <v>282363</v>
      </c>
      <c r="E2232" s="1" t="s">
        <v>656</v>
      </c>
      <c r="F2232" s="1">
        <v>34203085</v>
      </c>
      <c r="G2232" s="1">
        <v>1.83</v>
      </c>
      <c r="H2232" s="1">
        <v>66.473530394456077</v>
      </c>
      <c r="I2232" s="1">
        <v>-40.20862542400247</v>
      </c>
      <c r="J2232" s="1">
        <v>3.4827303490593806</v>
      </c>
      <c r="K2232" s="1">
        <v>-62.979228803077383</v>
      </c>
      <c r="L2232" s="1">
        <v>64.802400629891537</v>
      </c>
      <c r="M2232" s="1">
        <v>141.70500183105469</v>
      </c>
      <c r="N2232" s="1">
        <v>0.82344820840018129</v>
      </c>
      <c r="O2232" s="1">
        <v>0.96533690096206171</v>
      </c>
      <c r="P2232" s="1">
        <v>0.79490494159979297</v>
      </c>
      <c r="Q2232" s="1">
        <v>0.85563213893345424</v>
      </c>
      <c r="R2232" s="1">
        <v>0.9329846751933194</v>
      </c>
      <c r="S2232" s="1">
        <v>0.79829167322779393</v>
      </c>
      <c r="T2232" s="1">
        <v>0.79829167322779393</v>
      </c>
      <c r="U2232" s="1">
        <v>0.79490494159979297</v>
      </c>
      <c r="V2232" s="1">
        <v>406.790663</v>
      </c>
      <c r="W2232" s="1">
        <v>379.211635</v>
      </c>
      <c r="X2232" s="1">
        <v>262.000766</v>
      </c>
      <c r="Y2232" s="1">
        <v>389.46</v>
      </c>
      <c r="Z2232" s="7">
        <v>74463.375599999999</v>
      </c>
      <c r="AA2232" s="7">
        <v>3.6516363535999998</v>
      </c>
      <c r="AB2232" s="7">
        <v>3.5346952506</v>
      </c>
      <c r="AC2232" s="7" t="s">
        <v>444</v>
      </c>
      <c r="AD2232" s="7" t="s">
        <v>445</v>
      </c>
      <c r="AE2232" s="7">
        <v>2.3209842967999998</v>
      </c>
      <c r="AF2232" s="7" t="s">
        <v>445</v>
      </c>
      <c r="AG2232" s="7">
        <v>3.9156473402</v>
      </c>
    </row>
    <row r="2233" spans="1:33" x14ac:dyDescent="0.25">
      <c r="A2233" s="1">
        <v>166136</v>
      </c>
      <c r="B2233" s="1">
        <v>26002000</v>
      </c>
      <c r="C2233" s="1">
        <v>9221162</v>
      </c>
      <c r="D2233" s="1">
        <v>282375</v>
      </c>
      <c r="E2233" s="1" t="s">
        <v>651</v>
      </c>
      <c r="F2233" s="1">
        <v>34203085</v>
      </c>
      <c r="G2233" s="1">
        <v>1.83</v>
      </c>
      <c r="H2233" s="1">
        <v>80.173847838713158</v>
      </c>
      <c r="I2233" s="1">
        <v>-44.757934885468131</v>
      </c>
      <c r="J2233" s="1">
        <v>6.8771899791479276</v>
      </c>
      <c r="K2233" s="1">
        <v>-75.714058348575691</v>
      </c>
      <c r="L2233" s="1">
        <v>76.966834095264304</v>
      </c>
      <c r="M2233" s="1">
        <v>148.04998779296875</v>
      </c>
      <c r="N2233" s="1">
        <v>0.80305361066545755</v>
      </c>
      <c r="O2233" s="1">
        <v>0.96533690096206171</v>
      </c>
      <c r="P2233" s="1">
        <v>0.77521728382618682</v>
      </c>
      <c r="Q2233" s="1">
        <v>0.84203574044363827</v>
      </c>
      <c r="R2233" s="1">
        <v>0.9329846751933194</v>
      </c>
      <c r="S2233" s="1">
        <v>0.7856064417989741</v>
      </c>
      <c r="T2233" s="1">
        <v>0.7856064417989741</v>
      </c>
      <c r="U2233" s="1">
        <v>0.77521728382618682</v>
      </c>
      <c r="V2233" s="1">
        <v>406.790663</v>
      </c>
      <c r="W2233" s="1">
        <v>379.211635</v>
      </c>
      <c r="X2233" s="1">
        <v>262.000766</v>
      </c>
      <c r="Y2233" s="1">
        <v>389.46</v>
      </c>
      <c r="Z2233" s="7">
        <v>74463.375599999999</v>
      </c>
      <c r="AA2233" s="7">
        <v>2.8194557062999999</v>
      </c>
      <c r="AB2233" s="7">
        <v>2.6666746278</v>
      </c>
      <c r="AC2233" s="7" t="s">
        <v>444</v>
      </c>
      <c r="AD2233" s="7" t="s">
        <v>445</v>
      </c>
      <c r="AE2233" s="7">
        <v>1.7185108553999999</v>
      </c>
      <c r="AF2233" s="7" t="s">
        <v>445</v>
      </c>
      <c r="AG2233" s="7">
        <v>2.9875834151</v>
      </c>
    </row>
    <row r="2234" spans="1:33" x14ac:dyDescent="0.25">
      <c r="A2234" s="1">
        <v>166137</v>
      </c>
      <c r="B2234" s="1">
        <v>26002000</v>
      </c>
      <c r="C2234" s="1">
        <v>9221161</v>
      </c>
      <c r="D2234" s="1">
        <v>282374</v>
      </c>
      <c r="E2234" s="1" t="s">
        <v>653</v>
      </c>
      <c r="F2234" s="1">
        <v>34203085</v>
      </c>
      <c r="G2234" s="1">
        <v>1.83</v>
      </c>
      <c r="H2234" s="1">
        <v>78.113610961058512</v>
      </c>
      <c r="I2234" s="1">
        <v>-24.812279201226485</v>
      </c>
      <c r="J2234" s="1">
        <v>24.921077682392212</v>
      </c>
      <c r="K2234" s="1">
        <v>-73.423387505565813</v>
      </c>
      <c r="L2234" s="1">
        <v>69.1147451960327</v>
      </c>
      <c r="M2234" s="1">
        <v>118.56999969482422</v>
      </c>
      <c r="N2234" s="1">
        <v>0.89511579011615949</v>
      </c>
      <c r="O2234" s="1">
        <v>0.96533690096206171</v>
      </c>
      <c r="P2234" s="1">
        <v>0.86408830283294069</v>
      </c>
      <c r="Q2234" s="1">
        <v>0.90319736882259993</v>
      </c>
      <c r="R2234" s="1">
        <v>0.9329846751933194</v>
      </c>
      <c r="S2234" s="1">
        <v>0.84266930378641414</v>
      </c>
      <c r="T2234" s="1">
        <v>0.84266930378641414</v>
      </c>
      <c r="U2234" s="1">
        <v>0.86408830283294069</v>
      </c>
      <c r="V2234" s="1">
        <v>406.790663</v>
      </c>
      <c r="W2234" s="1">
        <v>379.211635</v>
      </c>
      <c r="X2234" s="1">
        <v>262.000766</v>
      </c>
      <c r="Y2234" s="1">
        <v>389.46</v>
      </c>
      <c r="Z2234" s="7">
        <v>74463.375599999999</v>
      </c>
      <c r="AA2234" s="7">
        <v>3.7409903223000001</v>
      </c>
      <c r="AB2234" s="7">
        <v>3.1948174469000001</v>
      </c>
      <c r="AC2234" s="7" t="s">
        <v>444</v>
      </c>
      <c r="AD2234" s="7" t="s">
        <v>445</v>
      </c>
      <c r="AE2234" s="7">
        <v>2.0069438441999998</v>
      </c>
      <c r="AF2234" s="7" t="s">
        <v>445</v>
      </c>
      <c r="AG2234" s="7">
        <v>3.5833874172</v>
      </c>
    </row>
    <row r="2235" spans="1:33" x14ac:dyDescent="0.25">
      <c r="A2235" s="1">
        <v>169248</v>
      </c>
      <c r="B2235" s="1">
        <v>20050006</v>
      </c>
      <c r="C2235" s="1">
        <v>9221161</v>
      </c>
      <c r="D2235" s="1">
        <v>282268</v>
      </c>
      <c r="E2235" s="1" t="s">
        <v>653</v>
      </c>
      <c r="F2235" s="1">
        <v>34203085</v>
      </c>
      <c r="G2235" s="1">
        <v>1.83</v>
      </c>
      <c r="H2235" s="1">
        <v>84.39068863556426</v>
      </c>
      <c r="I2235" s="1">
        <v>-33.775373066914312</v>
      </c>
      <c r="J2235" s="1">
        <v>20.828258505369138</v>
      </c>
      <c r="K2235" s="1">
        <v>-77.797819908191926</v>
      </c>
      <c r="L2235" s="1">
        <v>76.145159829156768</v>
      </c>
      <c r="M2235" s="1">
        <v>118.56999969482422</v>
      </c>
      <c r="N2235" s="1">
        <v>0.89511579011615949</v>
      </c>
      <c r="O2235" s="1">
        <v>0.96533690096206171</v>
      </c>
      <c r="P2235" s="1">
        <v>0.86408830283294069</v>
      </c>
      <c r="Q2235" s="1">
        <v>0.90319736882259993</v>
      </c>
      <c r="R2235" s="1">
        <v>0.9329846751933194</v>
      </c>
      <c r="S2235" s="1">
        <v>0.84266930378641414</v>
      </c>
      <c r="T2235" s="1">
        <v>0.84266930378641414</v>
      </c>
      <c r="U2235" s="1">
        <v>0.86408830283294069</v>
      </c>
      <c r="V2235" s="1">
        <v>406.790663</v>
      </c>
      <c r="W2235" s="1">
        <v>379.211635</v>
      </c>
      <c r="X2235" s="1">
        <v>262.000766</v>
      </c>
      <c r="Y2235" s="1">
        <v>389.46</v>
      </c>
      <c r="Z2235" s="7">
        <v>74463.375599999999</v>
      </c>
      <c r="AA2235" s="7">
        <v>3.3032589181000001</v>
      </c>
      <c r="AB2235" s="7">
        <v>2.8828020413000002</v>
      </c>
      <c r="AC2235" s="7" t="s">
        <v>444</v>
      </c>
      <c r="AD2235" s="7" t="s">
        <v>445</v>
      </c>
      <c r="AE2235" s="7">
        <v>1.8378687647</v>
      </c>
      <c r="AF2235" s="7" t="s">
        <v>445</v>
      </c>
      <c r="AG2235" s="7">
        <v>3.3256717324</v>
      </c>
    </row>
    <row r="2236" spans="1:33" x14ac:dyDescent="0.25">
      <c r="A2236" s="1">
        <v>171346</v>
      </c>
      <c r="B2236" s="1">
        <v>20051006</v>
      </c>
      <c r="C2236" s="1">
        <v>9221161</v>
      </c>
      <c r="D2236" s="1">
        <v>282273</v>
      </c>
      <c r="E2236" s="1" t="s">
        <v>653</v>
      </c>
      <c r="F2236" s="1">
        <v>34203085</v>
      </c>
      <c r="G2236" s="1">
        <v>1.83</v>
      </c>
      <c r="H2236" s="1">
        <v>78.269588661283933</v>
      </c>
      <c r="I2236" s="1">
        <v>-21.263379559033901</v>
      </c>
      <c r="J2236" s="1">
        <v>28.766593515635616</v>
      </c>
      <c r="K2236" s="1">
        <v>-73.962758382120427</v>
      </c>
      <c r="L2236" s="1">
        <v>68.574990643966387</v>
      </c>
      <c r="M2236" s="1">
        <v>118.56999969482422</v>
      </c>
      <c r="N2236" s="1">
        <v>0.89511579011615949</v>
      </c>
      <c r="O2236" s="1">
        <v>0.96533690096206171</v>
      </c>
      <c r="P2236" s="1">
        <v>0.86408830283294069</v>
      </c>
      <c r="Q2236" s="1">
        <v>0.90319736882259993</v>
      </c>
      <c r="R2236" s="1">
        <v>0.9329846751933194</v>
      </c>
      <c r="S2236" s="1">
        <v>0.84266930378641414</v>
      </c>
      <c r="T2236" s="1">
        <v>0.84266930378641414</v>
      </c>
      <c r="U2236" s="1">
        <v>0.86408830283294069</v>
      </c>
      <c r="V2236" s="1">
        <v>406.790663</v>
      </c>
      <c r="W2236" s="1">
        <v>379.211635</v>
      </c>
      <c r="X2236" s="1">
        <v>262.000766</v>
      </c>
      <c r="Y2236" s="1">
        <v>389.46</v>
      </c>
      <c r="Z2236" s="7">
        <v>74463.375599999999</v>
      </c>
      <c r="AA2236" s="7">
        <v>3.7783067125000001</v>
      </c>
      <c r="AB2236" s="7">
        <v>3.1864579041000001</v>
      </c>
      <c r="AC2236" s="7" t="s">
        <v>444</v>
      </c>
      <c r="AD2236" s="7" t="s">
        <v>445</v>
      </c>
      <c r="AE2236" s="7">
        <v>1.9850158094000001</v>
      </c>
      <c r="AF2236" s="7" t="s">
        <v>445</v>
      </c>
      <c r="AG2236" s="7">
        <v>3.5499632218000001</v>
      </c>
    </row>
    <row r="2237" spans="1:33" x14ac:dyDescent="0.25">
      <c r="A2237" s="1">
        <v>173444</v>
      </c>
      <c r="B2237" s="1">
        <v>20052006</v>
      </c>
      <c r="C2237" s="1">
        <v>9221162</v>
      </c>
      <c r="D2237" s="1">
        <v>282278</v>
      </c>
      <c r="E2237" s="1" t="s">
        <v>651</v>
      </c>
      <c r="F2237" s="1">
        <v>34203085</v>
      </c>
      <c r="G2237" s="1">
        <v>1.83</v>
      </c>
      <c r="H2237" s="1">
        <v>81.058114479424177</v>
      </c>
      <c r="I2237" s="1">
        <v>-33.82958545425943</v>
      </c>
      <c r="J2237" s="1">
        <v>19.188078307236513</v>
      </c>
      <c r="K2237" s="1">
        <v>-78.741429057518587</v>
      </c>
      <c r="L2237" s="1">
        <v>73.370669844884276</v>
      </c>
      <c r="M2237" s="1">
        <v>148.04998779296875</v>
      </c>
      <c r="N2237" s="1">
        <v>0.80305361066545755</v>
      </c>
      <c r="O2237" s="1">
        <v>0.96533690096206171</v>
      </c>
      <c r="P2237" s="1">
        <v>0.77521728382618682</v>
      </c>
      <c r="Q2237" s="1">
        <v>0.84203574044363827</v>
      </c>
      <c r="R2237" s="1">
        <v>0.9329846751933194</v>
      </c>
      <c r="S2237" s="1">
        <v>0.7856064417989741</v>
      </c>
      <c r="T2237" s="1">
        <v>0.7856064417989741</v>
      </c>
      <c r="U2237" s="1">
        <v>0.77521728382618682</v>
      </c>
      <c r="V2237" s="1">
        <v>406.790663</v>
      </c>
      <c r="W2237" s="1">
        <v>379.211635</v>
      </c>
      <c r="X2237" s="1">
        <v>262.000766</v>
      </c>
      <c r="Y2237" s="1">
        <v>389.46</v>
      </c>
      <c r="Z2237" s="7">
        <v>74463.375599999999</v>
      </c>
      <c r="AA2237" s="7">
        <v>3.0066611671999999</v>
      </c>
      <c r="AB2237" s="7">
        <v>2.6266747081999999</v>
      </c>
      <c r="AC2237" s="7" t="s">
        <v>444</v>
      </c>
      <c r="AD2237" s="7" t="s">
        <v>445</v>
      </c>
      <c r="AE2237" s="7">
        <v>1.6139923034999999</v>
      </c>
      <c r="AF2237" s="7" t="s">
        <v>445</v>
      </c>
      <c r="AG2237" s="7">
        <v>2.8342728468999998</v>
      </c>
    </row>
    <row r="2238" spans="1:33" x14ac:dyDescent="0.25">
      <c r="A2238" s="1">
        <v>175542</v>
      </c>
      <c r="B2238" s="1">
        <v>20053006</v>
      </c>
      <c r="C2238" s="1">
        <v>9221163</v>
      </c>
      <c r="D2238" s="1">
        <v>282283</v>
      </c>
      <c r="E2238" s="1" t="s">
        <v>649</v>
      </c>
      <c r="F2238" s="1">
        <v>34203085</v>
      </c>
      <c r="G2238" s="1">
        <v>1.83</v>
      </c>
      <c r="H2238" s="1">
        <v>73.497801351429757</v>
      </c>
      <c r="I2238" s="1">
        <v>-21.798007510860568</v>
      </c>
      <c r="J2238" s="1">
        <v>27.687243429546243</v>
      </c>
      <c r="K2238" s="1">
        <v>-72.789122703046772</v>
      </c>
      <c r="L2238" s="1">
        <v>64.705701873134544</v>
      </c>
      <c r="M2238" s="1">
        <v>157.46249389648438</v>
      </c>
      <c r="N2238" s="1">
        <v>0.76922729492187503</v>
      </c>
      <c r="O2238" s="1">
        <v>0.96533690096206171</v>
      </c>
      <c r="P2238" s="1">
        <v>0.74256349301531266</v>
      </c>
      <c r="Q2238" s="1">
        <v>0.81230456542968754</v>
      </c>
      <c r="R2238" s="1">
        <v>0.9329846751933194</v>
      </c>
      <c r="S2238" s="1">
        <v>0.75786771113546747</v>
      </c>
      <c r="T2238" s="1">
        <v>0.75786771113546747</v>
      </c>
      <c r="U2238" s="1">
        <v>0.74256349301531266</v>
      </c>
      <c r="V2238" s="1">
        <v>406.790663</v>
      </c>
      <c r="W2238" s="1">
        <v>379.211635</v>
      </c>
      <c r="X2238" s="1">
        <v>262.000766</v>
      </c>
      <c r="Y2238" s="1">
        <v>389.46</v>
      </c>
      <c r="Z2238" s="7">
        <v>74463.375599999999</v>
      </c>
      <c r="AA2238" s="7">
        <v>3.3518377534999999</v>
      </c>
      <c r="AB2238" s="7">
        <v>2.8312536035</v>
      </c>
      <c r="AC2238" s="7" t="s">
        <v>444</v>
      </c>
      <c r="AD2238" s="7" t="s">
        <v>445</v>
      </c>
      <c r="AE2238" s="7">
        <v>1.7279064985000001</v>
      </c>
      <c r="AF2238" s="7" t="s">
        <v>445</v>
      </c>
      <c r="AG2238" s="7">
        <v>2.9731043218000002</v>
      </c>
    </row>
    <row r="2239" spans="1:33" x14ac:dyDescent="0.25">
      <c r="A2239" s="1">
        <v>177640</v>
      </c>
      <c r="B2239" s="1">
        <v>20054006</v>
      </c>
      <c r="C2239" s="1">
        <v>9221170</v>
      </c>
      <c r="D2239" s="1">
        <v>282288</v>
      </c>
      <c r="E2239" s="1" t="s">
        <v>650</v>
      </c>
      <c r="F2239" s="1">
        <v>34203085</v>
      </c>
      <c r="G2239" s="1">
        <v>1.83</v>
      </c>
      <c r="H2239" s="1">
        <v>49.024399435703756</v>
      </c>
      <c r="I2239" s="1">
        <v>-13.496706460181649</v>
      </c>
      <c r="J2239" s="1">
        <v>21.742908013406872</v>
      </c>
      <c r="K2239" s="1">
        <v>-48.430923083301963</v>
      </c>
      <c r="L2239" s="1">
        <v>43.297854129741353</v>
      </c>
      <c r="M2239" s="1">
        <v>143.04750061035156</v>
      </c>
      <c r="N2239" s="1">
        <v>0.81913303375244129</v>
      </c>
      <c r="O2239" s="1">
        <v>0.96533690096206171</v>
      </c>
      <c r="P2239" s="1">
        <v>0.79073934427823356</v>
      </c>
      <c r="Q2239" s="1">
        <v>0.85275535583496087</v>
      </c>
      <c r="R2239" s="1">
        <v>0.9329846751933194</v>
      </c>
      <c r="S2239" s="1">
        <v>0.79560767868304449</v>
      </c>
      <c r="T2239" s="1">
        <v>0.79560767868304449</v>
      </c>
      <c r="U2239" s="1">
        <v>0.79073934427823356</v>
      </c>
      <c r="V2239" s="1">
        <v>406.790663</v>
      </c>
      <c r="W2239" s="1">
        <v>379.211635</v>
      </c>
      <c r="X2239" s="1">
        <v>262.000766</v>
      </c>
      <c r="Y2239" s="1">
        <v>389.46</v>
      </c>
      <c r="Z2239" s="7">
        <v>74463.375599999999</v>
      </c>
      <c r="AA2239" s="7">
        <v>5.9254600633000001</v>
      </c>
      <c r="AB2239" s="7">
        <v>5.1164963376000001</v>
      </c>
      <c r="AC2239" s="7" t="s">
        <v>444</v>
      </c>
      <c r="AD2239" s="7" t="s">
        <v>445</v>
      </c>
      <c r="AE2239" s="7">
        <v>3.3040645930000001</v>
      </c>
      <c r="AF2239" s="7" t="s">
        <v>445</v>
      </c>
      <c r="AG2239" s="7">
        <v>5.3587750431999996</v>
      </c>
    </row>
    <row r="2240" spans="1:33" x14ac:dyDescent="0.25">
      <c r="A2240" s="1">
        <v>179738</v>
      </c>
      <c r="B2240" s="1">
        <v>20055006</v>
      </c>
      <c r="C2240" s="1">
        <v>9221173</v>
      </c>
      <c r="D2240" s="1">
        <v>282293</v>
      </c>
      <c r="E2240" s="1" t="s">
        <v>650</v>
      </c>
      <c r="F2240" s="1">
        <v>34203085</v>
      </c>
      <c r="G2240" s="1">
        <v>1.83</v>
      </c>
      <c r="H2240" s="1">
        <v>57.016186245233854</v>
      </c>
      <c r="I2240" s="1">
        <v>-22.219331662688752</v>
      </c>
      <c r="J2240" s="1">
        <v>18.754369678116142</v>
      </c>
      <c r="K2240" s="1">
        <v>-55.257966158159107</v>
      </c>
      <c r="L2240" s="1">
        <v>50.337395683095053</v>
      </c>
      <c r="M2240" s="1">
        <v>148.28250122070313</v>
      </c>
      <c r="N2240" s="1">
        <v>0.80230624607631129</v>
      </c>
      <c r="O2240" s="1">
        <v>0.96533690096206171</v>
      </c>
      <c r="P2240" s="1">
        <v>0.77449582520981164</v>
      </c>
      <c r="Q2240" s="1">
        <v>0.84153749738420758</v>
      </c>
      <c r="R2240" s="1">
        <v>0.9329846751933194</v>
      </c>
      <c r="S2240" s="1">
        <v>0.78514158866000383</v>
      </c>
      <c r="T2240" s="1">
        <v>0.78514158866000383</v>
      </c>
      <c r="U2240" s="1">
        <v>0.77449582520981164</v>
      </c>
      <c r="V2240" s="1">
        <v>406.790663</v>
      </c>
      <c r="W2240" s="1">
        <v>379.211635</v>
      </c>
      <c r="X2240" s="1">
        <v>262.000766</v>
      </c>
      <c r="Y2240" s="1">
        <v>389.46</v>
      </c>
      <c r="Z2240" s="7">
        <v>74463.375599999999</v>
      </c>
      <c r="AA2240" s="7">
        <v>4.8345852858000002</v>
      </c>
      <c r="AB2240" s="7">
        <v>4.1511307142999998</v>
      </c>
      <c r="AC2240" s="7" t="s">
        <v>444</v>
      </c>
      <c r="AD2240" s="7" t="s">
        <v>445</v>
      </c>
      <c r="AE2240" s="7">
        <v>2.7226794967000001</v>
      </c>
      <c r="AF2240" s="7" t="s">
        <v>445</v>
      </c>
      <c r="AG2240" s="7">
        <v>4.458672569</v>
      </c>
    </row>
    <row r="2241" spans="1:33" x14ac:dyDescent="0.25">
      <c r="A2241" s="1">
        <v>181836</v>
      </c>
      <c r="B2241" s="1">
        <v>20056006</v>
      </c>
      <c r="C2241" s="1">
        <v>9221179</v>
      </c>
      <c r="D2241" s="1">
        <v>282298</v>
      </c>
      <c r="E2241" s="1" t="s">
        <v>652</v>
      </c>
      <c r="F2241" s="1">
        <v>34203085</v>
      </c>
      <c r="G2241" s="1">
        <v>1.83</v>
      </c>
      <c r="H2241" s="1">
        <v>55.572287162154048</v>
      </c>
      <c r="I2241" s="1">
        <v>-26.763203651902668</v>
      </c>
      <c r="J2241" s="1">
        <v>12.310100942787017</v>
      </c>
      <c r="K2241" s="1">
        <v>-52.525247567646133</v>
      </c>
      <c r="L2241" s="1">
        <v>50.555238366088489</v>
      </c>
      <c r="M2241" s="1">
        <v>133.54750061035156</v>
      </c>
      <c r="N2241" s="1">
        <v>0.84966874803815551</v>
      </c>
      <c r="O2241" s="1">
        <v>0.96533690096206171</v>
      </c>
      <c r="P2241" s="1">
        <v>0.82021659607546793</v>
      </c>
      <c r="Q2241" s="1">
        <v>0.87311249869210372</v>
      </c>
      <c r="R2241" s="1">
        <v>0.9329846751933194</v>
      </c>
      <c r="S2241" s="1">
        <v>0.81460058099947985</v>
      </c>
      <c r="T2241" s="1">
        <v>0.81460058099947985</v>
      </c>
      <c r="U2241" s="1">
        <v>0.82021659607546793</v>
      </c>
      <c r="V2241" s="1">
        <v>406.790663</v>
      </c>
      <c r="W2241" s="1">
        <v>379.211635</v>
      </c>
      <c r="X2241" s="1">
        <v>262.000766</v>
      </c>
      <c r="Y2241" s="1">
        <v>389.46</v>
      </c>
      <c r="Z2241" s="7">
        <v>74463.375599999999</v>
      </c>
      <c r="AA2241" s="7">
        <v>5.1523926403000004</v>
      </c>
      <c r="AB2241" s="7">
        <v>4.5969565468000004</v>
      </c>
      <c r="AC2241" s="7" t="s">
        <v>444</v>
      </c>
      <c r="AD2241" s="7" t="s">
        <v>445</v>
      </c>
      <c r="AE2241" s="7">
        <v>3.0633026228000002</v>
      </c>
      <c r="AF2241" s="7" t="s">
        <v>445</v>
      </c>
      <c r="AG2241" s="7">
        <v>5.0816763422999998</v>
      </c>
    </row>
    <row r="2242" spans="1:33" x14ac:dyDescent="0.25">
      <c r="A2242" s="1">
        <v>183934</v>
      </c>
      <c r="B2242" s="1">
        <v>20057006</v>
      </c>
      <c r="C2242" s="1">
        <v>9221188</v>
      </c>
      <c r="D2242" s="1">
        <v>282303</v>
      </c>
      <c r="E2242" s="1" t="s">
        <v>655</v>
      </c>
      <c r="F2242" s="1">
        <v>34203085</v>
      </c>
      <c r="G2242" s="1">
        <v>1.83</v>
      </c>
      <c r="H2242" s="1">
        <v>22.245912758110538</v>
      </c>
      <c r="I2242" s="1">
        <v>-13.136885936058627</v>
      </c>
      <c r="J2242" s="1">
        <v>5.9897517054828855</v>
      </c>
      <c r="K2242" s="1">
        <v>-22.290979855995275</v>
      </c>
      <c r="L2242" s="1">
        <v>19.971639807896132</v>
      </c>
      <c r="M2242" s="1">
        <v>34.474998474121094</v>
      </c>
      <c r="N2242" s="1">
        <v>0.98970659838782415</v>
      </c>
      <c r="O2242" s="1">
        <v>0.96533690096206171</v>
      </c>
      <c r="P2242" s="1">
        <v>0.95540030054940595</v>
      </c>
      <c r="Q2242" s="1">
        <v>0.98877083460489912</v>
      </c>
      <c r="R2242" s="1">
        <v>0.9329846751933194</v>
      </c>
      <c r="S2242" s="1">
        <v>0.92250803596447917</v>
      </c>
      <c r="T2242" s="1">
        <v>0.92250803596447917</v>
      </c>
      <c r="U2242" s="1">
        <v>0.95540030054940595</v>
      </c>
      <c r="V2242" s="1">
        <v>406.790663</v>
      </c>
      <c r="W2242" s="1">
        <v>379.211635</v>
      </c>
      <c r="X2242" s="1">
        <v>262.000766</v>
      </c>
      <c r="Y2242" s="1">
        <v>389.46</v>
      </c>
      <c r="Z2242" s="7">
        <v>74463.375599999999</v>
      </c>
      <c r="AA2242" s="7">
        <v>17.140669146</v>
      </c>
      <c r="AB2242" s="7">
        <v>15.286088775</v>
      </c>
      <c r="AC2242" s="7" t="s">
        <v>444</v>
      </c>
      <c r="AD2242" s="7" t="s">
        <v>445</v>
      </c>
      <c r="AE2242" s="7">
        <v>9.8428527424999999</v>
      </c>
      <c r="AF2242" s="7" t="s">
        <v>445</v>
      </c>
      <c r="AG2242" s="7">
        <v>15.692411165999999</v>
      </c>
    </row>
    <row r="2243" spans="1:33" x14ac:dyDescent="0.25">
      <c r="A2243" s="1">
        <v>186032</v>
      </c>
      <c r="B2243" s="1">
        <v>20058006</v>
      </c>
      <c r="C2243" s="1">
        <v>9221203</v>
      </c>
      <c r="D2243" s="1">
        <v>282308</v>
      </c>
      <c r="E2243" s="1" t="s">
        <v>654</v>
      </c>
      <c r="F2243" s="1">
        <v>34203085</v>
      </c>
      <c r="G2243" s="1">
        <v>1.83</v>
      </c>
      <c r="H2243" s="1">
        <v>15.749637990352776</v>
      </c>
      <c r="I2243" s="1">
        <v>1.9213544704507957</v>
      </c>
      <c r="J2243" s="1">
        <v>14.468436234092605</v>
      </c>
      <c r="K2243" s="1">
        <v>-15.931525158269318</v>
      </c>
      <c r="L2243" s="1">
        <v>16.987184110907361</v>
      </c>
      <c r="M2243" s="1">
        <v>64.709999084472656</v>
      </c>
      <c r="N2243" s="1">
        <v>0.96661041736602782</v>
      </c>
      <c r="O2243" s="1">
        <v>0.96533690096206171</v>
      </c>
      <c r="P2243" s="1">
        <v>0.9331047047377663</v>
      </c>
      <c r="Q2243" s="1">
        <v>0.96357500076293945</v>
      </c>
      <c r="R2243" s="1">
        <v>0.9329846751933194</v>
      </c>
      <c r="S2243" s="1">
        <v>0.89900070911121355</v>
      </c>
      <c r="T2243" s="1">
        <v>0.89900070911121355</v>
      </c>
      <c r="U2243" s="1">
        <v>0.9331047047377663</v>
      </c>
      <c r="V2243" s="1">
        <v>406.790663</v>
      </c>
      <c r="W2243" s="1">
        <v>379.211635</v>
      </c>
      <c r="X2243" s="1">
        <v>262.000766</v>
      </c>
      <c r="Y2243" s="1">
        <v>389.46</v>
      </c>
      <c r="Z2243" s="7">
        <v>74463.375599999999</v>
      </c>
      <c r="AA2243" s="7">
        <v>19.830065678</v>
      </c>
      <c r="AB2243" s="7">
        <v>21.466812311999998</v>
      </c>
      <c r="AC2243" s="7">
        <v>183.16391465000001</v>
      </c>
      <c r="AD2243" s="7" t="s">
        <v>445</v>
      </c>
      <c r="AE2243" s="7">
        <v>13.784452341</v>
      </c>
      <c r="AF2243" s="7" t="s">
        <v>445</v>
      </c>
      <c r="AG2243" s="7">
        <v>21.810556723000001</v>
      </c>
    </row>
    <row r="2244" spans="1:33" x14ac:dyDescent="0.25">
      <c r="A2244" s="1">
        <v>188130</v>
      </c>
      <c r="B2244" s="1">
        <v>20093006</v>
      </c>
      <c r="C2244" s="1">
        <v>9221205</v>
      </c>
      <c r="D2244" s="1">
        <v>282326</v>
      </c>
      <c r="E2244" s="1" t="s">
        <v>656</v>
      </c>
      <c r="F2244" s="1">
        <v>34203085</v>
      </c>
      <c r="G2244" s="1">
        <v>1.83</v>
      </c>
      <c r="H2244" s="1">
        <v>58.323064366557652</v>
      </c>
      <c r="I2244" s="1">
        <v>-22.802288256915979</v>
      </c>
      <c r="J2244" s="1">
        <v>17.154402391346117</v>
      </c>
      <c r="K2244" s="1">
        <v>-57.418540123401428</v>
      </c>
      <c r="L2244" s="1">
        <v>51.918688729492281</v>
      </c>
      <c r="M2244" s="1">
        <v>141.70500183105469</v>
      </c>
      <c r="N2244" s="1">
        <v>0.82344820840018129</v>
      </c>
      <c r="O2244" s="1">
        <v>0.96533690096206171</v>
      </c>
      <c r="P2244" s="1">
        <v>0.79490494159979297</v>
      </c>
      <c r="Q2244" s="1">
        <v>0.85563213893345424</v>
      </c>
      <c r="R2244" s="1">
        <v>0.9329846751933194</v>
      </c>
      <c r="S2244" s="1">
        <v>0.79829167322779393</v>
      </c>
      <c r="T2244" s="1">
        <v>0.79829167322779393</v>
      </c>
      <c r="U2244" s="1">
        <v>0.79490494159979297</v>
      </c>
      <c r="V2244" s="1">
        <v>406.790663</v>
      </c>
      <c r="W2244" s="1">
        <v>379.211635</v>
      </c>
      <c r="X2244" s="1">
        <v>262.000766</v>
      </c>
      <c r="Y2244" s="1">
        <v>389.46</v>
      </c>
      <c r="Z2244" s="7">
        <v>74463.375599999999</v>
      </c>
      <c r="AA2244" s="7">
        <v>4.8059479149</v>
      </c>
      <c r="AB2244" s="7">
        <v>4.1684047443000001</v>
      </c>
      <c r="AC2244" s="7" t="s">
        <v>444</v>
      </c>
      <c r="AD2244" s="7" t="s">
        <v>445</v>
      </c>
      <c r="AE2244" s="7">
        <v>2.6426044519</v>
      </c>
      <c r="AF2244" s="7" t="s">
        <v>445</v>
      </c>
      <c r="AG2244" s="7">
        <v>4.3917023646000004</v>
      </c>
    </row>
    <row r="2245" spans="1:33" x14ac:dyDescent="0.25">
      <c r="A2245" s="1">
        <v>190228</v>
      </c>
      <c r="B2245" s="1">
        <v>21051006</v>
      </c>
      <c r="C2245" s="1">
        <v>9221205</v>
      </c>
      <c r="D2245" s="1">
        <v>282354</v>
      </c>
      <c r="E2245" s="1" t="s">
        <v>656</v>
      </c>
      <c r="F2245" s="1">
        <v>34203085</v>
      </c>
      <c r="G2245" s="1">
        <v>1.83</v>
      </c>
      <c r="H2245" s="1">
        <v>62.727300229131927</v>
      </c>
      <c r="I2245" s="1">
        <v>-27.504118776387319</v>
      </c>
      <c r="J2245" s="1">
        <v>14.243607206304258</v>
      </c>
      <c r="K2245" s="1">
        <v>-61.098437434876971</v>
      </c>
      <c r="L2245" s="1">
        <v>56.957597505101674</v>
      </c>
      <c r="M2245" s="1">
        <v>141.70500183105469</v>
      </c>
      <c r="N2245" s="1">
        <v>0.82344820840018129</v>
      </c>
      <c r="O2245" s="1">
        <v>0.96533690096206171</v>
      </c>
      <c r="P2245" s="1">
        <v>0.79490494159979297</v>
      </c>
      <c r="Q2245" s="1">
        <v>0.85563213893345424</v>
      </c>
      <c r="R2245" s="1">
        <v>0.9329846751933194</v>
      </c>
      <c r="S2245" s="1">
        <v>0.79829167322779393</v>
      </c>
      <c r="T2245" s="1">
        <v>0.79829167322779393</v>
      </c>
      <c r="U2245" s="1">
        <v>0.79490494159979297</v>
      </c>
      <c r="V2245" s="1">
        <v>406.790663</v>
      </c>
      <c r="W2245" s="1">
        <v>379.211635</v>
      </c>
      <c r="X2245" s="1">
        <v>262.000766</v>
      </c>
      <c r="Y2245" s="1">
        <v>389.46</v>
      </c>
      <c r="Z2245" s="7">
        <v>74463.375599999999</v>
      </c>
      <c r="AA2245" s="7">
        <v>4.2923089417</v>
      </c>
      <c r="AB2245" s="7">
        <v>3.8055185138000001</v>
      </c>
      <c r="AC2245" s="7" t="s">
        <v>444</v>
      </c>
      <c r="AD2245" s="7" t="s">
        <v>445</v>
      </c>
      <c r="AE2245" s="7">
        <v>2.4232140568</v>
      </c>
      <c r="AF2245" s="7" t="s">
        <v>445</v>
      </c>
      <c r="AG2245" s="7">
        <v>4.0669655650000003</v>
      </c>
    </row>
    <row r="2246" spans="1:33" x14ac:dyDescent="0.25">
      <c r="A2246" s="1">
        <v>192326</v>
      </c>
      <c r="B2246" s="1">
        <v>26051006</v>
      </c>
      <c r="C2246" s="1">
        <v>9221205</v>
      </c>
      <c r="D2246" s="1">
        <v>282382</v>
      </c>
      <c r="E2246" s="1" t="s">
        <v>656</v>
      </c>
      <c r="F2246" s="1">
        <v>34203085</v>
      </c>
      <c r="G2246" s="1">
        <v>1.83</v>
      </c>
      <c r="H2246" s="1">
        <v>61.339437744507933</v>
      </c>
      <c r="I2246" s="1">
        <v>-27.073815394299697</v>
      </c>
      <c r="J2246" s="1">
        <v>13.892085863270541</v>
      </c>
      <c r="K2246" s="1">
        <v>-59.726234955411442</v>
      </c>
      <c r="L2246" s="1">
        <v>55.708432419472352</v>
      </c>
      <c r="M2246" s="1">
        <v>141.70500183105469</v>
      </c>
      <c r="N2246" s="1">
        <v>0.82344820840018129</v>
      </c>
      <c r="O2246" s="1">
        <v>0.96533690096206171</v>
      </c>
      <c r="P2246" s="1">
        <v>0.79490494159979297</v>
      </c>
      <c r="Q2246" s="1">
        <v>0.85563213893345424</v>
      </c>
      <c r="R2246" s="1">
        <v>0.9329846751933194</v>
      </c>
      <c r="S2246" s="1">
        <v>0.79829167322779393</v>
      </c>
      <c r="T2246" s="1">
        <v>0.79829167322779393</v>
      </c>
      <c r="U2246" s="1">
        <v>0.79490494159979297</v>
      </c>
      <c r="V2246" s="1">
        <v>406.790663</v>
      </c>
      <c r="W2246" s="1">
        <v>379.211635</v>
      </c>
      <c r="X2246" s="1">
        <v>262.000766</v>
      </c>
      <c r="Y2246" s="1">
        <v>389.46</v>
      </c>
      <c r="Z2246" s="7">
        <v>74463.375599999999</v>
      </c>
      <c r="AA2246" s="7">
        <v>4.4109798010999999</v>
      </c>
      <c r="AB2246" s="7">
        <v>3.914247891</v>
      </c>
      <c r="AC2246" s="7" t="s">
        <v>444</v>
      </c>
      <c r="AD2246" s="7" t="s">
        <v>445</v>
      </c>
      <c r="AE2246" s="7">
        <v>2.5018619544999998</v>
      </c>
      <c r="AF2246" s="7" t="s">
        <v>445</v>
      </c>
      <c r="AG2246" s="7">
        <v>4.1833784398000002</v>
      </c>
    </row>
    <row r="2247" spans="1:33" x14ac:dyDescent="0.25">
      <c r="A2247" s="1">
        <v>99661</v>
      </c>
      <c r="B2247" s="1">
        <v>20001000</v>
      </c>
      <c r="C2247" s="1">
        <v>9224604</v>
      </c>
      <c r="D2247" s="1">
        <v>282006</v>
      </c>
      <c r="E2247" s="1" t="s">
        <v>657</v>
      </c>
      <c r="F2247" s="1">
        <v>34203085</v>
      </c>
      <c r="G2247" s="1">
        <v>1.83</v>
      </c>
      <c r="H2247" s="1">
        <v>88.863806871916751</v>
      </c>
      <c r="I2247" s="1">
        <v>-37.516415501011977</v>
      </c>
      <c r="J2247" s="1">
        <v>21.554443463321022</v>
      </c>
      <c r="K2247" s="1">
        <v>-84.833933485056789</v>
      </c>
      <c r="L2247" s="1">
        <v>80.286738206906762</v>
      </c>
      <c r="M2247" s="1">
        <v>47.854999542236328</v>
      </c>
      <c r="N2247" s="1">
        <v>0.97948576423856948</v>
      </c>
      <c r="O2247" s="1">
        <v>0.96533690096206171</v>
      </c>
      <c r="P2247" s="1">
        <v>0.94553375218651725</v>
      </c>
      <c r="Q2247" s="1">
        <v>0.97762083371480313</v>
      </c>
      <c r="R2247" s="1">
        <v>0.9329846751933194</v>
      </c>
      <c r="S2247" s="1">
        <v>0.91210525600562775</v>
      </c>
      <c r="T2247" s="1">
        <v>0.91210525600562775</v>
      </c>
      <c r="U2247" s="1">
        <v>0.94553375218651725</v>
      </c>
      <c r="V2247" s="1">
        <v>406.790663</v>
      </c>
      <c r="W2247" s="1">
        <v>379.211635</v>
      </c>
      <c r="X2247" s="1">
        <v>262.000766</v>
      </c>
      <c r="Y2247" s="1">
        <v>389.46</v>
      </c>
      <c r="Z2247" s="7">
        <v>74463.375599999999</v>
      </c>
      <c r="AA2247" s="7">
        <v>3.4659604826999999</v>
      </c>
      <c r="AB2247" s="7">
        <v>3.0349092925000001</v>
      </c>
      <c r="AC2247" s="7" t="s">
        <v>444</v>
      </c>
      <c r="AD2247" s="7" t="s">
        <v>445</v>
      </c>
      <c r="AE2247" s="7">
        <v>1.8169420647000001</v>
      </c>
      <c r="AF2247" s="7" t="s">
        <v>445</v>
      </c>
      <c r="AG2247" s="7">
        <v>3.3408051472000002</v>
      </c>
    </row>
    <row r="2248" spans="1:33" x14ac:dyDescent="0.25">
      <c r="A2248" s="1">
        <v>101759</v>
      </c>
      <c r="B2248" s="1">
        <v>20002000</v>
      </c>
      <c r="C2248" s="1">
        <v>9224604</v>
      </c>
      <c r="D2248" s="1">
        <v>282013</v>
      </c>
      <c r="E2248" s="1" t="s">
        <v>657</v>
      </c>
      <c r="F2248" s="1">
        <v>34203085</v>
      </c>
      <c r="G2248" s="1">
        <v>1.83</v>
      </c>
      <c r="H2248" s="1">
        <v>69.647930153560083</v>
      </c>
      <c r="I2248" s="1">
        <v>-39.781720322301545</v>
      </c>
      <c r="J2248" s="1">
        <v>5.4690025352666698</v>
      </c>
      <c r="K2248" s="1">
        <v>-67.031239368536063</v>
      </c>
      <c r="L2248" s="1">
        <v>67.081469929871488</v>
      </c>
      <c r="M2248" s="1">
        <v>47.854999542236328</v>
      </c>
      <c r="N2248" s="1">
        <v>0.97948576423856948</v>
      </c>
      <c r="O2248" s="1">
        <v>0.96533690096206171</v>
      </c>
      <c r="P2248" s="1">
        <v>0.94553375218651725</v>
      </c>
      <c r="Q2248" s="1">
        <v>0.97762083371480313</v>
      </c>
      <c r="R2248" s="1">
        <v>0.9329846751933194</v>
      </c>
      <c r="S2248" s="1">
        <v>0.91210525600562775</v>
      </c>
      <c r="T2248" s="1">
        <v>0.91210525600562775</v>
      </c>
      <c r="U2248" s="1">
        <v>0.94553375218651725</v>
      </c>
      <c r="V2248" s="1">
        <v>406.790663</v>
      </c>
      <c r="W2248" s="1">
        <v>379.211635</v>
      </c>
      <c r="X2248" s="1">
        <v>262.000766</v>
      </c>
      <c r="Y2248" s="1">
        <v>389.46</v>
      </c>
      <c r="Z2248" s="7">
        <v>74463.375599999999</v>
      </c>
      <c r="AA2248" s="7">
        <v>4.3451035061000001</v>
      </c>
      <c r="AB2248" s="7">
        <v>4.1481415072000001</v>
      </c>
      <c r="AC2248" s="7" t="s">
        <v>444</v>
      </c>
      <c r="AD2248" s="7" t="s">
        <v>445</v>
      </c>
      <c r="AE2248" s="7">
        <v>2.5650881289999998</v>
      </c>
      <c r="AF2248" s="7" t="s">
        <v>445</v>
      </c>
      <c r="AG2248" s="7">
        <v>4.4936709898</v>
      </c>
    </row>
    <row r="2249" spans="1:33" x14ac:dyDescent="0.25">
      <c r="A2249" s="1">
        <v>103857</v>
      </c>
      <c r="B2249" s="1">
        <v>20003000</v>
      </c>
      <c r="C2249" s="1">
        <v>9224615</v>
      </c>
      <c r="D2249" s="1">
        <v>282021</v>
      </c>
      <c r="E2249" s="1" t="s">
        <v>658</v>
      </c>
      <c r="F2249" s="1">
        <v>34203085</v>
      </c>
      <c r="G2249" s="1">
        <v>1.83</v>
      </c>
      <c r="H2249" s="1">
        <v>49.185001616806218</v>
      </c>
      <c r="I2249" s="1">
        <v>-32.425196183609586</v>
      </c>
      <c r="J2249" s="1">
        <v>3.0311187426795749</v>
      </c>
      <c r="K2249" s="1">
        <v>-46.77964899674145</v>
      </c>
      <c r="L2249" s="1">
        <v>47.751340244419225</v>
      </c>
      <c r="M2249" s="1">
        <v>80.790000915527344</v>
      </c>
      <c r="N2249" s="1">
        <v>0.95432708263397215</v>
      </c>
      <c r="O2249" s="1">
        <v>0.96533690096206171</v>
      </c>
      <c r="P2249" s="1">
        <v>0.9212471484540441</v>
      </c>
      <c r="Q2249" s="1">
        <v>0.9501749992370605</v>
      </c>
      <c r="R2249" s="1">
        <v>0.9329846751933194</v>
      </c>
      <c r="S2249" s="1">
        <v>0.88649871304000138</v>
      </c>
      <c r="T2249" s="1">
        <v>0.88649871304000138</v>
      </c>
      <c r="U2249" s="1">
        <v>0.9212471484540441</v>
      </c>
      <c r="V2249" s="1">
        <v>406.790663</v>
      </c>
      <c r="W2249" s="1">
        <v>379.211635</v>
      </c>
      <c r="X2249" s="1">
        <v>262.000766</v>
      </c>
      <c r="Y2249" s="1">
        <v>389.46</v>
      </c>
      <c r="Z2249" s="7">
        <v>74463.375599999999</v>
      </c>
      <c r="AA2249" s="7">
        <v>6.3159755435999996</v>
      </c>
      <c r="AB2249" s="7">
        <v>6.1027269679999998</v>
      </c>
      <c r="AC2249" s="7" t="s">
        <v>444</v>
      </c>
      <c r="AD2249" s="7" t="s">
        <v>445</v>
      </c>
      <c r="AE2249" s="7">
        <v>3.9650509753000001</v>
      </c>
      <c r="AF2249" s="7" t="s">
        <v>445</v>
      </c>
      <c r="AG2249" s="7">
        <v>6.6697649967999997</v>
      </c>
    </row>
    <row r="2250" spans="1:33" x14ac:dyDescent="0.25">
      <c r="A2250" s="1">
        <v>105955</v>
      </c>
      <c r="B2250" s="1">
        <v>20004000</v>
      </c>
      <c r="C2250" s="1">
        <v>9224615</v>
      </c>
      <c r="D2250" s="1">
        <v>282030</v>
      </c>
      <c r="E2250" s="1" t="s">
        <v>658</v>
      </c>
      <c r="F2250" s="1">
        <v>34203085</v>
      </c>
      <c r="G2250" s="1">
        <v>1.83</v>
      </c>
      <c r="H2250" s="1">
        <v>35.81692575545781</v>
      </c>
      <c r="I2250" s="1">
        <v>-27.438174226871503</v>
      </c>
      <c r="J2250" s="1">
        <v>-2.540403000624555</v>
      </c>
      <c r="K2250" s="1">
        <v>-35.627465084874444</v>
      </c>
      <c r="L2250" s="1">
        <v>37.161304549793023</v>
      </c>
      <c r="M2250" s="1">
        <v>80.790000915527344</v>
      </c>
      <c r="N2250" s="1">
        <v>0.95432708263397215</v>
      </c>
      <c r="O2250" s="1">
        <v>0.96533690096206171</v>
      </c>
      <c r="P2250" s="1">
        <v>0.9212471484540441</v>
      </c>
      <c r="Q2250" s="1">
        <v>0.9501749992370605</v>
      </c>
      <c r="R2250" s="1">
        <v>0.9329846751933194</v>
      </c>
      <c r="S2250" s="1">
        <v>0.88649871304000138</v>
      </c>
      <c r="T2250" s="1">
        <v>0.88649871304000138</v>
      </c>
      <c r="U2250" s="1">
        <v>0.9212471484540441</v>
      </c>
      <c r="V2250" s="1">
        <v>406.790663</v>
      </c>
      <c r="W2250" s="1">
        <v>379.211635</v>
      </c>
      <c r="X2250" s="1">
        <v>262.000766</v>
      </c>
      <c r="Y2250" s="1">
        <v>389.46</v>
      </c>
      <c r="Z2250" s="7">
        <v>74463.375599999999</v>
      </c>
      <c r="AA2250" s="7">
        <v>8.4008442823999996</v>
      </c>
      <c r="AB2250" s="7">
        <v>8.7537024755000008</v>
      </c>
      <c r="AC2250" s="7" t="s">
        <v>444</v>
      </c>
      <c r="AD2250" s="7">
        <v>90.427754500999995</v>
      </c>
      <c r="AE2250" s="7">
        <v>5.5192216544999999</v>
      </c>
      <c r="AF2250" s="7">
        <v>140.23306984999999</v>
      </c>
      <c r="AG2250" s="7">
        <v>9.0705709367999994</v>
      </c>
    </row>
    <row r="2251" spans="1:33" x14ac:dyDescent="0.25">
      <c r="A2251" s="1">
        <v>108053</v>
      </c>
      <c r="B2251" s="1">
        <v>20005000</v>
      </c>
      <c r="C2251" s="1">
        <v>9224604</v>
      </c>
      <c r="D2251" s="1">
        <v>282038</v>
      </c>
      <c r="E2251" s="1" t="s">
        <v>657</v>
      </c>
      <c r="F2251" s="1">
        <v>34203085</v>
      </c>
      <c r="G2251" s="1">
        <v>1.83</v>
      </c>
      <c r="H2251" s="1">
        <v>92.699557389944758</v>
      </c>
      <c r="I2251" s="1">
        <v>-38.567566998977256</v>
      </c>
      <c r="J2251" s="1">
        <v>23.616602891180975</v>
      </c>
      <c r="K2251" s="1">
        <v>-88.674269288374205</v>
      </c>
      <c r="L2251" s="1">
        <v>83.436935527043786</v>
      </c>
      <c r="M2251" s="1">
        <v>47.854999542236328</v>
      </c>
      <c r="N2251" s="1">
        <v>0.97948576423856948</v>
      </c>
      <c r="O2251" s="1">
        <v>0.96533690096206171</v>
      </c>
      <c r="P2251" s="1">
        <v>0.94553375218651725</v>
      </c>
      <c r="Q2251" s="1">
        <v>0.97762083371480313</v>
      </c>
      <c r="R2251" s="1">
        <v>0.9329846751933194</v>
      </c>
      <c r="S2251" s="1">
        <v>0.91210525600562775</v>
      </c>
      <c r="T2251" s="1">
        <v>0.91210525600562775</v>
      </c>
      <c r="U2251" s="1">
        <v>0.94553375218651725</v>
      </c>
      <c r="V2251" s="1">
        <v>406.790663</v>
      </c>
      <c r="W2251" s="1">
        <v>379.211635</v>
      </c>
      <c r="X2251" s="1">
        <v>262.000766</v>
      </c>
      <c r="Y2251" s="1">
        <v>389.46</v>
      </c>
      <c r="Z2251" s="7">
        <v>74463.375599999999</v>
      </c>
      <c r="AA2251" s="7">
        <v>3.2973462273999998</v>
      </c>
      <c r="AB2251" s="7">
        <v>2.8679515868999998</v>
      </c>
      <c r="AC2251" s="7" t="s">
        <v>444</v>
      </c>
      <c r="AD2251" s="7" t="s">
        <v>445</v>
      </c>
      <c r="AE2251" s="7">
        <v>1.6949449673000001</v>
      </c>
      <c r="AF2251" s="7" t="s">
        <v>445</v>
      </c>
      <c r="AG2251" s="7">
        <v>3.1528120623999998</v>
      </c>
    </row>
    <row r="2252" spans="1:33" x14ac:dyDescent="0.25">
      <c r="A2252" s="1">
        <v>110151</v>
      </c>
      <c r="B2252" s="1">
        <v>20006000</v>
      </c>
      <c r="C2252" s="1">
        <v>9224604</v>
      </c>
      <c r="D2252" s="1">
        <v>282045</v>
      </c>
      <c r="E2252" s="1" t="s">
        <v>657</v>
      </c>
      <c r="F2252" s="1">
        <v>34203085</v>
      </c>
      <c r="G2252" s="1">
        <v>1.83</v>
      </c>
      <c r="H2252" s="1">
        <v>73.77789498431811</v>
      </c>
      <c r="I2252" s="1">
        <v>-35.12610589425995</v>
      </c>
      <c r="J2252" s="1">
        <v>13.514342189057011</v>
      </c>
      <c r="K2252" s="1">
        <v>-71.551878786159108</v>
      </c>
      <c r="L2252" s="1">
        <v>68.035136077606523</v>
      </c>
      <c r="M2252" s="1">
        <v>47.854999542236328</v>
      </c>
      <c r="N2252" s="1">
        <v>0.97948576423856948</v>
      </c>
      <c r="O2252" s="1">
        <v>0.96533690096206171</v>
      </c>
      <c r="P2252" s="1">
        <v>0.94553375218651725</v>
      </c>
      <c r="Q2252" s="1">
        <v>0.97762083371480313</v>
      </c>
      <c r="R2252" s="1">
        <v>0.9329846751933194</v>
      </c>
      <c r="S2252" s="1">
        <v>0.91210525600562775</v>
      </c>
      <c r="T2252" s="1">
        <v>0.91210525600562775</v>
      </c>
      <c r="U2252" s="1">
        <v>0.94553375218651725</v>
      </c>
      <c r="V2252" s="1">
        <v>406.790663</v>
      </c>
      <c r="W2252" s="1">
        <v>379.211635</v>
      </c>
      <c r="X2252" s="1">
        <v>262.000766</v>
      </c>
      <c r="Y2252" s="1">
        <v>389.46</v>
      </c>
      <c r="Z2252" s="7">
        <v>74463.375599999999</v>
      </c>
      <c r="AA2252" s="7">
        <v>4.2701798038999996</v>
      </c>
      <c r="AB2252" s="7">
        <v>3.8599570397999998</v>
      </c>
      <c r="AC2252" s="7" t="s">
        <v>444</v>
      </c>
      <c r="AD2252" s="7" t="s">
        <v>445</v>
      </c>
      <c r="AE2252" s="7">
        <v>2.3398462738000001</v>
      </c>
      <c r="AF2252" s="7" t="s">
        <v>445</v>
      </c>
      <c r="AG2252" s="7">
        <v>4.1465814927000002</v>
      </c>
    </row>
    <row r="2253" spans="1:33" x14ac:dyDescent="0.25">
      <c r="A2253" s="1">
        <v>112249</v>
      </c>
      <c r="B2253" s="1">
        <v>20007000</v>
      </c>
      <c r="C2253" s="1">
        <v>9224615</v>
      </c>
      <c r="D2253" s="1">
        <v>282053</v>
      </c>
      <c r="E2253" s="1" t="s">
        <v>658</v>
      </c>
      <c r="F2253" s="1">
        <v>34203085</v>
      </c>
      <c r="G2253" s="1">
        <v>1.83</v>
      </c>
      <c r="H2253" s="1">
        <v>49.045972395816534</v>
      </c>
      <c r="I2253" s="1">
        <v>-32.130194436648836</v>
      </c>
      <c r="J2253" s="1">
        <v>3.5245868093844015</v>
      </c>
      <c r="K2253" s="1">
        <v>-46.908489736103391</v>
      </c>
      <c r="L2253" s="1">
        <v>47.392671638350571</v>
      </c>
      <c r="M2253" s="1">
        <v>80.790000915527344</v>
      </c>
      <c r="N2253" s="1">
        <v>0.95432708263397215</v>
      </c>
      <c r="O2253" s="1">
        <v>0.96533690096206171</v>
      </c>
      <c r="P2253" s="1">
        <v>0.9212471484540441</v>
      </c>
      <c r="Q2253" s="1">
        <v>0.9501749992370605</v>
      </c>
      <c r="R2253" s="1">
        <v>0.9329846751933194</v>
      </c>
      <c r="S2253" s="1">
        <v>0.88649871304000138</v>
      </c>
      <c r="T2253" s="1">
        <v>0.88649871304000138</v>
      </c>
      <c r="U2253" s="1">
        <v>0.9212471484540441</v>
      </c>
      <c r="V2253" s="1">
        <v>406.790663</v>
      </c>
      <c r="W2253" s="1">
        <v>379.211635</v>
      </c>
      <c r="X2253" s="1">
        <v>262.000766</v>
      </c>
      <c r="Y2253" s="1">
        <v>389.46</v>
      </c>
      <c r="Z2253" s="7">
        <v>74463.375599999999</v>
      </c>
      <c r="AA2253" s="7">
        <v>6.3713429803999997</v>
      </c>
      <c r="AB2253" s="7">
        <v>6.1228608657999999</v>
      </c>
      <c r="AC2253" s="7" t="s">
        <v>444</v>
      </c>
      <c r="AD2253" s="7" t="s">
        <v>445</v>
      </c>
      <c r="AE2253" s="7">
        <v>3.9514137671</v>
      </c>
      <c r="AF2253" s="7" t="s">
        <v>445</v>
      </c>
      <c r="AG2253" s="7">
        <v>6.6486989125999996</v>
      </c>
    </row>
    <row r="2254" spans="1:33" x14ac:dyDescent="0.25">
      <c r="A2254" s="1">
        <v>114347</v>
      </c>
      <c r="B2254" s="1">
        <v>20008000</v>
      </c>
      <c r="C2254" s="1">
        <v>9224615</v>
      </c>
      <c r="D2254" s="1">
        <v>282062</v>
      </c>
      <c r="E2254" s="1" t="s">
        <v>658</v>
      </c>
      <c r="F2254" s="1">
        <v>34203085</v>
      </c>
      <c r="G2254" s="1">
        <v>1.83</v>
      </c>
      <c r="H2254" s="1">
        <v>42.801628074308773</v>
      </c>
      <c r="I2254" s="1">
        <v>-32.235476260021422</v>
      </c>
      <c r="J2254" s="1">
        <v>-2.1272837127475026</v>
      </c>
      <c r="K2254" s="1">
        <v>-42.972700967383872</v>
      </c>
      <c r="L2254" s="1">
        <v>43.917305916982357</v>
      </c>
      <c r="M2254" s="1">
        <v>80.790000915527344</v>
      </c>
      <c r="N2254" s="1">
        <v>0.95432708263397215</v>
      </c>
      <c r="O2254" s="1">
        <v>0.96533690096206171</v>
      </c>
      <c r="P2254" s="1">
        <v>0.9212471484540441</v>
      </c>
      <c r="Q2254" s="1">
        <v>0.9501749992370605</v>
      </c>
      <c r="R2254" s="1">
        <v>0.9329846751933194</v>
      </c>
      <c r="S2254" s="1">
        <v>0.88649871304000138</v>
      </c>
      <c r="T2254" s="1">
        <v>0.88649871304000138</v>
      </c>
      <c r="U2254" s="1">
        <v>0.9212471484540441</v>
      </c>
      <c r="V2254" s="1">
        <v>406.790663</v>
      </c>
      <c r="W2254" s="1">
        <v>379.211635</v>
      </c>
      <c r="X2254" s="1">
        <v>262.000766</v>
      </c>
      <c r="Y2254" s="1">
        <v>389.46</v>
      </c>
      <c r="Z2254" s="7">
        <v>74463.375599999999</v>
      </c>
      <c r="AA2254" s="7">
        <v>6.9546691243999996</v>
      </c>
      <c r="AB2254" s="7">
        <v>7.1620175008000002</v>
      </c>
      <c r="AC2254" s="7" t="s">
        <v>444</v>
      </c>
      <c r="AD2254" s="7">
        <v>108.18305841999999</v>
      </c>
      <c r="AE2254" s="7">
        <v>4.4049044311000003</v>
      </c>
      <c r="AF2254" s="7">
        <v>167.66058451999999</v>
      </c>
      <c r="AG2254" s="7">
        <v>7.3492288443999998</v>
      </c>
    </row>
    <row r="2255" spans="1:33" x14ac:dyDescent="0.25">
      <c r="A2255" s="1">
        <v>117529</v>
      </c>
      <c r="B2255" s="1">
        <v>20009000</v>
      </c>
      <c r="C2255" s="1">
        <v>9224603</v>
      </c>
      <c r="D2255" s="1">
        <v>282072</v>
      </c>
      <c r="E2255" s="1" t="s">
        <v>659</v>
      </c>
      <c r="F2255" s="1">
        <v>34203085</v>
      </c>
      <c r="G2255" s="1">
        <v>1.83</v>
      </c>
      <c r="H2255" s="1">
        <v>70.558061709346816</v>
      </c>
      <c r="I2255" s="1">
        <v>-16.214905865295748</v>
      </c>
      <c r="J2255" s="1">
        <v>29.194520849601489</v>
      </c>
      <c r="K2255" s="1">
        <v>-67.32391216404362</v>
      </c>
      <c r="L2255" s="1">
        <v>61.410867752061037</v>
      </c>
      <c r="M2255" s="1">
        <v>25.247499465942383</v>
      </c>
      <c r="N2255" s="1">
        <v>0.99675538235240513</v>
      </c>
      <c r="O2255" s="1">
        <v>0.96533690096206171</v>
      </c>
      <c r="P2255" s="1">
        <v>0.96220475181732568</v>
      </c>
      <c r="Q2255" s="1">
        <v>0.99646041711171474</v>
      </c>
      <c r="R2255" s="1">
        <v>0.9329846751933194</v>
      </c>
      <c r="S2255" s="1">
        <v>0.92968229860197271</v>
      </c>
      <c r="T2255" s="1">
        <v>0.92968229860197271</v>
      </c>
      <c r="U2255" s="1">
        <v>0.96220475181732568</v>
      </c>
      <c r="V2255" s="1">
        <v>406.790663</v>
      </c>
      <c r="W2255" s="1">
        <v>379.211635</v>
      </c>
      <c r="X2255" s="1">
        <v>262.000766</v>
      </c>
      <c r="Y2255" s="1">
        <v>389.46</v>
      </c>
      <c r="Z2255" s="7">
        <v>74463.375599999999</v>
      </c>
      <c r="AA2255" s="7">
        <v>4.9416069256000004</v>
      </c>
      <c r="AB2255" s="7">
        <v>4.1713330596000002</v>
      </c>
      <c r="AC2255" s="7" t="s">
        <v>444</v>
      </c>
      <c r="AD2255" s="7" t="s">
        <v>445</v>
      </c>
      <c r="AE2255" s="7">
        <v>2.6179934667999998</v>
      </c>
      <c r="AF2255" s="7" t="s">
        <v>445</v>
      </c>
      <c r="AG2255" s="7">
        <v>4.5662282627000002</v>
      </c>
    </row>
    <row r="2256" spans="1:33" x14ac:dyDescent="0.25">
      <c r="A2256" s="1">
        <v>117530</v>
      </c>
      <c r="B2256" s="1">
        <v>20009000</v>
      </c>
      <c r="C2256" s="1">
        <v>9224604</v>
      </c>
      <c r="D2256" s="1">
        <v>282073</v>
      </c>
      <c r="E2256" s="1" t="s">
        <v>657</v>
      </c>
      <c r="F2256" s="1">
        <v>34203085</v>
      </c>
      <c r="G2256" s="1">
        <v>1.83</v>
      </c>
      <c r="H2256" s="1">
        <v>78.222526842177757</v>
      </c>
      <c r="I2256" s="1">
        <v>-36.170668688635061</v>
      </c>
      <c r="J2256" s="1">
        <v>14.305094077949386</v>
      </c>
      <c r="K2256" s="1">
        <v>-74.24130241678435</v>
      </c>
      <c r="L2256" s="1">
        <v>72.142701347194446</v>
      </c>
      <c r="M2256" s="1">
        <v>47.854999542236328</v>
      </c>
      <c r="N2256" s="1">
        <v>0.97948576423856948</v>
      </c>
      <c r="O2256" s="1">
        <v>0.96533690096206171</v>
      </c>
      <c r="P2256" s="1">
        <v>0.94553375218651725</v>
      </c>
      <c r="Q2256" s="1">
        <v>0.97762083371480313</v>
      </c>
      <c r="R2256" s="1">
        <v>0.9329846751933194</v>
      </c>
      <c r="S2256" s="1">
        <v>0.91210525600562775</v>
      </c>
      <c r="T2256" s="1">
        <v>0.91210525600562775</v>
      </c>
      <c r="U2256" s="1">
        <v>0.94553375218651725</v>
      </c>
      <c r="V2256" s="1">
        <v>406.790663</v>
      </c>
      <c r="W2256" s="1">
        <v>379.211635</v>
      </c>
      <c r="X2256" s="1">
        <v>262.000766</v>
      </c>
      <c r="Y2256" s="1">
        <v>389.46</v>
      </c>
      <c r="Z2256" s="7">
        <v>74463.375599999999</v>
      </c>
      <c r="AA2256" s="7">
        <v>3.9701133089999998</v>
      </c>
      <c r="AB2256" s="7">
        <v>3.5838125485000001</v>
      </c>
      <c r="AC2256" s="7" t="s">
        <v>444</v>
      </c>
      <c r="AD2256" s="7" t="s">
        <v>445</v>
      </c>
      <c r="AE2256" s="7">
        <v>2.2188588827000002</v>
      </c>
      <c r="AF2256" s="7" t="s">
        <v>445</v>
      </c>
      <c r="AG2256" s="7">
        <v>3.9601443285000002</v>
      </c>
    </row>
    <row r="2257" spans="1:33" x14ac:dyDescent="0.25">
      <c r="A2257" s="1">
        <v>121725</v>
      </c>
      <c r="B2257" s="1">
        <v>20010000</v>
      </c>
      <c r="C2257" s="1">
        <v>9224603</v>
      </c>
      <c r="D2257" s="1">
        <v>282082</v>
      </c>
      <c r="E2257" s="1" t="s">
        <v>659</v>
      </c>
      <c r="F2257" s="1">
        <v>34203085</v>
      </c>
      <c r="G2257" s="1">
        <v>1.83</v>
      </c>
      <c r="H2257" s="1">
        <v>61.716794153556428</v>
      </c>
      <c r="I2257" s="1">
        <v>-25.759775102387245</v>
      </c>
      <c r="J2257" s="1">
        <v>12.778771266867775</v>
      </c>
      <c r="K2257" s="1">
        <v>-57.666612387232675</v>
      </c>
      <c r="L2257" s="1">
        <v>56.429665368749575</v>
      </c>
      <c r="M2257" s="1">
        <v>25.247499465942383</v>
      </c>
      <c r="N2257" s="1">
        <v>0.99675538235240513</v>
      </c>
      <c r="O2257" s="1">
        <v>0.96533690096206171</v>
      </c>
      <c r="P2257" s="1">
        <v>0.96220475181732568</v>
      </c>
      <c r="Q2257" s="1">
        <v>0.99646041711171474</v>
      </c>
      <c r="R2257" s="1">
        <v>0.9329846751933194</v>
      </c>
      <c r="S2257" s="1">
        <v>0.92968229860197271</v>
      </c>
      <c r="T2257" s="1">
        <v>0.92968229860197271</v>
      </c>
      <c r="U2257" s="1">
        <v>0.96220475181732568</v>
      </c>
      <c r="V2257" s="1">
        <v>406.790663</v>
      </c>
      <c r="W2257" s="1">
        <v>379.211635</v>
      </c>
      <c r="X2257" s="1">
        <v>262.000766</v>
      </c>
      <c r="Y2257" s="1">
        <v>389.46</v>
      </c>
      <c r="Z2257" s="7">
        <v>74463.375599999999</v>
      </c>
      <c r="AA2257" s="7">
        <v>5.4660889757</v>
      </c>
      <c r="AB2257" s="7">
        <v>4.9121547408000001</v>
      </c>
      <c r="AC2257" s="7" t="s">
        <v>444</v>
      </c>
      <c r="AD2257" s="7" t="s">
        <v>445</v>
      </c>
      <c r="AE2257" s="7">
        <v>3.2238908145999998</v>
      </c>
      <c r="AF2257" s="7" t="s">
        <v>445</v>
      </c>
      <c r="AG2257" s="7">
        <v>5.4983921741000001</v>
      </c>
    </row>
    <row r="2258" spans="1:33" x14ac:dyDescent="0.25">
      <c r="A2258" s="1">
        <v>121726</v>
      </c>
      <c r="B2258" s="1">
        <v>20010000</v>
      </c>
      <c r="C2258" s="1">
        <v>9224604</v>
      </c>
      <c r="D2258" s="1">
        <v>282083</v>
      </c>
      <c r="E2258" s="1" t="s">
        <v>657</v>
      </c>
      <c r="F2258" s="1">
        <v>34203085</v>
      </c>
      <c r="G2258" s="1">
        <v>1.83</v>
      </c>
      <c r="H2258" s="1">
        <v>69.382209487776549</v>
      </c>
      <c r="I2258" s="1">
        <v>-45.587757475790248</v>
      </c>
      <c r="J2258" s="1">
        <v>-2.1116135829779674</v>
      </c>
      <c r="K2258" s="1">
        <v>-64.711777297639244</v>
      </c>
      <c r="L2258" s="1">
        <v>70.464024795271428</v>
      </c>
      <c r="M2258" s="1">
        <v>47.854999542236328</v>
      </c>
      <c r="N2258" s="1">
        <v>0.97948576423856948</v>
      </c>
      <c r="O2258" s="1">
        <v>0.96533690096206171</v>
      </c>
      <c r="P2258" s="1">
        <v>0.94553375218651725</v>
      </c>
      <c r="Q2258" s="1">
        <v>0.97762083371480313</v>
      </c>
      <c r="R2258" s="1">
        <v>0.9329846751933194</v>
      </c>
      <c r="S2258" s="1">
        <v>0.91210525600562775</v>
      </c>
      <c r="T2258" s="1">
        <v>0.91210525600562775</v>
      </c>
      <c r="U2258" s="1">
        <v>0.94553375218651725</v>
      </c>
      <c r="V2258" s="1">
        <v>406.790663</v>
      </c>
      <c r="W2258" s="1">
        <v>379.211635</v>
      </c>
      <c r="X2258" s="1">
        <v>262.000766</v>
      </c>
      <c r="Y2258" s="1">
        <v>389.46</v>
      </c>
      <c r="Z2258" s="7">
        <v>74463.375599999999</v>
      </c>
      <c r="AA2258" s="7">
        <v>4.0885171711000003</v>
      </c>
      <c r="AB2258" s="7">
        <v>4.1678579100000004</v>
      </c>
      <c r="AC2258" s="7" t="s">
        <v>444</v>
      </c>
      <c r="AD2258" s="7">
        <v>112.17045774</v>
      </c>
      <c r="AE2258" s="7">
        <v>2.6928714637</v>
      </c>
      <c r="AF2258" s="7">
        <v>173.39155445</v>
      </c>
      <c r="AG2258" s="7">
        <v>4.6905804554000001</v>
      </c>
    </row>
    <row r="2259" spans="1:33" x14ac:dyDescent="0.25">
      <c r="A2259" s="1">
        <v>124837</v>
      </c>
      <c r="B2259" s="1">
        <v>20011000</v>
      </c>
      <c r="C2259" s="1">
        <v>9224615</v>
      </c>
      <c r="D2259" s="1">
        <v>282089</v>
      </c>
      <c r="E2259" s="1" t="s">
        <v>658</v>
      </c>
      <c r="F2259" s="1">
        <v>34203085</v>
      </c>
      <c r="G2259" s="1">
        <v>1.83</v>
      </c>
      <c r="H2259" s="1">
        <v>51.785468902899943</v>
      </c>
      <c r="I2259" s="1">
        <v>-32.530432481876019</v>
      </c>
      <c r="J2259" s="1">
        <v>4.694995753446749</v>
      </c>
      <c r="K2259" s="1">
        <v>-49.104682382178197</v>
      </c>
      <c r="L2259" s="1">
        <v>49.614142068890267</v>
      </c>
      <c r="M2259" s="1">
        <v>80.790000915527344</v>
      </c>
      <c r="N2259" s="1">
        <v>0.95432708263397215</v>
      </c>
      <c r="O2259" s="1">
        <v>0.96533690096206171</v>
      </c>
      <c r="P2259" s="1">
        <v>0.9212471484540441</v>
      </c>
      <c r="Q2259" s="1">
        <v>0.9501749992370605</v>
      </c>
      <c r="R2259" s="1">
        <v>0.9329846751933194</v>
      </c>
      <c r="S2259" s="1">
        <v>0.88649871304000138</v>
      </c>
      <c r="T2259" s="1">
        <v>0.88649871304000138</v>
      </c>
      <c r="U2259" s="1">
        <v>0.9212471484540441</v>
      </c>
      <c r="V2259" s="1">
        <v>406.790663</v>
      </c>
      <c r="W2259" s="1">
        <v>379.211635</v>
      </c>
      <c r="X2259" s="1">
        <v>262.000766</v>
      </c>
      <c r="Y2259" s="1">
        <v>389.46</v>
      </c>
      <c r="Z2259" s="7">
        <v>74463.375599999999</v>
      </c>
      <c r="AA2259" s="7">
        <v>6.0412915115999999</v>
      </c>
      <c r="AB2259" s="7">
        <v>5.7460553086999999</v>
      </c>
      <c r="AC2259" s="7" t="s">
        <v>444</v>
      </c>
      <c r="AD2259" s="7" t="s">
        <v>445</v>
      </c>
      <c r="AE2259" s="7">
        <v>3.7299632256000002</v>
      </c>
      <c r="AF2259" s="7" t="s">
        <v>445</v>
      </c>
      <c r="AG2259" s="7">
        <v>6.3066130769999997</v>
      </c>
    </row>
    <row r="2260" spans="1:33" x14ac:dyDescent="0.25">
      <c r="A2260" s="1">
        <v>126935</v>
      </c>
      <c r="B2260" s="1">
        <v>20012000</v>
      </c>
      <c r="C2260" s="1">
        <v>9224604</v>
      </c>
      <c r="D2260" s="1">
        <v>282098</v>
      </c>
      <c r="E2260" s="1" t="s">
        <v>657</v>
      </c>
      <c r="F2260" s="1">
        <v>34203085</v>
      </c>
      <c r="G2260" s="1">
        <v>1.83</v>
      </c>
      <c r="H2260" s="1">
        <v>69.732961870202786</v>
      </c>
      <c r="I2260" s="1">
        <v>-39.241122380733586</v>
      </c>
      <c r="J2260" s="1">
        <v>6.0932452772982399</v>
      </c>
      <c r="K2260" s="1">
        <v>-67.155808933219305</v>
      </c>
      <c r="L2260" s="1">
        <v>66.895393357848803</v>
      </c>
      <c r="M2260" s="1">
        <v>47.854999542236328</v>
      </c>
      <c r="N2260" s="1">
        <v>0.97948576423856948</v>
      </c>
      <c r="O2260" s="1">
        <v>0.96533690096206171</v>
      </c>
      <c r="P2260" s="1">
        <v>0.94553375218651725</v>
      </c>
      <c r="Q2260" s="1">
        <v>0.97762083371480313</v>
      </c>
      <c r="R2260" s="1">
        <v>0.9329846751933194</v>
      </c>
      <c r="S2260" s="1">
        <v>0.91210525600562775</v>
      </c>
      <c r="T2260" s="1">
        <v>0.91210525600562775</v>
      </c>
      <c r="U2260" s="1">
        <v>0.94553375218651725</v>
      </c>
      <c r="V2260" s="1">
        <v>406.790663</v>
      </c>
      <c r="W2260" s="1">
        <v>379.211635</v>
      </c>
      <c r="X2260" s="1">
        <v>262.000766</v>
      </c>
      <c r="Y2260" s="1">
        <v>389.46</v>
      </c>
      <c r="Z2260" s="7">
        <v>74463.375599999999</v>
      </c>
      <c r="AA2260" s="7">
        <v>4.3599714735999999</v>
      </c>
      <c r="AB2260" s="7">
        <v>4.1418639119999998</v>
      </c>
      <c r="AC2260" s="7" t="s">
        <v>444</v>
      </c>
      <c r="AD2260" s="7" t="s">
        <v>445</v>
      </c>
      <c r="AE2260" s="7">
        <v>2.5584751273999999</v>
      </c>
      <c r="AF2260" s="7" t="s">
        <v>445</v>
      </c>
      <c r="AG2260" s="7">
        <v>4.4834805949999996</v>
      </c>
    </row>
    <row r="2261" spans="1:33" x14ac:dyDescent="0.25">
      <c r="A2261" s="1">
        <v>129033</v>
      </c>
      <c r="B2261" s="1">
        <v>20013000</v>
      </c>
      <c r="C2261" s="1">
        <v>9224604</v>
      </c>
      <c r="D2261" s="1">
        <v>282107</v>
      </c>
      <c r="E2261" s="1" t="s">
        <v>657</v>
      </c>
      <c r="F2261" s="1">
        <v>34203085</v>
      </c>
      <c r="G2261" s="1">
        <v>1.83</v>
      </c>
      <c r="H2261" s="1">
        <v>109.97697791667069</v>
      </c>
      <c r="I2261" s="1">
        <v>-64.540153341697831</v>
      </c>
      <c r="J2261" s="1">
        <v>11.932741437405996</v>
      </c>
      <c r="K2261" s="1">
        <v>-101.93982597917093</v>
      </c>
      <c r="L2261" s="1">
        <v>104.52846221168198</v>
      </c>
      <c r="M2261" s="1">
        <v>47.854999542236328</v>
      </c>
      <c r="N2261" s="1">
        <v>0.97948576423856948</v>
      </c>
      <c r="O2261" s="1">
        <v>0.96533690096206171</v>
      </c>
      <c r="P2261" s="1">
        <v>0.94553375218651725</v>
      </c>
      <c r="Q2261" s="1">
        <v>0.97762083371480313</v>
      </c>
      <c r="R2261" s="1">
        <v>0.9329846751933194</v>
      </c>
      <c r="S2261" s="1">
        <v>0.91210525600562775</v>
      </c>
      <c r="T2261" s="1">
        <v>0.91210525600562775</v>
      </c>
      <c r="U2261" s="1">
        <v>0.94553375218651725</v>
      </c>
      <c r="V2261" s="1">
        <v>406.790663</v>
      </c>
      <c r="W2261" s="1">
        <v>379.211635</v>
      </c>
      <c r="X2261" s="1">
        <v>262.000766</v>
      </c>
      <c r="Y2261" s="1">
        <v>389.46</v>
      </c>
      <c r="Z2261" s="7">
        <v>74463.375599999999</v>
      </c>
      <c r="AA2261" s="7">
        <v>2.4302370141999998</v>
      </c>
      <c r="AB2261" s="7">
        <v>2.2602950809000002</v>
      </c>
      <c r="AC2261" s="7" t="s">
        <v>444</v>
      </c>
      <c r="AD2261" s="7" t="s">
        <v>445</v>
      </c>
      <c r="AE2261" s="7">
        <v>1.3442484176</v>
      </c>
      <c r="AF2261" s="7" t="s">
        <v>445</v>
      </c>
      <c r="AG2261" s="7">
        <v>2.6124014495000001</v>
      </c>
    </row>
    <row r="2262" spans="1:33" x14ac:dyDescent="0.25">
      <c r="A2262" s="1">
        <v>131131</v>
      </c>
      <c r="B2262" s="1">
        <v>20014000</v>
      </c>
      <c r="C2262" s="1">
        <v>9224615</v>
      </c>
      <c r="D2262" s="1">
        <v>282114</v>
      </c>
      <c r="E2262" s="1" t="s">
        <v>658</v>
      </c>
      <c r="F2262" s="1">
        <v>34203085</v>
      </c>
      <c r="G2262" s="1">
        <v>1.83</v>
      </c>
      <c r="H2262" s="1">
        <v>57.86302634895241</v>
      </c>
      <c r="I2262" s="1">
        <v>-32.603138347672335</v>
      </c>
      <c r="J2262" s="1">
        <v>8.9635576241988133</v>
      </c>
      <c r="K2262" s="1">
        <v>-55.08842247770621</v>
      </c>
      <c r="L2262" s="1">
        <v>53.952707871459673</v>
      </c>
      <c r="M2262" s="1">
        <v>80.790000915527344</v>
      </c>
      <c r="N2262" s="1">
        <v>0.95432708263397215</v>
      </c>
      <c r="O2262" s="1">
        <v>0.96533690096206171</v>
      </c>
      <c r="P2262" s="1">
        <v>0.9212471484540441</v>
      </c>
      <c r="Q2262" s="1">
        <v>0.9501749992370605</v>
      </c>
      <c r="R2262" s="1">
        <v>0.9329846751933194</v>
      </c>
      <c r="S2262" s="1">
        <v>0.88649871304000138</v>
      </c>
      <c r="T2262" s="1">
        <v>0.88649871304000138</v>
      </c>
      <c r="U2262" s="1">
        <v>0.9212471484540441</v>
      </c>
      <c r="V2262" s="1">
        <v>406.790663</v>
      </c>
      <c r="W2262" s="1">
        <v>379.211635</v>
      </c>
      <c r="X2262" s="1">
        <v>262.000766</v>
      </c>
      <c r="Y2262" s="1">
        <v>389.46</v>
      </c>
      <c r="Z2262" s="7">
        <v>74463.375599999999</v>
      </c>
      <c r="AA2262" s="7">
        <v>5.4750714318</v>
      </c>
      <c r="AB2262" s="7">
        <v>5.0374933606000001</v>
      </c>
      <c r="AC2262" s="7" t="s">
        <v>444</v>
      </c>
      <c r="AD2262" s="7" t="s">
        <v>445</v>
      </c>
      <c r="AE2262" s="7">
        <v>3.2161915594999999</v>
      </c>
      <c r="AF2262" s="7" t="s">
        <v>445</v>
      </c>
      <c r="AG2262" s="7">
        <v>5.5129640366999997</v>
      </c>
    </row>
    <row r="2263" spans="1:33" x14ac:dyDescent="0.25">
      <c r="A2263" s="1">
        <v>133229</v>
      </c>
      <c r="B2263" s="1">
        <v>20015000</v>
      </c>
      <c r="C2263" s="1">
        <v>9224615</v>
      </c>
      <c r="D2263" s="1">
        <v>282121</v>
      </c>
      <c r="E2263" s="1" t="s">
        <v>658</v>
      </c>
      <c r="F2263" s="1">
        <v>34203085</v>
      </c>
      <c r="G2263" s="1">
        <v>1.83</v>
      </c>
      <c r="H2263" s="1">
        <v>40.279040208686162</v>
      </c>
      <c r="I2263" s="1">
        <v>-27.447891571167144</v>
      </c>
      <c r="J2263" s="1">
        <v>1.3381219781230134</v>
      </c>
      <c r="K2263" s="1">
        <v>-39.451623674073531</v>
      </c>
      <c r="L2263" s="1">
        <v>39.635641726150205</v>
      </c>
      <c r="M2263" s="1">
        <v>80.790000915527344</v>
      </c>
      <c r="N2263" s="1">
        <v>0.95432708263397215</v>
      </c>
      <c r="O2263" s="1">
        <v>0.96533690096206171</v>
      </c>
      <c r="P2263" s="1">
        <v>0.9212471484540441</v>
      </c>
      <c r="Q2263" s="1">
        <v>0.9501749992370605</v>
      </c>
      <c r="R2263" s="1">
        <v>0.9329846751933194</v>
      </c>
      <c r="S2263" s="1">
        <v>0.88649871304000138</v>
      </c>
      <c r="T2263" s="1">
        <v>0.88649871304000138</v>
      </c>
      <c r="U2263" s="1">
        <v>0.9212471484540441</v>
      </c>
      <c r="V2263" s="1">
        <v>406.790663</v>
      </c>
      <c r="W2263" s="1">
        <v>379.211635</v>
      </c>
      <c r="X2263" s="1">
        <v>262.000766</v>
      </c>
      <c r="Y2263" s="1">
        <v>389.46</v>
      </c>
      <c r="Z2263" s="7">
        <v>74463.375599999999</v>
      </c>
      <c r="AA2263" s="7">
        <v>7.8139770719000001</v>
      </c>
      <c r="AB2263" s="7">
        <v>7.6731867392000002</v>
      </c>
      <c r="AC2263" s="7" t="s">
        <v>444</v>
      </c>
      <c r="AD2263" s="7" t="s">
        <v>445</v>
      </c>
      <c r="AE2263" s="7">
        <v>4.8872948752000003</v>
      </c>
      <c r="AF2263" s="7" t="s">
        <v>445</v>
      </c>
      <c r="AG2263" s="7">
        <v>8.0944017259999992</v>
      </c>
    </row>
    <row r="2264" spans="1:33" x14ac:dyDescent="0.25">
      <c r="A2264" s="1">
        <v>135327</v>
      </c>
      <c r="B2264" s="1">
        <v>20016000</v>
      </c>
      <c r="C2264" s="1">
        <v>9224615</v>
      </c>
      <c r="D2264" s="1">
        <v>282128</v>
      </c>
      <c r="E2264" s="1" t="s">
        <v>658</v>
      </c>
      <c r="F2264" s="1">
        <v>34203085</v>
      </c>
      <c r="G2264" s="1">
        <v>1.83</v>
      </c>
      <c r="H2264" s="1">
        <v>54.731206089158846</v>
      </c>
      <c r="I2264" s="1">
        <v>-31.143245271134639</v>
      </c>
      <c r="J2264" s="1">
        <v>7.8060813139085026</v>
      </c>
      <c r="K2264" s="1">
        <v>-51.775107710524757</v>
      </c>
      <c r="L2264" s="1">
        <v>51.28427557014458</v>
      </c>
      <c r="M2264" s="1">
        <v>80.790000915527344</v>
      </c>
      <c r="N2264" s="1">
        <v>0.95432708263397215</v>
      </c>
      <c r="O2264" s="1">
        <v>0.96533690096206171</v>
      </c>
      <c r="P2264" s="1">
        <v>0.9212471484540441</v>
      </c>
      <c r="Q2264" s="1">
        <v>0.9501749992370605</v>
      </c>
      <c r="R2264" s="1">
        <v>0.9329846751933194</v>
      </c>
      <c r="S2264" s="1">
        <v>0.88649871304000138</v>
      </c>
      <c r="T2264" s="1">
        <v>0.88649871304000138</v>
      </c>
      <c r="U2264" s="1">
        <v>0.9212471484540441</v>
      </c>
      <c r="V2264" s="1">
        <v>406.790663</v>
      </c>
      <c r="W2264" s="1">
        <v>379.211635</v>
      </c>
      <c r="X2264" s="1">
        <v>262.000766</v>
      </c>
      <c r="Y2264" s="1">
        <v>389.46</v>
      </c>
      <c r="Z2264" s="7">
        <v>74463.375599999999</v>
      </c>
      <c r="AA2264" s="7">
        <v>5.8119834690000003</v>
      </c>
      <c r="AB2264" s="7">
        <v>5.3829698331999998</v>
      </c>
      <c r="AC2264" s="7" t="s">
        <v>444</v>
      </c>
      <c r="AD2264" s="7" t="s">
        <v>445</v>
      </c>
      <c r="AE2264" s="7">
        <v>3.4860040306000002</v>
      </c>
      <c r="AF2264" s="7" t="s">
        <v>445</v>
      </c>
      <c r="AG2264" s="7">
        <v>5.9297569875000002</v>
      </c>
    </row>
    <row r="2265" spans="1:33" x14ac:dyDescent="0.25">
      <c r="A2265" s="1">
        <v>137425</v>
      </c>
      <c r="B2265" s="1">
        <v>20017000</v>
      </c>
      <c r="C2265" s="1">
        <v>9224615</v>
      </c>
      <c r="D2265" s="1">
        <v>282135</v>
      </c>
      <c r="E2265" s="1" t="s">
        <v>658</v>
      </c>
      <c r="F2265" s="1">
        <v>34203085</v>
      </c>
      <c r="G2265" s="1">
        <v>1.83</v>
      </c>
      <c r="H2265" s="1">
        <v>35.430136471738493</v>
      </c>
      <c r="I2265" s="1">
        <v>-30.734324797603488</v>
      </c>
      <c r="J2265" s="1">
        <v>-6.4860828253697438</v>
      </c>
      <c r="K2265" s="1">
        <v>-35.230317986271743</v>
      </c>
      <c r="L2265" s="1">
        <v>39.085543952322958</v>
      </c>
      <c r="M2265" s="1">
        <v>80.790000915527344</v>
      </c>
      <c r="N2265" s="1">
        <v>0.95432708263397215</v>
      </c>
      <c r="O2265" s="1">
        <v>0.96533690096206171</v>
      </c>
      <c r="P2265" s="1">
        <v>0.9212471484540441</v>
      </c>
      <c r="Q2265" s="1">
        <v>0.9501749992370605</v>
      </c>
      <c r="R2265" s="1">
        <v>0.9329846751933194</v>
      </c>
      <c r="S2265" s="1">
        <v>0.88649871304000138</v>
      </c>
      <c r="T2265" s="1">
        <v>0.88649871304000138</v>
      </c>
      <c r="U2265" s="1">
        <v>0.9212471484540441</v>
      </c>
      <c r="V2265" s="1">
        <v>406.790663</v>
      </c>
      <c r="W2265" s="1">
        <v>379.211635</v>
      </c>
      <c r="X2265" s="1">
        <v>262.000766</v>
      </c>
      <c r="Y2265" s="1">
        <v>389.46</v>
      </c>
      <c r="Z2265" s="7">
        <v>74463.375599999999</v>
      </c>
      <c r="AA2265" s="7">
        <v>7.9380267504999997</v>
      </c>
      <c r="AB2265" s="7">
        <v>8.8601832280000004</v>
      </c>
      <c r="AC2265" s="7" t="s">
        <v>444</v>
      </c>
      <c r="AD2265" s="7">
        <v>34.809493668999998</v>
      </c>
      <c r="AE2265" s="7">
        <v>5.5927120489000002</v>
      </c>
      <c r="AF2265" s="7">
        <v>54.316733395999997</v>
      </c>
      <c r="AG2265" s="7">
        <v>9.1840952606999995</v>
      </c>
    </row>
    <row r="2266" spans="1:33" x14ac:dyDescent="0.25">
      <c r="A2266" s="1">
        <v>139523</v>
      </c>
      <c r="B2266" s="1">
        <v>20018000</v>
      </c>
      <c r="C2266" s="1">
        <v>9224615</v>
      </c>
      <c r="D2266" s="1">
        <v>282142</v>
      </c>
      <c r="E2266" s="1" t="s">
        <v>658</v>
      </c>
      <c r="F2266" s="1">
        <v>34203085</v>
      </c>
      <c r="G2266" s="1">
        <v>1.83</v>
      </c>
      <c r="H2266" s="1">
        <v>44.507580959605704</v>
      </c>
      <c r="I2266" s="1">
        <v>-28.089470710792245</v>
      </c>
      <c r="J2266" s="1">
        <v>3.7855916097433902</v>
      </c>
      <c r="K2266" s="1">
        <v>-42.650473641757756</v>
      </c>
      <c r="L2266" s="1">
        <v>42.749304083623329</v>
      </c>
      <c r="M2266" s="1">
        <v>80.790000915527344</v>
      </c>
      <c r="N2266" s="1">
        <v>0.95432708263397215</v>
      </c>
      <c r="O2266" s="1">
        <v>0.96533690096206171</v>
      </c>
      <c r="P2266" s="1">
        <v>0.9212471484540441</v>
      </c>
      <c r="Q2266" s="1">
        <v>0.9501749992370605</v>
      </c>
      <c r="R2266" s="1">
        <v>0.9329846751933194</v>
      </c>
      <c r="S2266" s="1">
        <v>0.88649871304000138</v>
      </c>
      <c r="T2266" s="1">
        <v>0.88649871304000138</v>
      </c>
      <c r="U2266" s="1">
        <v>0.9212471484540441</v>
      </c>
      <c r="V2266" s="1">
        <v>406.790663</v>
      </c>
      <c r="W2266" s="1">
        <v>379.211635</v>
      </c>
      <c r="X2266" s="1">
        <v>262.000766</v>
      </c>
      <c r="Y2266" s="1">
        <v>389.46</v>
      </c>
      <c r="Z2266" s="7">
        <v>74463.375599999999</v>
      </c>
      <c r="AA2266" s="7">
        <v>7.1720075891999997</v>
      </c>
      <c r="AB2266" s="7">
        <v>6.8491715314999997</v>
      </c>
      <c r="AC2266" s="7" t="s">
        <v>444</v>
      </c>
      <c r="AD2266" s="7" t="s">
        <v>445</v>
      </c>
      <c r="AE2266" s="7">
        <v>4.4457388638999999</v>
      </c>
      <c r="AF2266" s="7" t="s">
        <v>445</v>
      </c>
      <c r="AG2266" s="7">
        <v>7.4123078549999999</v>
      </c>
    </row>
    <row r="2267" spans="1:33" x14ac:dyDescent="0.25">
      <c r="A2267" s="1">
        <v>141621</v>
      </c>
      <c r="B2267" s="1">
        <v>20019000</v>
      </c>
      <c r="C2267" s="1">
        <v>9224615</v>
      </c>
      <c r="D2267" s="1">
        <v>282150</v>
      </c>
      <c r="E2267" s="1" t="s">
        <v>658</v>
      </c>
      <c r="F2267" s="1">
        <v>34203085</v>
      </c>
      <c r="G2267" s="1">
        <v>1.83</v>
      </c>
      <c r="H2267" s="1">
        <v>43.49639729950681</v>
      </c>
      <c r="I2267" s="1">
        <v>-29.44758029274297</v>
      </c>
      <c r="J2267" s="1">
        <v>1.9652968360389798</v>
      </c>
      <c r="K2267" s="1">
        <v>-41.652477163134527</v>
      </c>
      <c r="L2267" s="1">
        <v>42.557182698485185</v>
      </c>
      <c r="M2267" s="1">
        <v>80.790000915527344</v>
      </c>
      <c r="N2267" s="1">
        <v>0.95432708263397215</v>
      </c>
      <c r="O2267" s="1">
        <v>0.96533690096206171</v>
      </c>
      <c r="P2267" s="1">
        <v>0.9212471484540441</v>
      </c>
      <c r="Q2267" s="1">
        <v>0.9501749992370605</v>
      </c>
      <c r="R2267" s="1">
        <v>0.9329846751933194</v>
      </c>
      <c r="S2267" s="1">
        <v>0.88649871304000138</v>
      </c>
      <c r="T2267" s="1">
        <v>0.88649871304000138</v>
      </c>
      <c r="U2267" s="1">
        <v>0.9212471484540441</v>
      </c>
      <c r="V2267" s="1">
        <v>406.790663</v>
      </c>
      <c r="W2267" s="1">
        <v>379.211635</v>
      </c>
      <c r="X2267" s="1">
        <v>262.000766</v>
      </c>
      <c r="Y2267" s="1">
        <v>389.46</v>
      </c>
      <c r="Z2267" s="7">
        <v>74463.375599999999</v>
      </c>
      <c r="AA2267" s="7">
        <v>7.2088995382999999</v>
      </c>
      <c r="AB2267" s="7">
        <v>7.0316453567000003</v>
      </c>
      <c r="AC2267" s="7" t="s">
        <v>444</v>
      </c>
      <c r="AD2267" s="7" t="s">
        <v>445</v>
      </c>
      <c r="AE2267" s="7">
        <v>4.5762191757000004</v>
      </c>
      <c r="AF2267" s="7" t="s">
        <v>445</v>
      </c>
      <c r="AG2267" s="7">
        <v>7.6138673824999996</v>
      </c>
    </row>
    <row r="2268" spans="1:33" x14ac:dyDescent="0.25">
      <c r="A2268" s="1">
        <v>143719</v>
      </c>
      <c r="B2268" s="1">
        <v>20020000</v>
      </c>
      <c r="C2268" s="1">
        <v>9224615</v>
      </c>
      <c r="D2268" s="1">
        <v>282158</v>
      </c>
      <c r="E2268" s="1" t="s">
        <v>658</v>
      </c>
      <c r="F2268" s="1">
        <v>34203085</v>
      </c>
      <c r="G2268" s="1">
        <v>1.83</v>
      </c>
      <c r="H2268" s="1">
        <v>43.598511877685489</v>
      </c>
      <c r="I2268" s="1">
        <v>-29.013508231240891</v>
      </c>
      <c r="J2268" s="1">
        <v>2.396668863254888</v>
      </c>
      <c r="K2268" s="1">
        <v>-41.764844431704304</v>
      </c>
      <c r="L2268" s="1">
        <v>42.460106090991943</v>
      </c>
      <c r="M2268" s="1">
        <v>80.790000915527344</v>
      </c>
      <c r="N2268" s="1">
        <v>0.95432708263397215</v>
      </c>
      <c r="O2268" s="1">
        <v>0.96533690096206171</v>
      </c>
      <c r="P2268" s="1">
        <v>0.9212471484540441</v>
      </c>
      <c r="Q2268" s="1">
        <v>0.9501749992370605</v>
      </c>
      <c r="R2268" s="1">
        <v>0.9329846751933194</v>
      </c>
      <c r="S2268" s="1">
        <v>0.88649871304000138</v>
      </c>
      <c r="T2268" s="1">
        <v>0.88649871304000138</v>
      </c>
      <c r="U2268" s="1">
        <v>0.9212471484540441</v>
      </c>
      <c r="V2268" s="1">
        <v>406.790663</v>
      </c>
      <c r="W2268" s="1">
        <v>379.211635</v>
      </c>
      <c r="X2268" s="1">
        <v>262.000766</v>
      </c>
      <c r="Y2268" s="1">
        <v>389.46</v>
      </c>
      <c r="Z2268" s="7">
        <v>74463.375599999999</v>
      </c>
      <c r="AA2268" s="7">
        <v>7.2276675582000003</v>
      </c>
      <c r="AB2268" s="7">
        <v>7.0128339788999998</v>
      </c>
      <c r="AC2268" s="7" t="s">
        <v>444</v>
      </c>
      <c r="AD2268" s="7" t="s">
        <v>445</v>
      </c>
      <c r="AE2268" s="7">
        <v>4.5612164976000003</v>
      </c>
      <c r="AF2268" s="7" t="s">
        <v>445</v>
      </c>
      <c r="AG2268" s="7">
        <v>7.5906919878999997</v>
      </c>
    </row>
    <row r="2269" spans="1:33" x14ac:dyDescent="0.25">
      <c r="A2269" s="1">
        <v>145817</v>
      </c>
      <c r="B2269" s="1">
        <v>20021000</v>
      </c>
      <c r="C2269" s="1">
        <v>9224615</v>
      </c>
      <c r="D2269" s="1">
        <v>282166</v>
      </c>
      <c r="E2269" s="1" t="s">
        <v>658</v>
      </c>
      <c r="F2269" s="1">
        <v>34203085</v>
      </c>
      <c r="G2269" s="1">
        <v>1.83</v>
      </c>
      <c r="H2269" s="1">
        <v>44.037139812229505</v>
      </c>
      <c r="I2269" s="1">
        <v>-28.135653649197302</v>
      </c>
      <c r="J2269" s="1">
        <v>3.4365618763396548</v>
      </c>
      <c r="K2269" s="1">
        <v>-42.245596677575122</v>
      </c>
      <c r="L2269" s="1">
        <v>42.432221652433633</v>
      </c>
      <c r="M2269" s="1">
        <v>80.790000915527344</v>
      </c>
      <c r="N2269" s="1">
        <v>0.95432708263397215</v>
      </c>
      <c r="O2269" s="1">
        <v>0.96533690096206171</v>
      </c>
      <c r="P2269" s="1">
        <v>0.9212471484540441</v>
      </c>
      <c r="Q2269" s="1">
        <v>0.9501749992370605</v>
      </c>
      <c r="R2269" s="1">
        <v>0.9329846751933194</v>
      </c>
      <c r="S2269" s="1">
        <v>0.88649871304000138</v>
      </c>
      <c r="T2269" s="1">
        <v>0.88649871304000138</v>
      </c>
      <c r="U2269" s="1">
        <v>0.9212471484540441</v>
      </c>
      <c r="V2269" s="1">
        <v>406.790663</v>
      </c>
      <c r="W2269" s="1">
        <v>379.211635</v>
      </c>
      <c r="X2269" s="1">
        <v>262.000766</v>
      </c>
      <c r="Y2269" s="1">
        <v>389.46</v>
      </c>
      <c r="Z2269" s="7">
        <v>74463.375599999999</v>
      </c>
      <c r="AA2269" s="7">
        <v>7.2330743901999996</v>
      </c>
      <c r="AB2269" s="7">
        <v>6.9330228732999997</v>
      </c>
      <c r="AC2269" s="7" t="s">
        <v>444</v>
      </c>
      <c r="AD2269" s="7" t="s">
        <v>445</v>
      </c>
      <c r="AE2269" s="7">
        <v>4.497930202</v>
      </c>
      <c r="AF2269" s="7" t="s">
        <v>445</v>
      </c>
      <c r="AG2269" s="7">
        <v>7.4929304508000003</v>
      </c>
    </row>
    <row r="2270" spans="1:33" x14ac:dyDescent="0.25">
      <c r="A2270" s="1">
        <v>147915</v>
      </c>
      <c r="B2270" s="1">
        <v>20022000</v>
      </c>
      <c r="C2270" s="1">
        <v>9224604</v>
      </c>
      <c r="D2270" s="1">
        <v>282178</v>
      </c>
      <c r="E2270" s="1" t="s">
        <v>657</v>
      </c>
      <c r="F2270" s="1">
        <v>34203085</v>
      </c>
      <c r="G2270" s="1">
        <v>1.83</v>
      </c>
      <c r="H2270" s="1">
        <v>75.889325824197485</v>
      </c>
      <c r="I2270" s="1">
        <v>-38.869796485653595</v>
      </c>
      <c r="J2270" s="1">
        <v>10.238485930558493</v>
      </c>
      <c r="K2270" s="1">
        <v>-73.185456680180749</v>
      </c>
      <c r="L2270" s="1">
        <v>71.32417369442723</v>
      </c>
      <c r="M2270" s="1">
        <v>47.854999542236328</v>
      </c>
      <c r="N2270" s="1">
        <v>0.97948576423856948</v>
      </c>
      <c r="O2270" s="1">
        <v>0.96533690096206171</v>
      </c>
      <c r="P2270" s="1">
        <v>0.94553375218651725</v>
      </c>
      <c r="Q2270" s="1">
        <v>0.97762083371480313</v>
      </c>
      <c r="R2270" s="1">
        <v>0.9329846751933194</v>
      </c>
      <c r="S2270" s="1">
        <v>0.91210525600562775</v>
      </c>
      <c r="T2270" s="1">
        <v>0.91210525600562775</v>
      </c>
      <c r="U2270" s="1">
        <v>0.94553375218651725</v>
      </c>
      <c r="V2270" s="1">
        <v>406.790663</v>
      </c>
      <c r="W2270" s="1">
        <v>379.211635</v>
      </c>
      <c r="X2270" s="1">
        <v>262.000766</v>
      </c>
      <c r="Y2270" s="1">
        <v>389.46</v>
      </c>
      <c r="Z2270" s="7">
        <v>74463.375599999999</v>
      </c>
      <c r="AA2270" s="7">
        <v>4.0271511261999997</v>
      </c>
      <c r="AB2270" s="7">
        <v>3.7247408805000002</v>
      </c>
      <c r="AC2270" s="7" t="s">
        <v>444</v>
      </c>
      <c r="AD2270" s="7" t="s">
        <v>445</v>
      </c>
      <c r="AE2270" s="7">
        <v>2.2652973224999999</v>
      </c>
      <c r="AF2270" s="7" t="s">
        <v>445</v>
      </c>
      <c r="AG2270" s="7">
        <v>4.0317042733999999</v>
      </c>
    </row>
    <row r="2271" spans="1:33" x14ac:dyDescent="0.25">
      <c r="A2271" s="1">
        <v>150013</v>
      </c>
      <c r="B2271" s="1">
        <v>20024000</v>
      </c>
      <c r="C2271" s="1">
        <v>9224604</v>
      </c>
      <c r="D2271" s="1">
        <v>282187</v>
      </c>
      <c r="E2271" s="1" t="s">
        <v>657</v>
      </c>
      <c r="F2271" s="1">
        <v>34203085</v>
      </c>
      <c r="G2271" s="1">
        <v>1.83</v>
      </c>
      <c r="H2271" s="1">
        <v>77.102111918661933</v>
      </c>
      <c r="I2271" s="1">
        <v>-47.505733869989406</v>
      </c>
      <c r="J2271" s="1">
        <v>0.93470746679704164</v>
      </c>
      <c r="K2271" s="1">
        <v>-71.980907037019122</v>
      </c>
      <c r="L2271" s="1">
        <v>76.641528212647898</v>
      </c>
      <c r="M2271" s="1">
        <v>47.854999542236328</v>
      </c>
      <c r="N2271" s="1">
        <v>0.97948576423856948</v>
      </c>
      <c r="O2271" s="1">
        <v>0.96533690096206171</v>
      </c>
      <c r="P2271" s="1">
        <v>0.94553375218651725</v>
      </c>
      <c r="Q2271" s="1">
        <v>0.97762083371480313</v>
      </c>
      <c r="R2271" s="1">
        <v>0.9329846751933194</v>
      </c>
      <c r="S2271" s="1">
        <v>0.91210525600562775</v>
      </c>
      <c r="T2271" s="1">
        <v>0.91210525600562775</v>
      </c>
      <c r="U2271" s="1">
        <v>0.94553375218651725</v>
      </c>
      <c r="V2271" s="1">
        <v>406.790663</v>
      </c>
      <c r="W2271" s="1">
        <v>379.211635</v>
      </c>
      <c r="X2271" s="1">
        <v>262.000766</v>
      </c>
      <c r="Y2271" s="1">
        <v>389.46</v>
      </c>
      <c r="Z2271" s="7">
        <v>74463.375599999999</v>
      </c>
      <c r="AA2271" s="7">
        <v>3.6783696577999998</v>
      </c>
      <c r="AB2271" s="7">
        <v>3.6504225524999998</v>
      </c>
      <c r="AC2271" s="7" t="s">
        <v>444</v>
      </c>
      <c r="AD2271" s="7" t="s">
        <v>445</v>
      </c>
      <c r="AE2271" s="7">
        <v>2.3199397671000002</v>
      </c>
      <c r="AF2271" s="7" t="s">
        <v>445</v>
      </c>
      <c r="AG2271" s="7">
        <v>4.1159062907999999</v>
      </c>
    </row>
    <row r="2272" spans="1:33" x14ac:dyDescent="0.25">
      <c r="A2272" s="1">
        <v>152111</v>
      </c>
      <c r="B2272" s="1">
        <v>20026000</v>
      </c>
      <c r="C2272" s="1">
        <v>9224604</v>
      </c>
      <c r="D2272" s="1">
        <v>282198</v>
      </c>
      <c r="E2272" s="1" t="s">
        <v>657</v>
      </c>
      <c r="F2272" s="1">
        <v>34203085</v>
      </c>
      <c r="G2272" s="1">
        <v>1.83</v>
      </c>
      <c r="H2272" s="1">
        <v>81.495610365322293</v>
      </c>
      <c r="I2272" s="1">
        <v>-26.901183432528789</v>
      </c>
      <c r="J2272" s="1">
        <v>26.492952668058706</v>
      </c>
      <c r="K2272" s="1">
        <v>-77.868888846444378</v>
      </c>
      <c r="L2272" s="1">
        <v>72.002778723387593</v>
      </c>
      <c r="M2272" s="1">
        <v>47.854999542236328</v>
      </c>
      <c r="N2272" s="1">
        <v>0.97948576423856948</v>
      </c>
      <c r="O2272" s="1">
        <v>0.96533690096206171</v>
      </c>
      <c r="P2272" s="1">
        <v>0.94553375218651725</v>
      </c>
      <c r="Q2272" s="1">
        <v>0.97762083371480313</v>
      </c>
      <c r="R2272" s="1">
        <v>0.9329846751933194</v>
      </c>
      <c r="S2272" s="1">
        <v>0.91210525600562775</v>
      </c>
      <c r="T2272" s="1">
        <v>0.91210525600562775</v>
      </c>
      <c r="U2272" s="1">
        <v>0.94553375218651725</v>
      </c>
      <c r="V2272" s="1">
        <v>406.790663</v>
      </c>
      <c r="W2272" s="1">
        <v>379.211635</v>
      </c>
      <c r="X2272" s="1">
        <v>262.000766</v>
      </c>
      <c r="Y2272" s="1">
        <v>389.46</v>
      </c>
      <c r="Z2272" s="7">
        <v>74463.375599999999</v>
      </c>
      <c r="AA2272" s="7">
        <v>3.9797717043</v>
      </c>
      <c r="AB2272" s="7">
        <v>3.3997142729999998</v>
      </c>
      <c r="AC2272" s="7" t="s">
        <v>444</v>
      </c>
      <c r="AD2272" s="7" t="s">
        <v>445</v>
      </c>
      <c r="AE2272" s="7">
        <v>2.0689056859999999</v>
      </c>
      <c r="AF2272" s="7" t="s">
        <v>445</v>
      </c>
      <c r="AG2272" s="7">
        <v>3.7290719127999998</v>
      </c>
    </row>
    <row r="2273" spans="1:33" x14ac:dyDescent="0.25">
      <c r="A2273" s="1">
        <v>154209</v>
      </c>
      <c r="B2273" s="1">
        <v>20028000</v>
      </c>
      <c r="C2273" s="1">
        <v>9224604</v>
      </c>
      <c r="D2273" s="1">
        <v>282207</v>
      </c>
      <c r="E2273" s="1" t="s">
        <v>657</v>
      </c>
      <c r="F2273" s="1">
        <v>34203085</v>
      </c>
      <c r="G2273" s="1">
        <v>1.83</v>
      </c>
      <c r="H2273" s="1">
        <v>77.947682966119061</v>
      </c>
      <c r="I2273" s="1">
        <v>-26.318649935432063</v>
      </c>
      <c r="J2273" s="1">
        <v>23.522338566941748</v>
      </c>
      <c r="K2273" s="1">
        <v>-73.713511392600509</v>
      </c>
      <c r="L2273" s="1">
        <v>69.252174686219846</v>
      </c>
      <c r="M2273" s="1">
        <v>47.854999542236328</v>
      </c>
      <c r="N2273" s="1">
        <v>0.97948576423856948</v>
      </c>
      <c r="O2273" s="1">
        <v>0.96533690096206171</v>
      </c>
      <c r="P2273" s="1">
        <v>0.94553375218651725</v>
      </c>
      <c r="Q2273" s="1">
        <v>0.97762083371480313</v>
      </c>
      <c r="R2273" s="1">
        <v>0.9329846751933194</v>
      </c>
      <c r="S2273" s="1">
        <v>0.91210525600562775</v>
      </c>
      <c r="T2273" s="1">
        <v>0.91210525600562775</v>
      </c>
      <c r="U2273" s="1">
        <v>0.94553375218651725</v>
      </c>
      <c r="V2273" s="1">
        <v>406.790663</v>
      </c>
      <c r="W2273" s="1">
        <v>379.211635</v>
      </c>
      <c r="X2273" s="1">
        <v>262.000766</v>
      </c>
      <c r="Y2273" s="1">
        <v>389.46</v>
      </c>
      <c r="Z2273" s="7">
        <v>74463.375599999999</v>
      </c>
      <c r="AA2273" s="7">
        <v>4.1775615963000003</v>
      </c>
      <c r="AB2273" s="7">
        <v>3.5999750919000002</v>
      </c>
      <c r="AC2273" s="7" t="s">
        <v>444</v>
      </c>
      <c r="AD2273" s="7" t="s">
        <v>445</v>
      </c>
      <c r="AE2273" s="7">
        <v>2.2419060119999998</v>
      </c>
      <c r="AF2273" s="7" t="s">
        <v>445</v>
      </c>
      <c r="AG2273" s="7">
        <v>3.9956591155000001</v>
      </c>
    </row>
    <row r="2274" spans="1:33" x14ac:dyDescent="0.25">
      <c r="A2274" s="1">
        <v>157391</v>
      </c>
      <c r="B2274" s="1">
        <v>20030000</v>
      </c>
      <c r="C2274" s="1">
        <v>9224604</v>
      </c>
      <c r="D2274" s="1">
        <v>282217</v>
      </c>
      <c r="E2274" s="1" t="s">
        <v>657</v>
      </c>
      <c r="F2274" s="1">
        <v>34203085</v>
      </c>
      <c r="G2274" s="1">
        <v>1.83</v>
      </c>
      <c r="H2274" s="1">
        <v>78.298189317605917</v>
      </c>
      <c r="I2274" s="1">
        <v>-36.045823194258105</v>
      </c>
      <c r="J2274" s="1">
        <v>14.465333705611322</v>
      </c>
      <c r="K2274" s="1">
        <v>-74.318677423280533</v>
      </c>
      <c r="L2274" s="1">
        <v>72.162290852098891</v>
      </c>
      <c r="M2274" s="1">
        <v>47.854999542236328</v>
      </c>
      <c r="N2274" s="1">
        <v>0.97948576423856948</v>
      </c>
      <c r="O2274" s="1">
        <v>0.96533690096206171</v>
      </c>
      <c r="P2274" s="1">
        <v>0.94553375218651725</v>
      </c>
      <c r="Q2274" s="1">
        <v>0.97762083371480313</v>
      </c>
      <c r="R2274" s="1">
        <v>0.9329846751933194</v>
      </c>
      <c r="S2274" s="1">
        <v>0.91210525600562775</v>
      </c>
      <c r="T2274" s="1">
        <v>0.91210525600562775</v>
      </c>
      <c r="U2274" s="1">
        <v>0.94553375218651725</v>
      </c>
      <c r="V2274" s="1">
        <v>406.790663</v>
      </c>
      <c r="W2274" s="1">
        <v>379.211635</v>
      </c>
      <c r="X2274" s="1">
        <v>262.000766</v>
      </c>
      <c r="Y2274" s="1">
        <v>389.46</v>
      </c>
      <c r="Z2274" s="7">
        <v>74463.375599999999</v>
      </c>
      <c r="AA2274" s="7">
        <v>3.9687640994</v>
      </c>
      <c r="AB2274" s="7">
        <v>3.5793830386000001</v>
      </c>
      <c r="AC2274" s="7" t="s">
        <v>444</v>
      </c>
      <c r="AD2274" s="7" t="s">
        <v>445</v>
      </c>
      <c r="AE2274" s="7">
        <v>2.2155076494000001</v>
      </c>
      <c r="AF2274" s="7" t="s">
        <v>445</v>
      </c>
      <c r="AG2274" s="7">
        <v>3.9549802001000001</v>
      </c>
    </row>
    <row r="2275" spans="1:33" x14ac:dyDescent="0.25">
      <c r="A2275" s="1">
        <v>157392</v>
      </c>
      <c r="B2275" s="1">
        <v>20030000</v>
      </c>
      <c r="C2275" s="1">
        <v>9224603</v>
      </c>
      <c r="D2275" s="1">
        <v>282216</v>
      </c>
      <c r="E2275" s="1" t="s">
        <v>659</v>
      </c>
      <c r="F2275" s="1">
        <v>34203085</v>
      </c>
      <c r="G2275" s="1">
        <v>1.83</v>
      </c>
      <c r="H2275" s="1">
        <v>70.633399986028337</v>
      </c>
      <c r="I2275" s="1">
        <v>-16.090374246603059</v>
      </c>
      <c r="J2275" s="1">
        <v>29.35509374031539</v>
      </c>
      <c r="K2275" s="1">
        <v>-67.400981316893876</v>
      </c>
      <c r="L2275" s="1">
        <v>61.463784307991418</v>
      </c>
      <c r="M2275" s="1">
        <v>25.247499465942383</v>
      </c>
      <c r="N2275" s="1">
        <v>0.99675538235240513</v>
      </c>
      <c r="O2275" s="1">
        <v>0.96533690096206171</v>
      </c>
      <c r="P2275" s="1">
        <v>0.96220475181732568</v>
      </c>
      <c r="Q2275" s="1">
        <v>0.99646041711171474</v>
      </c>
      <c r="R2275" s="1">
        <v>0.9329846751933194</v>
      </c>
      <c r="S2275" s="1">
        <v>0.92968229860197271</v>
      </c>
      <c r="T2275" s="1">
        <v>0.92968229860197271</v>
      </c>
      <c r="U2275" s="1">
        <v>0.96220475181732568</v>
      </c>
      <c r="V2275" s="1">
        <v>406.790663</v>
      </c>
      <c r="W2275" s="1">
        <v>379.211635</v>
      </c>
      <c r="X2275" s="1">
        <v>262.000766</v>
      </c>
      <c r="Y2275" s="1">
        <v>389.46</v>
      </c>
      <c r="Z2275" s="7">
        <v>74463.375599999999</v>
      </c>
      <c r="AA2275" s="7">
        <v>4.9364915656999999</v>
      </c>
      <c r="AB2275" s="7">
        <v>4.1658172651000003</v>
      </c>
      <c r="AC2275" s="7" t="s">
        <v>444</v>
      </c>
      <c r="AD2275" s="7" t="s">
        <v>445</v>
      </c>
      <c r="AE2275" s="7">
        <v>2.6138564990000002</v>
      </c>
      <c r="AF2275" s="7" t="s">
        <v>445</v>
      </c>
      <c r="AG2275" s="7">
        <v>4.5598636001999999</v>
      </c>
    </row>
    <row r="2276" spans="1:33" x14ac:dyDescent="0.25">
      <c r="A2276" s="1">
        <v>161587</v>
      </c>
      <c r="B2276" s="1">
        <v>20031000</v>
      </c>
      <c r="C2276" s="1">
        <v>9224604</v>
      </c>
      <c r="D2276" s="1">
        <v>282227</v>
      </c>
      <c r="E2276" s="1" t="s">
        <v>657</v>
      </c>
      <c r="F2276" s="1">
        <v>34203085</v>
      </c>
      <c r="G2276" s="1">
        <v>1.83</v>
      </c>
      <c r="H2276" s="1">
        <v>69.321869336367612</v>
      </c>
      <c r="I2276" s="1">
        <v>-45.084219052108637</v>
      </c>
      <c r="J2276" s="1">
        <v>-1.6265722552976811</v>
      </c>
      <c r="K2276" s="1">
        <v>-64.707779950960273</v>
      </c>
      <c r="L2276" s="1">
        <v>70.15157711067593</v>
      </c>
      <c r="M2276" s="1">
        <v>47.854999542236328</v>
      </c>
      <c r="N2276" s="1">
        <v>0.97948576423856948</v>
      </c>
      <c r="O2276" s="1">
        <v>0.96533690096206171</v>
      </c>
      <c r="P2276" s="1">
        <v>0.94553375218651725</v>
      </c>
      <c r="Q2276" s="1">
        <v>0.97762083371480313</v>
      </c>
      <c r="R2276" s="1">
        <v>0.9329846751933194</v>
      </c>
      <c r="S2276" s="1">
        <v>0.91210525600562775</v>
      </c>
      <c r="T2276" s="1">
        <v>0.91210525600562775</v>
      </c>
      <c r="U2276" s="1">
        <v>0.94553375218651725</v>
      </c>
      <c r="V2276" s="1">
        <v>406.790663</v>
      </c>
      <c r="W2276" s="1">
        <v>379.211635</v>
      </c>
      <c r="X2276" s="1">
        <v>262.000766</v>
      </c>
      <c r="Y2276" s="1">
        <v>389.46</v>
      </c>
      <c r="Z2276" s="7">
        <v>74463.375599999999</v>
      </c>
      <c r="AA2276" s="7">
        <v>4.1111808868999997</v>
      </c>
      <c r="AB2276" s="7">
        <v>4.1723561921999996</v>
      </c>
      <c r="AC2276" s="7" t="s">
        <v>444</v>
      </c>
      <c r="AD2276" s="7">
        <v>145.91771298</v>
      </c>
      <c r="AE2276" s="7">
        <v>2.6930995921999998</v>
      </c>
      <c r="AF2276" s="7">
        <v>225.39484593</v>
      </c>
      <c r="AG2276" s="7">
        <v>4.6909319931000004</v>
      </c>
    </row>
    <row r="2277" spans="1:33" x14ac:dyDescent="0.25">
      <c r="A2277" s="1">
        <v>161588</v>
      </c>
      <c r="B2277" s="1">
        <v>20031000</v>
      </c>
      <c r="C2277" s="1">
        <v>9224603</v>
      </c>
      <c r="D2277" s="1">
        <v>282226</v>
      </c>
      <c r="E2277" s="1" t="s">
        <v>659</v>
      </c>
      <c r="F2277" s="1">
        <v>34203085</v>
      </c>
      <c r="G2277" s="1">
        <v>1.83</v>
      </c>
      <c r="H2277" s="1">
        <v>61.655815030646572</v>
      </c>
      <c r="I2277" s="1">
        <v>-25.24796118242671</v>
      </c>
      <c r="J2277" s="1">
        <v>13.264444861794903</v>
      </c>
      <c r="K2277" s="1">
        <v>-57.670883572011775</v>
      </c>
      <c r="L2277" s="1">
        <v>56.216239482341663</v>
      </c>
      <c r="M2277" s="1">
        <v>25.247499465942383</v>
      </c>
      <c r="N2277" s="1">
        <v>0.99675538235240513</v>
      </c>
      <c r="O2277" s="1">
        <v>0.96533690096206171</v>
      </c>
      <c r="P2277" s="1">
        <v>0.96220475181732568</v>
      </c>
      <c r="Q2277" s="1">
        <v>0.99646041711171474</v>
      </c>
      <c r="R2277" s="1">
        <v>0.9329846751933194</v>
      </c>
      <c r="S2277" s="1">
        <v>0.92968229860197271</v>
      </c>
      <c r="T2277" s="1">
        <v>0.92968229860197271</v>
      </c>
      <c r="U2277" s="1">
        <v>0.96220475181732568</v>
      </c>
      <c r="V2277" s="1">
        <v>406.790663</v>
      </c>
      <c r="W2277" s="1">
        <v>379.211635</v>
      </c>
      <c r="X2277" s="1">
        <v>262.000766</v>
      </c>
      <c r="Y2277" s="1">
        <v>389.46</v>
      </c>
      <c r="Z2277" s="7">
        <v>74463.375599999999</v>
      </c>
      <c r="AA2277" s="7">
        <v>5.4906375898000004</v>
      </c>
      <c r="AB2277" s="7">
        <v>4.9180020078000002</v>
      </c>
      <c r="AC2277" s="7" t="s">
        <v>444</v>
      </c>
      <c r="AD2277" s="7" t="s">
        <v>445</v>
      </c>
      <c r="AE2277" s="7">
        <v>3.2235779874000001</v>
      </c>
      <c r="AF2277" s="7" t="s">
        <v>445</v>
      </c>
      <c r="AG2277" s="7">
        <v>5.4979108942000003</v>
      </c>
    </row>
    <row r="2278" spans="1:33" x14ac:dyDescent="0.25">
      <c r="A2278" s="1">
        <v>164699</v>
      </c>
      <c r="B2278" s="1">
        <v>20032000</v>
      </c>
      <c r="C2278" s="1">
        <v>9224615</v>
      </c>
      <c r="D2278" s="1">
        <v>282237</v>
      </c>
      <c r="E2278" s="1" t="s">
        <v>658</v>
      </c>
      <c r="F2278" s="1">
        <v>34203085</v>
      </c>
      <c r="G2278" s="1">
        <v>1.83</v>
      </c>
      <c r="H2278" s="1">
        <v>44.446863969499468</v>
      </c>
      <c r="I2278" s="1">
        <v>-36.260885703240554</v>
      </c>
      <c r="J2278" s="1">
        <v>-4.5531308180393468</v>
      </c>
      <c r="K2278" s="1">
        <v>-40.211186547569305</v>
      </c>
      <c r="L2278" s="1">
        <v>46.899468442912209</v>
      </c>
      <c r="M2278" s="1">
        <v>80.790000915527344</v>
      </c>
      <c r="N2278" s="1">
        <v>0.95432708263397215</v>
      </c>
      <c r="O2278" s="1">
        <v>0.96533690096206171</v>
      </c>
      <c r="P2278" s="1">
        <v>0.9212471484540441</v>
      </c>
      <c r="Q2278" s="1">
        <v>0.9501749992370605</v>
      </c>
      <c r="R2278" s="1">
        <v>0.9329846751933194</v>
      </c>
      <c r="S2278" s="1">
        <v>0.88649871304000138</v>
      </c>
      <c r="T2278" s="1">
        <v>0.88649871304000138</v>
      </c>
      <c r="U2278" s="1">
        <v>0.9212471484540441</v>
      </c>
      <c r="V2278" s="1">
        <v>406.790663</v>
      </c>
      <c r="W2278" s="1">
        <v>379.211635</v>
      </c>
      <c r="X2278" s="1">
        <v>262.000766</v>
      </c>
      <c r="Y2278" s="1">
        <v>389.46</v>
      </c>
      <c r="Z2278" s="7">
        <v>74463.375599999999</v>
      </c>
      <c r="AA2278" s="7">
        <v>6.4488613410999998</v>
      </c>
      <c r="AB2278" s="7">
        <v>6.8598939544000004</v>
      </c>
      <c r="AC2278" s="7" t="s">
        <v>444</v>
      </c>
      <c r="AD2278" s="7">
        <v>50.011787527000003</v>
      </c>
      <c r="AE2278" s="7">
        <v>4.7760877461</v>
      </c>
      <c r="AF2278" s="7">
        <v>77.800484495999996</v>
      </c>
      <c r="AG2278" s="7">
        <v>7.9226144573999999</v>
      </c>
    </row>
    <row r="2279" spans="1:33" x14ac:dyDescent="0.25">
      <c r="A2279" s="1">
        <v>166797</v>
      </c>
      <c r="B2279" s="1">
        <v>20033000</v>
      </c>
      <c r="C2279" s="1">
        <v>9224647</v>
      </c>
      <c r="D2279" s="1">
        <v>282245</v>
      </c>
      <c r="E2279" s="1" t="s">
        <v>660</v>
      </c>
      <c r="F2279" s="1">
        <v>34203085</v>
      </c>
      <c r="G2279" s="1">
        <v>1.83</v>
      </c>
      <c r="H2279" s="1">
        <v>68.311819993482928</v>
      </c>
      <c r="I2279" s="1">
        <v>-44.418640235828505</v>
      </c>
      <c r="J2279" s="1">
        <v>2.069431662754627</v>
      </c>
      <c r="K2279" s="1">
        <v>-63.625352193040271</v>
      </c>
      <c r="L2279" s="1">
        <v>67.302562498165088</v>
      </c>
      <c r="M2279" s="1">
        <v>45.892501831054688</v>
      </c>
      <c r="N2279" s="1">
        <v>0.98098489443461101</v>
      </c>
      <c r="O2279" s="1">
        <v>0.96533690096206171</v>
      </c>
      <c r="P2279" s="1">
        <v>0.94698091788410266</v>
      </c>
      <c r="Q2279" s="1">
        <v>0.97925624847412118</v>
      </c>
      <c r="R2279" s="1">
        <v>0.9329846751933194</v>
      </c>
      <c r="S2279" s="1">
        <v>0.91363107291365642</v>
      </c>
      <c r="T2279" s="1">
        <v>0.91363107291365642</v>
      </c>
      <c r="U2279" s="1">
        <v>0.94698091788410266</v>
      </c>
      <c r="V2279" s="1">
        <v>406.790663</v>
      </c>
      <c r="W2279" s="1">
        <v>379.211635</v>
      </c>
      <c r="X2279" s="1">
        <v>262.000766</v>
      </c>
      <c r="Y2279" s="1">
        <v>389.46</v>
      </c>
      <c r="Z2279" s="7">
        <v>74463.375599999999</v>
      </c>
      <c r="AA2279" s="7">
        <v>4.3356985062</v>
      </c>
      <c r="AB2279" s="7">
        <v>4.2568674383999996</v>
      </c>
      <c r="AC2279" s="7" t="s">
        <v>444</v>
      </c>
      <c r="AD2279" s="7" t="s">
        <v>445</v>
      </c>
      <c r="AE2279" s="7">
        <v>2.7622116450999998</v>
      </c>
      <c r="AF2279" s="7" t="s">
        <v>445</v>
      </c>
      <c r="AG2279" s="7">
        <v>4.7966074146000004</v>
      </c>
    </row>
    <row r="2280" spans="1:33" x14ac:dyDescent="0.25">
      <c r="A2280" s="1">
        <v>168895</v>
      </c>
      <c r="B2280" s="1">
        <v>20034000</v>
      </c>
      <c r="C2280" s="1">
        <v>9224647</v>
      </c>
      <c r="D2280" s="1">
        <v>282252</v>
      </c>
      <c r="E2280" s="1" t="s">
        <v>660</v>
      </c>
      <c r="F2280" s="1">
        <v>34203085</v>
      </c>
      <c r="G2280" s="1">
        <v>1.83</v>
      </c>
      <c r="H2280" s="1">
        <v>61.800297175489192</v>
      </c>
      <c r="I2280" s="1">
        <v>-29.301559376422055</v>
      </c>
      <c r="J2280" s="1">
        <v>11.241545137039189</v>
      </c>
      <c r="K2280" s="1">
        <v>-57.653742335540365</v>
      </c>
      <c r="L2280" s="1">
        <v>57.016840597306945</v>
      </c>
      <c r="M2280" s="1">
        <v>45.892501831054688</v>
      </c>
      <c r="N2280" s="1">
        <v>0.98098489443461101</v>
      </c>
      <c r="O2280" s="1">
        <v>0.96533690096206171</v>
      </c>
      <c r="P2280" s="1">
        <v>0.94698091788410266</v>
      </c>
      <c r="Q2280" s="1">
        <v>0.97925624847412118</v>
      </c>
      <c r="R2280" s="1">
        <v>0.9329846751933194</v>
      </c>
      <c r="S2280" s="1">
        <v>0.91363107291365642</v>
      </c>
      <c r="T2280" s="1">
        <v>0.91363107291365642</v>
      </c>
      <c r="U2280" s="1">
        <v>0.94698091788410266</v>
      </c>
      <c r="V2280" s="1">
        <v>406.790663</v>
      </c>
      <c r="W2280" s="1">
        <v>379.211635</v>
      </c>
      <c r="X2280" s="1">
        <v>262.000766</v>
      </c>
      <c r="Y2280" s="1">
        <v>389.46</v>
      </c>
      <c r="Z2280" s="7">
        <v>74463.375599999999</v>
      </c>
      <c r="AA2280" s="7">
        <v>5.2982476479000002</v>
      </c>
      <c r="AB2280" s="7">
        <v>4.8107517050000004</v>
      </c>
      <c r="AC2280" s="7" t="s">
        <v>444</v>
      </c>
      <c r="AD2280" s="7" t="s">
        <v>445</v>
      </c>
      <c r="AE2280" s="7">
        <v>3.151890775</v>
      </c>
      <c r="AF2280" s="7" t="s">
        <v>445</v>
      </c>
      <c r="AG2280" s="7">
        <v>5.3970034440000001</v>
      </c>
    </row>
    <row r="2281" spans="1:33" x14ac:dyDescent="0.25">
      <c r="A2281" s="1">
        <v>170993</v>
      </c>
      <c r="B2281" s="1">
        <v>20035000</v>
      </c>
      <c r="C2281" s="1">
        <v>9224647</v>
      </c>
      <c r="D2281" s="1">
        <v>282259</v>
      </c>
      <c r="E2281" s="1" t="s">
        <v>660</v>
      </c>
      <c r="F2281" s="1">
        <v>34203085</v>
      </c>
      <c r="G2281" s="1">
        <v>1.83</v>
      </c>
      <c r="H2281" s="1">
        <v>64.92153469746583</v>
      </c>
      <c r="I2281" s="1">
        <v>-37.501430906391803</v>
      </c>
      <c r="J2281" s="1">
        <v>6.0140998891696222</v>
      </c>
      <c r="K2281" s="1">
        <v>-60.489753709612771</v>
      </c>
      <c r="L2281" s="1">
        <v>62.133767246295633</v>
      </c>
      <c r="M2281" s="1">
        <v>45.892501831054688</v>
      </c>
      <c r="N2281" s="1">
        <v>0.98098489443461101</v>
      </c>
      <c r="O2281" s="1">
        <v>0.96533690096206171</v>
      </c>
      <c r="P2281" s="1">
        <v>0.94698091788410266</v>
      </c>
      <c r="Q2281" s="1">
        <v>0.97925624847412118</v>
      </c>
      <c r="R2281" s="1">
        <v>0.9329846751933194</v>
      </c>
      <c r="S2281" s="1">
        <v>0.91363107291365642</v>
      </c>
      <c r="T2281" s="1">
        <v>0.91363107291365642</v>
      </c>
      <c r="U2281" s="1">
        <v>0.94698091788410266</v>
      </c>
      <c r="V2281" s="1">
        <v>406.790663</v>
      </c>
      <c r="W2281" s="1">
        <v>379.211635</v>
      </c>
      <c r="X2281" s="1">
        <v>262.000766</v>
      </c>
      <c r="Y2281" s="1">
        <v>389.46</v>
      </c>
      <c r="Z2281" s="7">
        <v>74463.375599999999</v>
      </c>
      <c r="AA2281" s="7">
        <v>4.7795655744000003</v>
      </c>
      <c r="AB2281" s="7">
        <v>4.5313877569000001</v>
      </c>
      <c r="AC2281" s="7" t="s">
        <v>444</v>
      </c>
      <c r="AD2281" s="7" t="s">
        <v>445</v>
      </c>
      <c r="AE2281" s="7">
        <v>2.9572328578999998</v>
      </c>
      <c r="AF2281" s="7" t="s">
        <v>445</v>
      </c>
      <c r="AG2281" s="7">
        <v>5.0970853022</v>
      </c>
    </row>
    <row r="2282" spans="1:33" x14ac:dyDescent="0.25">
      <c r="A2282" s="1">
        <v>173091</v>
      </c>
      <c r="B2282" s="1">
        <v>20036000</v>
      </c>
      <c r="C2282" s="1">
        <v>9224647</v>
      </c>
      <c r="D2282" s="1">
        <v>282266</v>
      </c>
      <c r="E2282" s="1" t="s">
        <v>660</v>
      </c>
      <c r="F2282" s="1">
        <v>34203085</v>
      </c>
      <c r="G2282" s="1">
        <v>1.83</v>
      </c>
      <c r="H2282" s="1">
        <v>66.563174244457258</v>
      </c>
      <c r="I2282" s="1">
        <v>-38.734921444831961</v>
      </c>
      <c r="J2282" s="1">
        <v>5.9498186797753059</v>
      </c>
      <c r="K2282" s="1">
        <v>-62.072982747629126</v>
      </c>
      <c r="L2282" s="1">
        <v>63.797400770415905</v>
      </c>
      <c r="M2282" s="1">
        <v>45.892501831054688</v>
      </c>
      <c r="N2282" s="1">
        <v>0.98098489443461101</v>
      </c>
      <c r="O2282" s="1">
        <v>0.96533690096206171</v>
      </c>
      <c r="P2282" s="1">
        <v>0.94698091788410266</v>
      </c>
      <c r="Q2282" s="1">
        <v>0.97925624847412118</v>
      </c>
      <c r="R2282" s="1">
        <v>0.9329846751933194</v>
      </c>
      <c r="S2282" s="1">
        <v>0.91363107291365642</v>
      </c>
      <c r="T2282" s="1">
        <v>0.91363107291365642</v>
      </c>
      <c r="U2282" s="1">
        <v>0.94698091788410266</v>
      </c>
      <c r="V2282" s="1">
        <v>406.790663</v>
      </c>
      <c r="W2282" s="1">
        <v>379.211635</v>
      </c>
      <c r="X2282" s="1">
        <v>262.000766</v>
      </c>
      <c r="Y2282" s="1">
        <v>389.46</v>
      </c>
      <c r="Z2282" s="7">
        <v>74463.375599999999</v>
      </c>
      <c r="AA2282" s="7">
        <v>4.6288528661999999</v>
      </c>
      <c r="AB2282" s="7">
        <v>4.3949678070999996</v>
      </c>
      <c r="AC2282" s="7" t="s">
        <v>444</v>
      </c>
      <c r="AD2282" s="7" t="s">
        <v>445</v>
      </c>
      <c r="AE2282" s="7">
        <v>2.8562999608999999</v>
      </c>
      <c r="AF2282" s="7" t="s">
        <v>445</v>
      </c>
      <c r="AG2282" s="7">
        <v>4.9415734826</v>
      </c>
    </row>
    <row r="2283" spans="1:33" x14ac:dyDescent="0.25">
      <c r="A2283" s="1">
        <v>175189</v>
      </c>
      <c r="B2283" s="1">
        <v>20091000</v>
      </c>
      <c r="C2283" s="1">
        <v>9224647</v>
      </c>
      <c r="D2283" s="1">
        <v>282316</v>
      </c>
      <c r="E2283" s="1" t="s">
        <v>660</v>
      </c>
      <c r="F2283" s="1">
        <v>34203085</v>
      </c>
      <c r="G2283" s="1">
        <v>1.83</v>
      </c>
      <c r="H2283" s="1">
        <v>58.715497241880421</v>
      </c>
      <c r="I2283" s="1">
        <v>-34.207245140767988</v>
      </c>
      <c r="J2283" s="1">
        <v>4.7772627229253173</v>
      </c>
      <c r="K2283" s="1">
        <v>-55.366251560880912</v>
      </c>
      <c r="L2283" s="1">
        <v>56.478706465798403</v>
      </c>
      <c r="M2283" s="1">
        <v>45.892501831054688</v>
      </c>
      <c r="N2283" s="1">
        <v>0.98098489443461101</v>
      </c>
      <c r="O2283" s="1">
        <v>0.96533690096206171</v>
      </c>
      <c r="P2283" s="1">
        <v>0.94698091788410266</v>
      </c>
      <c r="Q2283" s="1">
        <v>0.97925624847412118</v>
      </c>
      <c r="R2283" s="1">
        <v>0.9329846751933194</v>
      </c>
      <c r="S2283" s="1">
        <v>0.91363107291365642</v>
      </c>
      <c r="T2283" s="1">
        <v>0.91363107291365642</v>
      </c>
      <c r="U2283" s="1">
        <v>0.94698091788410266</v>
      </c>
      <c r="V2283" s="1">
        <v>406.790663</v>
      </c>
      <c r="W2283" s="1">
        <v>379.211635</v>
      </c>
      <c r="X2283" s="1">
        <v>262.000766</v>
      </c>
      <c r="Y2283" s="1">
        <v>389.46</v>
      </c>
      <c r="Z2283" s="7">
        <v>74463.375599999999</v>
      </c>
      <c r="AA2283" s="7">
        <v>5.3582579108999999</v>
      </c>
      <c r="AB2283" s="7">
        <v>5.1160374867999998</v>
      </c>
      <c r="AC2283" s="7" t="s">
        <v>444</v>
      </c>
      <c r="AD2283" s="7" t="s">
        <v>445</v>
      </c>
      <c r="AE2283" s="7">
        <v>3.3234286987999999</v>
      </c>
      <c r="AF2283" s="7" t="s">
        <v>445</v>
      </c>
      <c r="AG2283" s="7">
        <v>5.6612995801999997</v>
      </c>
    </row>
    <row r="2284" spans="1:33" x14ac:dyDescent="0.25">
      <c r="A2284" s="1">
        <v>178371</v>
      </c>
      <c r="B2284" s="1">
        <v>20092000</v>
      </c>
      <c r="C2284" s="1">
        <v>9224603</v>
      </c>
      <c r="D2284" s="1">
        <v>282323</v>
      </c>
      <c r="E2284" s="1" t="s">
        <v>659</v>
      </c>
      <c r="F2284" s="1">
        <v>34203085</v>
      </c>
      <c r="G2284" s="1">
        <v>1.83</v>
      </c>
      <c r="H2284" s="1">
        <v>63.322114211433671</v>
      </c>
      <c r="I2284" s="1">
        <v>-19.781046739166101</v>
      </c>
      <c r="J2284" s="1">
        <v>19.37924108769073</v>
      </c>
      <c r="K2284" s="1">
        <v>-59.015100657985059</v>
      </c>
      <c r="L2284" s="1">
        <v>56.205672208594635</v>
      </c>
      <c r="M2284" s="1">
        <v>25.247499465942383</v>
      </c>
      <c r="N2284" s="1">
        <v>0.99675538235240513</v>
      </c>
      <c r="O2284" s="1">
        <v>0.96533690096206171</v>
      </c>
      <c r="P2284" s="1">
        <v>0.96220475181732568</v>
      </c>
      <c r="Q2284" s="1">
        <v>0.99646041711171474</v>
      </c>
      <c r="R2284" s="1">
        <v>0.9329846751933194</v>
      </c>
      <c r="S2284" s="1">
        <v>0.92968229860197271</v>
      </c>
      <c r="T2284" s="1">
        <v>0.92968229860197271</v>
      </c>
      <c r="U2284" s="1">
        <v>0.96220475181732568</v>
      </c>
      <c r="V2284" s="1">
        <v>406.790663</v>
      </c>
      <c r="W2284" s="1">
        <v>379.211635</v>
      </c>
      <c r="X2284" s="1">
        <v>262.000766</v>
      </c>
      <c r="Y2284" s="1">
        <v>389.46</v>
      </c>
      <c r="Z2284" s="7">
        <v>74463.375599999999</v>
      </c>
      <c r="AA2284" s="7">
        <v>5.4918578998000003</v>
      </c>
      <c r="AB2284" s="7">
        <v>4.7622718647999998</v>
      </c>
      <c r="AC2284" s="7" t="s">
        <v>444</v>
      </c>
      <c r="AD2284" s="7" t="s">
        <v>445</v>
      </c>
      <c r="AE2284" s="7">
        <v>3.1273753947</v>
      </c>
      <c r="AF2284" s="7" t="s">
        <v>445</v>
      </c>
      <c r="AG2284" s="7">
        <v>5.3499046593999999</v>
      </c>
    </row>
    <row r="2285" spans="1:33" x14ac:dyDescent="0.25">
      <c r="A2285" s="1">
        <v>178372</v>
      </c>
      <c r="B2285" s="1">
        <v>20092000</v>
      </c>
      <c r="C2285" s="1">
        <v>9224604</v>
      </c>
      <c r="D2285" s="1">
        <v>282324</v>
      </c>
      <c r="E2285" s="1" t="s">
        <v>657</v>
      </c>
      <c r="F2285" s="1">
        <v>34203085</v>
      </c>
      <c r="G2285" s="1">
        <v>1.83</v>
      </c>
      <c r="H2285" s="1">
        <v>70.997067876884188</v>
      </c>
      <c r="I2285" s="1">
        <v>-39.704315489675352</v>
      </c>
      <c r="J2285" s="1">
        <v>4.4793246108686624</v>
      </c>
      <c r="K2285" s="1">
        <v>-65.964986156106221</v>
      </c>
      <c r="L2285" s="1">
        <v>68.870362141215054</v>
      </c>
      <c r="M2285" s="1">
        <v>47.854999542236328</v>
      </c>
      <c r="N2285" s="1">
        <v>0.97948576423856948</v>
      </c>
      <c r="O2285" s="1">
        <v>0.96533690096206171</v>
      </c>
      <c r="P2285" s="1">
        <v>0.94553375218651725</v>
      </c>
      <c r="Q2285" s="1">
        <v>0.97762083371480313</v>
      </c>
      <c r="R2285" s="1">
        <v>0.9329846751933194</v>
      </c>
      <c r="S2285" s="1">
        <v>0.91210525600562775</v>
      </c>
      <c r="T2285" s="1">
        <v>0.91210525600562775</v>
      </c>
      <c r="U2285" s="1">
        <v>0.94553375218651725</v>
      </c>
      <c r="V2285" s="1">
        <v>406.790663</v>
      </c>
      <c r="W2285" s="1">
        <v>379.211635</v>
      </c>
      <c r="X2285" s="1">
        <v>262.000766</v>
      </c>
      <c r="Y2285" s="1">
        <v>389.46</v>
      </c>
      <c r="Z2285" s="7">
        <v>74463.375599999999</v>
      </c>
      <c r="AA2285" s="7">
        <v>4.2062656411999999</v>
      </c>
      <c r="AB2285" s="7">
        <v>4.0503127922999997</v>
      </c>
      <c r="AC2285" s="7" t="s">
        <v>444</v>
      </c>
      <c r="AD2285" s="7" t="s">
        <v>445</v>
      </c>
      <c r="AE2285" s="7">
        <v>2.6227139527999999</v>
      </c>
      <c r="AF2285" s="7" t="s">
        <v>445</v>
      </c>
      <c r="AG2285" s="7">
        <v>4.5824702859000004</v>
      </c>
    </row>
    <row r="2286" spans="1:33" x14ac:dyDescent="0.25">
      <c r="A2286" s="1">
        <v>183651</v>
      </c>
      <c r="B2286" s="1">
        <v>21001000</v>
      </c>
      <c r="C2286" s="1">
        <v>9224647</v>
      </c>
      <c r="D2286" s="1">
        <v>282343</v>
      </c>
      <c r="E2286" s="1" t="s">
        <v>660</v>
      </c>
      <c r="F2286" s="1">
        <v>34203085</v>
      </c>
      <c r="G2286" s="1">
        <v>1.83</v>
      </c>
      <c r="H2286" s="1">
        <v>64.327078653539431</v>
      </c>
      <c r="I2286" s="1">
        <v>-40.921544398338234</v>
      </c>
      <c r="J2286" s="1">
        <v>1.3525459233358905</v>
      </c>
      <c r="K2286" s="1">
        <v>-60.466898662725214</v>
      </c>
      <c r="L2286" s="1">
        <v>63.661585645375972</v>
      </c>
      <c r="M2286" s="1">
        <v>45.892501831054688</v>
      </c>
      <c r="N2286" s="1">
        <v>0.98098489443461101</v>
      </c>
      <c r="O2286" s="1">
        <v>0.96533690096206171</v>
      </c>
      <c r="P2286" s="1">
        <v>0.94698091788410266</v>
      </c>
      <c r="Q2286" s="1">
        <v>0.97925624847412118</v>
      </c>
      <c r="R2286" s="1">
        <v>0.9329846751933194</v>
      </c>
      <c r="S2286" s="1">
        <v>0.91363107291365642</v>
      </c>
      <c r="T2286" s="1">
        <v>0.91363107291365642</v>
      </c>
      <c r="U2286" s="1">
        <v>0.94698091788410266</v>
      </c>
      <c r="V2286" s="1">
        <v>406.790663</v>
      </c>
      <c r="W2286" s="1">
        <v>379.211635</v>
      </c>
      <c r="X2286" s="1">
        <v>262.000766</v>
      </c>
      <c r="Y2286" s="1">
        <v>389.46</v>
      </c>
      <c r="Z2286" s="7">
        <v>74463.375599999999</v>
      </c>
      <c r="AA2286" s="7">
        <v>4.6408614166</v>
      </c>
      <c r="AB2286" s="7">
        <v>4.5825041289000001</v>
      </c>
      <c r="AC2286" s="7" t="s">
        <v>444</v>
      </c>
      <c r="AD2286" s="7" t="s">
        <v>445</v>
      </c>
      <c r="AE2286" s="7">
        <v>2.9587285976</v>
      </c>
      <c r="AF2286" s="7" t="s">
        <v>445</v>
      </c>
      <c r="AG2286" s="7">
        <v>5.0993898552000001</v>
      </c>
    </row>
    <row r="2287" spans="1:33" x14ac:dyDescent="0.25">
      <c r="A2287" s="1">
        <v>183652</v>
      </c>
      <c r="B2287" s="1">
        <v>21001000</v>
      </c>
      <c r="C2287" s="1">
        <v>9224604</v>
      </c>
      <c r="D2287" s="1">
        <v>282342</v>
      </c>
      <c r="E2287" s="1" t="s">
        <v>657</v>
      </c>
      <c r="F2287" s="1">
        <v>34203085</v>
      </c>
      <c r="G2287" s="1">
        <v>1.83</v>
      </c>
      <c r="H2287" s="1">
        <v>76.404679049050642</v>
      </c>
      <c r="I2287" s="1">
        <v>-41.783799400785085</v>
      </c>
      <c r="J2287" s="1">
        <v>7.784467247990821</v>
      </c>
      <c r="K2287" s="1">
        <v>-71.617096658635788</v>
      </c>
      <c r="L2287" s="1">
        <v>72.825762073804015</v>
      </c>
      <c r="M2287" s="1">
        <v>47.854999542236328</v>
      </c>
      <c r="N2287" s="1">
        <v>0.97948576423856948</v>
      </c>
      <c r="O2287" s="1">
        <v>0.96533690096206171</v>
      </c>
      <c r="P2287" s="1">
        <v>0.94553375218651725</v>
      </c>
      <c r="Q2287" s="1">
        <v>0.97762083371480313</v>
      </c>
      <c r="R2287" s="1">
        <v>0.9329846751933194</v>
      </c>
      <c r="S2287" s="1">
        <v>0.91210525600562775</v>
      </c>
      <c r="T2287" s="1">
        <v>0.91210525600562775</v>
      </c>
      <c r="U2287" s="1">
        <v>0.94553375218651725</v>
      </c>
      <c r="V2287" s="1">
        <v>406.790663</v>
      </c>
      <c r="W2287" s="1">
        <v>379.211635</v>
      </c>
      <c r="X2287" s="1">
        <v>262.000766</v>
      </c>
      <c r="Y2287" s="1">
        <v>389.46</v>
      </c>
      <c r="Z2287" s="7">
        <v>74463.375599999999</v>
      </c>
      <c r="AA2287" s="7">
        <v>3.9234967118999999</v>
      </c>
      <c r="AB2287" s="7">
        <v>3.6928722766000002</v>
      </c>
      <c r="AC2287" s="7" t="s">
        <v>444</v>
      </c>
      <c r="AD2287" s="7" t="s">
        <v>445</v>
      </c>
      <c r="AE2287" s="7">
        <v>2.3368048537999999</v>
      </c>
      <c r="AF2287" s="7" t="s">
        <v>445</v>
      </c>
      <c r="AG2287" s="7">
        <v>4.1418947751999999</v>
      </c>
    </row>
    <row r="2288" spans="1:33" x14ac:dyDescent="0.25">
      <c r="A2288" s="1">
        <v>183653</v>
      </c>
      <c r="B2288" s="1">
        <v>21001000</v>
      </c>
      <c r="C2288" s="1">
        <v>9224603</v>
      </c>
      <c r="D2288" s="1">
        <v>282341</v>
      </c>
      <c r="E2288" s="1" t="s">
        <v>659</v>
      </c>
      <c r="F2288" s="1">
        <v>34203085</v>
      </c>
      <c r="G2288" s="1">
        <v>1.83</v>
      </c>
      <c r="H2288" s="1">
        <v>68.733516376655018</v>
      </c>
      <c r="I2288" s="1">
        <v>-21.828360726039477</v>
      </c>
      <c r="J2288" s="1">
        <v>22.68059155920762</v>
      </c>
      <c r="K2288" s="1">
        <v>-64.699382257301352</v>
      </c>
      <c r="L2288" s="1">
        <v>60.663989101056877</v>
      </c>
      <c r="M2288" s="1">
        <v>25.247499465942383</v>
      </c>
      <c r="N2288" s="1">
        <v>0.99675538235240513</v>
      </c>
      <c r="O2288" s="1">
        <v>0.96533690096206171</v>
      </c>
      <c r="P2288" s="1">
        <v>0.96220475181732568</v>
      </c>
      <c r="Q2288" s="1">
        <v>0.99646041711171474</v>
      </c>
      <c r="R2288" s="1">
        <v>0.9329846751933194</v>
      </c>
      <c r="S2288" s="1">
        <v>0.92968229860197271</v>
      </c>
      <c r="T2288" s="1">
        <v>0.92968229860197271</v>
      </c>
      <c r="U2288" s="1">
        <v>0.96220475181732568</v>
      </c>
      <c r="V2288" s="1">
        <v>406.790663</v>
      </c>
      <c r="W2288" s="1">
        <v>379.211635</v>
      </c>
      <c r="X2288" s="1">
        <v>262.000766</v>
      </c>
      <c r="Y2288" s="1">
        <v>389.46</v>
      </c>
      <c r="Z2288" s="7">
        <v>74463.375599999999</v>
      </c>
      <c r="AA2288" s="7">
        <v>5.0147583855000004</v>
      </c>
      <c r="AB2288" s="7">
        <v>4.3086071596000002</v>
      </c>
      <c r="AC2288" s="7" t="s">
        <v>444</v>
      </c>
      <c r="AD2288" s="7" t="s">
        <v>445</v>
      </c>
      <c r="AE2288" s="7">
        <v>2.7647573419000002</v>
      </c>
      <c r="AF2288" s="7" t="s">
        <v>445</v>
      </c>
      <c r="AG2288" s="7">
        <v>4.7920222662</v>
      </c>
    </row>
    <row r="2289" spans="1:33" x14ac:dyDescent="0.25">
      <c r="A2289" s="1">
        <v>188861</v>
      </c>
      <c r="B2289" s="1">
        <v>21002000</v>
      </c>
      <c r="C2289" s="1">
        <v>9224603</v>
      </c>
      <c r="D2289" s="1">
        <v>282351</v>
      </c>
      <c r="E2289" s="1" t="s">
        <v>659</v>
      </c>
      <c r="F2289" s="1">
        <v>34203085</v>
      </c>
      <c r="G2289" s="1">
        <v>1.83</v>
      </c>
      <c r="H2289" s="1">
        <v>63.96309505881608</v>
      </c>
      <c r="I2289" s="1">
        <v>-17.218797443073768</v>
      </c>
      <c r="J2289" s="1">
        <v>23.641647967271091</v>
      </c>
      <c r="K2289" s="1">
        <v>-60.124727028289861</v>
      </c>
      <c r="L2289" s="1">
        <v>56.022892499133874</v>
      </c>
      <c r="M2289" s="1">
        <v>25.247499465942383</v>
      </c>
      <c r="N2289" s="1">
        <v>0.99675538235240513</v>
      </c>
      <c r="O2289" s="1">
        <v>0.96533690096206171</v>
      </c>
      <c r="P2289" s="1">
        <v>0.96220475181732568</v>
      </c>
      <c r="Q2289" s="1">
        <v>0.99646041711171474</v>
      </c>
      <c r="R2289" s="1">
        <v>0.9329846751933194</v>
      </c>
      <c r="S2289" s="1">
        <v>0.92968229860197271</v>
      </c>
      <c r="T2289" s="1">
        <v>0.92968229860197271</v>
      </c>
      <c r="U2289" s="1">
        <v>0.96220475181732568</v>
      </c>
      <c r="V2289" s="1">
        <v>406.790663</v>
      </c>
      <c r="W2289" s="1">
        <v>379.211635</v>
      </c>
      <c r="X2289" s="1">
        <v>262.000766</v>
      </c>
      <c r="Y2289" s="1">
        <v>389.46</v>
      </c>
      <c r="Z2289" s="7">
        <v>74463.375599999999</v>
      </c>
      <c r="AA2289" s="7">
        <v>5.5130381681999996</v>
      </c>
      <c r="AB2289" s="7">
        <v>4.7045275373999997</v>
      </c>
      <c r="AC2289" s="7" t="s">
        <v>444</v>
      </c>
      <c r="AD2289" s="7" t="s">
        <v>445</v>
      </c>
      <c r="AE2289" s="7">
        <v>3.0512029976999999</v>
      </c>
      <c r="AF2289" s="7" t="s">
        <v>445</v>
      </c>
      <c r="AG2289" s="7">
        <v>5.2327145779000004</v>
      </c>
    </row>
    <row r="2290" spans="1:33" x14ac:dyDescent="0.25">
      <c r="A2290" s="1">
        <v>188862</v>
      </c>
      <c r="B2290" s="1">
        <v>21002000</v>
      </c>
      <c r="C2290" s="1">
        <v>9224604</v>
      </c>
      <c r="D2290" s="1">
        <v>282352</v>
      </c>
      <c r="E2290" s="1" t="s">
        <v>657</v>
      </c>
      <c r="F2290" s="1">
        <v>34203085</v>
      </c>
      <c r="G2290" s="1">
        <v>1.83</v>
      </c>
      <c r="H2290" s="1">
        <v>71.63275839139385</v>
      </c>
      <c r="I2290" s="1">
        <v>-37.177389885592426</v>
      </c>
      <c r="J2290" s="1">
        <v>8.7470156402011945</v>
      </c>
      <c r="K2290" s="1">
        <v>-67.039281348447275</v>
      </c>
      <c r="L2290" s="1">
        <v>67.686084837072499</v>
      </c>
      <c r="M2290" s="1">
        <v>47.854999542236328</v>
      </c>
      <c r="N2290" s="1">
        <v>0.97948576423856948</v>
      </c>
      <c r="O2290" s="1">
        <v>0.96533690096206171</v>
      </c>
      <c r="P2290" s="1">
        <v>0.94553375218651725</v>
      </c>
      <c r="Q2290" s="1">
        <v>0.97762083371480313</v>
      </c>
      <c r="R2290" s="1">
        <v>0.9329846751933194</v>
      </c>
      <c r="S2290" s="1">
        <v>0.91210525600562775</v>
      </c>
      <c r="T2290" s="1">
        <v>0.91210525600562775</v>
      </c>
      <c r="U2290" s="1">
        <v>0.94553375218651725</v>
      </c>
      <c r="V2290" s="1">
        <v>406.790663</v>
      </c>
      <c r="W2290" s="1">
        <v>379.211635</v>
      </c>
      <c r="X2290" s="1">
        <v>262.000766</v>
      </c>
      <c r="Y2290" s="1">
        <v>389.46</v>
      </c>
      <c r="Z2290" s="7">
        <v>74463.375599999999</v>
      </c>
      <c r="AA2290" s="7">
        <v>4.2973576618999996</v>
      </c>
      <c r="AB2290" s="7">
        <v>4.0054948066999998</v>
      </c>
      <c r="AC2290" s="7" t="s">
        <v>444</v>
      </c>
      <c r="AD2290" s="7" t="s">
        <v>445</v>
      </c>
      <c r="AE2290" s="7">
        <v>2.5646604638000001</v>
      </c>
      <c r="AF2290" s="7" t="s">
        <v>445</v>
      </c>
      <c r="AG2290" s="7">
        <v>4.4930119732999998</v>
      </c>
    </row>
    <row r="2291" spans="1:33" x14ac:dyDescent="0.25">
      <c r="A2291" s="1">
        <v>194141</v>
      </c>
      <c r="B2291" s="1">
        <v>26001000</v>
      </c>
      <c r="C2291" s="1">
        <v>9224647</v>
      </c>
      <c r="D2291" s="1">
        <v>282371</v>
      </c>
      <c r="E2291" s="1" t="s">
        <v>660</v>
      </c>
      <c r="F2291" s="1">
        <v>34203085</v>
      </c>
      <c r="G2291" s="1">
        <v>1.83</v>
      </c>
      <c r="H2291" s="1">
        <v>64.204252389502741</v>
      </c>
      <c r="I2291" s="1">
        <v>-40.427128285974256</v>
      </c>
      <c r="J2291" s="1">
        <v>1.7663280538132711</v>
      </c>
      <c r="K2291" s="1">
        <v>-60.366105804269779</v>
      </c>
      <c r="L2291" s="1">
        <v>63.339567789327972</v>
      </c>
      <c r="M2291" s="1">
        <v>45.892501831054688</v>
      </c>
      <c r="N2291" s="1">
        <v>0.98098489443461101</v>
      </c>
      <c r="O2291" s="1">
        <v>0.96533690096206171</v>
      </c>
      <c r="P2291" s="1">
        <v>0.94698091788410266</v>
      </c>
      <c r="Q2291" s="1">
        <v>0.97925624847412118</v>
      </c>
      <c r="R2291" s="1">
        <v>0.9329846751933194</v>
      </c>
      <c r="S2291" s="1">
        <v>0.91363107291365642</v>
      </c>
      <c r="T2291" s="1">
        <v>0.91363107291365642</v>
      </c>
      <c r="U2291" s="1">
        <v>0.94698091788410266</v>
      </c>
      <c r="V2291" s="1">
        <v>406.790663</v>
      </c>
      <c r="W2291" s="1">
        <v>379.211635</v>
      </c>
      <c r="X2291" s="1">
        <v>262.000766</v>
      </c>
      <c r="Y2291" s="1">
        <v>389.46</v>
      </c>
      <c r="Z2291" s="7">
        <v>74463.375599999999</v>
      </c>
      <c r="AA2291" s="7">
        <v>4.6695395109</v>
      </c>
      <c r="AB2291" s="7">
        <v>4.5931837662000001</v>
      </c>
      <c r="AC2291" s="7" t="s">
        <v>444</v>
      </c>
      <c r="AD2291" s="7" t="s">
        <v>445</v>
      </c>
      <c r="AE2291" s="7">
        <v>2.9653384586999998</v>
      </c>
      <c r="AF2291" s="7" t="s">
        <v>445</v>
      </c>
      <c r="AG2291" s="7">
        <v>5.1095739631999999</v>
      </c>
    </row>
    <row r="2292" spans="1:33" x14ac:dyDescent="0.25">
      <c r="A2292" s="1">
        <v>194142</v>
      </c>
      <c r="B2292" s="1">
        <v>26001000</v>
      </c>
      <c r="C2292" s="1">
        <v>9224604</v>
      </c>
      <c r="D2292" s="1">
        <v>282370</v>
      </c>
      <c r="E2292" s="1" t="s">
        <v>657</v>
      </c>
      <c r="F2292" s="1">
        <v>34203085</v>
      </c>
      <c r="G2292" s="1">
        <v>1.83</v>
      </c>
      <c r="H2292" s="1">
        <v>76.280288773871135</v>
      </c>
      <c r="I2292" s="1">
        <v>-41.299330211253135</v>
      </c>
      <c r="J2292" s="1">
        <v>8.1998152285287524</v>
      </c>
      <c r="K2292" s="1">
        <v>-71.506358455699313</v>
      </c>
      <c r="L2292" s="1">
        <v>72.529440731322495</v>
      </c>
      <c r="M2292" s="1">
        <v>47.854999542236328</v>
      </c>
      <c r="N2292" s="1">
        <v>0.97948576423856948</v>
      </c>
      <c r="O2292" s="1">
        <v>0.96533690096206171</v>
      </c>
      <c r="P2292" s="1">
        <v>0.94553375218651725</v>
      </c>
      <c r="Q2292" s="1">
        <v>0.97762083371480313</v>
      </c>
      <c r="R2292" s="1">
        <v>0.9329846751933194</v>
      </c>
      <c r="S2292" s="1">
        <v>0.91210525600562775</v>
      </c>
      <c r="T2292" s="1">
        <v>0.91210525600562775</v>
      </c>
      <c r="U2292" s="1">
        <v>0.94553375218651725</v>
      </c>
      <c r="V2292" s="1">
        <v>406.790663</v>
      </c>
      <c r="W2292" s="1">
        <v>379.211635</v>
      </c>
      <c r="X2292" s="1">
        <v>262.000766</v>
      </c>
      <c r="Y2292" s="1">
        <v>389.46</v>
      </c>
      <c r="Z2292" s="7">
        <v>74463.375599999999</v>
      </c>
      <c r="AA2292" s="7">
        <v>3.9436118147000001</v>
      </c>
      <c r="AB2292" s="7">
        <v>3.7005249440000001</v>
      </c>
      <c r="AC2292" s="7" t="s">
        <v>444</v>
      </c>
      <c r="AD2292" s="7" t="s">
        <v>445</v>
      </c>
      <c r="AE2292" s="7">
        <v>2.3419723911000001</v>
      </c>
      <c r="AF2292" s="7" t="s">
        <v>445</v>
      </c>
      <c r="AG2292" s="7">
        <v>4.1498577619999999</v>
      </c>
    </row>
    <row r="2293" spans="1:33" x14ac:dyDescent="0.25">
      <c r="A2293" s="1">
        <v>194143</v>
      </c>
      <c r="B2293" s="1">
        <v>26001000</v>
      </c>
      <c r="C2293" s="1">
        <v>9224603</v>
      </c>
      <c r="D2293" s="1">
        <v>282369</v>
      </c>
      <c r="E2293" s="1" t="s">
        <v>659</v>
      </c>
      <c r="F2293" s="1">
        <v>34203085</v>
      </c>
      <c r="G2293" s="1">
        <v>1.83</v>
      </c>
      <c r="H2293" s="1">
        <v>68.607267915698742</v>
      </c>
      <c r="I2293" s="1">
        <v>-21.350241273381435</v>
      </c>
      <c r="J2293" s="1">
        <v>23.097795886604587</v>
      </c>
      <c r="K2293" s="1">
        <v>-64.582292739139987</v>
      </c>
      <c r="L2293" s="1">
        <v>60.465793408333191</v>
      </c>
      <c r="M2293" s="1">
        <v>25.247499465942383</v>
      </c>
      <c r="N2293" s="1">
        <v>0.99675538235240513</v>
      </c>
      <c r="O2293" s="1">
        <v>0.96533690096206171</v>
      </c>
      <c r="P2293" s="1">
        <v>0.96220475181732568</v>
      </c>
      <c r="Q2293" s="1">
        <v>0.99646041711171474</v>
      </c>
      <c r="R2293" s="1">
        <v>0.9329846751933194</v>
      </c>
      <c r="S2293" s="1">
        <v>0.92968229860197271</v>
      </c>
      <c r="T2293" s="1">
        <v>0.92968229860197271</v>
      </c>
      <c r="U2293" s="1">
        <v>0.96220475181732568</v>
      </c>
      <c r="V2293" s="1">
        <v>406.790663</v>
      </c>
      <c r="W2293" s="1">
        <v>379.211635</v>
      </c>
      <c r="X2293" s="1">
        <v>262.000766</v>
      </c>
      <c r="Y2293" s="1">
        <v>389.46</v>
      </c>
      <c r="Z2293" s="7">
        <v>74463.375599999999</v>
      </c>
      <c r="AA2293" s="7">
        <v>5.0344736514999999</v>
      </c>
      <c r="AB2293" s="7">
        <v>4.3183758547000002</v>
      </c>
      <c r="AC2293" s="7" t="s">
        <v>444</v>
      </c>
      <c r="AD2293" s="7" t="s">
        <v>445</v>
      </c>
      <c r="AE2293" s="7">
        <v>2.7715829531999998</v>
      </c>
      <c r="AF2293" s="7" t="s">
        <v>445</v>
      </c>
      <c r="AG2293" s="7">
        <v>4.8025233659</v>
      </c>
    </row>
    <row r="2294" spans="1:33" x14ac:dyDescent="0.25">
      <c r="A2294" s="1">
        <v>199351</v>
      </c>
      <c r="B2294" s="1">
        <v>26002000</v>
      </c>
      <c r="C2294" s="1">
        <v>9224604</v>
      </c>
      <c r="D2294" s="1">
        <v>282380</v>
      </c>
      <c r="E2294" s="1" t="s">
        <v>657</v>
      </c>
      <c r="F2294" s="1">
        <v>34203085</v>
      </c>
      <c r="G2294" s="1">
        <v>1.83</v>
      </c>
      <c r="H2294" s="1">
        <v>71.273135164278415</v>
      </c>
      <c r="I2294" s="1">
        <v>-36.681789635337807</v>
      </c>
      <c r="J2294" s="1">
        <v>9.0478203343407735</v>
      </c>
      <c r="K2294" s="1">
        <v>-66.704431123812626</v>
      </c>
      <c r="L2294" s="1">
        <v>67.209081769974674</v>
      </c>
      <c r="M2294" s="1">
        <v>47.854999542236328</v>
      </c>
      <c r="N2294" s="1">
        <v>0.97948576423856948</v>
      </c>
      <c r="O2294" s="1">
        <v>0.96533690096206171</v>
      </c>
      <c r="P2294" s="1">
        <v>0.94553375218651725</v>
      </c>
      <c r="Q2294" s="1">
        <v>0.97762083371480313</v>
      </c>
      <c r="R2294" s="1">
        <v>0.9329846751933194</v>
      </c>
      <c r="S2294" s="1">
        <v>0.91210525600562775</v>
      </c>
      <c r="T2294" s="1">
        <v>0.91210525600562775</v>
      </c>
      <c r="U2294" s="1">
        <v>0.94553375218651725</v>
      </c>
      <c r="V2294" s="1">
        <v>406.790663</v>
      </c>
      <c r="W2294" s="1">
        <v>379.211635</v>
      </c>
      <c r="X2294" s="1">
        <v>262.000766</v>
      </c>
      <c r="Y2294" s="1">
        <v>389.46</v>
      </c>
      <c r="Z2294" s="7">
        <v>74463.375599999999</v>
      </c>
      <c r="AA2294" s="7">
        <v>4.3349546023999999</v>
      </c>
      <c r="AB2294" s="7">
        <v>4.0307510576999999</v>
      </c>
      <c r="AC2294" s="7" t="s">
        <v>444</v>
      </c>
      <c r="AD2294" s="7" t="s">
        <v>445</v>
      </c>
      <c r="AE2294" s="7">
        <v>2.5825547377000002</v>
      </c>
      <c r="AF2294" s="7" t="s">
        <v>445</v>
      </c>
      <c r="AG2294" s="7">
        <v>4.5205863976999998</v>
      </c>
    </row>
    <row r="2295" spans="1:33" x14ac:dyDescent="0.25">
      <c r="A2295" s="1">
        <v>199352</v>
      </c>
      <c r="B2295" s="1">
        <v>26002000</v>
      </c>
      <c r="C2295" s="1">
        <v>9224603</v>
      </c>
      <c r="D2295" s="1">
        <v>282379</v>
      </c>
      <c r="E2295" s="1" t="s">
        <v>659</v>
      </c>
      <c r="F2295" s="1">
        <v>34203085</v>
      </c>
      <c r="G2295" s="1">
        <v>1.83</v>
      </c>
      <c r="H2295" s="1">
        <v>63.600197950821652</v>
      </c>
      <c r="I2295" s="1">
        <v>-16.730930311010685</v>
      </c>
      <c r="J2295" s="1">
        <v>23.945726412006294</v>
      </c>
      <c r="K2295" s="1">
        <v>-59.782143815747048</v>
      </c>
      <c r="L2295" s="1">
        <v>55.641376798245133</v>
      </c>
      <c r="M2295" s="1">
        <v>25.247499465942383</v>
      </c>
      <c r="N2295" s="1">
        <v>0.99675538235240513</v>
      </c>
      <c r="O2295" s="1">
        <v>0.96533690096206171</v>
      </c>
      <c r="P2295" s="1">
        <v>0.96220475181732568</v>
      </c>
      <c r="Q2295" s="1">
        <v>0.99646041711171474</v>
      </c>
      <c r="R2295" s="1">
        <v>0.9329846751933194</v>
      </c>
      <c r="S2295" s="1">
        <v>0.92968229860197271</v>
      </c>
      <c r="T2295" s="1">
        <v>0.92968229860197271</v>
      </c>
      <c r="U2295" s="1">
        <v>0.96220475181732568</v>
      </c>
      <c r="V2295" s="1">
        <v>406.790663</v>
      </c>
      <c r="W2295" s="1">
        <v>379.211635</v>
      </c>
      <c r="X2295" s="1">
        <v>262.000766</v>
      </c>
      <c r="Y2295" s="1">
        <v>389.46</v>
      </c>
      <c r="Z2295" s="7">
        <v>74463.375599999999</v>
      </c>
      <c r="AA2295" s="7">
        <v>5.5576960553000001</v>
      </c>
      <c r="AB2295" s="7">
        <v>4.7370770673000004</v>
      </c>
      <c r="AC2295" s="7" t="s">
        <v>444</v>
      </c>
      <c r="AD2295" s="7" t="s">
        <v>445</v>
      </c>
      <c r="AE2295" s="7">
        <v>3.0744185274000002</v>
      </c>
      <c r="AF2295" s="7" t="s">
        <v>445</v>
      </c>
      <c r="AG2295" s="7">
        <v>5.2684313195000003</v>
      </c>
    </row>
    <row r="2296" spans="1:33" x14ac:dyDescent="0.25">
      <c r="A2296" s="1">
        <v>202463</v>
      </c>
      <c r="B2296" s="1">
        <v>20050006</v>
      </c>
      <c r="C2296" s="1">
        <v>9224603</v>
      </c>
      <c r="D2296" s="1">
        <v>282271</v>
      </c>
      <c r="E2296" s="1" t="s">
        <v>659</v>
      </c>
      <c r="F2296" s="1">
        <v>34203085</v>
      </c>
      <c r="G2296" s="1">
        <v>1.83</v>
      </c>
      <c r="H2296" s="1">
        <v>69.879739943684825</v>
      </c>
      <c r="I2296" s="1">
        <v>-25.659123818023708</v>
      </c>
      <c r="J2296" s="1">
        <v>19.850435951804947</v>
      </c>
      <c r="K2296" s="1">
        <v>-64.191469872793874</v>
      </c>
      <c r="L2296" s="1">
        <v>62.371258422184795</v>
      </c>
      <c r="M2296" s="1">
        <v>25.247499465942383</v>
      </c>
      <c r="N2296" s="1">
        <v>0.99675538235240513</v>
      </c>
      <c r="O2296" s="1">
        <v>0.96533690096206171</v>
      </c>
      <c r="P2296" s="1">
        <v>0.96220475181732568</v>
      </c>
      <c r="Q2296" s="1">
        <v>0.99646041711171474</v>
      </c>
      <c r="R2296" s="1">
        <v>0.9329846751933194</v>
      </c>
      <c r="S2296" s="1">
        <v>0.92968229860197271</v>
      </c>
      <c r="T2296" s="1">
        <v>0.92968229860197271</v>
      </c>
      <c r="U2296" s="1">
        <v>0.96220475181732568</v>
      </c>
      <c r="V2296" s="1">
        <v>406.790663</v>
      </c>
      <c r="W2296" s="1">
        <v>379.211635</v>
      </c>
      <c r="X2296" s="1">
        <v>262.000766</v>
      </c>
      <c r="Y2296" s="1">
        <v>389.46</v>
      </c>
      <c r="Z2296" s="7">
        <v>74463.375599999999</v>
      </c>
      <c r="AA2296" s="7">
        <v>4.8501182495000004</v>
      </c>
      <c r="AB2296" s="7">
        <v>4.2215311253000003</v>
      </c>
      <c r="AC2296" s="7" t="s">
        <v>444</v>
      </c>
      <c r="AD2296" s="7" t="s">
        <v>445</v>
      </c>
      <c r="AE2296" s="7">
        <v>2.7945458307000002</v>
      </c>
      <c r="AF2296" s="7" t="s">
        <v>445</v>
      </c>
      <c r="AG2296" s="7">
        <v>4.8378514059000004</v>
      </c>
    </row>
    <row r="2297" spans="1:33" x14ac:dyDescent="0.25">
      <c r="A2297" s="1">
        <v>204561</v>
      </c>
      <c r="B2297" s="1">
        <v>20051006</v>
      </c>
      <c r="C2297" s="1">
        <v>9224603</v>
      </c>
      <c r="D2297" s="1">
        <v>282276</v>
      </c>
      <c r="E2297" s="1" t="s">
        <v>659</v>
      </c>
      <c r="F2297" s="1">
        <v>34203085</v>
      </c>
      <c r="G2297" s="1">
        <v>1.83</v>
      </c>
      <c r="H2297" s="1">
        <v>63.761319667289683</v>
      </c>
      <c r="I2297" s="1">
        <v>-13.148383273311698</v>
      </c>
      <c r="J2297" s="1">
        <v>27.786091264186254</v>
      </c>
      <c r="K2297" s="1">
        <v>-60.355155383553978</v>
      </c>
      <c r="L2297" s="1">
        <v>55.37311366049574</v>
      </c>
      <c r="M2297" s="1">
        <v>25.247499465942383</v>
      </c>
      <c r="N2297" s="1">
        <v>0.99675538235240513</v>
      </c>
      <c r="O2297" s="1">
        <v>0.96533690096206171</v>
      </c>
      <c r="P2297" s="1">
        <v>0.96220475181732568</v>
      </c>
      <c r="Q2297" s="1">
        <v>0.99646041711171474</v>
      </c>
      <c r="R2297" s="1">
        <v>0.9329846751933194</v>
      </c>
      <c r="S2297" s="1">
        <v>0.92968229860197271</v>
      </c>
      <c r="T2297" s="1">
        <v>0.92968229860197271</v>
      </c>
      <c r="U2297" s="1">
        <v>0.96220475181732568</v>
      </c>
      <c r="V2297" s="1">
        <v>406.790663</v>
      </c>
      <c r="W2297" s="1">
        <v>379.211635</v>
      </c>
      <c r="X2297" s="1">
        <v>262.000766</v>
      </c>
      <c r="Y2297" s="1">
        <v>389.46</v>
      </c>
      <c r="Z2297" s="7">
        <v>74463.375599999999</v>
      </c>
      <c r="AA2297" s="7">
        <v>5.5894657717999996</v>
      </c>
      <c r="AB2297" s="7">
        <v>4.722579756</v>
      </c>
      <c r="AC2297" s="7" t="s">
        <v>444</v>
      </c>
      <c r="AD2297" s="7" t="s">
        <v>445</v>
      </c>
      <c r="AE2297" s="7">
        <v>3.0357360166</v>
      </c>
      <c r="AF2297" s="7" t="s">
        <v>445</v>
      </c>
      <c r="AG2297" s="7">
        <v>5.2089188613999999</v>
      </c>
    </row>
    <row r="2298" spans="1:33" x14ac:dyDescent="0.25">
      <c r="A2298" s="1">
        <v>206659</v>
      </c>
      <c r="B2298" s="1">
        <v>20052006</v>
      </c>
      <c r="C2298" s="1">
        <v>9224604</v>
      </c>
      <c r="D2298" s="1">
        <v>282281</v>
      </c>
      <c r="E2298" s="1" t="s">
        <v>657</v>
      </c>
      <c r="F2298" s="1">
        <v>34203085</v>
      </c>
      <c r="G2298" s="1">
        <v>1.83</v>
      </c>
      <c r="H2298" s="1">
        <v>72.158259712584211</v>
      </c>
      <c r="I2298" s="1">
        <v>-25.759312387191436</v>
      </c>
      <c r="J2298" s="1">
        <v>21.357851015401334</v>
      </c>
      <c r="K2298" s="1">
        <v>-69.725929389126435</v>
      </c>
      <c r="L2298" s="1">
        <v>64.201674615750491</v>
      </c>
      <c r="M2298" s="1">
        <v>47.854999542236328</v>
      </c>
      <c r="N2298" s="1">
        <v>0.97948576423856948</v>
      </c>
      <c r="O2298" s="1">
        <v>0.96533690096206171</v>
      </c>
      <c r="P2298" s="1">
        <v>0.94553375218651725</v>
      </c>
      <c r="Q2298" s="1">
        <v>0.97762083371480313</v>
      </c>
      <c r="R2298" s="1">
        <v>0.9329846751933194</v>
      </c>
      <c r="S2298" s="1">
        <v>0.91210525600562775</v>
      </c>
      <c r="T2298" s="1">
        <v>0.91210525600562775</v>
      </c>
      <c r="U2298" s="1">
        <v>0.94553375218651725</v>
      </c>
      <c r="V2298" s="1">
        <v>406.790663</v>
      </c>
      <c r="W2298" s="1">
        <v>379.211635</v>
      </c>
      <c r="X2298" s="1">
        <v>262.000766</v>
      </c>
      <c r="Y2298" s="1">
        <v>389.46</v>
      </c>
      <c r="Z2298" s="7">
        <v>74463.375599999999</v>
      </c>
      <c r="AA2298" s="7">
        <v>4.5848605547999997</v>
      </c>
      <c r="AB2298" s="7">
        <v>3.9690416806000002</v>
      </c>
      <c r="AC2298" s="7" t="s">
        <v>444</v>
      </c>
      <c r="AD2298" s="7" t="s">
        <v>445</v>
      </c>
      <c r="AE2298" s="7">
        <v>2.4273085757000001</v>
      </c>
      <c r="AF2298" s="7" t="s">
        <v>445</v>
      </c>
      <c r="AG2298" s="7">
        <v>4.2813577152000004</v>
      </c>
    </row>
    <row r="2299" spans="1:33" x14ac:dyDescent="0.25">
      <c r="A2299" s="1">
        <v>208757</v>
      </c>
      <c r="B2299" s="1">
        <v>20053006</v>
      </c>
      <c r="C2299" s="1">
        <v>9224604</v>
      </c>
      <c r="D2299" s="1">
        <v>282286</v>
      </c>
      <c r="E2299" s="1" t="s">
        <v>657</v>
      </c>
      <c r="F2299" s="1">
        <v>34203085</v>
      </c>
      <c r="G2299" s="1">
        <v>1.83</v>
      </c>
      <c r="H2299" s="1">
        <v>73.043524825722159</v>
      </c>
      <c r="I2299" s="1">
        <v>-21.348922012658136</v>
      </c>
      <c r="J2299" s="1">
        <v>26.627190694825455</v>
      </c>
      <c r="K2299" s="1">
        <v>-71.32102555254437</v>
      </c>
      <c r="L2299" s="1">
        <v>64.026857616122584</v>
      </c>
      <c r="M2299" s="1">
        <v>47.854999542236328</v>
      </c>
      <c r="N2299" s="1">
        <v>0.97948576423856948</v>
      </c>
      <c r="O2299" s="1">
        <v>0.96533690096206171</v>
      </c>
      <c r="P2299" s="1">
        <v>0.94553375218651725</v>
      </c>
      <c r="Q2299" s="1">
        <v>0.97762083371480313</v>
      </c>
      <c r="R2299" s="1">
        <v>0.9329846751933194</v>
      </c>
      <c r="S2299" s="1">
        <v>0.91210525600562775</v>
      </c>
      <c r="T2299" s="1">
        <v>0.91210525600562775</v>
      </c>
      <c r="U2299" s="1">
        <v>0.94553375218651725</v>
      </c>
      <c r="V2299" s="1">
        <v>406.790663</v>
      </c>
      <c r="W2299" s="1">
        <v>379.211635</v>
      </c>
      <c r="X2299" s="1">
        <v>262.000766</v>
      </c>
      <c r="Y2299" s="1">
        <v>389.46</v>
      </c>
      <c r="Z2299" s="7">
        <v>74463.375599999999</v>
      </c>
      <c r="AA2299" s="7">
        <v>4.6001092894999998</v>
      </c>
      <c r="AB2299" s="7">
        <v>3.9088184198000002</v>
      </c>
      <c r="AC2299" s="7" t="s">
        <v>444</v>
      </c>
      <c r="AD2299" s="7" t="s">
        <v>445</v>
      </c>
      <c r="AE2299" s="7">
        <v>2.3506567508999998</v>
      </c>
      <c r="AF2299" s="7" t="s">
        <v>445</v>
      </c>
      <c r="AG2299" s="7">
        <v>4.1632400442000002</v>
      </c>
    </row>
    <row r="2300" spans="1:33" x14ac:dyDescent="0.25">
      <c r="A2300" s="1">
        <v>210855</v>
      </c>
      <c r="B2300" s="1">
        <v>20054006</v>
      </c>
      <c r="C2300" s="1">
        <v>9224615</v>
      </c>
      <c r="D2300" s="1">
        <v>282291</v>
      </c>
      <c r="E2300" s="1" t="s">
        <v>658</v>
      </c>
      <c r="F2300" s="1">
        <v>34203085</v>
      </c>
      <c r="G2300" s="1">
        <v>1.83</v>
      </c>
      <c r="H2300" s="1">
        <v>43.930069315445081</v>
      </c>
      <c r="I2300" s="1">
        <v>-18.937996790474706</v>
      </c>
      <c r="J2300" s="1">
        <v>13.100298178030751</v>
      </c>
      <c r="K2300" s="1">
        <v>-43.216240160884844</v>
      </c>
      <c r="L2300" s="1">
        <v>39.07641113461225</v>
      </c>
      <c r="M2300" s="1">
        <v>80.790000915527344</v>
      </c>
      <c r="N2300" s="1">
        <v>0.95432708263397215</v>
      </c>
      <c r="O2300" s="1">
        <v>0.96533690096206171</v>
      </c>
      <c r="P2300" s="1">
        <v>0.9212471484540441</v>
      </c>
      <c r="Q2300" s="1">
        <v>0.9501749992370605</v>
      </c>
      <c r="R2300" s="1">
        <v>0.9329846751933194</v>
      </c>
      <c r="S2300" s="1">
        <v>0.88649871304000138</v>
      </c>
      <c r="T2300" s="1">
        <v>0.88649871304000138</v>
      </c>
      <c r="U2300" s="1">
        <v>0.9212471484540441</v>
      </c>
      <c r="V2300" s="1">
        <v>406.790663</v>
      </c>
      <c r="W2300" s="1">
        <v>379.211635</v>
      </c>
      <c r="X2300" s="1">
        <v>262.000766</v>
      </c>
      <c r="Y2300" s="1">
        <v>389.46</v>
      </c>
      <c r="Z2300" s="7">
        <v>74463.375599999999</v>
      </c>
      <c r="AA2300" s="7">
        <v>7.9401157184000004</v>
      </c>
      <c r="AB2300" s="7">
        <v>6.9523579827999997</v>
      </c>
      <c r="AC2300" s="7" t="s">
        <v>444</v>
      </c>
      <c r="AD2300" s="7" t="s">
        <v>445</v>
      </c>
      <c r="AE2300" s="7">
        <v>4.3744458336000003</v>
      </c>
      <c r="AF2300" s="7" t="s">
        <v>445</v>
      </c>
      <c r="AG2300" s="7">
        <v>7.3021779105000002</v>
      </c>
    </row>
    <row r="2301" spans="1:33" x14ac:dyDescent="0.25">
      <c r="A2301" s="1">
        <v>212953</v>
      </c>
      <c r="B2301" s="1">
        <v>20055006</v>
      </c>
      <c r="C2301" s="1">
        <v>9224615</v>
      </c>
      <c r="D2301" s="1">
        <v>282296</v>
      </c>
      <c r="E2301" s="1" t="s">
        <v>658</v>
      </c>
      <c r="F2301" s="1">
        <v>34203085</v>
      </c>
      <c r="G2301" s="1">
        <v>1.83</v>
      </c>
      <c r="H2301" s="1">
        <v>44.209685227557607</v>
      </c>
      <c r="I2301" s="1">
        <v>-23.248213611707566</v>
      </c>
      <c r="J2301" s="1">
        <v>8.9340831543158483</v>
      </c>
      <c r="K2301" s="1">
        <v>-43.004298328385914</v>
      </c>
      <c r="L2301" s="1">
        <v>40.500484949398086</v>
      </c>
      <c r="M2301" s="1">
        <v>80.790000915527344</v>
      </c>
      <c r="N2301" s="1">
        <v>0.95432708263397215</v>
      </c>
      <c r="O2301" s="1">
        <v>0.96533690096206171</v>
      </c>
      <c r="P2301" s="1">
        <v>0.9212471484540441</v>
      </c>
      <c r="Q2301" s="1">
        <v>0.9501749992370605</v>
      </c>
      <c r="R2301" s="1">
        <v>0.9329846751933194</v>
      </c>
      <c r="S2301" s="1">
        <v>0.88649871304000138</v>
      </c>
      <c r="T2301" s="1">
        <v>0.88649871304000138</v>
      </c>
      <c r="U2301" s="1">
        <v>0.9212471484540441</v>
      </c>
      <c r="V2301" s="1">
        <v>406.790663</v>
      </c>
      <c r="W2301" s="1">
        <v>379.211635</v>
      </c>
      <c r="X2301" s="1">
        <v>262.000766</v>
      </c>
      <c r="Y2301" s="1">
        <v>389.46</v>
      </c>
      <c r="Z2301" s="7">
        <v>74463.375599999999</v>
      </c>
      <c r="AA2301" s="7">
        <v>7.6257643047999997</v>
      </c>
      <c r="AB2301" s="7">
        <v>6.9020611797000004</v>
      </c>
      <c r="AC2301" s="7" t="s">
        <v>444</v>
      </c>
      <c r="AD2301" s="7" t="s">
        <v>445</v>
      </c>
      <c r="AE2301" s="7">
        <v>4.4009331835000003</v>
      </c>
      <c r="AF2301" s="7" t="s">
        <v>445</v>
      </c>
      <c r="AG2301" s="7">
        <v>7.3430942575999998</v>
      </c>
    </row>
    <row r="2302" spans="1:33" x14ac:dyDescent="0.25">
      <c r="A2302" s="1">
        <v>215051</v>
      </c>
      <c r="B2302" s="1">
        <v>20056006</v>
      </c>
      <c r="C2302" s="1">
        <v>9224615</v>
      </c>
      <c r="D2302" s="1">
        <v>282301</v>
      </c>
      <c r="E2302" s="1" t="s">
        <v>658</v>
      </c>
      <c r="F2302" s="1">
        <v>34203085</v>
      </c>
      <c r="G2302" s="1">
        <v>1.83</v>
      </c>
      <c r="H2302" s="1">
        <v>40.083502397128811</v>
      </c>
      <c r="I2302" s="1">
        <v>-25.766154358550793</v>
      </c>
      <c r="J2302" s="1">
        <v>2.8359857389498329</v>
      </c>
      <c r="K2302" s="1">
        <v>-37.819244409778086</v>
      </c>
      <c r="L2302" s="1">
        <v>38.7510308089986</v>
      </c>
      <c r="M2302" s="1">
        <v>80.790000915527344</v>
      </c>
      <c r="N2302" s="1">
        <v>0.95432708263397215</v>
      </c>
      <c r="O2302" s="1">
        <v>0.96533690096206171</v>
      </c>
      <c r="P2302" s="1">
        <v>0.9212471484540441</v>
      </c>
      <c r="Q2302" s="1">
        <v>0.9501749992370605</v>
      </c>
      <c r="R2302" s="1">
        <v>0.9329846751933194</v>
      </c>
      <c r="S2302" s="1">
        <v>0.88649871304000138</v>
      </c>
      <c r="T2302" s="1">
        <v>0.88649871304000138</v>
      </c>
      <c r="U2302" s="1">
        <v>0.9212471484540441</v>
      </c>
      <c r="V2302" s="1">
        <v>406.790663</v>
      </c>
      <c r="W2302" s="1">
        <v>379.211635</v>
      </c>
      <c r="X2302" s="1">
        <v>262.000766</v>
      </c>
      <c r="Y2302" s="1">
        <v>389.46</v>
      </c>
      <c r="Z2302" s="7">
        <v>74463.375599999999</v>
      </c>
      <c r="AA2302" s="7">
        <v>8.0151830832000002</v>
      </c>
      <c r="AB2302" s="7">
        <v>7.7154968131999997</v>
      </c>
      <c r="AC2302" s="7" t="s">
        <v>444</v>
      </c>
      <c r="AD2302" s="7" t="s">
        <v>445</v>
      </c>
      <c r="AE2302" s="7">
        <v>5.1414061941</v>
      </c>
      <c r="AF2302" s="7" t="s">
        <v>445</v>
      </c>
      <c r="AG2302" s="7">
        <v>8.4869403139999999</v>
      </c>
    </row>
    <row r="2303" spans="1:33" x14ac:dyDescent="0.25">
      <c r="A2303" s="1">
        <v>217149</v>
      </c>
      <c r="B2303" s="1">
        <v>20057006</v>
      </c>
      <c r="C2303" s="1">
        <v>9224615</v>
      </c>
      <c r="D2303" s="1">
        <v>282306</v>
      </c>
      <c r="E2303" s="1" t="s">
        <v>658</v>
      </c>
      <c r="F2303" s="1">
        <v>34203085</v>
      </c>
      <c r="G2303" s="1">
        <v>1.83</v>
      </c>
      <c r="H2303" s="1">
        <v>59.332215153071616</v>
      </c>
      <c r="I2303" s="1">
        <v>-40.649686680005544</v>
      </c>
      <c r="J2303" s="1">
        <v>3.9338796223681518</v>
      </c>
      <c r="K2303" s="1">
        <v>-55.899618548746759</v>
      </c>
      <c r="L2303" s="1">
        <v>57.487831604110781</v>
      </c>
      <c r="M2303" s="1">
        <v>80.790000915527344</v>
      </c>
      <c r="N2303" s="1">
        <v>0.95432708263397215</v>
      </c>
      <c r="O2303" s="1">
        <v>0.96533690096206171</v>
      </c>
      <c r="P2303" s="1">
        <v>0.9212471484540441</v>
      </c>
      <c r="Q2303" s="1">
        <v>0.9501749992370605</v>
      </c>
      <c r="R2303" s="1">
        <v>0.9329846751933194</v>
      </c>
      <c r="S2303" s="1">
        <v>0.88649871304000138</v>
      </c>
      <c r="T2303" s="1">
        <v>0.88649871304000138</v>
      </c>
      <c r="U2303" s="1">
        <v>0.9212471484540441</v>
      </c>
      <c r="V2303" s="1">
        <v>406.790663</v>
      </c>
      <c r="W2303" s="1">
        <v>379.211635</v>
      </c>
      <c r="X2303" s="1">
        <v>262.000766</v>
      </c>
      <c r="Y2303" s="1">
        <v>389.46</v>
      </c>
      <c r="Z2303" s="7">
        <v>74463.375599999999</v>
      </c>
      <c r="AA2303" s="7">
        <v>5.0768971042000004</v>
      </c>
      <c r="AB2303" s="7">
        <v>4.8879924927999996</v>
      </c>
      <c r="AC2303" s="7" t="s">
        <v>444</v>
      </c>
      <c r="AD2303" s="7" t="s">
        <v>445</v>
      </c>
      <c r="AE2303" s="7">
        <v>3.1550076352</v>
      </c>
      <c r="AF2303" s="7" t="s">
        <v>445</v>
      </c>
      <c r="AG2303" s="7">
        <v>5.4184501388999999</v>
      </c>
    </row>
    <row r="2304" spans="1:33" x14ac:dyDescent="0.25">
      <c r="A2304" s="1">
        <v>219247</v>
      </c>
      <c r="B2304" s="1">
        <v>20058006</v>
      </c>
      <c r="C2304" s="1">
        <v>9224647</v>
      </c>
      <c r="D2304" s="1">
        <v>282311</v>
      </c>
      <c r="E2304" s="1" t="s">
        <v>660</v>
      </c>
      <c r="F2304" s="1">
        <v>34203085</v>
      </c>
      <c r="G2304" s="1">
        <v>1.83</v>
      </c>
      <c r="H2304" s="1">
        <v>63.374904007009945</v>
      </c>
      <c r="I2304" s="1">
        <v>-26.779369875038132</v>
      </c>
      <c r="J2304" s="1">
        <v>16.826974803503397</v>
      </c>
      <c r="K2304" s="1">
        <v>-60.872431947772711</v>
      </c>
      <c r="L2304" s="1">
        <v>56.863315517993222</v>
      </c>
      <c r="M2304" s="1">
        <v>45.892501831054688</v>
      </c>
      <c r="N2304" s="1">
        <v>0.98098489443461101</v>
      </c>
      <c r="O2304" s="1">
        <v>0.96533690096206171</v>
      </c>
      <c r="P2304" s="1">
        <v>0.94698091788410266</v>
      </c>
      <c r="Q2304" s="1">
        <v>0.97925624847412118</v>
      </c>
      <c r="R2304" s="1">
        <v>0.9329846751933194</v>
      </c>
      <c r="S2304" s="1">
        <v>0.91363107291365642</v>
      </c>
      <c r="T2304" s="1">
        <v>0.91363107291365642</v>
      </c>
      <c r="U2304" s="1">
        <v>0.94698091788410266</v>
      </c>
      <c r="V2304" s="1">
        <v>406.790663</v>
      </c>
      <c r="W2304" s="1">
        <v>379.211635</v>
      </c>
      <c r="X2304" s="1">
        <v>262.000766</v>
      </c>
      <c r="Y2304" s="1">
        <v>389.46</v>
      </c>
      <c r="Z2304" s="7">
        <v>74463.375599999999</v>
      </c>
      <c r="AA2304" s="7">
        <v>5.3152522660999999</v>
      </c>
      <c r="AB2304" s="7">
        <v>4.6663783213999999</v>
      </c>
      <c r="AC2304" s="7" t="s">
        <v>444</v>
      </c>
      <c r="AD2304" s="7" t="s">
        <v>445</v>
      </c>
      <c r="AE2304" s="7">
        <v>2.9323554732999999</v>
      </c>
      <c r="AF2304" s="7" t="s">
        <v>445</v>
      </c>
      <c r="AG2304" s="7">
        <v>5.0587556054</v>
      </c>
    </row>
    <row r="2305" spans="1:33" x14ac:dyDescent="0.25">
      <c r="A2305" s="1">
        <v>221345</v>
      </c>
      <c r="B2305" s="1">
        <v>20093006</v>
      </c>
      <c r="C2305" s="1">
        <v>9224647</v>
      </c>
      <c r="D2305" s="1">
        <v>282329</v>
      </c>
      <c r="E2305" s="1" t="s">
        <v>660</v>
      </c>
      <c r="F2305" s="1">
        <v>34203085</v>
      </c>
      <c r="G2305" s="1">
        <v>1.83</v>
      </c>
      <c r="H2305" s="1">
        <v>56.05357757253848</v>
      </c>
      <c r="I2305" s="1">
        <v>-23.037206403728113</v>
      </c>
      <c r="J2305" s="1">
        <v>15.438211260167591</v>
      </c>
      <c r="K2305" s="1">
        <v>-54.789006299289198</v>
      </c>
      <c r="L2305" s="1">
        <v>50.151434595103169</v>
      </c>
      <c r="M2305" s="1">
        <v>45.892501831054688</v>
      </c>
      <c r="N2305" s="1">
        <v>0.98098489443461101</v>
      </c>
      <c r="O2305" s="1">
        <v>0.96533690096206171</v>
      </c>
      <c r="P2305" s="1">
        <v>0.94698091788410266</v>
      </c>
      <c r="Q2305" s="1">
        <v>0.97925624847412118</v>
      </c>
      <c r="R2305" s="1">
        <v>0.9329846751933194</v>
      </c>
      <c r="S2305" s="1">
        <v>0.91363107291365642</v>
      </c>
      <c r="T2305" s="1">
        <v>0.91363107291365642</v>
      </c>
      <c r="U2305" s="1">
        <v>0.94698091788410266</v>
      </c>
      <c r="V2305" s="1">
        <v>406.790663</v>
      </c>
      <c r="W2305" s="1">
        <v>379.211635</v>
      </c>
      <c r="X2305" s="1">
        <v>262.000766</v>
      </c>
      <c r="Y2305" s="1">
        <v>389.46</v>
      </c>
      <c r="Z2305" s="7">
        <v>74463.375599999999</v>
      </c>
      <c r="AA2305" s="7">
        <v>6.1604368865000003</v>
      </c>
      <c r="AB2305" s="7">
        <v>5.4064810443000004</v>
      </c>
      <c r="AC2305" s="7" t="s">
        <v>444</v>
      </c>
      <c r="AD2305" s="7" t="s">
        <v>445</v>
      </c>
      <c r="AE2305" s="7">
        <v>3.3689794197</v>
      </c>
      <c r="AF2305" s="7" t="s">
        <v>445</v>
      </c>
      <c r="AG2305" s="7">
        <v>5.7314816090000003</v>
      </c>
    </row>
    <row r="2306" spans="1:33" x14ac:dyDescent="0.25">
      <c r="A2306" s="1">
        <v>223443</v>
      </c>
      <c r="B2306" s="1">
        <v>21051006</v>
      </c>
      <c r="C2306" s="1">
        <v>9224647</v>
      </c>
      <c r="D2306" s="1">
        <v>282357</v>
      </c>
      <c r="E2306" s="1" t="s">
        <v>660</v>
      </c>
      <c r="F2306" s="1">
        <v>34203085</v>
      </c>
      <c r="G2306" s="1">
        <v>1.83</v>
      </c>
      <c r="H2306" s="1">
        <v>60.459377836448489</v>
      </c>
      <c r="I2306" s="1">
        <v>-27.669199804992779</v>
      </c>
      <c r="J2306" s="1">
        <v>12.525855091058734</v>
      </c>
      <c r="K2306" s="1">
        <v>-58.538744146240148</v>
      </c>
      <c r="L2306" s="1">
        <v>55.271721696371635</v>
      </c>
      <c r="M2306" s="1">
        <v>45.892501831054688</v>
      </c>
      <c r="N2306" s="1">
        <v>0.98098489443461101</v>
      </c>
      <c r="O2306" s="1">
        <v>0.96533690096206171</v>
      </c>
      <c r="P2306" s="1">
        <v>0.94698091788410266</v>
      </c>
      <c r="Q2306" s="1">
        <v>0.97925624847412118</v>
      </c>
      <c r="R2306" s="1">
        <v>0.9329846751933194</v>
      </c>
      <c r="S2306" s="1">
        <v>0.91363107291365642</v>
      </c>
      <c r="T2306" s="1">
        <v>0.91363107291365642</v>
      </c>
      <c r="U2306" s="1">
        <v>0.94698091788410266</v>
      </c>
      <c r="V2306" s="1">
        <v>406.790663</v>
      </c>
      <c r="W2306" s="1">
        <v>379.211635</v>
      </c>
      <c r="X2306" s="1">
        <v>262.000766</v>
      </c>
      <c r="Y2306" s="1">
        <v>389.46</v>
      </c>
      <c r="Z2306" s="7">
        <v>74463.375599999999</v>
      </c>
      <c r="AA2306" s="7">
        <v>5.4971050505000001</v>
      </c>
      <c r="AB2306" s="7">
        <v>4.9396274826999997</v>
      </c>
      <c r="AC2306" s="7" t="s">
        <v>444</v>
      </c>
      <c r="AD2306" s="7" t="s">
        <v>445</v>
      </c>
      <c r="AE2306" s="7">
        <v>3.0891215627999999</v>
      </c>
      <c r="AF2306" s="7" t="s">
        <v>445</v>
      </c>
      <c r="AG2306" s="7">
        <v>5.3002921168999997</v>
      </c>
    </row>
    <row r="2307" spans="1:33" x14ac:dyDescent="0.25">
      <c r="A2307" s="1">
        <v>225541</v>
      </c>
      <c r="B2307" s="1">
        <v>26051006</v>
      </c>
      <c r="C2307" s="1">
        <v>9224647</v>
      </c>
      <c r="D2307" s="1">
        <v>282385</v>
      </c>
      <c r="E2307" s="1" t="s">
        <v>660</v>
      </c>
      <c r="F2307" s="1">
        <v>34203085</v>
      </c>
      <c r="G2307" s="1">
        <v>1.83</v>
      </c>
      <c r="H2307" s="1">
        <v>59.071063533314899</v>
      </c>
      <c r="I2307" s="1">
        <v>-27.25990911131818</v>
      </c>
      <c r="J2307" s="1">
        <v>12.174785566534606</v>
      </c>
      <c r="K2307" s="1">
        <v>-57.145528978361604</v>
      </c>
      <c r="L2307" s="1">
        <v>54.022982089118699</v>
      </c>
      <c r="M2307" s="1">
        <v>45.892501831054688</v>
      </c>
      <c r="N2307" s="1">
        <v>0.98098489443461101</v>
      </c>
      <c r="O2307" s="1">
        <v>0.96533690096206171</v>
      </c>
      <c r="P2307" s="1">
        <v>0.94698091788410266</v>
      </c>
      <c r="Q2307" s="1">
        <v>0.97925624847412118</v>
      </c>
      <c r="R2307" s="1">
        <v>0.9329846751933194</v>
      </c>
      <c r="S2307" s="1">
        <v>0.91363107291365642</v>
      </c>
      <c r="T2307" s="1">
        <v>0.91363107291365642</v>
      </c>
      <c r="U2307" s="1">
        <v>0.94698091788410266</v>
      </c>
      <c r="V2307" s="1">
        <v>406.790663</v>
      </c>
      <c r="W2307" s="1">
        <v>379.211635</v>
      </c>
      <c r="X2307" s="1">
        <v>262.000766</v>
      </c>
      <c r="Y2307" s="1">
        <v>389.46</v>
      </c>
      <c r="Z2307" s="7">
        <v>74463.375599999999</v>
      </c>
      <c r="AA2307" s="7">
        <v>5.6472854385</v>
      </c>
      <c r="AB2307" s="7">
        <v>5.0792232390000001</v>
      </c>
      <c r="AC2307" s="7" t="s">
        <v>444</v>
      </c>
      <c r="AD2307" s="7" t="s">
        <v>445</v>
      </c>
      <c r="AE2307" s="7">
        <v>3.1888148595999999</v>
      </c>
      <c r="AF2307" s="7" t="s">
        <v>445</v>
      </c>
      <c r="AG2307" s="7">
        <v>5.4538940293999998</v>
      </c>
    </row>
    <row r="2308" spans="1:33" x14ac:dyDescent="0.25">
      <c r="A2308" s="1">
        <v>102908</v>
      </c>
      <c r="B2308" s="1">
        <v>20001000</v>
      </c>
      <c r="C2308" s="1">
        <v>9225655</v>
      </c>
      <c r="D2308" s="1">
        <v>282007</v>
      </c>
      <c r="E2308" s="1" t="s">
        <v>661</v>
      </c>
      <c r="F2308" s="1">
        <v>34203085</v>
      </c>
      <c r="G2308" s="1">
        <v>1.83</v>
      </c>
      <c r="H2308" s="1">
        <v>86.944118439162111</v>
      </c>
      <c r="I2308" s="1">
        <v>-39.705593210336161</v>
      </c>
      <c r="J2308" s="1">
        <v>19.257710851202539</v>
      </c>
      <c r="K2308" s="1">
        <v>-84.211659019269604</v>
      </c>
      <c r="L2308" s="1">
        <v>79.094494593989168</v>
      </c>
      <c r="M2308" s="1">
        <v>200.7550048828125</v>
      </c>
      <c r="N2308" s="1">
        <v>0.61179998224431809</v>
      </c>
      <c r="O2308" s="1">
        <v>0.96533690096206171</v>
      </c>
      <c r="P2308" s="1">
        <v>0.59059309886837441</v>
      </c>
      <c r="Q2308" s="1">
        <v>0.67061998401988643</v>
      </c>
      <c r="R2308" s="1">
        <v>0.9329846751933194</v>
      </c>
      <c r="S2308" s="1">
        <v>0.62567816796894282</v>
      </c>
      <c r="T2308" s="1">
        <v>0.62567816796894282</v>
      </c>
      <c r="U2308" s="1">
        <v>0.59059309886837441</v>
      </c>
      <c r="V2308" s="1">
        <v>406.790663</v>
      </c>
      <c r="W2308" s="1">
        <v>379.211635</v>
      </c>
      <c r="X2308" s="1">
        <v>262.000766</v>
      </c>
      <c r="Y2308" s="1">
        <v>389.46</v>
      </c>
      <c r="Z2308" s="7">
        <v>74463.375599999999</v>
      </c>
      <c r="AA2308" s="7">
        <v>1.8315469464</v>
      </c>
      <c r="AB2308" s="7">
        <v>1.5759048302000001</v>
      </c>
      <c r="AC2308" s="7" t="s">
        <v>444</v>
      </c>
      <c r="AD2308" s="7" t="s">
        <v>445</v>
      </c>
      <c r="AE2308" s="7">
        <v>0.94662070770999995</v>
      </c>
      <c r="AF2308" s="7" t="s">
        <v>445</v>
      </c>
      <c r="AG2308" s="7">
        <v>1.7313603717999999</v>
      </c>
    </row>
    <row r="2309" spans="1:33" x14ac:dyDescent="0.25">
      <c r="A2309" s="1">
        <v>105006</v>
      </c>
      <c r="B2309" s="1">
        <v>20002000</v>
      </c>
      <c r="C2309" s="1">
        <v>9225655</v>
      </c>
      <c r="D2309" s="1">
        <v>282014</v>
      </c>
      <c r="E2309" s="1" t="s">
        <v>661</v>
      </c>
      <c r="F2309" s="1">
        <v>34203085</v>
      </c>
      <c r="G2309" s="1">
        <v>1.83</v>
      </c>
      <c r="H2309" s="1">
        <v>67.736646952115379</v>
      </c>
      <c r="I2309" s="1">
        <v>-42.053490182808254</v>
      </c>
      <c r="J2309" s="1">
        <v>3.1638646266965651</v>
      </c>
      <c r="K2309" s="1">
        <v>-66.326372816708059</v>
      </c>
      <c r="L2309" s="1">
        <v>66.211493298021395</v>
      </c>
      <c r="M2309" s="1">
        <v>200.7550048828125</v>
      </c>
      <c r="N2309" s="1">
        <v>0.61179998224431809</v>
      </c>
      <c r="O2309" s="1">
        <v>0.96533690096206171</v>
      </c>
      <c r="P2309" s="1">
        <v>0.59059309886837441</v>
      </c>
      <c r="Q2309" s="1">
        <v>0.67061998401988643</v>
      </c>
      <c r="R2309" s="1">
        <v>0.9329846751933194</v>
      </c>
      <c r="S2309" s="1">
        <v>0.62567816796894282</v>
      </c>
      <c r="T2309" s="1">
        <v>0.62567816796894282</v>
      </c>
      <c r="U2309" s="1">
        <v>0.59059309886837441</v>
      </c>
      <c r="V2309" s="1">
        <v>406.790663</v>
      </c>
      <c r="W2309" s="1">
        <v>379.211635</v>
      </c>
      <c r="X2309" s="1">
        <v>262.000766</v>
      </c>
      <c r="Y2309" s="1">
        <v>389.46</v>
      </c>
      <c r="Z2309" s="7">
        <v>74463.375599999999</v>
      </c>
      <c r="AA2309" s="7">
        <v>2.3824909164000001</v>
      </c>
      <c r="AB2309" s="7">
        <v>2.3063309850999998</v>
      </c>
      <c r="AC2309" s="7" t="s">
        <v>444</v>
      </c>
      <c r="AD2309" s="7" t="s">
        <v>445</v>
      </c>
      <c r="AE2309" s="7">
        <v>1.4715381274999999</v>
      </c>
      <c r="AF2309" s="7" t="s">
        <v>445</v>
      </c>
      <c r="AG2309" s="7">
        <v>2.4678873352999999</v>
      </c>
    </row>
    <row r="2310" spans="1:33" x14ac:dyDescent="0.25">
      <c r="A2310" s="1">
        <v>108188</v>
      </c>
      <c r="B2310" s="1">
        <v>20003000</v>
      </c>
      <c r="C2310" s="1">
        <v>9225670</v>
      </c>
      <c r="D2310" s="1">
        <v>282023</v>
      </c>
      <c r="E2310" s="1" t="s">
        <v>662</v>
      </c>
      <c r="F2310" s="1">
        <v>34203085</v>
      </c>
      <c r="G2310" s="1">
        <v>1.83</v>
      </c>
      <c r="H2310" s="1">
        <v>67.439455652223202</v>
      </c>
      <c r="I2310" s="1">
        <v>-35.84420513325766</v>
      </c>
      <c r="J2310" s="1">
        <v>12.015743732731952</v>
      </c>
      <c r="K2310" s="1">
        <v>-64.059324614895644</v>
      </c>
      <c r="L2310" s="1">
        <v>62.309184266023941</v>
      </c>
      <c r="M2310" s="1">
        <v>195.00999450683594</v>
      </c>
      <c r="N2310" s="1">
        <v>0.63269092906605107</v>
      </c>
      <c r="O2310" s="1">
        <v>0.96533690096206171</v>
      </c>
      <c r="P2310" s="1">
        <v>0.61075990073142938</v>
      </c>
      <c r="Q2310" s="1">
        <v>0.68942183615944608</v>
      </c>
      <c r="R2310" s="1">
        <v>0.9329846751933194</v>
      </c>
      <c r="S2310" s="1">
        <v>0.64322000788040268</v>
      </c>
      <c r="T2310" s="1">
        <v>0.64322000788040268</v>
      </c>
      <c r="U2310" s="1">
        <v>0.61075990073142938</v>
      </c>
      <c r="V2310" s="1">
        <v>406.790663</v>
      </c>
      <c r="W2310" s="1">
        <v>379.211635</v>
      </c>
      <c r="X2310" s="1">
        <v>262.000766</v>
      </c>
      <c r="Y2310" s="1">
        <v>389.46</v>
      </c>
      <c r="Z2310" s="7">
        <v>74463.375599999999</v>
      </c>
      <c r="AA2310" s="7">
        <v>2.7170645591999998</v>
      </c>
      <c r="AB2310" s="7">
        <v>2.4342990806999998</v>
      </c>
      <c r="AC2310" s="7" t="s">
        <v>444</v>
      </c>
      <c r="AD2310" s="7" t="s">
        <v>445</v>
      </c>
      <c r="AE2310" s="7">
        <v>1.6307510386999999</v>
      </c>
      <c r="AF2310" s="7" t="s">
        <v>445</v>
      </c>
      <c r="AG2310" s="7">
        <v>2.7132228972000001</v>
      </c>
    </row>
    <row r="2311" spans="1:33" x14ac:dyDescent="0.25">
      <c r="A2311" s="1">
        <v>108189</v>
      </c>
      <c r="B2311" s="1">
        <v>20003000</v>
      </c>
      <c r="C2311" s="1">
        <v>9225664</v>
      </c>
      <c r="D2311" s="1">
        <v>282022</v>
      </c>
      <c r="E2311" s="1" t="s">
        <v>663</v>
      </c>
      <c r="F2311" s="1">
        <v>34203085</v>
      </c>
      <c r="G2311" s="1">
        <v>1.83</v>
      </c>
      <c r="H2311" s="1">
        <v>64.250446247751455</v>
      </c>
      <c r="I2311" s="1">
        <v>-30.779862806848982</v>
      </c>
      <c r="J2311" s="1">
        <v>15.359123362139787</v>
      </c>
      <c r="K2311" s="1">
        <v>-61.370032601371534</v>
      </c>
      <c r="L2311" s="1">
        <v>58.117013712662036</v>
      </c>
      <c r="M2311" s="1">
        <v>187.22749328613281</v>
      </c>
      <c r="N2311" s="1">
        <v>0.66099093350497151</v>
      </c>
      <c r="O2311" s="1">
        <v>0.96533690096206171</v>
      </c>
      <c r="P2311" s="1">
        <v>0.6380789393137094</v>
      </c>
      <c r="Q2311" s="1">
        <v>0.71489184015447449</v>
      </c>
      <c r="R2311" s="1">
        <v>0.9329846751933194</v>
      </c>
      <c r="S2311" s="1">
        <v>0.66698313128487674</v>
      </c>
      <c r="T2311" s="1">
        <v>0.66698313128487674</v>
      </c>
      <c r="U2311" s="1">
        <v>0.6380789393137094</v>
      </c>
      <c r="V2311" s="1">
        <v>406.790663</v>
      </c>
      <c r="W2311" s="1">
        <v>379.211635</v>
      </c>
      <c r="X2311" s="1">
        <v>262.000766</v>
      </c>
      <c r="Y2311" s="1">
        <v>389.46</v>
      </c>
      <c r="Z2311" s="7">
        <v>74463.375599999999</v>
      </c>
      <c r="AA2311" s="7">
        <v>3.1634444439</v>
      </c>
      <c r="AB2311" s="7">
        <v>2.7659965334000001</v>
      </c>
      <c r="AC2311" s="7" t="s">
        <v>444</v>
      </c>
      <c r="AD2311" s="7" t="s">
        <v>445</v>
      </c>
      <c r="AE2311" s="7">
        <v>1.8474824584</v>
      </c>
      <c r="AF2311" s="7" t="s">
        <v>445</v>
      </c>
      <c r="AG2311" s="7">
        <v>3.0493089733000001</v>
      </c>
    </row>
    <row r="2312" spans="1:33" x14ac:dyDescent="0.25">
      <c r="A2312" s="1">
        <v>112384</v>
      </c>
      <c r="B2312" s="1">
        <v>20004000</v>
      </c>
      <c r="C2312" s="1">
        <v>9225670</v>
      </c>
      <c r="D2312" s="1">
        <v>282032</v>
      </c>
      <c r="E2312" s="1" t="s">
        <v>662</v>
      </c>
      <c r="F2312" s="1">
        <v>34203085</v>
      </c>
      <c r="G2312" s="1">
        <v>1.83</v>
      </c>
      <c r="H2312" s="1">
        <v>54.034301793658074</v>
      </c>
      <c r="I2312" s="1">
        <v>-31.791441444685745</v>
      </c>
      <c r="J2312" s="1">
        <v>6.4813034690549767</v>
      </c>
      <c r="K2312" s="1">
        <v>-51.972885786989501</v>
      </c>
      <c r="L2312" s="1">
        <v>51.104515150357237</v>
      </c>
      <c r="M2312" s="1">
        <v>195.00999450683594</v>
      </c>
      <c r="N2312" s="1">
        <v>0.63269092906605107</v>
      </c>
      <c r="O2312" s="1">
        <v>0.96533690096206171</v>
      </c>
      <c r="P2312" s="1">
        <v>0.61075990073142938</v>
      </c>
      <c r="Q2312" s="1">
        <v>0.68942183615944608</v>
      </c>
      <c r="R2312" s="1">
        <v>0.9329846751933194</v>
      </c>
      <c r="S2312" s="1">
        <v>0.64322000788040268</v>
      </c>
      <c r="T2312" s="1">
        <v>0.64322000788040268</v>
      </c>
      <c r="U2312" s="1">
        <v>0.61075990073142938</v>
      </c>
      <c r="V2312" s="1">
        <v>406.790663</v>
      </c>
      <c r="W2312" s="1">
        <v>379.211635</v>
      </c>
      <c r="X2312" s="1">
        <v>262.000766</v>
      </c>
      <c r="Y2312" s="1">
        <v>389.46</v>
      </c>
      <c r="Z2312" s="7">
        <v>74463.375599999999</v>
      </c>
      <c r="AA2312" s="7">
        <v>3.5320312669999998</v>
      </c>
      <c r="AB2312" s="7">
        <v>3.2863006065000002</v>
      </c>
      <c r="AC2312" s="7" t="s">
        <v>444</v>
      </c>
      <c r="AD2312" s="7" t="s">
        <v>445</v>
      </c>
      <c r="AE2312" s="7">
        <v>2.2425394937999998</v>
      </c>
      <c r="AF2312" s="7" t="s">
        <v>445</v>
      </c>
      <c r="AG2312" s="7">
        <v>3.5767431870999999</v>
      </c>
    </row>
    <row r="2313" spans="1:33" x14ac:dyDescent="0.25">
      <c r="A2313" s="1">
        <v>112385</v>
      </c>
      <c r="B2313" s="1">
        <v>20004000</v>
      </c>
      <c r="C2313" s="1">
        <v>9225664</v>
      </c>
      <c r="D2313" s="1">
        <v>282031</v>
      </c>
      <c r="E2313" s="1" t="s">
        <v>663</v>
      </c>
      <c r="F2313" s="1">
        <v>34203085</v>
      </c>
      <c r="G2313" s="1">
        <v>1.83</v>
      </c>
      <c r="H2313" s="1">
        <v>50.840227097791228</v>
      </c>
      <c r="I2313" s="1">
        <v>-26.746665023089818</v>
      </c>
      <c r="J2313" s="1">
        <v>9.8297488458496982</v>
      </c>
      <c r="K2313" s="1">
        <v>-49.264027412660852</v>
      </c>
      <c r="L2313" s="1">
        <v>46.710176620671668</v>
      </c>
      <c r="M2313" s="1">
        <v>187.22749328613281</v>
      </c>
      <c r="N2313" s="1">
        <v>0.66099093350497151</v>
      </c>
      <c r="O2313" s="1">
        <v>0.96533690096206171</v>
      </c>
      <c r="P2313" s="1">
        <v>0.6380789393137094</v>
      </c>
      <c r="Q2313" s="1">
        <v>0.71489184015447449</v>
      </c>
      <c r="R2313" s="1">
        <v>0.9329846751933194</v>
      </c>
      <c r="S2313" s="1">
        <v>0.66698313128487674</v>
      </c>
      <c r="T2313" s="1">
        <v>0.66698313128487674</v>
      </c>
      <c r="U2313" s="1">
        <v>0.6380789393137094</v>
      </c>
      <c r="V2313" s="1">
        <v>406.790663</v>
      </c>
      <c r="W2313" s="1">
        <v>379.211635</v>
      </c>
      <c r="X2313" s="1">
        <v>262.000766</v>
      </c>
      <c r="Y2313" s="1">
        <v>389.46</v>
      </c>
      <c r="Z2313" s="7">
        <v>74463.375599999999</v>
      </c>
      <c r="AA2313" s="7">
        <v>4.1801764699000001</v>
      </c>
      <c r="AB2313" s="7">
        <v>3.7593602870999998</v>
      </c>
      <c r="AC2313" s="7" t="s">
        <v>444</v>
      </c>
      <c r="AD2313" s="7" t="s">
        <v>445</v>
      </c>
      <c r="AE2313" s="7">
        <v>2.5472148844000002</v>
      </c>
      <c r="AF2313" s="7" t="s">
        <v>445</v>
      </c>
      <c r="AG2313" s="7">
        <v>4.0443749070999999</v>
      </c>
    </row>
    <row r="2314" spans="1:33" x14ac:dyDescent="0.25">
      <c r="A2314" s="1">
        <v>115496</v>
      </c>
      <c r="B2314" s="1">
        <v>20005000</v>
      </c>
      <c r="C2314" s="1">
        <v>9225655</v>
      </c>
      <c r="D2314" s="1">
        <v>282039</v>
      </c>
      <c r="E2314" s="1" t="s">
        <v>661</v>
      </c>
      <c r="F2314" s="1">
        <v>34203085</v>
      </c>
      <c r="G2314" s="1">
        <v>1.83</v>
      </c>
      <c r="H2314" s="1">
        <v>90.780327159273611</v>
      </c>
      <c r="I2314" s="1">
        <v>-40.763732886099774</v>
      </c>
      <c r="J2314" s="1">
        <v>21.319411946695631</v>
      </c>
      <c r="K2314" s="1">
        <v>-88.045006775072068</v>
      </c>
      <c r="L2314" s="1">
        <v>82.222073660610135</v>
      </c>
      <c r="M2314" s="1">
        <v>200.7550048828125</v>
      </c>
      <c r="N2314" s="1">
        <v>0.61179998224431809</v>
      </c>
      <c r="O2314" s="1">
        <v>0.96533690096206171</v>
      </c>
      <c r="P2314" s="1">
        <v>0.59059309886837441</v>
      </c>
      <c r="Q2314" s="1">
        <v>0.67061998401988643</v>
      </c>
      <c r="R2314" s="1">
        <v>0.9329846751933194</v>
      </c>
      <c r="S2314" s="1">
        <v>0.62567816796894282</v>
      </c>
      <c r="T2314" s="1">
        <v>0.62567816796894282</v>
      </c>
      <c r="U2314" s="1">
        <v>0.59059309886837441</v>
      </c>
      <c r="V2314" s="1">
        <v>406.790663</v>
      </c>
      <c r="W2314" s="1">
        <v>379.211635</v>
      </c>
      <c r="X2314" s="1">
        <v>262.000766</v>
      </c>
      <c r="Y2314" s="1">
        <v>389.46</v>
      </c>
      <c r="Z2314" s="7">
        <v>74463.375599999999</v>
      </c>
      <c r="AA2314" s="7">
        <v>1.7238400185</v>
      </c>
      <c r="AB2314" s="7">
        <v>1.4670518563999999</v>
      </c>
      <c r="AC2314" s="7" t="s">
        <v>444</v>
      </c>
      <c r="AD2314" s="7" t="s">
        <v>445</v>
      </c>
      <c r="AE2314" s="7">
        <v>0.86186775697999995</v>
      </c>
      <c r="AF2314" s="7" t="s">
        <v>445</v>
      </c>
      <c r="AG2314" s="7">
        <v>1.6124410310999999</v>
      </c>
    </row>
    <row r="2315" spans="1:33" x14ac:dyDescent="0.25">
      <c r="A2315" s="1">
        <v>117594</v>
      </c>
      <c r="B2315" s="1">
        <v>20006000</v>
      </c>
      <c r="C2315" s="1">
        <v>9225655</v>
      </c>
      <c r="D2315" s="1">
        <v>282046</v>
      </c>
      <c r="E2315" s="1" t="s">
        <v>661</v>
      </c>
      <c r="F2315" s="1">
        <v>34203085</v>
      </c>
      <c r="G2315" s="1">
        <v>1.83</v>
      </c>
      <c r="H2315" s="1">
        <v>71.865703204370362</v>
      </c>
      <c r="I2315" s="1">
        <v>-37.374393981515112</v>
      </c>
      <c r="J2315" s="1">
        <v>11.210112858989962</v>
      </c>
      <c r="K2315" s="1">
        <v>-70.87049400758265</v>
      </c>
      <c r="L2315" s="1">
        <v>66.968450971347622</v>
      </c>
      <c r="M2315" s="1">
        <v>200.7550048828125</v>
      </c>
      <c r="N2315" s="1">
        <v>0.61179998224431809</v>
      </c>
      <c r="O2315" s="1">
        <v>0.96533690096206171</v>
      </c>
      <c r="P2315" s="1">
        <v>0.59059309886837441</v>
      </c>
      <c r="Q2315" s="1">
        <v>0.67061998401988643</v>
      </c>
      <c r="R2315" s="1">
        <v>0.9329846751933194</v>
      </c>
      <c r="S2315" s="1">
        <v>0.62567816796894282</v>
      </c>
      <c r="T2315" s="1">
        <v>0.62567816796894282</v>
      </c>
      <c r="U2315" s="1">
        <v>0.59059309886837441</v>
      </c>
      <c r="V2315" s="1">
        <v>406.790663</v>
      </c>
      <c r="W2315" s="1">
        <v>379.211635</v>
      </c>
      <c r="X2315" s="1">
        <v>262.000766</v>
      </c>
      <c r="Y2315" s="1">
        <v>389.46</v>
      </c>
      <c r="Z2315" s="7">
        <v>74463.375599999999</v>
      </c>
      <c r="AA2315" s="7">
        <v>2.3442579511999999</v>
      </c>
      <c r="AB2315" s="7">
        <v>2.1163651736000002</v>
      </c>
      <c r="AC2315" s="7" t="s">
        <v>444</v>
      </c>
      <c r="AD2315" s="7" t="s">
        <v>445</v>
      </c>
      <c r="AE2315" s="7">
        <v>1.3130664117999999</v>
      </c>
      <c r="AF2315" s="7" t="s">
        <v>445</v>
      </c>
      <c r="AG2315" s="7">
        <v>2.2455310423000001</v>
      </c>
    </row>
    <row r="2316" spans="1:33" x14ac:dyDescent="0.25">
      <c r="A2316" s="1">
        <v>120776</v>
      </c>
      <c r="B2316" s="1">
        <v>20007000</v>
      </c>
      <c r="C2316" s="1">
        <v>9225670</v>
      </c>
      <c r="D2316" s="1">
        <v>282055</v>
      </c>
      <c r="E2316" s="1" t="s">
        <v>662</v>
      </c>
      <c r="F2316" s="1">
        <v>34203085</v>
      </c>
      <c r="G2316" s="1">
        <v>1.83</v>
      </c>
      <c r="H2316" s="1">
        <v>67.304092283468336</v>
      </c>
      <c r="I2316" s="1">
        <v>-35.468770208421823</v>
      </c>
      <c r="J2316" s="1">
        <v>12.505549364470705</v>
      </c>
      <c r="K2316" s="1">
        <v>-64.268601949401386</v>
      </c>
      <c r="L2316" s="1">
        <v>62.007356527664285</v>
      </c>
      <c r="M2316" s="1">
        <v>195.00999450683594</v>
      </c>
      <c r="N2316" s="1">
        <v>0.63269092906605107</v>
      </c>
      <c r="O2316" s="1">
        <v>0.96533690096206171</v>
      </c>
      <c r="P2316" s="1">
        <v>0.61075990073142938</v>
      </c>
      <c r="Q2316" s="1">
        <v>0.68942183615944608</v>
      </c>
      <c r="R2316" s="1">
        <v>0.9329846751933194</v>
      </c>
      <c r="S2316" s="1">
        <v>0.64322000788040268</v>
      </c>
      <c r="T2316" s="1">
        <v>0.64322000788040268</v>
      </c>
      <c r="U2316" s="1">
        <v>0.61075990073142938</v>
      </c>
      <c r="V2316" s="1">
        <v>406.790663</v>
      </c>
      <c r="W2316" s="1">
        <v>379.211635</v>
      </c>
      <c r="X2316" s="1">
        <v>262.000766</v>
      </c>
      <c r="Y2316" s="1">
        <v>389.46</v>
      </c>
      <c r="Z2316" s="7">
        <v>74463.375599999999</v>
      </c>
      <c r="AA2316" s="7">
        <v>2.7351577863999998</v>
      </c>
      <c r="AB2316" s="7">
        <v>2.4412062133000001</v>
      </c>
      <c r="AC2316" s="7" t="s">
        <v>444</v>
      </c>
      <c r="AD2316" s="7" t="s">
        <v>445</v>
      </c>
      <c r="AE2316" s="7">
        <v>1.6221845452000001</v>
      </c>
      <c r="AF2316" s="7" t="s">
        <v>445</v>
      </c>
      <c r="AG2316" s="7">
        <v>2.7011315591999998</v>
      </c>
    </row>
    <row r="2317" spans="1:33" x14ac:dyDescent="0.25">
      <c r="A2317" s="1">
        <v>120777</v>
      </c>
      <c r="B2317" s="1">
        <v>20007000</v>
      </c>
      <c r="C2317" s="1">
        <v>9225664</v>
      </c>
      <c r="D2317" s="1">
        <v>282054</v>
      </c>
      <c r="E2317" s="1" t="s">
        <v>663</v>
      </c>
      <c r="F2317" s="1">
        <v>34203085</v>
      </c>
      <c r="G2317" s="1">
        <v>1.83</v>
      </c>
      <c r="H2317" s="1">
        <v>64.118090302958393</v>
      </c>
      <c r="I2317" s="1">
        <v>-30.403717152573304</v>
      </c>
      <c r="J2317" s="1">
        <v>15.845921569916714</v>
      </c>
      <c r="K2317" s="1">
        <v>-61.580020665317143</v>
      </c>
      <c r="L2317" s="1">
        <v>57.850318492829174</v>
      </c>
      <c r="M2317" s="1">
        <v>187.22749328613281</v>
      </c>
      <c r="N2317" s="1">
        <v>0.66099093350497151</v>
      </c>
      <c r="O2317" s="1">
        <v>0.96533690096206171</v>
      </c>
      <c r="P2317" s="1">
        <v>0.6380789393137094</v>
      </c>
      <c r="Q2317" s="1">
        <v>0.71489184015447449</v>
      </c>
      <c r="R2317" s="1">
        <v>0.9329846751933194</v>
      </c>
      <c r="S2317" s="1">
        <v>0.66698313128487674</v>
      </c>
      <c r="T2317" s="1">
        <v>0.66698313128487674</v>
      </c>
      <c r="U2317" s="1">
        <v>0.6380789393137094</v>
      </c>
      <c r="V2317" s="1">
        <v>406.790663</v>
      </c>
      <c r="W2317" s="1">
        <v>379.211635</v>
      </c>
      <c r="X2317" s="1">
        <v>262.000766</v>
      </c>
      <c r="Y2317" s="1">
        <v>389.46</v>
      </c>
      <c r="Z2317" s="7">
        <v>74463.375599999999</v>
      </c>
      <c r="AA2317" s="7">
        <v>3.1826383006999999</v>
      </c>
      <c r="AB2317" s="7">
        <v>2.7737705021000001</v>
      </c>
      <c r="AC2317" s="7" t="s">
        <v>444</v>
      </c>
      <c r="AD2317" s="7" t="s">
        <v>445</v>
      </c>
      <c r="AE2317" s="7">
        <v>1.8377725343</v>
      </c>
      <c r="AF2317" s="7" t="s">
        <v>445</v>
      </c>
      <c r="AG2317" s="7">
        <v>3.035500817</v>
      </c>
    </row>
    <row r="2318" spans="1:33" x14ac:dyDescent="0.25">
      <c r="A2318" s="1">
        <v>124972</v>
      </c>
      <c r="B2318" s="1">
        <v>20008000</v>
      </c>
      <c r="C2318" s="1">
        <v>9225670</v>
      </c>
      <c r="D2318" s="1">
        <v>282064</v>
      </c>
      <c r="E2318" s="1" t="s">
        <v>662</v>
      </c>
      <c r="F2318" s="1">
        <v>34203085</v>
      </c>
      <c r="G2318" s="1">
        <v>1.83</v>
      </c>
      <c r="H2318" s="1">
        <v>61.012751346676346</v>
      </c>
      <c r="I2318" s="1">
        <v>-36.857645136225145</v>
      </c>
      <c r="J2318" s="1">
        <v>6.9006737489886705</v>
      </c>
      <c r="K2318" s="1">
        <v>-59.04921836761676</v>
      </c>
      <c r="L2318" s="1">
        <v>57.875804115443749</v>
      </c>
      <c r="M2318" s="1">
        <v>195.00999450683594</v>
      </c>
      <c r="N2318" s="1">
        <v>0.63269092906605107</v>
      </c>
      <c r="O2318" s="1">
        <v>0.96533690096206171</v>
      </c>
      <c r="P2318" s="1">
        <v>0.61075990073142938</v>
      </c>
      <c r="Q2318" s="1">
        <v>0.68942183615944608</v>
      </c>
      <c r="R2318" s="1">
        <v>0.9329846751933194</v>
      </c>
      <c r="S2318" s="1">
        <v>0.64322000788040268</v>
      </c>
      <c r="T2318" s="1">
        <v>0.64322000788040268</v>
      </c>
      <c r="U2318" s="1">
        <v>0.61075990073142938</v>
      </c>
      <c r="V2318" s="1">
        <v>406.790663</v>
      </c>
      <c r="W2318" s="1">
        <v>379.211635</v>
      </c>
      <c r="X2318" s="1">
        <v>262.000766</v>
      </c>
      <c r="Y2318" s="1">
        <v>389.46</v>
      </c>
      <c r="Z2318" s="7">
        <v>74463.375599999999</v>
      </c>
      <c r="AA2318" s="7">
        <v>3.0017977130000002</v>
      </c>
      <c r="AB2318" s="7">
        <v>2.7960468170000001</v>
      </c>
      <c r="AC2318" s="7" t="s">
        <v>444</v>
      </c>
      <c r="AD2318" s="7" t="s">
        <v>445</v>
      </c>
      <c r="AE2318" s="7">
        <v>1.853960466</v>
      </c>
      <c r="AF2318" s="7" t="s">
        <v>445</v>
      </c>
      <c r="AG2318" s="7">
        <v>3.0282760299999998</v>
      </c>
    </row>
    <row r="2319" spans="1:33" x14ac:dyDescent="0.25">
      <c r="A2319" s="1">
        <v>124973</v>
      </c>
      <c r="B2319" s="1">
        <v>20008000</v>
      </c>
      <c r="C2319" s="1">
        <v>9225664</v>
      </c>
      <c r="D2319" s="1">
        <v>282063</v>
      </c>
      <c r="E2319" s="1" t="s">
        <v>663</v>
      </c>
      <c r="F2319" s="1">
        <v>34203085</v>
      </c>
      <c r="G2319" s="1">
        <v>1.83</v>
      </c>
      <c r="H2319" s="1">
        <v>57.819454931966426</v>
      </c>
      <c r="I2319" s="1">
        <v>-31.831566892969171</v>
      </c>
      <c r="J2319" s="1">
        <v>10.248342618402523</v>
      </c>
      <c r="K2319" s="1">
        <v>-56.321663458440845</v>
      </c>
      <c r="L2319" s="1">
        <v>53.442756076332742</v>
      </c>
      <c r="M2319" s="1">
        <v>187.22749328613281</v>
      </c>
      <c r="N2319" s="1">
        <v>0.66099093350497151</v>
      </c>
      <c r="O2319" s="1">
        <v>0.96533690096206171</v>
      </c>
      <c r="P2319" s="1">
        <v>0.6380789393137094</v>
      </c>
      <c r="Q2319" s="1">
        <v>0.71489184015447449</v>
      </c>
      <c r="R2319" s="1">
        <v>0.9329846751933194</v>
      </c>
      <c r="S2319" s="1">
        <v>0.66698313128487674</v>
      </c>
      <c r="T2319" s="1">
        <v>0.66698313128487674</v>
      </c>
      <c r="U2319" s="1">
        <v>0.6380789393137094</v>
      </c>
      <c r="V2319" s="1">
        <v>406.790663</v>
      </c>
      <c r="W2319" s="1">
        <v>379.211635</v>
      </c>
      <c r="X2319" s="1">
        <v>262.000766</v>
      </c>
      <c r="Y2319" s="1">
        <v>389.46</v>
      </c>
      <c r="Z2319" s="7">
        <v>74463.375599999999</v>
      </c>
      <c r="AA2319" s="7">
        <v>3.5275913070999998</v>
      </c>
      <c r="AB2319" s="7">
        <v>3.1848709595</v>
      </c>
      <c r="AC2319" s="7" t="s">
        <v>444</v>
      </c>
      <c r="AD2319" s="7" t="s">
        <v>445</v>
      </c>
      <c r="AE2319" s="7">
        <v>2.1027153776</v>
      </c>
      <c r="AF2319" s="7" t="s">
        <v>445</v>
      </c>
      <c r="AG2319" s="7">
        <v>3.4122671178999999</v>
      </c>
    </row>
    <row r="2320" spans="1:33" x14ac:dyDescent="0.25">
      <c r="A2320" s="1">
        <v>128084</v>
      </c>
      <c r="B2320" s="1">
        <v>20009000</v>
      </c>
      <c r="C2320" s="1">
        <v>9225655</v>
      </c>
      <c r="D2320" s="1">
        <v>282074</v>
      </c>
      <c r="E2320" s="1" t="s">
        <v>661</v>
      </c>
      <c r="F2320" s="1">
        <v>34203085</v>
      </c>
      <c r="G2320" s="1">
        <v>1.83</v>
      </c>
      <c r="H2320" s="1">
        <v>76.30191507355056</v>
      </c>
      <c r="I2320" s="1">
        <v>-38.33482323654691</v>
      </c>
      <c r="J2320" s="1">
        <v>12.009284671420097</v>
      </c>
      <c r="K2320" s="1">
        <v>-73.644051242692882</v>
      </c>
      <c r="L2320" s="1">
        <v>71.062464484468506</v>
      </c>
      <c r="M2320" s="1">
        <v>200.7550048828125</v>
      </c>
      <c r="N2320" s="1">
        <v>0.61179998224431809</v>
      </c>
      <c r="O2320" s="1">
        <v>0.96533690096206171</v>
      </c>
      <c r="P2320" s="1">
        <v>0.59059309886837441</v>
      </c>
      <c r="Q2320" s="1">
        <v>0.67061998401988643</v>
      </c>
      <c r="R2320" s="1">
        <v>0.9329846751933194</v>
      </c>
      <c r="S2320" s="1">
        <v>0.62567816796894282</v>
      </c>
      <c r="T2320" s="1">
        <v>0.62567816796894282</v>
      </c>
      <c r="U2320" s="1">
        <v>0.59059309886837441</v>
      </c>
      <c r="V2320" s="1">
        <v>406.790663</v>
      </c>
      <c r="W2320" s="1">
        <v>379.211635</v>
      </c>
      <c r="X2320" s="1">
        <v>262.000766</v>
      </c>
      <c r="Y2320" s="1">
        <v>389.46</v>
      </c>
      <c r="Z2320" s="7">
        <v>74463.375599999999</v>
      </c>
      <c r="AA2320" s="7">
        <v>2.1515903124000002</v>
      </c>
      <c r="AB2320" s="7">
        <v>1.9351789456999999</v>
      </c>
      <c r="AC2320" s="7" t="s">
        <v>444</v>
      </c>
      <c r="AD2320" s="7" t="s">
        <v>445</v>
      </c>
      <c r="AE2320" s="7">
        <v>1.2259524905000001</v>
      </c>
      <c r="AF2320" s="7" t="s">
        <v>445</v>
      </c>
      <c r="AG2320" s="7">
        <v>2.1232989550000001</v>
      </c>
    </row>
    <row r="2321" spans="1:33" x14ac:dyDescent="0.25">
      <c r="A2321" s="1">
        <v>130182</v>
      </c>
      <c r="B2321" s="1">
        <v>20010000</v>
      </c>
      <c r="C2321" s="1">
        <v>9225655</v>
      </c>
      <c r="D2321" s="1">
        <v>282084</v>
      </c>
      <c r="E2321" s="1" t="s">
        <v>661</v>
      </c>
      <c r="F2321" s="1">
        <v>34203085</v>
      </c>
      <c r="G2321" s="1">
        <v>1.83</v>
      </c>
      <c r="H2321" s="1">
        <v>67.471212424400733</v>
      </c>
      <c r="I2321" s="1">
        <v>-47.907786824378412</v>
      </c>
      <c r="J2321" s="1">
        <v>-4.4170356102246746</v>
      </c>
      <c r="K2321" s="1">
        <v>-63.958649238337479</v>
      </c>
      <c r="L2321" s="1">
        <v>69.784900613729206</v>
      </c>
      <c r="M2321" s="1">
        <v>200.7550048828125</v>
      </c>
      <c r="N2321" s="1">
        <v>0.61179998224431809</v>
      </c>
      <c r="O2321" s="1">
        <v>0.96533690096206171</v>
      </c>
      <c r="P2321" s="1">
        <v>0.59059309886837441</v>
      </c>
      <c r="Q2321" s="1">
        <v>0.67061998401988643</v>
      </c>
      <c r="R2321" s="1">
        <v>0.9329846751933194</v>
      </c>
      <c r="S2321" s="1">
        <v>0.62567816796894282</v>
      </c>
      <c r="T2321" s="1">
        <v>0.62567816796894282</v>
      </c>
      <c r="U2321" s="1">
        <v>0.59059309886837441</v>
      </c>
      <c r="V2321" s="1">
        <v>406.790663</v>
      </c>
      <c r="W2321" s="1">
        <v>379.211635</v>
      </c>
      <c r="X2321" s="1">
        <v>262.000766</v>
      </c>
      <c r="Y2321" s="1">
        <v>389.46</v>
      </c>
      <c r="Z2321" s="7">
        <v>74463.375599999999</v>
      </c>
      <c r="AA2321" s="7">
        <v>2.2092870044000001</v>
      </c>
      <c r="AB2321" s="7">
        <v>2.3193382272999998</v>
      </c>
      <c r="AC2321" s="7" t="s">
        <v>444</v>
      </c>
      <c r="AD2321" s="7">
        <v>36.112709459999998</v>
      </c>
      <c r="AE2321" s="7">
        <v>1.5630334791</v>
      </c>
      <c r="AF2321" s="7">
        <v>51.073926628999999</v>
      </c>
      <c r="AG2321" s="7">
        <v>2.5962671355000002</v>
      </c>
    </row>
    <row r="2322" spans="1:33" x14ac:dyDescent="0.25">
      <c r="A2322" s="1">
        <v>132280</v>
      </c>
      <c r="B2322" s="1">
        <v>20011000</v>
      </c>
      <c r="C2322" s="1">
        <v>9225664</v>
      </c>
      <c r="D2322" s="1">
        <v>282090</v>
      </c>
      <c r="E2322" s="1" t="s">
        <v>663</v>
      </c>
      <c r="F2322" s="1">
        <v>34203085</v>
      </c>
      <c r="G2322" s="1">
        <v>1.83</v>
      </c>
      <c r="H2322" s="1">
        <v>66.857539442447901</v>
      </c>
      <c r="I2322" s="1">
        <v>-30.810899630503439</v>
      </c>
      <c r="J2322" s="1">
        <v>17.016381819975187</v>
      </c>
      <c r="K2322" s="1">
        <v>-63.769271774824233</v>
      </c>
      <c r="L2322" s="1">
        <v>60.184763061861311</v>
      </c>
      <c r="M2322" s="1">
        <v>187.22749328613281</v>
      </c>
      <c r="N2322" s="1">
        <v>0.66099093350497151</v>
      </c>
      <c r="O2322" s="1">
        <v>0.96533690096206171</v>
      </c>
      <c r="P2322" s="1">
        <v>0.6380789393137094</v>
      </c>
      <c r="Q2322" s="1">
        <v>0.71489184015447449</v>
      </c>
      <c r="R2322" s="1">
        <v>0.9329846751933194</v>
      </c>
      <c r="S2322" s="1">
        <v>0.66698313128487674</v>
      </c>
      <c r="T2322" s="1">
        <v>0.66698313128487674</v>
      </c>
      <c r="U2322" s="1">
        <v>0.6380789393137094</v>
      </c>
      <c r="V2322" s="1">
        <v>406.790663</v>
      </c>
      <c r="W2322" s="1">
        <v>379.211635</v>
      </c>
      <c r="X2322" s="1">
        <v>262.000766</v>
      </c>
      <c r="Y2322" s="1">
        <v>389.46</v>
      </c>
      <c r="Z2322" s="7">
        <v>74463.375599999999</v>
      </c>
      <c r="AA2322" s="7">
        <v>3.0204022667000001</v>
      </c>
      <c r="AB2322" s="7">
        <v>2.6191424310999998</v>
      </c>
      <c r="AC2322" s="7" t="s">
        <v>444</v>
      </c>
      <c r="AD2322" s="7" t="s">
        <v>445</v>
      </c>
      <c r="AE2322" s="7">
        <v>1.7403494886999999</v>
      </c>
      <c r="AF2322" s="7" t="s">
        <v>445</v>
      </c>
      <c r="AG2322" s="7">
        <v>2.8969587826000001</v>
      </c>
    </row>
    <row r="2323" spans="1:33" x14ac:dyDescent="0.25">
      <c r="A2323" s="1">
        <v>134378</v>
      </c>
      <c r="B2323" s="1">
        <v>20012000</v>
      </c>
      <c r="C2323" s="1">
        <v>9225655</v>
      </c>
      <c r="D2323" s="1">
        <v>282099</v>
      </c>
      <c r="E2323" s="1" t="s">
        <v>661</v>
      </c>
      <c r="F2323" s="1">
        <v>34203085</v>
      </c>
      <c r="G2323" s="1">
        <v>1.83</v>
      </c>
      <c r="H2323" s="1">
        <v>67.821703292958361</v>
      </c>
      <c r="I2323" s="1">
        <v>-41.512795422688356</v>
      </c>
      <c r="J2323" s="1">
        <v>3.7880826793861866</v>
      </c>
      <c r="K2323" s="1">
        <v>-66.45103926508493</v>
      </c>
      <c r="L2323" s="1">
        <v>66.009303515805215</v>
      </c>
      <c r="M2323" s="1">
        <v>200.7550048828125</v>
      </c>
      <c r="N2323" s="1">
        <v>0.61179998224431809</v>
      </c>
      <c r="O2323" s="1">
        <v>0.96533690096206171</v>
      </c>
      <c r="P2323" s="1">
        <v>0.59059309886837441</v>
      </c>
      <c r="Q2323" s="1">
        <v>0.67061998401988643</v>
      </c>
      <c r="R2323" s="1">
        <v>0.9329846751933194</v>
      </c>
      <c r="S2323" s="1">
        <v>0.62567816796894282</v>
      </c>
      <c r="T2323" s="1">
        <v>0.62567816796894282</v>
      </c>
      <c r="U2323" s="1">
        <v>0.59059309886837441</v>
      </c>
      <c r="V2323" s="1">
        <v>406.790663</v>
      </c>
      <c r="W2323" s="1">
        <v>379.211635</v>
      </c>
      <c r="X2323" s="1">
        <v>262.000766</v>
      </c>
      <c r="Y2323" s="1">
        <v>389.46</v>
      </c>
      <c r="Z2323" s="7">
        <v>74463.375599999999</v>
      </c>
      <c r="AA2323" s="7">
        <v>2.3928516543999998</v>
      </c>
      <c r="AB2323" s="7">
        <v>2.3021844596999999</v>
      </c>
      <c r="AC2323" s="7" t="s">
        <v>444</v>
      </c>
      <c r="AD2323" s="7" t="s">
        <v>445</v>
      </c>
      <c r="AE2323" s="7">
        <v>1.4669013621</v>
      </c>
      <c r="AF2323" s="7" t="s">
        <v>445</v>
      </c>
      <c r="AG2323" s="7">
        <v>2.4613813542999998</v>
      </c>
    </row>
    <row r="2324" spans="1:33" x14ac:dyDescent="0.25">
      <c r="A2324" s="1">
        <v>136476</v>
      </c>
      <c r="B2324" s="1">
        <v>20013000</v>
      </c>
      <c r="C2324" s="1">
        <v>9225655</v>
      </c>
      <c r="D2324" s="1">
        <v>282108</v>
      </c>
      <c r="E2324" s="1" t="s">
        <v>661</v>
      </c>
      <c r="F2324" s="1">
        <v>34203085</v>
      </c>
      <c r="G2324" s="1">
        <v>1.83</v>
      </c>
      <c r="H2324" s="1">
        <v>108.06474832673197</v>
      </c>
      <c r="I2324" s="1">
        <v>-66.832093633595917</v>
      </c>
      <c r="J2324" s="1">
        <v>9.6285565564422981</v>
      </c>
      <c r="K2324" s="1">
        <v>-101.21479602591404</v>
      </c>
      <c r="L2324" s="1">
        <v>103.59713880107019</v>
      </c>
      <c r="M2324" s="1">
        <v>200.7550048828125</v>
      </c>
      <c r="N2324" s="1">
        <v>0.61179998224431809</v>
      </c>
      <c r="O2324" s="1">
        <v>0.96533690096206171</v>
      </c>
      <c r="P2324" s="1">
        <v>0.59059309886837441</v>
      </c>
      <c r="Q2324" s="1">
        <v>0.67061998401988643</v>
      </c>
      <c r="R2324" s="1">
        <v>0.9329846751933194</v>
      </c>
      <c r="S2324" s="1">
        <v>0.62567816796894282</v>
      </c>
      <c r="T2324" s="1">
        <v>0.62567816796894282</v>
      </c>
      <c r="U2324" s="1">
        <v>0.59059309886837441</v>
      </c>
      <c r="V2324" s="1">
        <v>406.790663</v>
      </c>
      <c r="W2324" s="1">
        <v>379.211635</v>
      </c>
      <c r="X2324" s="1">
        <v>262.000766</v>
      </c>
      <c r="Y2324" s="1">
        <v>389.46</v>
      </c>
      <c r="Z2324" s="7">
        <v>74463.375599999999</v>
      </c>
      <c r="AA2324" s="7">
        <v>1.1618335915</v>
      </c>
      <c r="AB2324" s="7">
        <v>1.0724591332</v>
      </c>
      <c r="AC2324" s="7" t="s">
        <v>444</v>
      </c>
      <c r="AD2324" s="7" t="s">
        <v>445</v>
      </c>
      <c r="AE2324" s="7">
        <v>0.61960667525000002</v>
      </c>
      <c r="AF2324" s="7" t="s">
        <v>445</v>
      </c>
      <c r="AG2324" s="7">
        <v>1.2725174314000001</v>
      </c>
    </row>
    <row r="2325" spans="1:33" x14ac:dyDescent="0.25">
      <c r="A2325" s="1">
        <v>138574</v>
      </c>
      <c r="B2325" s="1">
        <v>20014000</v>
      </c>
      <c r="C2325" s="1">
        <v>9225664</v>
      </c>
      <c r="D2325" s="1">
        <v>282115</v>
      </c>
      <c r="E2325" s="1" t="s">
        <v>663</v>
      </c>
      <c r="F2325" s="1">
        <v>34203085</v>
      </c>
      <c r="G2325" s="1">
        <v>1.83</v>
      </c>
      <c r="H2325" s="1">
        <v>72.934841573174438</v>
      </c>
      <c r="I2325" s="1">
        <v>-30.876207378814975</v>
      </c>
      <c r="J2325" s="1">
        <v>21.28519112924873</v>
      </c>
      <c r="K2325" s="1">
        <v>-69.760404195566537</v>
      </c>
      <c r="L2325" s="1">
        <v>64.966272457380455</v>
      </c>
      <c r="M2325" s="1">
        <v>187.22749328613281</v>
      </c>
      <c r="N2325" s="1">
        <v>0.66099093350497151</v>
      </c>
      <c r="O2325" s="1">
        <v>0.96533690096206171</v>
      </c>
      <c r="P2325" s="1">
        <v>0.6380789393137094</v>
      </c>
      <c r="Q2325" s="1">
        <v>0.71489184015447449</v>
      </c>
      <c r="R2325" s="1">
        <v>0.9329846751933194</v>
      </c>
      <c r="S2325" s="1">
        <v>0.66698313128487674</v>
      </c>
      <c r="T2325" s="1">
        <v>0.66698313128487674</v>
      </c>
      <c r="U2325" s="1">
        <v>0.6380789393137094</v>
      </c>
      <c r="V2325" s="1">
        <v>406.790663</v>
      </c>
      <c r="W2325" s="1">
        <v>379.211635</v>
      </c>
      <c r="X2325" s="1">
        <v>262.000766</v>
      </c>
      <c r="Y2325" s="1">
        <v>389.46</v>
      </c>
      <c r="Z2325" s="7">
        <v>74463.375599999999</v>
      </c>
      <c r="AA2325" s="7">
        <v>2.7245011709</v>
      </c>
      <c r="AB2325" s="7">
        <v>2.3175770676999998</v>
      </c>
      <c r="AC2325" s="7" t="s">
        <v>444</v>
      </c>
      <c r="AD2325" s="7" t="s">
        <v>445</v>
      </c>
      <c r="AE2325" s="7">
        <v>1.5050039964999999</v>
      </c>
      <c r="AF2325" s="7" t="s">
        <v>445</v>
      </c>
      <c r="AG2325" s="7">
        <v>2.5622818784999999</v>
      </c>
    </row>
    <row r="2326" spans="1:33" x14ac:dyDescent="0.25">
      <c r="A2326" s="1">
        <v>140672</v>
      </c>
      <c r="B2326" s="1">
        <v>20015000</v>
      </c>
      <c r="C2326" s="1">
        <v>9225664</v>
      </c>
      <c r="D2326" s="1">
        <v>282122</v>
      </c>
      <c r="E2326" s="1" t="s">
        <v>663</v>
      </c>
      <c r="F2326" s="1">
        <v>34203085</v>
      </c>
      <c r="G2326" s="1">
        <v>1.83</v>
      </c>
      <c r="H2326" s="1">
        <v>55.318759209785959</v>
      </c>
      <c r="I2326" s="1">
        <v>-26.064411399393968</v>
      </c>
      <c r="J2326" s="1">
        <v>13.691856165830881</v>
      </c>
      <c r="K2326" s="1">
        <v>-53.780156969851433</v>
      </c>
      <c r="L2326" s="1">
        <v>49.904550028629366</v>
      </c>
      <c r="M2326" s="1">
        <v>187.22749328613281</v>
      </c>
      <c r="N2326" s="1">
        <v>0.66099093350497151</v>
      </c>
      <c r="O2326" s="1">
        <v>0.96533690096206171</v>
      </c>
      <c r="P2326" s="1">
        <v>0.6380789393137094</v>
      </c>
      <c r="Q2326" s="1">
        <v>0.71489184015447449</v>
      </c>
      <c r="R2326" s="1">
        <v>0.9329846751933194</v>
      </c>
      <c r="S2326" s="1">
        <v>0.66698313128487674</v>
      </c>
      <c r="T2326" s="1">
        <v>0.66698313128487674</v>
      </c>
      <c r="U2326" s="1">
        <v>0.6380789393137094</v>
      </c>
      <c r="V2326" s="1">
        <v>406.790663</v>
      </c>
      <c r="W2326" s="1">
        <v>379.211635</v>
      </c>
      <c r="X2326" s="1">
        <v>262.000766</v>
      </c>
      <c r="Y2326" s="1">
        <v>389.46</v>
      </c>
      <c r="Z2326" s="7">
        <v>74463.375599999999</v>
      </c>
      <c r="AA2326" s="7">
        <v>3.8485951219999999</v>
      </c>
      <c r="AB2326" s="7">
        <v>3.3740488994</v>
      </c>
      <c r="AC2326" s="7" t="s">
        <v>444</v>
      </c>
      <c r="AD2326" s="7" t="s">
        <v>445</v>
      </c>
      <c r="AE2326" s="7">
        <v>2.2493414141999999</v>
      </c>
      <c r="AF2326" s="7" t="s">
        <v>445</v>
      </c>
      <c r="AG2326" s="7">
        <v>3.6207790700000002</v>
      </c>
    </row>
    <row r="2327" spans="1:33" x14ac:dyDescent="0.25">
      <c r="A2327" s="1">
        <v>142770</v>
      </c>
      <c r="B2327" s="1">
        <v>20016000</v>
      </c>
      <c r="C2327" s="1">
        <v>9225664</v>
      </c>
      <c r="D2327" s="1">
        <v>282129</v>
      </c>
      <c r="E2327" s="1" t="s">
        <v>663</v>
      </c>
      <c r="F2327" s="1">
        <v>34203085</v>
      </c>
      <c r="G2327" s="1">
        <v>1.83</v>
      </c>
      <c r="H2327" s="1">
        <v>69.804367519751736</v>
      </c>
      <c r="I2327" s="1">
        <v>-29.411062770974077</v>
      </c>
      <c r="J2327" s="1">
        <v>20.126372029856299</v>
      </c>
      <c r="K2327" s="1">
        <v>-66.452344376957029</v>
      </c>
      <c r="L2327" s="1">
        <v>62.234832025756461</v>
      </c>
      <c r="M2327" s="1">
        <v>187.22749328613281</v>
      </c>
      <c r="N2327" s="1">
        <v>0.66099093350497151</v>
      </c>
      <c r="O2327" s="1">
        <v>0.96533690096206171</v>
      </c>
      <c r="P2327" s="1">
        <v>0.6380789393137094</v>
      </c>
      <c r="Q2327" s="1">
        <v>0.71489184015447449</v>
      </c>
      <c r="R2327" s="1">
        <v>0.9329846751933194</v>
      </c>
      <c r="S2327" s="1">
        <v>0.66698313128487674</v>
      </c>
      <c r="T2327" s="1">
        <v>0.66698313128487674</v>
      </c>
      <c r="U2327" s="1">
        <v>0.6380789393137094</v>
      </c>
      <c r="V2327" s="1">
        <v>406.790663</v>
      </c>
      <c r="W2327" s="1">
        <v>379.211635</v>
      </c>
      <c r="X2327" s="1">
        <v>262.000766</v>
      </c>
      <c r="Y2327" s="1">
        <v>389.46</v>
      </c>
      <c r="Z2327" s="7">
        <v>74463.375599999999</v>
      </c>
      <c r="AA2327" s="7">
        <v>2.8879667537000002</v>
      </c>
      <c r="AB2327" s="7">
        <v>2.4663584305000001</v>
      </c>
      <c r="AC2327" s="7" t="s">
        <v>444</v>
      </c>
      <c r="AD2327" s="7" t="s">
        <v>445</v>
      </c>
      <c r="AE2327" s="7">
        <v>1.6297054368999999</v>
      </c>
      <c r="AF2327" s="7" t="s">
        <v>445</v>
      </c>
      <c r="AG2327" s="7">
        <v>2.7396156002000001</v>
      </c>
    </row>
    <row r="2328" spans="1:33" x14ac:dyDescent="0.25">
      <c r="A2328" s="1">
        <v>144868</v>
      </c>
      <c r="B2328" s="1">
        <v>20017000</v>
      </c>
      <c r="C2328" s="1">
        <v>9225664</v>
      </c>
      <c r="D2328" s="1">
        <v>282136</v>
      </c>
      <c r="E2328" s="1" t="s">
        <v>663</v>
      </c>
      <c r="F2328" s="1">
        <v>34203085</v>
      </c>
      <c r="G2328" s="1">
        <v>1.83</v>
      </c>
      <c r="H2328" s="1">
        <v>50.469010539213748</v>
      </c>
      <c r="I2328" s="1">
        <v>-30.167190875196823</v>
      </c>
      <c r="J2328" s="1">
        <v>5.8684962959626752</v>
      </c>
      <c r="K2328" s="1">
        <v>-48.742505032683127</v>
      </c>
      <c r="L2328" s="1">
        <v>47.80722096448067</v>
      </c>
      <c r="M2328" s="1">
        <v>187.22749328613281</v>
      </c>
      <c r="N2328" s="1">
        <v>0.66099093350497151</v>
      </c>
      <c r="O2328" s="1">
        <v>0.96533690096206171</v>
      </c>
      <c r="P2328" s="1">
        <v>0.6380789393137094</v>
      </c>
      <c r="Q2328" s="1">
        <v>0.71489184015447449</v>
      </c>
      <c r="R2328" s="1">
        <v>0.9329846751933194</v>
      </c>
      <c r="S2328" s="1">
        <v>0.66698313128487674</v>
      </c>
      <c r="T2328" s="1">
        <v>0.66698313128487674</v>
      </c>
      <c r="U2328" s="1">
        <v>0.6380789393137094</v>
      </c>
      <c r="V2328" s="1">
        <v>406.790663</v>
      </c>
      <c r="W2328" s="1">
        <v>379.211635</v>
      </c>
      <c r="X2328" s="1">
        <v>262.000766</v>
      </c>
      <c r="Y2328" s="1">
        <v>389.46</v>
      </c>
      <c r="Z2328" s="7">
        <v>74463.375599999999</v>
      </c>
      <c r="AA2328" s="7">
        <v>4.0613056554</v>
      </c>
      <c r="AB2328" s="7">
        <v>3.7943669837999998</v>
      </c>
      <c r="AC2328" s="7" t="s">
        <v>444</v>
      </c>
      <c r="AD2328" s="7" t="s">
        <v>445</v>
      </c>
      <c r="AE2328" s="7">
        <v>2.5851684518</v>
      </c>
      <c r="AF2328" s="7" t="s">
        <v>445</v>
      </c>
      <c r="AG2328" s="7">
        <v>4.0983473979999996</v>
      </c>
    </row>
    <row r="2329" spans="1:33" x14ac:dyDescent="0.25">
      <c r="A2329" s="1">
        <v>148050</v>
      </c>
      <c r="B2329" s="1">
        <v>20018000</v>
      </c>
      <c r="C2329" s="1">
        <v>9225670</v>
      </c>
      <c r="D2329" s="1">
        <v>282144</v>
      </c>
      <c r="E2329" s="1" t="s">
        <v>662</v>
      </c>
      <c r="F2329" s="1">
        <v>34203085</v>
      </c>
      <c r="G2329" s="1">
        <v>1.83</v>
      </c>
      <c r="H2329" s="1">
        <v>62.755586279201367</v>
      </c>
      <c r="I2329" s="1">
        <v>-31.581030242820063</v>
      </c>
      <c r="J2329" s="1">
        <v>12.776668732885831</v>
      </c>
      <c r="K2329" s="1">
        <v>-59.857602094800932</v>
      </c>
      <c r="L2329" s="1">
        <v>57.444806212057252</v>
      </c>
      <c r="M2329" s="1">
        <v>195.00999450683594</v>
      </c>
      <c r="N2329" s="1">
        <v>0.63269092906605107</v>
      </c>
      <c r="O2329" s="1">
        <v>0.96533690096206171</v>
      </c>
      <c r="P2329" s="1">
        <v>0.61075990073142938</v>
      </c>
      <c r="Q2329" s="1">
        <v>0.68942183615944608</v>
      </c>
      <c r="R2329" s="1">
        <v>0.9329846751933194</v>
      </c>
      <c r="S2329" s="1">
        <v>0.64322000788040268</v>
      </c>
      <c r="T2329" s="1">
        <v>0.64322000788040268</v>
      </c>
      <c r="U2329" s="1">
        <v>0.61075990073142938</v>
      </c>
      <c r="V2329" s="1">
        <v>406.790663</v>
      </c>
      <c r="W2329" s="1">
        <v>379.211635</v>
      </c>
      <c r="X2329" s="1">
        <v>262.000766</v>
      </c>
      <c r="Y2329" s="1">
        <v>389.46</v>
      </c>
      <c r="Z2329" s="7">
        <v>74463.375599999999</v>
      </c>
      <c r="AA2329" s="7">
        <v>3.0318224713999999</v>
      </c>
      <c r="AB2329" s="7">
        <v>2.6906238038999999</v>
      </c>
      <c r="AC2329" s="7" t="s">
        <v>444</v>
      </c>
      <c r="AD2329" s="7" t="s">
        <v>445</v>
      </c>
      <c r="AE2329" s="7">
        <v>1.8154174052000001</v>
      </c>
      <c r="AF2329" s="7" t="s">
        <v>445</v>
      </c>
      <c r="AG2329" s="7">
        <v>2.9738737037999998</v>
      </c>
    </row>
    <row r="2330" spans="1:33" x14ac:dyDescent="0.25">
      <c r="A2330" s="1">
        <v>148051</v>
      </c>
      <c r="B2330" s="1">
        <v>20018000</v>
      </c>
      <c r="C2330" s="1">
        <v>9225664</v>
      </c>
      <c r="D2330" s="1">
        <v>282143</v>
      </c>
      <c r="E2330" s="1" t="s">
        <v>663</v>
      </c>
      <c r="F2330" s="1">
        <v>34203085</v>
      </c>
      <c r="G2330" s="1">
        <v>1.83</v>
      </c>
      <c r="H2330" s="1">
        <v>59.56372769709494</v>
      </c>
      <c r="I2330" s="1">
        <v>-26.518183029716269</v>
      </c>
      <c r="J2330" s="1">
        <v>16.122897539928331</v>
      </c>
      <c r="K2330" s="1">
        <v>-57.166814967971952</v>
      </c>
      <c r="L2330" s="1">
        <v>53.364042660175528</v>
      </c>
      <c r="M2330" s="1">
        <v>187.22749328613281</v>
      </c>
      <c r="N2330" s="1">
        <v>0.66099093350497151</v>
      </c>
      <c r="O2330" s="1">
        <v>0.96533690096206171</v>
      </c>
      <c r="P2330" s="1">
        <v>0.6380789393137094</v>
      </c>
      <c r="Q2330" s="1">
        <v>0.71489184015447449</v>
      </c>
      <c r="R2330" s="1">
        <v>0.9329846751933194</v>
      </c>
      <c r="S2330" s="1">
        <v>0.66698313128487674</v>
      </c>
      <c r="T2330" s="1">
        <v>0.66698313128487674</v>
      </c>
      <c r="U2330" s="1">
        <v>0.6380789393137094</v>
      </c>
      <c r="V2330" s="1">
        <v>406.790663</v>
      </c>
      <c r="W2330" s="1">
        <v>379.211635</v>
      </c>
      <c r="X2330" s="1">
        <v>262.000766</v>
      </c>
      <c r="Y2330" s="1">
        <v>389.46</v>
      </c>
      <c r="Z2330" s="7">
        <v>74463.375599999999</v>
      </c>
      <c r="AA2330" s="7">
        <v>3.5342696275000001</v>
      </c>
      <c r="AB2330" s="7">
        <v>3.0623205966000002</v>
      </c>
      <c r="AC2330" s="7" t="s">
        <v>444</v>
      </c>
      <c r="AD2330" s="7" t="s">
        <v>445</v>
      </c>
      <c r="AE2330" s="7">
        <v>2.0568449791000001</v>
      </c>
      <c r="AF2330" s="7" t="s">
        <v>445</v>
      </c>
      <c r="AG2330" s="7">
        <v>3.3470363678999999</v>
      </c>
    </row>
    <row r="2331" spans="1:33" x14ac:dyDescent="0.25">
      <c r="A2331" s="1">
        <v>152246</v>
      </c>
      <c r="B2331" s="1">
        <v>20019000</v>
      </c>
      <c r="C2331" s="1">
        <v>9225664</v>
      </c>
      <c r="D2331" s="1">
        <v>282151</v>
      </c>
      <c r="E2331" s="1" t="s">
        <v>663</v>
      </c>
      <c r="F2331" s="1">
        <v>34203085</v>
      </c>
      <c r="G2331" s="1">
        <v>1.83</v>
      </c>
      <c r="H2331" s="1">
        <v>58.556779108458294</v>
      </c>
      <c r="I2331" s="1">
        <v>-27.853407044414727</v>
      </c>
      <c r="J2331" s="1">
        <v>14.298367629619985</v>
      </c>
      <c r="K2331" s="1">
        <v>-56.191704121742674</v>
      </c>
      <c r="L2331" s="1">
        <v>52.880884239997449</v>
      </c>
      <c r="M2331" s="1">
        <v>187.22749328613281</v>
      </c>
      <c r="N2331" s="1">
        <v>0.66099093350497151</v>
      </c>
      <c r="O2331" s="1">
        <v>0.96533690096206171</v>
      </c>
      <c r="P2331" s="1">
        <v>0.6380789393137094</v>
      </c>
      <c r="Q2331" s="1">
        <v>0.71489184015447449</v>
      </c>
      <c r="R2331" s="1">
        <v>0.9329846751933194</v>
      </c>
      <c r="S2331" s="1">
        <v>0.66698313128487674</v>
      </c>
      <c r="T2331" s="1">
        <v>0.66698313128487674</v>
      </c>
      <c r="U2331" s="1">
        <v>0.6380789393137094</v>
      </c>
      <c r="V2331" s="1">
        <v>406.790663</v>
      </c>
      <c r="W2331" s="1">
        <v>379.211635</v>
      </c>
      <c r="X2331" s="1">
        <v>262.000766</v>
      </c>
      <c r="Y2331" s="1">
        <v>389.46</v>
      </c>
      <c r="Z2331" s="7">
        <v>74463.375599999999</v>
      </c>
      <c r="AA2331" s="7">
        <v>3.5756980298999999</v>
      </c>
      <c r="AB2331" s="7">
        <v>3.1321766927999999</v>
      </c>
      <c r="AC2331" s="7" t="s">
        <v>444</v>
      </c>
      <c r="AD2331" s="7" t="s">
        <v>445</v>
      </c>
      <c r="AE2331" s="7">
        <v>2.1098912915999999</v>
      </c>
      <c r="AF2331" s="7" t="s">
        <v>445</v>
      </c>
      <c r="AG2331" s="7">
        <v>3.4224717436000001</v>
      </c>
    </row>
    <row r="2332" spans="1:33" x14ac:dyDescent="0.25">
      <c r="A2332" s="1">
        <v>152247</v>
      </c>
      <c r="B2332" s="1">
        <v>20019000</v>
      </c>
      <c r="C2332" s="1">
        <v>9225670</v>
      </c>
      <c r="D2332" s="1">
        <v>282152</v>
      </c>
      <c r="E2332" s="1" t="s">
        <v>662</v>
      </c>
      <c r="F2332" s="1">
        <v>34203085</v>
      </c>
      <c r="G2332" s="1">
        <v>1.83</v>
      </c>
      <c r="H2332" s="1">
        <v>61.747461558983723</v>
      </c>
      <c r="I2332" s="1">
        <v>-32.917273725261289</v>
      </c>
      <c r="J2332" s="1">
        <v>10.953315084441858</v>
      </c>
      <c r="K2332" s="1">
        <v>-58.8814716505455</v>
      </c>
      <c r="L2332" s="1">
        <v>57.066846556828395</v>
      </c>
      <c r="M2332" s="1">
        <v>195.00999450683594</v>
      </c>
      <c r="N2332" s="1">
        <v>0.63269092906605107</v>
      </c>
      <c r="O2332" s="1">
        <v>0.96533690096206171</v>
      </c>
      <c r="P2332" s="1">
        <v>0.61075990073142938</v>
      </c>
      <c r="Q2332" s="1">
        <v>0.68942183615944608</v>
      </c>
      <c r="R2332" s="1">
        <v>0.9329846751933194</v>
      </c>
      <c r="S2332" s="1">
        <v>0.64322000788040268</v>
      </c>
      <c r="T2332" s="1">
        <v>0.64322000788040268</v>
      </c>
      <c r="U2332" s="1">
        <v>0.61075990073142938</v>
      </c>
      <c r="V2332" s="1">
        <v>406.790663</v>
      </c>
      <c r="W2332" s="1">
        <v>379.211635</v>
      </c>
      <c r="X2332" s="1">
        <v>262.000766</v>
      </c>
      <c r="Y2332" s="1">
        <v>389.46</v>
      </c>
      <c r="Z2332" s="7">
        <v>74463.375599999999</v>
      </c>
      <c r="AA2332" s="7">
        <v>3.0585256506</v>
      </c>
      <c r="AB2332" s="7">
        <v>2.7508790596999999</v>
      </c>
      <c r="AC2332" s="7" t="s">
        <v>444</v>
      </c>
      <c r="AD2332" s="7" t="s">
        <v>445</v>
      </c>
      <c r="AE2332" s="7">
        <v>1.8620910797000001</v>
      </c>
      <c r="AF2332" s="7" t="s">
        <v>445</v>
      </c>
      <c r="AG2332" s="7">
        <v>3.0397521371999998</v>
      </c>
    </row>
    <row r="2333" spans="1:33" x14ac:dyDescent="0.25">
      <c r="A2333" s="1">
        <v>156442</v>
      </c>
      <c r="B2333" s="1">
        <v>20020000</v>
      </c>
      <c r="C2333" s="1">
        <v>9225664</v>
      </c>
      <c r="D2333" s="1">
        <v>282159</v>
      </c>
      <c r="E2333" s="1" t="s">
        <v>663</v>
      </c>
      <c r="F2333" s="1">
        <v>34203085</v>
      </c>
      <c r="G2333" s="1">
        <v>1.83</v>
      </c>
      <c r="H2333" s="1">
        <v>58.657298559902266</v>
      </c>
      <c r="I2333" s="1">
        <v>-27.432253465903162</v>
      </c>
      <c r="J2333" s="1">
        <v>14.731331952577046</v>
      </c>
      <c r="K2333" s="1">
        <v>-56.291148903778023</v>
      </c>
      <c r="L2333" s="1">
        <v>52.857282986450898</v>
      </c>
      <c r="M2333" s="1">
        <v>187.22749328613281</v>
      </c>
      <c r="N2333" s="1">
        <v>0.66099093350497151</v>
      </c>
      <c r="O2333" s="1">
        <v>0.96533690096206171</v>
      </c>
      <c r="P2333" s="1">
        <v>0.6380789393137094</v>
      </c>
      <c r="Q2333" s="1">
        <v>0.71489184015447449</v>
      </c>
      <c r="R2333" s="1">
        <v>0.9329846751933194</v>
      </c>
      <c r="S2333" s="1">
        <v>0.66698313128487674</v>
      </c>
      <c r="T2333" s="1">
        <v>0.66698313128487674</v>
      </c>
      <c r="U2333" s="1">
        <v>0.6380789393137094</v>
      </c>
      <c r="V2333" s="1">
        <v>406.790663</v>
      </c>
      <c r="W2333" s="1">
        <v>379.211635</v>
      </c>
      <c r="X2333" s="1">
        <v>262.000766</v>
      </c>
      <c r="Y2333" s="1">
        <v>389.46</v>
      </c>
      <c r="Z2333" s="7">
        <v>74463.375599999999</v>
      </c>
      <c r="AA2333" s="7">
        <v>3.5777411202999998</v>
      </c>
      <c r="AB2333" s="7">
        <v>3.1250954916000002</v>
      </c>
      <c r="AC2333" s="7" t="s">
        <v>444</v>
      </c>
      <c r="AD2333" s="7" t="s">
        <v>445</v>
      </c>
      <c r="AE2333" s="7">
        <v>2.1043973113000001</v>
      </c>
      <c r="AF2333" s="7" t="s">
        <v>445</v>
      </c>
      <c r="AG2333" s="7">
        <v>3.4146589392000002</v>
      </c>
    </row>
    <row r="2334" spans="1:33" x14ac:dyDescent="0.25">
      <c r="A2334" s="1">
        <v>156443</v>
      </c>
      <c r="B2334" s="1">
        <v>20020000</v>
      </c>
      <c r="C2334" s="1">
        <v>9225670</v>
      </c>
      <c r="D2334" s="1">
        <v>282160</v>
      </c>
      <c r="E2334" s="1" t="s">
        <v>662</v>
      </c>
      <c r="F2334" s="1">
        <v>34203085</v>
      </c>
      <c r="G2334" s="1">
        <v>1.83</v>
      </c>
      <c r="H2334" s="1">
        <v>61.848451947771167</v>
      </c>
      <c r="I2334" s="1">
        <v>-32.49576016268194</v>
      </c>
      <c r="J2334" s="1">
        <v>11.385807818638577</v>
      </c>
      <c r="K2334" s="1">
        <v>-58.981277068065502</v>
      </c>
      <c r="L2334" s="1">
        <v>57.016682207974654</v>
      </c>
      <c r="M2334" s="1">
        <v>195.00999450683594</v>
      </c>
      <c r="N2334" s="1">
        <v>0.63269092906605107</v>
      </c>
      <c r="O2334" s="1">
        <v>0.96533690096206171</v>
      </c>
      <c r="P2334" s="1">
        <v>0.61075990073142938</v>
      </c>
      <c r="Q2334" s="1">
        <v>0.68942183615944608</v>
      </c>
      <c r="R2334" s="1">
        <v>0.9329846751933194</v>
      </c>
      <c r="S2334" s="1">
        <v>0.64322000788040268</v>
      </c>
      <c r="T2334" s="1">
        <v>0.64322000788040268</v>
      </c>
      <c r="U2334" s="1">
        <v>0.61075990073142938</v>
      </c>
      <c r="V2334" s="1">
        <v>406.790663</v>
      </c>
      <c r="W2334" s="1">
        <v>379.211635</v>
      </c>
      <c r="X2334" s="1">
        <v>262.000766</v>
      </c>
      <c r="Y2334" s="1">
        <v>389.46</v>
      </c>
      <c r="Z2334" s="7">
        <v>74463.375599999999</v>
      </c>
      <c r="AA2334" s="7">
        <v>3.0620964176999999</v>
      </c>
      <c r="AB2334" s="7">
        <v>2.7447543674000001</v>
      </c>
      <c r="AC2334" s="7" t="s">
        <v>444</v>
      </c>
      <c r="AD2334" s="7" t="s">
        <v>445</v>
      </c>
      <c r="AE2334" s="7">
        <v>1.8572479801999999</v>
      </c>
      <c r="AF2334" s="7" t="s">
        <v>445</v>
      </c>
      <c r="AG2334" s="7">
        <v>3.0329162534999998</v>
      </c>
    </row>
    <row r="2335" spans="1:33" x14ac:dyDescent="0.25">
      <c r="A2335" s="1">
        <v>160638</v>
      </c>
      <c r="B2335" s="1">
        <v>20021000</v>
      </c>
      <c r="C2335" s="1">
        <v>9225664</v>
      </c>
      <c r="D2335" s="1">
        <v>282167</v>
      </c>
      <c r="E2335" s="1" t="s">
        <v>663</v>
      </c>
      <c r="F2335" s="1">
        <v>34203085</v>
      </c>
      <c r="G2335" s="1">
        <v>1.83</v>
      </c>
      <c r="H2335" s="1">
        <v>59.091941184825167</v>
      </c>
      <c r="I2335" s="1">
        <v>-26.594337706000907</v>
      </c>
      <c r="J2335" s="1">
        <v>15.77521369255166</v>
      </c>
      <c r="K2335" s="1">
        <v>-56.73196574477624</v>
      </c>
      <c r="L2335" s="1">
        <v>52.9982225163983</v>
      </c>
      <c r="M2335" s="1">
        <v>187.22749328613281</v>
      </c>
      <c r="N2335" s="1">
        <v>0.66099093350497151</v>
      </c>
      <c r="O2335" s="1">
        <v>0.96533690096206171</v>
      </c>
      <c r="P2335" s="1">
        <v>0.6380789393137094</v>
      </c>
      <c r="Q2335" s="1">
        <v>0.71489184015447449</v>
      </c>
      <c r="R2335" s="1">
        <v>0.9329846751933194</v>
      </c>
      <c r="S2335" s="1">
        <v>0.66698313128487674</v>
      </c>
      <c r="T2335" s="1">
        <v>0.66698313128487674</v>
      </c>
      <c r="U2335" s="1">
        <v>0.6380789393137094</v>
      </c>
      <c r="V2335" s="1">
        <v>406.790663</v>
      </c>
      <c r="W2335" s="1">
        <v>379.211635</v>
      </c>
      <c r="X2335" s="1">
        <v>262.000766</v>
      </c>
      <c r="Y2335" s="1">
        <v>389.46</v>
      </c>
      <c r="Z2335" s="7">
        <v>74463.375599999999</v>
      </c>
      <c r="AA2335" s="7">
        <v>3.5655674162</v>
      </c>
      <c r="AB2335" s="7">
        <v>3.0947539205000001</v>
      </c>
      <c r="AC2335" s="7" t="s">
        <v>444</v>
      </c>
      <c r="AD2335" s="7" t="s">
        <v>445</v>
      </c>
      <c r="AE2335" s="7">
        <v>2.0802756261000002</v>
      </c>
      <c r="AF2335" s="7" t="s">
        <v>445</v>
      </c>
      <c r="AG2335" s="7">
        <v>3.3803563025000001</v>
      </c>
    </row>
    <row r="2336" spans="1:33" x14ac:dyDescent="0.25">
      <c r="A2336" s="1">
        <v>160639</v>
      </c>
      <c r="B2336" s="1">
        <v>20021000</v>
      </c>
      <c r="C2336" s="1">
        <v>9225670</v>
      </c>
      <c r="D2336" s="1">
        <v>282168</v>
      </c>
      <c r="E2336" s="1" t="s">
        <v>662</v>
      </c>
      <c r="F2336" s="1">
        <v>34203085</v>
      </c>
      <c r="G2336" s="1">
        <v>1.83</v>
      </c>
      <c r="H2336" s="1">
        <v>62.284125236955852</v>
      </c>
      <c r="I2336" s="1">
        <v>-31.656584642526219</v>
      </c>
      <c r="J2336" s="1">
        <v>12.428658894351415</v>
      </c>
      <c r="K2336" s="1">
        <v>-59.423353669317194</v>
      </c>
      <c r="L2336" s="1">
        <v>57.095445710094012</v>
      </c>
      <c r="M2336" s="1">
        <v>195.00999450683594</v>
      </c>
      <c r="N2336" s="1">
        <v>0.63269092906605107</v>
      </c>
      <c r="O2336" s="1">
        <v>0.96533690096206171</v>
      </c>
      <c r="P2336" s="1">
        <v>0.61075990073142938</v>
      </c>
      <c r="Q2336" s="1">
        <v>0.68942183615944608</v>
      </c>
      <c r="R2336" s="1">
        <v>0.9329846751933194</v>
      </c>
      <c r="S2336" s="1">
        <v>0.64322000788040268</v>
      </c>
      <c r="T2336" s="1">
        <v>0.64322000788040268</v>
      </c>
      <c r="U2336" s="1">
        <v>0.61075990073142938</v>
      </c>
      <c r="V2336" s="1">
        <v>406.790663</v>
      </c>
      <c r="W2336" s="1">
        <v>379.211635</v>
      </c>
      <c r="X2336" s="1">
        <v>262.000766</v>
      </c>
      <c r="Y2336" s="1">
        <v>389.46</v>
      </c>
      <c r="Z2336" s="7">
        <v>74463.375599999999</v>
      </c>
      <c r="AA2336" s="7">
        <v>3.0564927319000001</v>
      </c>
      <c r="AB2336" s="7">
        <v>2.7185600610999998</v>
      </c>
      <c r="AC2336" s="7" t="s">
        <v>444</v>
      </c>
      <c r="AD2336" s="7" t="s">
        <v>445</v>
      </c>
      <c r="AE2336" s="7">
        <v>1.8359916491999999</v>
      </c>
      <c r="AF2336" s="7" t="s">
        <v>445</v>
      </c>
      <c r="AG2336" s="7">
        <v>3.0029136063999999</v>
      </c>
    </row>
    <row r="2337" spans="1:33" x14ac:dyDescent="0.25">
      <c r="A2337" s="1">
        <v>164834</v>
      </c>
      <c r="B2337" s="1">
        <v>20022000</v>
      </c>
      <c r="C2337" s="1">
        <v>9225655</v>
      </c>
      <c r="D2337" s="1">
        <v>282179</v>
      </c>
      <c r="E2337" s="1" t="s">
        <v>661</v>
      </c>
      <c r="F2337" s="1">
        <v>34203085</v>
      </c>
      <c r="G2337" s="1">
        <v>1.83</v>
      </c>
      <c r="H2337" s="1">
        <v>73.976393680983094</v>
      </c>
      <c r="I2337" s="1">
        <v>-41.142705851153146</v>
      </c>
      <c r="J2337" s="1">
        <v>7.9349968986163759</v>
      </c>
      <c r="K2337" s="1">
        <v>-72.479450688501572</v>
      </c>
      <c r="L2337" s="1">
        <v>70.345365236596933</v>
      </c>
      <c r="M2337" s="1">
        <v>200.7550048828125</v>
      </c>
      <c r="N2337" s="1">
        <v>0.61179998224431809</v>
      </c>
      <c r="O2337" s="1">
        <v>0.96533690096206171</v>
      </c>
      <c r="P2337" s="1">
        <v>0.59059309886837441</v>
      </c>
      <c r="Q2337" s="1">
        <v>0.67061998401988643</v>
      </c>
      <c r="R2337" s="1">
        <v>0.9329846751933194</v>
      </c>
      <c r="S2337" s="1">
        <v>0.62567816796894282</v>
      </c>
      <c r="T2337" s="1">
        <v>0.62567816796894282</v>
      </c>
      <c r="U2337" s="1">
        <v>0.59059309886837441</v>
      </c>
      <c r="V2337" s="1">
        <v>406.790663</v>
      </c>
      <c r="W2337" s="1">
        <v>379.211635</v>
      </c>
      <c r="X2337" s="1">
        <v>262.000766</v>
      </c>
      <c r="Y2337" s="1">
        <v>389.46</v>
      </c>
      <c r="Z2337" s="7">
        <v>74463.375599999999</v>
      </c>
      <c r="AA2337" s="7">
        <v>2.1837175609999999</v>
      </c>
      <c r="AB2337" s="7">
        <v>2.0274492104999999</v>
      </c>
      <c r="AC2337" s="7" t="s">
        <v>444</v>
      </c>
      <c r="AD2337" s="7" t="s">
        <v>445</v>
      </c>
      <c r="AE2337" s="7">
        <v>1.2617191179</v>
      </c>
      <c r="AF2337" s="7" t="s">
        <v>445</v>
      </c>
      <c r="AG2337" s="7">
        <v>2.1734841545000001</v>
      </c>
    </row>
    <row r="2338" spans="1:33" x14ac:dyDescent="0.25">
      <c r="A2338" s="1">
        <v>164835</v>
      </c>
      <c r="B2338" s="1">
        <v>20022000</v>
      </c>
      <c r="C2338" s="1">
        <v>9225670</v>
      </c>
      <c r="D2338" s="1">
        <v>282180</v>
      </c>
      <c r="E2338" s="1" t="s">
        <v>662</v>
      </c>
      <c r="F2338" s="1">
        <v>34203085</v>
      </c>
      <c r="G2338" s="1">
        <v>1.83</v>
      </c>
      <c r="H2338" s="1">
        <v>59.611613181920418</v>
      </c>
      <c r="I2338" s="1">
        <v>-35.472515118484608</v>
      </c>
      <c r="J2338" s="1">
        <v>5.3789233416336346</v>
      </c>
      <c r="K2338" s="1">
        <v>-57.165802128771432</v>
      </c>
      <c r="L2338" s="1">
        <v>57.112624078725979</v>
      </c>
      <c r="M2338" s="1">
        <v>195.00999450683594</v>
      </c>
      <c r="N2338" s="1">
        <v>0.63269092906605107</v>
      </c>
      <c r="O2338" s="1">
        <v>0.96533690096206171</v>
      </c>
      <c r="P2338" s="1">
        <v>0.61075990073142938</v>
      </c>
      <c r="Q2338" s="1">
        <v>0.68942183615944608</v>
      </c>
      <c r="R2338" s="1">
        <v>0.9329846751933194</v>
      </c>
      <c r="S2338" s="1">
        <v>0.64322000788040268</v>
      </c>
      <c r="T2338" s="1">
        <v>0.64322000788040268</v>
      </c>
      <c r="U2338" s="1">
        <v>0.61075990073142938</v>
      </c>
      <c r="V2338" s="1">
        <v>406.790663</v>
      </c>
      <c r="W2338" s="1">
        <v>379.211635</v>
      </c>
      <c r="X2338" s="1">
        <v>262.000766</v>
      </c>
      <c r="Y2338" s="1">
        <v>389.46</v>
      </c>
      <c r="Z2338" s="7">
        <v>74463.375599999999</v>
      </c>
      <c r="AA2338" s="7">
        <v>3.0552726177</v>
      </c>
      <c r="AB2338" s="7">
        <v>2.8852708086000001</v>
      </c>
      <c r="AC2338" s="7" t="s">
        <v>444</v>
      </c>
      <c r="AD2338" s="7" t="s">
        <v>445</v>
      </c>
      <c r="AE2338" s="7">
        <v>1.9479886312000001</v>
      </c>
      <c r="AF2338" s="7" t="s">
        <v>445</v>
      </c>
      <c r="AG2338" s="7">
        <v>3.1609938473999999</v>
      </c>
    </row>
    <row r="2339" spans="1:33" x14ac:dyDescent="0.25">
      <c r="A2339" s="1">
        <v>167946</v>
      </c>
      <c r="B2339" s="1">
        <v>20024000</v>
      </c>
      <c r="C2339" s="1">
        <v>9225655</v>
      </c>
      <c r="D2339" s="1">
        <v>282188</v>
      </c>
      <c r="E2339" s="1" t="s">
        <v>661</v>
      </c>
      <c r="F2339" s="1">
        <v>34203085</v>
      </c>
      <c r="G2339" s="1">
        <v>1.83</v>
      </c>
      <c r="H2339" s="1">
        <v>75.185466724743549</v>
      </c>
      <c r="I2339" s="1">
        <v>-49.759121423024268</v>
      </c>
      <c r="J2339" s="1">
        <v>-1.3650683841576843</v>
      </c>
      <c r="K2339" s="1">
        <v>-71.29442272752128</v>
      </c>
      <c r="L2339" s="1">
        <v>75.877587036235852</v>
      </c>
      <c r="M2339" s="1">
        <v>200.7550048828125</v>
      </c>
      <c r="N2339" s="1">
        <v>0.61179998224431809</v>
      </c>
      <c r="O2339" s="1">
        <v>0.96533690096206171</v>
      </c>
      <c r="P2339" s="1">
        <v>0.59059309886837441</v>
      </c>
      <c r="Q2339" s="1">
        <v>0.67061998401988643</v>
      </c>
      <c r="R2339" s="1">
        <v>0.9329846751933194</v>
      </c>
      <c r="S2339" s="1">
        <v>0.62567816796894282</v>
      </c>
      <c r="T2339" s="1">
        <v>0.62567816796894282</v>
      </c>
      <c r="U2339" s="1">
        <v>0.59059309886837441</v>
      </c>
      <c r="V2339" s="1">
        <v>406.790663</v>
      </c>
      <c r="W2339" s="1">
        <v>379.211635</v>
      </c>
      <c r="X2339" s="1">
        <v>262.000766</v>
      </c>
      <c r="Y2339" s="1">
        <v>389.46</v>
      </c>
      <c r="Z2339" s="7">
        <v>74463.375599999999</v>
      </c>
      <c r="AA2339" s="7">
        <v>1.9515932621000001</v>
      </c>
      <c r="AB2339" s="7">
        <v>1.9787641734000001</v>
      </c>
      <c r="AC2339" s="7" t="s">
        <v>444</v>
      </c>
      <c r="AD2339" s="7">
        <v>119.08787338</v>
      </c>
      <c r="AE2339" s="7">
        <v>1.2993125269000001</v>
      </c>
      <c r="AF2339" s="7">
        <v>167.49880266</v>
      </c>
      <c r="AG2339" s="7">
        <v>2.2262325647000001</v>
      </c>
    </row>
    <row r="2340" spans="1:33" x14ac:dyDescent="0.25">
      <c r="A2340" s="1">
        <v>171128</v>
      </c>
      <c r="B2340" s="1">
        <v>20026000</v>
      </c>
      <c r="C2340" s="1">
        <v>9225655</v>
      </c>
      <c r="D2340" s="1">
        <v>282199</v>
      </c>
      <c r="E2340" s="1" t="s">
        <v>661</v>
      </c>
      <c r="F2340" s="1">
        <v>34203085</v>
      </c>
      <c r="G2340" s="1">
        <v>1.83</v>
      </c>
      <c r="H2340" s="1">
        <v>79.579156094202716</v>
      </c>
      <c r="I2340" s="1">
        <v>-29.094705806820961</v>
      </c>
      <c r="J2340" s="1">
        <v>24.192985633738424</v>
      </c>
      <c r="K2340" s="1">
        <v>-77.242269976255969</v>
      </c>
      <c r="L2340" s="1">
        <v>70.66053140876069</v>
      </c>
      <c r="M2340" s="1">
        <v>200.7550048828125</v>
      </c>
      <c r="N2340" s="1">
        <v>0.61179998224431809</v>
      </c>
      <c r="O2340" s="1">
        <v>0.96533690096206171</v>
      </c>
      <c r="P2340" s="1">
        <v>0.59059309886837441</v>
      </c>
      <c r="Q2340" s="1">
        <v>0.67061998401988643</v>
      </c>
      <c r="R2340" s="1">
        <v>0.9329846751933194</v>
      </c>
      <c r="S2340" s="1">
        <v>0.62567816796894282</v>
      </c>
      <c r="T2340" s="1">
        <v>0.62567816796894282</v>
      </c>
      <c r="U2340" s="1">
        <v>0.59059309886837441</v>
      </c>
      <c r="V2340" s="1">
        <v>406.790663</v>
      </c>
      <c r="W2340" s="1">
        <v>379.211635</v>
      </c>
      <c r="X2340" s="1">
        <v>262.000766</v>
      </c>
      <c r="Y2340" s="1">
        <v>389.46</v>
      </c>
      <c r="Z2340" s="7">
        <v>74463.375599999999</v>
      </c>
      <c r="AA2340" s="7">
        <v>2.1695172705000001</v>
      </c>
      <c r="AB2340" s="7">
        <v>1.8143019559</v>
      </c>
      <c r="AC2340" s="7" t="s">
        <v>444</v>
      </c>
      <c r="AD2340" s="7" t="s">
        <v>445</v>
      </c>
      <c r="AE2340" s="7">
        <v>1.1222597333</v>
      </c>
      <c r="AF2340" s="7" t="s">
        <v>445</v>
      </c>
      <c r="AG2340" s="7">
        <v>1.9778046186</v>
      </c>
    </row>
    <row r="2341" spans="1:33" x14ac:dyDescent="0.25">
      <c r="A2341" s="1">
        <v>171129</v>
      </c>
      <c r="B2341" s="1">
        <v>20026000</v>
      </c>
      <c r="C2341" s="1">
        <v>9225670</v>
      </c>
      <c r="D2341" s="1">
        <v>282200</v>
      </c>
      <c r="E2341" s="1" t="s">
        <v>662</v>
      </c>
      <c r="F2341" s="1">
        <v>34203085</v>
      </c>
      <c r="G2341" s="1">
        <v>1.83</v>
      </c>
      <c r="H2341" s="1">
        <v>65.231134908528489</v>
      </c>
      <c r="I2341" s="1">
        <v>-23.449417955009913</v>
      </c>
      <c r="J2341" s="1">
        <v>21.620154602284963</v>
      </c>
      <c r="K2341" s="1">
        <v>-61.903720114019329</v>
      </c>
      <c r="L2341" s="1">
        <v>57.552522783781988</v>
      </c>
      <c r="M2341" s="1">
        <v>195.00999450683594</v>
      </c>
      <c r="N2341" s="1">
        <v>0.63269092906605107</v>
      </c>
      <c r="O2341" s="1">
        <v>0.96533690096206171</v>
      </c>
      <c r="P2341" s="1">
        <v>0.61075990073142938</v>
      </c>
      <c r="Q2341" s="1">
        <v>0.68942183615944608</v>
      </c>
      <c r="R2341" s="1">
        <v>0.9329846751933194</v>
      </c>
      <c r="S2341" s="1">
        <v>0.64322000788040268</v>
      </c>
      <c r="T2341" s="1">
        <v>0.64322000788040268</v>
      </c>
      <c r="U2341" s="1">
        <v>0.61075990073142938</v>
      </c>
      <c r="V2341" s="1">
        <v>406.790663</v>
      </c>
      <c r="W2341" s="1">
        <v>379.211635</v>
      </c>
      <c r="X2341" s="1">
        <v>262.000766</v>
      </c>
      <c r="Y2341" s="1">
        <v>389.46</v>
      </c>
      <c r="Z2341" s="7">
        <v>74463.375599999999</v>
      </c>
      <c r="AA2341" s="7">
        <v>3.0242764233999999</v>
      </c>
      <c r="AB2341" s="7">
        <v>2.5505630996000002</v>
      </c>
      <c r="AC2341" s="7" t="s">
        <v>444</v>
      </c>
      <c r="AD2341" s="7" t="s">
        <v>445</v>
      </c>
      <c r="AE2341" s="7">
        <v>1.7223587606999999</v>
      </c>
      <c r="AF2341" s="7" t="s">
        <v>445</v>
      </c>
      <c r="AG2341" s="7">
        <v>2.8425243346000002</v>
      </c>
    </row>
    <row r="2342" spans="1:33" x14ac:dyDescent="0.25">
      <c r="A2342" s="1">
        <v>174240</v>
      </c>
      <c r="B2342" s="1">
        <v>20028000</v>
      </c>
      <c r="C2342" s="1">
        <v>9225655</v>
      </c>
      <c r="D2342" s="1">
        <v>282208</v>
      </c>
      <c r="E2342" s="1" t="s">
        <v>661</v>
      </c>
      <c r="F2342" s="1">
        <v>34203085</v>
      </c>
      <c r="G2342" s="1">
        <v>1.83</v>
      </c>
      <c r="H2342" s="1">
        <v>76.030394802155385</v>
      </c>
      <c r="I2342" s="1">
        <v>-28.505692087450761</v>
      </c>
      <c r="J2342" s="1">
        <v>21.223205555748947</v>
      </c>
      <c r="K2342" s="1">
        <v>-73.093372614402199</v>
      </c>
      <c r="L2342" s="1">
        <v>67.951803142762515</v>
      </c>
      <c r="M2342" s="1">
        <v>200.7550048828125</v>
      </c>
      <c r="N2342" s="1">
        <v>0.61179998224431809</v>
      </c>
      <c r="O2342" s="1">
        <v>0.96533690096206171</v>
      </c>
      <c r="P2342" s="1">
        <v>0.59059309886837441</v>
      </c>
      <c r="Q2342" s="1">
        <v>0.67061998401988643</v>
      </c>
      <c r="R2342" s="1">
        <v>0.9329846751933194</v>
      </c>
      <c r="S2342" s="1">
        <v>0.62567816796894282</v>
      </c>
      <c r="T2342" s="1">
        <v>0.62567816796894282</v>
      </c>
      <c r="U2342" s="1">
        <v>0.59059309886837441</v>
      </c>
      <c r="V2342" s="1">
        <v>406.790663</v>
      </c>
      <c r="W2342" s="1">
        <v>379.211635</v>
      </c>
      <c r="X2342" s="1">
        <v>262.000766</v>
      </c>
      <c r="Y2342" s="1">
        <v>389.46</v>
      </c>
      <c r="Z2342" s="7">
        <v>74463.375599999999</v>
      </c>
      <c r="AA2342" s="7">
        <v>2.2958621300000002</v>
      </c>
      <c r="AB2342" s="7">
        <v>1.9456610771</v>
      </c>
      <c r="AC2342" s="7" t="s">
        <v>444</v>
      </c>
      <c r="AD2342" s="7" t="s">
        <v>445</v>
      </c>
      <c r="AE2342" s="7">
        <v>1.2427226083</v>
      </c>
      <c r="AF2342" s="7" t="s">
        <v>445</v>
      </c>
      <c r="AG2342" s="7">
        <v>2.146829597</v>
      </c>
    </row>
    <row r="2343" spans="1:33" x14ac:dyDescent="0.25">
      <c r="A2343" s="1">
        <v>176338</v>
      </c>
      <c r="B2343" s="1">
        <v>20030000</v>
      </c>
      <c r="C2343" s="1">
        <v>9225655</v>
      </c>
      <c r="D2343" s="1">
        <v>282218</v>
      </c>
      <c r="E2343" s="1" t="s">
        <v>661</v>
      </c>
      <c r="F2343" s="1">
        <v>34203085</v>
      </c>
      <c r="G2343" s="1">
        <v>1.83</v>
      </c>
      <c r="H2343" s="1">
        <v>76.377660315031306</v>
      </c>
      <c r="I2343" s="1">
        <v>-38.211099689627659</v>
      </c>
      <c r="J2343" s="1">
        <v>12.169441533029435</v>
      </c>
      <c r="K2343" s="1">
        <v>-73.720304301731375</v>
      </c>
      <c r="L2343" s="1">
        <v>71.078611543298493</v>
      </c>
      <c r="M2343" s="1">
        <v>200.7550048828125</v>
      </c>
      <c r="N2343" s="1">
        <v>0.61179998224431809</v>
      </c>
      <c r="O2343" s="1">
        <v>0.96533690096206171</v>
      </c>
      <c r="P2343" s="1">
        <v>0.59059309886837441</v>
      </c>
      <c r="Q2343" s="1">
        <v>0.67061998401988643</v>
      </c>
      <c r="R2343" s="1">
        <v>0.9329846751933194</v>
      </c>
      <c r="S2343" s="1">
        <v>0.62567816796894282</v>
      </c>
      <c r="T2343" s="1">
        <v>0.62567816796894282</v>
      </c>
      <c r="U2343" s="1">
        <v>0.59059309886837441</v>
      </c>
      <c r="V2343" s="1">
        <v>406.790663</v>
      </c>
      <c r="W2343" s="1">
        <v>379.211635</v>
      </c>
      <c r="X2343" s="1">
        <v>262.000766</v>
      </c>
      <c r="Y2343" s="1">
        <v>389.46</v>
      </c>
      <c r="Z2343" s="7">
        <v>74463.375599999999</v>
      </c>
      <c r="AA2343" s="7">
        <v>2.1508743598</v>
      </c>
      <c r="AB2343" s="7">
        <v>1.9322680704999999</v>
      </c>
      <c r="AC2343" s="7" t="s">
        <v>444</v>
      </c>
      <c r="AD2343" s="7" t="s">
        <v>445</v>
      </c>
      <c r="AE2343" s="7">
        <v>1.2236500626</v>
      </c>
      <c r="AF2343" s="7" t="s">
        <v>445</v>
      </c>
      <c r="AG2343" s="7">
        <v>2.1200683511</v>
      </c>
    </row>
    <row r="2344" spans="1:33" x14ac:dyDescent="0.25">
      <c r="A2344" s="1">
        <v>178436</v>
      </c>
      <c r="B2344" s="1">
        <v>20031000</v>
      </c>
      <c r="C2344" s="1">
        <v>9225655</v>
      </c>
      <c r="D2344" s="1">
        <v>282228</v>
      </c>
      <c r="E2344" s="1" t="s">
        <v>661</v>
      </c>
      <c r="F2344" s="1">
        <v>34203085</v>
      </c>
      <c r="G2344" s="1">
        <v>1.83</v>
      </c>
      <c r="H2344" s="1">
        <v>67.410713990315259</v>
      </c>
      <c r="I2344" s="1">
        <v>-47.398069961751062</v>
      </c>
      <c r="J2344" s="1">
        <v>-3.9318358695844697</v>
      </c>
      <c r="K2344" s="1">
        <v>-63.960830200320864</v>
      </c>
      <c r="L2344" s="1">
        <v>69.460392384236741</v>
      </c>
      <c r="M2344" s="1">
        <v>200.7550048828125</v>
      </c>
      <c r="N2344" s="1">
        <v>0.61179998224431809</v>
      </c>
      <c r="O2344" s="1">
        <v>0.96533690096206171</v>
      </c>
      <c r="P2344" s="1">
        <v>0.59059309886837441</v>
      </c>
      <c r="Q2344" s="1">
        <v>0.67061998401988643</v>
      </c>
      <c r="R2344" s="1">
        <v>0.9329846751933194</v>
      </c>
      <c r="S2344" s="1">
        <v>0.62567816796894282</v>
      </c>
      <c r="T2344" s="1">
        <v>0.62567816796894282</v>
      </c>
      <c r="U2344" s="1">
        <v>0.59059309886837441</v>
      </c>
      <c r="V2344" s="1">
        <v>406.790663</v>
      </c>
      <c r="W2344" s="1">
        <v>379.211635</v>
      </c>
      <c r="X2344" s="1">
        <v>262.000766</v>
      </c>
      <c r="Y2344" s="1">
        <v>389.46</v>
      </c>
      <c r="Z2344" s="7">
        <v>74463.375599999999</v>
      </c>
      <c r="AA2344" s="7">
        <v>2.2242802978</v>
      </c>
      <c r="AB2344" s="7">
        <v>2.3223172013000002</v>
      </c>
      <c r="AC2344" s="7" t="s">
        <v>444</v>
      </c>
      <c r="AD2344" s="7">
        <v>40.692523471000001</v>
      </c>
      <c r="AE2344" s="7">
        <v>1.5629460838</v>
      </c>
      <c r="AF2344" s="7">
        <v>57.499997434999997</v>
      </c>
      <c r="AG2344" s="7">
        <v>2.5961445085000001</v>
      </c>
    </row>
    <row r="2345" spans="1:33" x14ac:dyDescent="0.25">
      <c r="A2345" s="1">
        <v>181618</v>
      </c>
      <c r="B2345" s="1">
        <v>20032000</v>
      </c>
      <c r="C2345" s="1">
        <v>9225670</v>
      </c>
      <c r="D2345" s="1">
        <v>282239</v>
      </c>
      <c r="E2345" s="1" t="s">
        <v>662</v>
      </c>
      <c r="F2345" s="1">
        <v>34203085</v>
      </c>
      <c r="G2345" s="1">
        <v>1.83</v>
      </c>
      <c r="H2345" s="1">
        <v>62.700083771136313</v>
      </c>
      <c r="I2345" s="1">
        <v>-39.760404972248203</v>
      </c>
      <c r="J2345" s="1">
        <v>4.4327370792483887</v>
      </c>
      <c r="K2345" s="1">
        <v>-57.410360259252364</v>
      </c>
      <c r="L2345" s="1">
        <v>60.608030251346342</v>
      </c>
      <c r="M2345" s="1">
        <v>195.00999450683594</v>
      </c>
      <c r="N2345" s="1">
        <v>0.63269092906605107</v>
      </c>
      <c r="O2345" s="1">
        <v>0.96533690096206171</v>
      </c>
      <c r="P2345" s="1">
        <v>0.61075990073142938</v>
      </c>
      <c r="Q2345" s="1">
        <v>0.68942183615944608</v>
      </c>
      <c r="R2345" s="1">
        <v>0.9329846751933194</v>
      </c>
      <c r="S2345" s="1">
        <v>0.64322000788040268</v>
      </c>
      <c r="T2345" s="1">
        <v>0.64322000788040268</v>
      </c>
      <c r="U2345" s="1">
        <v>0.61075990073142938</v>
      </c>
      <c r="V2345" s="1">
        <v>406.790663</v>
      </c>
      <c r="W2345" s="1">
        <v>379.211635</v>
      </c>
      <c r="X2345" s="1">
        <v>262.000766</v>
      </c>
      <c r="Y2345" s="1">
        <v>389.46</v>
      </c>
      <c r="Z2345" s="7">
        <v>74463.375599999999</v>
      </c>
      <c r="AA2345" s="7">
        <v>2.8213956069999999</v>
      </c>
      <c r="AB2345" s="7">
        <v>2.6938907673000001</v>
      </c>
      <c r="AC2345" s="7" t="s">
        <v>444</v>
      </c>
      <c r="AD2345" s="7" t="s">
        <v>445</v>
      </c>
      <c r="AE2345" s="7">
        <v>1.9354307133999999</v>
      </c>
      <c r="AF2345" s="7" t="s">
        <v>445</v>
      </c>
      <c r="AG2345" s="7">
        <v>3.1432687386999998</v>
      </c>
    </row>
    <row r="2346" spans="1:33" x14ac:dyDescent="0.25">
      <c r="A2346" s="1">
        <v>181619</v>
      </c>
      <c r="B2346" s="1">
        <v>20032000</v>
      </c>
      <c r="C2346" s="1">
        <v>9225664</v>
      </c>
      <c r="D2346" s="1">
        <v>282238</v>
      </c>
      <c r="E2346" s="1" t="s">
        <v>663</v>
      </c>
      <c r="F2346" s="1">
        <v>34203085</v>
      </c>
      <c r="G2346" s="1">
        <v>1.83</v>
      </c>
      <c r="H2346" s="1">
        <v>59.51024085171337</v>
      </c>
      <c r="I2346" s="1">
        <v>-34.69539003961544</v>
      </c>
      <c r="J2346" s="1">
        <v>7.7769454885544231</v>
      </c>
      <c r="K2346" s="1">
        <v>-54.721735335199135</v>
      </c>
      <c r="L2346" s="1">
        <v>56.031624791454178</v>
      </c>
      <c r="M2346" s="1">
        <v>187.22749328613281</v>
      </c>
      <c r="N2346" s="1">
        <v>0.66099093350497151</v>
      </c>
      <c r="O2346" s="1">
        <v>0.96533690096206171</v>
      </c>
      <c r="P2346" s="1">
        <v>0.6380789393137094</v>
      </c>
      <c r="Q2346" s="1">
        <v>0.71489184015447449</v>
      </c>
      <c r="R2346" s="1">
        <v>0.9329846751933194</v>
      </c>
      <c r="S2346" s="1">
        <v>0.66698313128487674</v>
      </c>
      <c r="T2346" s="1">
        <v>0.66698313128487674</v>
      </c>
      <c r="U2346" s="1">
        <v>0.6380789393137094</v>
      </c>
      <c r="V2346" s="1">
        <v>406.790663</v>
      </c>
      <c r="W2346" s="1">
        <v>379.211635</v>
      </c>
      <c r="X2346" s="1">
        <v>262.000766</v>
      </c>
      <c r="Y2346" s="1">
        <v>389.46</v>
      </c>
      <c r="Z2346" s="7">
        <v>74463.375599999999</v>
      </c>
      <c r="AA2346" s="7">
        <v>3.3183998096999998</v>
      </c>
      <c r="AB2346" s="7">
        <v>3.0659717449000001</v>
      </c>
      <c r="AC2346" s="7" t="s">
        <v>444</v>
      </c>
      <c r="AD2346" s="7" t="s">
        <v>445</v>
      </c>
      <c r="AE2346" s="7">
        <v>2.1934310970999999</v>
      </c>
      <c r="AF2346" s="7" t="s">
        <v>445</v>
      </c>
      <c r="AG2346" s="7">
        <v>3.5412708895999998</v>
      </c>
    </row>
    <row r="2347" spans="1:33" x14ac:dyDescent="0.25">
      <c r="A2347" s="1">
        <v>184730</v>
      </c>
      <c r="B2347" s="1">
        <v>20033000</v>
      </c>
      <c r="C2347" s="1">
        <v>9225686</v>
      </c>
      <c r="D2347" s="1">
        <v>282246</v>
      </c>
      <c r="E2347" s="1" t="s">
        <v>664</v>
      </c>
      <c r="F2347" s="1">
        <v>34203085</v>
      </c>
      <c r="G2347" s="1">
        <v>1.83</v>
      </c>
      <c r="H2347" s="1">
        <v>68.484824949119442</v>
      </c>
      <c r="I2347" s="1">
        <v>-43.060435862337542</v>
      </c>
      <c r="J2347" s="1">
        <v>3.6923304898546552</v>
      </c>
      <c r="K2347" s="1">
        <v>-64.438461989079457</v>
      </c>
      <c r="L2347" s="1">
        <v>66.717251145395679</v>
      </c>
      <c r="M2347" s="1">
        <v>193.5625</v>
      </c>
      <c r="N2347" s="1">
        <v>0.63795454545454544</v>
      </c>
      <c r="O2347" s="1">
        <v>0.96533690096206171</v>
      </c>
      <c r="P2347" s="1">
        <v>0.61584106386375159</v>
      </c>
      <c r="Q2347" s="1">
        <v>0.694159090909091</v>
      </c>
      <c r="R2347" s="1">
        <v>0.9329846751933194</v>
      </c>
      <c r="S2347" s="1">
        <v>0.64763979396430815</v>
      </c>
      <c r="T2347" s="1">
        <v>0.64763979396430815</v>
      </c>
      <c r="U2347" s="1">
        <v>0.61584106386375159</v>
      </c>
      <c r="V2347" s="1">
        <v>406.790663</v>
      </c>
      <c r="W2347" s="1">
        <v>379.211635</v>
      </c>
      <c r="X2347" s="1">
        <v>262.000766</v>
      </c>
      <c r="Y2347" s="1">
        <v>389.46</v>
      </c>
      <c r="Z2347" s="7">
        <v>74463.375599999999</v>
      </c>
      <c r="AA2347" s="7">
        <v>2.5003554960000001</v>
      </c>
      <c r="AB2347" s="7">
        <v>2.4100123188000002</v>
      </c>
      <c r="AC2347" s="7" t="s">
        <v>444</v>
      </c>
      <c r="AD2347" s="7" t="s">
        <v>445</v>
      </c>
      <c r="AE2347" s="7">
        <v>1.6332428937000001</v>
      </c>
      <c r="AF2347" s="7" t="s">
        <v>445</v>
      </c>
      <c r="AG2347" s="7">
        <v>2.7220854336000002</v>
      </c>
    </row>
    <row r="2348" spans="1:33" x14ac:dyDescent="0.25">
      <c r="A2348" s="1">
        <v>186828</v>
      </c>
      <c r="B2348" s="1">
        <v>20034000</v>
      </c>
      <c r="C2348" s="1">
        <v>9225686</v>
      </c>
      <c r="D2348" s="1">
        <v>282253</v>
      </c>
      <c r="E2348" s="1" t="s">
        <v>664</v>
      </c>
      <c r="F2348" s="1">
        <v>34203085</v>
      </c>
      <c r="G2348" s="1">
        <v>1.83</v>
      </c>
      <c r="H2348" s="1">
        <v>61.97157312999569</v>
      </c>
      <c r="I2348" s="1">
        <v>-27.972351625723228</v>
      </c>
      <c r="J2348" s="1">
        <v>12.866171401868755</v>
      </c>
      <c r="K2348" s="1">
        <v>-58.437857072187896</v>
      </c>
      <c r="L2348" s="1">
        <v>56.645253566324897</v>
      </c>
      <c r="M2348" s="1">
        <v>193.5625</v>
      </c>
      <c r="N2348" s="1">
        <v>0.63795454545454544</v>
      </c>
      <c r="O2348" s="1">
        <v>0.96533690096206171</v>
      </c>
      <c r="P2348" s="1">
        <v>0.61584106386375159</v>
      </c>
      <c r="Q2348" s="1">
        <v>0.694159090909091</v>
      </c>
      <c r="R2348" s="1">
        <v>0.9329846751933194</v>
      </c>
      <c r="S2348" s="1">
        <v>0.64763979396430815</v>
      </c>
      <c r="T2348" s="1">
        <v>0.64763979396430815</v>
      </c>
      <c r="U2348" s="1">
        <v>0.61584106386375159</v>
      </c>
      <c r="V2348" s="1">
        <v>406.790663</v>
      </c>
      <c r="W2348" s="1">
        <v>379.211635</v>
      </c>
      <c r="X2348" s="1">
        <v>262.000766</v>
      </c>
      <c r="Y2348" s="1">
        <v>389.46</v>
      </c>
      <c r="Z2348" s="7">
        <v>74463.375599999999</v>
      </c>
      <c r="AA2348" s="7">
        <v>3.1227478390000001</v>
      </c>
      <c r="AB2348" s="7">
        <v>2.7684067860999999</v>
      </c>
      <c r="AC2348" s="7" t="s">
        <v>444</v>
      </c>
      <c r="AD2348" s="7" t="s">
        <v>445</v>
      </c>
      <c r="AE2348" s="7">
        <v>1.9036335453</v>
      </c>
      <c r="AF2348" s="7" t="s">
        <v>445</v>
      </c>
      <c r="AG2348" s="7">
        <v>3.1042822709000002</v>
      </c>
    </row>
    <row r="2349" spans="1:33" x14ac:dyDescent="0.25">
      <c r="A2349" s="1">
        <v>188926</v>
      </c>
      <c r="B2349" s="1">
        <v>20035000</v>
      </c>
      <c r="C2349" s="1">
        <v>9225686</v>
      </c>
      <c r="D2349" s="1">
        <v>282260</v>
      </c>
      <c r="E2349" s="1" t="s">
        <v>664</v>
      </c>
      <c r="F2349" s="1">
        <v>34203085</v>
      </c>
      <c r="G2349" s="1">
        <v>1.83</v>
      </c>
      <c r="H2349" s="1">
        <v>65.094025027424081</v>
      </c>
      <c r="I2349" s="1">
        <v>-36.150080116505812</v>
      </c>
      <c r="J2349" s="1">
        <v>7.6375179616680224</v>
      </c>
      <c r="K2349" s="1">
        <v>-61.2960189714018</v>
      </c>
      <c r="L2349" s="1">
        <v>61.632026724874564</v>
      </c>
      <c r="M2349" s="1">
        <v>193.5625</v>
      </c>
      <c r="N2349" s="1">
        <v>0.63795454545454544</v>
      </c>
      <c r="O2349" s="1">
        <v>0.96533690096206171</v>
      </c>
      <c r="P2349" s="1">
        <v>0.61584106386375159</v>
      </c>
      <c r="Q2349" s="1">
        <v>0.694159090909091</v>
      </c>
      <c r="R2349" s="1">
        <v>0.9329846751933194</v>
      </c>
      <c r="S2349" s="1">
        <v>0.64763979396430815</v>
      </c>
      <c r="T2349" s="1">
        <v>0.64763979396430815</v>
      </c>
      <c r="U2349" s="1">
        <v>0.61584106386375159</v>
      </c>
      <c r="V2349" s="1">
        <v>406.790663</v>
      </c>
      <c r="W2349" s="1">
        <v>379.211635</v>
      </c>
      <c r="X2349" s="1">
        <v>262.000766</v>
      </c>
      <c r="Y2349" s="1">
        <v>389.46</v>
      </c>
      <c r="Z2349" s="7">
        <v>74463.375599999999</v>
      </c>
      <c r="AA2349" s="7">
        <v>2.7891678911</v>
      </c>
      <c r="AB2349" s="7">
        <v>2.5876425928</v>
      </c>
      <c r="AC2349" s="7" t="s">
        <v>444</v>
      </c>
      <c r="AD2349" s="7" t="s">
        <v>445</v>
      </c>
      <c r="AE2349" s="7">
        <v>1.7682404985</v>
      </c>
      <c r="AF2349" s="7" t="s">
        <v>445</v>
      </c>
      <c r="AG2349" s="7">
        <v>2.9129043738</v>
      </c>
    </row>
    <row r="2350" spans="1:33" x14ac:dyDescent="0.25">
      <c r="A2350" s="1">
        <v>191024</v>
      </c>
      <c r="B2350" s="1">
        <v>20036000</v>
      </c>
      <c r="C2350" s="1">
        <v>9225686</v>
      </c>
      <c r="D2350" s="1">
        <v>282267</v>
      </c>
      <c r="E2350" s="1" t="s">
        <v>664</v>
      </c>
      <c r="F2350" s="1">
        <v>34203085</v>
      </c>
      <c r="G2350" s="1">
        <v>1.83</v>
      </c>
      <c r="H2350" s="1">
        <v>66.735306368473672</v>
      </c>
      <c r="I2350" s="1">
        <v>-37.406832789580534</v>
      </c>
      <c r="J2350" s="1">
        <v>7.573588253961459</v>
      </c>
      <c r="K2350" s="1">
        <v>-62.855978909962751</v>
      </c>
      <c r="L2350" s="1">
        <v>63.290227046778995</v>
      </c>
      <c r="M2350" s="1">
        <v>193.5625</v>
      </c>
      <c r="N2350" s="1">
        <v>0.63795454545454544</v>
      </c>
      <c r="O2350" s="1">
        <v>0.96533690096206171</v>
      </c>
      <c r="P2350" s="1">
        <v>0.61584106386375159</v>
      </c>
      <c r="Q2350" s="1">
        <v>0.694159090909091</v>
      </c>
      <c r="R2350" s="1">
        <v>0.9329846751933194</v>
      </c>
      <c r="S2350" s="1">
        <v>0.64763979396430815</v>
      </c>
      <c r="T2350" s="1">
        <v>0.64763979396430815</v>
      </c>
      <c r="U2350" s="1">
        <v>0.61584106386375159</v>
      </c>
      <c r="V2350" s="1">
        <v>406.790663</v>
      </c>
      <c r="W2350" s="1">
        <v>379.211635</v>
      </c>
      <c r="X2350" s="1">
        <v>262.000766</v>
      </c>
      <c r="Y2350" s="1">
        <v>389.46</v>
      </c>
      <c r="Z2350" s="7">
        <v>74463.375599999999</v>
      </c>
      <c r="AA2350" s="7">
        <v>2.6898919095</v>
      </c>
      <c r="AB2350" s="7">
        <v>2.4994084756000001</v>
      </c>
      <c r="AC2350" s="7" t="s">
        <v>444</v>
      </c>
      <c r="AD2350" s="7" t="s">
        <v>445</v>
      </c>
      <c r="AE2350" s="7">
        <v>1.6995382945999999</v>
      </c>
      <c r="AF2350" s="7" t="s">
        <v>445</v>
      </c>
      <c r="AG2350" s="7">
        <v>2.8157938972999998</v>
      </c>
    </row>
    <row r="2351" spans="1:33" x14ac:dyDescent="0.25">
      <c r="A2351" s="1">
        <v>193122</v>
      </c>
      <c r="B2351" s="1">
        <v>20091000</v>
      </c>
      <c r="C2351" s="1">
        <v>9225686</v>
      </c>
      <c r="D2351" s="1">
        <v>282317</v>
      </c>
      <c r="E2351" s="1" t="s">
        <v>664</v>
      </c>
      <c r="F2351" s="1">
        <v>34203085</v>
      </c>
      <c r="G2351" s="1">
        <v>1.83</v>
      </c>
      <c r="H2351" s="1">
        <v>58.887543987235333</v>
      </c>
      <c r="I2351" s="1">
        <v>-32.850900091292957</v>
      </c>
      <c r="J2351" s="1">
        <v>6.40111767577298</v>
      </c>
      <c r="K2351" s="1">
        <v>-56.177504117438133</v>
      </c>
      <c r="L2351" s="1">
        <v>55.962433241043591</v>
      </c>
      <c r="M2351" s="1">
        <v>193.5625</v>
      </c>
      <c r="N2351" s="1">
        <v>0.63795454545454544</v>
      </c>
      <c r="O2351" s="1">
        <v>0.96533690096206171</v>
      </c>
      <c r="P2351" s="1">
        <v>0.61584106386375159</v>
      </c>
      <c r="Q2351" s="1">
        <v>0.694159090909091</v>
      </c>
      <c r="R2351" s="1">
        <v>0.9329846751933194</v>
      </c>
      <c r="S2351" s="1">
        <v>0.64763979396430815</v>
      </c>
      <c r="T2351" s="1">
        <v>0.64763979396430815</v>
      </c>
      <c r="U2351" s="1">
        <v>0.61584106386375159</v>
      </c>
      <c r="V2351" s="1">
        <v>406.790663</v>
      </c>
      <c r="W2351" s="1">
        <v>379.211635</v>
      </c>
      <c r="X2351" s="1">
        <v>262.000766</v>
      </c>
      <c r="Y2351" s="1">
        <v>389.46</v>
      </c>
      <c r="Z2351" s="7">
        <v>74463.375599999999</v>
      </c>
      <c r="AA2351" s="7">
        <v>3.1730511560000001</v>
      </c>
      <c r="AB2351" s="7">
        <v>2.9657639106000002</v>
      </c>
      <c r="AC2351" s="7" t="s">
        <v>444</v>
      </c>
      <c r="AD2351" s="7" t="s">
        <v>445</v>
      </c>
      <c r="AE2351" s="7">
        <v>2.020463881</v>
      </c>
      <c r="AF2351" s="7" t="s">
        <v>445</v>
      </c>
      <c r="AG2351" s="7">
        <v>3.2694217996999999</v>
      </c>
    </row>
    <row r="2352" spans="1:33" x14ac:dyDescent="0.25">
      <c r="A2352" s="1">
        <v>195220</v>
      </c>
      <c r="B2352" s="1">
        <v>20092000</v>
      </c>
      <c r="C2352" s="1">
        <v>9225655</v>
      </c>
      <c r="D2352" s="1">
        <v>282325</v>
      </c>
      <c r="E2352" s="1" t="s">
        <v>661</v>
      </c>
      <c r="F2352" s="1">
        <v>34203085</v>
      </c>
      <c r="G2352" s="1">
        <v>1.83</v>
      </c>
      <c r="H2352" s="1">
        <v>69.081835596629276</v>
      </c>
      <c r="I2352" s="1">
        <v>-41.930491607961649</v>
      </c>
      <c r="J2352" s="1">
        <v>2.1781379307844535</v>
      </c>
      <c r="K2352" s="1">
        <v>-65.305711196822955</v>
      </c>
      <c r="L2352" s="1">
        <v>68.019709119045515</v>
      </c>
      <c r="M2352" s="1">
        <v>200.7550048828125</v>
      </c>
      <c r="N2352" s="1">
        <v>0.61179998224431809</v>
      </c>
      <c r="O2352" s="1">
        <v>0.96533690096206171</v>
      </c>
      <c r="P2352" s="1">
        <v>0.59059309886837441</v>
      </c>
      <c r="Q2352" s="1">
        <v>0.67061998401988643</v>
      </c>
      <c r="R2352" s="1">
        <v>0.9329846751933194</v>
      </c>
      <c r="S2352" s="1">
        <v>0.62567816796894282</v>
      </c>
      <c r="T2352" s="1">
        <v>0.62567816796894282</v>
      </c>
      <c r="U2352" s="1">
        <v>0.59059309886837441</v>
      </c>
      <c r="V2352" s="1">
        <v>406.790663</v>
      </c>
      <c r="W2352" s="1">
        <v>379.211635</v>
      </c>
      <c r="X2352" s="1">
        <v>262.000766</v>
      </c>
      <c r="Y2352" s="1">
        <v>389.46</v>
      </c>
      <c r="Z2352" s="7">
        <v>74463.375599999999</v>
      </c>
      <c r="AA2352" s="7">
        <v>2.2925717787000002</v>
      </c>
      <c r="AB2352" s="7">
        <v>2.2419488091000002</v>
      </c>
      <c r="AC2352" s="7" t="s">
        <v>444</v>
      </c>
      <c r="AD2352" s="7" t="s">
        <v>445</v>
      </c>
      <c r="AE2352" s="7">
        <v>1.5101657462</v>
      </c>
      <c r="AF2352" s="7" t="s">
        <v>445</v>
      </c>
      <c r="AG2352" s="7">
        <v>2.5220868752999999</v>
      </c>
    </row>
    <row r="2353" spans="1:33" x14ac:dyDescent="0.25">
      <c r="A2353" s="1">
        <v>198402</v>
      </c>
      <c r="B2353" s="1">
        <v>21001000</v>
      </c>
      <c r="C2353" s="1">
        <v>9225655</v>
      </c>
      <c r="D2353" s="1">
        <v>282344</v>
      </c>
      <c r="E2353" s="1" t="s">
        <v>661</v>
      </c>
      <c r="F2353" s="1">
        <v>34203085</v>
      </c>
      <c r="G2353" s="1">
        <v>1.83</v>
      </c>
      <c r="H2353" s="1">
        <v>74.485985527989669</v>
      </c>
      <c r="I2353" s="1">
        <v>-43.944091286937798</v>
      </c>
      <c r="J2353" s="1">
        <v>5.4867386819116817</v>
      </c>
      <c r="K2353" s="1">
        <v>-71.023709058287082</v>
      </c>
      <c r="L2353" s="1">
        <v>71.899847047190391</v>
      </c>
      <c r="M2353" s="1">
        <v>200.7550048828125</v>
      </c>
      <c r="N2353" s="1">
        <v>0.61179998224431809</v>
      </c>
      <c r="O2353" s="1">
        <v>0.96533690096206171</v>
      </c>
      <c r="P2353" s="1">
        <v>0.59059309886837441</v>
      </c>
      <c r="Q2353" s="1">
        <v>0.67061998401988643</v>
      </c>
      <c r="R2353" s="1">
        <v>0.9329846751933194</v>
      </c>
      <c r="S2353" s="1">
        <v>0.62567816796894282</v>
      </c>
      <c r="T2353" s="1">
        <v>0.62567816796894282</v>
      </c>
      <c r="U2353" s="1">
        <v>0.59059309886837441</v>
      </c>
      <c r="V2353" s="1">
        <v>406.790663</v>
      </c>
      <c r="W2353" s="1">
        <v>379.211635</v>
      </c>
      <c r="X2353" s="1">
        <v>262.000766</v>
      </c>
      <c r="Y2353" s="1">
        <v>389.46</v>
      </c>
      <c r="Z2353" s="7">
        <v>74463.375599999999</v>
      </c>
      <c r="AA2353" s="7">
        <v>2.1148852722</v>
      </c>
      <c r="AB2353" s="7">
        <v>2.0067370802000002</v>
      </c>
      <c r="AC2353" s="7" t="s">
        <v>444</v>
      </c>
      <c r="AD2353" s="7" t="s">
        <v>445</v>
      </c>
      <c r="AE2353" s="7">
        <v>1.3080765768</v>
      </c>
      <c r="AF2353" s="7" t="s">
        <v>445</v>
      </c>
      <c r="AG2353" s="7">
        <v>2.2385296591000001</v>
      </c>
    </row>
    <row r="2354" spans="1:33" x14ac:dyDescent="0.25">
      <c r="A2354" s="1">
        <v>198403</v>
      </c>
      <c r="B2354" s="1">
        <v>21001000</v>
      </c>
      <c r="C2354" s="1">
        <v>9225686</v>
      </c>
      <c r="D2354" s="1">
        <v>282345</v>
      </c>
      <c r="E2354" s="1" t="s">
        <v>664</v>
      </c>
      <c r="F2354" s="1">
        <v>34203085</v>
      </c>
      <c r="G2354" s="1">
        <v>1.83</v>
      </c>
      <c r="H2354" s="1">
        <v>64.498889868686987</v>
      </c>
      <c r="I2354" s="1">
        <v>-39.554543320479162</v>
      </c>
      <c r="J2354" s="1">
        <v>2.9766364063908979</v>
      </c>
      <c r="K2354" s="1">
        <v>-61.28880724766649</v>
      </c>
      <c r="L2354" s="1">
        <v>63.063311430164092</v>
      </c>
      <c r="M2354" s="1">
        <v>193.5625</v>
      </c>
      <c r="N2354" s="1">
        <v>0.63795454545454544</v>
      </c>
      <c r="O2354" s="1">
        <v>0.96533690096206171</v>
      </c>
      <c r="P2354" s="1">
        <v>0.61584106386375159</v>
      </c>
      <c r="Q2354" s="1">
        <v>0.694159090909091</v>
      </c>
      <c r="R2354" s="1">
        <v>0.9329846751933194</v>
      </c>
      <c r="S2354" s="1">
        <v>0.64763979396430815</v>
      </c>
      <c r="T2354" s="1">
        <v>0.64763979396430815</v>
      </c>
      <c r="U2354" s="1">
        <v>0.61584106386375159</v>
      </c>
      <c r="V2354" s="1">
        <v>406.790663</v>
      </c>
      <c r="W2354" s="1">
        <v>379.211635</v>
      </c>
      <c r="X2354" s="1">
        <v>262.000766</v>
      </c>
      <c r="Y2354" s="1">
        <v>389.46</v>
      </c>
      <c r="Z2354" s="7">
        <v>74463.375599999999</v>
      </c>
      <c r="AA2354" s="7">
        <v>2.7031689493000002</v>
      </c>
      <c r="AB2354" s="7">
        <v>2.6207459880999999</v>
      </c>
      <c r="AC2354" s="7" t="s">
        <v>444</v>
      </c>
      <c r="AD2354" s="7" t="s">
        <v>445</v>
      </c>
      <c r="AE2354" s="7">
        <v>1.7685662313999999</v>
      </c>
      <c r="AF2354" s="7" t="s">
        <v>445</v>
      </c>
      <c r="AG2354" s="7">
        <v>2.9133647969999998</v>
      </c>
    </row>
    <row r="2355" spans="1:33" x14ac:dyDescent="0.25">
      <c r="A2355" s="1">
        <v>201514</v>
      </c>
      <c r="B2355" s="1">
        <v>21002000</v>
      </c>
      <c r="C2355" s="1">
        <v>9225655</v>
      </c>
      <c r="D2355" s="1">
        <v>282353</v>
      </c>
      <c r="E2355" s="1" t="s">
        <v>661</v>
      </c>
      <c r="F2355" s="1">
        <v>34203085</v>
      </c>
      <c r="G2355" s="1">
        <v>1.83</v>
      </c>
      <c r="H2355" s="1">
        <v>69.713626000115866</v>
      </c>
      <c r="I2355" s="1">
        <v>-39.325627938210928</v>
      </c>
      <c r="J2355" s="1">
        <v>6.4497268563226928</v>
      </c>
      <c r="K2355" s="1">
        <v>-66.457946669649161</v>
      </c>
      <c r="L2355" s="1">
        <v>66.723026010989969</v>
      </c>
      <c r="M2355" s="1">
        <v>200.7550048828125</v>
      </c>
      <c r="N2355" s="1">
        <v>0.61179998224431809</v>
      </c>
      <c r="O2355" s="1">
        <v>0.96533690096206171</v>
      </c>
      <c r="P2355" s="1">
        <v>0.59059309886837441</v>
      </c>
      <c r="Q2355" s="1">
        <v>0.67061998401988643</v>
      </c>
      <c r="R2355" s="1">
        <v>0.9329846751933194</v>
      </c>
      <c r="S2355" s="1">
        <v>0.62567816796894282</v>
      </c>
      <c r="T2355" s="1">
        <v>0.62567816796894282</v>
      </c>
      <c r="U2355" s="1">
        <v>0.59059309886837441</v>
      </c>
      <c r="V2355" s="1">
        <v>406.790663</v>
      </c>
      <c r="W2355" s="1">
        <v>379.211635</v>
      </c>
      <c r="X2355" s="1">
        <v>262.000766</v>
      </c>
      <c r="Y2355" s="1">
        <v>389.46</v>
      </c>
      <c r="Z2355" s="7">
        <v>74463.375599999999</v>
      </c>
      <c r="AA2355" s="7">
        <v>2.3565590176</v>
      </c>
      <c r="AB2355" s="7">
        <v>2.2125681518999998</v>
      </c>
      <c r="AC2355" s="7" t="s">
        <v>444</v>
      </c>
      <c r="AD2355" s="7" t="s">
        <v>445</v>
      </c>
      <c r="AE2355" s="7">
        <v>1.4666449611000001</v>
      </c>
      <c r="AF2355" s="7" t="s">
        <v>445</v>
      </c>
      <c r="AG2355" s="7">
        <v>2.4610215905000001</v>
      </c>
    </row>
    <row r="2356" spans="1:33" x14ac:dyDescent="0.25">
      <c r="A2356" s="1">
        <v>204696</v>
      </c>
      <c r="B2356" s="1">
        <v>26001000</v>
      </c>
      <c r="C2356" s="1">
        <v>9225686</v>
      </c>
      <c r="D2356" s="1">
        <v>282373</v>
      </c>
      <c r="E2356" s="1" t="s">
        <v>664</v>
      </c>
      <c r="F2356" s="1">
        <v>34203085</v>
      </c>
      <c r="G2356" s="1">
        <v>1.83</v>
      </c>
      <c r="H2356" s="1">
        <v>64.375451161549606</v>
      </c>
      <c r="I2356" s="1">
        <v>-39.092876500070616</v>
      </c>
      <c r="J2356" s="1">
        <v>3.3910309799689777</v>
      </c>
      <c r="K2356" s="1">
        <v>-61.155265097255622</v>
      </c>
      <c r="L2356" s="1">
        <v>62.748731762834943</v>
      </c>
      <c r="M2356" s="1">
        <v>193.5625</v>
      </c>
      <c r="N2356" s="1">
        <v>0.63795454545454544</v>
      </c>
      <c r="O2356" s="1">
        <v>0.96533690096206171</v>
      </c>
      <c r="P2356" s="1">
        <v>0.61584106386375159</v>
      </c>
      <c r="Q2356" s="1">
        <v>0.694159090909091</v>
      </c>
      <c r="R2356" s="1">
        <v>0.9329846751933194</v>
      </c>
      <c r="S2356" s="1">
        <v>0.64763979396430815</v>
      </c>
      <c r="T2356" s="1">
        <v>0.64763979396430815</v>
      </c>
      <c r="U2356" s="1">
        <v>0.61584106386375159</v>
      </c>
      <c r="V2356" s="1">
        <v>406.790663</v>
      </c>
      <c r="W2356" s="1">
        <v>379.211635</v>
      </c>
      <c r="X2356" s="1">
        <v>262.000766</v>
      </c>
      <c r="Y2356" s="1">
        <v>389.46</v>
      </c>
      <c r="Z2356" s="7">
        <v>74463.375599999999</v>
      </c>
      <c r="AA2356" s="7">
        <v>2.7217341317999999</v>
      </c>
      <c r="AB2356" s="7">
        <v>2.6276886999000002</v>
      </c>
      <c r="AC2356" s="7" t="s">
        <v>444</v>
      </c>
      <c r="AD2356" s="7" t="s">
        <v>445</v>
      </c>
      <c r="AE2356" s="7">
        <v>1.7746118316999999</v>
      </c>
      <c r="AF2356" s="7" t="s">
        <v>445</v>
      </c>
      <c r="AG2356" s="7">
        <v>2.9219102451999999</v>
      </c>
    </row>
    <row r="2357" spans="1:33" x14ac:dyDescent="0.25">
      <c r="A2357" s="1">
        <v>204697</v>
      </c>
      <c r="B2357" s="1">
        <v>26001000</v>
      </c>
      <c r="C2357" s="1">
        <v>9225655</v>
      </c>
      <c r="D2357" s="1">
        <v>282372</v>
      </c>
      <c r="E2357" s="1" t="s">
        <v>661</v>
      </c>
      <c r="F2357" s="1">
        <v>34203085</v>
      </c>
      <c r="G2357" s="1">
        <v>1.83</v>
      </c>
      <c r="H2357" s="1">
        <v>74.362461065469802</v>
      </c>
      <c r="I2357" s="1">
        <v>-43.478567195308287</v>
      </c>
      <c r="J2357" s="1">
        <v>5.9012205892232448</v>
      </c>
      <c r="K2357" s="1">
        <v>-70.894026018014927</v>
      </c>
      <c r="L2357" s="1">
        <v>71.594543465854727</v>
      </c>
      <c r="M2357" s="1">
        <v>200.7550048828125</v>
      </c>
      <c r="N2357" s="1">
        <v>0.61179998224431809</v>
      </c>
      <c r="O2357" s="1">
        <v>0.96533690096206171</v>
      </c>
      <c r="P2357" s="1">
        <v>0.59059309886837441</v>
      </c>
      <c r="Q2357" s="1">
        <v>0.67061998401988643</v>
      </c>
      <c r="R2357" s="1">
        <v>0.9329846751933194</v>
      </c>
      <c r="S2357" s="1">
        <v>0.62567816796894282</v>
      </c>
      <c r="T2357" s="1">
        <v>0.62567816796894282</v>
      </c>
      <c r="U2357" s="1">
        <v>0.59059309886837441</v>
      </c>
      <c r="V2357" s="1">
        <v>406.790663</v>
      </c>
      <c r="W2357" s="1">
        <v>379.211635</v>
      </c>
      <c r="X2357" s="1">
        <v>262.000766</v>
      </c>
      <c r="Y2357" s="1">
        <v>389.46</v>
      </c>
      <c r="Z2357" s="7">
        <v>74463.375599999999</v>
      </c>
      <c r="AA2357" s="7">
        <v>2.1281682066999998</v>
      </c>
      <c r="AB2357" s="7">
        <v>2.0117316107000001</v>
      </c>
      <c r="AC2357" s="7" t="s">
        <v>444</v>
      </c>
      <c r="AD2357" s="7" t="s">
        <v>445</v>
      </c>
      <c r="AE2357" s="7">
        <v>1.3122986306</v>
      </c>
      <c r="AF2357" s="7" t="s">
        <v>445</v>
      </c>
      <c r="AG2357" s="7">
        <v>2.244453746</v>
      </c>
    </row>
    <row r="2358" spans="1:33" x14ac:dyDescent="0.25">
      <c r="A2358" s="1">
        <v>207808</v>
      </c>
      <c r="B2358" s="1">
        <v>26002000</v>
      </c>
      <c r="C2358" s="1">
        <v>9225655</v>
      </c>
      <c r="D2358" s="1">
        <v>282381</v>
      </c>
      <c r="E2358" s="1" t="s">
        <v>661</v>
      </c>
      <c r="F2358" s="1">
        <v>34203085</v>
      </c>
      <c r="G2358" s="1">
        <v>1.83</v>
      </c>
      <c r="H2358" s="1">
        <v>69.35534727647034</v>
      </c>
      <c r="I2358" s="1">
        <v>-38.856212367885568</v>
      </c>
      <c r="J2358" s="1">
        <v>6.7491871772757293</v>
      </c>
      <c r="K2358" s="1">
        <v>-66.09691163480187</v>
      </c>
      <c r="L2358" s="1">
        <v>66.239178853497549</v>
      </c>
      <c r="M2358" s="1">
        <v>200.7550048828125</v>
      </c>
      <c r="N2358" s="1">
        <v>0.61179998224431809</v>
      </c>
      <c r="O2358" s="1">
        <v>0.96533690096206171</v>
      </c>
      <c r="P2358" s="1">
        <v>0.59059309886837441</v>
      </c>
      <c r="Q2358" s="1">
        <v>0.67061998401988643</v>
      </c>
      <c r="R2358" s="1">
        <v>0.9329846751933194</v>
      </c>
      <c r="S2358" s="1">
        <v>0.62567816796894282</v>
      </c>
      <c r="T2358" s="1">
        <v>0.62567816796894282</v>
      </c>
      <c r="U2358" s="1">
        <v>0.59059309886837441</v>
      </c>
      <c r="V2358" s="1">
        <v>406.790663</v>
      </c>
      <c r="W2358" s="1">
        <v>379.211635</v>
      </c>
      <c r="X2358" s="1">
        <v>262.000766</v>
      </c>
      <c r="Y2358" s="1">
        <v>389.46</v>
      </c>
      <c r="Z2358" s="7">
        <v>74463.375599999999</v>
      </c>
      <c r="AA2358" s="7">
        <v>2.3810771588000001</v>
      </c>
      <c r="AB2358" s="7">
        <v>2.2291637693999999</v>
      </c>
      <c r="AC2358" s="7" t="s">
        <v>444</v>
      </c>
      <c r="AD2358" s="7" t="s">
        <v>445</v>
      </c>
      <c r="AE2358" s="7">
        <v>1.4801182873000001</v>
      </c>
      <c r="AF2358" s="7" t="s">
        <v>445</v>
      </c>
      <c r="AG2358" s="7">
        <v>2.4799264079999999</v>
      </c>
    </row>
    <row r="2359" spans="1:33" x14ac:dyDescent="0.25">
      <c r="A2359" s="1">
        <v>209906</v>
      </c>
      <c r="B2359" s="1">
        <v>20050006</v>
      </c>
      <c r="C2359" s="1">
        <v>9225655</v>
      </c>
      <c r="D2359" s="1">
        <v>282272</v>
      </c>
      <c r="E2359" s="1" t="s">
        <v>661</v>
      </c>
      <c r="F2359" s="1">
        <v>34203085</v>
      </c>
      <c r="G2359" s="1">
        <v>1.83</v>
      </c>
      <c r="H2359" s="1">
        <v>75.63866073824164</v>
      </c>
      <c r="I2359" s="1">
        <v>-47.810821301112163</v>
      </c>
      <c r="J2359" s="1">
        <v>2.650132473553831</v>
      </c>
      <c r="K2359" s="1">
        <v>-70.479828709322476</v>
      </c>
      <c r="L2359" s="1">
        <v>74.349814357679449</v>
      </c>
      <c r="M2359" s="1">
        <v>200.7550048828125</v>
      </c>
      <c r="N2359" s="1">
        <v>0.61179998224431809</v>
      </c>
      <c r="O2359" s="1">
        <v>0.96533690096206171</v>
      </c>
      <c r="P2359" s="1">
        <v>0.59059309886837441</v>
      </c>
      <c r="Q2359" s="1">
        <v>0.67061998401988643</v>
      </c>
      <c r="R2359" s="1">
        <v>0.9329846751933194</v>
      </c>
      <c r="S2359" s="1">
        <v>0.62567816796894282</v>
      </c>
      <c r="T2359" s="1">
        <v>0.62567816796894282</v>
      </c>
      <c r="U2359" s="1">
        <v>0.59059309886837441</v>
      </c>
      <c r="V2359" s="1">
        <v>406.790663</v>
      </c>
      <c r="W2359" s="1">
        <v>379.211635</v>
      </c>
      <c r="X2359" s="1">
        <v>262.000766</v>
      </c>
      <c r="Y2359" s="1">
        <v>389.46</v>
      </c>
      <c r="Z2359" s="7">
        <v>74463.375599999999</v>
      </c>
      <c r="AA2359" s="7">
        <v>2.0122438982999999</v>
      </c>
      <c r="AB2359" s="7">
        <v>1.9609167117999999</v>
      </c>
      <c r="AC2359" s="7" t="s">
        <v>444</v>
      </c>
      <c r="AD2359" s="7" t="s">
        <v>445</v>
      </c>
      <c r="AE2359" s="7">
        <v>1.3258875948</v>
      </c>
      <c r="AF2359" s="7" t="s">
        <v>445</v>
      </c>
      <c r="AG2359" s="7">
        <v>2.2635208186</v>
      </c>
    </row>
    <row r="2360" spans="1:33" x14ac:dyDescent="0.25">
      <c r="A2360" s="1">
        <v>212004</v>
      </c>
      <c r="B2360" s="1">
        <v>20051006</v>
      </c>
      <c r="C2360" s="1">
        <v>9225655</v>
      </c>
      <c r="D2360" s="1">
        <v>282277</v>
      </c>
      <c r="E2360" s="1" t="s">
        <v>661</v>
      </c>
      <c r="F2360" s="1">
        <v>34203085</v>
      </c>
      <c r="G2360" s="1">
        <v>1.83</v>
      </c>
      <c r="H2360" s="1">
        <v>69.521263872014856</v>
      </c>
      <c r="I2360" s="1">
        <v>-35.29861586264964</v>
      </c>
      <c r="J2360" s="1">
        <v>10.584764766616901</v>
      </c>
      <c r="K2360" s="1">
        <v>-66.64497872298297</v>
      </c>
      <c r="L2360" s="1">
        <v>64.879827599347053</v>
      </c>
      <c r="M2360" s="1">
        <v>200.7550048828125</v>
      </c>
      <c r="N2360" s="1">
        <v>0.61179998224431809</v>
      </c>
      <c r="O2360" s="1">
        <v>0.96533690096206171</v>
      </c>
      <c r="P2360" s="1">
        <v>0.59059309886837441</v>
      </c>
      <c r="Q2360" s="1">
        <v>0.67061998401988643</v>
      </c>
      <c r="R2360" s="1">
        <v>0.9329846751933194</v>
      </c>
      <c r="S2360" s="1">
        <v>0.62567816796894282</v>
      </c>
      <c r="T2360" s="1">
        <v>0.62567816796894282</v>
      </c>
      <c r="U2360" s="1">
        <v>0.59059309886837441</v>
      </c>
      <c r="V2360" s="1">
        <v>406.790663</v>
      </c>
      <c r="W2360" s="1">
        <v>379.211635</v>
      </c>
      <c r="X2360" s="1">
        <v>262.000766</v>
      </c>
      <c r="Y2360" s="1">
        <v>389.46</v>
      </c>
      <c r="Z2360" s="7">
        <v>74463.375599999999</v>
      </c>
      <c r="AA2360" s="7">
        <v>2.4519169197999999</v>
      </c>
      <c r="AB2360" s="7">
        <v>2.2214571796999998</v>
      </c>
      <c r="AC2360" s="7" t="s">
        <v>444</v>
      </c>
      <c r="AD2360" s="7" t="s">
        <v>445</v>
      </c>
      <c r="AE2360" s="7">
        <v>1.4597225840000001</v>
      </c>
      <c r="AF2360" s="7" t="s">
        <v>445</v>
      </c>
      <c r="AG2360" s="7">
        <v>2.4513086011</v>
      </c>
    </row>
    <row r="2361" spans="1:33" x14ac:dyDescent="0.25">
      <c r="A2361" s="1">
        <v>214087</v>
      </c>
      <c r="B2361" s="1">
        <v>20052006</v>
      </c>
      <c r="C2361" s="1">
        <v>9225655</v>
      </c>
      <c r="D2361" s="1">
        <v>282282</v>
      </c>
      <c r="E2361" s="1" t="s">
        <v>661</v>
      </c>
      <c r="F2361" s="1">
        <v>34203085</v>
      </c>
      <c r="G2361" s="1">
        <v>1.83</v>
      </c>
      <c r="H2361" s="1">
        <v>70.237947516863443</v>
      </c>
      <c r="I2361" s="1">
        <v>-27.928334200771332</v>
      </c>
      <c r="J2361" s="1">
        <v>19.061741970823924</v>
      </c>
      <c r="K2361" s="1">
        <v>-69.123811014508618</v>
      </c>
      <c r="L2361" s="1">
        <v>62.9118948770613</v>
      </c>
      <c r="M2361" s="1">
        <v>200.7550048828125</v>
      </c>
      <c r="N2361" s="1">
        <v>0.61179998224431809</v>
      </c>
      <c r="O2361" s="1">
        <v>0.96533690096206171</v>
      </c>
      <c r="P2361" s="1">
        <v>0.59059309886837441</v>
      </c>
      <c r="Q2361" s="1">
        <v>0.67061998401988643</v>
      </c>
      <c r="R2361" s="1">
        <v>0.9329846751933194</v>
      </c>
      <c r="S2361" s="1">
        <v>0.62567816796894282</v>
      </c>
      <c r="T2361" s="1">
        <v>0.62567816796894282</v>
      </c>
      <c r="U2361" s="1">
        <v>0.59059309886837441</v>
      </c>
      <c r="V2361" s="1">
        <v>406.790663</v>
      </c>
      <c r="W2361" s="1">
        <v>379.211635</v>
      </c>
      <c r="X2361" s="1">
        <v>262.000766</v>
      </c>
      <c r="Y2361" s="1">
        <v>389.46</v>
      </c>
      <c r="Z2361" s="7">
        <v>74463.375599999999</v>
      </c>
      <c r="AA2361" s="7">
        <v>2.5598955503999998</v>
      </c>
      <c r="AB2361" s="7">
        <v>2.1885865484</v>
      </c>
      <c r="AC2361" s="7" t="s">
        <v>444</v>
      </c>
      <c r="AD2361" s="7" t="s">
        <v>445</v>
      </c>
      <c r="AE2361" s="7">
        <v>1.3715150665</v>
      </c>
      <c r="AF2361" s="7" t="s">
        <v>445</v>
      </c>
      <c r="AG2361" s="7">
        <v>2.3275420569</v>
      </c>
    </row>
    <row r="2362" spans="1:33" x14ac:dyDescent="0.25">
      <c r="A2362" s="1">
        <v>216185</v>
      </c>
      <c r="B2362" s="1">
        <v>20053006</v>
      </c>
      <c r="C2362" s="1">
        <v>9225655</v>
      </c>
      <c r="D2362" s="1">
        <v>282287</v>
      </c>
      <c r="E2362" s="1" t="s">
        <v>661</v>
      </c>
      <c r="F2362" s="1">
        <v>34203085</v>
      </c>
      <c r="G2362" s="1">
        <v>1.83</v>
      </c>
      <c r="H2362" s="1">
        <v>71.125478808404395</v>
      </c>
      <c r="I2362" s="1">
        <v>-23.536692391030162</v>
      </c>
      <c r="J2362" s="1">
        <v>24.328815536986731</v>
      </c>
      <c r="K2362" s="1">
        <v>-70.700158547992729</v>
      </c>
      <c r="L2362" s="1">
        <v>62.612982358281059</v>
      </c>
      <c r="M2362" s="1">
        <v>200.7550048828125</v>
      </c>
      <c r="N2362" s="1">
        <v>0.61179998224431809</v>
      </c>
      <c r="O2362" s="1">
        <v>0.96533690096206171</v>
      </c>
      <c r="P2362" s="1">
        <v>0.59059309886837441</v>
      </c>
      <c r="Q2362" s="1">
        <v>0.67061998401988643</v>
      </c>
      <c r="R2362" s="1">
        <v>0.9329846751933194</v>
      </c>
      <c r="S2362" s="1">
        <v>0.62567816796894282</v>
      </c>
      <c r="T2362" s="1">
        <v>0.62567816796894282</v>
      </c>
      <c r="U2362" s="1">
        <v>0.59059309886837441</v>
      </c>
      <c r="V2362" s="1">
        <v>406.790663</v>
      </c>
      <c r="W2362" s="1">
        <v>379.211635</v>
      </c>
      <c r="X2362" s="1">
        <v>262.000766</v>
      </c>
      <c r="Y2362" s="1">
        <v>389.46</v>
      </c>
      <c r="Z2362" s="7">
        <v>74463.375599999999</v>
      </c>
      <c r="AA2362" s="7">
        <v>2.5768903861000001</v>
      </c>
      <c r="AB2362" s="7">
        <v>2.1487981295999998</v>
      </c>
      <c r="AC2362" s="7" t="s">
        <v>444</v>
      </c>
      <c r="AD2362" s="7" t="s">
        <v>445</v>
      </c>
      <c r="AE2362" s="7">
        <v>1.3186392031</v>
      </c>
      <c r="AF2362" s="7" t="s">
        <v>445</v>
      </c>
      <c r="AG2362" s="7">
        <v>2.2533503885999999</v>
      </c>
    </row>
    <row r="2363" spans="1:33" x14ac:dyDescent="0.25">
      <c r="A2363" s="1">
        <v>218283</v>
      </c>
      <c r="B2363" s="1">
        <v>20054006</v>
      </c>
      <c r="C2363" s="1">
        <v>9225664</v>
      </c>
      <c r="D2363" s="1">
        <v>282292</v>
      </c>
      <c r="E2363" s="1" t="s">
        <v>663</v>
      </c>
      <c r="F2363" s="1">
        <v>34203085</v>
      </c>
      <c r="G2363" s="1">
        <v>1.83</v>
      </c>
      <c r="H2363" s="1">
        <v>58.989236484064918</v>
      </c>
      <c r="I2363" s="1">
        <v>-17.257324124986852</v>
      </c>
      <c r="J2363" s="1">
        <v>25.434583677085083</v>
      </c>
      <c r="K2363" s="1">
        <v>-57.841966471510908</v>
      </c>
      <c r="L2363" s="1">
        <v>51.436877247805782</v>
      </c>
      <c r="M2363" s="1">
        <v>187.22749328613281</v>
      </c>
      <c r="N2363" s="1">
        <v>0.66099093350497151</v>
      </c>
      <c r="O2363" s="1">
        <v>0.96533690096206171</v>
      </c>
      <c r="P2363" s="1">
        <v>0.6380789393137094</v>
      </c>
      <c r="Q2363" s="1">
        <v>0.71489184015447449</v>
      </c>
      <c r="R2363" s="1">
        <v>0.9329846751933194</v>
      </c>
      <c r="S2363" s="1">
        <v>0.66698313128487674</v>
      </c>
      <c r="T2363" s="1">
        <v>0.66698313128487674</v>
      </c>
      <c r="U2363" s="1">
        <v>0.6380789393137094</v>
      </c>
      <c r="V2363" s="1">
        <v>406.790663</v>
      </c>
      <c r="W2363" s="1">
        <v>379.211635</v>
      </c>
      <c r="X2363" s="1">
        <v>262.000766</v>
      </c>
      <c r="Y2363" s="1">
        <v>389.46</v>
      </c>
      <c r="Z2363" s="7">
        <v>74463.375599999999</v>
      </c>
      <c r="AA2363" s="7">
        <v>3.7041533386999999</v>
      </c>
      <c r="AB2363" s="7">
        <v>3.1018831953000001</v>
      </c>
      <c r="AC2363" s="7" t="s">
        <v>444</v>
      </c>
      <c r="AD2363" s="7" t="s">
        <v>445</v>
      </c>
      <c r="AE2363" s="7">
        <v>2.0211644238000002</v>
      </c>
      <c r="AF2363" s="7" t="s">
        <v>445</v>
      </c>
      <c r="AG2363" s="7">
        <v>3.2962962510999998</v>
      </c>
    </row>
    <row r="2364" spans="1:33" x14ac:dyDescent="0.25">
      <c r="A2364" s="1">
        <v>220381</v>
      </c>
      <c r="B2364" s="1">
        <v>20055006</v>
      </c>
      <c r="C2364" s="1">
        <v>9225664</v>
      </c>
      <c r="D2364" s="1">
        <v>282297</v>
      </c>
      <c r="E2364" s="1" t="s">
        <v>663</v>
      </c>
      <c r="F2364" s="1">
        <v>34203085</v>
      </c>
      <c r="G2364" s="1">
        <v>1.83</v>
      </c>
      <c r="H2364" s="1">
        <v>59.266904998553386</v>
      </c>
      <c r="I2364" s="1">
        <v>-21.602976431626576</v>
      </c>
      <c r="J2364" s="1">
        <v>21.270316050994243</v>
      </c>
      <c r="K2364" s="1">
        <v>-57.594589153605114</v>
      </c>
      <c r="L2364" s="1">
        <v>52.007477542461871</v>
      </c>
      <c r="M2364" s="1">
        <v>187.22749328613281</v>
      </c>
      <c r="N2364" s="1">
        <v>0.66099093350497151</v>
      </c>
      <c r="O2364" s="1">
        <v>0.96533690096206171</v>
      </c>
      <c r="P2364" s="1">
        <v>0.6380789393137094</v>
      </c>
      <c r="Q2364" s="1">
        <v>0.71489184015447449</v>
      </c>
      <c r="R2364" s="1">
        <v>0.9329846751933194</v>
      </c>
      <c r="S2364" s="1">
        <v>0.66698313128487674</v>
      </c>
      <c r="T2364" s="1">
        <v>0.66698313128487674</v>
      </c>
      <c r="U2364" s="1">
        <v>0.6380789393137094</v>
      </c>
      <c r="V2364" s="1">
        <v>406.790663</v>
      </c>
      <c r="W2364" s="1">
        <v>379.211635</v>
      </c>
      <c r="X2364" s="1">
        <v>262.000766</v>
      </c>
      <c r="Y2364" s="1">
        <v>389.46</v>
      </c>
      <c r="Z2364" s="7">
        <v>74463.375599999999</v>
      </c>
      <c r="AA2364" s="7">
        <v>3.6525416972999998</v>
      </c>
      <c r="AB2364" s="7">
        <v>3.0826656604</v>
      </c>
      <c r="AC2364" s="7" t="s">
        <v>444</v>
      </c>
      <c r="AD2364" s="7" t="s">
        <v>445</v>
      </c>
      <c r="AE2364" s="7">
        <v>2.0341407738999999</v>
      </c>
      <c r="AF2364" s="7" t="s">
        <v>445</v>
      </c>
      <c r="AG2364" s="7">
        <v>3.3147494817999998</v>
      </c>
    </row>
    <row r="2365" spans="1:33" x14ac:dyDescent="0.25">
      <c r="A2365" s="1">
        <v>222479</v>
      </c>
      <c r="B2365" s="1">
        <v>20056006</v>
      </c>
      <c r="C2365" s="1">
        <v>9225670</v>
      </c>
      <c r="D2365" s="1">
        <v>282302</v>
      </c>
      <c r="E2365" s="1" t="s">
        <v>662</v>
      </c>
      <c r="F2365" s="1">
        <v>34203085</v>
      </c>
      <c r="G2365" s="1">
        <v>1.83</v>
      </c>
      <c r="H2365" s="1">
        <v>58.340057245719159</v>
      </c>
      <c r="I2365" s="1">
        <v>-29.12204058175751</v>
      </c>
      <c r="J2365" s="1">
        <v>11.81851333309759</v>
      </c>
      <c r="K2365" s="1">
        <v>-55.162046171642345</v>
      </c>
      <c r="L2365" s="1">
        <v>53.421711842136446</v>
      </c>
      <c r="M2365" s="1">
        <v>195.00999450683594</v>
      </c>
      <c r="N2365" s="1">
        <v>0.63269092906605107</v>
      </c>
      <c r="O2365" s="1">
        <v>0.96533690096206171</v>
      </c>
      <c r="P2365" s="1">
        <v>0.61075990073142938</v>
      </c>
      <c r="Q2365" s="1">
        <v>0.68942183615944608</v>
      </c>
      <c r="R2365" s="1">
        <v>0.9329846751933194</v>
      </c>
      <c r="S2365" s="1">
        <v>0.64322000788040268</v>
      </c>
      <c r="T2365" s="1">
        <v>0.64322000788040268</v>
      </c>
      <c r="U2365" s="1">
        <v>0.61075990073142938</v>
      </c>
      <c r="V2365" s="1">
        <v>406.790663</v>
      </c>
      <c r="W2365" s="1">
        <v>379.211635</v>
      </c>
      <c r="X2365" s="1">
        <v>262.000766</v>
      </c>
      <c r="Y2365" s="1">
        <v>389.46</v>
      </c>
      <c r="Z2365" s="7">
        <v>74463.375599999999</v>
      </c>
      <c r="AA2365" s="7">
        <v>3.3354518708000001</v>
      </c>
      <c r="AB2365" s="7">
        <v>2.9699525759999998</v>
      </c>
      <c r="AC2365" s="7" t="s">
        <v>444</v>
      </c>
      <c r="AD2365" s="7" t="s">
        <v>445</v>
      </c>
      <c r="AE2365" s="7">
        <v>2.0550740313000002</v>
      </c>
      <c r="AF2365" s="7" t="s">
        <v>445</v>
      </c>
      <c r="AG2365" s="7">
        <v>3.3121415438000001</v>
      </c>
    </row>
    <row r="2366" spans="1:33" x14ac:dyDescent="0.25">
      <c r="A2366" s="1">
        <v>224577</v>
      </c>
      <c r="B2366" s="1">
        <v>20057006</v>
      </c>
      <c r="C2366" s="1">
        <v>9225670</v>
      </c>
      <c r="D2366" s="1">
        <v>282307</v>
      </c>
      <c r="E2366" s="1" t="s">
        <v>662</v>
      </c>
      <c r="F2366" s="1">
        <v>34203085</v>
      </c>
      <c r="G2366" s="1">
        <v>1.83</v>
      </c>
      <c r="H2366" s="1">
        <v>77.590192294768229</v>
      </c>
      <c r="I2366" s="1">
        <v>-43.985833262151644</v>
      </c>
      <c r="J2366" s="1">
        <v>12.914985053693018</v>
      </c>
      <c r="K2366" s="1">
        <v>-73.262159821388252</v>
      </c>
      <c r="L2366" s="1">
        <v>72.016132026021808</v>
      </c>
      <c r="M2366" s="1">
        <v>195.00999450683594</v>
      </c>
      <c r="N2366" s="1">
        <v>0.63269092906605107</v>
      </c>
      <c r="O2366" s="1">
        <v>0.96533690096206171</v>
      </c>
      <c r="P2366" s="1">
        <v>0.61075990073142938</v>
      </c>
      <c r="Q2366" s="1">
        <v>0.68942183615944608</v>
      </c>
      <c r="R2366" s="1">
        <v>0.9329846751933194</v>
      </c>
      <c r="S2366" s="1">
        <v>0.64322000788040268</v>
      </c>
      <c r="T2366" s="1">
        <v>0.64322000788040268</v>
      </c>
      <c r="U2366" s="1">
        <v>0.61075990073142938</v>
      </c>
      <c r="V2366" s="1">
        <v>406.790663</v>
      </c>
      <c r="W2366" s="1">
        <v>379.211635</v>
      </c>
      <c r="X2366" s="1">
        <v>262.000766</v>
      </c>
      <c r="Y2366" s="1">
        <v>389.46</v>
      </c>
      <c r="Z2366" s="7">
        <v>74463.375599999999</v>
      </c>
      <c r="AA2366" s="7">
        <v>2.2160469332999999</v>
      </c>
      <c r="AB2366" s="7">
        <v>1.9850069152000001</v>
      </c>
      <c r="AC2366" s="7" t="s">
        <v>444</v>
      </c>
      <c r="AD2366" s="7" t="s">
        <v>445</v>
      </c>
      <c r="AE2366" s="7">
        <v>1.3002889237999999</v>
      </c>
      <c r="AF2366" s="7" t="s">
        <v>445</v>
      </c>
      <c r="AG2366" s="7">
        <v>2.2467859468000002</v>
      </c>
    </row>
    <row r="2367" spans="1:33" x14ac:dyDescent="0.25">
      <c r="A2367" s="1">
        <v>226675</v>
      </c>
      <c r="B2367" s="1">
        <v>20058006</v>
      </c>
      <c r="C2367" s="1">
        <v>9225686</v>
      </c>
      <c r="D2367" s="1">
        <v>282312</v>
      </c>
      <c r="E2367" s="1" t="s">
        <v>664</v>
      </c>
      <c r="F2367" s="1">
        <v>34203085</v>
      </c>
      <c r="G2367" s="1">
        <v>1.83</v>
      </c>
      <c r="H2367" s="1">
        <v>63.547430225291635</v>
      </c>
      <c r="I2367" s="1">
        <v>-25.43427125844552</v>
      </c>
      <c r="J2367" s="1">
        <v>18.450350283424271</v>
      </c>
      <c r="K2367" s="1">
        <v>-61.67243807144753</v>
      </c>
      <c r="L2367" s="1">
        <v>56.626743606321128</v>
      </c>
      <c r="M2367" s="1">
        <v>193.5625</v>
      </c>
      <c r="N2367" s="1">
        <v>0.63795454545454544</v>
      </c>
      <c r="O2367" s="1">
        <v>0.96533690096206171</v>
      </c>
      <c r="P2367" s="1">
        <v>0.61584106386375159</v>
      </c>
      <c r="Q2367" s="1">
        <v>0.694159090909091</v>
      </c>
      <c r="R2367" s="1">
        <v>0.9329846751933194</v>
      </c>
      <c r="S2367" s="1">
        <v>0.64763979396430815</v>
      </c>
      <c r="T2367" s="1">
        <v>0.64763979396430815</v>
      </c>
      <c r="U2367" s="1">
        <v>0.61584106386375159</v>
      </c>
      <c r="V2367" s="1">
        <v>406.790663</v>
      </c>
      <c r="W2367" s="1">
        <v>379.211635</v>
      </c>
      <c r="X2367" s="1">
        <v>262.000766</v>
      </c>
      <c r="Y2367" s="1">
        <v>389.46</v>
      </c>
      <c r="Z2367" s="7">
        <v>74463.375599999999</v>
      </c>
      <c r="AA2367" s="7">
        <v>3.1240954688999998</v>
      </c>
      <c r="AB2367" s="7">
        <v>2.6749573649</v>
      </c>
      <c r="AC2367" s="7" t="s">
        <v>444</v>
      </c>
      <c r="AD2367" s="7" t="s">
        <v>445</v>
      </c>
      <c r="AE2367" s="7">
        <v>1.7513444809000001</v>
      </c>
      <c r="AF2367" s="7" t="s">
        <v>445</v>
      </c>
      <c r="AG2367" s="7">
        <v>2.8890218748000001</v>
      </c>
    </row>
    <row r="2368" spans="1:33" x14ac:dyDescent="0.25">
      <c r="A2368" s="1">
        <v>228773</v>
      </c>
      <c r="B2368" s="1">
        <v>20093006</v>
      </c>
      <c r="C2368" s="1">
        <v>9225686</v>
      </c>
      <c r="D2368" s="1">
        <v>282330</v>
      </c>
      <c r="E2368" s="1" t="s">
        <v>664</v>
      </c>
      <c r="F2368" s="1">
        <v>34203085</v>
      </c>
      <c r="G2368" s="1">
        <v>1.83</v>
      </c>
      <c r="H2368" s="1">
        <v>56.225515115137007</v>
      </c>
      <c r="I2368" s="1">
        <v>-21.686705913209888</v>
      </c>
      <c r="J2368" s="1">
        <v>17.062175415771641</v>
      </c>
      <c r="K2368" s="1">
        <v>-55.594414296889624</v>
      </c>
      <c r="L2368" s="1">
        <v>49.933229801237189</v>
      </c>
      <c r="M2368" s="1">
        <v>193.5625</v>
      </c>
      <c r="N2368" s="1">
        <v>0.63795454545454544</v>
      </c>
      <c r="O2368" s="1">
        <v>0.96533690096206171</v>
      </c>
      <c r="P2368" s="1">
        <v>0.61584106386375159</v>
      </c>
      <c r="Q2368" s="1">
        <v>0.694159090909091</v>
      </c>
      <c r="R2368" s="1">
        <v>0.9329846751933194</v>
      </c>
      <c r="S2368" s="1">
        <v>0.64763979396430815</v>
      </c>
      <c r="T2368" s="1">
        <v>0.64763979396430815</v>
      </c>
      <c r="U2368" s="1">
        <v>0.61584106386375159</v>
      </c>
      <c r="V2368" s="1">
        <v>406.790663</v>
      </c>
      <c r="W2368" s="1">
        <v>379.211635</v>
      </c>
      <c r="X2368" s="1">
        <v>262.000766</v>
      </c>
      <c r="Y2368" s="1">
        <v>389.46</v>
      </c>
      <c r="Z2368" s="7">
        <v>74463.375599999999</v>
      </c>
      <c r="AA2368" s="7">
        <v>3.6769275222000002</v>
      </c>
      <c r="AB2368" s="7">
        <v>3.1535252501</v>
      </c>
      <c r="AC2368" s="7" t="s">
        <v>444</v>
      </c>
      <c r="AD2368" s="7" t="s">
        <v>445</v>
      </c>
      <c r="AE2368" s="7">
        <v>2.0521433539</v>
      </c>
      <c r="AF2368" s="7" t="s">
        <v>445</v>
      </c>
      <c r="AG2368" s="7">
        <v>3.3142006938000002</v>
      </c>
    </row>
    <row r="2369" spans="1:33" x14ac:dyDescent="0.25">
      <c r="A2369" s="1">
        <v>230871</v>
      </c>
      <c r="B2369" s="1">
        <v>21051006</v>
      </c>
      <c r="C2369" s="1">
        <v>9225686</v>
      </c>
      <c r="D2369" s="1">
        <v>282358</v>
      </c>
      <c r="E2369" s="1" t="s">
        <v>664</v>
      </c>
      <c r="F2369" s="1">
        <v>34203085</v>
      </c>
      <c r="G2369" s="1">
        <v>1.83</v>
      </c>
      <c r="H2369" s="1">
        <v>60.627672464347775</v>
      </c>
      <c r="I2369" s="1">
        <v>-26.417031218000083</v>
      </c>
      <c r="J2369" s="1">
        <v>14.153462161362015</v>
      </c>
      <c r="K2369" s="1">
        <v>-59.245820240315048</v>
      </c>
      <c r="L2369" s="1">
        <v>54.936297346653561</v>
      </c>
      <c r="M2369" s="1">
        <v>193.5625</v>
      </c>
      <c r="N2369" s="1">
        <v>0.63795454545454544</v>
      </c>
      <c r="O2369" s="1">
        <v>0.96533690096206171</v>
      </c>
      <c r="P2369" s="1">
        <v>0.61584106386375159</v>
      </c>
      <c r="Q2369" s="1">
        <v>0.694159090909091</v>
      </c>
      <c r="R2369" s="1">
        <v>0.9329846751933194</v>
      </c>
      <c r="S2369" s="1">
        <v>0.64763979396430815</v>
      </c>
      <c r="T2369" s="1">
        <v>0.64763979396430815</v>
      </c>
      <c r="U2369" s="1">
        <v>0.61584106386375159</v>
      </c>
      <c r="V2369" s="1">
        <v>406.790663</v>
      </c>
      <c r="W2369" s="1">
        <v>379.211635</v>
      </c>
      <c r="X2369" s="1">
        <v>262.000766</v>
      </c>
      <c r="Y2369" s="1">
        <v>389.46</v>
      </c>
      <c r="Z2369" s="7">
        <v>74463.375599999999</v>
      </c>
      <c r="AA2369" s="7">
        <v>3.2509981198000002</v>
      </c>
      <c r="AB2369" s="7">
        <v>2.8519390112999998</v>
      </c>
      <c r="AC2369" s="7" t="s">
        <v>444</v>
      </c>
      <c r="AD2369" s="7" t="s">
        <v>445</v>
      </c>
      <c r="AE2369" s="7">
        <v>1.8640353264</v>
      </c>
      <c r="AF2369" s="7" t="s">
        <v>445</v>
      </c>
      <c r="AG2369" s="7">
        <v>3.0483102396000001</v>
      </c>
    </row>
    <row r="2370" spans="1:33" x14ac:dyDescent="0.25">
      <c r="A2370" s="1">
        <v>232969</v>
      </c>
      <c r="B2370" s="1">
        <v>26051006</v>
      </c>
      <c r="C2370" s="1">
        <v>9225686</v>
      </c>
      <c r="D2370" s="1">
        <v>282386</v>
      </c>
      <c r="E2370" s="1" t="s">
        <v>664</v>
      </c>
      <c r="F2370" s="1">
        <v>34203085</v>
      </c>
      <c r="G2370" s="1">
        <v>1.83</v>
      </c>
      <c r="H2370" s="1">
        <v>59.240131222764255</v>
      </c>
      <c r="I2370" s="1">
        <v>-25.978201760951364</v>
      </c>
      <c r="J2370" s="1">
        <v>13.801619575287823</v>
      </c>
      <c r="K2370" s="1">
        <v>-57.882143835810624</v>
      </c>
      <c r="L2370" s="1">
        <v>53.687354767129051</v>
      </c>
      <c r="M2370" s="1">
        <v>193.5625</v>
      </c>
      <c r="N2370" s="1">
        <v>0.63795454545454544</v>
      </c>
      <c r="O2370" s="1">
        <v>0.96533690096206171</v>
      </c>
      <c r="P2370" s="1">
        <v>0.61584106386375159</v>
      </c>
      <c r="Q2370" s="1">
        <v>0.694159090909091</v>
      </c>
      <c r="R2370" s="1">
        <v>0.9329846751933194</v>
      </c>
      <c r="S2370" s="1">
        <v>0.64763979396430815</v>
      </c>
      <c r="T2370" s="1">
        <v>0.64763979396430815</v>
      </c>
      <c r="U2370" s="1">
        <v>0.61584106386375159</v>
      </c>
      <c r="V2370" s="1">
        <v>406.790663</v>
      </c>
      <c r="W2370" s="1">
        <v>379.211635</v>
      </c>
      <c r="X2370" s="1">
        <v>262.000766</v>
      </c>
      <c r="Y2370" s="1">
        <v>389.46</v>
      </c>
      <c r="Z2370" s="7">
        <v>74463.375599999999</v>
      </c>
      <c r="AA2370" s="7">
        <v>3.3498901695000001</v>
      </c>
      <c r="AB2370" s="7">
        <v>2.9421603548999999</v>
      </c>
      <c r="AC2370" s="7" t="s">
        <v>444</v>
      </c>
      <c r="AD2370" s="7" t="s">
        <v>445</v>
      </c>
      <c r="AE2370" s="7">
        <v>1.9315106675</v>
      </c>
      <c r="AF2370" s="7" t="s">
        <v>445</v>
      </c>
      <c r="AG2370" s="7">
        <v>3.1436865471000002</v>
      </c>
    </row>
    <row r="2371" spans="1:33" x14ac:dyDescent="0.25">
      <c r="A2371" s="1">
        <v>226261</v>
      </c>
      <c r="B2371" s="1">
        <v>20001000</v>
      </c>
      <c r="C2371" s="1">
        <v>9211006</v>
      </c>
      <c r="D2371" s="1">
        <v>272002</v>
      </c>
      <c r="E2371" s="1" t="s">
        <v>633</v>
      </c>
      <c r="F2371" s="1">
        <v>34203085</v>
      </c>
      <c r="G2371" s="1">
        <v>1.83</v>
      </c>
      <c r="H2371" s="1">
        <v>78.748418727514661</v>
      </c>
      <c r="I2371" s="1">
        <v>-31.183910544570228</v>
      </c>
      <c r="J2371" s="1">
        <v>22.279272030393905</v>
      </c>
      <c r="K2371" s="1">
        <v>-76.372932518705895</v>
      </c>
      <c r="L2371" s="1">
        <v>70.309058580966408</v>
      </c>
      <c r="M2371" s="1">
        <v>132.83750915527344</v>
      </c>
      <c r="N2371" s="1">
        <v>0.85195086342947812</v>
      </c>
      <c r="O2371" s="1">
        <v>0.96533690096206171</v>
      </c>
      <c r="P2371" s="1">
        <v>0.82241960627496513</v>
      </c>
      <c r="Q2371" s="1">
        <v>0.87463390895298543</v>
      </c>
      <c r="R2371" s="1">
        <v>0.9329846751933194</v>
      </c>
      <c r="S2371" s="1">
        <v>0.81602003345756435</v>
      </c>
      <c r="T2371" s="1">
        <v>0.81602003345756435</v>
      </c>
      <c r="U2371" s="1">
        <v>0.82241960627496513</v>
      </c>
      <c r="V2371" s="1">
        <v>406.790663</v>
      </c>
      <c r="W2371" s="1">
        <v>379.211635</v>
      </c>
      <c r="X2371" s="1">
        <v>262.000766</v>
      </c>
      <c r="Y2371" s="1">
        <v>389.46</v>
      </c>
      <c r="Z2371" s="7">
        <v>74463.375599999999</v>
      </c>
      <c r="AA2371" s="7">
        <v>3.4357169595000001</v>
      </c>
      <c r="AB2371" s="7">
        <v>2.9603472499999999</v>
      </c>
      <c r="AC2371" s="7" t="s">
        <v>444</v>
      </c>
      <c r="AD2371" s="7" t="s">
        <v>445</v>
      </c>
      <c r="AE2371" s="7">
        <v>1.7993932770000001</v>
      </c>
      <c r="AF2371" s="7" t="s">
        <v>445</v>
      </c>
      <c r="AG2371" s="7">
        <v>3.1938881918000002</v>
      </c>
    </row>
    <row r="2372" spans="1:33" x14ac:dyDescent="0.25">
      <c r="A2372" s="1">
        <v>226262</v>
      </c>
      <c r="B2372" s="1">
        <v>20001000</v>
      </c>
      <c r="C2372" s="1">
        <v>9211013</v>
      </c>
      <c r="D2372" s="1">
        <v>272003</v>
      </c>
      <c r="E2372" s="1" t="s">
        <v>634</v>
      </c>
      <c r="F2372" s="1">
        <v>34203085</v>
      </c>
      <c r="G2372" s="1">
        <v>1.83</v>
      </c>
      <c r="H2372" s="1">
        <v>52.402096312357642</v>
      </c>
      <c r="I2372" s="1">
        <v>-21.574995820060671</v>
      </c>
      <c r="J2372" s="1">
        <v>15.292485465569026</v>
      </c>
      <c r="K2372" s="1">
        <v>-50.458850246352995</v>
      </c>
      <c r="L2372" s="1">
        <v>46.679066982019073</v>
      </c>
      <c r="M2372" s="1">
        <v>119.41749572753906</v>
      </c>
      <c r="N2372" s="1">
        <v>0.89333158794202294</v>
      </c>
      <c r="O2372" s="1">
        <v>0.96533690096206171</v>
      </c>
      <c r="P2372" s="1">
        <v>0.86236594663546995</v>
      </c>
      <c r="Q2372" s="1">
        <v>0.90208224246376456</v>
      </c>
      <c r="R2372" s="1">
        <v>0.9329846751933194</v>
      </c>
      <c r="S2372" s="1">
        <v>0.84162890798271661</v>
      </c>
      <c r="T2372" s="1">
        <v>0.84162890798271661</v>
      </c>
      <c r="U2372" s="1">
        <v>0.86236594663546995</v>
      </c>
      <c r="V2372" s="1">
        <v>406.790663</v>
      </c>
      <c r="W2372" s="1">
        <v>379.211635</v>
      </c>
      <c r="X2372" s="1">
        <v>262.000766</v>
      </c>
      <c r="Y2372" s="1">
        <v>389.46</v>
      </c>
      <c r="Z2372" s="7">
        <v>74463.375599999999</v>
      </c>
      <c r="AA2372" s="7">
        <v>6.0056927383999996</v>
      </c>
      <c r="AB2372" s="7">
        <v>5.2405747786000001</v>
      </c>
      <c r="AC2372" s="7" t="s">
        <v>444</v>
      </c>
      <c r="AD2372" s="7" t="s">
        <v>445</v>
      </c>
      <c r="AE2372" s="7">
        <v>3.3700444521000001</v>
      </c>
      <c r="AF2372" s="7" t="s">
        <v>445</v>
      </c>
      <c r="AG2372" s="7">
        <v>5.6560581531</v>
      </c>
    </row>
    <row r="2373" spans="1:33" x14ac:dyDescent="0.25">
      <c r="A2373" s="1">
        <v>226263</v>
      </c>
      <c r="B2373" s="1">
        <v>20001000</v>
      </c>
      <c r="C2373" s="1">
        <v>9211005</v>
      </c>
      <c r="D2373" s="1">
        <v>272001</v>
      </c>
      <c r="E2373" s="1" t="s">
        <v>635</v>
      </c>
      <c r="F2373" s="1">
        <v>34203085</v>
      </c>
      <c r="G2373" s="1">
        <v>1.83</v>
      </c>
      <c r="H2373" s="1">
        <v>85.949664638868711</v>
      </c>
      <c r="I2373" s="1">
        <v>-37.269296418787675</v>
      </c>
      <c r="J2373" s="1">
        <v>19.912167192147344</v>
      </c>
      <c r="K2373" s="1">
        <v>-82.807840803295761</v>
      </c>
      <c r="L2373" s="1">
        <v>77.925628096114522</v>
      </c>
      <c r="M2373" s="1">
        <v>124.55000305175781</v>
      </c>
      <c r="N2373" s="1">
        <v>0.87858927590506397</v>
      </c>
      <c r="O2373" s="1">
        <v>0.96533690096206171</v>
      </c>
      <c r="P2373" s="1">
        <v>0.84813464882069622</v>
      </c>
      <c r="Q2373" s="1">
        <v>0.89239285060337603</v>
      </c>
      <c r="R2373" s="1">
        <v>0.9329846751933194</v>
      </c>
      <c r="S2373" s="1">
        <v>0.83258885386503123</v>
      </c>
      <c r="T2373" s="1">
        <v>0.83258885386503123</v>
      </c>
      <c r="U2373" s="1">
        <v>0.84813464882069622</v>
      </c>
      <c r="V2373" s="1">
        <v>406.790663</v>
      </c>
      <c r="W2373" s="1">
        <v>379.211635</v>
      </c>
      <c r="X2373" s="1">
        <v>262.000766</v>
      </c>
      <c r="Y2373" s="1">
        <v>389.46</v>
      </c>
      <c r="Z2373" s="7">
        <v>74463.375599999999</v>
      </c>
      <c r="AA2373" s="7">
        <v>3.1273010528</v>
      </c>
      <c r="AB2373" s="7">
        <v>2.7419869901</v>
      </c>
      <c r="AC2373" s="7" t="s">
        <v>444</v>
      </c>
      <c r="AD2373" s="7" t="s">
        <v>445</v>
      </c>
      <c r="AE2373" s="7">
        <v>1.6342785339999999</v>
      </c>
      <c r="AF2373" s="7" t="s">
        <v>445</v>
      </c>
      <c r="AG2373" s="7">
        <v>2.9889280667999998</v>
      </c>
    </row>
    <row r="2374" spans="1:33" x14ac:dyDescent="0.25">
      <c r="A2374" s="1">
        <v>232555</v>
      </c>
      <c r="B2374" s="1">
        <v>20002000</v>
      </c>
      <c r="C2374" s="1">
        <v>9211006</v>
      </c>
      <c r="D2374" s="1">
        <v>272009</v>
      </c>
      <c r="E2374" s="1" t="s">
        <v>633</v>
      </c>
      <c r="F2374" s="1">
        <v>34203085</v>
      </c>
      <c r="G2374" s="1">
        <v>1.83</v>
      </c>
      <c r="H2374" s="1">
        <v>59.540129013585258</v>
      </c>
      <c r="I2374" s="1">
        <v>-33.519362279986041</v>
      </c>
      <c r="J2374" s="1">
        <v>6.1862429905036205</v>
      </c>
      <c r="K2374" s="1">
        <v>-58.500092595467606</v>
      </c>
      <c r="L2374" s="1">
        <v>56.700742711203361</v>
      </c>
      <c r="M2374" s="1">
        <v>132.83750915527344</v>
      </c>
      <c r="N2374" s="1">
        <v>0.85195086342947812</v>
      </c>
      <c r="O2374" s="1">
        <v>0.96533690096206171</v>
      </c>
      <c r="P2374" s="1">
        <v>0.82241960627496513</v>
      </c>
      <c r="Q2374" s="1">
        <v>0.87463390895298543</v>
      </c>
      <c r="R2374" s="1">
        <v>0.9329846751933194</v>
      </c>
      <c r="S2374" s="1">
        <v>0.81602003345756435</v>
      </c>
      <c r="T2374" s="1">
        <v>0.81602003345756435</v>
      </c>
      <c r="U2374" s="1">
        <v>0.82241960627496513</v>
      </c>
      <c r="V2374" s="1">
        <v>406.790663</v>
      </c>
      <c r="W2374" s="1">
        <v>379.211635</v>
      </c>
      <c r="X2374" s="1">
        <v>262.000766</v>
      </c>
      <c r="Y2374" s="1">
        <v>389.46</v>
      </c>
      <c r="Z2374" s="7">
        <v>74463.375599999999</v>
      </c>
      <c r="AA2374" s="7">
        <v>4.5002997957000002</v>
      </c>
      <c r="AB2374" s="7">
        <v>4.2379981151999999</v>
      </c>
      <c r="AC2374" s="7" t="s">
        <v>444</v>
      </c>
      <c r="AD2374" s="7" t="s">
        <v>445</v>
      </c>
      <c r="AE2374" s="7">
        <v>2.6546587253</v>
      </c>
      <c r="AF2374" s="7" t="s">
        <v>445</v>
      </c>
      <c r="AG2374" s="7">
        <v>4.4751971433</v>
      </c>
    </row>
    <row r="2375" spans="1:33" x14ac:dyDescent="0.25">
      <c r="A2375" s="1">
        <v>232556</v>
      </c>
      <c r="B2375" s="1">
        <v>20002000</v>
      </c>
      <c r="C2375" s="1">
        <v>9211013</v>
      </c>
      <c r="D2375" s="1">
        <v>272010</v>
      </c>
      <c r="E2375" s="1" t="s">
        <v>634</v>
      </c>
      <c r="F2375" s="1">
        <v>34203085</v>
      </c>
      <c r="G2375" s="1">
        <v>1.83</v>
      </c>
      <c r="H2375" s="1">
        <v>33.186519528761352</v>
      </c>
      <c r="I2375" s="1">
        <v>-23.751342632493888</v>
      </c>
      <c r="J2375" s="1">
        <v>-0.79325447031157503</v>
      </c>
      <c r="K2375" s="1">
        <v>-32.745116629023244</v>
      </c>
      <c r="L2375" s="1">
        <v>33.592354426720057</v>
      </c>
      <c r="M2375" s="1">
        <v>119.41749572753906</v>
      </c>
      <c r="N2375" s="1">
        <v>0.89333158794202294</v>
      </c>
      <c r="O2375" s="1">
        <v>0.96533690096206171</v>
      </c>
      <c r="P2375" s="1">
        <v>0.86236594663546995</v>
      </c>
      <c r="Q2375" s="1">
        <v>0.90208224246376456</v>
      </c>
      <c r="R2375" s="1">
        <v>0.9329846751933194</v>
      </c>
      <c r="S2375" s="1">
        <v>0.84162890798271661</v>
      </c>
      <c r="T2375" s="1">
        <v>0.84162890798271661</v>
      </c>
      <c r="U2375" s="1">
        <v>0.86236594663546995</v>
      </c>
      <c r="V2375" s="1">
        <v>406.790663</v>
      </c>
      <c r="W2375" s="1">
        <v>379.211635</v>
      </c>
      <c r="X2375" s="1">
        <v>262.000766</v>
      </c>
      <c r="Y2375" s="1">
        <v>389.46</v>
      </c>
      <c r="Z2375" s="7">
        <v>74463.375599999999</v>
      </c>
      <c r="AA2375" s="7">
        <v>8.7349294555999997</v>
      </c>
      <c r="AB2375" s="7">
        <v>8.8539770133999998</v>
      </c>
      <c r="AC2375" s="7" t="s">
        <v>444</v>
      </c>
      <c r="AD2375" s="7">
        <v>276.97816064</v>
      </c>
      <c r="AE2375" s="7">
        <v>5.7340550677</v>
      </c>
      <c r="AF2375" s="7">
        <v>422.39130019999999</v>
      </c>
      <c r="AG2375" s="7">
        <v>9.2567062253000003</v>
      </c>
    </row>
    <row r="2376" spans="1:33" x14ac:dyDescent="0.25">
      <c r="A2376" s="1">
        <v>232557</v>
      </c>
      <c r="B2376" s="1">
        <v>20002000</v>
      </c>
      <c r="C2376" s="1">
        <v>9211005</v>
      </c>
      <c r="D2376" s="1">
        <v>272008</v>
      </c>
      <c r="E2376" s="1" t="s">
        <v>635</v>
      </c>
      <c r="F2376" s="1">
        <v>34203085</v>
      </c>
      <c r="G2376" s="1">
        <v>1.83</v>
      </c>
      <c r="H2376" s="1">
        <v>66.730633765448275</v>
      </c>
      <c r="I2376" s="1">
        <v>-39.601031458972933</v>
      </c>
      <c r="J2376" s="1">
        <v>3.8298777333971028</v>
      </c>
      <c r="K2376" s="1">
        <v>-64.93871573637027</v>
      </c>
      <c r="L2376" s="1">
        <v>64.900809851930404</v>
      </c>
      <c r="M2376" s="1">
        <v>124.55000305175781</v>
      </c>
      <c r="N2376" s="1">
        <v>0.87858927590506397</v>
      </c>
      <c r="O2376" s="1">
        <v>0.96533690096206171</v>
      </c>
      <c r="P2376" s="1">
        <v>0.84813464882069622</v>
      </c>
      <c r="Q2376" s="1">
        <v>0.89239285060337603</v>
      </c>
      <c r="R2376" s="1">
        <v>0.9329846751933194</v>
      </c>
      <c r="S2376" s="1">
        <v>0.83258885386503123</v>
      </c>
      <c r="T2376" s="1">
        <v>0.83258885386503123</v>
      </c>
      <c r="U2376" s="1">
        <v>0.84813464882069622</v>
      </c>
      <c r="V2376" s="1">
        <v>406.790663</v>
      </c>
      <c r="W2376" s="1">
        <v>379.211635</v>
      </c>
      <c r="X2376" s="1">
        <v>262.000766</v>
      </c>
      <c r="Y2376" s="1">
        <v>389.46</v>
      </c>
      <c r="Z2376" s="7">
        <v>74463.375599999999</v>
      </c>
      <c r="AA2376" s="7">
        <v>3.9556011337000001</v>
      </c>
      <c r="AB2376" s="7">
        <v>3.8197133569999999</v>
      </c>
      <c r="AC2376" s="7" t="s">
        <v>444</v>
      </c>
      <c r="AD2376" s="7" t="s">
        <v>445</v>
      </c>
      <c r="AE2376" s="7">
        <v>2.3591504697999999</v>
      </c>
      <c r="AF2376" s="7" t="s">
        <v>445</v>
      </c>
      <c r="AG2376" s="7">
        <v>4.0865576349000001</v>
      </c>
    </row>
    <row r="2377" spans="1:33" x14ac:dyDescent="0.25">
      <c r="A2377" s="1">
        <v>238849</v>
      </c>
      <c r="B2377" s="1">
        <v>20003000</v>
      </c>
      <c r="C2377" s="1">
        <v>9211022</v>
      </c>
      <c r="D2377" s="1">
        <v>272017</v>
      </c>
      <c r="E2377" s="1" t="s">
        <v>636</v>
      </c>
      <c r="F2377" s="1">
        <v>34203085</v>
      </c>
      <c r="G2377" s="1">
        <v>1.83</v>
      </c>
      <c r="H2377" s="1">
        <v>59.202518566973275</v>
      </c>
      <c r="I2377" s="1">
        <v>-30.349785284196294</v>
      </c>
      <c r="J2377" s="1">
        <v>12.01793407176104</v>
      </c>
      <c r="K2377" s="1">
        <v>-56.68346343571838</v>
      </c>
      <c r="L2377" s="1">
        <v>54.205041751116561</v>
      </c>
      <c r="M2377" s="1">
        <v>114.66500091552734</v>
      </c>
      <c r="N2377" s="1">
        <v>0.90333684017783711</v>
      </c>
      <c r="O2377" s="1">
        <v>0.96533690096206171</v>
      </c>
      <c r="P2377" s="1">
        <v>0.87202438582213448</v>
      </c>
      <c r="Q2377" s="1">
        <v>0.90833552511114846</v>
      </c>
      <c r="R2377" s="1">
        <v>0.9329846751933194</v>
      </c>
      <c r="S2377" s="1">
        <v>0.84746312486237807</v>
      </c>
      <c r="T2377" s="1">
        <v>0.84746312486237807</v>
      </c>
      <c r="U2377" s="1">
        <v>0.87202438582213448</v>
      </c>
      <c r="V2377" s="1">
        <v>406.790663</v>
      </c>
      <c r="W2377" s="1">
        <v>379.211635</v>
      </c>
      <c r="X2377" s="1">
        <v>262.000766</v>
      </c>
      <c r="Y2377" s="1">
        <v>389.46</v>
      </c>
      <c r="Z2377" s="7">
        <v>74463.375599999999</v>
      </c>
      <c r="AA2377" s="7">
        <v>5.1005726113999996</v>
      </c>
      <c r="AB2377" s="7">
        <v>4.5856034693999996</v>
      </c>
      <c r="AC2377" s="7" t="s">
        <v>444</v>
      </c>
      <c r="AD2377" s="7" t="s">
        <v>445</v>
      </c>
      <c r="AE2377" s="7">
        <v>2.9171210511000001</v>
      </c>
      <c r="AF2377" s="7" t="s">
        <v>445</v>
      </c>
      <c r="AG2377" s="7">
        <v>4.9914937569999998</v>
      </c>
    </row>
    <row r="2378" spans="1:33" x14ac:dyDescent="0.25">
      <c r="A2378" s="1">
        <v>238850</v>
      </c>
      <c r="B2378" s="1">
        <v>20003000</v>
      </c>
      <c r="C2378" s="1">
        <v>9211013</v>
      </c>
      <c r="D2378" s="1">
        <v>272015</v>
      </c>
      <c r="E2378" s="1" t="s">
        <v>634</v>
      </c>
      <c r="F2378" s="1">
        <v>34203085</v>
      </c>
      <c r="G2378" s="1">
        <v>1.83</v>
      </c>
      <c r="H2378" s="1">
        <v>47.229616161716649</v>
      </c>
      <c r="I2378" s="1">
        <v>-23.344369557954771</v>
      </c>
      <c r="J2378" s="1">
        <v>10.639192988689619</v>
      </c>
      <c r="K2378" s="1">
        <v>-45.659596932098886</v>
      </c>
      <c r="L2378" s="1">
        <v>42.917439018640501</v>
      </c>
      <c r="M2378" s="1">
        <v>119.41749572753906</v>
      </c>
      <c r="N2378" s="1">
        <v>0.89333158794202294</v>
      </c>
      <c r="O2378" s="1">
        <v>0.96533690096206171</v>
      </c>
      <c r="P2378" s="1">
        <v>0.86236594663546995</v>
      </c>
      <c r="Q2378" s="1">
        <v>0.90208224246376456</v>
      </c>
      <c r="R2378" s="1">
        <v>0.9329846751933194</v>
      </c>
      <c r="S2378" s="1">
        <v>0.84162890798271661</v>
      </c>
      <c r="T2378" s="1">
        <v>0.84162890798271661</v>
      </c>
      <c r="U2378" s="1">
        <v>0.86236594663546995</v>
      </c>
      <c r="V2378" s="1">
        <v>406.790663</v>
      </c>
      <c r="W2378" s="1">
        <v>379.211635</v>
      </c>
      <c r="X2378" s="1">
        <v>262.000766</v>
      </c>
      <c r="Y2378" s="1">
        <v>389.46</v>
      </c>
      <c r="Z2378" s="7">
        <v>74463.375599999999</v>
      </c>
      <c r="AA2378" s="7">
        <v>6.6197277393</v>
      </c>
      <c r="AB2378" s="7">
        <v>5.9240283358000001</v>
      </c>
      <c r="AC2378" s="7" t="s">
        <v>444</v>
      </c>
      <c r="AD2378" s="7" t="s">
        <v>445</v>
      </c>
      <c r="AE2378" s="7">
        <v>3.8293772481000001</v>
      </c>
      <c r="AF2378" s="7" t="s">
        <v>445</v>
      </c>
      <c r="AG2378" s="7">
        <v>6.3556725014</v>
      </c>
    </row>
    <row r="2379" spans="1:33" x14ac:dyDescent="0.25">
      <c r="A2379" s="1">
        <v>238851</v>
      </c>
      <c r="B2379" s="1">
        <v>20003000</v>
      </c>
      <c r="C2379" s="1">
        <v>9211016</v>
      </c>
      <c r="D2379" s="1">
        <v>272016</v>
      </c>
      <c r="E2379" s="1" t="s">
        <v>634</v>
      </c>
      <c r="F2379" s="1">
        <v>34203085</v>
      </c>
      <c r="G2379" s="1">
        <v>1.83</v>
      </c>
      <c r="H2379" s="1">
        <v>53.820987477965502</v>
      </c>
      <c r="I2379" s="1">
        <v>-27.781388296683126</v>
      </c>
      <c r="J2379" s="1">
        <v>11.048750941616181</v>
      </c>
      <c r="K2379" s="1">
        <v>-51.7489091050154</v>
      </c>
      <c r="L2379" s="1">
        <v>49.24132479641753</v>
      </c>
      <c r="M2379" s="1">
        <v>116.6824951171875</v>
      </c>
      <c r="N2379" s="1">
        <v>0.89908948396381572</v>
      </c>
      <c r="O2379" s="1">
        <v>0.96533690096206171</v>
      </c>
      <c r="P2379" s="1">
        <v>0.86792425613720914</v>
      </c>
      <c r="Q2379" s="1">
        <v>0.90568092747738504</v>
      </c>
      <c r="R2379" s="1">
        <v>0.9329846751933194</v>
      </c>
      <c r="S2379" s="1">
        <v>0.84498642595127238</v>
      </c>
      <c r="T2379" s="1">
        <v>0.84498642595127238</v>
      </c>
      <c r="U2379" s="1">
        <v>0.86792425613720914</v>
      </c>
      <c r="V2379" s="1">
        <v>406.790663</v>
      </c>
      <c r="W2379" s="1">
        <v>379.211635</v>
      </c>
      <c r="X2379" s="1">
        <v>262.000766</v>
      </c>
      <c r="Y2379" s="1">
        <v>389.46</v>
      </c>
      <c r="Z2379" s="7">
        <v>74463.375599999999</v>
      </c>
      <c r="AA2379" s="7">
        <v>5.6839585975000002</v>
      </c>
      <c r="AB2379" s="7">
        <v>5.1152162315999998</v>
      </c>
      <c r="AC2379" s="7" t="s">
        <v>444</v>
      </c>
      <c r="AD2379" s="7" t="s">
        <v>445</v>
      </c>
      <c r="AE2379" s="7">
        <v>3.2781016003999999</v>
      </c>
      <c r="AF2379" s="7" t="s">
        <v>445</v>
      </c>
      <c r="AG2379" s="7">
        <v>5.5319595455000004</v>
      </c>
    </row>
    <row r="2380" spans="1:33" x14ac:dyDescent="0.25">
      <c r="A2380" s="1">
        <v>245143</v>
      </c>
      <c r="B2380" s="1">
        <v>20004000</v>
      </c>
      <c r="C2380" s="1">
        <v>9211016</v>
      </c>
      <c r="D2380" s="1">
        <v>272025</v>
      </c>
      <c r="E2380" s="1" t="s">
        <v>634</v>
      </c>
      <c r="F2380" s="1">
        <v>34203085</v>
      </c>
      <c r="G2380" s="1">
        <v>1.83</v>
      </c>
      <c r="H2380" s="1">
        <v>40.423077995813308</v>
      </c>
      <c r="I2380" s="1">
        <v>-23.616350460547459</v>
      </c>
      <c r="J2380" s="1">
        <v>5.5070633402493314</v>
      </c>
      <c r="K2380" s="1">
        <v>-39.774740551412485</v>
      </c>
      <c r="L2380" s="1">
        <v>37.975372503571329</v>
      </c>
      <c r="M2380" s="1">
        <v>116.6824951171875</v>
      </c>
      <c r="N2380" s="1">
        <v>0.89908948396381572</v>
      </c>
      <c r="O2380" s="1">
        <v>0.96533690096206171</v>
      </c>
      <c r="P2380" s="1">
        <v>0.86792425613720914</v>
      </c>
      <c r="Q2380" s="1">
        <v>0.90568092747738504</v>
      </c>
      <c r="R2380" s="1">
        <v>0.9329846751933194</v>
      </c>
      <c r="S2380" s="1">
        <v>0.84498642595127238</v>
      </c>
      <c r="T2380" s="1">
        <v>0.84498642595127238</v>
      </c>
      <c r="U2380" s="1">
        <v>0.86792425613720914</v>
      </c>
      <c r="V2380" s="1">
        <v>406.790663</v>
      </c>
      <c r="W2380" s="1">
        <v>379.211635</v>
      </c>
      <c r="X2380" s="1">
        <v>262.000766</v>
      </c>
      <c r="Y2380" s="1">
        <v>389.46</v>
      </c>
      <c r="Z2380" s="7">
        <v>74463.375599999999</v>
      </c>
      <c r="AA2380" s="7">
        <v>7.6668531348000002</v>
      </c>
      <c r="AB2380" s="7">
        <v>7.1420562842999997</v>
      </c>
      <c r="AC2380" s="7" t="s">
        <v>444</v>
      </c>
      <c r="AD2380" s="7" t="s">
        <v>445</v>
      </c>
      <c r="AE2380" s="7">
        <v>4.5660222490000004</v>
      </c>
      <c r="AF2380" s="7" t="s">
        <v>445</v>
      </c>
      <c r="AG2380" s="7">
        <v>7.4984031600999996</v>
      </c>
    </row>
    <row r="2381" spans="1:33" x14ac:dyDescent="0.25">
      <c r="A2381" s="1">
        <v>245144</v>
      </c>
      <c r="B2381" s="1">
        <v>20004000</v>
      </c>
      <c r="C2381" s="1">
        <v>9211013</v>
      </c>
      <c r="D2381" s="1">
        <v>272024</v>
      </c>
      <c r="E2381" s="1" t="s">
        <v>634</v>
      </c>
      <c r="F2381" s="1">
        <v>34203085</v>
      </c>
      <c r="G2381" s="1">
        <v>1.83</v>
      </c>
      <c r="H2381" s="1">
        <v>33.873295566751146</v>
      </c>
      <c r="I2381" s="1">
        <v>-19.134401922966873</v>
      </c>
      <c r="J2381" s="1">
        <v>5.0559165001360897</v>
      </c>
      <c r="K2381" s="1">
        <v>-33.730358177348208</v>
      </c>
      <c r="L2381" s="1">
        <v>31.655468550306221</v>
      </c>
      <c r="M2381" s="1">
        <v>119.41749572753906</v>
      </c>
      <c r="N2381" s="1">
        <v>0.89333158794202294</v>
      </c>
      <c r="O2381" s="1">
        <v>0.96533690096206171</v>
      </c>
      <c r="P2381" s="1">
        <v>0.86236594663546995</v>
      </c>
      <c r="Q2381" s="1">
        <v>0.90208224246376456</v>
      </c>
      <c r="R2381" s="1">
        <v>0.9329846751933194</v>
      </c>
      <c r="S2381" s="1">
        <v>0.84162890798271661</v>
      </c>
      <c r="T2381" s="1">
        <v>0.84162890798271661</v>
      </c>
      <c r="U2381" s="1">
        <v>0.86236594663546995</v>
      </c>
      <c r="V2381" s="1">
        <v>406.790663</v>
      </c>
      <c r="W2381" s="1">
        <v>379.211635</v>
      </c>
      <c r="X2381" s="1">
        <v>262.000766</v>
      </c>
      <c r="Y2381" s="1">
        <v>389.46</v>
      </c>
      <c r="Z2381" s="7">
        <v>74463.375599999999</v>
      </c>
      <c r="AA2381" s="7">
        <v>9.3305752708000007</v>
      </c>
      <c r="AB2381" s="7">
        <v>8.6541890925999994</v>
      </c>
      <c r="AC2381" s="7" t="s">
        <v>444</v>
      </c>
      <c r="AD2381" s="7" t="s">
        <v>445</v>
      </c>
      <c r="AE2381" s="7">
        <v>5.5373577541000003</v>
      </c>
      <c r="AF2381" s="7" t="s">
        <v>445</v>
      </c>
      <c r="AG2381" s="7">
        <v>8.9571145912999999</v>
      </c>
    </row>
    <row r="2382" spans="1:33" x14ac:dyDescent="0.25">
      <c r="A2382" s="1">
        <v>245145</v>
      </c>
      <c r="B2382" s="1">
        <v>20004000</v>
      </c>
      <c r="C2382" s="1">
        <v>9211022</v>
      </c>
      <c r="D2382" s="1">
        <v>272026</v>
      </c>
      <c r="E2382" s="1" t="s">
        <v>636</v>
      </c>
      <c r="F2382" s="1">
        <v>34203085</v>
      </c>
      <c r="G2382" s="1">
        <v>1.83</v>
      </c>
      <c r="H2382" s="1">
        <v>45.800994494706543</v>
      </c>
      <c r="I2382" s="1">
        <v>-26.198548215256253</v>
      </c>
      <c r="J2382" s="1">
        <v>6.4798639566439729</v>
      </c>
      <c r="K2382" s="1">
        <v>-44.695498053322062</v>
      </c>
      <c r="L2382" s="1">
        <v>42.931402124048674</v>
      </c>
      <c r="M2382" s="1">
        <v>114.66500091552734</v>
      </c>
      <c r="N2382" s="1">
        <v>0.90333684017783711</v>
      </c>
      <c r="O2382" s="1">
        <v>0.96533690096206171</v>
      </c>
      <c r="P2382" s="1">
        <v>0.87202438582213448</v>
      </c>
      <c r="Q2382" s="1">
        <v>0.90833552511114846</v>
      </c>
      <c r="R2382" s="1">
        <v>0.9329846751933194</v>
      </c>
      <c r="S2382" s="1">
        <v>0.84746312486237807</v>
      </c>
      <c r="T2382" s="1">
        <v>0.84746312486237807</v>
      </c>
      <c r="U2382" s="1">
        <v>0.87202438582213448</v>
      </c>
      <c r="V2382" s="1">
        <v>406.790663</v>
      </c>
      <c r="W2382" s="1">
        <v>379.211635</v>
      </c>
      <c r="X2382" s="1">
        <v>262.000766</v>
      </c>
      <c r="Y2382" s="1">
        <v>389.46</v>
      </c>
      <c r="Z2382" s="7">
        <v>74463.375599999999</v>
      </c>
      <c r="AA2382" s="7">
        <v>6.7025621513999996</v>
      </c>
      <c r="AB2382" s="7">
        <v>6.2199697137000003</v>
      </c>
      <c r="AC2382" s="7" t="s">
        <v>444</v>
      </c>
      <c r="AD2382" s="7" t="s">
        <v>445</v>
      </c>
      <c r="AE2382" s="7">
        <v>3.9677483759999999</v>
      </c>
      <c r="AF2382" s="7" t="s">
        <v>445</v>
      </c>
      <c r="AG2382" s="7">
        <v>6.5984972109999998</v>
      </c>
    </row>
    <row r="2383" spans="1:33" x14ac:dyDescent="0.25">
      <c r="A2383" s="1">
        <v>251437</v>
      </c>
      <c r="B2383" s="1">
        <v>20005000</v>
      </c>
      <c r="C2383" s="1">
        <v>9211005</v>
      </c>
      <c r="D2383" s="1">
        <v>272033</v>
      </c>
      <c r="E2383" s="1" t="s">
        <v>635</v>
      </c>
      <c r="F2383" s="1">
        <v>34203085</v>
      </c>
      <c r="G2383" s="1">
        <v>1.83</v>
      </c>
      <c r="H2383" s="1">
        <v>89.785185111382276</v>
      </c>
      <c r="I2383" s="1">
        <v>-38.325673351045751</v>
      </c>
      <c r="J2383" s="1">
        <v>21.974553248253017</v>
      </c>
      <c r="K2383" s="1">
        <v>-86.642947755051637</v>
      </c>
      <c r="L2383" s="1">
        <v>81.063698438658875</v>
      </c>
      <c r="M2383" s="1">
        <v>124.55000305175781</v>
      </c>
      <c r="N2383" s="1">
        <v>0.87858927590506397</v>
      </c>
      <c r="O2383" s="1">
        <v>0.96533690096206171</v>
      </c>
      <c r="P2383" s="1">
        <v>0.84813464882069622</v>
      </c>
      <c r="Q2383" s="1">
        <v>0.89239285060337603</v>
      </c>
      <c r="R2383" s="1">
        <v>0.9329846751933194</v>
      </c>
      <c r="S2383" s="1">
        <v>0.83258885386503123</v>
      </c>
      <c r="T2383" s="1">
        <v>0.83258885386503123</v>
      </c>
      <c r="U2383" s="1">
        <v>0.84813464882069622</v>
      </c>
      <c r="V2383" s="1">
        <v>406.790663</v>
      </c>
      <c r="W2383" s="1">
        <v>379.211635</v>
      </c>
      <c r="X2383" s="1">
        <v>262.000766</v>
      </c>
      <c r="Y2383" s="1">
        <v>389.46</v>
      </c>
      <c r="Z2383" s="7">
        <v>74463.375599999999</v>
      </c>
      <c r="AA2383" s="7">
        <v>2.9675284138000002</v>
      </c>
      <c r="AB2383" s="7">
        <v>2.5821335834000001</v>
      </c>
      <c r="AC2383" s="7" t="s">
        <v>444</v>
      </c>
      <c r="AD2383" s="7" t="s">
        <v>445</v>
      </c>
      <c r="AE2383" s="7">
        <v>1.5176765463999999</v>
      </c>
      <c r="AF2383" s="7" t="s">
        <v>445</v>
      </c>
      <c r="AG2383" s="7">
        <v>2.8123647555</v>
      </c>
    </row>
    <row r="2384" spans="1:33" x14ac:dyDescent="0.25">
      <c r="A2384" s="1">
        <v>251438</v>
      </c>
      <c r="B2384" s="1">
        <v>20005000</v>
      </c>
      <c r="C2384" s="1">
        <v>9211006</v>
      </c>
      <c r="D2384" s="1">
        <v>272034</v>
      </c>
      <c r="E2384" s="1" t="s">
        <v>633</v>
      </c>
      <c r="F2384" s="1">
        <v>34203085</v>
      </c>
      <c r="G2384" s="1">
        <v>1.83</v>
      </c>
      <c r="H2384" s="1">
        <v>82.583978917871633</v>
      </c>
      <c r="I2384" s="1">
        <v>-32.24069773801746</v>
      </c>
      <c r="J2384" s="1">
        <v>24.341619165306909</v>
      </c>
      <c r="K2384" s="1">
        <v>-80.207631829890602</v>
      </c>
      <c r="L2384" s="1">
        <v>73.502814962537173</v>
      </c>
      <c r="M2384" s="1">
        <v>132.83750915527344</v>
      </c>
      <c r="N2384" s="1">
        <v>0.85195086342947812</v>
      </c>
      <c r="O2384" s="1">
        <v>0.96533690096206171</v>
      </c>
      <c r="P2384" s="1">
        <v>0.82241960627496513</v>
      </c>
      <c r="Q2384" s="1">
        <v>0.87463390895298543</v>
      </c>
      <c r="R2384" s="1">
        <v>0.9329846751933194</v>
      </c>
      <c r="S2384" s="1">
        <v>0.81602003345756435</v>
      </c>
      <c r="T2384" s="1">
        <v>0.81602003345756435</v>
      </c>
      <c r="U2384" s="1">
        <v>0.82241960627496513</v>
      </c>
      <c r="V2384" s="1">
        <v>406.790663</v>
      </c>
      <c r="W2384" s="1">
        <v>379.211635</v>
      </c>
      <c r="X2384" s="1">
        <v>262.000766</v>
      </c>
      <c r="Y2384" s="1">
        <v>389.46</v>
      </c>
      <c r="Z2384" s="7">
        <v>74463.375599999999</v>
      </c>
      <c r="AA2384" s="7">
        <v>3.2429814927999998</v>
      </c>
      <c r="AB2384" s="7">
        <v>2.7764114497999999</v>
      </c>
      <c r="AC2384" s="7" t="s">
        <v>444</v>
      </c>
      <c r="AD2384" s="7" t="s">
        <v>445</v>
      </c>
      <c r="AE2384" s="7">
        <v>1.6655552465000001</v>
      </c>
      <c r="AF2384" s="7" t="s">
        <v>445</v>
      </c>
      <c r="AG2384" s="7">
        <v>2.9933798387000001</v>
      </c>
    </row>
    <row r="2385" spans="1:33" x14ac:dyDescent="0.25">
      <c r="A2385" s="1">
        <v>251439</v>
      </c>
      <c r="B2385" s="1">
        <v>20005000</v>
      </c>
      <c r="C2385" s="1">
        <v>9211013</v>
      </c>
      <c r="D2385" s="1">
        <v>272035</v>
      </c>
      <c r="E2385" s="1" t="s">
        <v>634</v>
      </c>
      <c r="F2385" s="1">
        <v>34203085</v>
      </c>
      <c r="G2385" s="1">
        <v>1.83</v>
      </c>
      <c r="H2385" s="1">
        <v>56.235126247834437</v>
      </c>
      <c r="I2385" s="1">
        <v>-22.62855432917873</v>
      </c>
      <c r="J2385" s="1">
        <v>17.357364824563327</v>
      </c>
      <c r="K2385" s="1">
        <v>-54.296779689934496</v>
      </c>
      <c r="L2385" s="1">
        <v>49.882170255123022</v>
      </c>
      <c r="M2385" s="1">
        <v>119.41749572753906</v>
      </c>
      <c r="N2385" s="1">
        <v>0.89333158794202294</v>
      </c>
      <c r="O2385" s="1">
        <v>0.96533690096206171</v>
      </c>
      <c r="P2385" s="1">
        <v>0.86236594663546995</v>
      </c>
      <c r="Q2385" s="1">
        <v>0.90208224246376456</v>
      </c>
      <c r="R2385" s="1">
        <v>0.9329846751933194</v>
      </c>
      <c r="S2385" s="1">
        <v>0.84162890798271661</v>
      </c>
      <c r="T2385" s="1">
        <v>0.84162890798271661</v>
      </c>
      <c r="U2385" s="1">
        <v>0.86236594663546995</v>
      </c>
      <c r="V2385" s="1">
        <v>406.790663</v>
      </c>
      <c r="W2385" s="1">
        <v>379.211635</v>
      </c>
      <c r="X2385" s="1">
        <v>262.000766</v>
      </c>
      <c r="Y2385" s="1">
        <v>389.46</v>
      </c>
      <c r="Z2385" s="7">
        <v>74463.375599999999</v>
      </c>
      <c r="AA2385" s="7">
        <v>5.5558334555000002</v>
      </c>
      <c r="AB2385" s="7">
        <v>4.8152123488000003</v>
      </c>
      <c r="AC2385" s="7" t="s">
        <v>444</v>
      </c>
      <c r="AD2385" s="7" t="s">
        <v>445</v>
      </c>
      <c r="AE2385" s="7">
        <v>3.0611509528999998</v>
      </c>
      <c r="AF2385" s="7" t="s">
        <v>445</v>
      </c>
      <c r="AG2385" s="7">
        <v>5.1855793934000003</v>
      </c>
    </row>
    <row r="2386" spans="1:33" x14ac:dyDescent="0.25">
      <c r="A2386" s="1">
        <v>257731</v>
      </c>
      <c r="B2386" s="1">
        <v>20006000</v>
      </c>
      <c r="C2386" s="1">
        <v>9211013</v>
      </c>
      <c r="D2386" s="1">
        <v>272042</v>
      </c>
      <c r="E2386" s="1" t="s">
        <v>634</v>
      </c>
      <c r="F2386" s="1">
        <v>34203085</v>
      </c>
      <c r="G2386" s="1">
        <v>1.83</v>
      </c>
      <c r="H2386" s="1">
        <v>37.311734263727594</v>
      </c>
      <c r="I2386" s="1">
        <v>-19.17071687225144</v>
      </c>
      <c r="J2386" s="1">
        <v>7.2568363215375449</v>
      </c>
      <c r="K2386" s="1">
        <v>-37.190766336580147</v>
      </c>
      <c r="L2386" s="1">
        <v>34.268493057188046</v>
      </c>
      <c r="M2386" s="1">
        <v>119.41749572753906</v>
      </c>
      <c r="N2386" s="1">
        <v>0.89333158794202294</v>
      </c>
      <c r="O2386" s="1">
        <v>0.96533690096206171</v>
      </c>
      <c r="P2386" s="1">
        <v>0.86236594663546995</v>
      </c>
      <c r="Q2386" s="1">
        <v>0.90208224246376456</v>
      </c>
      <c r="R2386" s="1">
        <v>0.9329846751933194</v>
      </c>
      <c r="S2386" s="1">
        <v>0.84162890798271661</v>
      </c>
      <c r="T2386" s="1">
        <v>0.84162890798271661</v>
      </c>
      <c r="U2386" s="1">
        <v>0.86236594663546995</v>
      </c>
      <c r="V2386" s="1">
        <v>406.790663</v>
      </c>
      <c r="W2386" s="1">
        <v>379.211635</v>
      </c>
      <c r="X2386" s="1">
        <v>262.000766</v>
      </c>
      <c r="Y2386" s="1">
        <v>389.46</v>
      </c>
      <c r="Z2386" s="7">
        <v>74463.375599999999</v>
      </c>
      <c r="AA2386" s="7">
        <v>8.5428532572999991</v>
      </c>
      <c r="AB2386" s="7">
        <v>7.7645135517000003</v>
      </c>
      <c r="AC2386" s="7" t="s">
        <v>444</v>
      </c>
      <c r="AD2386" s="7" t="s">
        <v>445</v>
      </c>
      <c r="AE2386" s="7">
        <v>4.9290904786</v>
      </c>
      <c r="AF2386" s="7" t="s">
        <v>445</v>
      </c>
      <c r="AG2386" s="7">
        <v>8.0306566564999997</v>
      </c>
    </row>
    <row r="2387" spans="1:33" x14ac:dyDescent="0.25">
      <c r="A2387" s="1">
        <v>257732</v>
      </c>
      <c r="B2387" s="1">
        <v>20006000</v>
      </c>
      <c r="C2387" s="1">
        <v>9211005</v>
      </c>
      <c r="D2387" s="1">
        <v>272040</v>
      </c>
      <c r="E2387" s="1" t="s">
        <v>635</v>
      </c>
      <c r="F2387" s="1">
        <v>34203085</v>
      </c>
      <c r="G2387" s="1">
        <v>1.83</v>
      </c>
      <c r="H2387" s="1">
        <v>70.860842772337108</v>
      </c>
      <c r="I2387" s="1">
        <v>-34.925873317704053</v>
      </c>
      <c r="J2387" s="1">
        <v>11.874974253323625</v>
      </c>
      <c r="K2387" s="1">
        <v>-69.47889782495362</v>
      </c>
      <c r="L2387" s="1">
        <v>65.732850378058515</v>
      </c>
      <c r="M2387" s="1">
        <v>124.55000305175781</v>
      </c>
      <c r="N2387" s="1">
        <v>0.87858927590506397</v>
      </c>
      <c r="O2387" s="1">
        <v>0.96533690096206171</v>
      </c>
      <c r="P2387" s="1">
        <v>0.84813464882069622</v>
      </c>
      <c r="Q2387" s="1">
        <v>0.89239285060337603</v>
      </c>
      <c r="R2387" s="1">
        <v>0.9329846751933194</v>
      </c>
      <c r="S2387" s="1">
        <v>0.83258885386503123</v>
      </c>
      <c r="T2387" s="1">
        <v>0.83258885386503123</v>
      </c>
      <c r="U2387" s="1">
        <v>0.84813464882069622</v>
      </c>
      <c r="V2387" s="1">
        <v>406.790663</v>
      </c>
      <c r="W2387" s="1">
        <v>379.211635</v>
      </c>
      <c r="X2387" s="1">
        <v>262.000766</v>
      </c>
      <c r="Y2387" s="1">
        <v>389.46</v>
      </c>
      <c r="Z2387" s="7">
        <v>74463.375599999999</v>
      </c>
      <c r="AA2387" s="7">
        <v>3.8928735789000002</v>
      </c>
      <c r="AB2387" s="7">
        <v>3.5387905971000002</v>
      </c>
      <c r="AC2387" s="7" t="s">
        <v>444</v>
      </c>
      <c r="AD2387" s="7" t="s">
        <v>445</v>
      </c>
      <c r="AE2387" s="7">
        <v>2.1396427448000002</v>
      </c>
      <c r="AF2387" s="7" t="s">
        <v>445</v>
      </c>
      <c r="AG2387" s="7">
        <v>3.7541704125000002</v>
      </c>
    </row>
    <row r="2388" spans="1:33" x14ac:dyDescent="0.25">
      <c r="A2388" s="1">
        <v>257733</v>
      </c>
      <c r="B2388" s="1">
        <v>20006000</v>
      </c>
      <c r="C2388" s="1">
        <v>9211006</v>
      </c>
      <c r="D2388" s="1">
        <v>272041</v>
      </c>
      <c r="E2388" s="1" t="s">
        <v>633</v>
      </c>
      <c r="F2388" s="1">
        <v>34203085</v>
      </c>
      <c r="G2388" s="1">
        <v>1.83</v>
      </c>
      <c r="H2388" s="1">
        <v>63.668106263199519</v>
      </c>
      <c r="I2388" s="1">
        <v>-28.843324522026201</v>
      </c>
      <c r="J2388" s="1">
        <v>14.233571267704715</v>
      </c>
      <c r="K2388" s="1">
        <v>-63.041154300741908</v>
      </c>
      <c r="L2388" s="1">
        <v>57.879583949502837</v>
      </c>
      <c r="M2388" s="1">
        <v>132.83750915527344</v>
      </c>
      <c r="N2388" s="1">
        <v>0.85195086342947812</v>
      </c>
      <c r="O2388" s="1">
        <v>0.96533690096206171</v>
      </c>
      <c r="P2388" s="1">
        <v>0.82241960627496513</v>
      </c>
      <c r="Q2388" s="1">
        <v>0.87463390895298543</v>
      </c>
      <c r="R2388" s="1">
        <v>0.9329846751933194</v>
      </c>
      <c r="S2388" s="1">
        <v>0.81602003345756435</v>
      </c>
      <c r="T2388" s="1">
        <v>0.81602003345756435</v>
      </c>
      <c r="U2388" s="1">
        <v>0.82241960627496513</v>
      </c>
      <c r="V2388" s="1">
        <v>406.790663</v>
      </c>
      <c r="W2388" s="1">
        <v>379.211635</v>
      </c>
      <c r="X2388" s="1">
        <v>262.000766</v>
      </c>
      <c r="Y2388" s="1">
        <v>389.46</v>
      </c>
      <c r="Z2388" s="7">
        <v>74463.375599999999</v>
      </c>
      <c r="AA2388" s="7">
        <v>4.3882744531000002</v>
      </c>
      <c r="AB2388" s="7">
        <v>3.8983879348000001</v>
      </c>
      <c r="AC2388" s="7" t="s">
        <v>444</v>
      </c>
      <c r="AD2388" s="7" t="s">
        <v>445</v>
      </c>
      <c r="AE2388" s="7">
        <v>2.3914016360999999</v>
      </c>
      <c r="AF2388" s="7" t="s">
        <v>445</v>
      </c>
      <c r="AG2388" s="7">
        <v>4.0808006834999997</v>
      </c>
    </row>
    <row r="2389" spans="1:33" x14ac:dyDescent="0.25">
      <c r="A2389" s="1">
        <v>264025</v>
      </c>
      <c r="B2389" s="1">
        <v>20007000</v>
      </c>
      <c r="C2389" s="1">
        <v>9211013</v>
      </c>
      <c r="D2389" s="1">
        <v>272047</v>
      </c>
      <c r="E2389" s="1" t="s">
        <v>634</v>
      </c>
      <c r="F2389" s="1">
        <v>34203085</v>
      </c>
      <c r="G2389" s="1">
        <v>1.83</v>
      </c>
      <c r="H2389" s="1">
        <v>47.093627123648048</v>
      </c>
      <c r="I2389" s="1">
        <v>-22.986289755316509</v>
      </c>
      <c r="J2389" s="1">
        <v>11.129617455204635</v>
      </c>
      <c r="K2389" s="1">
        <v>-45.851512309869605</v>
      </c>
      <c r="L2389" s="1">
        <v>42.639978191340063</v>
      </c>
      <c r="M2389" s="1">
        <v>119.41749572753906</v>
      </c>
      <c r="N2389" s="1">
        <v>0.89333158794202294</v>
      </c>
      <c r="O2389" s="1">
        <v>0.96533690096206171</v>
      </c>
      <c r="P2389" s="1">
        <v>0.86236594663546995</v>
      </c>
      <c r="Q2389" s="1">
        <v>0.90208224246376456</v>
      </c>
      <c r="R2389" s="1">
        <v>0.9329846751933194</v>
      </c>
      <c r="S2389" s="1">
        <v>0.84162890798271661</v>
      </c>
      <c r="T2389" s="1">
        <v>0.84162890798271661</v>
      </c>
      <c r="U2389" s="1">
        <v>0.86236594663546995</v>
      </c>
      <c r="V2389" s="1">
        <v>406.790663</v>
      </c>
      <c r="W2389" s="1">
        <v>379.211635</v>
      </c>
      <c r="X2389" s="1">
        <v>262.000766</v>
      </c>
      <c r="Y2389" s="1">
        <v>389.46</v>
      </c>
      <c r="Z2389" s="7">
        <v>74463.375599999999</v>
      </c>
      <c r="AA2389" s="7">
        <v>6.6693097526000003</v>
      </c>
      <c r="AB2389" s="7">
        <v>5.9440223776999996</v>
      </c>
      <c r="AC2389" s="7" t="s">
        <v>444</v>
      </c>
      <c r="AD2389" s="7" t="s">
        <v>445</v>
      </c>
      <c r="AE2389" s="7">
        <v>3.8091634817000002</v>
      </c>
      <c r="AF2389" s="7" t="s">
        <v>445</v>
      </c>
      <c r="AG2389" s="7">
        <v>6.3248847128000003</v>
      </c>
    </row>
    <row r="2390" spans="1:33" x14ac:dyDescent="0.25">
      <c r="A2390" s="1">
        <v>264026</v>
      </c>
      <c r="B2390" s="1">
        <v>20007000</v>
      </c>
      <c r="C2390" s="1">
        <v>9211022</v>
      </c>
      <c r="D2390" s="1">
        <v>272049</v>
      </c>
      <c r="E2390" s="1" t="s">
        <v>636</v>
      </c>
      <c r="F2390" s="1">
        <v>34203085</v>
      </c>
      <c r="G2390" s="1">
        <v>1.83</v>
      </c>
      <c r="H2390" s="1">
        <v>59.06916166172892</v>
      </c>
      <c r="I2390" s="1">
        <v>-29.991060607579975</v>
      </c>
      <c r="J2390" s="1">
        <v>12.505731531354904</v>
      </c>
      <c r="K2390" s="1">
        <v>-56.876028813370255</v>
      </c>
      <c r="L2390" s="1">
        <v>53.918563337077074</v>
      </c>
      <c r="M2390" s="1">
        <v>114.66500091552734</v>
      </c>
      <c r="N2390" s="1">
        <v>0.90333684017783711</v>
      </c>
      <c r="O2390" s="1">
        <v>0.96533690096206171</v>
      </c>
      <c r="P2390" s="1">
        <v>0.87202438582213448</v>
      </c>
      <c r="Q2390" s="1">
        <v>0.90833552511114846</v>
      </c>
      <c r="R2390" s="1">
        <v>0.9329846751933194</v>
      </c>
      <c r="S2390" s="1">
        <v>0.84746312486237807</v>
      </c>
      <c r="T2390" s="1">
        <v>0.84746312486237807</v>
      </c>
      <c r="U2390" s="1">
        <v>0.87202438582213448</v>
      </c>
      <c r="V2390" s="1">
        <v>406.790663</v>
      </c>
      <c r="W2390" s="1">
        <v>379.211635</v>
      </c>
      <c r="X2390" s="1">
        <v>262.000766</v>
      </c>
      <c r="Y2390" s="1">
        <v>389.46</v>
      </c>
      <c r="Z2390" s="7">
        <v>74463.375599999999</v>
      </c>
      <c r="AA2390" s="7">
        <v>5.1329859818000001</v>
      </c>
      <c r="AB2390" s="7">
        <v>4.5982137516000003</v>
      </c>
      <c r="AC2390" s="7" t="s">
        <v>444</v>
      </c>
      <c r="AD2390" s="7" t="s">
        <v>445</v>
      </c>
      <c r="AE2390" s="7">
        <v>2.9038588400999998</v>
      </c>
      <c r="AF2390" s="7" t="s">
        <v>445</v>
      </c>
      <c r="AG2390" s="7">
        <v>4.9712083348</v>
      </c>
    </row>
    <row r="2391" spans="1:33" x14ac:dyDescent="0.25">
      <c r="A2391" s="1">
        <v>264027</v>
      </c>
      <c r="B2391" s="1">
        <v>20007000</v>
      </c>
      <c r="C2391" s="1">
        <v>9211016</v>
      </c>
      <c r="D2391" s="1">
        <v>272048</v>
      </c>
      <c r="E2391" s="1" t="s">
        <v>634</v>
      </c>
      <c r="F2391" s="1">
        <v>34203085</v>
      </c>
      <c r="G2391" s="1">
        <v>1.83</v>
      </c>
      <c r="H2391" s="1">
        <v>53.688858171852772</v>
      </c>
      <c r="I2391" s="1">
        <v>-27.419742341231327</v>
      </c>
      <c r="J2391" s="1">
        <v>11.535317384809684</v>
      </c>
      <c r="K2391" s="1">
        <v>-51.944392344234025</v>
      </c>
      <c r="L2391" s="1">
        <v>48.958051117157503</v>
      </c>
      <c r="M2391" s="1">
        <v>116.6824951171875</v>
      </c>
      <c r="N2391" s="1">
        <v>0.89908948396381572</v>
      </c>
      <c r="O2391" s="1">
        <v>0.96533690096206171</v>
      </c>
      <c r="P2391" s="1">
        <v>0.86792425613720914</v>
      </c>
      <c r="Q2391" s="1">
        <v>0.90568092747738504</v>
      </c>
      <c r="R2391" s="1">
        <v>0.9329846751933194</v>
      </c>
      <c r="S2391" s="1">
        <v>0.84498642595127238</v>
      </c>
      <c r="T2391" s="1">
        <v>0.84498642595127238</v>
      </c>
      <c r="U2391" s="1">
        <v>0.86792425613720914</v>
      </c>
      <c r="V2391" s="1">
        <v>406.790663</v>
      </c>
      <c r="W2391" s="1">
        <v>379.211635</v>
      </c>
      <c r="X2391" s="1">
        <v>262.000766</v>
      </c>
      <c r="Y2391" s="1">
        <v>389.46</v>
      </c>
      <c r="Z2391" s="7">
        <v>74463.375599999999</v>
      </c>
      <c r="AA2391" s="7">
        <v>5.7226323089999998</v>
      </c>
      <c r="AB2391" s="7">
        <v>5.1302658956</v>
      </c>
      <c r="AC2391" s="7" t="s">
        <v>444</v>
      </c>
      <c r="AD2391" s="7" t="s">
        <v>445</v>
      </c>
      <c r="AE2391" s="7">
        <v>3.2620017459000001</v>
      </c>
      <c r="AF2391" s="7" t="s">
        <v>445</v>
      </c>
      <c r="AG2391" s="7">
        <v>5.5073777079999999</v>
      </c>
    </row>
    <row r="2392" spans="1:33" x14ac:dyDescent="0.25">
      <c r="A2392" s="1">
        <v>270319</v>
      </c>
      <c r="B2392" s="1">
        <v>20008000</v>
      </c>
      <c r="C2392" s="1">
        <v>9211022</v>
      </c>
      <c r="D2392" s="1">
        <v>272058</v>
      </c>
      <c r="E2392" s="1" t="s">
        <v>636</v>
      </c>
      <c r="F2392" s="1">
        <v>34203085</v>
      </c>
      <c r="G2392" s="1">
        <v>1.83</v>
      </c>
      <c r="H2392" s="1">
        <v>52.781839720888598</v>
      </c>
      <c r="I2392" s="1">
        <v>-31.214840842057015</v>
      </c>
      <c r="J2392" s="1">
        <v>6.8968396708225637</v>
      </c>
      <c r="K2392" s="1">
        <v>-51.821740591279287</v>
      </c>
      <c r="L2392" s="1">
        <v>49.698305587508983</v>
      </c>
      <c r="M2392" s="1">
        <v>114.66500091552734</v>
      </c>
      <c r="N2392" s="1">
        <v>0.90333684017783711</v>
      </c>
      <c r="O2392" s="1">
        <v>0.96533690096206171</v>
      </c>
      <c r="P2392" s="1">
        <v>0.87202438582213448</v>
      </c>
      <c r="Q2392" s="1">
        <v>0.90833552511114846</v>
      </c>
      <c r="R2392" s="1">
        <v>0.9329846751933194</v>
      </c>
      <c r="S2392" s="1">
        <v>0.84746312486237807</v>
      </c>
      <c r="T2392" s="1">
        <v>0.84746312486237807</v>
      </c>
      <c r="U2392" s="1">
        <v>0.87202438582213448</v>
      </c>
      <c r="V2392" s="1">
        <v>406.790663</v>
      </c>
      <c r="W2392" s="1">
        <v>379.211635</v>
      </c>
      <c r="X2392" s="1">
        <v>262.000766</v>
      </c>
      <c r="Y2392" s="1">
        <v>389.46</v>
      </c>
      <c r="Z2392" s="7">
        <v>74463.375599999999</v>
      </c>
      <c r="AA2392" s="7">
        <v>5.6537840515999997</v>
      </c>
      <c r="AB2392" s="7">
        <v>5.2650675848999997</v>
      </c>
      <c r="AC2392" s="7" t="s">
        <v>444</v>
      </c>
      <c r="AD2392" s="7" t="s">
        <v>445</v>
      </c>
      <c r="AE2392" s="7">
        <v>3.2846107703</v>
      </c>
      <c r="AF2392" s="7" t="s">
        <v>445</v>
      </c>
      <c r="AG2392" s="7">
        <v>5.5535934035999999</v>
      </c>
    </row>
    <row r="2393" spans="1:33" x14ac:dyDescent="0.25">
      <c r="A2393" s="1">
        <v>270320</v>
      </c>
      <c r="B2393" s="1">
        <v>20008000</v>
      </c>
      <c r="C2393" s="1">
        <v>9211016</v>
      </c>
      <c r="D2393" s="1">
        <v>272057</v>
      </c>
      <c r="E2393" s="1" t="s">
        <v>634</v>
      </c>
      <c r="F2393" s="1">
        <v>34203085</v>
      </c>
      <c r="G2393" s="1">
        <v>1.83</v>
      </c>
      <c r="H2393" s="1">
        <v>47.40554588877157</v>
      </c>
      <c r="I2393" s="1">
        <v>-28.614703401420169</v>
      </c>
      <c r="J2393" s="1">
        <v>5.9224153453847164</v>
      </c>
      <c r="K2393" s="1">
        <v>-46.91892381756476</v>
      </c>
      <c r="L2393" s="1">
        <v>44.748152156959058</v>
      </c>
      <c r="M2393" s="1">
        <v>116.6824951171875</v>
      </c>
      <c r="N2393" s="1">
        <v>0.89908948396381572</v>
      </c>
      <c r="O2393" s="1">
        <v>0.96533690096206171</v>
      </c>
      <c r="P2393" s="1">
        <v>0.86792425613720914</v>
      </c>
      <c r="Q2393" s="1">
        <v>0.90568092747738504</v>
      </c>
      <c r="R2393" s="1">
        <v>0.9329846751933194</v>
      </c>
      <c r="S2393" s="1">
        <v>0.84498642595127238</v>
      </c>
      <c r="T2393" s="1">
        <v>0.84498642595127238</v>
      </c>
      <c r="U2393" s="1">
        <v>0.86792425613720914</v>
      </c>
      <c r="V2393" s="1">
        <v>406.790663</v>
      </c>
      <c r="W2393" s="1">
        <v>379.211635</v>
      </c>
      <c r="X2393" s="1">
        <v>262.000766</v>
      </c>
      <c r="Y2393" s="1">
        <v>389.46</v>
      </c>
      <c r="Z2393" s="7">
        <v>74463.375599999999</v>
      </c>
      <c r="AA2393" s="7">
        <v>6.3550964756999999</v>
      </c>
      <c r="AB2393" s="7">
        <v>5.9427947734000002</v>
      </c>
      <c r="AC2393" s="7" t="s">
        <v>444</v>
      </c>
      <c r="AD2393" s="7" t="s">
        <v>445</v>
      </c>
      <c r="AE2393" s="7">
        <v>3.7185031720000001</v>
      </c>
      <c r="AF2393" s="7" t="s">
        <v>445</v>
      </c>
      <c r="AG2393" s="7">
        <v>6.2043805205</v>
      </c>
    </row>
    <row r="2394" spans="1:33" x14ac:dyDescent="0.25">
      <c r="A2394" s="1">
        <v>270321</v>
      </c>
      <c r="B2394" s="1">
        <v>20008000</v>
      </c>
      <c r="C2394" s="1">
        <v>9211013</v>
      </c>
      <c r="D2394" s="1">
        <v>272056</v>
      </c>
      <c r="E2394" s="1" t="s">
        <v>634</v>
      </c>
      <c r="F2394" s="1">
        <v>34203085</v>
      </c>
      <c r="G2394" s="1">
        <v>1.83</v>
      </c>
      <c r="H2394" s="1">
        <v>40.860700532256715</v>
      </c>
      <c r="I2394" s="1">
        <v>-24.10659714302043</v>
      </c>
      <c r="J2394" s="1">
        <v>5.4663280154554403</v>
      </c>
      <c r="K2394" s="1">
        <v>-40.900695747050897</v>
      </c>
      <c r="L2394" s="1">
        <v>38.430200586619513</v>
      </c>
      <c r="M2394" s="1">
        <v>119.41749572753906</v>
      </c>
      <c r="N2394" s="1">
        <v>0.89333158794202294</v>
      </c>
      <c r="O2394" s="1">
        <v>0.96533690096206171</v>
      </c>
      <c r="P2394" s="1">
        <v>0.86236594663546995</v>
      </c>
      <c r="Q2394" s="1">
        <v>0.90208224246376456</v>
      </c>
      <c r="R2394" s="1">
        <v>0.9329846751933194</v>
      </c>
      <c r="S2394" s="1">
        <v>0.84162890798271661</v>
      </c>
      <c r="T2394" s="1">
        <v>0.84162890798271661</v>
      </c>
      <c r="U2394" s="1">
        <v>0.86236594663546995</v>
      </c>
      <c r="V2394" s="1">
        <v>406.790663</v>
      </c>
      <c r="W2394" s="1">
        <v>379.211635</v>
      </c>
      <c r="X2394" s="1">
        <v>262.000766</v>
      </c>
      <c r="Y2394" s="1">
        <v>389.46</v>
      </c>
      <c r="Z2394" s="7">
        <v>74463.375599999999</v>
      </c>
      <c r="AA2394" s="7">
        <v>7.5094325712999996</v>
      </c>
      <c r="AB2394" s="7">
        <v>7.0032695556000002</v>
      </c>
      <c r="AC2394" s="7" t="s">
        <v>444</v>
      </c>
      <c r="AD2394" s="7" t="s">
        <v>445</v>
      </c>
      <c r="AE2394" s="7">
        <v>4.3912877164999999</v>
      </c>
      <c r="AF2394" s="7" t="s">
        <v>445</v>
      </c>
      <c r="AG2394" s="7">
        <v>7.2115239225999996</v>
      </c>
    </row>
    <row r="2395" spans="1:33" x14ac:dyDescent="0.25">
      <c r="A2395" s="1">
        <v>277697</v>
      </c>
      <c r="B2395" s="1">
        <v>20009000</v>
      </c>
      <c r="C2395" s="1">
        <v>9211013</v>
      </c>
      <c r="D2395" s="1">
        <v>272068</v>
      </c>
      <c r="E2395" s="1" t="s">
        <v>634</v>
      </c>
      <c r="F2395" s="1">
        <v>34203085</v>
      </c>
      <c r="G2395" s="1">
        <v>1.83</v>
      </c>
      <c r="H2395" s="1">
        <v>41.767545693941557</v>
      </c>
      <c r="I2395" s="1">
        <v>-20.213977850487659</v>
      </c>
      <c r="J2395" s="1">
        <v>8.0364046345316815</v>
      </c>
      <c r="K2395" s="1">
        <v>-39.881488952350736</v>
      </c>
      <c r="L2395" s="1">
        <v>38.386611900869156</v>
      </c>
      <c r="M2395" s="1">
        <v>119.41749572753906</v>
      </c>
      <c r="N2395" s="1">
        <v>0.89333158794202294</v>
      </c>
      <c r="O2395" s="1">
        <v>0.96533690096206171</v>
      </c>
      <c r="P2395" s="1">
        <v>0.86236594663546995</v>
      </c>
      <c r="Q2395" s="1">
        <v>0.90208224246376456</v>
      </c>
      <c r="R2395" s="1">
        <v>0.9329846751933194</v>
      </c>
      <c r="S2395" s="1">
        <v>0.84162890798271661</v>
      </c>
      <c r="T2395" s="1">
        <v>0.84162890798271661</v>
      </c>
      <c r="U2395" s="1">
        <v>0.86236594663546995</v>
      </c>
      <c r="V2395" s="1">
        <v>406.790663</v>
      </c>
      <c r="W2395" s="1">
        <v>379.211635</v>
      </c>
      <c r="X2395" s="1">
        <v>262.000766</v>
      </c>
      <c r="Y2395" s="1">
        <v>389.46</v>
      </c>
      <c r="Z2395" s="7">
        <v>74463.375599999999</v>
      </c>
      <c r="AA2395" s="7">
        <v>7.5190951844000002</v>
      </c>
      <c r="AB2395" s="7">
        <v>6.8295048263</v>
      </c>
      <c r="AC2395" s="7" t="s">
        <v>444</v>
      </c>
      <c r="AD2395" s="7" t="s">
        <v>445</v>
      </c>
      <c r="AE2395" s="7">
        <v>4.5290668520999997</v>
      </c>
      <c r="AF2395" s="7" t="s">
        <v>445</v>
      </c>
      <c r="AG2395" s="7">
        <v>7.4213766938000001</v>
      </c>
    </row>
    <row r="2396" spans="1:33" x14ac:dyDescent="0.25">
      <c r="A2396" s="1">
        <v>277698</v>
      </c>
      <c r="B2396" s="1">
        <v>20009000</v>
      </c>
      <c r="C2396" s="1">
        <v>9211006</v>
      </c>
      <c r="D2396" s="1">
        <v>272067</v>
      </c>
      <c r="E2396" s="1" t="s">
        <v>633</v>
      </c>
      <c r="F2396" s="1">
        <v>34203085</v>
      </c>
      <c r="G2396" s="1">
        <v>1.83</v>
      </c>
      <c r="H2396" s="1">
        <v>68.107728679864465</v>
      </c>
      <c r="I2396" s="1">
        <v>-29.818237519978311</v>
      </c>
      <c r="J2396" s="1">
        <v>15.02933201151661</v>
      </c>
      <c r="K2396" s="1">
        <v>-65.800228314065322</v>
      </c>
      <c r="L2396" s="1">
        <v>61.975237222721255</v>
      </c>
      <c r="M2396" s="1">
        <v>132.83750915527344</v>
      </c>
      <c r="N2396" s="1">
        <v>0.85195086342947812</v>
      </c>
      <c r="O2396" s="1">
        <v>0.96533690096206171</v>
      </c>
      <c r="P2396" s="1">
        <v>0.82241960627496513</v>
      </c>
      <c r="Q2396" s="1">
        <v>0.87463390895298543</v>
      </c>
      <c r="R2396" s="1">
        <v>0.9329846751933194</v>
      </c>
      <c r="S2396" s="1">
        <v>0.81602003345756435</v>
      </c>
      <c r="T2396" s="1">
        <v>0.81602003345756435</v>
      </c>
      <c r="U2396" s="1">
        <v>0.82241960627496513</v>
      </c>
      <c r="V2396" s="1">
        <v>406.790663</v>
      </c>
      <c r="W2396" s="1">
        <v>379.211635</v>
      </c>
      <c r="X2396" s="1">
        <v>262.000766</v>
      </c>
      <c r="Y2396" s="1">
        <v>389.46</v>
      </c>
      <c r="Z2396" s="7">
        <v>74463.375599999999</v>
      </c>
      <c r="AA2396" s="7">
        <v>4.0321886213000004</v>
      </c>
      <c r="AB2396" s="7">
        <v>3.5790850700000001</v>
      </c>
      <c r="AC2396" s="7" t="s">
        <v>444</v>
      </c>
      <c r="AD2396" s="7" t="s">
        <v>445</v>
      </c>
      <c r="AE2396" s="7">
        <v>2.2491965349999998</v>
      </c>
      <c r="AF2396" s="7" t="s">
        <v>445</v>
      </c>
      <c r="AG2396" s="7">
        <v>3.8677572718</v>
      </c>
    </row>
    <row r="2397" spans="1:33" x14ac:dyDescent="0.25">
      <c r="A2397" s="1">
        <v>277699</v>
      </c>
      <c r="B2397" s="1">
        <v>20009000</v>
      </c>
      <c r="C2397" s="1">
        <v>9211005</v>
      </c>
      <c r="D2397" s="1">
        <v>272066</v>
      </c>
      <c r="E2397" s="1" t="s">
        <v>635</v>
      </c>
      <c r="F2397" s="1">
        <v>34203085</v>
      </c>
      <c r="G2397" s="1">
        <v>1.83</v>
      </c>
      <c r="H2397" s="1">
        <v>75.308866523798613</v>
      </c>
      <c r="I2397" s="1">
        <v>-35.905179814274447</v>
      </c>
      <c r="J2397" s="1">
        <v>12.662334183472456</v>
      </c>
      <c r="K2397" s="1">
        <v>-72.233577818525276</v>
      </c>
      <c r="L2397" s="1">
        <v>69.844559954600129</v>
      </c>
      <c r="M2397" s="1">
        <v>124.55000305175781</v>
      </c>
      <c r="N2397" s="1">
        <v>0.87858927590506397</v>
      </c>
      <c r="O2397" s="1">
        <v>0.96533690096206171</v>
      </c>
      <c r="P2397" s="1">
        <v>0.84813464882069622</v>
      </c>
      <c r="Q2397" s="1">
        <v>0.89239285060337603</v>
      </c>
      <c r="R2397" s="1">
        <v>0.9329846751933194</v>
      </c>
      <c r="S2397" s="1">
        <v>0.83258885386503123</v>
      </c>
      <c r="T2397" s="1">
        <v>0.83258885386503123</v>
      </c>
      <c r="U2397" s="1">
        <v>0.84813464882069622</v>
      </c>
      <c r="V2397" s="1">
        <v>406.790663</v>
      </c>
      <c r="W2397" s="1">
        <v>379.211635</v>
      </c>
      <c r="X2397" s="1">
        <v>262.000766</v>
      </c>
      <c r="Y2397" s="1">
        <v>389.46</v>
      </c>
      <c r="Z2397" s="7">
        <v>74463.375599999999</v>
      </c>
      <c r="AA2397" s="7">
        <v>3.6048328902</v>
      </c>
      <c r="AB2397" s="7">
        <v>3.2707126229000001</v>
      </c>
      <c r="AC2397" s="7" t="s">
        <v>444</v>
      </c>
      <c r="AD2397" s="7" t="s">
        <v>445</v>
      </c>
      <c r="AE2397" s="7">
        <v>2.0199101867000002</v>
      </c>
      <c r="AF2397" s="7" t="s">
        <v>445</v>
      </c>
      <c r="AG2397" s="7">
        <v>3.5728666682000001</v>
      </c>
    </row>
    <row r="2398" spans="1:33" x14ac:dyDescent="0.25">
      <c r="A2398" s="1">
        <v>277700</v>
      </c>
      <c r="B2398" s="1">
        <v>20009000</v>
      </c>
      <c r="C2398" s="1">
        <v>9211004</v>
      </c>
      <c r="D2398" s="1">
        <v>272065</v>
      </c>
      <c r="E2398" s="1" t="s">
        <v>637</v>
      </c>
      <c r="F2398" s="1">
        <v>34203085</v>
      </c>
      <c r="G2398" s="1">
        <v>1.83</v>
      </c>
      <c r="H2398" s="1">
        <v>72.749168513757567</v>
      </c>
      <c r="I2398" s="1">
        <v>-18.0976366480606</v>
      </c>
      <c r="J2398" s="1">
        <v>28.279963576433993</v>
      </c>
      <c r="K2398" s="1">
        <v>-69.525489261357421</v>
      </c>
      <c r="L2398" s="1">
        <v>63.524622800815855</v>
      </c>
      <c r="M2398" s="1">
        <v>98.912498474121094</v>
      </c>
      <c r="N2398" s="1">
        <v>0.93514583587646494</v>
      </c>
      <c r="O2398" s="1">
        <v>0.96533690096206171</v>
      </c>
      <c r="P2398" s="1">
        <v>0.9027307831525635</v>
      </c>
      <c r="Q2398" s="1">
        <v>0.93014583587646482</v>
      </c>
      <c r="R2398" s="1">
        <v>0.9329846751933194</v>
      </c>
      <c r="S2398" s="1">
        <v>0.86781181056762213</v>
      </c>
      <c r="T2398" s="1">
        <v>0.86781181056762213</v>
      </c>
      <c r="U2398" s="1">
        <v>0.9027307831525635</v>
      </c>
      <c r="V2398" s="1">
        <v>406.790663</v>
      </c>
      <c r="W2398" s="1">
        <v>379.211635</v>
      </c>
      <c r="X2398" s="1">
        <v>262.000766</v>
      </c>
      <c r="Y2398" s="1">
        <v>389.46</v>
      </c>
      <c r="Z2398" s="7">
        <v>74463.375599999999</v>
      </c>
      <c r="AA2398" s="7">
        <v>4.3888712935000003</v>
      </c>
      <c r="AB2398" s="7">
        <v>3.7055660324000002</v>
      </c>
      <c r="AC2398" s="7" t="s">
        <v>444</v>
      </c>
      <c r="AD2398" s="7" t="s">
        <v>445</v>
      </c>
      <c r="AE2398" s="7">
        <v>2.2702734138</v>
      </c>
      <c r="AF2398" s="7" t="s">
        <v>445</v>
      </c>
      <c r="AG2398" s="7">
        <v>4.0568149112</v>
      </c>
    </row>
    <row r="2399" spans="1:33" x14ac:dyDescent="0.25">
      <c r="A2399" s="1">
        <v>286089</v>
      </c>
      <c r="B2399" s="1">
        <v>20010000</v>
      </c>
      <c r="C2399" s="1">
        <v>9211013</v>
      </c>
      <c r="D2399" s="1">
        <v>272078</v>
      </c>
      <c r="E2399" s="1" t="s">
        <v>634</v>
      </c>
      <c r="F2399" s="1">
        <v>34203085</v>
      </c>
      <c r="G2399" s="1">
        <v>1.83</v>
      </c>
      <c r="H2399" s="1">
        <v>32.921649743362991</v>
      </c>
      <c r="I2399" s="1">
        <v>-28.479182122257715</v>
      </c>
      <c r="J2399" s="1">
        <v>-8.3747213461332777</v>
      </c>
      <c r="K2399" s="1">
        <v>-31.503850390408804</v>
      </c>
      <c r="L2399" s="1">
        <v>37.811269323953198</v>
      </c>
      <c r="M2399" s="1">
        <v>119.41749572753906</v>
      </c>
      <c r="N2399" s="1">
        <v>0.89333158794202294</v>
      </c>
      <c r="O2399" s="1">
        <v>0.96533690096206171</v>
      </c>
      <c r="P2399" s="1">
        <v>0.86236594663546995</v>
      </c>
      <c r="Q2399" s="1">
        <v>0.90208224246376456</v>
      </c>
      <c r="R2399" s="1">
        <v>0.9329846751933194</v>
      </c>
      <c r="S2399" s="1">
        <v>0.84162890798271661</v>
      </c>
      <c r="T2399" s="1">
        <v>0.84162890798271661</v>
      </c>
      <c r="U2399" s="1">
        <v>0.86236594663546995</v>
      </c>
      <c r="V2399" s="1">
        <v>406.790663</v>
      </c>
      <c r="W2399" s="1">
        <v>379.211635</v>
      </c>
      <c r="X2399" s="1">
        <v>262.000766</v>
      </c>
      <c r="Y2399" s="1">
        <v>389.46</v>
      </c>
      <c r="Z2399" s="7">
        <v>74463.375599999999</v>
      </c>
      <c r="AA2399" s="7">
        <v>7.6487231568</v>
      </c>
      <c r="AB2399" s="7">
        <v>8.9332567821000008</v>
      </c>
      <c r="AC2399" s="7" t="s">
        <v>444</v>
      </c>
      <c r="AD2399" s="7">
        <v>25.330120067999999</v>
      </c>
      <c r="AE2399" s="7">
        <v>5.9993799439000002</v>
      </c>
      <c r="AF2399" s="7">
        <v>39.103667655999999</v>
      </c>
      <c r="AG2399" s="7">
        <v>9.6608251821</v>
      </c>
    </row>
    <row r="2400" spans="1:33" x14ac:dyDescent="0.25">
      <c r="A2400" s="1">
        <v>286090</v>
      </c>
      <c r="B2400" s="1">
        <v>20010000</v>
      </c>
      <c r="C2400" s="1">
        <v>9211006</v>
      </c>
      <c r="D2400" s="1">
        <v>272077</v>
      </c>
      <c r="E2400" s="1" t="s">
        <v>633</v>
      </c>
      <c r="F2400" s="1">
        <v>34203085</v>
      </c>
      <c r="G2400" s="1">
        <v>1.83</v>
      </c>
      <c r="H2400" s="1">
        <v>59.275007332425211</v>
      </c>
      <c r="I2400" s="1">
        <v>-39.36692859388446</v>
      </c>
      <c r="J2400" s="1">
        <v>-1.3949700929722235</v>
      </c>
      <c r="K2400" s="1">
        <v>-56.13909934476878</v>
      </c>
      <c r="L2400" s="1">
        <v>59.984961204670327</v>
      </c>
      <c r="M2400" s="1">
        <v>132.83750915527344</v>
      </c>
      <c r="N2400" s="1">
        <v>0.85195086342947812</v>
      </c>
      <c r="O2400" s="1">
        <v>0.96533690096206171</v>
      </c>
      <c r="P2400" s="1">
        <v>0.82241960627496513</v>
      </c>
      <c r="Q2400" s="1">
        <v>0.87463390895298543</v>
      </c>
      <c r="R2400" s="1">
        <v>0.9329846751933194</v>
      </c>
      <c r="S2400" s="1">
        <v>0.81602003345756435</v>
      </c>
      <c r="T2400" s="1">
        <v>0.81602003345756435</v>
      </c>
      <c r="U2400" s="1">
        <v>0.82241960627496513</v>
      </c>
      <c r="V2400" s="1">
        <v>406.790663</v>
      </c>
      <c r="W2400" s="1">
        <v>379.211635</v>
      </c>
      <c r="X2400" s="1">
        <v>262.000766</v>
      </c>
      <c r="Y2400" s="1">
        <v>389.46</v>
      </c>
      <c r="Z2400" s="7">
        <v>74463.375599999999</v>
      </c>
      <c r="AA2400" s="7">
        <v>4.1991545428999997</v>
      </c>
      <c r="AB2400" s="7">
        <v>4.2614263174999998</v>
      </c>
      <c r="AC2400" s="7" t="s">
        <v>444</v>
      </c>
      <c r="AD2400" s="7">
        <v>152.26341038999999</v>
      </c>
      <c r="AE2400" s="7">
        <v>2.8083595271999999</v>
      </c>
      <c r="AF2400" s="7">
        <v>228.61032746999999</v>
      </c>
      <c r="AG2400" s="7">
        <v>4.7054627452000002</v>
      </c>
    </row>
    <row r="2401" spans="1:33" x14ac:dyDescent="0.25">
      <c r="A2401" s="1">
        <v>286091</v>
      </c>
      <c r="B2401" s="1">
        <v>20010000</v>
      </c>
      <c r="C2401" s="1">
        <v>9211005</v>
      </c>
      <c r="D2401" s="1">
        <v>272076</v>
      </c>
      <c r="E2401" s="1" t="s">
        <v>635</v>
      </c>
      <c r="F2401" s="1">
        <v>34203085</v>
      </c>
      <c r="G2401" s="1">
        <v>1.83</v>
      </c>
      <c r="H2401" s="1">
        <v>66.464835649462202</v>
      </c>
      <c r="I2401" s="1">
        <v>-45.446954949270832</v>
      </c>
      <c r="J2401" s="1">
        <v>-3.7506589152527212</v>
      </c>
      <c r="K2401" s="1">
        <v>-62.579365309271964</v>
      </c>
      <c r="L2401" s="1">
        <v>68.418966288125645</v>
      </c>
      <c r="M2401" s="1">
        <v>124.55000305175781</v>
      </c>
      <c r="N2401" s="1">
        <v>0.87858927590506397</v>
      </c>
      <c r="O2401" s="1">
        <v>0.96533690096206171</v>
      </c>
      <c r="P2401" s="1">
        <v>0.84813464882069622</v>
      </c>
      <c r="Q2401" s="1">
        <v>0.89239285060337603</v>
      </c>
      <c r="R2401" s="1">
        <v>0.9329846751933194</v>
      </c>
      <c r="S2401" s="1">
        <v>0.83258885386503123</v>
      </c>
      <c r="T2401" s="1">
        <v>0.83258885386503123</v>
      </c>
      <c r="U2401" s="1">
        <v>0.84813464882069622</v>
      </c>
      <c r="V2401" s="1">
        <v>406.790663</v>
      </c>
      <c r="W2401" s="1">
        <v>379.211635</v>
      </c>
      <c r="X2401" s="1">
        <v>262.000766</v>
      </c>
      <c r="Y2401" s="1">
        <v>389.46</v>
      </c>
      <c r="Z2401" s="7">
        <v>74463.375599999999</v>
      </c>
      <c r="AA2401" s="7">
        <v>3.7007802709000002</v>
      </c>
      <c r="AB2401" s="7">
        <v>3.8389877706000002</v>
      </c>
      <c r="AC2401" s="7" t="s">
        <v>444</v>
      </c>
      <c r="AD2401" s="7">
        <v>57.160158629000001</v>
      </c>
      <c r="AE2401" s="7">
        <v>2.4857962588000002</v>
      </c>
      <c r="AF2401" s="7">
        <v>87.068397524999995</v>
      </c>
      <c r="AG2401" s="7">
        <v>4.2783296650000002</v>
      </c>
    </row>
    <row r="2402" spans="1:33" x14ac:dyDescent="0.25">
      <c r="A2402" s="1">
        <v>286092</v>
      </c>
      <c r="B2402" s="1">
        <v>20010000</v>
      </c>
      <c r="C2402" s="1">
        <v>9211004</v>
      </c>
      <c r="D2402" s="1">
        <v>272075</v>
      </c>
      <c r="E2402" s="1" t="s">
        <v>637</v>
      </c>
      <c r="F2402" s="1">
        <v>34203085</v>
      </c>
      <c r="G2402" s="1">
        <v>1.83</v>
      </c>
      <c r="H2402" s="1">
        <v>63.887864125287194</v>
      </c>
      <c r="I2402" s="1">
        <v>-27.731948461149386</v>
      </c>
      <c r="J2402" s="1">
        <v>11.88424399184278</v>
      </c>
      <c r="K2402" s="1">
        <v>-59.778740074011722</v>
      </c>
      <c r="L2402" s="1">
        <v>58.859567009924135</v>
      </c>
      <c r="M2402" s="1">
        <v>98.912498474121094</v>
      </c>
      <c r="N2402" s="1">
        <v>0.93514583587646494</v>
      </c>
      <c r="O2402" s="1">
        <v>0.96533690096206171</v>
      </c>
      <c r="P2402" s="1">
        <v>0.9027307831525635</v>
      </c>
      <c r="Q2402" s="1">
        <v>0.93014583587646482</v>
      </c>
      <c r="R2402" s="1">
        <v>0.9329846751933194</v>
      </c>
      <c r="S2402" s="1">
        <v>0.86781181056762213</v>
      </c>
      <c r="T2402" s="1">
        <v>0.86781181056762213</v>
      </c>
      <c r="U2402" s="1">
        <v>0.9027307831525635</v>
      </c>
      <c r="V2402" s="1">
        <v>406.790663</v>
      </c>
      <c r="W2402" s="1">
        <v>379.211635</v>
      </c>
      <c r="X2402" s="1">
        <v>262.000766</v>
      </c>
      <c r="Y2402" s="1">
        <v>389.46</v>
      </c>
      <c r="Z2402" s="7">
        <v>74463.375599999999</v>
      </c>
      <c r="AA2402" s="7">
        <v>4.8159791795000002</v>
      </c>
      <c r="AB2402" s="7">
        <v>4.3582322860999998</v>
      </c>
      <c r="AC2402" s="7" t="s">
        <v>444</v>
      </c>
      <c r="AD2402" s="7" t="s">
        <v>445</v>
      </c>
      <c r="AE2402" s="7">
        <v>2.8034819541</v>
      </c>
      <c r="AF2402" s="7" t="s">
        <v>445</v>
      </c>
      <c r="AG2402" s="7">
        <v>4.8813138312</v>
      </c>
    </row>
    <row r="2403" spans="1:33" x14ac:dyDescent="0.25">
      <c r="A2403" s="1">
        <v>292313</v>
      </c>
      <c r="B2403" s="1">
        <v>20011000</v>
      </c>
      <c r="C2403" s="1">
        <v>9211016</v>
      </c>
      <c r="D2403" s="1">
        <v>272086</v>
      </c>
      <c r="E2403" s="1" t="s">
        <v>634</v>
      </c>
      <c r="F2403" s="1">
        <v>34203085</v>
      </c>
      <c r="G2403" s="1">
        <v>1.83</v>
      </c>
      <c r="H2403" s="1">
        <v>56.428286452701826</v>
      </c>
      <c r="I2403" s="1">
        <v>-27.824408407696367</v>
      </c>
      <c r="J2403" s="1">
        <v>12.705796784874252</v>
      </c>
      <c r="K2403" s="1">
        <v>-54.136158156571845</v>
      </c>
      <c r="L2403" s="1">
        <v>51.275790684267015</v>
      </c>
      <c r="M2403" s="1">
        <v>116.6824951171875</v>
      </c>
      <c r="N2403" s="1">
        <v>0.89908948396381572</v>
      </c>
      <c r="O2403" s="1">
        <v>0.96533690096206171</v>
      </c>
      <c r="P2403" s="1">
        <v>0.86792425613720914</v>
      </c>
      <c r="Q2403" s="1">
        <v>0.90568092747738504</v>
      </c>
      <c r="R2403" s="1">
        <v>0.9329846751933194</v>
      </c>
      <c r="S2403" s="1">
        <v>0.84498642595127238</v>
      </c>
      <c r="T2403" s="1">
        <v>0.84498642595127238</v>
      </c>
      <c r="U2403" s="1">
        <v>0.86792425613720914</v>
      </c>
      <c r="V2403" s="1">
        <v>406.790663</v>
      </c>
      <c r="W2403" s="1">
        <v>379.211635</v>
      </c>
      <c r="X2403" s="1">
        <v>262.000766</v>
      </c>
      <c r="Y2403" s="1">
        <v>389.46</v>
      </c>
      <c r="Z2403" s="7">
        <v>74463.375599999999</v>
      </c>
      <c r="AA2403" s="7">
        <v>5.4187596492000001</v>
      </c>
      <c r="AB2403" s="7">
        <v>4.8326594146000001</v>
      </c>
      <c r="AC2403" s="7" t="s">
        <v>444</v>
      </c>
      <c r="AD2403" s="7" t="s">
        <v>445</v>
      </c>
      <c r="AE2403" s="7">
        <v>3.08944961</v>
      </c>
      <c r="AF2403" s="7" t="s">
        <v>445</v>
      </c>
      <c r="AG2403" s="7">
        <v>5.2439188946000002</v>
      </c>
    </row>
    <row r="2404" spans="1:33" x14ac:dyDescent="0.25">
      <c r="A2404" s="1">
        <v>292314</v>
      </c>
      <c r="B2404" s="1">
        <v>20011000</v>
      </c>
      <c r="C2404" s="1">
        <v>9211013</v>
      </c>
      <c r="D2404" s="1">
        <v>272085</v>
      </c>
      <c r="E2404" s="1" t="s">
        <v>634</v>
      </c>
      <c r="F2404" s="1">
        <v>34203085</v>
      </c>
      <c r="G2404" s="1">
        <v>1.83</v>
      </c>
      <c r="H2404" s="1">
        <v>49.83312713664175</v>
      </c>
      <c r="I2404" s="1">
        <v>-23.390462992960742</v>
      </c>
      <c r="J2404" s="1">
        <v>12.300028475251597</v>
      </c>
      <c r="K2404" s="1">
        <v>-48.043774433438657</v>
      </c>
      <c r="L2404" s="1">
        <v>44.969323941438809</v>
      </c>
      <c r="M2404" s="1">
        <v>119.41749572753906</v>
      </c>
      <c r="N2404" s="1">
        <v>0.89333158794202294</v>
      </c>
      <c r="O2404" s="1">
        <v>0.96533690096206171</v>
      </c>
      <c r="P2404" s="1">
        <v>0.86236594663546995</v>
      </c>
      <c r="Q2404" s="1">
        <v>0.90208224246376456</v>
      </c>
      <c r="R2404" s="1">
        <v>0.9329846751933194</v>
      </c>
      <c r="S2404" s="1">
        <v>0.84162890798271661</v>
      </c>
      <c r="T2404" s="1">
        <v>0.84162890798271661</v>
      </c>
      <c r="U2404" s="1">
        <v>0.86236594663546995</v>
      </c>
      <c r="V2404" s="1">
        <v>406.790663</v>
      </c>
      <c r="W2404" s="1">
        <v>379.211635</v>
      </c>
      <c r="X2404" s="1">
        <v>262.000766</v>
      </c>
      <c r="Y2404" s="1">
        <v>389.46</v>
      </c>
      <c r="Z2404" s="7">
        <v>74463.375599999999</v>
      </c>
      <c r="AA2404" s="7">
        <v>6.2720506321</v>
      </c>
      <c r="AB2404" s="7">
        <v>5.5622853587999996</v>
      </c>
      <c r="AC2404" s="7" t="s">
        <v>444</v>
      </c>
      <c r="AD2404" s="7" t="s">
        <v>445</v>
      </c>
      <c r="AE2404" s="7">
        <v>3.5897188798999999</v>
      </c>
      <c r="AF2404" s="7" t="s">
        <v>445</v>
      </c>
      <c r="AG2404" s="7">
        <v>5.9906464580999996</v>
      </c>
    </row>
    <row r="2405" spans="1:33" x14ac:dyDescent="0.25">
      <c r="A2405" s="1">
        <v>299761</v>
      </c>
      <c r="B2405" s="1">
        <v>20012000</v>
      </c>
      <c r="C2405" s="1">
        <v>9211046</v>
      </c>
      <c r="D2405" s="1">
        <v>272095</v>
      </c>
      <c r="E2405" s="1" t="s">
        <v>638</v>
      </c>
      <c r="F2405" s="1">
        <v>34203085</v>
      </c>
      <c r="G2405" s="1">
        <v>1.83</v>
      </c>
      <c r="H2405" s="1">
        <v>10.007425351796451</v>
      </c>
      <c r="I2405" s="1">
        <v>-8.6842770556979545</v>
      </c>
      <c r="J2405" s="1">
        <v>-2.7120032575943136</v>
      </c>
      <c r="K2405" s="1">
        <v>-11.768176109720788</v>
      </c>
      <c r="L2405" s="1">
        <v>11.604386074842994</v>
      </c>
      <c r="M2405" s="1">
        <v>64.709999084472656</v>
      </c>
      <c r="N2405" s="1">
        <v>0.96661041736602782</v>
      </c>
      <c r="O2405" s="1">
        <v>0.96533690096206171</v>
      </c>
      <c r="P2405" s="1">
        <v>0.9331047047377663</v>
      </c>
      <c r="Q2405" s="1">
        <v>0.96357500076293945</v>
      </c>
      <c r="R2405" s="1">
        <v>0.9329846751933194</v>
      </c>
      <c r="S2405" s="1">
        <v>0.89900070911121355</v>
      </c>
      <c r="T2405" s="1">
        <v>0.89900070911121355</v>
      </c>
      <c r="U2405" s="1">
        <v>0.9331047047377663</v>
      </c>
      <c r="V2405" s="1">
        <v>406.790663</v>
      </c>
      <c r="W2405" s="1">
        <v>379.211635</v>
      </c>
      <c r="X2405" s="1">
        <v>262.000766</v>
      </c>
      <c r="Y2405" s="1">
        <v>389.46</v>
      </c>
      <c r="Z2405" s="7">
        <v>74463.375599999999</v>
      </c>
      <c r="AA2405" s="7">
        <v>29.492277525999999</v>
      </c>
      <c r="AB2405" s="7">
        <v>34.358161392</v>
      </c>
      <c r="AC2405" s="7" t="s">
        <v>444</v>
      </c>
      <c r="AD2405" s="7">
        <v>85.850513089000003</v>
      </c>
      <c r="AE2405" s="7">
        <v>19.014900544</v>
      </c>
      <c r="AF2405" s="7">
        <v>132.99945493999999</v>
      </c>
      <c r="AG2405" s="7">
        <v>29.880482660999999</v>
      </c>
    </row>
    <row r="2406" spans="1:33" x14ac:dyDescent="0.25">
      <c r="A2406" s="1">
        <v>299762</v>
      </c>
      <c r="B2406" s="1">
        <v>20012000</v>
      </c>
      <c r="C2406" s="1">
        <v>9211005</v>
      </c>
      <c r="D2406" s="1">
        <v>272091</v>
      </c>
      <c r="E2406" s="1" t="s">
        <v>635</v>
      </c>
      <c r="F2406" s="1">
        <v>34203085</v>
      </c>
      <c r="G2406" s="1">
        <v>1.83</v>
      </c>
      <c r="H2406" s="1">
        <v>66.815660065219717</v>
      </c>
      <c r="I2406" s="1">
        <v>-39.060262013242969</v>
      </c>
      <c r="J2406" s="1">
        <v>4.4541268694252265</v>
      </c>
      <c r="K2406" s="1">
        <v>-65.063455828090227</v>
      </c>
      <c r="L2406" s="1">
        <v>64.703966708206735</v>
      </c>
      <c r="M2406" s="1">
        <v>124.55000305175781</v>
      </c>
      <c r="N2406" s="1">
        <v>0.87858927590506397</v>
      </c>
      <c r="O2406" s="1">
        <v>0.96533690096206171</v>
      </c>
      <c r="P2406" s="1">
        <v>0.84813464882069622</v>
      </c>
      <c r="Q2406" s="1">
        <v>0.89239285060337603</v>
      </c>
      <c r="R2406" s="1">
        <v>0.9329846751933194</v>
      </c>
      <c r="S2406" s="1">
        <v>0.83258885386503123</v>
      </c>
      <c r="T2406" s="1">
        <v>0.83258885386503123</v>
      </c>
      <c r="U2406" s="1">
        <v>0.84813464882069622</v>
      </c>
      <c r="V2406" s="1">
        <v>406.790663</v>
      </c>
      <c r="W2406" s="1">
        <v>379.211635</v>
      </c>
      <c r="X2406" s="1">
        <v>262.000766</v>
      </c>
      <c r="Y2406" s="1">
        <v>389.46</v>
      </c>
      <c r="Z2406" s="7">
        <v>74463.375599999999</v>
      </c>
      <c r="AA2406" s="7">
        <v>3.9706771197999999</v>
      </c>
      <c r="AB2406" s="7">
        <v>3.8135800285000001</v>
      </c>
      <c r="AC2406" s="7" t="s">
        <v>444</v>
      </c>
      <c r="AD2406" s="7" t="s">
        <v>445</v>
      </c>
      <c r="AE2406" s="7">
        <v>2.3527102841</v>
      </c>
      <c r="AF2406" s="7" t="s">
        <v>445</v>
      </c>
      <c r="AG2406" s="7">
        <v>4.0768056527000001</v>
      </c>
    </row>
    <row r="2407" spans="1:33" x14ac:dyDescent="0.25">
      <c r="A2407" s="1">
        <v>299763</v>
      </c>
      <c r="B2407" s="1">
        <v>20012000</v>
      </c>
      <c r="C2407" s="1">
        <v>9211013</v>
      </c>
      <c r="D2407" s="1">
        <v>272093</v>
      </c>
      <c r="E2407" s="1" t="s">
        <v>634</v>
      </c>
      <c r="F2407" s="1">
        <v>34203085</v>
      </c>
      <c r="G2407" s="1">
        <v>1.83</v>
      </c>
      <c r="H2407" s="1">
        <v>33.271789034198498</v>
      </c>
      <c r="I2407" s="1">
        <v>-23.216909208998921</v>
      </c>
      <c r="J2407" s="1">
        <v>-0.16925195721788494</v>
      </c>
      <c r="K2407" s="1">
        <v>-32.863517281239453</v>
      </c>
      <c r="L2407" s="1">
        <v>33.359016426748262</v>
      </c>
      <c r="M2407" s="1">
        <v>119.41749572753906</v>
      </c>
      <c r="N2407" s="1">
        <v>0.89333158794202294</v>
      </c>
      <c r="O2407" s="1">
        <v>0.96533690096206171</v>
      </c>
      <c r="P2407" s="1">
        <v>0.86236594663546995</v>
      </c>
      <c r="Q2407" s="1">
        <v>0.90208224246376456</v>
      </c>
      <c r="R2407" s="1">
        <v>0.9329846751933194</v>
      </c>
      <c r="S2407" s="1">
        <v>0.84162890798271661</v>
      </c>
      <c r="T2407" s="1">
        <v>0.84162890798271661</v>
      </c>
      <c r="U2407" s="1">
        <v>0.86236594663546995</v>
      </c>
      <c r="V2407" s="1">
        <v>406.790663</v>
      </c>
      <c r="W2407" s="1">
        <v>379.211635</v>
      </c>
      <c r="X2407" s="1">
        <v>262.000766</v>
      </c>
      <c r="Y2407" s="1">
        <v>389.46</v>
      </c>
      <c r="Z2407" s="7">
        <v>74463.375599999999</v>
      </c>
      <c r="AA2407" s="7">
        <v>8.8030228592000004</v>
      </c>
      <c r="AB2407" s="7">
        <v>8.8287230739000009</v>
      </c>
      <c r="AC2407" s="7" t="s">
        <v>444</v>
      </c>
      <c r="AD2407" s="7">
        <v>1301.8352652999999</v>
      </c>
      <c r="AE2407" s="7">
        <v>5.7097936198000001</v>
      </c>
      <c r="AF2407" s="7">
        <v>1983.3613456</v>
      </c>
      <c r="AG2407" s="7">
        <v>9.2197533727999996</v>
      </c>
    </row>
    <row r="2408" spans="1:33" x14ac:dyDescent="0.25">
      <c r="A2408" s="1">
        <v>299764</v>
      </c>
      <c r="B2408" s="1">
        <v>20012000</v>
      </c>
      <c r="C2408" s="1">
        <v>9211006</v>
      </c>
      <c r="D2408" s="1">
        <v>272092</v>
      </c>
      <c r="E2408" s="1" t="s">
        <v>633</v>
      </c>
      <c r="F2408" s="1">
        <v>34203085</v>
      </c>
      <c r="G2408" s="1">
        <v>1.83</v>
      </c>
      <c r="H2408" s="1">
        <v>59.625228339142147</v>
      </c>
      <c r="I2408" s="1">
        <v>-32.978604919870804</v>
      </c>
      <c r="J2408" s="1">
        <v>6.8104180584793124</v>
      </c>
      <c r="K2408" s="1">
        <v>-58.624821643839809</v>
      </c>
      <c r="L2408" s="1">
        <v>56.528625890909012</v>
      </c>
      <c r="M2408" s="1">
        <v>132.83750915527344</v>
      </c>
      <c r="N2408" s="1">
        <v>0.85195086342947812</v>
      </c>
      <c r="O2408" s="1">
        <v>0.96533690096206171</v>
      </c>
      <c r="P2408" s="1">
        <v>0.82241960627496513</v>
      </c>
      <c r="Q2408" s="1">
        <v>0.87463390895298543</v>
      </c>
      <c r="R2408" s="1">
        <v>0.9329846751933194</v>
      </c>
      <c r="S2408" s="1">
        <v>0.81602003345756435</v>
      </c>
      <c r="T2408" s="1">
        <v>0.81602003345756435</v>
      </c>
      <c r="U2408" s="1">
        <v>0.82241960627496513</v>
      </c>
      <c r="V2408" s="1">
        <v>406.790663</v>
      </c>
      <c r="W2408" s="1">
        <v>379.211635</v>
      </c>
      <c r="X2408" s="1">
        <v>262.000766</v>
      </c>
      <c r="Y2408" s="1">
        <v>389.46</v>
      </c>
      <c r="Z2408" s="7">
        <v>74463.375599999999</v>
      </c>
      <c r="AA2408" s="7">
        <v>4.5170469586999999</v>
      </c>
      <c r="AB2408" s="7">
        <v>4.230522251</v>
      </c>
      <c r="AC2408" s="7" t="s">
        <v>444</v>
      </c>
      <c r="AD2408" s="7" t="s">
        <v>445</v>
      </c>
      <c r="AE2408" s="7">
        <v>2.6468831434000002</v>
      </c>
      <c r="AF2408" s="7" t="s">
        <v>445</v>
      </c>
      <c r="AG2408" s="7">
        <v>4.4635482185999997</v>
      </c>
    </row>
    <row r="2409" spans="1:33" x14ac:dyDescent="0.25">
      <c r="A2409" s="1">
        <v>299765</v>
      </c>
      <c r="B2409" s="1">
        <v>20012000</v>
      </c>
      <c r="C2409" s="1">
        <v>9211031</v>
      </c>
      <c r="D2409" s="1">
        <v>272094</v>
      </c>
      <c r="E2409" s="1" t="s">
        <v>639</v>
      </c>
      <c r="F2409" s="1">
        <v>34203085</v>
      </c>
      <c r="G2409" s="1">
        <v>1.83</v>
      </c>
      <c r="H2409" s="1">
        <v>-1.5767529355884358</v>
      </c>
      <c r="I2409" s="1">
        <v>0.56393402747802424</v>
      </c>
      <c r="J2409" s="1">
        <v>-5.9959416161934733</v>
      </c>
      <c r="K2409" s="1">
        <v>-5.0297890230819045</v>
      </c>
      <c r="L2409" s="1">
        <v>5.386713356344381</v>
      </c>
      <c r="M2409" s="1">
        <v>34.474998474121094</v>
      </c>
      <c r="N2409" s="1">
        <v>0.98970659838782415</v>
      </c>
      <c r="O2409" s="1">
        <v>0.96533690096206171</v>
      </c>
      <c r="P2409" s="1">
        <v>0.95540030054940595</v>
      </c>
      <c r="Q2409" s="1">
        <v>0.98877083460489912</v>
      </c>
      <c r="R2409" s="1">
        <v>0.9329846751933194</v>
      </c>
      <c r="S2409" s="1">
        <v>0.92250803596447917</v>
      </c>
      <c r="T2409" s="1">
        <v>0.92250803596447917</v>
      </c>
      <c r="U2409" s="1">
        <v>0.95540030054940595</v>
      </c>
      <c r="V2409" s="1">
        <v>406.790663</v>
      </c>
      <c r="W2409" s="1">
        <v>379.211635</v>
      </c>
      <c r="X2409" s="1">
        <v>262.000766</v>
      </c>
      <c r="Y2409" s="1">
        <v>389.46</v>
      </c>
      <c r="Z2409" s="7">
        <v>74463.375599999999</v>
      </c>
      <c r="AA2409" s="7">
        <v>66.257878056999999</v>
      </c>
      <c r="AB2409" s="7" t="s">
        <v>444</v>
      </c>
      <c r="AC2409" s="7">
        <v>641.44910289999996</v>
      </c>
      <c r="AD2409" s="7">
        <v>39.310234411000003</v>
      </c>
      <c r="AE2409" s="7">
        <v>47.053270415999997</v>
      </c>
      <c r="AF2409" s="7">
        <v>61.057008701999997</v>
      </c>
      <c r="AG2409" s="7">
        <v>72.977297922999995</v>
      </c>
    </row>
    <row r="2410" spans="1:33" x14ac:dyDescent="0.25">
      <c r="A2410" s="1">
        <v>310251</v>
      </c>
      <c r="B2410" s="1">
        <v>20013000</v>
      </c>
      <c r="C2410" s="1">
        <v>9211046</v>
      </c>
      <c r="D2410" s="1">
        <v>272104</v>
      </c>
      <c r="E2410" s="1" t="s">
        <v>638</v>
      </c>
      <c r="F2410" s="1">
        <v>34203085</v>
      </c>
      <c r="G2410" s="1">
        <v>1.83</v>
      </c>
      <c r="H2410" s="1">
        <v>50.138024818781091</v>
      </c>
      <c r="I2410" s="1">
        <v>-34.491747602239229</v>
      </c>
      <c r="J2410" s="1">
        <v>3.2409158856379503</v>
      </c>
      <c r="K2410" s="1">
        <v>-46.043759126894699</v>
      </c>
      <c r="L2410" s="1">
        <v>48.622227507813676</v>
      </c>
      <c r="M2410" s="1">
        <v>64.709999084472656</v>
      </c>
      <c r="N2410" s="1">
        <v>0.96661041736602782</v>
      </c>
      <c r="O2410" s="1">
        <v>0.96533690096206171</v>
      </c>
      <c r="P2410" s="1">
        <v>0.9331047047377663</v>
      </c>
      <c r="Q2410" s="1">
        <v>0.96357500076293945</v>
      </c>
      <c r="R2410" s="1">
        <v>0.9329846751933194</v>
      </c>
      <c r="S2410" s="1">
        <v>0.89900070911121355</v>
      </c>
      <c r="T2410" s="1">
        <v>0.89900070911121355</v>
      </c>
      <c r="U2410" s="1">
        <v>0.9331047047377663</v>
      </c>
      <c r="V2410" s="1">
        <v>406.790663</v>
      </c>
      <c r="W2410" s="1">
        <v>379.211635</v>
      </c>
      <c r="X2410" s="1">
        <v>262.000766</v>
      </c>
      <c r="Y2410" s="1">
        <v>389.46</v>
      </c>
      <c r="Z2410" s="7">
        <v>74463.375599999999</v>
      </c>
      <c r="AA2410" s="7">
        <v>6.2774156768999996</v>
      </c>
      <c r="AB2410" s="7">
        <v>6.0574012835</v>
      </c>
      <c r="AC2410" s="7" t="s">
        <v>444</v>
      </c>
      <c r="AD2410" s="7" t="s">
        <v>445</v>
      </c>
      <c r="AE2410" s="7">
        <v>4.1155439714000002</v>
      </c>
      <c r="AF2410" s="7" t="s">
        <v>445</v>
      </c>
      <c r="AG2410" s="7">
        <v>6.8926431116</v>
      </c>
    </row>
    <row r="2411" spans="1:33" x14ac:dyDescent="0.25">
      <c r="A2411" s="1">
        <v>310252</v>
      </c>
      <c r="B2411" s="1">
        <v>20013000</v>
      </c>
      <c r="C2411" s="1">
        <v>9211013</v>
      </c>
      <c r="D2411" s="1">
        <v>272102</v>
      </c>
      <c r="E2411" s="1" t="s">
        <v>634</v>
      </c>
      <c r="F2411" s="1">
        <v>34203085</v>
      </c>
      <c r="G2411" s="1">
        <v>1.83</v>
      </c>
      <c r="H2411" s="1">
        <v>73.508846813957319</v>
      </c>
      <c r="I2411" s="1">
        <v>-48.513649313467504</v>
      </c>
      <c r="J2411" s="1">
        <v>5.6772093041364213</v>
      </c>
      <c r="K2411" s="1">
        <v>-67.649832018224203</v>
      </c>
      <c r="L2411" s="1">
        <v>70.863132511592539</v>
      </c>
      <c r="M2411" s="1">
        <v>119.41749572753906</v>
      </c>
      <c r="N2411" s="1">
        <v>0.89333158794202294</v>
      </c>
      <c r="O2411" s="1">
        <v>0.96533690096206171</v>
      </c>
      <c r="P2411" s="1">
        <v>0.86236594663546995</v>
      </c>
      <c r="Q2411" s="1">
        <v>0.90208224246376456</v>
      </c>
      <c r="R2411" s="1">
        <v>0.9329846751933194</v>
      </c>
      <c r="S2411" s="1">
        <v>0.84162890798271661</v>
      </c>
      <c r="T2411" s="1">
        <v>0.84162890798271661</v>
      </c>
      <c r="U2411" s="1">
        <v>0.86236594663546995</v>
      </c>
      <c r="V2411" s="1">
        <v>406.790663</v>
      </c>
      <c r="W2411" s="1">
        <v>379.211635</v>
      </c>
      <c r="X2411" s="1">
        <v>262.000766</v>
      </c>
      <c r="Y2411" s="1">
        <v>389.46</v>
      </c>
      <c r="Z2411" s="7">
        <v>74463.375599999999</v>
      </c>
      <c r="AA2411" s="7">
        <v>3.6148002353000002</v>
      </c>
      <c r="AB2411" s="7">
        <v>3.4487053568000001</v>
      </c>
      <c r="AC2411" s="7" t="s">
        <v>444</v>
      </c>
      <c r="AD2411" s="7" t="s">
        <v>445</v>
      </c>
      <c r="AE2411" s="7">
        <v>2.2595412583000001</v>
      </c>
      <c r="AF2411" s="7" t="s">
        <v>445</v>
      </c>
      <c r="AG2411" s="7">
        <v>3.9646396976</v>
      </c>
    </row>
    <row r="2412" spans="1:33" x14ac:dyDescent="0.25">
      <c r="A2412" s="1">
        <v>310253</v>
      </c>
      <c r="B2412" s="1">
        <v>20013000</v>
      </c>
      <c r="C2412" s="1">
        <v>9211005</v>
      </c>
      <c r="D2412" s="1">
        <v>272100</v>
      </c>
      <c r="E2412" s="1" t="s">
        <v>635</v>
      </c>
      <c r="F2412" s="1">
        <v>34203085</v>
      </c>
      <c r="G2412" s="1">
        <v>1.83</v>
      </c>
      <c r="H2412" s="1">
        <v>107.05989691920546</v>
      </c>
      <c r="I2412" s="1">
        <v>-64.374576348247402</v>
      </c>
      <c r="J2412" s="1">
        <v>10.293401555647774</v>
      </c>
      <c r="K2412" s="1">
        <v>-99.832186749100302</v>
      </c>
      <c r="L2412" s="1">
        <v>102.30919753742015</v>
      </c>
      <c r="M2412" s="1">
        <v>124.55000305175781</v>
      </c>
      <c r="N2412" s="1">
        <v>0.87858927590506397</v>
      </c>
      <c r="O2412" s="1">
        <v>0.96533690096206171</v>
      </c>
      <c r="P2412" s="1">
        <v>0.84813464882069622</v>
      </c>
      <c r="Q2412" s="1">
        <v>0.89239285060337603</v>
      </c>
      <c r="R2412" s="1">
        <v>0.9329846751933194</v>
      </c>
      <c r="S2412" s="1">
        <v>0.83258885386503123</v>
      </c>
      <c r="T2412" s="1">
        <v>0.83258885386503123</v>
      </c>
      <c r="U2412" s="1">
        <v>0.84813464882069622</v>
      </c>
      <c r="V2412" s="1">
        <v>406.790663</v>
      </c>
      <c r="W2412" s="1">
        <v>379.211635</v>
      </c>
      <c r="X2412" s="1">
        <v>262.000766</v>
      </c>
      <c r="Y2412" s="1">
        <v>389.46</v>
      </c>
      <c r="Z2412" s="7">
        <v>74463.375599999999</v>
      </c>
      <c r="AA2412" s="7">
        <v>2.1436325826</v>
      </c>
      <c r="AB2412" s="7">
        <v>2.0041363399000001</v>
      </c>
      <c r="AC2412" s="7" t="s">
        <v>444</v>
      </c>
      <c r="AD2412" s="7" t="s">
        <v>445</v>
      </c>
      <c r="AE2412" s="7">
        <v>1.1850559882</v>
      </c>
      <c r="AF2412" s="7" t="s">
        <v>445</v>
      </c>
      <c r="AG2412" s="7">
        <v>2.3086976363999998</v>
      </c>
    </row>
    <row r="2413" spans="1:33" x14ac:dyDescent="0.25">
      <c r="A2413" s="1">
        <v>310254</v>
      </c>
      <c r="B2413" s="1">
        <v>20013000</v>
      </c>
      <c r="C2413" s="1">
        <v>9211006</v>
      </c>
      <c r="D2413" s="1">
        <v>272101</v>
      </c>
      <c r="E2413" s="1" t="s">
        <v>633</v>
      </c>
      <c r="F2413" s="1">
        <v>34203085</v>
      </c>
      <c r="G2413" s="1">
        <v>1.83</v>
      </c>
      <c r="H2413" s="1">
        <v>99.866870535222091</v>
      </c>
      <c r="I2413" s="1">
        <v>-58.293876416260169</v>
      </c>
      <c r="J2413" s="1">
        <v>12.652295033795866</v>
      </c>
      <c r="K2413" s="1">
        <v>-93.392604858620402</v>
      </c>
      <c r="L2413" s="1">
        <v>94.1917830289362</v>
      </c>
      <c r="M2413" s="1">
        <v>132.83750915527344</v>
      </c>
      <c r="N2413" s="1">
        <v>0.85195086342947812</v>
      </c>
      <c r="O2413" s="1">
        <v>0.96533690096206171</v>
      </c>
      <c r="P2413" s="1">
        <v>0.82241960627496513</v>
      </c>
      <c r="Q2413" s="1">
        <v>0.87463390895298543</v>
      </c>
      <c r="R2413" s="1">
        <v>0.9329846751933194</v>
      </c>
      <c r="S2413" s="1">
        <v>0.81602003345756435</v>
      </c>
      <c r="T2413" s="1">
        <v>0.81602003345756435</v>
      </c>
      <c r="U2413" s="1">
        <v>0.82241960627496513</v>
      </c>
      <c r="V2413" s="1">
        <v>406.790663</v>
      </c>
      <c r="W2413" s="1">
        <v>379.211635</v>
      </c>
      <c r="X2413" s="1">
        <v>262.000766</v>
      </c>
      <c r="Y2413" s="1">
        <v>389.46</v>
      </c>
      <c r="Z2413" s="7">
        <v>74463.375599999999</v>
      </c>
      <c r="AA2413" s="7">
        <v>2.3110221881999999</v>
      </c>
      <c r="AB2413" s="7">
        <v>2.1228682933999998</v>
      </c>
      <c r="AC2413" s="7" t="s">
        <v>444</v>
      </c>
      <c r="AD2413" s="7" t="s">
        <v>445</v>
      </c>
      <c r="AE2413" s="7">
        <v>1.2892377203000001</v>
      </c>
      <c r="AF2413" s="7" t="s">
        <v>445</v>
      </c>
      <c r="AG2413" s="7">
        <v>2.4296028078999998</v>
      </c>
    </row>
    <row r="2414" spans="1:33" x14ac:dyDescent="0.25">
      <c r="A2414" s="1">
        <v>310255</v>
      </c>
      <c r="B2414" s="1">
        <v>20013000</v>
      </c>
      <c r="C2414" s="1">
        <v>9211031</v>
      </c>
      <c r="D2414" s="1">
        <v>272103</v>
      </c>
      <c r="E2414" s="1" t="s">
        <v>639</v>
      </c>
      <c r="F2414" s="1">
        <v>34203085</v>
      </c>
      <c r="G2414" s="1">
        <v>1.83</v>
      </c>
      <c r="H2414" s="1">
        <v>38.187416710009721</v>
      </c>
      <c r="I2414" s="1">
        <v>-28.894233680603953</v>
      </c>
      <c r="J2414" s="1">
        <v>0.32340553673888683</v>
      </c>
      <c r="K2414" s="1">
        <v>-35.654673913870653</v>
      </c>
      <c r="L2414" s="1">
        <v>38.058774427480692</v>
      </c>
      <c r="M2414" s="1">
        <v>34.474998474121094</v>
      </c>
      <c r="N2414" s="1">
        <v>0.98970659838782415</v>
      </c>
      <c r="O2414" s="1">
        <v>0.96533690096206171</v>
      </c>
      <c r="P2414" s="1">
        <v>0.95540030054940595</v>
      </c>
      <c r="Q2414" s="1">
        <v>0.98877083460489912</v>
      </c>
      <c r="R2414" s="1">
        <v>0.9329846751933194</v>
      </c>
      <c r="S2414" s="1">
        <v>0.92250803596447917</v>
      </c>
      <c r="T2414" s="1">
        <v>0.92250803596447917</v>
      </c>
      <c r="U2414" s="1">
        <v>0.95540030054940595</v>
      </c>
      <c r="V2414" s="1">
        <v>406.790663</v>
      </c>
      <c r="W2414" s="1">
        <v>379.211635</v>
      </c>
      <c r="X2414" s="1">
        <v>262.000766</v>
      </c>
      <c r="Y2414" s="1">
        <v>389.46</v>
      </c>
      <c r="Z2414" s="7">
        <v>74463.375599999999</v>
      </c>
      <c r="AA2414" s="7">
        <v>8.5194581407999994</v>
      </c>
      <c r="AB2414" s="7">
        <v>8.4873898594000003</v>
      </c>
      <c r="AC2414" s="7" t="s">
        <v>444</v>
      </c>
      <c r="AD2414" s="7" t="s">
        <v>445</v>
      </c>
      <c r="AE2414" s="7">
        <v>5.7788535284</v>
      </c>
      <c r="AF2414" s="7" t="s">
        <v>445</v>
      </c>
      <c r="AG2414" s="7">
        <v>9.4359445818999994</v>
      </c>
    </row>
    <row r="2415" spans="1:33" x14ac:dyDescent="0.25">
      <c r="A2415" s="1">
        <v>318573</v>
      </c>
      <c r="B2415" s="1">
        <v>20014000</v>
      </c>
      <c r="C2415" s="1">
        <v>9211016</v>
      </c>
      <c r="D2415" s="1">
        <v>272111</v>
      </c>
      <c r="E2415" s="1" t="s">
        <v>634</v>
      </c>
      <c r="F2415" s="1">
        <v>34203085</v>
      </c>
      <c r="G2415" s="1">
        <v>1.83</v>
      </c>
      <c r="H2415" s="1">
        <v>62.505557208257983</v>
      </c>
      <c r="I2415" s="1">
        <v>-27.888037043247405</v>
      </c>
      <c r="J2415" s="1">
        <v>16.974640886586897</v>
      </c>
      <c r="K2415" s="1">
        <v>-60.128973107343384</v>
      </c>
      <c r="L2415" s="1">
        <v>55.989169570886496</v>
      </c>
      <c r="M2415" s="1">
        <v>116.6824951171875</v>
      </c>
      <c r="N2415" s="1">
        <v>0.89908948396381572</v>
      </c>
      <c r="O2415" s="1">
        <v>0.96533690096206171</v>
      </c>
      <c r="P2415" s="1">
        <v>0.86792425613720914</v>
      </c>
      <c r="Q2415" s="1">
        <v>0.90568092747738504</v>
      </c>
      <c r="R2415" s="1">
        <v>0.9329846751933194</v>
      </c>
      <c r="S2415" s="1">
        <v>0.84498642595127238</v>
      </c>
      <c r="T2415" s="1">
        <v>0.84498642595127238</v>
      </c>
      <c r="U2415" s="1">
        <v>0.86792425613720914</v>
      </c>
      <c r="V2415" s="1">
        <v>406.790663</v>
      </c>
      <c r="W2415" s="1">
        <v>379.211635</v>
      </c>
      <c r="X2415" s="1">
        <v>262.000766</v>
      </c>
      <c r="Y2415" s="1">
        <v>389.46</v>
      </c>
      <c r="Z2415" s="7">
        <v>74463.375599999999</v>
      </c>
      <c r="AA2415" s="7">
        <v>4.8784043191000004</v>
      </c>
      <c r="AB2415" s="7">
        <v>4.2655634303000003</v>
      </c>
      <c r="AC2415" s="7" t="s">
        <v>444</v>
      </c>
      <c r="AD2415" s="7" t="s">
        <v>445</v>
      </c>
      <c r="AE2415" s="7">
        <v>2.6818704763999999</v>
      </c>
      <c r="AF2415" s="7" t="s">
        <v>445</v>
      </c>
      <c r="AG2415" s="7">
        <v>4.6216123996</v>
      </c>
    </row>
    <row r="2416" spans="1:33" x14ac:dyDescent="0.25">
      <c r="A2416" s="1">
        <v>318574</v>
      </c>
      <c r="B2416" s="1">
        <v>20014000</v>
      </c>
      <c r="C2416" s="1">
        <v>9211013</v>
      </c>
      <c r="D2416" s="1">
        <v>272110</v>
      </c>
      <c r="E2416" s="1" t="s">
        <v>634</v>
      </c>
      <c r="F2416" s="1">
        <v>34203085</v>
      </c>
      <c r="G2416" s="1">
        <v>1.83</v>
      </c>
      <c r="H2416" s="1">
        <v>55.910573389889223</v>
      </c>
      <c r="I2416" s="1">
        <v>-23.453934612241479</v>
      </c>
      <c r="J2416" s="1">
        <v>16.568698853048986</v>
      </c>
      <c r="K2416" s="1">
        <v>-54.036748043973176</v>
      </c>
      <c r="L2416" s="1">
        <v>49.747688970040485</v>
      </c>
      <c r="M2416" s="1">
        <v>119.41749572753906</v>
      </c>
      <c r="N2416" s="1">
        <v>0.89333158794202294</v>
      </c>
      <c r="O2416" s="1">
        <v>0.96533690096206171</v>
      </c>
      <c r="P2416" s="1">
        <v>0.86236594663546995</v>
      </c>
      <c r="Q2416" s="1">
        <v>0.90208224246376456</v>
      </c>
      <c r="R2416" s="1">
        <v>0.9329846751933194</v>
      </c>
      <c r="S2416" s="1">
        <v>0.84162890798271661</v>
      </c>
      <c r="T2416" s="1">
        <v>0.84162890798271661</v>
      </c>
      <c r="U2416" s="1">
        <v>0.86236594663546995</v>
      </c>
      <c r="V2416" s="1">
        <v>406.790663</v>
      </c>
      <c r="W2416" s="1">
        <v>379.211635</v>
      </c>
      <c r="X2416" s="1">
        <v>262.000766</v>
      </c>
      <c r="Y2416" s="1">
        <v>389.46</v>
      </c>
      <c r="Z2416" s="7">
        <v>74463.375599999999</v>
      </c>
      <c r="AA2416" s="7">
        <v>5.5735556235999999</v>
      </c>
      <c r="AB2416" s="7">
        <v>4.8489688222999998</v>
      </c>
      <c r="AC2416" s="7" t="s">
        <v>444</v>
      </c>
      <c r="AD2416" s="7" t="s">
        <v>445</v>
      </c>
      <c r="AE2416" s="7">
        <v>3.0806937235</v>
      </c>
      <c r="AF2416" s="7" t="s">
        <v>445</v>
      </c>
      <c r="AG2416" s="7">
        <v>5.2153451815</v>
      </c>
    </row>
    <row r="2417" spans="1:33" x14ac:dyDescent="0.25">
      <c r="A2417" s="1">
        <v>318575</v>
      </c>
      <c r="B2417" s="1">
        <v>20014000</v>
      </c>
      <c r="C2417" s="1">
        <v>9211006</v>
      </c>
      <c r="D2417" s="1">
        <v>272109</v>
      </c>
      <c r="E2417" s="1" t="s">
        <v>633</v>
      </c>
      <c r="F2417" s="1">
        <v>34203085</v>
      </c>
      <c r="G2417" s="1">
        <v>1.83</v>
      </c>
      <c r="H2417" s="1">
        <v>82.259127317636285</v>
      </c>
      <c r="I2417" s="1">
        <v>-33.064203663117894</v>
      </c>
      <c r="J2417" s="1">
        <v>23.553255288209755</v>
      </c>
      <c r="K2417" s="1">
        <v>-79.94947802430201</v>
      </c>
      <c r="L2417" s="1">
        <v>73.376634119167434</v>
      </c>
      <c r="M2417" s="1">
        <v>132.83750915527344</v>
      </c>
      <c r="N2417" s="1">
        <v>0.85195086342947812</v>
      </c>
      <c r="O2417" s="1">
        <v>0.96533690096206171</v>
      </c>
      <c r="P2417" s="1">
        <v>0.82241960627496513</v>
      </c>
      <c r="Q2417" s="1">
        <v>0.87463390895298543</v>
      </c>
      <c r="R2417" s="1">
        <v>0.9329846751933194</v>
      </c>
      <c r="S2417" s="1">
        <v>0.81602003345756435</v>
      </c>
      <c r="T2417" s="1">
        <v>0.81602003345756435</v>
      </c>
      <c r="U2417" s="1">
        <v>0.82241960627496513</v>
      </c>
      <c r="V2417" s="1">
        <v>406.790663</v>
      </c>
      <c r="W2417" s="1">
        <v>379.211635</v>
      </c>
      <c r="X2417" s="1">
        <v>262.000766</v>
      </c>
      <c r="Y2417" s="1">
        <v>389.46</v>
      </c>
      <c r="Z2417" s="7">
        <v>74463.375599999999</v>
      </c>
      <c r="AA2417" s="7">
        <v>3.2502778614999999</v>
      </c>
      <c r="AB2417" s="7">
        <v>2.7913249716999999</v>
      </c>
      <c r="AC2417" s="7" t="s">
        <v>444</v>
      </c>
      <c r="AD2417" s="7" t="s">
        <v>445</v>
      </c>
      <c r="AE2417" s="7">
        <v>1.6741622224999999</v>
      </c>
      <c r="AF2417" s="7" t="s">
        <v>445</v>
      </c>
      <c r="AG2417" s="7">
        <v>3.0062743094000002</v>
      </c>
    </row>
    <row r="2418" spans="1:33" x14ac:dyDescent="0.25">
      <c r="A2418" s="1">
        <v>5673</v>
      </c>
      <c r="B2418" s="1">
        <v>20015000</v>
      </c>
      <c r="C2418" s="1">
        <v>9211013</v>
      </c>
      <c r="D2418" s="1">
        <v>272117</v>
      </c>
      <c r="E2418" s="1" t="s">
        <v>634</v>
      </c>
      <c r="F2418" s="1">
        <v>34203085</v>
      </c>
      <c r="G2418" s="1">
        <v>1.83</v>
      </c>
      <c r="H2418" s="1">
        <v>38.32542165409231</v>
      </c>
      <c r="I2418" s="1">
        <v>-18.571901903840342</v>
      </c>
      <c r="J2418" s="1">
        <v>8.9444298447708359</v>
      </c>
      <c r="K2418" s="1">
        <v>-38.126734129969464</v>
      </c>
      <c r="L2418" s="1">
        <v>34.733642574343804</v>
      </c>
      <c r="M2418" s="1">
        <v>119.41749572753906</v>
      </c>
      <c r="N2418" s="1">
        <v>0.89333158794202294</v>
      </c>
      <c r="O2418" s="1">
        <v>0.96533690096206171</v>
      </c>
      <c r="P2418" s="1">
        <v>0.86236594663546995</v>
      </c>
      <c r="Q2418" s="1">
        <v>0.90208224246376456</v>
      </c>
      <c r="R2418" s="1">
        <v>0.9329846751933194</v>
      </c>
      <c r="S2418" s="1">
        <v>0.84162890798271661</v>
      </c>
      <c r="T2418" s="1">
        <v>0.84162890798271661</v>
      </c>
      <c r="U2418" s="1">
        <v>0.86236594663546995</v>
      </c>
      <c r="V2418" s="1">
        <v>406.790663</v>
      </c>
      <c r="W2418" s="1">
        <v>379.211635</v>
      </c>
      <c r="X2418" s="1">
        <v>262.000766</v>
      </c>
      <c r="Y2418" s="1">
        <v>389.46</v>
      </c>
      <c r="Z2418" s="7">
        <v>74463.375599999999</v>
      </c>
      <c r="AA2418" s="7">
        <v>8.4150563072000004</v>
      </c>
      <c r="AB2418" s="7">
        <v>7.5326967448</v>
      </c>
      <c r="AC2418" s="7" t="s">
        <v>444</v>
      </c>
      <c r="AD2418" s="7" t="s">
        <v>445</v>
      </c>
      <c r="AE2418" s="7">
        <v>4.7835380767000002</v>
      </c>
      <c r="AF2418" s="7" t="s">
        <v>445</v>
      </c>
      <c r="AG2418" s="7">
        <v>7.8089643458999998</v>
      </c>
    </row>
    <row r="2419" spans="1:33" x14ac:dyDescent="0.25">
      <c r="A2419" s="1">
        <v>5674</v>
      </c>
      <c r="B2419" s="1">
        <v>20015000</v>
      </c>
      <c r="C2419" s="1">
        <v>9211016</v>
      </c>
      <c r="D2419" s="1">
        <v>272118</v>
      </c>
      <c r="E2419" s="1" t="s">
        <v>634</v>
      </c>
      <c r="F2419" s="1">
        <v>34203085</v>
      </c>
      <c r="G2419" s="1">
        <v>1.83</v>
      </c>
      <c r="H2419" s="1">
        <v>44.894399286508907</v>
      </c>
      <c r="I2419" s="1">
        <v>-23.02182871959139</v>
      </c>
      <c r="J2419" s="1">
        <v>9.376381481529652</v>
      </c>
      <c r="K2419" s="1">
        <v>-44.203138225863285</v>
      </c>
      <c r="L2419" s="1">
        <v>41.022955634908449</v>
      </c>
      <c r="M2419" s="1">
        <v>116.6824951171875</v>
      </c>
      <c r="N2419" s="1">
        <v>0.89908948396381572</v>
      </c>
      <c r="O2419" s="1">
        <v>0.96533690096206171</v>
      </c>
      <c r="P2419" s="1">
        <v>0.86792425613720914</v>
      </c>
      <c r="Q2419" s="1">
        <v>0.90568092747738504</v>
      </c>
      <c r="R2419" s="1">
        <v>0.9329846751933194</v>
      </c>
      <c r="S2419" s="1">
        <v>0.84498642595127238</v>
      </c>
      <c r="T2419" s="1">
        <v>0.84498642595127238</v>
      </c>
      <c r="U2419" s="1">
        <v>0.86792425613720914</v>
      </c>
      <c r="V2419" s="1">
        <v>406.790663</v>
      </c>
      <c r="W2419" s="1">
        <v>379.211635</v>
      </c>
      <c r="X2419" s="1">
        <v>262.000766</v>
      </c>
      <c r="Y2419" s="1">
        <v>389.46</v>
      </c>
      <c r="Z2419" s="7">
        <v>74463.375599999999</v>
      </c>
      <c r="AA2419" s="7">
        <v>7.0229952018999997</v>
      </c>
      <c r="AB2419" s="7">
        <v>6.3311366552999999</v>
      </c>
      <c r="AC2419" s="7" t="s">
        <v>444</v>
      </c>
      <c r="AD2419" s="7" t="s">
        <v>445</v>
      </c>
      <c r="AE2419" s="7">
        <v>4.0084021122999998</v>
      </c>
      <c r="AF2419" s="7" t="s">
        <v>445</v>
      </c>
      <c r="AG2419" s="7">
        <v>6.6470086596</v>
      </c>
    </row>
    <row r="2420" spans="1:33" x14ac:dyDescent="0.25">
      <c r="A2420" s="1">
        <v>5675</v>
      </c>
      <c r="B2420" s="1">
        <v>20015000</v>
      </c>
      <c r="C2420" s="1">
        <v>9211006</v>
      </c>
      <c r="D2420" s="1">
        <v>272116</v>
      </c>
      <c r="E2420" s="1" t="s">
        <v>633</v>
      </c>
      <c r="F2420" s="1">
        <v>34203085</v>
      </c>
      <c r="G2420" s="1">
        <v>1.83</v>
      </c>
      <c r="H2420" s="1">
        <v>64.68212869499591</v>
      </c>
      <c r="I2420" s="1">
        <v>-28.248051221642385</v>
      </c>
      <c r="J2420" s="1">
        <v>15.920826332237603</v>
      </c>
      <c r="K2420" s="1">
        <v>-63.973577008835214</v>
      </c>
      <c r="L2420" s="1">
        <v>58.374323753176526</v>
      </c>
      <c r="M2420" s="1">
        <v>132.83750915527344</v>
      </c>
      <c r="N2420" s="1">
        <v>0.85195086342947812</v>
      </c>
      <c r="O2420" s="1">
        <v>0.96533690096206171</v>
      </c>
      <c r="P2420" s="1">
        <v>0.82241960627496513</v>
      </c>
      <c r="Q2420" s="1">
        <v>0.87463390895298543</v>
      </c>
      <c r="R2420" s="1">
        <v>0.9329846751933194</v>
      </c>
      <c r="S2420" s="1">
        <v>0.81602003345756435</v>
      </c>
      <c r="T2420" s="1">
        <v>0.81602003345756435</v>
      </c>
      <c r="U2420" s="1">
        <v>0.82241960627496513</v>
      </c>
      <c r="V2420" s="1">
        <v>406.790663</v>
      </c>
      <c r="W2420" s="1">
        <v>379.211635</v>
      </c>
      <c r="X2420" s="1">
        <v>262.000766</v>
      </c>
      <c r="Y2420" s="1">
        <v>389.46</v>
      </c>
      <c r="Z2420" s="7">
        <v>74463.375599999999</v>
      </c>
      <c r="AA2420" s="7">
        <v>4.3426072200999997</v>
      </c>
      <c r="AB2420" s="7">
        <v>3.8215958540999999</v>
      </c>
      <c r="AC2420" s="7" t="s">
        <v>444</v>
      </c>
      <c r="AD2420" s="7" t="s">
        <v>445</v>
      </c>
      <c r="AE2420" s="7">
        <v>2.3419715425000001</v>
      </c>
      <c r="AF2420" s="7" t="s">
        <v>445</v>
      </c>
      <c r="AG2420" s="7">
        <v>4.0067473922000003</v>
      </c>
    </row>
    <row r="2421" spans="1:33" x14ac:dyDescent="0.25">
      <c r="A2421" s="1">
        <v>11967</v>
      </c>
      <c r="B2421" s="1">
        <v>20016000</v>
      </c>
      <c r="C2421" s="1">
        <v>9211006</v>
      </c>
      <c r="D2421" s="1">
        <v>272123</v>
      </c>
      <c r="E2421" s="1" t="s">
        <v>633</v>
      </c>
      <c r="F2421" s="1">
        <v>34203085</v>
      </c>
      <c r="G2421" s="1">
        <v>1.83</v>
      </c>
      <c r="H2421" s="1">
        <v>79.126625356706029</v>
      </c>
      <c r="I2421" s="1">
        <v>-31.600030247826162</v>
      </c>
      <c r="J2421" s="1">
        <v>22.396457261787404</v>
      </c>
      <c r="K2421" s="1">
        <v>-76.640440178605871</v>
      </c>
      <c r="L2421" s="1">
        <v>70.644530165621745</v>
      </c>
      <c r="M2421" s="1">
        <v>132.83750915527344</v>
      </c>
      <c r="N2421" s="1">
        <v>0.85195086342947812</v>
      </c>
      <c r="O2421" s="1">
        <v>0.96533690096206171</v>
      </c>
      <c r="P2421" s="1">
        <v>0.82241960627496513</v>
      </c>
      <c r="Q2421" s="1">
        <v>0.87463390895298543</v>
      </c>
      <c r="R2421" s="1">
        <v>0.9329846751933194</v>
      </c>
      <c r="S2421" s="1">
        <v>0.81602003345756435</v>
      </c>
      <c r="T2421" s="1">
        <v>0.81602003345756435</v>
      </c>
      <c r="U2421" s="1">
        <v>0.82241960627496513</v>
      </c>
      <c r="V2421" s="1">
        <v>406.790663</v>
      </c>
      <c r="W2421" s="1">
        <v>379.211635</v>
      </c>
      <c r="X2421" s="1">
        <v>262.000766</v>
      </c>
      <c r="Y2421" s="1">
        <v>389.46</v>
      </c>
      <c r="Z2421" s="7">
        <v>74463.375599999999</v>
      </c>
      <c r="AA2421" s="7">
        <v>3.4146529507999999</v>
      </c>
      <c r="AB2421" s="7">
        <v>2.9414177230999998</v>
      </c>
      <c r="AC2421" s="7" t="s">
        <v>444</v>
      </c>
      <c r="AD2421" s="7" t="s">
        <v>445</v>
      </c>
      <c r="AE2421" s="7">
        <v>1.7896222065</v>
      </c>
      <c r="AF2421" s="7" t="s">
        <v>445</v>
      </c>
      <c r="AG2421" s="7">
        <v>3.1792497422000001</v>
      </c>
    </row>
    <row r="2422" spans="1:33" x14ac:dyDescent="0.25">
      <c r="A2422" s="1">
        <v>11968</v>
      </c>
      <c r="B2422" s="1">
        <v>20016000</v>
      </c>
      <c r="C2422" s="1">
        <v>9211013</v>
      </c>
      <c r="D2422" s="1">
        <v>272124</v>
      </c>
      <c r="E2422" s="1" t="s">
        <v>634</v>
      </c>
      <c r="F2422" s="1">
        <v>34203085</v>
      </c>
      <c r="G2422" s="1">
        <v>1.83</v>
      </c>
      <c r="H2422" s="1">
        <v>52.779524269270006</v>
      </c>
      <c r="I2422" s="1">
        <v>-21.99107455593785</v>
      </c>
      <c r="J2422" s="1">
        <v>15.410449890375027</v>
      </c>
      <c r="K2422" s="1">
        <v>-50.726398352498236</v>
      </c>
      <c r="L2422" s="1">
        <v>47.014115528213289</v>
      </c>
      <c r="M2422" s="1">
        <v>119.41749572753906</v>
      </c>
      <c r="N2422" s="1">
        <v>0.89333158794202294</v>
      </c>
      <c r="O2422" s="1">
        <v>0.96533690096206171</v>
      </c>
      <c r="P2422" s="1">
        <v>0.86236594663546995</v>
      </c>
      <c r="Q2422" s="1">
        <v>0.90208224246376456</v>
      </c>
      <c r="R2422" s="1">
        <v>0.9329846751933194</v>
      </c>
      <c r="S2422" s="1">
        <v>0.84162890798271661</v>
      </c>
      <c r="T2422" s="1">
        <v>0.84162890798271661</v>
      </c>
      <c r="U2422" s="1">
        <v>0.86236594663546995</v>
      </c>
      <c r="V2422" s="1">
        <v>406.790663</v>
      </c>
      <c r="W2422" s="1">
        <v>379.211635</v>
      </c>
      <c r="X2422" s="1">
        <v>262.000766</v>
      </c>
      <c r="Y2422" s="1">
        <v>389.46</v>
      </c>
      <c r="Z2422" s="7">
        <v>74463.375599999999</v>
      </c>
      <c r="AA2422" s="7">
        <v>5.9557663037999999</v>
      </c>
      <c r="AB2422" s="7">
        <v>5.1959482417</v>
      </c>
      <c r="AC2422" s="7" t="s">
        <v>444</v>
      </c>
      <c r="AD2422" s="7" t="s">
        <v>445</v>
      </c>
      <c r="AE2422" s="7">
        <v>3.3469953660999998</v>
      </c>
      <c r="AF2422" s="7" t="s">
        <v>445</v>
      </c>
      <c r="AG2422" s="7">
        <v>5.6209518611</v>
      </c>
    </row>
    <row r="2423" spans="1:33" x14ac:dyDescent="0.25">
      <c r="A2423" s="1">
        <v>11969</v>
      </c>
      <c r="B2423" s="1">
        <v>20016000</v>
      </c>
      <c r="C2423" s="1">
        <v>9211016</v>
      </c>
      <c r="D2423" s="1">
        <v>272125</v>
      </c>
      <c r="E2423" s="1" t="s">
        <v>634</v>
      </c>
      <c r="F2423" s="1">
        <v>34203085</v>
      </c>
      <c r="G2423" s="1">
        <v>1.83</v>
      </c>
      <c r="H2423" s="1">
        <v>59.375232129872494</v>
      </c>
      <c r="I2423" s="1">
        <v>-26.424815773530923</v>
      </c>
      <c r="J2423" s="1">
        <v>15.815671103522886</v>
      </c>
      <c r="K2423" s="1">
        <v>-56.818988241975084</v>
      </c>
      <c r="L2423" s="1">
        <v>53.263902862998883</v>
      </c>
      <c r="M2423" s="1">
        <v>116.6824951171875</v>
      </c>
      <c r="N2423" s="1">
        <v>0.89908948396381572</v>
      </c>
      <c r="O2423" s="1">
        <v>0.96533690096206171</v>
      </c>
      <c r="P2423" s="1">
        <v>0.86792425613720914</v>
      </c>
      <c r="Q2423" s="1">
        <v>0.90568092747738504</v>
      </c>
      <c r="R2423" s="1">
        <v>0.9329846751933194</v>
      </c>
      <c r="S2423" s="1">
        <v>0.84498642595127238</v>
      </c>
      <c r="T2423" s="1">
        <v>0.84498642595127238</v>
      </c>
      <c r="U2423" s="1">
        <v>0.86792425613720914</v>
      </c>
      <c r="V2423" s="1">
        <v>406.790663</v>
      </c>
      <c r="W2423" s="1">
        <v>379.211635</v>
      </c>
      <c r="X2423" s="1">
        <v>262.000766</v>
      </c>
      <c r="Y2423" s="1">
        <v>389.46</v>
      </c>
      <c r="Z2423" s="7">
        <v>74463.375599999999</v>
      </c>
      <c r="AA2423" s="7">
        <v>5.1791749859999996</v>
      </c>
      <c r="AB2423" s="7">
        <v>4.5431695072</v>
      </c>
      <c r="AC2423" s="7" t="s">
        <v>444</v>
      </c>
      <c r="AD2423" s="7" t="s">
        <v>445</v>
      </c>
      <c r="AE2423" s="7">
        <v>2.8963574979</v>
      </c>
      <c r="AF2423" s="7" t="s">
        <v>445</v>
      </c>
      <c r="AG2423" s="7">
        <v>4.9490989060999997</v>
      </c>
    </row>
    <row r="2424" spans="1:33" x14ac:dyDescent="0.25">
      <c r="A2424" s="1">
        <v>18261</v>
      </c>
      <c r="B2424" s="1">
        <v>20017000</v>
      </c>
      <c r="C2424" s="1">
        <v>9211016</v>
      </c>
      <c r="D2424" s="1">
        <v>272132</v>
      </c>
      <c r="E2424" s="1" t="s">
        <v>634</v>
      </c>
      <c r="F2424" s="1">
        <v>34203085</v>
      </c>
      <c r="G2424" s="1">
        <v>1.83</v>
      </c>
      <c r="H2424" s="1">
        <v>40.045064707529704</v>
      </c>
      <c r="I2424" s="1">
        <v>-27.097992693828765</v>
      </c>
      <c r="J2424" s="1">
        <v>1.5526047691670728</v>
      </c>
      <c r="K2424" s="1">
        <v>-39.192101123893082</v>
      </c>
      <c r="L2424" s="1">
        <v>39.295251286693329</v>
      </c>
      <c r="M2424" s="1">
        <v>116.6824951171875</v>
      </c>
      <c r="N2424" s="1">
        <v>0.89908948396381572</v>
      </c>
      <c r="O2424" s="1">
        <v>0.96533690096206171</v>
      </c>
      <c r="P2424" s="1">
        <v>0.86792425613720914</v>
      </c>
      <c r="Q2424" s="1">
        <v>0.90568092747738504</v>
      </c>
      <c r="R2424" s="1">
        <v>0.9329846751933194</v>
      </c>
      <c r="S2424" s="1">
        <v>0.84498642595127238</v>
      </c>
      <c r="T2424" s="1">
        <v>0.84498642595127238</v>
      </c>
      <c r="U2424" s="1">
        <v>0.86792425613720914</v>
      </c>
      <c r="V2424" s="1">
        <v>406.790663</v>
      </c>
      <c r="W2424" s="1">
        <v>379.211635</v>
      </c>
      <c r="X2424" s="1">
        <v>262.000766</v>
      </c>
      <c r="Y2424" s="1">
        <v>389.46</v>
      </c>
      <c r="Z2424" s="7">
        <v>74463.375599999999</v>
      </c>
      <c r="AA2424" s="7">
        <v>7.3757442808000002</v>
      </c>
      <c r="AB2424" s="7">
        <v>7.2189148308000002</v>
      </c>
      <c r="AC2424" s="7" t="s">
        <v>444</v>
      </c>
      <c r="AD2424" s="7" t="s">
        <v>445</v>
      </c>
      <c r="AE2424" s="7">
        <v>4.6487681066000004</v>
      </c>
      <c r="AF2424" s="7" t="s">
        <v>445</v>
      </c>
      <c r="AG2424" s="7">
        <v>7.6247425145000003</v>
      </c>
    </row>
    <row r="2425" spans="1:33" x14ac:dyDescent="0.25">
      <c r="A2425" s="1">
        <v>18262</v>
      </c>
      <c r="B2425" s="1">
        <v>20017000</v>
      </c>
      <c r="C2425" s="1">
        <v>9211006</v>
      </c>
      <c r="D2425" s="1">
        <v>272130</v>
      </c>
      <c r="E2425" s="1" t="s">
        <v>633</v>
      </c>
      <c r="F2425" s="1">
        <v>34203085</v>
      </c>
      <c r="G2425" s="1">
        <v>1.83</v>
      </c>
      <c r="H2425" s="1">
        <v>59.833182280057891</v>
      </c>
      <c r="I2425" s="1">
        <v>-32.351888993976097</v>
      </c>
      <c r="J2425" s="1">
        <v>8.0966665817369474</v>
      </c>
      <c r="K2425" s="1">
        <v>-58.934871234671775</v>
      </c>
      <c r="L2425" s="1">
        <v>56.224190676876226</v>
      </c>
      <c r="M2425" s="1">
        <v>132.83750915527344</v>
      </c>
      <c r="N2425" s="1">
        <v>0.85195086342947812</v>
      </c>
      <c r="O2425" s="1">
        <v>0.96533690096206171</v>
      </c>
      <c r="P2425" s="1">
        <v>0.82241960627496513</v>
      </c>
      <c r="Q2425" s="1">
        <v>0.87463390895298543</v>
      </c>
      <c r="R2425" s="1">
        <v>0.9329846751933194</v>
      </c>
      <c r="S2425" s="1">
        <v>0.81602003345756435</v>
      </c>
      <c r="T2425" s="1">
        <v>0.81602003345756435</v>
      </c>
      <c r="U2425" s="1">
        <v>0.82241960627496513</v>
      </c>
      <c r="V2425" s="1">
        <v>406.790663</v>
      </c>
      <c r="W2425" s="1">
        <v>379.211635</v>
      </c>
      <c r="X2425" s="1">
        <v>262.000766</v>
      </c>
      <c r="Y2425" s="1">
        <v>389.46</v>
      </c>
      <c r="Z2425" s="7">
        <v>74463.375599999999</v>
      </c>
      <c r="AA2425" s="7">
        <v>4.5469199253000001</v>
      </c>
      <c r="AB2425" s="7">
        <v>4.2123432460999997</v>
      </c>
      <c r="AC2425" s="7" t="s">
        <v>444</v>
      </c>
      <c r="AD2425" s="7" t="s">
        <v>445</v>
      </c>
      <c r="AE2425" s="7">
        <v>2.6276973098999998</v>
      </c>
      <c r="AF2425" s="7" t="s">
        <v>445</v>
      </c>
      <c r="AG2425" s="7">
        <v>4.4348051187999999</v>
      </c>
    </row>
    <row r="2426" spans="1:33" x14ac:dyDescent="0.25">
      <c r="A2426" s="1">
        <v>18263</v>
      </c>
      <c r="B2426" s="1">
        <v>20017000</v>
      </c>
      <c r="C2426" s="1">
        <v>9211013</v>
      </c>
      <c r="D2426" s="1">
        <v>272131</v>
      </c>
      <c r="E2426" s="1" t="s">
        <v>634</v>
      </c>
      <c r="F2426" s="1">
        <v>34203085</v>
      </c>
      <c r="G2426" s="1">
        <v>1.83</v>
      </c>
      <c r="H2426" s="1">
        <v>33.476596990279859</v>
      </c>
      <c r="I2426" s="1">
        <v>-22.632212285449182</v>
      </c>
      <c r="J2426" s="1">
        <v>1.1201425508741365</v>
      </c>
      <c r="K2426" s="1">
        <v>-33.13154786972644</v>
      </c>
      <c r="L2426" s="1">
        <v>32.934689781847986</v>
      </c>
      <c r="M2426" s="1">
        <v>119.41749572753906</v>
      </c>
      <c r="N2426" s="1">
        <v>0.89333158794202294</v>
      </c>
      <c r="O2426" s="1">
        <v>0.96533690096206171</v>
      </c>
      <c r="P2426" s="1">
        <v>0.86236594663546995</v>
      </c>
      <c r="Q2426" s="1">
        <v>0.90208224246376456</v>
      </c>
      <c r="R2426" s="1">
        <v>0.9329846751933194</v>
      </c>
      <c r="S2426" s="1">
        <v>0.84162890798271661</v>
      </c>
      <c r="T2426" s="1">
        <v>0.84162890798271661</v>
      </c>
      <c r="U2426" s="1">
        <v>0.86236594663546995</v>
      </c>
      <c r="V2426" s="1">
        <v>406.790663</v>
      </c>
      <c r="W2426" s="1">
        <v>379.211635</v>
      </c>
      <c r="X2426" s="1">
        <v>262.000766</v>
      </c>
      <c r="Y2426" s="1">
        <v>389.46</v>
      </c>
      <c r="Z2426" s="7">
        <v>74463.375599999999</v>
      </c>
      <c r="AA2426" s="7">
        <v>8.9293238454000008</v>
      </c>
      <c r="AB2426" s="7">
        <v>8.7685914935000007</v>
      </c>
      <c r="AC2426" s="7" t="s">
        <v>444</v>
      </c>
      <c r="AD2426" s="7" t="s">
        <v>445</v>
      </c>
      <c r="AE2426" s="7">
        <v>5.6555121253999996</v>
      </c>
      <c r="AF2426" s="7" t="s">
        <v>445</v>
      </c>
      <c r="AG2426" s="7">
        <v>9.1370766889000006</v>
      </c>
    </row>
    <row r="2427" spans="1:33" x14ac:dyDescent="0.25">
      <c r="A2427" s="1">
        <v>23471</v>
      </c>
      <c r="B2427" s="1">
        <v>20018000</v>
      </c>
      <c r="C2427" s="1">
        <v>9211022</v>
      </c>
      <c r="D2427" s="1">
        <v>272138</v>
      </c>
      <c r="E2427" s="1" t="s">
        <v>636</v>
      </c>
      <c r="F2427" s="1">
        <v>34203085</v>
      </c>
      <c r="G2427" s="1">
        <v>1.83</v>
      </c>
      <c r="H2427" s="1">
        <v>54.517326017269447</v>
      </c>
      <c r="I2427" s="1">
        <v>-26.072497759010215</v>
      </c>
      <c r="J2427" s="1">
        <v>12.780182248596914</v>
      </c>
      <c r="K2427" s="1">
        <v>-52.495853550372146</v>
      </c>
      <c r="L2427" s="1">
        <v>49.385577672183331</v>
      </c>
      <c r="M2427" s="1">
        <v>114.66500091552734</v>
      </c>
      <c r="N2427" s="1">
        <v>0.90333684017783711</v>
      </c>
      <c r="O2427" s="1">
        <v>0.96533690096206171</v>
      </c>
      <c r="P2427" s="1">
        <v>0.87202438582213448</v>
      </c>
      <c r="Q2427" s="1">
        <v>0.90833552511114846</v>
      </c>
      <c r="R2427" s="1">
        <v>0.9329846751933194</v>
      </c>
      <c r="S2427" s="1">
        <v>0.84746312486237807</v>
      </c>
      <c r="T2427" s="1">
        <v>0.84746312486237807</v>
      </c>
      <c r="U2427" s="1">
        <v>0.87202438582213448</v>
      </c>
      <c r="V2427" s="1">
        <v>406.790663</v>
      </c>
      <c r="W2427" s="1">
        <v>379.211635</v>
      </c>
      <c r="X2427" s="1">
        <v>262.000766</v>
      </c>
      <c r="Y2427" s="1">
        <v>389.46</v>
      </c>
      <c r="Z2427" s="7">
        <v>74463.375599999999</v>
      </c>
      <c r="AA2427" s="7">
        <v>5.6959182963000003</v>
      </c>
      <c r="AB2427" s="7">
        <v>5.0656275217999998</v>
      </c>
      <c r="AC2427" s="7" t="s">
        <v>444</v>
      </c>
      <c r="AD2427" s="7" t="s">
        <v>445</v>
      </c>
      <c r="AE2427" s="7">
        <v>3.2295909648999999</v>
      </c>
      <c r="AF2427" s="7" t="s">
        <v>445</v>
      </c>
      <c r="AG2427" s="7">
        <v>5.4694369999000001</v>
      </c>
    </row>
    <row r="2428" spans="1:33" x14ac:dyDescent="0.25">
      <c r="A2428" s="1">
        <v>23472</v>
      </c>
      <c r="B2428" s="1">
        <v>20018000</v>
      </c>
      <c r="C2428" s="1">
        <v>9211016</v>
      </c>
      <c r="D2428" s="1">
        <v>272137</v>
      </c>
      <c r="E2428" s="1" t="s">
        <v>634</v>
      </c>
      <c r="F2428" s="1">
        <v>34203085</v>
      </c>
      <c r="G2428" s="1">
        <v>1.83</v>
      </c>
      <c r="H2428" s="1">
        <v>49.135088489053445</v>
      </c>
      <c r="I2428" s="1">
        <v>-23.505132997663726</v>
      </c>
      <c r="J2428" s="1">
        <v>11.811702140391535</v>
      </c>
      <c r="K2428" s="1">
        <v>-47.560263576233766</v>
      </c>
      <c r="L2428" s="1">
        <v>44.42797155452508</v>
      </c>
      <c r="M2428" s="1">
        <v>116.6824951171875</v>
      </c>
      <c r="N2428" s="1">
        <v>0.89908948396381572</v>
      </c>
      <c r="O2428" s="1">
        <v>0.96533690096206171</v>
      </c>
      <c r="P2428" s="1">
        <v>0.86792425613720914</v>
      </c>
      <c r="Q2428" s="1">
        <v>0.90568092747738504</v>
      </c>
      <c r="R2428" s="1">
        <v>0.9329846751933194</v>
      </c>
      <c r="S2428" s="1">
        <v>0.84498642595127238</v>
      </c>
      <c r="T2428" s="1">
        <v>0.84498642595127238</v>
      </c>
      <c r="U2428" s="1">
        <v>0.86792425613720914</v>
      </c>
      <c r="V2428" s="1">
        <v>406.790663</v>
      </c>
      <c r="W2428" s="1">
        <v>379.211635</v>
      </c>
      <c r="X2428" s="1">
        <v>262.000766</v>
      </c>
      <c r="Y2428" s="1">
        <v>389.46</v>
      </c>
      <c r="Z2428" s="7">
        <v>74463.375599999999</v>
      </c>
      <c r="AA2428" s="7">
        <v>6.4081027044000001</v>
      </c>
      <c r="AB2428" s="7">
        <v>5.6984101657000004</v>
      </c>
      <c r="AC2428" s="7" t="s">
        <v>444</v>
      </c>
      <c r="AD2428" s="7" t="s">
        <v>445</v>
      </c>
      <c r="AE2428" s="7">
        <v>3.6548751881000001</v>
      </c>
      <c r="AF2428" s="7" t="s">
        <v>445</v>
      </c>
      <c r="AG2428" s="7">
        <v>6.1072310238999998</v>
      </c>
    </row>
    <row r="2429" spans="1:33" x14ac:dyDescent="0.25">
      <c r="A2429" s="1">
        <v>27667</v>
      </c>
      <c r="B2429" s="1">
        <v>20019000</v>
      </c>
      <c r="C2429" s="1">
        <v>9211022</v>
      </c>
      <c r="D2429" s="1">
        <v>272146</v>
      </c>
      <c r="E2429" s="1" t="s">
        <v>636</v>
      </c>
      <c r="F2429" s="1">
        <v>34203085</v>
      </c>
      <c r="G2429" s="1">
        <v>1.83</v>
      </c>
      <c r="H2429" s="1">
        <v>53.509633037014773</v>
      </c>
      <c r="I2429" s="1">
        <v>-27.416630047018632</v>
      </c>
      <c r="J2429" s="1">
        <v>10.956395086413913</v>
      </c>
      <c r="K2429" s="1">
        <v>-51.511832657056857</v>
      </c>
      <c r="L2429" s="1">
        <v>48.962122165356071</v>
      </c>
      <c r="M2429" s="1">
        <v>114.66500091552734</v>
      </c>
      <c r="N2429" s="1">
        <v>0.90333684017783711</v>
      </c>
      <c r="O2429" s="1">
        <v>0.96533690096206171</v>
      </c>
      <c r="P2429" s="1">
        <v>0.87202438582213448</v>
      </c>
      <c r="Q2429" s="1">
        <v>0.90833552511114846</v>
      </c>
      <c r="R2429" s="1">
        <v>0.9329846751933194</v>
      </c>
      <c r="S2429" s="1">
        <v>0.84746312486237807</v>
      </c>
      <c r="T2429" s="1">
        <v>0.84746312486237807</v>
      </c>
      <c r="U2429" s="1">
        <v>0.87202438582213448</v>
      </c>
      <c r="V2429" s="1">
        <v>406.790663</v>
      </c>
      <c r="W2429" s="1">
        <v>379.211635</v>
      </c>
      <c r="X2429" s="1">
        <v>262.000766</v>
      </c>
      <c r="Y2429" s="1">
        <v>389.46</v>
      </c>
      <c r="Z2429" s="7">
        <v>74463.375599999999</v>
      </c>
      <c r="AA2429" s="7">
        <v>5.7538288473000003</v>
      </c>
      <c r="AB2429" s="7">
        <v>5.1798553707000003</v>
      </c>
      <c r="AC2429" s="7" t="s">
        <v>444</v>
      </c>
      <c r="AD2429" s="7" t="s">
        <v>445</v>
      </c>
      <c r="AE2429" s="7">
        <v>3.3103880491000002</v>
      </c>
      <c r="AF2429" s="7" t="s">
        <v>445</v>
      </c>
      <c r="AG2429" s="7">
        <v>5.5930214434999996</v>
      </c>
    </row>
    <row r="2430" spans="1:33" x14ac:dyDescent="0.25">
      <c r="A2430" s="1">
        <v>27668</v>
      </c>
      <c r="B2430" s="1">
        <v>20019000</v>
      </c>
      <c r="C2430" s="1">
        <v>9211016</v>
      </c>
      <c r="D2430" s="1">
        <v>272145</v>
      </c>
      <c r="E2430" s="1" t="s">
        <v>634</v>
      </c>
      <c r="F2430" s="1">
        <v>34203085</v>
      </c>
      <c r="G2430" s="1">
        <v>1.83</v>
      </c>
      <c r="H2430" s="1">
        <v>48.127604114143224</v>
      </c>
      <c r="I2430" s="1">
        <v>-24.848890356480176</v>
      </c>
      <c r="J2430" s="1">
        <v>9.9877063728640838</v>
      </c>
      <c r="K2430" s="1">
        <v>-46.576617612110439</v>
      </c>
      <c r="L2430" s="1">
        <v>43.998020150196595</v>
      </c>
      <c r="M2430" s="1">
        <v>116.6824951171875</v>
      </c>
      <c r="N2430" s="1">
        <v>0.89908948396381572</v>
      </c>
      <c r="O2430" s="1">
        <v>0.96533690096206171</v>
      </c>
      <c r="P2430" s="1">
        <v>0.86792425613720914</v>
      </c>
      <c r="Q2430" s="1">
        <v>0.90568092747738504</v>
      </c>
      <c r="R2430" s="1">
        <v>0.9329846751933194</v>
      </c>
      <c r="S2430" s="1">
        <v>0.84498642595127238</v>
      </c>
      <c r="T2430" s="1">
        <v>0.84498642595127238</v>
      </c>
      <c r="U2430" s="1">
        <v>0.86792425613720914</v>
      </c>
      <c r="V2430" s="1">
        <v>406.790663</v>
      </c>
      <c r="W2430" s="1">
        <v>379.211635</v>
      </c>
      <c r="X2430" s="1">
        <v>262.000766</v>
      </c>
      <c r="Y2430" s="1">
        <v>389.46</v>
      </c>
      <c r="Z2430" s="7">
        <v>74463.375599999999</v>
      </c>
      <c r="AA2430" s="7">
        <v>6.4804951473000001</v>
      </c>
      <c r="AB2430" s="7">
        <v>5.8386320549999997</v>
      </c>
      <c r="AC2430" s="7" t="s">
        <v>444</v>
      </c>
      <c r="AD2430" s="7" t="s">
        <v>445</v>
      </c>
      <c r="AE2430" s="7">
        <v>3.7531809352000001</v>
      </c>
      <c r="AF2430" s="7" t="s">
        <v>445</v>
      </c>
      <c r="AG2430" s="7">
        <v>6.2573277778999996</v>
      </c>
    </row>
    <row r="2431" spans="1:33" x14ac:dyDescent="0.25">
      <c r="A2431" s="1">
        <v>31863</v>
      </c>
      <c r="B2431" s="1">
        <v>20020000</v>
      </c>
      <c r="C2431" s="1">
        <v>9211022</v>
      </c>
      <c r="D2431" s="1">
        <v>272154</v>
      </c>
      <c r="E2431" s="1" t="s">
        <v>636</v>
      </c>
      <c r="F2431" s="1">
        <v>34203085</v>
      </c>
      <c r="G2431" s="1">
        <v>1.83</v>
      </c>
      <c r="H2431" s="1">
        <v>53.610429865888541</v>
      </c>
      <c r="I2431" s="1">
        <v>-26.99191100213045</v>
      </c>
      <c r="J2431" s="1">
        <v>11.389087092702585</v>
      </c>
      <c r="K2431" s="1">
        <v>-51.614848096513612</v>
      </c>
      <c r="L2431" s="1">
        <v>48.922827964916983</v>
      </c>
      <c r="M2431" s="1">
        <v>114.66500091552734</v>
      </c>
      <c r="N2431" s="1">
        <v>0.90333684017783711</v>
      </c>
      <c r="O2431" s="1">
        <v>0.96533690096206171</v>
      </c>
      <c r="P2431" s="1">
        <v>0.87202438582213448</v>
      </c>
      <c r="Q2431" s="1">
        <v>0.90833552511114846</v>
      </c>
      <c r="R2431" s="1">
        <v>0.9329846751933194</v>
      </c>
      <c r="S2431" s="1">
        <v>0.84746312486237807</v>
      </c>
      <c r="T2431" s="1">
        <v>0.84746312486237807</v>
      </c>
      <c r="U2431" s="1">
        <v>0.87202438582213448</v>
      </c>
      <c r="V2431" s="1">
        <v>406.790663</v>
      </c>
      <c r="W2431" s="1">
        <v>379.211635</v>
      </c>
      <c r="X2431" s="1">
        <v>262.000766</v>
      </c>
      <c r="Y2431" s="1">
        <v>389.46</v>
      </c>
      <c r="Z2431" s="7">
        <v>74463.375599999999</v>
      </c>
      <c r="AA2431" s="7">
        <v>5.7592534378</v>
      </c>
      <c r="AB2431" s="7">
        <v>5.1682361797</v>
      </c>
      <c r="AC2431" s="7" t="s">
        <v>444</v>
      </c>
      <c r="AD2431" s="7" t="s">
        <v>445</v>
      </c>
      <c r="AE2431" s="7">
        <v>3.3017851657000001</v>
      </c>
      <c r="AF2431" s="7" t="s">
        <v>445</v>
      </c>
      <c r="AG2431" s="7">
        <v>5.5798627687</v>
      </c>
    </row>
    <row r="2432" spans="1:33" x14ac:dyDescent="0.25">
      <c r="A2432" s="1">
        <v>31864</v>
      </c>
      <c r="B2432" s="1">
        <v>20020000</v>
      </c>
      <c r="C2432" s="1">
        <v>9211016</v>
      </c>
      <c r="D2432" s="1">
        <v>272153</v>
      </c>
      <c r="E2432" s="1" t="s">
        <v>634</v>
      </c>
      <c r="F2432" s="1">
        <v>34203085</v>
      </c>
      <c r="G2432" s="1">
        <v>1.83</v>
      </c>
      <c r="H2432" s="1">
        <v>48.228298349641634</v>
      </c>
      <c r="I2432" s="1">
        <v>-24.424366827875442</v>
      </c>
      <c r="J2432" s="1">
        <v>10.420500972528121</v>
      </c>
      <c r="K2432" s="1">
        <v>-46.679437535283746</v>
      </c>
      <c r="L2432" s="1">
        <v>43.959823185853544</v>
      </c>
      <c r="M2432" s="1">
        <v>116.6824951171875</v>
      </c>
      <c r="N2432" s="1">
        <v>0.89908948396381572</v>
      </c>
      <c r="O2432" s="1">
        <v>0.96533690096206171</v>
      </c>
      <c r="P2432" s="1">
        <v>0.86792425613720914</v>
      </c>
      <c r="Q2432" s="1">
        <v>0.90568092747738504</v>
      </c>
      <c r="R2432" s="1">
        <v>0.9329846751933194</v>
      </c>
      <c r="S2432" s="1">
        <v>0.84498642595127238</v>
      </c>
      <c r="T2432" s="1">
        <v>0.84498642595127238</v>
      </c>
      <c r="U2432" s="1">
        <v>0.86792425613720914</v>
      </c>
      <c r="V2432" s="1">
        <v>406.790663</v>
      </c>
      <c r="W2432" s="1">
        <v>379.211635</v>
      </c>
      <c r="X2432" s="1">
        <v>262.000766</v>
      </c>
      <c r="Y2432" s="1">
        <v>389.46</v>
      </c>
      <c r="Z2432" s="7">
        <v>74463.375599999999</v>
      </c>
      <c r="AA2432" s="7">
        <v>6.4869949962</v>
      </c>
      <c r="AB2432" s="7">
        <v>5.8243539060999998</v>
      </c>
      <c r="AC2432" s="7" t="s">
        <v>444</v>
      </c>
      <c r="AD2432" s="7" t="s">
        <v>445</v>
      </c>
      <c r="AE2432" s="7">
        <v>3.7427111924999998</v>
      </c>
      <c r="AF2432" s="7" t="s">
        <v>445</v>
      </c>
      <c r="AG2432" s="7">
        <v>6.2413421977999999</v>
      </c>
    </row>
    <row r="2433" spans="1:33" x14ac:dyDescent="0.25">
      <c r="A2433" s="1">
        <v>36059</v>
      </c>
      <c r="B2433" s="1">
        <v>20021000</v>
      </c>
      <c r="C2433" s="1">
        <v>9211022</v>
      </c>
      <c r="D2433" s="1">
        <v>272162</v>
      </c>
      <c r="E2433" s="1" t="s">
        <v>636</v>
      </c>
      <c r="F2433" s="1">
        <v>34203085</v>
      </c>
      <c r="G2433" s="1">
        <v>1.83</v>
      </c>
      <c r="H2433" s="1">
        <v>54.045787928938715</v>
      </c>
      <c r="I2433" s="1">
        <v>-26.143507130649674</v>
      </c>
      <c r="J2433" s="1">
        <v>12.432247747513337</v>
      </c>
      <c r="K2433" s="1">
        <v>-52.066148444320746</v>
      </c>
      <c r="L2433" s="1">
        <v>49.028666095307869</v>
      </c>
      <c r="M2433" s="1">
        <v>114.66500091552734</v>
      </c>
      <c r="N2433" s="1">
        <v>0.90333684017783711</v>
      </c>
      <c r="O2433" s="1">
        <v>0.96533690096206171</v>
      </c>
      <c r="P2433" s="1">
        <v>0.87202438582213448</v>
      </c>
      <c r="Q2433" s="1">
        <v>0.90833552511114846</v>
      </c>
      <c r="R2433" s="1">
        <v>0.9329846751933194</v>
      </c>
      <c r="S2433" s="1">
        <v>0.84746312486237807</v>
      </c>
      <c r="T2433" s="1">
        <v>0.84746312486237807</v>
      </c>
      <c r="U2433" s="1">
        <v>0.87202438582213448</v>
      </c>
      <c r="V2433" s="1">
        <v>406.790663</v>
      </c>
      <c r="W2433" s="1">
        <v>379.211635</v>
      </c>
      <c r="X2433" s="1">
        <v>262.000766</v>
      </c>
      <c r="Y2433" s="1">
        <v>389.46</v>
      </c>
      <c r="Z2433" s="7">
        <v>74463.375599999999</v>
      </c>
      <c r="AA2433" s="7">
        <v>5.7446622443999997</v>
      </c>
      <c r="AB2433" s="7">
        <v>5.1185488413</v>
      </c>
      <c r="AC2433" s="7" t="s">
        <v>444</v>
      </c>
      <c r="AD2433" s="7" t="s">
        <v>445</v>
      </c>
      <c r="AE2433" s="7">
        <v>3.2644980377000001</v>
      </c>
      <c r="AF2433" s="7" t="s">
        <v>445</v>
      </c>
      <c r="AG2433" s="7">
        <v>5.5228296590000001</v>
      </c>
    </row>
    <row r="2434" spans="1:33" x14ac:dyDescent="0.25">
      <c r="A2434" s="1">
        <v>36060</v>
      </c>
      <c r="B2434" s="1">
        <v>20021000</v>
      </c>
      <c r="C2434" s="1">
        <v>9211016</v>
      </c>
      <c r="D2434" s="1">
        <v>272161</v>
      </c>
      <c r="E2434" s="1" t="s">
        <v>634</v>
      </c>
      <c r="F2434" s="1">
        <v>34203085</v>
      </c>
      <c r="G2434" s="1">
        <v>1.83</v>
      </c>
      <c r="H2434" s="1">
        <v>48.663526385684648</v>
      </c>
      <c r="I2434" s="1">
        <v>-23.576237582418308</v>
      </c>
      <c r="J2434" s="1">
        <v>11.463792175479531</v>
      </c>
      <c r="K2434" s="1">
        <v>-47.130462735933754</v>
      </c>
      <c r="L2434" s="1">
        <v>44.069728105870531</v>
      </c>
      <c r="M2434" s="1">
        <v>116.6824951171875</v>
      </c>
      <c r="N2434" s="1">
        <v>0.89908948396381572</v>
      </c>
      <c r="O2434" s="1">
        <v>0.96533690096206171</v>
      </c>
      <c r="P2434" s="1">
        <v>0.86792425613720914</v>
      </c>
      <c r="Q2434" s="1">
        <v>0.90568092747738504</v>
      </c>
      <c r="R2434" s="1">
        <v>0.9329846751933194</v>
      </c>
      <c r="S2434" s="1">
        <v>0.84498642595127238</v>
      </c>
      <c r="T2434" s="1">
        <v>0.84498642595127238</v>
      </c>
      <c r="U2434" s="1">
        <v>0.86792425613720914</v>
      </c>
      <c r="V2434" s="1">
        <v>406.790663</v>
      </c>
      <c r="W2434" s="1">
        <v>379.211635</v>
      </c>
      <c r="X2434" s="1">
        <v>262.000766</v>
      </c>
      <c r="Y2434" s="1">
        <v>389.46</v>
      </c>
      <c r="Z2434" s="7">
        <v>74463.375599999999</v>
      </c>
      <c r="AA2434" s="7">
        <v>6.4683232769999996</v>
      </c>
      <c r="AB2434" s="7">
        <v>5.7633194853000003</v>
      </c>
      <c r="AC2434" s="7" t="s">
        <v>444</v>
      </c>
      <c r="AD2434" s="7" t="s">
        <v>445</v>
      </c>
      <c r="AE2434" s="7">
        <v>3.6973247875999999</v>
      </c>
      <c r="AF2434" s="7" t="s">
        <v>445</v>
      </c>
      <c r="AG2434" s="7">
        <v>6.1720446006999996</v>
      </c>
    </row>
    <row r="2435" spans="1:33" x14ac:dyDescent="0.25">
      <c r="A2435" s="1">
        <v>44591</v>
      </c>
      <c r="B2435" s="1">
        <v>20022000</v>
      </c>
      <c r="C2435" s="1">
        <v>9211031</v>
      </c>
      <c r="D2435" s="1">
        <v>272173</v>
      </c>
      <c r="E2435" s="1" t="s">
        <v>639</v>
      </c>
      <c r="F2435" s="1">
        <v>34203085</v>
      </c>
      <c r="G2435" s="1">
        <v>1.83</v>
      </c>
      <c r="H2435" s="1">
        <v>4.2484066433320509</v>
      </c>
      <c r="I2435" s="1">
        <v>-3.0254268912943436</v>
      </c>
      <c r="J2435" s="1">
        <v>-1.5194981897037405</v>
      </c>
      <c r="K2435" s="1">
        <v>-7.0987483543462666</v>
      </c>
      <c r="L2435" s="1">
        <v>6.1713344378744361</v>
      </c>
      <c r="M2435" s="1">
        <v>34.474998474121094</v>
      </c>
      <c r="N2435" s="1">
        <v>0.98970659838782415</v>
      </c>
      <c r="O2435" s="1">
        <v>0.96533690096206171</v>
      </c>
      <c r="P2435" s="1">
        <v>0.95540030054940595</v>
      </c>
      <c r="Q2435" s="1">
        <v>0.98877083460489912</v>
      </c>
      <c r="R2435" s="1">
        <v>0.9329846751933194</v>
      </c>
      <c r="S2435" s="1">
        <v>0.92250803596447917</v>
      </c>
      <c r="T2435" s="1">
        <v>0.92250803596447917</v>
      </c>
      <c r="U2435" s="1">
        <v>0.95540030054940595</v>
      </c>
      <c r="V2435" s="1">
        <v>406.790663</v>
      </c>
      <c r="W2435" s="1">
        <v>379.211635</v>
      </c>
      <c r="X2435" s="1">
        <v>262.000766</v>
      </c>
      <c r="Y2435" s="1">
        <v>389.46</v>
      </c>
      <c r="Z2435" s="7">
        <v>74463.375599999999</v>
      </c>
      <c r="AA2435" s="7">
        <v>57.706737367000002</v>
      </c>
      <c r="AB2435" s="7">
        <v>84.278774013000003</v>
      </c>
      <c r="AC2435" s="7" t="s">
        <v>444</v>
      </c>
      <c r="AD2435" s="7">
        <v>158.06423167</v>
      </c>
      <c r="AE2435" s="7">
        <v>33.047947610000001</v>
      </c>
      <c r="AF2435" s="7">
        <v>243.87702820000001</v>
      </c>
      <c r="AG2435" s="7">
        <v>51.416310944000003</v>
      </c>
    </row>
    <row r="2436" spans="1:33" x14ac:dyDescent="0.25">
      <c r="A2436" s="1">
        <v>44592</v>
      </c>
      <c r="B2436" s="1">
        <v>20022000</v>
      </c>
      <c r="C2436" s="1">
        <v>9211022</v>
      </c>
      <c r="D2436" s="1">
        <v>272172</v>
      </c>
      <c r="E2436" s="1" t="s">
        <v>636</v>
      </c>
      <c r="F2436" s="1">
        <v>34203085</v>
      </c>
      <c r="G2436" s="1">
        <v>1.83</v>
      </c>
      <c r="H2436" s="1">
        <v>51.373828103256848</v>
      </c>
      <c r="I2436" s="1">
        <v>-29.91144178467647</v>
      </c>
      <c r="J2436" s="1">
        <v>5.3819582568076232</v>
      </c>
      <c r="K2436" s="1">
        <v>-49.856591017072226</v>
      </c>
      <c r="L2436" s="1">
        <v>48.905667404126206</v>
      </c>
      <c r="M2436" s="1">
        <v>114.66500091552734</v>
      </c>
      <c r="N2436" s="1">
        <v>0.90333684017783711</v>
      </c>
      <c r="O2436" s="1">
        <v>0.96533690096206171</v>
      </c>
      <c r="P2436" s="1">
        <v>0.87202438582213448</v>
      </c>
      <c r="Q2436" s="1">
        <v>0.90833552511114846</v>
      </c>
      <c r="R2436" s="1">
        <v>0.9329846751933194</v>
      </c>
      <c r="S2436" s="1">
        <v>0.84746312486237807</v>
      </c>
      <c r="T2436" s="1">
        <v>0.84746312486237807</v>
      </c>
      <c r="U2436" s="1">
        <v>0.87202438582213448</v>
      </c>
      <c r="V2436" s="1">
        <v>406.790663</v>
      </c>
      <c r="W2436" s="1">
        <v>379.211635</v>
      </c>
      <c r="X2436" s="1">
        <v>262.000766</v>
      </c>
      <c r="Y2436" s="1">
        <v>389.46</v>
      </c>
      <c r="Z2436" s="7">
        <v>74463.375599999999</v>
      </c>
      <c r="AA2436" s="7">
        <v>5.7616251993000001</v>
      </c>
      <c r="AB2436" s="7">
        <v>5.4367754033000004</v>
      </c>
      <c r="AC2436" s="7" t="s">
        <v>444</v>
      </c>
      <c r="AD2436" s="7" t="s">
        <v>445</v>
      </c>
      <c r="AE2436" s="7">
        <v>3.4534931759999998</v>
      </c>
      <c r="AF2436" s="7" t="s">
        <v>445</v>
      </c>
      <c r="AG2436" s="7">
        <v>5.8119101281000001</v>
      </c>
    </row>
    <row r="2437" spans="1:33" x14ac:dyDescent="0.25">
      <c r="A2437" s="1">
        <v>44593</v>
      </c>
      <c r="B2437" s="1">
        <v>20022000</v>
      </c>
      <c r="C2437" s="1">
        <v>9211013</v>
      </c>
      <c r="D2437" s="1">
        <v>272171</v>
      </c>
      <c r="E2437" s="1" t="s">
        <v>634</v>
      </c>
      <c r="F2437" s="1">
        <v>34203085</v>
      </c>
      <c r="G2437" s="1">
        <v>1.83</v>
      </c>
      <c r="H2437" s="1">
        <v>39.419535550984932</v>
      </c>
      <c r="I2437" s="1">
        <v>-22.874667721706608</v>
      </c>
      <c r="J2437" s="1">
        <v>3.9846042366664496</v>
      </c>
      <c r="K2437" s="1">
        <v>-38.86408080836302</v>
      </c>
      <c r="L2437" s="1">
        <v>37.58748220904149</v>
      </c>
      <c r="M2437" s="1">
        <v>119.41749572753906</v>
      </c>
      <c r="N2437" s="1">
        <v>0.89333158794202294</v>
      </c>
      <c r="O2437" s="1">
        <v>0.96533690096206171</v>
      </c>
      <c r="P2437" s="1">
        <v>0.86236594663546995</v>
      </c>
      <c r="Q2437" s="1">
        <v>0.90208224246376456</v>
      </c>
      <c r="R2437" s="1">
        <v>0.9329846751933194</v>
      </c>
      <c r="S2437" s="1">
        <v>0.84162890798271661</v>
      </c>
      <c r="T2437" s="1">
        <v>0.84162890798271661</v>
      </c>
      <c r="U2437" s="1">
        <v>0.86236594663546995</v>
      </c>
      <c r="V2437" s="1">
        <v>406.790663</v>
      </c>
      <c r="W2437" s="1">
        <v>379.211635</v>
      </c>
      <c r="X2437" s="1">
        <v>262.000766</v>
      </c>
      <c r="Y2437" s="1">
        <v>389.46</v>
      </c>
      <c r="Z2437" s="7">
        <v>74463.375599999999</v>
      </c>
      <c r="AA2437" s="7">
        <v>7.7002156401999997</v>
      </c>
      <c r="AB2437" s="7">
        <v>7.2958664027999998</v>
      </c>
      <c r="AC2437" s="7" t="s">
        <v>444</v>
      </c>
      <c r="AD2437" s="7" t="s">
        <v>445</v>
      </c>
      <c r="AE2437" s="7">
        <v>4.6738102122000003</v>
      </c>
      <c r="AF2437" s="7" t="s">
        <v>445</v>
      </c>
      <c r="AG2437" s="7">
        <v>7.6418367446</v>
      </c>
    </row>
    <row r="2438" spans="1:33" x14ac:dyDescent="0.25">
      <c r="A2438" s="1">
        <v>44594</v>
      </c>
      <c r="B2438" s="1">
        <v>20022000</v>
      </c>
      <c r="C2438" s="1">
        <v>9211006</v>
      </c>
      <c r="D2438" s="1">
        <v>272170</v>
      </c>
      <c r="E2438" s="1" t="s">
        <v>633</v>
      </c>
      <c r="F2438" s="1">
        <v>34203085</v>
      </c>
      <c r="G2438" s="1">
        <v>1.83</v>
      </c>
      <c r="H2438" s="1">
        <v>65.77806630911634</v>
      </c>
      <c r="I2438" s="1">
        <v>-32.607723913934194</v>
      </c>
      <c r="J2438" s="1">
        <v>10.959185738027054</v>
      </c>
      <c r="K2438" s="1">
        <v>-64.654023459390885</v>
      </c>
      <c r="L2438" s="1">
        <v>61.040849115038718</v>
      </c>
      <c r="M2438" s="1">
        <v>132.83750915527344</v>
      </c>
      <c r="N2438" s="1">
        <v>0.85195086342947812</v>
      </c>
      <c r="O2438" s="1">
        <v>0.96533690096206171</v>
      </c>
      <c r="P2438" s="1">
        <v>0.82241960627496513</v>
      </c>
      <c r="Q2438" s="1">
        <v>0.87463390895298543</v>
      </c>
      <c r="R2438" s="1">
        <v>0.9329846751933194</v>
      </c>
      <c r="S2438" s="1">
        <v>0.81602003345756435</v>
      </c>
      <c r="T2438" s="1">
        <v>0.81602003345756435</v>
      </c>
      <c r="U2438" s="1">
        <v>0.82241960627496513</v>
      </c>
      <c r="V2438" s="1">
        <v>406.790663</v>
      </c>
      <c r="W2438" s="1">
        <v>379.211635</v>
      </c>
      <c r="X2438" s="1">
        <v>262.000766</v>
      </c>
      <c r="Y2438" s="1">
        <v>389.46</v>
      </c>
      <c r="Z2438" s="7">
        <v>74463.375599999999</v>
      </c>
      <c r="AA2438" s="7">
        <v>4.1092192863000001</v>
      </c>
      <c r="AB2438" s="7">
        <v>3.7412625675000002</v>
      </c>
      <c r="AC2438" s="7" t="s">
        <v>444</v>
      </c>
      <c r="AD2438" s="7" t="s">
        <v>445</v>
      </c>
      <c r="AE2438" s="7">
        <v>2.3067992121000001</v>
      </c>
      <c r="AF2438" s="7" t="s">
        <v>445</v>
      </c>
      <c r="AG2438" s="7">
        <v>3.9540542525000002</v>
      </c>
    </row>
    <row r="2439" spans="1:33" x14ac:dyDescent="0.25">
      <c r="A2439" s="1">
        <v>44595</v>
      </c>
      <c r="B2439" s="1">
        <v>20022000</v>
      </c>
      <c r="C2439" s="1">
        <v>9211005</v>
      </c>
      <c r="D2439" s="1">
        <v>272169</v>
      </c>
      <c r="E2439" s="1" t="s">
        <v>635</v>
      </c>
      <c r="F2439" s="1">
        <v>34203085</v>
      </c>
      <c r="G2439" s="1">
        <v>1.83</v>
      </c>
      <c r="H2439" s="1">
        <v>72.972478158350469</v>
      </c>
      <c r="I2439" s="1">
        <v>-38.689214328727161</v>
      </c>
      <c r="J2439" s="1">
        <v>8.5989116749150494</v>
      </c>
      <c r="K2439" s="1">
        <v>-71.09282365585311</v>
      </c>
      <c r="L2439" s="1">
        <v>69.076048174831072</v>
      </c>
      <c r="M2439" s="1">
        <v>124.55000305175781</v>
      </c>
      <c r="N2439" s="1">
        <v>0.87858927590506397</v>
      </c>
      <c r="O2439" s="1">
        <v>0.96533690096206171</v>
      </c>
      <c r="P2439" s="1">
        <v>0.84813464882069622</v>
      </c>
      <c r="Q2439" s="1">
        <v>0.89239285060337603</v>
      </c>
      <c r="R2439" s="1">
        <v>0.9329846751933194</v>
      </c>
      <c r="S2439" s="1">
        <v>0.83258885386503123</v>
      </c>
      <c r="T2439" s="1">
        <v>0.83258885386503123</v>
      </c>
      <c r="U2439" s="1">
        <v>0.84813464882069622</v>
      </c>
      <c r="V2439" s="1">
        <v>406.790663</v>
      </c>
      <c r="W2439" s="1">
        <v>379.211635</v>
      </c>
      <c r="X2439" s="1">
        <v>262.000766</v>
      </c>
      <c r="Y2439" s="1">
        <v>389.46</v>
      </c>
      <c r="Z2439" s="7">
        <v>74463.375599999999</v>
      </c>
      <c r="AA2439" s="7">
        <v>3.6560643721999999</v>
      </c>
      <c r="AB2439" s="7">
        <v>3.4074496987999998</v>
      </c>
      <c r="AC2439" s="7" t="s">
        <v>444</v>
      </c>
      <c r="AD2439" s="7" t="s">
        <v>445</v>
      </c>
      <c r="AE2439" s="7">
        <v>2.0683676109000002</v>
      </c>
      <c r="AF2439" s="7" t="s">
        <v>445</v>
      </c>
      <c r="AG2439" s="7">
        <v>3.6462428039999999</v>
      </c>
    </row>
    <row r="2440" spans="1:33" x14ac:dyDescent="0.25">
      <c r="A2440" s="1">
        <v>44596</v>
      </c>
      <c r="B2440" s="1">
        <v>20022000</v>
      </c>
      <c r="C2440" s="1">
        <v>9211046</v>
      </c>
      <c r="D2440" s="1">
        <v>272174</v>
      </c>
      <c r="E2440" s="1" t="s">
        <v>638</v>
      </c>
      <c r="F2440" s="1">
        <v>34203085</v>
      </c>
      <c r="G2440" s="1">
        <v>1.83</v>
      </c>
      <c r="H2440" s="1">
        <v>16.082911930559359</v>
      </c>
      <c r="I2440" s="1">
        <v>-8.8738660947569841</v>
      </c>
      <c r="J2440" s="1">
        <v>1.5141137499886859</v>
      </c>
      <c r="K2440" s="1">
        <v>-17.236907380500686</v>
      </c>
      <c r="L2440" s="1">
        <v>15.382061079713244</v>
      </c>
      <c r="M2440" s="1">
        <v>64.709999084472656</v>
      </c>
      <c r="N2440" s="1">
        <v>0.96661041736602782</v>
      </c>
      <c r="O2440" s="1">
        <v>0.96533690096206171</v>
      </c>
      <c r="P2440" s="1">
        <v>0.9331047047377663</v>
      </c>
      <c r="Q2440" s="1">
        <v>0.96357500076293945</v>
      </c>
      <c r="R2440" s="1">
        <v>0.9329846751933194</v>
      </c>
      <c r="S2440" s="1">
        <v>0.89900070911121355</v>
      </c>
      <c r="T2440" s="1">
        <v>0.89900070911121355</v>
      </c>
      <c r="U2440" s="1">
        <v>0.9331047047377663</v>
      </c>
      <c r="V2440" s="1">
        <v>406.790663</v>
      </c>
      <c r="W2440" s="1">
        <v>379.211635</v>
      </c>
      <c r="X2440" s="1">
        <v>262.000766</v>
      </c>
      <c r="Y2440" s="1">
        <v>389.46</v>
      </c>
      <c r="Z2440" s="7">
        <v>74463.375599999999</v>
      </c>
      <c r="AA2440" s="7">
        <v>22.003689744999999</v>
      </c>
      <c r="AB2440" s="7">
        <v>21.001249663999999</v>
      </c>
      <c r="AC2440" s="7" t="s">
        <v>444</v>
      </c>
      <c r="AD2440" s="7" t="s">
        <v>445</v>
      </c>
      <c r="AE2440" s="7">
        <v>12.664798982000001</v>
      </c>
      <c r="AF2440" s="7" t="s">
        <v>445</v>
      </c>
      <c r="AG2440" s="7">
        <v>20.083071939</v>
      </c>
    </row>
    <row r="2441" spans="1:33" x14ac:dyDescent="0.25">
      <c r="A2441" s="1">
        <v>55011</v>
      </c>
      <c r="B2441" s="1">
        <v>20024000</v>
      </c>
      <c r="C2441" s="1">
        <v>9211031</v>
      </c>
      <c r="D2441" s="1">
        <v>272183</v>
      </c>
      <c r="E2441" s="1" t="s">
        <v>639</v>
      </c>
      <c r="F2441" s="1">
        <v>34203085</v>
      </c>
      <c r="G2441" s="1">
        <v>1.83</v>
      </c>
      <c r="H2441" s="1">
        <v>5.2536406923573509</v>
      </c>
      <c r="I2441" s="1">
        <v>-4.6059783126405129</v>
      </c>
      <c r="J2441" s="1">
        <v>-10.615722801679127</v>
      </c>
      <c r="K2441" s="1">
        <v>-12.949586285096132</v>
      </c>
      <c r="L2441" s="1">
        <v>14.003174259168553</v>
      </c>
      <c r="M2441" s="1">
        <v>34.474998474121094</v>
      </c>
      <c r="N2441" s="1">
        <v>0.98970659838782415</v>
      </c>
      <c r="O2441" s="1">
        <v>0.96533690096206171</v>
      </c>
      <c r="P2441" s="1">
        <v>0.95540030054940595</v>
      </c>
      <c r="Q2441" s="1">
        <v>0.98877083460489912</v>
      </c>
      <c r="R2441" s="1">
        <v>0.9329846751933194</v>
      </c>
      <c r="S2441" s="1">
        <v>0.92250803596447917</v>
      </c>
      <c r="T2441" s="1">
        <v>0.92250803596447917</v>
      </c>
      <c r="U2441" s="1">
        <v>0.95540030054940595</v>
      </c>
      <c r="V2441" s="1">
        <v>406.790663</v>
      </c>
      <c r="W2441" s="1">
        <v>379.211635</v>
      </c>
      <c r="X2441" s="1">
        <v>262.000766</v>
      </c>
      <c r="Y2441" s="1">
        <v>389.46</v>
      </c>
      <c r="Z2441" s="7">
        <v>74463.375599999999</v>
      </c>
      <c r="AA2441" s="7">
        <v>24.872627401999999</v>
      </c>
      <c r="AB2441" s="7">
        <v>67.961493802999996</v>
      </c>
      <c r="AC2441" s="7" t="s">
        <v>444</v>
      </c>
      <c r="AD2441" s="7">
        <v>21.767909126999999</v>
      </c>
      <c r="AE2441" s="7">
        <v>17.664519988999999</v>
      </c>
      <c r="AF2441" s="7">
        <v>34.050858806999997</v>
      </c>
      <c r="AG2441" s="7">
        <v>27.733752018000001</v>
      </c>
    </row>
    <row r="2442" spans="1:33" x14ac:dyDescent="0.25">
      <c r="A2442" s="1">
        <v>55012</v>
      </c>
      <c r="B2442" s="1">
        <v>20024000</v>
      </c>
      <c r="C2442" s="1">
        <v>9211046</v>
      </c>
      <c r="D2442" s="1">
        <v>272184</v>
      </c>
      <c r="E2442" s="1" t="s">
        <v>638</v>
      </c>
      <c r="F2442" s="1">
        <v>34203085</v>
      </c>
      <c r="G2442" s="1">
        <v>1.83</v>
      </c>
      <c r="H2442" s="1">
        <v>17.216778899021612</v>
      </c>
      <c r="I2442" s="1">
        <v>-15.322614465696333</v>
      </c>
      <c r="J2442" s="1">
        <v>-7.7107443751740874</v>
      </c>
      <c r="K2442" s="1">
        <v>-18.219547246773438</v>
      </c>
      <c r="L2442" s="1">
        <v>22.105828181353775</v>
      </c>
      <c r="M2442" s="1">
        <v>64.709999084472656</v>
      </c>
      <c r="N2442" s="1">
        <v>0.96661041736602782</v>
      </c>
      <c r="O2442" s="1">
        <v>0.96533690096206171</v>
      </c>
      <c r="P2442" s="1">
        <v>0.9331047047377663</v>
      </c>
      <c r="Q2442" s="1">
        <v>0.96357500076293945</v>
      </c>
      <c r="R2442" s="1">
        <v>0.9329846751933194</v>
      </c>
      <c r="S2442" s="1">
        <v>0.89900070911121355</v>
      </c>
      <c r="T2442" s="1">
        <v>0.89900070911121355</v>
      </c>
      <c r="U2442" s="1">
        <v>0.9331047047377663</v>
      </c>
      <c r="V2442" s="1">
        <v>406.790663</v>
      </c>
      <c r="W2442" s="1">
        <v>379.211635</v>
      </c>
      <c r="X2442" s="1">
        <v>262.000766</v>
      </c>
      <c r="Y2442" s="1">
        <v>389.46</v>
      </c>
      <c r="Z2442" s="7">
        <v>74463.375599999999</v>
      </c>
      <c r="AA2442" s="7">
        <v>15.006826697999999</v>
      </c>
      <c r="AB2442" s="7">
        <v>19.552285813000001</v>
      </c>
      <c r="AC2442" s="7" t="s">
        <v>444</v>
      </c>
      <c r="AD2442" s="7">
        <v>29.546839963</v>
      </c>
      <c r="AE2442" s="7">
        <v>11.927811609999999</v>
      </c>
      <c r="AF2442" s="7">
        <v>46.129944999999999</v>
      </c>
      <c r="AG2442" s="7">
        <v>18.945992806</v>
      </c>
    </row>
    <row r="2443" spans="1:33" x14ac:dyDescent="0.25">
      <c r="A2443" s="1">
        <v>55013</v>
      </c>
      <c r="B2443" s="1">
        <v>20024000</v>
      </c>
      <c r="C2443" s="1">
        <v>9211006</v>
      </c>
      <c r="D2443" s="1">
        <v>272182</v>
      </c>
      <c r="E2443" s="1" t="s">
        <v>633</v>
      </c>
      <c r="F2443" s="1">
        <v>34203085</v>
      </c>
      <c r="G2443" s="1">
        <v>1.83</v>
      </c>
      <c r="H2443" s="1">
        <v>66.98671858307263</v>
      </c>
      <c r="I2443" s="1">
        <v>-41.228530540133633</v>
      </c>
      <c r="J2443" s="1">
        <v>1.6595401827901646</v>
      </c>
      <c r="K2443" s="1">
        <v>-63.464605486349257</v>
      </c>
      <c r="L2443" s="1">
        <v>66.173002646311147</v>
      </c>
      <c r="M2443" s="1">
        <v>132.83750915527344</v>
      </c>
      <c r="N2443" s="1">
        <v>0.85195086342947812</v>
      </c>
      <c r="O2443" s="1">
        <v>0.96533690096206171</v>
      </c>
      <c r="P2443" s="1">
        <v>0.82241960627496513</v>
      </c>
      <c r="Q2443" s="1">
        <v>0.87463390895298543</v>
      </c>
      <c r="R2443" s="1">
        <v>0.9329846751933194</v>
      </c>
      <c r="S2443" s="1">
        <v>0.81602003345756435</v>
      </c>
      <c r="T2443" s="1">
        <v>0.81602003345756435</v>
      </c>
      <c r="U2443" s="1">
        <v>0.82241960627496513</v>
      </c>
      <c r="V2443" s="1">
        <v>406.790663</v>
      </c>
      <c r="W2443" s="1">
        <v>379.211635</v>
      </c>
      <c r="X2443" s="1">
        <v>262.000766</v>
      </c>
      <c r="Y2443" s="1">
        <v>389.46</v>
      </c>
      <c r="Z2443" s="7">
        <v>74463.375599999999</v>
      </c>
      <c r="AA2443" s="7">
        <v>3.7129655762999998</v>
      </c>
      <c r="AB2443" s="7">
        <v>3.6557151946999999</v>
      </c>
      <c r="AC2443" s="7" t="s">
        <v>444</v>
      </c>
      <c r="AD2443" s="7" t="s">
        <v>445</v>
      </c>
      <c r="AE2443" s="7">
        <v>2.3687733847999999</v>
      </c>
      <c r="AF2443" s="7" t="s">
        <v>445</v>
      </c>
      <c r="AG2443" s="7">
        <v>4.0469003533999999</v>
      </c>
    </row>
    <row r="2444" spans="1:33" x14ac:dyDescent="0.25">
      <c r="A2444" s="1">
        <v>55014</v>
      </c>
      <c r="B2444" s="1">
        <v>20024000</v>
      </c>
      <c r="C2444" s="1">
        <v>9211005</v>
      </c>
      <c r="D2444" s="1">
        <v>272181</v>
      </c>
      <c r="E2444" s="1" t="s">
        <v>635</v>
      </c>
      <c r="F2444" s="1">
        <v>34203085</v>
      </c>
      <c r="G2444" s="1">
        <v>1.83</v>
      </c>
      <c r="H2444" s="1">
        <v>74.186567113893517</v>
      </c>
      <c r="I2444" s="1">
        <v>-47.311111412377223</v>
      </c>
      <c r="J2444" s="1">
        <v>-0.7061667687402472</v>
      </c>
      <c r="K2444" s="1">
        <v>-69.902314849461249</v>
      </c>
      <c r="L2444" s="1">
        <v>74.544028451775986</v>
      </c>
      <c r="M2444" s="1">
        <v>124.55000305175781</v>
      </c>
      <c r="N2444" s="1">
        <v>0.87858927590506397</v>
      </c>
      <c r="O2444" s="1">
        <v>0.96533690096206171</v>
      </c>
      <c r="P2444" s="1">
        <v>0.84813464882069622</v>
      </c>
      <c r="Q2444" s="1">
        <v>0.89239285060337603</v>
      </c>
      <c r="R2444" s="1">
        <v>0.9329846751933194</v>
      </c>
      <c r="S2444" s="1">
        <v>0.83258885386503123</v>
      </c>
      <c r="T2444" s="1">
        <v>0.83258885386503123</v>
      </c>
      <c r="U2444" s="1">
        <v>0.84813464882069622</v>
      </c>
      <c r="V2444" s="1">
        <v>406.790663</v>
      </c>
      <c r="W2444" s="1">
        <v>379.211635</v>
      </c>
      <c r="X2444" s="1">
        <v>262.000766</v>
      </c>
      <c r="Y2444" s="1">
        <v>389.46</v>
      </c>
      <c r="Z2444" s="7">
        <v>74463.375599999999</v>
      </c>
      <c r="AA2444" s="7">
        <v>3.3145310706000002</v>
      </c>
      <c r="AB2444" s="7">
        <v>3.3353202525999999</v>
      </c>
      <c r="AC2444" s="7" t="s">
        <v>444</v>
      </c>
      <c r="AD2444" s="7">
        <v>307.90566808</v>
      </c>
      <c r="AE2444" s="7">
        <v>2.1206250887000002</v>
      </c>
      <c r="AF2444" s="7">
        <v>466.75710065999999</v>
      </c>
      <c r="AG2444" s="7">
        <v>3.7253731301999999</v>
      </c>
    </row>
    <row r="2445" spans="1:33" x14ac:dyDescent="0.25">
      <c r="A2445" s="1">
        <v>65571</v>
      </c>
      <c r="B2445" s="1">
        <v>20026000</v>
      </c>
      <c r="C2445" s="1">
        <v>9211031</v>
      </c>
      <c r="D2445" s="1">
        <v>272193</v>
      </c>
      <c r="E2445" s="1" t="s">
        <v>639</v>
      </c>
      <c r="F2445" s="1">
        <v>34203085</v>
      </c>
      <c r="G2445" s="1">
        <v>1.83</v>
      </c>
      <c r="H2445" s="1">
        <v>14.958969779463384</v>
      </c>
      <c r="I2445" s="1">
        <v>7.8691392013739243</v>
      </c>
      <c r="J2445" s="1">
        <v>9.6306915962826452</v>
      </c>
      <c r="K2445" s="1">
        <v>-10.708135333929425</v>
      </c>
      <c r="L2445" s="1">
        <v>16.152757405905724</v>
      </c>
      <c r="M2445" s="1">
        <v>34.474998474121094</v>
      </c>
      <c r="N2445" s="1">
        <v>0.98970659838782415</v>
      </c>
      <c r="O2445" s="1">
        <v>0.96533690096206171</v>
      </c>
      <c r="P2445" s="1">
        <v>0.95540030054940595</v>
      </c>
      <c r="Q2445" s="1">
        <v>0.98877083460489912</v>
      </c>
      <c r="R2445" s="1">
        <v>0.9329846751933194</v>
      </c>
      <c r="S2445" s="1">
        <v>0.92250803596447917</v>
      </c>
      <c r="T2445" s="1">
        <v>0.92250803596447917</v>
      </c>
      <c r="U2445" s="1">
        <v>0.95540030054940595</v>
      </c>
      <c r="V2445" s="1">
        <v>406.790663</v>
      </c>
      <c r="W2445" s="1">
        <v>379.211635</v>
      </c>
      <c r="X2445" s="1">
        <v>262.000766</v>
      </c>
      <c r="Y2445" s="1">
        <v>389.46</v>
      </c>
      <c r="Z2445" s="7">
        <v>74463.375599999999</v>
      </c>
      <c r="AA2445" s="7">
        <v>21.429539485999999</v>
      </c>
      <c r="AB2445" s="7">
        <v>23.219509458000001</v>
      </c>
      <c r="AC2445" s="7">
        <v>45.040475428999997</v>
      </c>
      <c r="AD2445" s="7" t="s">
        <v>445</v>
      </c>
      <c r="AE2445" s="7">
        <v>21.571419254999999</v>
      </c>
      <c r="AF2445" s="7" t="s">
        <v>445</v>
      </c>
      <c r="AG2445" s="7">
        <v>33.748365560000003</v>
      </c>
    </row>
    <row r="2446" spans="1:33" x14ac:dyDescent="0.25">
      <c r="A2446" s="1">
        <v>65572</v>
      </c>
      <c r="B2446" s="1">
        <v>20026000</v>
      </c>
      <c r="C2446" s="1">
        <v>9211005</v>
      </c>
      <c r="D2446" s="1">
        <v>272189</v>
      </c>
      <c r="E2446" s="1" t="s">
        <v>635</v>
      </c>
      <c r="F2446" s="1">
        <v>34203085</v>
      </c>
      <c r="G2446" s="1">
        <v>1.83</v>
      </c>
      <c r="H2446" s="1">
        <v>78.580045217997323</v>
      </c>
      <c r="I2446" s="1">
        <v>-26.657194084068102</v>
      </c>
      <c r="J2446" s="1">
        <v>24.8520976025276</v>
      </c>
      <c r="K2446" s="1">
        <v>-75.839664722285391</v>
      </c>
      <c r="L2446" s="1">
        <v>69.567148189373953</v>
      </c>
      <c r="M2446" s="1">
        <v>124.55000305175781</v>
      </c>
      <c r="N2446" s="1">
        <v>0.87858927590506397</v>
      </c>
      <c r="O2446" s="1">
        <v>0.96533690096206171</v>
      </c>
      <c r="P2446" s="1">
        <v>0.84813464882069622</v>
      </c>
      <c r="Q2446" s="1">
        <v>0.89239285060337603</v>
      </c>
      <c r="R2446" s="1">
        <v>0.9329846751933194</v>
      </c>
      <c r="S2446" s="1">
        <v>0.83258885386503123</v>
      </c>
      <c r="T2446" s="1">
        <v>0.83258885386503123</v>
      </c>
      <c r="U2446" s="1">
        <v>0.84813464882069622</v>
      </c>
      <c r="V2446" s="1">
        <v>406.790663</v>
      </c>
      <c r="W2446" s="1">
        <v>379.211635</v>
      </c>
      <c r="X2446" s="1">
        <v>262.000766</v>
      </c>
      <c r="Y2446" s="1">
        <v>389.46</v>
      </c>
      <c r="Z2446" s="7">
        <v>74463.375599999999</v>
      </c>
      <c r="AA2446" s="7">
        <v>3.6231955061000001</v>
      </c>
      <c r="AB2446" s="7">
        <v>3.0929287579999998</v>
      </c>
      <c r="AC2446" s="7" t="s">
        <v>444</v>
      </c>
      <c r="AD2446" s="7" t="s">
        <v>445</v>
      </c>
      <c r="AE2446" s="7">
        <v>1.8763170074</v>
      </c>
      <c r="AF2446" s="7" t="s">
        <v>445</v>
      </c>
      <c r="AG2446" s="7">
        <v>3.3554322338000002</v>
      </c>
    </row>
    <row r="2447" spans="1:33" x14ac:dyDescent="0.25">
      <c r="A2447" s="1">
        <v>65573</v>
      </c>
      <c r="B2447" s="1">
        <v>20026000</v>
      </c>
      <c r="C2447" s="1">
        <v>9211006</v>
      </c>
      <c r="D2447" s="1">
        <v>272190</v>
      </c>
      <c r="E2447" s="1" t="s">
        <v>633</v>
      </c>
      <c r="F2447" s="1">
        <v>34203085</v>
      </c>
      <c r="G2447" s="1">
        <v>1.83</v>
      </c>
      <c r="H2447" s="1">
        <v>71.380289801854801</v>
      </c>
      <c r="I2447" s="1">
        <v>-20.572086431670542</v>
      </c>
      <c r="J2447" s="1">
        <v>27.217712937638453</v>
      </c>
      <c r="K2447" s="1">
        <v>-69.40448064106856</v>
      </c>
      <c r="L2447" s="1">
        <v>62.395237587420247</v>
      </c>
      <c r="M2447" s="1">
        <v>132.83750915527344</v>
      </c>
      <c r="N2447" s="1">
        <v>0.85195086342947812</v>
      </c>
      <c r="O2447" s="1">
        <v>0.96533690096206171</v>
      </c>
      <c r="P2447" s="1">
        <v>0.82241960627496513</v>
      </c>
      <c r="Q2447" s="1">
        <v>0.87463390895298543</v>
      </c>
      <c r="R2447" s="1">
        <v>0.9329846751933194</v>
      </c>
      <c r="S2447" s="1">
        <v>0.81602003345756435</v>
      </c>
      <c r="T2447" s="1">
        <v>0.81602003345756435</v>
      </c>
      <c r="U2447" s="1">
        <v>0.82241960627496513</v>
      </c>
      <c r="V2447" s="1">
        <v>406.790663</v>
      </c>
      <c r="W2447" s="1">
        <v>379.211635</v>
      </c>
      <c r="X2447" s="1">
        <v>262.000766</v>
      </c>
      <c r="Y2447" s="1">
        <v>389.46</v>
      </c>
      <c r="Z2447" s="7">
        <v>74463.375599999999</v>
      </c>
      <c r="AA2447" s="7">
        <v>3.9983155063</v>
      </c>
      <c r="AB2447" s="7">
        <v>3.3691484640999998</v>
      </c>
      <c r="AC2447" s="7" t="s">
        <v>444</v>
      </c>
      <c r="AD2447" s="7" t="s">
        <v>445</v>
      </c>
      <c r="AE2447" s="7">
        <v>2.0804621237999998</v>
      </c>
      <c r="AF2447" s="7" t="s">
        <v>445</v>
      </c>
      <c r="AG2447" s="7">
        <v>3.6149691908000001</v>
      </c>
    </row>
    <row r="2448" spans="1:33" x14ac:dyDescent="0.25">
      <c r="A2448" s="1">
        <v>65574</v>
      </c>
      <c r="B2448" s="1">
        <v>20026000</v>
      </c>
      <c r="C2448" s="1">
        <v>9211013</v>
      </c>
      <c r="D2448" s="1">
        <v>272191</v>
      </c>
      <c r="E2448" s="1" t="s">
        <v>634</v>
      </c>
      <c r="F2448" s="1">
        <v>34203085</v>
      </c>
      <c r="G2448" s="1">
        <v>1.83</v>
      </c>
      <c r="H2448" s="1">
        <v>45.022495231647447</v>
      </c>
      <c r="I2448" s="1">
        <v>-10.961193580513505</v>
      </c>
      <c r="J2448" s="1">
        <v>20.242397144937964</v>
      </c>
      <c r="K2448" s="1">
        <v>-43.492374461020333</v>
      </c>
      <c r="L2448" s="1">
        <v>39.181770240497698</v>
      </c>
      <c r="M2448" s="1">
        <v>119.41749572753906</v>
      </c>
      <c r="N2448" s="1">
        <v>0.89333158794202294</v>
      </c>
      <c r="O2448" s="1">
        <v>0.96533690096206171</v>
      </c>
      <c r="P2448" s="1">
        <v>0.86236594663546995</v>
      </c>
      <c r="Q2448" s="1">
        <v>0.90208224246376456</v>
      </c>
      <c r="R2448" s="1">
        <v>0.9329846751933194</v>
      </c>
      <c r="S2448" s="1">
        <v>0.84162890798271661</v>
      </c>
      <c r="T2448" s="1">
        <v>0.84162890798271661</v>
      </c>
      <c r="U2448" s="1">
        <v>0.86236594663546995</v>
      </c>
      <c r="V2448" s="1">
        <v>406.790663</v>
      </c>
      <c r="W2448" s="1">
        <v>379.211635</v>
      </c>
      <c r="X2448" s="1">
        <v>262.000766</v>
      </c>
      <c r="Y2448" s="1">
        <v>389.46</v>
      </c>
      <c r="Z2448" s="7">
        <v>74463.375599999999</v>
      </c>
      <c r="AA2448" s="7">
        <v>7.3462079070000001</v>
      </c>
      <c r="AB2448" s="7">
        <v>6.2634623850000004</v>
      </c>
      <c r="AC2448" s="7" t="s">
        <v>444</v>
      </c>
      <c r="AD2448" s="7" t="s">
        <v>445</v>
      </c>
      <c r="AE2448" s="7">
        <v>4.0700248333999998</v>
      </c>
      <c r="AF2448" s="7" t="s">
        <v>445</v>
      </c>
      <c r="AG2448" s="7">
        <v>6.7222052311000002</v>
      </c>
    </row>
    <row r="2449" spans="1:33" x14ac:dyDescent="0.25">
      <c r="A2449" s="1">
        <v>65575</v>
      </c>
      <c r="B2449" s="1">
        <v>20026000</v>
      </c>
      <c r="C2449" s="1">
        <v>9211046</v>
      </c>
      <c r="D2449" s="1">
        <v>272194</v>
      </c>
      <c r="E2449" s="1" t="s">
        <v>638</v>
      </c>
      <c r="F2449" s="1">
        <v>34203085</v>
      </c>
      <c r="G2449" s="1">
        <v>1.83</v>
      </c>
      <c r="H2449" s="1">
        <v>21.632964541777891</v>
      </c>
      <c r="I2449" s="1">
        <v>2.8336695641671614</v>
      </c>
      <c r="J2449" s="1">
        <v>17.824813039978846</v>
      </c>
      <c r="K2449" s="1">
        <v>-21.6592623842972</v>
      </c>
      <c r="L2449" s="1">
        <v>23.207056443139631</v>
      </c>
      <c r="M2449" s="1">
        <v>64.709999084472656</v>
      </c>
      <c r="N2449" s="1">
        <v>0.96661041736602782</v>
      </c>
      <c r="O2449" s="1">
        <v>0.96533690096206171</v>
      </c>
      <c r="P2449" s="1">
        <v>0.9331047047377663</v>
      </c>
      <c r="Q2449" s="1">
        <v>0.96357500076293945</v>
      </c>
      <c r="R2449" s="1">
        <v>0.9329846751933194</v>
      </c>
      <c r="S2449" s="1">
        <v>0.89900070911121355</v>
      </c>
      <c r="T2449" s="1">
        <v>0.89900070911121355</v>
      </c>
      <c r="U2449" s="1">
        <v>0.9331047047377663</v>
      </c>
      <c r="V2449" s="1">
        <v>406.790663</v>
      </c>
      <c r="W2449" s="1">
        <v>379.211635</v>
      </c>
      <c r="X2449" s="1">
        <v>262.000766</v>
      </c>
      <c r="Y2449" s="1">
        <v>389.46</v>
      </c>
      <c r="Z2449" s="7">
        <v>74463.375599999999</v>
      </c>
      <c r="AA2449" s="7">
        <v>14.247265916</v>
      </c>
      <c r="AB2449" s="7">
        <v>15.356711537000001</v>
      </c>
      <c r="AC2449" s="7">
        <v>123.87135592</v>
      </c>
      <c r="AD2449" s="7" t="s">
        <v>445</v>
      </c>
      <c r="AE2449" s="7">
        <v>9.8747412651000008</v>
      </c>
      <c r="AF2449" s="7" t="s">
        <v>445</v>
      </c>
      <c r="AG2449" s="7">
        <v>15.778362617000001</v>
      </c>
    </row>
    <row r="2450" spans="1:33" x14ac:dyDescent="0.25">
      <c r="A2450" s="1">
        <v>65576</v>
      </c>
      <c r="B2450" s="1">
        <v>20026000</v>
      </c>
      <c r="C2450" s="1">
        <v>9211022</v>
      </c>
      <c r="D2450" s="1">
        <v>272192</v>
      </c>
      <c r="E2450" s="1" t="s">
        <v>636</v>
      </c>
      <c r="F2450" s="1">
        <v>34203085</v>
      </c>
      <c r="G2450" s="1">
        <v>1.83</v>
      </c>
      <c r="H2450" s="1">
        <v>56.993681349877171</v>
      </c>
      <c r="I2450" s="1">
        <v>-17.965818120586594</v>
      </c>
      <c r="J2450" s="1">
        <v>21.622859575797698</v>
      </c>
      <c r="K2450" s="1">
        <v>-54.51703734185304</v>
      </c>
      <c r="L2450" s="1">
        <v>49.835013854909285</v>
      </c>
      <c r="M2450" s="1">
        <v>114.66500091552734</v>
      </c>
      <c r="N2450" s="1">
        <v>0.90333684017783711</v>
      </c>
      <c r="O2450" s="1">
        <v>0.96533690096206171</v>
      </c>
      <c r="P2450" s="1">
        <v>0.87202438582213448</v>
      </c>
      <c r="Q2450" s="1">
        <v>0.90833552511114846</v>
      </c>
      <c r="R2450" s="1">
        <v>0.9329846751933194</v>
      </c>
      <c r="S2450" s="1">
        <v>0.84746312486237807</v>
      </c>
      <c r="T2450" s="1">
        <v>0.84746312486237807</v>
      </c>
      <c r="U2450" s="1">
        <v>0.87202438582213448</v>
      </c>
      <c r="V2450" s="1">
        <v>406.790663</v>
      </c>
      <c r="W2450" s="1">
        <v>379.211635</v>
      </c>
      <c r="X2450" s="1">
        <v>262.000766</v>
      </c>
      <c r="Y2450" s="1">
        <v>389.46</v>
      </c>
      <c r="Z2450" s="7">
        <v>74463.375599999999</v>
      </c>
      <c r="AA2450" s="7">
        <v>5.6355312767000001</v>
      </c>
      <c r="AB2450" s="7">
        <v>4.8020781474999996</v>
      </c>
      <c r="AC2450" s="7" t="s">
        <v>444</v>
      </c>
      <c r="AD2450" s="7" t="s">
        <v>445</v>
      </c>
      <c r="AE2450" s="7">
        <v>3.0727816238000001</v>
      </c>
      <c r="AF2450" s="7" t="s">
        <v>445</v>
      </c>
      <c r="AG2450" s="7">
        <v>5.2295868201999998</v>
      </c>
    </row>
    <row r="2451" spans="1:33" x14ac:dyDescent="0.25">
      <c r="A2451" s="1">
        <v>75991</v>
      </c>
      <c r="B2451" s="1">
        <v>20028000</v>
      </c>
      <c r="C2451" s="1">
        <v>9211006</v>
      </c>
      <c r="D2451" s="1">
        <v>272202</v>
      </c>
      <c r="E2451" s="1" t="s">
        <v>633</v>
      </c>
      <c r="F2451" s="1">
        <v>34203085</v>
      </c>
      <c r="G2451" s="1">
        <v>1.83</v>
      </c>
      <c r="H2451" s="1">
        <v>67.832025222409129</v>
      </c>
      <c r="I2451" s="1">
        <v>-19.984376623572949</v>
      </c>
      <c r="J2451" s="1">
        <v>24.247436081905605</v>
      </c>
      <c r="K2451" s="1">
        <v>-65.254279433083838</v>
      </c>
      <c r="L2451" s="1">
        <v>59.534701961798035</v>
      </c>
      <c r="M2451" s="1">
        <v>132.83750915527344</v>
      </c>
      <c r="N2451" s="1">
        <v>0.85195086342947812</v>
      </c>
      <c r="O2451" s="1">
        <v>0.96533690096206171</v>
      </c>
      <c r="P2451" s="1">
        <v>0.82241960627496513</v>
      </c>
      <c r="Q2451" s="1">
        <v>0.87463390895298543</v>
      </c>
      <c r="R2451" s="1">
        <v>0.9329846751933194</v>
      </c>
      <c r="S2451" s="1">
        <v>0.81602003345756435</v>
      </c>
      <c r="T2451" s="1">
        <v>0.81602003345756435</v>
      </c>
      <c r="U2451" s="1">
        <v>0.82241960627496513</v>
      </c>
      <c r="V2451" s="1">
        <v>406.790663</v>
      </c>
      <c r="W2451" s="1">
        <v>379.211635</v>
      </c>
      <c r="X2451" s="1">
        <v>262.000766</v>
      </c>
      <c r="Y2451" s="1">
        <v>389.46</v>
      </c>
      <c r="Z2451" s="7">
        <v>74463.375599999999</v>
      </c>
      <c r="AA2451" s="7">
        <v>4.2384755995000001</v>
      </c>
      <c r="AB2451" s="7">
        <v>3.5976967742000001</v>
      </c>
      <c r="AC2451" s="7" t="s">
        <v>444</v>
      </c>
      <c r="AD2451" s="7" t="s">
        <v>445</v>
      </c>
      <c r="AE2451" s="7">
        <v>2.2763808856000001</v>
      </c>
      <c r="AF2451" s="7" t="s">
        <v>445</v>
      </c>
      <c r="AG2451" s="7">
        <v>3.9084832848</v>
      </c>
    </row>
    <row r="2452" spans="1:33" x14ac:dyDescent="0.25">
      <c r="A2452" s="1">
        <v>75992</v>
      </c>
      <c r="B2452" s="1">
        <v>20028000</v>
      </c>
      <c r="C2452" s="1">
        <v>9211031</v>
      </c>
      <c r="D2452" s="1">
        <v>272203</v>
      </c>
      <c r="E2452" s="1" t="s">
        <v>639</v>
      </c>
      <c r="F2452" s="1">
        <v>34203085</v>
      </c>
      <c r="G2452" s="1">
        <v>1.83</v>
      </c>
      <c r="H2452" s="1">
        <v>11.977655930499445</v>
      </c>
      <c r="I2452" s="1">
        <v>8.4506165848762862</v>
      </c>
      <c r="J2452" s="1">
        <v>6.0934673784805504</v>
      </c>
      <c r="K2452" s="1">
        <v>-6.5517051674744922</v>
      </c>
      <c r="L2452" s="1">
        <v>13.027050046133601</v>
      </c>
      <c r="M2452" s="1">
        <v>34.474998474121094</v>
      </c>
      <c r="N2452" s="1">
        <v>0.98970659838782415</v>
      </c>
      <c r="O2452" s="1">
        <v>0.96533690096206171</v>
      </c>
      <c r="P2452" s="1">
        <v>0.95540030054940595</v>
      </c>
      <c r="Q2452" s="1">
        <v>0.98877083460489912</v>
      </c>
      <c r="R2452" s="1">
        <v>0.9329846751933194</v>
      </c>
      <c r="S2452" s="1">
        <v>0.92250803596447917</v>
      </c>
      <c r="T2452" s="1">
        <v>0.92250803596447917</v>
      </c>
      <c r="U2452" s="1">
        <v>0.95540030054940595</v>
      </c>
      <c r="V2452" s="1">
        <v>406.790663</v>
      </c>
      <c r="W2452" s="1">
        <v>379.211635</v>
      </c>
      <c r="X2452" s="1">
        <v>262.000766</v>
      </c>
      <c r="Y2452" s="1">
        <v>389.46</v>
      </c>
      <c r="Z2452" s="7">
        <v>74463.375599999999</v>
      </c>
      <c r="AA2452" s="7">
        <v>26.811277977</v>
      </c>
      <c r="AB2452" s="7">
        <v>29.247897598000002</v>
      </c>
      <c r="AC2452" s="7">
        <v>41.872482310999999</v>
      </c>
      <c r="AD2452" s="7" t="s">
        <v>445</v>
      </c>
      <c r="AE2452" s="7">
        <v>35.890825499999998</v>
      </c>
      <c r="AF2452" s="7" t="s">
        <v>445</v>
      </c>
      <c r="AG2452" s="7">
        <v>55.792879341000003</v>
      </c>
    </row>
    <row r="2453" spans="1:33" x14ac:dyDescent="0.25">
      <c r="A2453" s="1">
        <v>75993</v>
      </c>
      <c r="B2453" s="1">
        <v>20028000</v>
      </c>
      <c r="C2453" s="1">
        <v>9211005</v>
      </c>
      <c r="D2453" s="1">
        <v>272201</v>
      </c>
      <c r="E2453" s="1" t="s">
        <v>635</v>
      </c>
      <c r="F2453" s="1">
        <v>34203085</v>
      </c>
      <c r="G2453" s="1">
        <v>1.83</v>
      </c>
      <c r="H2453" s="1">
        <v>75.032472796255973</v>
      </c>
      <c r="I2453" s="1">
        <v>-26.069875387244807</v>
      </c>
      <c r="J2453" s="1">
        <v>21.88112852394876</v>
      </c>
      <c r="K2453" s="1">
        <v>-71.689072468168064</v>
      </c>
      <c r="L2453" s="1">
        <v>66.835731809408301</v>
      </c>
      <c r="M2453" s="1">
        <v>124.55000305175781</v>
      </c>
      <c r="N2453" s="1">
        <v>0.87858927590506397</v>
      </c>
      <c r="O2453" s="1">
        <v>0.96533690096206171</v>
      </c>
      <c r="P2453" s="1">
        <v>0.84813464882069622</v>
      </c>
      <c r="Q2453" s="1">
        <v>0.89239285060337603</v>
      </c>
      <c r="R2453" s="1">
        <v>0.9329846751933194</v>
      </c>
      <c r="S2453" s="1">
        <v>0.83258885386503123</v>
      </c>
      <c r="T2453" s="1">
        <v>0.83258885386503123</v>
      </c>
      <c r="U2453" s="1">
        <v>0.84813464882069622</v>
      </c>
      <c r="V2453" s="1">
        <v>406.790663</v>
      </c>
      <c r="W2453" s="1">
        <v>379.211635</v>
      </c>
      <c r="X2453" s="1">
        <v>262.000766</v>
      </c>
      <c r="Y2453" s="1">
        <v>389.46</v>
      </c>
      <c r="Z2453" s="7">
        <v>74463.375599999999</v>
      </c>
      <c r="AA2453" s="7">
        <v>3.8121344402999999</v>
      </c>
      <c r="AB2453" s="7">
        <v>3.2864444539000002</v>
      </c>
      <c r="AC2453" s="7" t="s">
        <v>444</v>
      </c>
      <c r="AD2453" s="7" t="s">
        <v>445</v>
      </c>
      <c r="AE2453" s="7">
        <v>2.0428475354</v>
      </c>
      <c r="AF2453" s="7" t="s">
        <v>445</v>
      </c>
      <c r="AG2453" s="7">
        <v>3.6075993029000002</v>
      </c>
    </row>
    <row r="2454" spans="1:33" x14ac:dyDescent="0.25">
      <c r="A2454" s="1">
        <v>75994</v>
      </c>
      <c r="B2454" s="1">
        <v>20028000</v>
      </c>
      <c r="C2454" s="1">
        <v>9211046</v>
      </c>
      <c r="D2454" s="1">
        <v>272204</v>
      </c>
      <c r="E2454" s="1" t="s">
        <v>638</v>
      </c>
      <c r="F2454" s="1">
        <v>34203085</v>
      </c>
      <c r="G2454" s="1">
        <v>1.83</v>
      </c>
      <c r="H2454" s="1">
        <v>18.065842752060771</v>
      </c>
      <c r="I2454" s="1">
        <v>3.4173844942943621</v>
      </c>
      <c r="J2454" s="1">
        <v>14.873397173803102</v>
      </c>
      <c r="K2454" s="1">
        <v>-17.505070207911118</v>
      </c>
      <c r="L2454" s="1">
        <v>19.440471281735068</v>
      </c>
      <c r="M2454" s="1">
        <v>64.709999084472656</v>
      </c>
      <c r="N2454" s="1">
        <v>0.96661041736602782</v>
      </c>
      <c r="O2454" s="1">
        <v>0.96533690096206171</v>
      </c>
      <c r="P2454" s="1">
        <v>0.9331047047377663</v>
      </c>
      <c r="Q2454" s="1">
        <v>0.96357500076293945</v>
      </c>
      <c r="R2454" s="1">
        <v>0.9329846751933194</v>
      </c>
      <c r="S2454" s="1">
        <v>0.89900070911121355</v>
      </c>
      <c r="T2454" s="1">
        <v>0.89900070911121355</v>
      </c>
      <c r="U2454" s="1">
        <v>0.9331047047377663</v>
      </c>
      <c r="V2454" s="1">
        <v>406.790663</v>
      </c>
      <c r="W2454" s="1">
        <v>379.211635</v>
      </c>
      <c r="X2454" s="1">
        <v>262.000766</v>
      </c>
      <c r="Y2454" s="1">
        <v>389.46</v>
      </c>
      <c r="Z2454" s="7">
        <v>74463.375599999999</v>
      </c>
      <c r="AA2454" s="7">
        <v>17.201418864000001</v>
      </c>
      <c r="AB2454" s="7">
        <v>18.586363369000001</v>
      </c>
      <c r="AC2454" s="7">
        <v>102.54239077</v>
      </c>
      <c r="AD2454" s="7" t="s">
        <v>445</v>
      </c>
      <c r="AE2454" s="7">
        <v>12.455465852</v>
      </c>
      <c r="AF2454" s="7" t="s">
        <v>445</v>
      </c>
      <c r="AG2454" s="7">
        <v>19.760097160000001</v>
      </c>
    </row>
    <row r="2455" spans="1:33" x14ac:dyDescent="0.25">
      <c r="A2455" s="1">
        <v>84383</v>
      </c>
      <c r="B2455" s="1">
        <v>20030000</v>
      </c>
      <c r="C2455" s="1">
        <v>9211013</v>
      </c>
      <c r="D2455" s="1">
        <v>272212</v>
      </c>
      <c r="E2455" s="1" t="s">
        <v>634</v>
      </c>
      <c r="F2455" s="1">
        <v>34203085</v>
      </c>
      <c r="G2455" s="1">
        <v>1.83</v>
      </c>
      <c r="H2455" s="1">
        <v>41.842648533039316</v>
      </c>
      <c r="I2455" s="1">
        <v>-20.090092388495094</v>
      </c>
      <c r="J2455" s="1">
        <v>8.1972086912434197</v>
      </c>
      <c r="K2455" s="1">
        <v>-39.957907676914949</v>
      </c>
      <c r="L2455" s="1">
        <v>38.406870697426797</v>
      </c>
      <c r="M2455" s="1">
        <v>119.41749572753906</v>
      </c>
      <c r="N2455" s="1">
        <v>0.89333158794202294</v>
      </c>
      <c r="O2455" s="1">
        <v>0.96533690096206171</v>
      </c>
      <c r="P2455" s="1">
        <v>0.86236594663546995</v>
      </c>
      <c r="Q2455" s="1">
        <v>0.90208224246376456</v>
      </c>
      <c r="R2455" s="1">
        <v>0.9329846751933194</v>
      </c>
      <c r="S2455" s="1">
        <v>0.84162890798271661</v>
      </c>
      <c r="T2455" s="1">
        <v>0.84162890798271661</v>
      </c>
      <c r="U2455" s="1">
        <v>0.86236594663546995</v>
      </c>
      <c r="V2455" s="1">
        <v>406.790663</v>
      </c>
      <c r="W2455" s="1">
        <v>379.211635</v>
      </c>
      <c r="X2455" s="1">
        <v>262.000766</v>
      </c>
      <c r="Y2455" s="1">
        <v>389.46</v>
      </c>
      <c r="Z2455" s="7">
        <v>74463.375599999999</v>
      </c>
      <c r="AA2455" s="7">
        <v>7.5146015452999997</v>
      </c>
      <c r="AB2455" s="7">
        <v>6.8154517474</v>
      </c>
      <c r="AC2455" s="7" t="s">
        <v>444</v>
      </c>
      <c r="AD2455" s="7" t="s">
        <v>445</v>
      </c>
      <c r="AE2455" s="7">
        <v>4.5184926187999999</v>
      </c>
      <c r="AF2455" s="7" t="s">
        <v>445</v>
      </c>
      <c r="AG2455" s="7">
        <v>7.4052709739999996</v>
      </c>
    </row>
    <row r="2456" spans="1:33" x14ac:dyDescent="0.25">
      <c r="A2456" s="1">
        <v>84384</v>
      </c>
      <c r="B2456" s="1">
        <v>20030000</v>
      </c>
      <c r="C2456" s="1">
        <v>9211006</v>
      </c>
      <c r="D2456" s="1">
        <v>272211</v>
      </c>
      <c r="E2456" s="1" t="s">
        <v>633</v>
      </c>
      <c r="F2456" s="1">
        <v>34203085</v>
      </c>
      <c r="G2456" s="1">
        <v>1.83</v>
      </c>
      <c r="H2456" s="1">
        <v>68.183329452366408</v>
      </c>
      <c r="I2456" s="1">
        <v>-29.694292912947535</v>
      </c>
      <c r="J2456" s="1">
        <v>15.189633863238241</v>
      </c>
      <c r="K2456" s="1">
        <v>-65.876701912081856</v>
      </c>
      <c r="L2456" s="1">
        <v>62.000095572040976</v>
      </c>
      <c r="M2456" s="1">
        <v>132.83750915527344</v>
      </c>
      <c r="N2456" s="1">
        <v>0.85195086342947812</v>
      </c>
      <c r="O2456" s="1">
        <v>0.96533690096206171</v>
      </c>
      <c r="P2456" s="1">
        <v>0.82241960627496513</v>
      </c>
      <c r="Q2456" s="1">
        <v>0.87463390895298543</v>
      </c>
      <c r="R2456" s="1">
        <v>0.9329846751933194</v>
      </c>
      <c r="S2456" s="1">
        <v>0.81602003345756435</v>
      </c>
      <c r="T2456" s="1">
        <v>0.81602003345756435</v>
      </c>
      <c r="U2456" s="1">
        <v>0.82241960627496513</v>
      </c>
      <c r="V2456" s="1">
        <v>406.790663</v>
      </c>
      <c r="W2456" s="1">
        <v>379.211635</v>
      </c>
      <c r="X2456" s="1">
        <v>262.000766</v>
      </c>
      <c r="Y2456" s="1">
        <v>389.46</v>
      </c>
      <c r="Z2456" s="7">
        <v>74463.375599999999</v>
      </c>
      <c r="AA2456" s="7">
        <v>4.0301710130000004</v>
      </c>
      <c r="AB2456" s="7">
        <v>3.5740078411999998</v>
      </c>
      <c r="AC2456" s="7" t="s">
        <v>444</v>
      </c>
      <c r="AD2456" s="7" t="s">
        <v>445</v>
      </c>
      <c r="AE2456" s="7">
        <v>2.2454246742000001</v>
      </c>
      <c r="AF2456" s="7" t="s">
        <v>445</v>
      </c>
      <c r="AG2456" s="7">
        <v>3.8621064892999999</v>
      </c>
    </row>
    <row r="2457" spans="1:33" x14ac:dyDescent="0.25">
      <c r="A2457" s="1">
        <v>84385</v>
      </c>
      <c r="B2457" s="1">
        <v>20030000</v>
      </c>
      <c r="C2457" s="1">
        <v>9211004</v>
      </c>
      <c r="D2457" s="1">
        <v>272209</v>
      </c>
      <c r="E2457" s="1" t="s">
        <v>637</v>
      </c>
      <c r="F2457" s="1">
        <v>34203085</v>
      </c>
      <c r="G2457" s="1">
        <v>1.83</v>
      </c>
      <c r="H2457" s="1">
        <v>72.824403812909395</v>
      </c>
      <c r="I2457" s="1">
        <v>-17.973866560145098</v>
      </c>
      <c r="J2457" s="1">
        <v>28.440630901505735</v>
      </c>
      <c r="K2457" s="1">
        <v>-69.601788340258679</v>
      </c>
      <c r="L2457" s="1">
        <v>63.573737931037925</v>
      </c>
      <c r="M2457" s="1">
        <v>98.912498474121094</v>
      </c>
      <c r="N2457" s="1">
        <v>0.93514583587646494</v>
      </c>
      <c r="O2457" s="1">
        <v>0.96533690096206171</v>
      </c>
      <c r="P2457" s="1">
        <v>0.9027307831525635</v>
      </c>
      <c r="Q2457" s="1">
        <v>0.93014583587646482</v>
      </c>
      <c r="R2457" s="1">
        <v>0.9329846751933194</v>
      </c>
      <c r="S2457" s="1">
        <v>0.86781181056762213</v>
      </c>
      <c r="T2457" s="1">
        <v>0.86781181056762213</v>
      </c>
      <c r="U2457" s="1">
        <v>0.9027307831525635</v>
      </c>
      <c r="V2457" s="1">
        <v>406.790663</v>
      </c>
      <c r="W2457" s="1">
        <v>379.211635</v>
      </c>
      <c r="X2457" s="1">
        <v>262.000766</v>
      </c>
      <c r="Y2457" s="1">
        <v>389.46</v>
      </c>
      <c r="Z2457" s="7">
        <v>74463.375599999999</v>
      </c>
      <c r="AA2457" s="7">
        <v>4.3847080160000003</v>
      </c>
      <c r="AB2457" s="7">
        <v>3.7007046857999999</v>
      </c>
      <c r="AC2457" s="7" t="s">
        <v>444</v>
      </c>
      <c r="AD2457" s="7" t="s">
        <v>445</v>
      </c>
      <c r="AE2457" s="7">
        <v>2.2666884650000001</v>
      </c>
      <c r="AF2457" s="7" t="s">
        <v>445</v>
      </c>
      <c r="AG2457" s="7">
        <v>4.0512715145999998</v>
      </c>
    </row>
    <row r="2458" spans="1:33" x14ac:dyDescent="0.25">
      <c r="A2458" s="1">
        <v>84386</v>
      </c>
      <c r="B2458" s="1">
        <v>20030000</v>
      </c>
      <c r="C2458" s="1">
        <v>9211005</v>
      </c>
      <c r="D2458" s="1">
        <v>272210</v>
      </c>
      <c r="E2458" s="1" t="s">
        <v>635</v>
      </c>
      <c r="F2458" s="1">
        <v>34203085</v>
      </c>
      <c r="G2458" s="1">
        <v>1.83</v>
      </c>
      <c r="H2458" s="1">
        <v>75.384486352926828</v>
      </c>
      <c r="I2458" s="1">
        <v>-35.781168105536281</v>
      </c>
      <c r="J2458" s="1">
        <v>12.82261816606869</v>
      </c>
      <c r="K2458" s="1">
        <v>-72.310120748017042</v>
      </c>
      <c r="L2458" s="1">
        <v>69.862038914094697</v>
      </c>
      <c r="M2458" s="1">
        <v>124.55000305175781</v>
      </c>
      <c r="N2458" s="1">
        <v>0.87858927590506397</v>
      </c>
      <c r="O2458" s="1">
        <v>0.96533690096206171</v>
      </c>
      <c r="P2458" s="1">
        <v>0.84813464882069622</v>
      </c>
      <c r="Q2458" s="1">
        <v>0.89239285060337603</v>
      </c>
      <c r="R2458" s="1">
        <v>0.9329846751933194</v>
      </c>
      <c r="S2458" s="1">
        <v>0.83258885386503123</v>
      </c>
      <c r="T2458" s="1">
        <v>0.83258885386503123</v>
      </c>
      <c r="U2458" s="1">
        <v>0.84813464882069622</v>
      </c>
      <c r="V2458" s="1">
        <v>406.790663</v>
      </c>
      <c r="W2458" s="1">
        <v>379.211635</v>
      </c>
      <c r="X2458" s="1">
        <v>262.000766</v>
      </c>
      <c r="Y2458" s="1">
        <v>389.46</v>
      </c>
      <c r="Z2458" s="7">
        <v>74463.375599999999</v>
      </c>
      <c r="AA2458" s="7">
        <v>3.6036807953999999</v>
      </c>
      <c r="AB2458" s="7">
        <v>3.2664285775000002</v>
      </c>
      <c r="AC2458" s="7" t="s">
        <v>444</v>
      </c>
      <c r="AD2458" s="7" t="s">
        <v>445</v>
      </c>
      <c r="AE2458" s="7">
        <v>2.0167135003999999</v>
      </c>
      <c r="AF2458" s="7" t="s">
        <v>445</v>
      </c>
      <c r="AG2458" s="7">
        <v>3.5680261201999999</v>
      </c>
    </row>
    <row r="2459" spans="1:33" x14ac:dyDescent="0.25">
      <c r="A2459" s="1">
        <v>92775</v>
      </c>
      <c r="B2459" s="1">
        <v>20031000</v>
      </c>
      <c r="C2459" s="1">
        <v>9211013</v>
      </c>
      <c r="D2459" s="1">
        <v>272222</v>
      </c>
      <c r="E2459" s="1" t="s">
        <v>634</v>
      </c>
      <c r="F2459" s="1">
        <v>34203085</v>
      </c>
      <c r="G2459" s="1">
        <v>1.83</v>
      </c>
      <c r="H2459" s="1">
        <v>32.860381935446554</v>
      </c>
      <c r="I2459" s="1">
        <v>-28.216329180807612</v>
      </c>
      <c r="J2459" s="1">
        <v>-7.8887547946136429</v>
      </c>
      <c r="K2459" s="1">
        <v>-31.25916486826339</v>
      </c>
      <c r="L2459" s="1">
        <v>37.43362534005766</v>
      </c>
      <c r="M2459" s="1">
        <v>119.41749572753906</v>
      </c>
      <c r="N2459" s="1">
        <v>0.89333158794202294</v>
      </c>
      <c r="O2459" s="1">
        <v>0.96533690096206171</v>
      </c>
      <c r="P2459" s="1">
        <v>0.86236594663546995</v>
      </c>
      <c r="Q2459" s="1">
        <v>0.90208224246376456</v>
      </c>
      <c r="R2459" s="1">
        <v>0.9329846751933194</v>
      </c>
      <c r="S2459" s="1">
        <v>0.84162890798271661</v>
      </c>
      <c r="T2459" s="1">
        <v>0.84162890798271661</v>
      </c>
      <c r="U2459" s="1">
        <v>0.86236594663546995</v>
      </c>
      <c r="V2459" s="1">
        <v>406.790663</v>
      </c>
      <c r="W2459" s="1">
        <v>379.211635</v>
      </c>
      <c r="X2459" s="1">
        <v>262.000766</v>
      </c>
      <c r="Y2459" s="1">
        <v>389.46</v>
      </c>
      <c r="Z2459" s="7">
        <v>74463.375599999999</v>
      </c>
      <c r="AA2459" s="7">
        <v>7.7359746115999997</v>
      </c>
      <c r="AB2459" s="7">
        <v>8.9517772263000008</v>
      </c>
      <c r="AC2459" s="7" t="s">
        <v>444</v>
      </c>
      <c r="AD2459" s="7">
        <v>26.952119735</v>
      </c>
      <c r="AE2459" s="7">
        <v>6.0541685776999996</v>
      </c>
      <c r="AF2459" s="7">
        <v>41.574151475000001</v>
      </c>
      <c r="AG2459" s="7">
        <v>9.7442742950000003</v>
      </c>
    </row>
    <row r="2460" spans="1:33" x14ac:dyDescent="0.25">
      <c r="A2460" s="1">
        <v>92776</v>
      </c>
      <c r="B2460" s="1">
        <v>20031000</v>
      </c>
      <c r="C2460" s="1">
        <v>9211006</v>
      </c>
      <c r="D2460" s="1">
        <v>272221</v>
      </c>
      <c r="E2460" s="1" t="s">
        <v>633</v>
      </c>
      <c r="F2460" s="1">
        <v>34203085</v>
      </c>
      <c r="G2460" s="1">
        <v>1.83</v>
      </c>
      <c r="H2460" s="1">
        <v>59.214286099219898</v>
      </c>
      <c r="I2460" s="1">
        <v>-38.858125707684891</v>
      </c>
      <c r="J2460" s="1">
        <v>-0.9095475532121714</v>
      </c>
      <c r="K2460" s="1">
        <v>-56.140366330324383</v>
      </c>
      <c r="L2460" s="1">
        <v>59.674559801426966</v>
      </c>
      <c r="M2460" s="1">
        <v>132.83750915527344</v>
      </c>
      <c r="N2460" s="1">
        <v>0.85195086342947812</v>
      </c>
      <c r="O2460" s="1">
        <v>0.96533690096206171</v>
      </c>
      <c r="P2460" s="1">
        <v>0.82241960627496513</v>
      </c>
      <c r="Q2460" s="1">
        <v>0.87463390895298543</v>
      </c>
      <c r="R2460" s="1">
        <v>0.9329846751933194</v>
      </c>
      <c r="S2460" s="1">
        <v>0.81602003345756435</v>
      </c>
      <c r="T2460" s="1">
        <v>0.81602003345756435</v>
      </c>
      <c r="U2460" s="1">
        <v>0.82241960627496513</v>
      </c>
      <c r="V2460" s="1">
        <v>406.790663</v>
      </c>
      <c r="W2460" s="1">
        <v>379.211635</v>
      </c>
      <c r="X2460" s="1">
        <v>262.000766</v>
      </c>
      <c r="Y2460" s="1">
        <v>389.46</v>
      </c>
      <c r="Z2460" s="7">
        <v>74463.375599999999</v>
      </c>
      <c r="AA2460" s="7">
        <v>4.2261983095</v>
      </c>
      <c r="AB2460" s="7">
        <v>4.2668216421</v>
      </c>
      <c r="AC2460" s="7" t="s">
        <v>444</v>
      </c>
      <c r="AD2460" s="7">
        <v>234.05958878000001</v>
      </c>
      <c r="AE2460" s="7">
        <v>2.8082735794999998</v>
      </c>
      <c r="AF2460" s="7">
        <v>351.15260459000001</v>
      </c>
      <c r="AG2460" s="7">
        <v>4.7053339833000001</v>
      </c>
    </row>
    <row r="2461" spans="1:33" x14ac:dyDescent="0.25">
      <c r="A2461" s="1">
        <v>92777</v>
      </c>
      <c r="B2461" s="1">
        <v>20031000</v>
      </c>
      <c r="C2461" s="1">
        <v>9211004</v>
      </c>
      <c r="D2461" s="1">
        <v>272219</v>
      </c>
      <c r="E2461" s="1" t="s">
        <v>637</v>
      </c>
      <c r="F2461" s="1">
        <v>34203085</v>
      </c>
      <c r="G2461" s="1">
        <v>1.83</v>
      </c>
      <c r="H2461" s="1">
        <v>63.827330581087807</v>
      </c>
      <c r="I2461" s="1">
        <v>-27.216950620813655</v>
      </c>
      <c r="J2461" s="1">
        <v>12.369478842596905</v>
      </c>
      <c r="K2461" s="1">
        <v>-59.786202013703495</v>
      </c>
      <c r="L2461" s="1">
        <v>58.636446294372739</v>
      </c>
      <c r="M2461" s="1">
        <v>98.912498474121094</v>
      </c>
      <c r="N2461" s="1">
        <v>0.93514583587646494</v>
      </c>
      <c r="O2461" s="1">
        <v>0.96533690096206171</v>
      </c>
      <c r="P2461" s="1">
        <v>0.9027307831525635</v>
      </c>
      <c r="Q2461" s="1">
        <v>0.93014583587646482</v>
      </c>
      <c r="R2461" s="1">
        <v>0.9329846751933194</v>
      </c>
      <c r="S2461" s="1">
        <v>0.86781181056762213</v>
      </c>
      <c r="T2461" s="1">
        <v>0.86781181056762213</v>
      </c>
      <c r="U2461" s="1">
        <v>0.9027307831525635</v>
      </c>
      <c r="V2461" s="1">
        <v>406.790663</v>
      </c>
      <c r="W2461" s="1">
        <v>379.211635</v>
      </c>
      <c r="X2461" s="1">
        <v>262.000766</v>
      </c>
      <c r="Y2461" s="1">
        <v>389.46</v>
      </c>
      <c r="Z2461" s="7">
        <v>74463.375599999999</v>
      </c>
      <c r="AA2461" s="7">
        <v>4.8381098766999999</v>
      </c>
      <c r="AB2461" s="7">
        <v>4.3633140086999997</v>
      </c>
      <c r="AC2461" s="7" t="s">
        <v>444</v>
      </c>
      <c r="AD2461" s="7" t="s">
        <v>445</v>
      </c>
      <c r="AE2461" s="7">
        <v>2.8030072399999999</v>
      </c>
      <c r="AF2461" s="7" t="s">
        <v>445</v>
      </c>
      <c r="AG2461" s="7">
        <v>4.8805797819999999</v>
      </c>
    </row>
    <row r="2462" spans="1:33" x14ac:dyDescent="0.25">
      <c r="A2462" s="1">
        <v>92778</v>
      </c>
      <c r="B2462" s="1">
        <v>20031000</v>
      </c>
      <c r="C2462" s="1">
        <v>9211005</v>
      </c>
      <c r="D2462" s="1">
        <v>272220</v>
      </c>
      <c r="E2462" s="1" t="s">
        <v>635</v>
      </c>
      <c r="F2462" s="1">
        <v>34203085</v>
      </c>
      <c r="G2462" s="1">
        <v>1.83</v>
      </c>
      <c r="H2462" s="1">
        <v>66.404533863106337</v>
      </c>
      <c r="I2462" s="1">
        <v>-44.938347129379864</v>
      </c>
      <c r="J2462" s="1">
        <v>-3.2656558223421039</v>
      </c>
      <c r="K2462" s="1">
        <v>-62.580437228518974</v>
      </c>
      <c r="L2462" s="1">
        <v>68.097770222609057</v>
      </c>
      <c r="M2462" s="1">
        <v>124.55000305175781</v>
      </c>
      <c r="N2462" s="1">
        <v>0.87858927590506397</v>
      </c>
      <c r="O2462" s="1">
        <v>0.96533690096206171</v>
      </c>
      <c r="P2462" s="1">
        <v>0.84813464882069622</v>
      </c>
      <c r="Q2462" s="1">
        <v>0.89239285060337603</v>
      </c>
      <c r="R2462" s="1">
        <v>0.9329846751933194</v>
      </c>
      <c r="S2462" s="1">
        <v>0.83258885386503123</v>
      </c>
      <c r="T2462" s="1">
        <v>0.83258885386503123</v>
      </c>
      <c r="U2462" s="1">
        <v>0.84813464882069622</v>
      </c>
      <c r="V2462" s="1">
        <v>406.790663</v>
      </c>
      <c r="W2462" s="1">
        <v>379.211635</v>
      </c>
      <c r="X2462" s="1">
        <v>262.000766</v>
      </c>
      <c r="Y2462" s="1">
        <v>389.46</v>
      </c>
      <c r="Z2462" s="7">
        <v>74463.375599999999</v>
      </c>
      <c r="AA2462" s="7">
        <v>3.7229523937</v>
      </c>
      <c r="AB2462" s="7">
        <v>3.8433820429000001</v>
      </c>
      <c r="AC2462" s="7" t="s">
        <v>444</v>
      </c>
      <c r="AD2462" s="7">
        <v>65.797889717000004</v>
      </c>
      <c r="AE2462" s="7">
        <v>2.4857365518000001</v>
      </c>
      <c r="AF2462" s="7">
        <v>100.14798935</v>
      </c>
      <c r="AG2462" s="7">
        <v>4.2782392542999998</v>
      </c>
    </row>
    <row r="2463" spans="1:33" x14ac:dyDescent="0.25">
      <c r="A2463" s="1">
        <v>102251</v>
      </c>
      <c r="B2463" s="1">
        <v>20032000</v>
      </c>
      <c r="C2463" s="1">
        <v>9211046</v>
      </c>
      <c r="D2463" s="1">
        <v>272233</v>
      </c>
      <c r="E2463" s="1" t="s">
        <v>638</v>
      </c>
      <c r="F2463" s="1">
        <v>34203085</v>
      </c>
      <c r="G2463" s="1">
        <v>1.83</v>
      </c>
      <c r="H2463" s="1">
        <v>19.07428962521676</v>
      </c>
      <c r="I2463" s="1">
        <v>-13.480053065637053</v>
      </c>
      <c r="J2463" s="1">
        <v>0.66501883638178871</v>
      </c>
      <c r="K2463" s="1">
        <v>-17.16316652237656</v>
      </c>
      <c r="L2463" s="1">
        <v>18.757270872206213</v>
      </c>
      <c r="M2463" s="1">
        <v>64.709999084472656</v>
      </c>
      <c r="N2463" s="1">
        <v>0.96661041736602782</v>
      </c>
      <c r="O2463" s="1">
        <v>0.96533690096206171</v>
      </c>
      <c r="P2463" s="1">
        <v>0.9331047047377663</v>
      </c>
      <c r="Q2463" s="1">
        <v>0.96357500076293945</v>
      </c>
      <c r="R2463" s="1">
        <v>0.9329846751933194</v>
      </c>
      <c r="S2463" s="1">
        <v>0.89900070911121355</v>
      </c>
      <c r="T2463" s="1">
        <v>0.89900070911121355</v>
      </c>
      <c r="U2463" s="1">
        <v>0.9331047047377663</v>
      </c>
      <c r="V2463" s="1">
        <v>406.790663</v>
      </c>
      <c r="W2463" s="1">
        <v>379.211635</v>
      </c>
      <c r="X2463" s="1">
        <v>262.000766</v>
      </c>
      <c r="Y2463" s="1">
        <v>389.46</v>
      </c>
      <c r="Z2463" s="7">
        <v>74463.375599999999</v>
      </c>
      <c r="AA2463" s="7">
        <v>17.864373347000001</v>
      </c>
      <c r="AB2463" s="7">
        <v>17.550843447999998</v>
      </c>
      <c r="AC2463" s="7" t="s">
        <v>444</v>
      </c>
      <c r="AD2463" s="7" t="s">
        <v>445</v>
      </c>
      <c r="AE2463" s="7">
        <v>12.723509244000001</v>
      </c>
      <c r="AF2463" s="7" t="s">
        <v>445</v>
      </c>
      <c r="AG2463" s="7">
        <v>20.173654513999999</v>
      </c>
    </row>
    <row r="2464" spans="1:33" x14ac:dyDescent="0.25">
      <c r="A2464" s="1">
        <v>102252</v>
      </c>
      <c r="B2464" s="1">
        <v>20032000</v>
      </c>
      <c r="C2464" s="1">
        <v>9211031</v>
      </c>
      <c r="D2464" s="1">
        <v>272232</v>
      </c>
      <c r="E2464" s="1" t="s">
        <v>639</v>
      </c>
      <c r="F2464" s="1">
        <v>34203085</v>
      </c>
      <c r="G2464" s="1">
        <v>1.83</v>
      </c>
      <c r="H2464" s="1">
        <v>7.1106762789782376</v>
      </c>
      <c r="I2464" s="1">
        <v>-6.1781569763530451</v>
      </c>
      <c r="J2464" s="1">
        <v>-2.2394847511618363</v>
      </c>
      <c r="K2464" s="1">
        <v>-8.4784640889059162</v>
      </c>
      <c r="L2464" s="1">
        <v>8.4735352290754786</v>
      </c>
      <c r="M2464" s="1">
        <v>34.474998474121094</v>
      </c>
      <c r="N2464" s="1">
        <v>0.98970659838782415</v>
      </c>
      <c r="O2464" s="1">
        <v>0.96533690096206171</v>
      </c>
      <c r="P2464" s="1">
        <v>0.95540030054940595</v>
      </c>
      <c r="Q2464" s="1">
        <v>0.98877083460489912</v>
      </c>
      <c r="R2464" s="1">
        <v>0.9329846751933194</v>
      </c>
      <c r="S2464" s="1">
        <v>0.92250803596447917</v>
      </c>
      <c r="T2464" s="1">
        <v>0.92250803596447917</v>
      </c>
      <c r="U2464" s="1">
        <v>0.95540030054940595</v>
      </c>
      <c r="V2464" s="1">
        <v>406.790663</v>
      </c>
      <c r="W2464" s="1">
        <v>379.211635</v>
      </c>
      <c r="X2464" s="1">
        <v>262.000766</v>
      </c>
      <c r="Y2464" s="1">
        <v>389.46</v>
      </c>
      <c r="Z2464" s="7">
        <v>74463.375599999999</v>
      </c>
      <c r="AA2464" s="7">
        <v>41.756523723999997</v>
      </c>
      <c r="AB2464" s="7">
        <v>49.951399815999999</v>
      </c>
      <c r="AC2464" s="7" t="s">
        <v>444</v>
      </c>
      <c r="AD2464" s="7">
        <v>106.92563421</v>
      </c>
      <c r="AE2464" s="7">
        <v>27.507263760000001</v>
      </c>
      <c r="AF2464" s="7">
        <v>165.14991499999999</v>
      </c>
      <c r="AG2464" s="7">
        <v>42.886510239000003</v>
      </c>
    </row>
    <row r="2465" spans="1:33" x14ac:dyDescent="0.25">
      <c r="A2465" s="1">
        <v>102253</v>
      </c>
      <c r="B2465" s="1">
        <v>20032000</v>
      </c>
      <c r="C2465" s="1">
        <v>9211022</v>
      </c>
      <c r="D2465" s="1">
        <v>272231</v>
      </c>
      <c r="E2465" s="1" t="s">
        <v>636</v>
      </c>
      <c r="F2465" s="1">
        <v>34203085</v>
      </c>
      <c r="G2465" s="1">
        <v>1.83</v>
      </c>
      <c r="H2465" s="1">
        <v>54.462684939221035</v>
      </c>
      <c r="I2465" s="1">
        <v>-34.282961075426158</v>
      </c>
      <c r="J2465" s="1">
        <v>4.4353849510233321</v>
      </c>
      <c r="K2465" s="1">
        <v>-50.017517089949067</v>
      </c>
      <c r="L2465" s="1">
        <v>52.389011637953544</v>
      </c>
      <c r="M2465" s="1">
        <v>114.66500091552734</v>
      </c>
      <c r="N2465" s="1">
        <v>0.90333684017783711</v>
      </c>
      <c r="O2465" s="1">
        <v>0.96533690096206171</v>
      </c>
      <c r="P2465" s="1">
        <v>0.87202438582213448</v>
      </c>
      <c r="Q2465" s="1">
        <v>0.90833552511114846</v>
      </c>
      <c r="R2465" s="1">
        <v>0.9329846751933194</v>
      </c>
      <c r="S2465" s="1">
        <v>0.84746312486237807</v>
      </c>
      <c r="T2465" s="1">
        <v>0.84746312486237807</v>
      </c>
      <c r="U2465" s="1">
        <v>0.87202438582213448</v>
      </c>
      <c r="V2465" s="1">
        <v>406.790663</v>
      </c>
      <c r="W2465" s="1">
        <v>379.211635</v>
      </c>
      <c r="X2465" s="1">
        <v>262.000766</v>
      </c>
      <c r="Y2465" s="1">
        <v>389.46</v>
      </c>
      <c r="Z2465" s="7">
        <v>74463.375599999999</v>
      </c>
      <c r="AA2465" s="7">
        <v>5.3120448882</v>
      </c>
      <c r="AB2465" s="7">
        <v>5.0717130173999996</v>
      </c>
      <c r="AC2465" s="7" t="s">
        <v>444</v>
      </c>
      <c r="AD2465" s="7" t="s">
        <v>445</v>
      </c>
      <c r="AE2465" s="7">
        <v>3.4391645325</v>
      </c>
      <c r="AF2465" s="7" t="s">
        <v>445</v>
      </c>
      <c r="AG2465" s="7">
        <v>5.7899935275000001</v>
      </c>
    </row>
    <row r="2466" spans="1:33" x14ac:dyDescent="0.25">
      <c r="A2466" s="1">
        <v>102254</v>
      </c>
      <c r="B2466" s="1">
        <v>20032000</v>
      </c>
      <c r="C2466" s="1">
        <v>9211016</v>
      </c>
      <c r="D2466" s="1">
        <v>272230</v>
      </c>
      <c r="E2466" s="1" t="s">
        <v>634</v>
      </c>
      <c r="F2466" s="1">
        <v>34203085</v>
      </c>
      <c r="G2466" s="1">
        <v>1.83</v>
      </c>
      <c r="H2466" s="1">
        <v>49.080878232622517</v>
      </c>
      <c r="I2466" s="1">
        <v>-31.712447080218098</v>
      </c>
      <c r="J2466" s="1">
        <v>3.4664735000669893</v>
      </c>
      <c r="K2466" s="1">
        <v>-45.085076870805757</v>
      </c>
      <c r="L2466" s="1">
        <v>47.449002762944687</v>
      </c>
      <c r="M2466" s="1">
        <v>116.6824951171875</v>
      </c>
      <c r="N2466" s="1">
        <v>0.89908948396381572</v>
      </c>
      <c r="O2466" s="1">
        <v>0.96533690096206171</v>
      </c>
      <c r="P2466" s="1">
        <v>0.86792425613720914</v>
      </c>
      <c r="Q2466" s="1">
        <v>0.90568092747738504</v>
      </c>
      <c r="R2466" s="1">
        <v>0.9329846751933194</v>
      </c>
      <c r="S2466" s="1">
        <v>0.84498642595127238</v>
      </c>
      <c r="T2466" s="1">
        <v>0.84498642595127238</v>
      </c>
      <c r="U2466" s="1">
        <v>0.86792425613720914</v>
      </c>
      <c r="V2466" s="1">
        <v>406.790663</v>
      </c>
      <c r="W2466" s="1">
        <v>379.211635</v>
      </c>
      <c r="X2466" s="1">
        <v>262.000766</v>
      </c>
      <c r="Y2466" s="1">
        <v>389.46</v>
      </c>
      <c r="Z2466" s="7">
        <v>74463.375599999999</v>
      </c>
      <c r="AA2466" s="7">
        <v>5.9364361116</v>
      </c>
      <c r="AB2466" s="7">
        <v>5.7058086178999998</v>
      </c>
      <c r="AC2466" s="7" t="s">
        <v>444</v>
      </c>
      <c r="AD2466" s="7" t="s">
        <v>445</v>
      </c>
      <c r="AE2466" s="7">
        <v>3.9104294863</v>
      </c>
      <c r="AF2466" s="7" t="s">
        <v>445</v>
      </c>
      <c r="AG2466" s="7">
        <v>6.4974205271000001</v>
      </c>
    </row>
    <row r="2467" spans="1:33" x14ac:dyDescent="0.25">
      <c r="A2467" s="1">
        <v>102255</v>
      </c>
      <c r="B2467" s="1">
        <v>20032000</v>
      </c>
      <c r="C2467" s="1">
        <v>9211013</v>
      </c>
      <c r="D2467" s="1">
        <v>272229</v>
      </c>
      <c r="E2467" s="1" t="s">
        <v>634</v>
      </c>
      <c r="F2467" s="1">
        <v>34203085</v>
      </c>
      <c r="G2467" s="1">
        <v>1.83</v>
      </c>
      <c r="H2467" s="1">
        <v>42.490903449805842</v>
      </c>
      <c r="I2467" s="1">
        <v>-27.278343451959682</v>
      </c>
      <c r="J2467" s="1">
        <v>3.055520852625996</v>
      </c>
      <c r="K2467" s="1">
        <v>-38.992851165770297</v>
      </c>
      <c r="L2467" s="1">
        <v>41.055459957828077</v>
      </c>
      <c r="M2467" s="1">
        <v>119.41749572753906</v>
      </c>
      <c r="N2467" s="1">
        <v>0.89333158794202294</v>
      </c>
      <c r="O2467" s="1">
        <v>0.96533690096206171</v>
      </c>
      <c r="P2467" s="1">
        <v>0.86236594663546995</v>
      </c>
      <c r="Q2467" s="1">
        <v>0.90208224246376456</v>
      </c>
      <c r="R2467" s="1">
        <v>0.9329846751933194</v>
      </c>
      <c r="S2467" s="1">
        <v>0.84162890798271661</v>
      </c>
      <c r="T2467" s="1">
        <v>0.84162890798271661</v>
      </c>
      <c r="U2467" s="1">
        <v>0.86236594663546995</v>
      </c>
      <c r="V2467" s="1">
        <v>406.790663</v>
      </c>
      <c r="W2467" s="1">
        <v>379.211635</v>
      </c>
      <c r="X2467" s="1">
        <v>262.000766</v>
      </c>
      <c r="Y2467" s="1">
        <v>389.46</v>
      </c>
      <c r="Z2467" s="7">
        <v>74463.375599999999</v>
      </c>
      <c r="AA2467" s="7">
        <v>6.9653035413</v>
      </c>
      <c r="AB2467" s="7">
        <v>6.6962166967999996</v>
      </c>
      <c r="AC2467" s="7" t="s">
        <v>444</v>
      </c>
      <c r="AD2467" s="7" t="s">
        <v>445</v>
      </c>
      <c r="AE2467" s="7">
        <v>4.6550729681999998</v>
      </c>
      <c r="AF2467" s="7" t="s">
        <v>445</v>
      </c>
      <c r="AG2467" s="7">
        <v>7.6132978618999996</v>
      </c>
    </row>
    <row r="2468" spans="1:33" x14ac:dyDescent="0.25">
      <c r="A2468" s="1">
        <v>110573</v>
      </c>
      <c r="B2468" s="1">
        <v>20033000</v>
      </c>
      <c r="C2468" s="1">
        <v>9211046</v>
      </c>
      <c r="D2468" s="1">
        <v>272241</v>
      </c>
      <c r="E2468" s="1" t="s">
        <v>638</v>
      </c>
      <c r="F2468" s="1">
        <v>34203085</v>
      </c>
      <c r="G2468" s="1">
        <v>1.83</v>
      </c>
      <c r="H2468" s="1">
        <v>20.50979798203452</v>
      </c>
      <c r="I2468" s="1">
        <v>-15.523258786751514</v>
      </c>
      <c r="J2468" s="1">
        <v>-0.14980956869244197</v>
      </c>
      <c r="K2468" s="1">
        <v>-18.588706693068897</v>
      </c>
      <c r="L2468" s="1">
        <v>20.592839222143919</v>
      </c>
      <c r="M2468" s="1">
        <v>64.709999084472656</v>
      </c>
      <c r="N2468" s="1">
        <v>0.96661041736602782</v>
      </c>
      <c r="O2468" s="1">
        <v>0.96533690096206171</v>
      </c>
      <c r="P2468" s="1">
        <v>0.9331047047377663</v>
      </c>
      <c r="Q2468" s="1">
        <v>0.96357500076293945</v>
      </c>
      <c r="R2468" s="1">
        <v>0.9329846751933194</v>
      </c>
      <c r="S2468" s="1">
        <v>0.89900070911121355</v>
      </c>
      <c r="T2468" s="1">
        <v>0.89900070911121355</v>
      </c>
      <c r="U2468" s="1">
        <v>0.9331047047377663</v>
      </c>
      <c r="V2468" s="1">
        <v>406.790663</v>
      </c>
      <c r="W2468" s="1">
        <v>379.211635</v>
      </c>
      <c r="X2468" s="1">
        <v>262.000766</v>
      </c>
      <c r="Y2468" s="1">
        <v>389.46</v>
      </c>
      <c r="Z2468" s="7">
        <v>74463.375599999999</v>
      </c>
      <c r="AA2468" s="7">
        <v>16.182873954000002</v>
      </c>
      <c r="AB2468" s="7">
        <v>16.252444954000001</v>
      </c>
      <c r="AC2468" s="7" t="s">
        <v>444</v>
      </c>
      <c r="AD2468" s="7">
        <v>1571.2552069000001</v>
      </c>
      <c r="AE2468" s="7">
        <v>11.671073804000001</v>
      </c>
      <c r="AF2468" s="7">
        <v>2424.7927012</v>
      </c>
      <c r="AG2468" s="7">
        <v>18.549878552999999</v>
      </c>
    </row>
    <row r="2469" spans="1:33" x14ac:dyDescent="0.25">
      <c r="A2469" s="1">
        <v>110574</v>
      </c>
      <c r="B2469" s="1">
        <v>20033000</v>
      </c>
      <c r="C2469" s="1">
        <v>9211031</v>
      </c>
      <c r="D2469" s="1">
        <v>272240</v>
      </c>
      <c r="E2469" s="1" t="s">
        <v>639</v>
      </c>
      <c r="F2469" s="1">
        <v>34203085</v>
      </c>
      <c r="G2469" s="1">
        <v>1.83</v>
      </c>
      <c r="H2469" s="1">
        <v>8.5668050302719312</v>
      </c>
      <c r="I2469" s="1">
        <v>-7.6045318708780965</v>
      </c>
      <c r="J2469" s="1">
        <v>-3.0749329099741103</v>
      </c>
      <c r="K2469" s="1">
        <v>-10.520835726925551</v>
      </c>
      <c r="L2469" s="1">
        <v>10.467210813032844</v>
      </c>
      <c r="M2469" s="1">
        <v>34.474998474121094</v>
      </c>
      <c r="N2469" s="1">
        <v>0.98970659838782415</v>
      </c>
      <c r="O2469" s="1">
        <v>0.96533690096206171</v>
      </c>
      <c r="P2469" s="1">
        <v>0.95540030054940595</v>
      </c>
      <c r="Q2469" s="1">
        <v>0.98877083460489912</v>
      </c>
      <c r="R2469" s="1">
        <v>0.9329846751933194</v>
      </c>
      <c r="S2469" s="1">
        <v>0.92250803596447917</v>
      </c>
      <c r="T2469" s="1">
        <v>0.92250803596447917</v>
      </c>
      <c r="U2469" s="1">
        <v>0.95540030054940595</v>
      </c>
      <c r="V2469" s="1">
        <v>406.790663</v>
      </c>
      <c r="W2469" s="1">
        <v>379.211635</v>
      </c>
      <c r="X2469" s="1">
        <v>262.000766</v>
      </c>
      <c r="Y2469" s="1">
        <v>389.46</v>
      </c>
      <c r="Z2469" s="7">
        <v>74463.375599999999</v>
      </c>
      <c r="AA2469" s="7">
        <v>33.612746080999997</v>
      </c>
      <c r="AB2469" s="7">
        <v>41.291018502999997</v>
      </c>
      <c r="AC2469" s="7" t="s">
        <v>444</v>
      </c>
      <c r="AD2469" s="7">
        <v>77.602629436000001</v>
      </c>
      <c r="AE2469" s="7">
        <v>21.973252158000001</v>
      </c>
      <c r="AF2469" s="7">
        <v>120.00758356</v>
      </c>
      <c r="AG2469" s="7">
        <v>34.366981361000001</v>
      </c>
    </row>
    <row r="2470" spans="1:33" x14ac:dyDescent="0.25">
      <c r="A2470" s="1">
        <v>110575</v>
      </c>
      <c r="B2470" s="1">
        <v>20033000</v>
      </c>
      <c r="C2470" s="1">
        <v>9211048</v>
      </c>
      <c r="D2470" s="1">
        <v>272242</v>
      </c>
      <c r="E2470" s="1" t="s">
        <v>640</v>
      </c>
      <c r="F2470" s="1">
        <v>34203085</v>
      </c>
      <c r="G2470" s="1">
        <v>1.83</v>
      </c>
      <c r="H2470" s="1">
        <v>62.025269935068408</v>
      </c>
      <c r="I2470" s="1">
        <v>-37.487862935603566</v>
      </c>
      <c r="J2470" s="1">
        <v>4.7191349231014437</v>
      </c>
      <c r="K2470" s="1">
        <v>-58.320166264008265</v>
      </c>
      <c r="L2470" s="1">
        <v>59.80700906700099</v>
      </c>
      <c r="M2470" s="1">
        <v>120.83999633789063</v>
      </c>
      <c r="N2470" s="1">
        <v>0.89033684981496708</v>
      </c>
      <c r="O2470" s="1">
        <v>0.96533690096206171</v>
      </c>
      <c r="P2470" s="1">
        <v>0.85947501541270488</v>
      </c>
      <c r="Q2470" s="1">
        <v>0.90021053113435467</v>
      </c>
      <c r="R2470" s="1">
        <v>0.9329846751933194</v>
      </c>
      <c r="S2470" s="1">
        <v>0.83988262999599139</v>
      </c>
      <c r="T2470" s="1">
        <v>0.83988262999599139</v>
      </c>
      <c r="U2470" s="1">
        <v>0.85947501541270488</v>
      </c>
      <c r="V2470" s="1">
        <v>406.790663</v>
      </c>
      <c r="W2470" s="1">
        <v>379.211635</v>
      </c>
      <c r="X2470" s="1">
        <v>262.000766</v>
      </c>
      <c r="Y2470" s="1">
        <v>389.46</v>
      </c>
      <c r="Z2470" s="7">
        <v>74463.375599999999</v>
      </c>
      <c r="AA2470" s="7">
        <v>4.4495774144000002</v>
      </c>
      <c r="AB2470" s="7">
        <v>4.2546796842000001</v>
      </c>
      <c r="AC2470" s="7" t="s">
        <v>444</v>
      </c>
      <c r="AD2470" s="7" t="s">
        <v>445</v>
      </c>
      <c r="AE2470" s="7">
        <v>2.7731355464999998</v>
      </c>
      <c r="AF2470" s="7" t="s">
        <v>445</v>
      </c>
      <c r="AG2470" s="7">
        <v>4.7395436424000001</v>
      </c>
    </row>
    <row r="2471" spans="1:33" x14ac:dyDescent="0.25">
      <c r="A2471" s="1">
        <v>116867</v>
      </c>
      <c r="B2471" s="1">
        <v>20034000</v>
      </c>
      <c r="C2471" s="1">
        <v>9211031</v>
      </c>
      <c r="D2471" s="1">
        <v>272247</v>
      </c>
      <c r="E2471" s="1" t="s">
        <v>639</v>
      </c>
      <c r="F2471" s="1">
        <v>34203085</v>
      </c>
      <c r="G2471" s="1">
        <v>1.83</v>
      </c>
      <c r="H2471" s="1">
        <v>6.1303559029020604</v>
      </c>
      <c r="I2471" s="1">
        <v>4.5989519627692061</v>
      </c>
      <c r="J2471" s="1">
        <v>2.0221055308067521</v>
      </c>
      <c r="K2471" s="1">
        <v>-1.6356284779119674</v>
      </c>
      <c r="L2471" s="1">
        <v>5.6022188267977668</v>
      </c>
      <c r="M2471" s="1">
        <v>34.474998474121094</v>
      </c>
      <c r="N2471" s="1">
        <v>0.98970659838782415</v>
      </c>
      <c r="O2471" s="1">
        <v>0.96533690096206171</v>
      </c>
      <c r="P2471" s="1">
        <v>0.95540030054940595</v>
      </c>
      <c r="Q2471" s="1">
        <v>0.98877083460489912</v>
      </c>
      <c r="R2471" s="1">
        <v>0.9329846751933194</v>
      </c>
      <c r="S2471" s="1">
        <v>0.92250803596447917</v>
      </c>
      <c r="T2471" s="1">
        <v>0.92250803596447917</v>
      </c>
      <c r="U2471" s="1">
        <v>0.95540030054940595</v>
      </c>
      <c r="V2471" s="1">
        <v>406.790663</v>
      </c>
      <c r="W2471" s="1">
        <v>379.211635</v>
      </c>
      <c r="X2471" s="1">
        <v>262.000766</v>
      </c>
      <c r="Y2471" s="1">
        <v>389.46</v>
      </c>
      <c r="Z2471" s="7">
        <v>74463.375599999999</v>
      </c>
      <c r="AA2471" s="7">
        <v>63.670610209000003</v>
      </c>
      <c r="AB2471" s="7">
        <v>58.099164190000003</v>
      </c>
      <c r="AC2471" s="7">
        <v>77.778581072999998</v>
      </c>
      <c r="AD2471" s="7" t="s">
        <v>445</v>
      </c>
      <c r="AE2471" s="7">
        <v>146.77060642000001</v>
      </c>
      <c r="AF2471" s="7" t="s">
        <v>445</v>
      </c>
      <c r="AG2471" s="7">
        <v>226.49065945000001</v>
      </c>
    </row>
    <row r="2472" spans="1:33" x14ac:dyDescent="0.25">
      <c r="A2472" s="1">
        <v>116868</v>
      </c>
      <c r="B2472" s="1">
        <v>20034000</v>
      </c>
      <c r="C2472" s="1">
        <v>9211046</v>
      </c>
      <c r="D2472" s="1">
        <v>272248</v>
      </c>
      <c r="E2472" s="1" t="s">
        <v>638</v>
      </c>
      <c r="F2472" s="1">
        <v>34203085</v>
      </c>
      <c r="G2472" s="1">
        <v>1.83</v>
      </c>
      <c r="H2472" s="1">
        <v>13.986199060515382</v>
      </c>
      <c r="I2472" s="1">
        <v>-0.43537929601125042</v>
      </c>
      <c r="J2472" s="1">
        <v>9.0343789593752817</v>
      </c>
      <c r="K2472" s="1">
        <v>-12.587894808010681</v>
      </c>
      <c r="L2472" s="1">
        <v>12.376791903934734</v>
      </c>
      <c r="M2472" s="1">
        <v>64.709999084472656</v>
      </c>
      <c r="N2472" s="1">
        <v>0.96661041736602782</v>
      </c>
      <c r="O2472" s="1">
        <v>0.96533690096206171</v>
      </c>
      <c r="P2472" s="1">
        <v>0.9331047047377663</v>
      </c>
      <c r="Q2472" s="1">
        <v>0.96357500076293945</v>
      </c>
      <c r="R2472" s="1">
        <v>0.9329846751933194</v>
      </c>
      <c r="S2472" s="1">
        <v>0.89900070911121355</v>
      </c>
      <c r="T2472" s="1">
        <v>0.89900070911121355</v>
      </c>
      <c r="U2472" s="1">
        <v>0.9331047047377663</v>
      </c>
      <c r="V2472" s="1">
        <v>406.790663</v>
      </c>
      <c r="W2472" s="1">
        <v>379.211635</v>
      </c>
      <c r="X2472" s="1">
        <v>262.000766</v>
      </c>
      <c r="Y2472" s="1">
        <v>389.46</v>
      </c>
      <c r="Z2472" s="7">
        <v>74463.375599999999</v>
      </c>
      <c r="AA2472" s="7">
        <v>27.589327787999999</v>
      </c>
      <c r="AB2472" s="7">
        <v>24.299522707000001</v>
      </c>
      <c r="AC2472" s="7" t="s">
        <v>444</v>
      </c>
      <c r="AD2472" s="7" t="s">
        <v>445</v>
      </c>
      <c r="AE2472" s="7">
        <v>17.711538188999999</v>
      </c>
      <c r="AF2472" s="7" t="s">
        <v>445</v>
      </c>
      <c r="AG2472" s="7">
        <v>27.869557923999999</v>
      </c>
    </row>
    <row r="2473" spans="1:33" x14ac:dyDescent="0.25">
      <c r="A2473" s="1">
        <v>116869</v>
      </c>
      <c r="B2473" s="1">
        <v>20034000</v>
      </c>
      <c r="C2473" s="1">
        <v>9211048</v>
      </c>
      <c r="D2473" s="1">
        <v>272249</v>
      </c>
      <c r="E2473" s="1" t="s">
        <v>640</v>
      </c>
      <c r="F2473" s="1">
        <v>34203085</v>
      </c>
      <c r="G2473" s="1">
        <v>1.83</v>
      </c>
      <c r="H2473" s="1">
        <v>55.511451342825374</v>
      </c>
      <c r="I2473" s="1">
        <v>-22.388587749979884</v>
      </c>
      <c r="J2473" s="1">
        <v>13.893543650501806</v>
      </c>
      <c r="K2473" s="1">
        <v>-52.330751253859084</v>
      </c>
      <c r="L2473" s="1">
        <v>50.032999536130497</v>
      </c>
      <c r="M2473" s="1">
        <v>120.83999633789063</v>
      </c>
      <c r="N2473" s="1">
        <v>0.89033684981496708</v>
      </c>
      <c r="O2473" s="1">
        <v>0.96533690096206171</v>
      </c>
      <c r="P2473" s="1">
        <v>0.85947501541270488</v>
      </c>
      <c r="Q2473" s="1">
        <v>0.90021053113435467</v>
      </c>
      <c r="R2473" s="1">
        <v>0.9329846751933194</v>
      </c>
      <c r="S2473" s="1">
        <v>0.83988262999599139</v>
      </c>
      <c r="T2473" s="1">
        <v>0.83988262999599139</v>
      </c>
      <c r="U2473" s="1">
        <v>0.85947501541270488</v>
      </c>
      <c r="V2473" s="1">
        <v>406.790663</v>
      </c>
      <c r="W2473" s="1">
        <v>379.211635</v>
      </c>
      <c r="X2473" s="1">
        <v>262.000766</v>
      </c>
      <c r="Y2473" s="1">
        <v>389.46</v>
      </c>
      <c r="Z2473" s="7">
        <v>74463.375599999999</v>
      </c>
      <c r="AA2473" s="7">
        <v>5.5141592320999999</v>
      </c>
      <c r="AB2473" s="7">
        <v>4.8712737274000002</v>
      </c>
      <c r="AC2473" s="7" t="s">
        <v>444</v>
      </c>
      <c r="AD2473" s="7" t="s">
        <v>445</v>
      </c>
      <c r="AE2473" s="7">
        <v>3.2049824841999999</v>
      </c>
      <c r="AF2473" s="7" t="s">
        <v>445</v>
      </c>
      <c r="AG2473" s="7">
        <v>5.3964520187999998</v>
      </c>
    </row>
    <row r="2474" spans="1:33" x14ac:dyDescent="0.25">
      <c r="A2474" s="1">
        <v>123161</v>
      </c>
      <c r="B2474" s="1">
        <v>20035000</v>
      </c>
      <c r="C2474" s="1">
        <v>9211048</v>
      </c>
      <c r="D2474" s="1">
        <v>272256</v>
      </c>
      <c r="E2474" s="1" t="s">
        <v>640</v>
      </c>
      <c r="F2474" s="1">
        <v>34203085</v>
      </c>
      <c r="G2474" s="1">
        <v>1.83</v>
      </c>
      <c r="H2474" s="1">
        <v>58.634175060821754</v>
      </c>
      <c r="I2474" s="1">
        <v>-30.573829221503019</v>
      </c>
      <c r="J2474" s="1">
        <v>8.66461497246436</v>
      </c>
      <c r="K2474" s="1">
        <v>-55.181396755063709</v>
      </c>
      <c r="L2474" s="1">
        <v>54.818374940320659</v>
      </c>
      <c r="M2474" s="1">
        <v>120.83999633789063</v>
      </c>
      <c r="N2474" s="1">
        <v>0.89033684981496708</v>
      </c>
      <c r="O2474" s="1">
        <v>0.96533690096206171</v>
      </c>
      <c r="P2474" s="1">
        <v>0.85947501541270488</v>
      </c>
      <c r="Q2474" s="1">
        <v>0.90021053113435467</v>
      </c>
      <c r="R2474" s="1">
        <v>0.9329846751933194</v>
      </c>
      <c r="S2474" s="1">
        <v>0.83988262999599139</v>
      </c>
      <c r="T2474" s="1">
        <v>0.83988262999599139</v>
      </c>
      <c r="U2474" s="1">
        <v>0.85947501541270488</v>
      </c>
      <c r="V2474" s="1">
        <v>406.790663</v>
      </c>
      <c r="W2474" s="1">
        <v>379.211635</v>
      </c>
      <c r="X2474" s="1">
        <v>262.000766</v>
      </c>
      <c r="Y2474" s="1">
        <v>389.46</v>
      </c>
      <c r="Z2474" s="7">
        <v>74463.375599999999</v>
      </c>
      <c r="AA2474" s="7">
        <v>4.9455050644999998</v>
      </c>
      <c r="AB2474" s="7">
        <v>4.558582951</v>
      </c>
      <c r="AC2474" s="7" t="s">
        <v>444</v>
      </c>
      <c r="AD2474" s="7" t="s">
        <v>445</v>
      </c>
      <c r="AE2474" s="7">
        <v>2.9877550289000001</v>
      </c>
      <c r="AF2474" s="7" t="s">
        <v>445</v>
      </c>
      <c r="AG2474" s="7">
        <v>5.0660142582000001</v>
      </c>
    </row>
    <row r="2475" spans="1:33" x14ac:dyDescent="0.25">
      <c r="A2475" s="1">
        <v>123162</v>
      </c>
      <c r="B2475" s="1">
        <v>20035000</v>
      </c>
      <c r="C2475" s="1">
        <v>9211031</v>
      </c>
      <c r="D2475" s="1">
        <v>272254</v>
      </c>
      <c r="E2475" s="1" t="s">
        <v>639</v>
      </c>
      <c r="F2475" s="1">
        <v>34203085</v>
      </c>
      <c r="G2475" s="1">
        <v>1.83</v>
      </c>
      <c r="H2475" s="1">
        <v>5.186851776134743</v>
      </c>
      <c r="I2475" s="1">
        <v>-3.5806612104408475</v>
      </c>
      <c r="J2475" s="1">
        <v>0.85940428852864348</v>
      </c>
      <c r="K2475" s="1">
        <v>-4.4919022592754363</v>
      </c>
      <c r="L2475" s="1">
        <v>4.8335071861257575</v>
      </c>
      <c r="M2475" s="1">
        <v>34.474998474121094</v>
      </c>
      <c r="N2475" s="1">
        <v>0.98970659838782415</v>
      </c>
      <c r="O2475" s="1">
        <v>0.96533690096206171</v>
      </c>
      <c r="P2475" s="1">
        <v>0.95540030054940595</v>
      </c>
      <c r="Q2475" s="1">
        <v>0.98877083460489912</v>
      </c>
      <c r="R2475" s="1">
        <v>0.9329846751933194</v>
      </c>
      <c r="S2475" s="1">
        <v>0.92250803596447917</v>
      </c>
      <c r="T2475" s="1">
        <v>0.92250803596447917</v>
      </c>
      <c r="U2475" s="1">
        <v>0.95540030054940595</v>
      </c>
      <c r="V2475" s="1">
        <v>406.790663</v>
      </c>
      <c r="W2475" s="1">
        <v>379.211635</v>
      </c>
      <c r="X2475" s="1">
        <v>262.000766</v>
      </c>
      <c r="Y2475" s="1">
        <v>389.46</v>
      </c>
      <c r="Z2475" s="7">
        <v>74463.375599999999</v>
      </c>
      <c r="AA2475" s="7">
        <v>73.955699061000004</v>
      </c>
      <c r="AB2475" s="7">
        <v>68.849482053000003</v>
      </c>
      <c r="AC2475" s="7" t="s">
        <v>444</v>
      </c>
      <c r="AD2475" s="7" t="s">
        <v>445</v>
      </c>
      <c r="AE2475" s="7">
        <v>52.807451301</v>
      </c>
      <c r="AF2475" s="7" t="s">
        <v>445</v>
      </c>
      <c r="AG2475" s="7">
        <v>81.835774150000006</v>
      </c>
    </row>
    <row r="2476" spans="1:33" x14ac:dyDescent="0.25">
      <c r="A2476" s="1">
        <v>123163</v>
      </c>
      <c r="B2476" s="1">
        <v>20035000</v>
      </c>
      <c r="C2476" s="1">
        <v>9211046</v>
      </c>
      <c r="D2476" s="1">
        <v>272255</v>
      </c>
      <c r="E2476" s="1" t="s">
        <v>638</v>
      </c>
      <c r="F2476" s="1">
        <v>34203085</v>
      </c>
      <c r="G2476" s="1">
        <v>1.83</v>
      </c>
      <c r="H2476" s="1">
        <v>17.115797124836504</v>
      </c>
      <c r="I2476" s="1">
        <v>-8.6204662425240635</v>
      </c>
      <c r="J2476" s="1">
        <v>3.7985753124294357</v>
      </c>
      <c r="K2476" s="1">
        <v>-15.438694602492095</v>
      </c>
      <c r="L2476" s="1">
        <v>15.572543418023157</v>
      </c>
      <c r="M2476" s="1">
        <v>64.709999084472656</v>
      </c>
      <c r="N2476" s="1">
        <v>0.96661041736602782</v>
      </c>
      <c r="O2476" s="1">
        <v>0.96533690096206171</v>
      </c>
      <c r="P2476" s="1">
        <v>0.9331047047377663</v>
      </c>
      <c r="Q2476" s="1">
        <v>0.96357500076293945</v>
      </c>
      <c r="R2476" s="1">
        <v>0.9329846751933194</v>
      </c>
      <c r="S2476" s="1">
        <v>0.89900070911121355</v>
      </c>
      <c r="T2476" s="1">
        <v>0.89900070911121355</v>
      </c>
      <c r="U2476" s="1">
        <v>0.9331047047377663</v>
      </c>
      <c r="V2476" s="1">
        <v>406.790663</v>
      </c>
      <c r="W2476" s="1">
        <v>379.211635</v>
      </c>
      <c r="X2476" s="1">
        <v>262.000766</v>
      </c>
      <c r="Y2476" s="1">
        <v>389.46</v>
      </c>
      <c r="Z2476" s="7">
        <v>74463.375599999999</v>
      </c>
      <c r="AA2476" s="7">
        <v>21.722310107999999</v>
      </c>
      <c r="AB2476" s="7">
        <v>19.673542583</v>
      </c>
      <c r="AC2476" s="7" t="s">
        <v>444</v>
      </c>
      <c r="AD2476" s="7" t="s">
        <v>445</v>
      </c>
      <c r="AE2476" s="7">
        <v>14.256398322000001</v>
      </c>
      <c r="AF2476" s="7" t="s">
        <v>445</v>
      </c>
      <c r="AG2476" s="7">
        <v>22.538710212000002</v>
      </c>
    </row>
    <row r="2477" spans="1:33" x14ac:dyDescent="0.25">
      <c r="A2477" s="1">
        <v>129455</v>
      </c>
      <c r="B2477" s="1">
        <v>20036000</v>
      </c>
      <c r="C2477" s="1">
        <v>9211048</v>
      </c>
      <c r="D2477" s="1">
        <v>272263</v>
      </c>
      <c r="E2477" s="1" t="s">
        <v>640</v>
      </c>
      <c r="F2477" s="1">
        <v>34203085</v>
      </c>
      <c r="G2477" s="1">
        <v>1.83</v>
      </c>
      <c r="H2477" s="1">
        <v>60.27530767711292</v>
      </c>
      <c r="I2477" s="1">
        <v>-31.824679199762514</v>
      </c>
      <c r="J2477" s="1">
        <v>8.6008363645179724</v>
      </c>
      <c r="K2477" s="1">
        <v>-56.747263847975603</v>
      </c>
      <c r="L2477" s="1">
        <v>56.468909048515918</v>
      </c>
      <c r="M2477" s="1">
        <v>120.83999633789063</v>
      </c>
      <c r="N2477" s="1">
        <v>0.89033684981496708</v>
      </c>
      <c r="O2477" s="1">
        <v>0.96533690096206171</v>
      </c>
      <c r="P2477" s="1">
        <v>0.85947501541270488</v>
      </c>
      <c r="Q2477" s="1">
        <v>0.90021053113435467</v>
      </c>
      <c r="R2477" s="1">
        <v>0.9329846751933194</v>
      </c>
      <c r="S2477" s="1">
        <v>0.83988262999599139</v>
      </c>
      <c r="T2477" s="1">
        <v>0.83988262999599139</v>
      </c>
      <c r="U2477" s="1">
        <v>0.85947501541270488</v>
      </c>
      <c r="V2477" s="1">
        <v>406.790663</v>
      </c>
      <c r="W2477" s="1">
        <v>379.211635</v>
      </c>
      <c r="X2477" s="1">
        <v>262.000766</v>
      </c>
      <c r="Y2477" s="1">
        <v>389.46</v>
      </c>
      <c r="Z2477" s="7">
        <v>74463.375599999999</v>
      </c>
      <c r="AA2477" s="7">
        <v>4.7717234373000004</v>
      </c>
      <c r="AB2477" s="7">
        <v>4.4072378622999997</v>
      </c>
      <c r="AC2477" s="7" t="s">
        <v>444</v>
      </c>
      <c r="AD2477" s="7" t="s">
        <v>445</v>
      </c>
      <c r="AE2477" s="7">
        <v>2.8777181046</v>
      </c>
      <c r="AF2477" s="7" t="s">
        <v>445</v>
      </c>
      <c r="AG2477" s="7">
        <v>4.8986304679000003</v>
      </c>
    </row>
    <row r="2478" spans="1:33" x14ac:dyDescent="0.25">
      <c r="A2478" s="1">
        <v>129456</v>
      </c>
      <c r="B2478" s="1">
        <v>20036000</v>
      </c>
      <c r="C2478" s="1">
        <v>9211046</v>
      </c>
      <c r="D2478" s="1">
        <v>272262</v>
      </c>
      <c r="E2478" s="1" t="s">
        <v>638</v>
      </c>
      <c r="F2478" s="1">
        <v>34203085</v>
      </c>
      <c r="G2478" s="1">
        <v>1.83</v>
      </c>
      <c r="H2478" s="1">
        <v>18.753109429193994</v>
      </c>
      <c r="I2478" s="1">
        <v>-9.871850253536909</v>
      </c>
      <c r="J2478" s="1">
        <v>3.7386169437997783</v>
      </c>
      <c r="K2478" s="1">
        <v>-17.004026026633216</v>
      </c>
      <c r="L2478" s="1">
        <v>17.19614851086871</v>
      </c>
      <c r="M2478" s="1">
        <v>64.709999084472656</v>
      </c>
      <c r="N2478" s="1">
        <v>0.96661041736602782</v>
      </c>
      <c r="O2478" s="1">
        <v>0.96533690096206171</v>
      </c>
      <c r="P2478" s="1">
        <v>0.9331047047377663</v>
      </c>
      <c r="Q2478" s="1">
        <v>0.96357500076293945</v>
      </c>
      <c r="R2478" s="1">
        <v>0.9329846751933194</v>
      </c>
      <c r="S2478" s="1">
        <v>0.89900070911121355</v>
      </c>
      <c r="T2478" s="1">
        <v>0.89900070911121355</v>
      </c>
      <c r="U2478" s="1">
        <v>0.9331047047377663</v>
      </c>
      <c r="V2478" s="1">
        <v>406.790663</v>
      </c>
      <c r="W2478" s="1">
        <v>379.211635</v>
      </c>
      <c r="X2478" s="1">
        <v>262.000766</v>
      </c>
      <c r="Y2478" s="1">
        <v>389.46</v>
      </c>
      <c r="Z2478" s="7">
        <v>74463.375599999999</v>
      </c>
      <c r="AA2478" s="7">
        <v>19.576942592000002</v>
      </c>
      <c r="AB2478" s="7">
        <v>17.868559480999998</v>
      </c>
      <c r="AC2478" s="7" t="s">
        <v>444</v>
      </c>
      <c r="AD2478" s="7" t="s">
        <v>445</v>
      </c>
      <c r="AE2478" s="7">
        <v>12.851947418</v>
      </c>
      <c r="AF2478" s="7" t="s">
        <v>445</v>
      </c>
      <c r="AG2478" s="7">
        <v>20.371818517000001</v>
      </c>
    </row>
    <row r="2479" spans="1:33" x14ac:dyDescent="0.25">
      <c r="A2479" s="1">
        <v>129457</v>
      </c>
      <c r="B2479" s="1">
        <v>20036000</v>
      </c>
      <c r="C2479" s="1">
        <v>9211031</v>
      </c>
      <c r="D2479" s="1">
        <v>272261</v>
      </c>
      <c r="E2479" s="1" t="s">
        <v>639</v>
      </c>
      <c r="F2479" s="1">
        <v>34203085</v>
      </c>
      <c r="G2479" s="1">
        <v>1.83</v>
      </c>
      <c r="H2479" s="1">
        <v>6.8043623808071274</v>
      </c>
      <c r="I2479" s="1">
        <v>-4.8281603096956776</v>
      </c>
      <c r="J2479" s="1">
        <v>0.81924673269606396</v>
      </c>
      <c r="K2479" s="1">
        <v>-6.0611177734282329</v>
      </c>
      <c r="L2479" s="1">
        <v>6.4497230515241046</v>
      </c>
      <c r="M2479" s="1">
        <v>34.474998474121094</v>
      </c>
      <c r="N2479" s="1">
        <v>0.98970659838782415</v>
      </c>
      <c r="O2479" s="1">
        <v>0.96533690096206171</v>
      </c>
      <c r="P2479" s="1">
        <v>0.95540030054940595</v>
      </c>
      <c r="Q2479" s="1">
        <v>0.98877083460489912</v>
      </c>
      <c r="R2479" s="1">
        <v>0.9329846751933194</v>
      </c>
      <c r="S2479" s="1">
        <v>0.92250803596447917</v>
      </c>
      <c r="T2479" s="1">
        <v>0.92250803596447917</v>
      </c>
      <c r="U2479" s="1">
        <v>0.95540030054940595</v>
      </c>
      <c r="V2479" s="1">
        <v>406.790663</v>
      </c>
      <c r="W2479" s="1">
        <v>379.211635</v>
      </c>
      <c r="X2479" s="1">
        <v>262.000766</v>
      </c>
      <c r="Y2479" s="1">
        <v>389.46</v>
      </c>
      <c r="Z2479" s="7">
        <v>74463.375599999999</v>
      </c>
      <c r="AA2479" s="7">
        <v>55.172785584000003</v>
      </c>
      <c r="AB2479" s="7">
        <v>52.245093335</v>
      </c>
      <c r="AC2479" s="7" t="s">
        <v>444</v>
      </c>
      <c r="AD2479" s="7" t="s">
        <v>445</v>
      </c>
      <c r="AE2479" s="7">
        <v>38.876772090000003</v>
      </c>
      <c r="AF2479" s="7" t="s">
        <v>445</v>
      </c>
      <c r="AG2479" s="7">
        <v>60.389699880999999</v>
      </c>
    </row>
    <row r="2480" spans="1:33" x14ac:dyDescent="0.25">
      <c r="A2480" s="1">
        <v>133581</v>
      </c>
      <c r="B2480" s="1">
        <v>20091000</v>
      </c>
      <c r="C2480" s="1">
        <v>9211048</v>
      </c>
      <c r="D2480" s="1">
        <v>272313</v>
      </c>
      <c r="E2480" s="1" t="s">
        <v>640</v>
      </c>
      <c r="F2480" s="1">
        <v>34203085</v>
      </c>
      <c r="G2480" s="1">
        <v>1.83</v>
      </c>
      <c r="H2480" s="1">
        <v>52.427525332145656</v>
      </c>
      <c r="I2480" s="1">
        <v>-27.276763880025861</v>
      </c>
      <c r="J2480" s="1">
        <v>7.4283857500584105</v>
      </c>
      <c r="K2480" s="1">
        <v>-50.060771676900067</v>
      </c>
      <c r="L2480" s="1">
        <v>49.136333559505012</v>
      </c>
      <c r="M2480" s="1">
        <v>120.83999633789063</v>
      </c>
      <c r="N2480" s="1">
        <v>0.89033684981496708</v>
      </c>
      <c r="O2480" s="1">
        <v>0.96533690096206171</v>
      </c>
      <c r="P2480" s="1">
        <v>0.85947501541270488</v>
      </c>
      <c r="Q2480" s="1">
        <v>0.90021053113435467</v>
      </c>
      <c r="R2480" s="1">
        <v>0.9329846751933194</v>
      </c>
      <c r="S2480" s="1">
        <v>0.83988262999599139</v>
      </c>
      <c r="T2480" s="1">
        <v>0.83988262999599139</v>
      </c>
      <c r="U2480" s="1">
        <v>0.85947501541270488</v>
      </c>
      <c r="V2480" s="1">
        <v>406.790663</v>
      </c>
      <c r="W2480" s="1">
        <v>379.211635</v>
      </c>
      <c r="X2480" s="1">
        <v>262.000766</v>
      </c>
      <c r="Y2480" s="1">
        <v>389.46</v>
      </c>
      <c r="Z2480" s="7">
        <v>74463.375599999999</v>
      </c>
      <c r="AA2480" s="7">
        <v>5.6330330781000004</v>
      </c>
      <c r="AB2480" s="7">
        <v>5.2166376111000003</v>
      </c>
      <c r="AC2480" s="7" t="s">
        <v>444</v>
      </c>
      <c r="AD2480" s="7" t="s">
        <v>445</v>
      </c>
      <c r="AE2480" s="7">
        <v>3.3956552214000002</v>
      </c>
      <c r="AF2480" s="7" t="s">
        <v>445</v>
      </c>
      <c r="AG2480" s="7">
        <v>5.6864957988000002</v>
      </c>
    </row>
    <row r="2481" spans="1:33" x14ac:dyDescent="0.25">
      <c r="A2481" s="1">
        <v>136763</v>
      </c>
      <c r="B2481" s="1">
        <v>20092000</v>
      </c>
      <c r="C2481" s="1">
        <v>9211004</v>
      </c>
      <c r="D2481" s="1">
        <v>272318</v>
      </c>
      <c r="E2481" s="1" t="s">
        <v>637</v>
      </c>
      <c r="F2481" s="1">
        <v>34203085</v>
      </c>
      <c r="G2481" s="1">
        <v>1.83</v>
      </c>
      <c r="H2481" s="1">
        <v>65.503965507813959</v>
      </c>
      <c r="I2481" s="1">
        <v>-21.700119506471907</v>
      </c>
      <c r="J2481" s="1">
        <v>18.473939322553665</v>
      </c>
      <c r="K2481" s="1">
        <v>-61.180335770757921</v>
      </c>
      <c r="L2481" s="1">
        <v>58.506611955167578</v>
      </c>
      <c r="M2481" s="1">
        <v>98.912498474121094</v>
      </c>
      <c r="N2481" s="1">
        <v>0.93514583587646494</v>
      </c>
      <c r="O2481" s="1">
        <v>0.96533690096206171</v>
      </c>
      <c r="P2481" s="1">
        <v>0.9027307831525635</v>
      </c>
      <c r="Q2481" s="1">
        <v>0.93014583587646482</v>
      </c>
      <c r="R2481" s="1">
        <v>0.9329846751933194</v>
      </c>
      <c r="S2481" s="1">
        <v>0.86781181056762213</v>
      </c>
      <c r="T2481" s="1">
        <v>0.86781181056762213</v>
      </c>
      <c r="U2481" s="1">
        <v>0.9027307831525635</v>
      </c>
      <c r="V2481" s="1">
        <v>406.790663</v>
      </c>
      <c r="W2481" s="1">
        <v>379.211635</v>
      </c>
      <c r="X2481" s="1">
        <v>262.000766</v>
      </c>
      <c r="Y2481" s="1">
        <v>389.46</v>
      </c>
      <c r="Z2481" s="7">
        <v>74463.375599999999</v>
      </c>
      <c r="AA2481" s="7">
        <v>4.8510654574999998</v>
      </c>
      <c r="AB2481" s="7">
        <v>4.2260349979000003</v>
      </c>
      <c r="AC2481" s="7" t="s">
        <v>444</v>
      </c>
      <c r="AD2481" s="7" t="s">
        <v>445</v>
      </c>
      <c r="AE2481" s="7">
        <v>2.7163470296000001</v>
      </c>
      <c r="AF2481" s="7" t="s">
        <v>445</v>
      </c>
      <c r="AG2481" s="7">
        <v>4.7465773337000003</v>
      </c>
    </row>
    <row r="2482" spans="1:33" x14ac:dyDescent="0.25">
      <c r="A2482" s="1">
        <v>136764</v>
      </c>
      <c r="B2482" s="1">
        <v>20092000</v>
      </c>
      <c r="C2482" s="1">
        <v>9211005</v>
      </c>
      <c r="D2482" s="1">
        <v>272319</v>
      </c>
      <c r="E2482" s="1" t="s">
        <v>635</v>
      </c>
      <c r="F2482" s="1">
        <v>34203085</v>
      </c>
      <c r="G2482" s="1">
        <v>1.83</v>
      </c>
      <c r="H2482" s="1">
        <v>68.080991579837985</v>
      </c>
      <c r="I2482" s="1">
        <v>-39.488237391921047</v>
      </c>
      <c r="J2482" s="1">
        <v>2.8389818676091534</v>
      </c>
      <c r="K2482" s="1">
        <v>-63.907849608690476</v>
      </c>
      <c r="L2482" s="1">
        <v>66.7096598997109</v>
      </c>
      <c r="M2482" s="1">
        <v>124.55000305175781</v>
      </c>
      <c r="N2482" s="1">
        <v>0.87858927590506397</v>
      </c>
      <c r="O2482" s="1">
        <v>0.96533690096206171</v>
      </c>
      <c r="P2482" s="1">
        <v>0.84813464882069622</v>
      </c>
      <c r="Q2482" s="1">
        <v>0.89239285060337603</v>
      </c>
      <c r="R2482" s="1">
        <v>0.9329846751933194</v>
      </c>
      <c r="S2482" s="1">
        <v>0.83258885386503123</v>
      </c>
      <c r="T2482" s="1">
        <v>0.83258885386503123</v>
      </c>
      <c r="U2482" s="1">
        <v>0.84813464882069622</v>
      </c>
      <c r="V2482" s="1">
        <v>406.790663</v>
      </c>
      <c r="W2482" s="1">
        <v>379.211635</v>
      </c>
      <c r="X2482" s="1">
        <v>262.000766</v>
      </c>
      <c r="Y2482" s="1">
        <v>389.46</v>
      </c>
      <c r="Z2482" s="7">
        <v>74463.375599999999</v>
      </c>
      <c r="AA2482" s="7">
        <v>3.8212287000999998</v>
      </c>
      <c r="AB2482" s="7">
        <v>3.724116371</v>
      </c>
      <c r="AC2482" s="7" t="s">
        <v>444</v>
      </c>
      <c r="AD2482" s="7" t="s">
        <v>445</v>
      </c>
      <c r="AE2482" s="7">
        <v>2.4133352759000002</v>
      </c>
      <c r="AF2482" s="7" t="s">
        <v>445</v>
      </c>
      <c r="AG2482" s="7">
        <v>4.1686063973999996</v>
      </c>
    </row>
    <row r="2483" spans="1:33" x14ac:dyDescent="0.25">
      <c r="A2483" s="1">
        <v>144211</v>
      </c>
      <c r="B2483" s="1">
        <v>21001000</v>
      </c>
      <c r="C2483" s="1">
        <v>9211048</v>
      </c>
      <c r="D2483" s="1">
        <v>272335</v>
      </c>
      <c r="E2483" s="1" t="s">
        <v>640</v>
      </c>
      <c r="F2483" s="1">
        <v>34203085</v>
      </c>
      <c r="G2483" s="1">
        <v>1.83</v>
      </c>
      <c r="H2483" s="1">
        <v>58.038805667386519</v>
      </c>
      <c r="I2483" s="1">
        <v>-33.983909910326716</v>
      </c>
      <c r="J2483" s="1">
        <v>4.0039744864228481</v>
      </c>
      <c r="K2483" s="1">
        <v>-55.168574381015503</v>
      </c>
      <c r="L2483" s="1">
        <v>56.14400515055425</v>
      </c>
      <c r="M2483" s="1">
        <v>120.83999633789063</v>
      </c>
      <c r="N2483" s="1">
        <v>0.89033684981496708</v>
      </c>
      <c r="O2483" s="1">
        <v>0.96533690096206171</v>
      </c>
      <c r="P2483" s="1">
        <v>0.85947501541270488</v>
      </c>
      <c r="Q2483" s="1">
        <v>0.90021053113435467</v>
      </c>
      <c r="R2483" s="1">
        <v>0.9329846751933194</v>
      </c>
      <c r="S2483" s="1">
        <v>0.83988262999599139</v>
      </c>
      <c r="T2483" s="1">
        <v>0.83988262999599139</v>
      </c>
      <c r="U2483" s="1">
        <v>0.85947501541270488</v>
      </c>
      <c r="V2483" s="1">
        <v>406.790663</v>
      </c>
      <c r="W2483" s="1">
        <v>379.211635</v>
      </c>
      <c r="X2483" s="1">
        <v>262.000766</v>
      </c>
      <c r="Y2483" s="1">
        <v>389.46</v>
      </c>
      <c r="Z2483" s="7">
        <v>74463.375599999999</v>
      </c>
      <c r="AA2483" s="7">
        <v>4.8051242507999996</v>
      </c>
      <c r="AB2483" s="7">
        <v>4.6156035963999997</v>
      </c>
      <c r="AC2483" s="7" t="s">
        <v>444</v>
      </c>
      <c r="AD2483" s="7" t="s">
        <v>445</v>
      </c>
      <c r="AE2483" s="7">
        <v>2.9886818697000002</v>
      </c>
      <c r="AF2483" s="7" t="s">
        <v>445</v>
      </c>
      <c r="AG2483" s="7">
        <v>5.0674241316000002</v>
      </c>
    </row>
    <row r="2484" spans="1:33" x14ac:dyDescent="0.25">
      <c r="A2484" s="1">
        <v>144212</v>
      </c>
      <c r="B2484" s="1">
        <v>21001000</v>
      </c>
      <c r="C2484" s="1">
        <v>9211046</v>
      </c>
      <c r="D2484" s="1">
        <v>272334</v>
      </c>
      <c r="E2484" s="1" t="s">
        <v>638</v>
      </c>
      <c r="F2484" s="1">
        <v>34203085</v>
      </c>
      <c r="G2484" s="1">
        <v>1.83</v>
      </c>
      <c r="H2484" s="1">
        <v>16.514516434383598</v>
      </c>
      <c r="I2484" s="1">
        <v>-12.011379884502958</v>
      </c>
      <c r="J2484" s="1">
        <v>-0.85615427118215359</v>
      </c>
      <c r="K2484" s="1">
        <v>-15.445038815559267</v>
      </c>
      <c r="L2484" s="1">
        <v>16.959234989982402</v>
      </c>
      <c r="M2484" s="1">
        <v>64.709999084472656</v>
      </c>
      <c r="N2484" s="1">
        <v>0.96661041736602782</v>
      </c>
      <c r="O2484" s="1">
        <v>0.96533690096206171</v>
      </c>
      <c r="P2484" s="1">
        <v>0.9331047047377663</v>
      </c>
      <c r="Q2484" s="1">
        <v>0.96357500076293945</v>
      </c>
      <c r="R2484" s="1">
        <v>0.9329846751933194</v>
      </c>
      <c r="S2484" s="1">
        <v>0.89900070911121355</v>
      </c>
      <c r="T2484" s="1">
        <v>0.89900070911121355</v>
      </c>
      <c r="U2484" s="1">
        <v>0.9331047047377663</v>
      </c>
      <c r="V2484" s="1">
        <v>406.790663</v>
      </c>
      <c r="W2484" s="1">
        <v>379.211635</v>
      </c>
      <c r="X2484" s="1">
        <v>262.000766</v>
      </c>
      <c r="Y2484" s="1">
        <v>389.46</v>
      </c>
      <c r="Z2484" s="7">
        <v>74463.375599999999</v>
      </c>
      <c r="AA2484" s="7">
        <v>19.864393996</v>
      </c>
      <c r="AB2484" s="7">
        <v>20.426250179</v>
      </c>
      <c r="AC2484" s="7" t="s">
        <v>444</v>
      </c>
      <c r="AD2484" s="7">
        <v>274.11265474999999</v>
      </c>
      <c r="AE2484" s="7">
        <v>14.250131594999999</v>
      </c>
      <c r="AF2484" s="7">
        <v>423.46434076000003</v>
      </c>
      <c r="AG2484" s="7">
        <v>22.529041438</v>
      </c>
    </row>
    <row r="2485" spans="1:33" x14ac:dyDescent="0.25">
      <c r="A2485" s="1">
        <v>144213</v>
      </c>
      <c r="B2485" s="1">
        <v>21001000</v>
      </c>
      <c r="C2485" s="1">
        <v>9211006</v>
      </c>
      <c r="D2485" s="1">
        <v>272333</v>
      </c>
      <c r="E2485" s="1" t="s">
        <v>633</v>
      </c>
      <c r="F2485" s="1">
        <v>34203085</v>
      </c>
      <c r="G2485" s="1">
        <v>1.83</v>
      </c>
      <c r="H2485" s="1">
        <v>66.288966222434269</v>
      </c>
      <c r="I2485" s="1">
        <v>-35.429251543528245</v>
      </c>
      <c r="J2485" s="1">
        <v>8.5096204972779805</v>
      </c>
      <c r="K2485" s="1">
        <v>-63.178138593099987</v>
      </c>
      <c r="L2485" s="1">
        <v>62.470416288857585</v>
      </c>
      <c r="M2485" s="1">
        <v>132.83750915527344</v>
      </c>
      <c r="N2485" s="1">
        <v>0.85195086342947812</v>
      </c>
      <c r="O2485" s="1">
        <v>0.96533690096206171</v>
      </c>
      <c r="P2485" s="1">
        <v>0.82241960627496513</v>
      </c>
      <c r="Q2485" s="1">
        <v>0.87463390895298543</v>
      </c>
      <c r="R2485" s="1">
        <v>0.9329846751933194</v>
      </c>
      <c r="S2485" s="1">
        <v>0.81602003345756435</v>
      </c>
      <c r="T2485" s="1">
        <v>0.81602003345756435</v>
      </c>
      <c r="U2485" s="1">
        <v>0.82241960627496513</v>
      </c>
      <c r="V2485" s="1">
        <v>406.790663</v>
      </c>
      <c r="W2485" s="1">
        <v>379.211635</v>
      </c>
      <c r="X2485" s="1">
        <v>262.000766</v>
      </c>
      <c r="Y2485" s="1">
        <v>389.46</v>
      </c>
      <c r="Z2485" s="7">
        <v>74463.375599999999</v>
      </c>
      <c r="AA2485" s="7">
        <v>3.9923003892</v>
      </c>
      <c r="AB2485" s="7">
        <v>3.7047208808000001</v>
      </c>
      <c r="AC2485" s="7" t="s">
        <v>444</v>
      </c>
      <c r="AD2485" s="7" t="s">
        <v>445</v>
      </c>
      <c r="AE2485" s="7">
        <v>2.3840483210999999</v>
      </c>
      <c r="AF2485" s="7" t="s">
        <v>445</v>
      </c>
      <c r="AG2485" s="7">
        <v>4.0697843747000002</v>
      </c>
    </row>
    <row r="2486" spans="1:33" x14ac:dyDescent="0.25">
      <c r="A2486" s="1">
        <v>144214</v>
      </c>
      <c r="B2486" s="1">
        <v>21001000</v>
      </c>
      <c r="C2486" s="1">
        <v>9211005</v>
      </c>
      <c r="D2486" s="1">
        <v>272332</v>
      </c>
      <c r="E2486" s="1" t="s">
        <v>635</v>
      </c>
      <c r="F2486" s="1">
        <v>34203085</v>
      </c>
      <c r="G2486" s="1">
        <v>1.83</v>
      </c>
      <c r="H2486" s="1">
        <v>73.490052932661854</v>
      </c>
      <c r="I2486" s="1">
        <v>-41.516659714805755</v>
      </c>
      <c r="J2486" s="1">
        <v>6.1426731515235273</v>
      </c>
      <c r="K2486" s="1">
        <v>-69.611022871995416</v>
      </c>
      <c r="L2486" s="1">
        <v>70.619669662376111</v>
      </c>
      <c r="M2486" s="1">
        <v>124.55000305175781</v>
      </c>
      <c r="N2486" s="1">
        <v>0.87858927590506397</v>
      </c>
      <c r="O2486" s="1">
        <v>0.96533690096206171</v>
      </c>
      <c r="P2486" s="1">
        <v>0.84813464882069622</v>
      </c>
      <c r="Q2486" s="1">
        <v>0.89239285060337603</v>
      </c>
      <c r="R2486" s="1">
        <v>0.9329846751933194</v>
      </c>
      <c r="S2486" s="1">
        <v>0.83258885386503123</v>
      </c>
      <c r="T2486" s="1">
        <v>0.83258885386503123</v>
      </c>
      <c r="U2486" s="1">
        <v>0.84813464882069622</v>
      </c>
      <c r="V2486" s="1">
        <v>406.790663</v>
      </c>
      <c r="W2486" s="1">
        <v>379.211635</v>
      </c>
      <c r="X2486" s="1">
        <v>262.000766</v>
      </c>
      <c r="Y2486" s="1">
        <v>389.46</v>
      </c>
      <c r="Z2486" s="7">
        <v>74463.375599999999</v>
      </c>
      <c r="AA2486" s="7">
        <v>3.5542910128999998</v>
      </c>
      <c r="AB2486" s="7">
        <v>3.3764089703</v>
      </c>
      <c r="AC2486" s="7" t="s">
        <v>444</v>
      </c>
      <c r="AD2486" s="7" t="s">
        <v>445</v>
      </c>
      <c r="AE2486" s="7">
        <v>2.1336835529</v>
      </c>
      <c r="AF2486" s="7" t="s">
        <v>445</v>
      </c>
      <c r="AG2486" s="7">
        <v>3.7451467698999998</v>
      </c>
    </row>
    <row r="2487" spans="1:33" x14ac:dyDescent="0.25">
      <c r="A2487" s="1">
        <v>144215</v>
      </c>
      <c r="B2487" s="1">
        <v>21001000</v>
      </c>
      <c r="C2487" s="1">
        <v>9211004</v>
      </c>
      <c r="D2487" s="1">
        <v>272331</v>
      </c>
      <c r="E2487" s="1" t="s">
        <v>637</v>
      </c>
      <c r="F2487" s="1">
        <v>34203085</v>
      </c>
      <c r="G2487" s="1">
        <v>1.83</v>
      </c>
      <c r="H2487" s="1">
        <v>70.921690550803433</v>
      </c>
      <c r="I2487" s="1">
        <v>-23.707669577423864</v>
      </c>
      <c r="J2487" s="1">
        <v>21.768966916302443</v>
      </c>
      <c r="K2487" s="1">
        <v>-66.904381285995612</v>
      </c>
      <c r="L2487" s="1">
        <v>62.930778568105559</v>
      </c>
      <c r="M2487" s="1">
        <v>98.912498474121094</v>
      </c>
      <c r="N2487" s="1">
        <v>0.93514583587646494</v>
      </c>
      <c r="O2487" s="1">
        <v>0.96533690096206171</v>
      </c>
      <c r="P2487" s="1">
        <v>0.9027307831525635</v>
      </c>
      <c r="Q2487" s="1">
        <v>0.93014583587646482</v>
      </c>
      <c r="R2487" s="1">
        <v>0.9329846751933194</v>
      </c>
      <c r="S2487" s="1">
        <v>0.86781181056762213</v>
      </c>
      <c r="T2487" s="1">
        <v>0.86781181056762213</v>
      </c>
      <c r="U2487" s="1">
        <v>0.9027307831525635</v>
      </c>
      <c r="V2487" s="1">
        <v>406.790663</v>
      </c>
      <c r="W2487" s="1">
        <v>379.211635</v>
      </c>
      <c r="X2487" s="1">
        <v>262.000766</v>
      </c>
      <c r="Y2487" s="1">
        <v>389.46</v>
      </c>
      <c r="Z2487" s="7">
        <v>74463.375599999999</v>
      </c>
      <c r="AA2487" s="7">
        <v>4.4397232011999996</v>
      </c>
      <c r="AB2487" s="7">
        <v>3.8268169242000001</v>
      </c>
      <c r="AC2487" s="7" t="s">
        <v>444</v>
      </c>
      <c r="AD2487" s="7" t="s">
        <v>445</v>
      </c>
      <c r="AE2487" s="7">
        <v>2.3983926724</v>
      </c>
      <c r="AF2487" s="7" t="s">
        <v>445</v>
      </c>
      <c r="AG2487" s="7">
        <v>4.2549253732999999</v>
      </c>
    </row>
    <row r="2488" spans="1:33" x14ac:dyDescent="0.25">
      <c r="A2488" s="1">
        <v>151449</v>
      </c>
      <c r="B2488" s="1">
        <v>21002000</v>
      </c>
      <c r="C2488" s="1">
        <v>9211004</v>
      </c>
      <c r="D2488" s="1">
        <v>272346</v>
      </c>
      <c r="E2488" s="1" t="s">
        <v>637</v>
      </c>
      <c r="F2488" s="1">
        <v>34203085</v>
      </c>
      <c r="G2488" s="1">
        <v>1.83</v>
      </c>
      <c r="H2488" s="1">
        <v>66.15226178009172</v>
      </c>
      <c r="I2488" s="1">
        <v>-19.09089827211583</v>
      </c>
      <c r="J2488" s="1">
        <v>22.729023942701215</v>
      </c>
      <c r="K2488" s="1">
        <v>-62.336927244788995</v>
      </c>
      <c r="L2488" s="1">
        <v>58.221951202325499</v>
      </c>
      <c r="M2488" s="1">
        <v>98.912498474121094</v>
      </c>
      <c r="N2488" s="1">
        <v>0.93514583587646494</v>
      </c>
      <c r="O2488" s="1">
        <v>0.96533690096206171</v>
      </c>
      <c r="P2488" s="1">
        <v>0.9027307831525635</v>
      </c>
      <c r="Q2488" s="1">
        <v>0.93014583587646482</v>
      </c>
      <c r="R2488" s="1">
        <v>0.9329846751933194</v>
      </c>
      <c r="S2488" s="1">
        <v>0.86781181056762213</v>
      </c>
      <c r="T2488" s="1">
        <v>0.86781181056762213</v>
      </c>
      <c r="U2488" s="1">
        <v>0.9027307831525635</v>
      </c>
      <c r="V2488" s="1">
        <v>406.790663</v>
      </c>
      <c r="W2488" s="1">
        <v>379.211635</v>
      </c>
      <c r="X2488" s="1">
        <v>262.000766</v>
      </c>
      <c r="Y2488" s="1">
        <v>389.46</v>
      </c>
      <c r="Z2488" s="7">
        <v>74463.375599999999</v>
      </c>
      <c r="AA2488" s="7">
        <v>4.8796726866000002</v>
      </c>
      <c r="AB2488" s="7">
        <v>4.1748195304999998</v>
      </c>
      <c r="AC2488" s="7" t="s">
        <v>444</v>
      </c>
      <c r="AD2488" s="7" t="s">
        <v>445</v>
      </c>
      <c r="AE2488" s="7">
        <v>2.6473943963000002</v>
      </c>
      <c r="AF2488" s="7" t="s">
        <v>445</v>
      </c>
      <c r="AG2488" s="7">
        <v>4.6399560636999997</v>
      </c>
    </row>
    <row r="2489" spans="1:33" x14ac:dyDescent="0.25">
      <c r="A2489" s="1">
        <v>151450</v>
      </c>
      <c r="B2489" s="1">
        <v>21002000</v>
      </c>
      <c r="C2489" s="1">
        <v>9211005</v>
      </c>
      <c r="D2489" s="1">
        <v>272347</v>
      </c>
      <c r="E2489" s="1" t="s">
        <v>635</v>
      </c>
      <c r="F2489" s="1">
        <v>34203085</v>
      </c>
      <c r="G2489" s="1">
        <v>1.83</v>
      </c>
      <c r="H2489" s="1">
        <v>68.71836025514466</v>
      </c>
      <c r="I2489" s="1">
        <v>-36.901132154047289</v>
      </c>
      <c r="J2489" s="1">
        <v>7.1049946058612869</v>
      </c>
      <c r="K2489" s="1">
        <v>-65.04232456510573</v>
      </c>
      <c r="L2489" s="1">
        <v>65.456786837235796</v>
      </c>
      <c r="M2489" s="1">
        <v>124.55000305175781</v>
      </c>
      <c r="N2489" s="1">
        <v>0.87858927590506397</v>
      </c>
      <c r="O2489" s="1">
        <v>0.96533690096206171</v>
      </c>
      <c r="P2489" s="1">
        <v>0.84813464882069622</v>
      </c>
      <c r="Q2489" s="1">
        <v>0.89239285060337603</v>
      </c>
      <c r="R2489" s="1">
        <v>0.9329846751933194</v>
      </c>
      <c r="S2489" s="1">
        <v>0.83258885386503123</v>
      </c>
      <c r="T2489" s="1">
        <v>0.83258885386503123</v>
      </c>
      <c r="U2489" s="1">
        <v>0.84813464882069622</v>
      </c>
      <c r="V2489" s="1">
        <v>406.790663</v>
      </c>
      <c r="W2489" s="1">
        <v>379.211635</v>
      </c>
      <c r="X2489" s="1">
        <v>262.000766</v>
      </c>
      <c r="Y2489" s="1">
        <v>389.46</v>
      </c>
      <c r="Z2489" s="7">
        <v>74463.375599999999</v>
      </c>
      <c r="AA2489" s="7">
        <v>3.9135092390000001</v>
      </c>
      <c r="AB2489" s="7">
        <v>3.6802997872000001</v>
      </c>
      <c r="AC2489" s="7" t="s">
        <v>444</v>
      </c>
      <c r="AD2489" s="7" t="s">
        <v>445</v>
      </c>
      <c r="AE2489" s="7">
        <v>2.3537995288000002</v>
      </c>
      <c r="AF2489" s="7" t="s">
        <v>445</v>
      </c>
      <c r="AG2489" s="7">
        <v>4.0784550296999997</v>
      </c>
    </row>
    <row r="2490" spans="1:33" x14ac:dyDescent="0.25">
      <c r="A2490" s="1">
        <v>158897</v>
      </c>
      <c r="B2490" s="1">
        <v>26001000</v>
      </c>
      <c r="C2490" s="1">
        <v>9211006</v>
      </c>
      <c r="D2490" s="1">
        <v>272361</v>
      </c>
      <c r="E2490" s="1" t="s">
        <v>633</v>
      </c>
      <c r="F2490" s="1">
        <v>34203085</v>
      </c>
      <c r="G2490" s="1">
        <v>1.83</v>
      </c>
      <c r="H2490" s="1">
        <v>66.164545092236779</v>
      </c>
      <c r="I2490" s="1">
        <v>-34.960215534219252</v>
      </c>
      <c r="J2490" s="1">
        <v>8.9249990722671591</v>
      </c>
      <c r="K2490" s="1">
        <v>-63.051967470507314</v>
      </c>
      <c r="L2490" s="1">
        <v>62.18433381588256</v>
      </c>
      <c r="M2490" s="1">
        <v>132.83750915527344</v>
      </c>
      <c r="N2490" s="1">
        <v>0.85195086342947812</v>
      </c>
      <c r="O2490" s="1">
        <v>0.96533690096206171</v>
      </c>
      <c r="P2490" s="1">
        <v>0.82241960627496513</v>
      </c>
      <c r="Q2490" s="1">
        <v>0.87463390895298543</v>
      </c>
      <c r="R2490" s="1">
        <v>0.9329846751933194</v>
      </c>
      <c r="S2490" s="1">
        <v>0.81602003345756435</v>
      </c>
      <c r="T2490" s="1">
        <v>0.81602003345756435</v>
      </c>
      <c r="U2490" s="1">
        <v>0.82241960627496513</v>
      </c>
      <c r="V2490" s="1">
        <v>406.790663</v>
      </c>
      <c r="W2490" s="1">
        <v>379.211635</v>
      </c>
      <c r="X2490" s="1">
        <v>262.000766</v>
      </c>
      <c r="Y2490" s="1">
        <v>389.46</v>
      </c>
      <c r="Z2490" s="7">
        <v>74463.375599999999</v>
      </c>
      <c r="AA2490" s="7">
        <v>4.0152677436999999</v>
      </c>
      <c r="AB2490" s="7">
        <v>3.7135680162</v>
      </c>
      <c r="AC2490" s="7" t="s">
        <v>444</v>
      </c>
      <c r="AD2490" s="7" t="s">
        <v>445</v>
      </c>
      <c r="AE2490" s="7">
        <v>2.3908200237999999</v>
      </c>
      <c r="AF2490" s="7" t="s">
        <v>445</v>
      </c>
      <c r="AG2490" s="7">
        <v>4.0799293457000001</v>
      </c>
    </row>
    <row r="2491" spans="1:33" x14ac:dyDescent="0.25">
      <c r="A2491" s="1">
        <v>158898</v>
      </c>
      <c r="B2491" s="1">
        <v>26001000</v>
      </c>
      <c r="C2491" s="1">
        <v>9211046</v>
      </c>
      <c r="D2491" s="1">
        <v>272362</v>
      </c>
      <c r="E2491" s="1" t="s">
        <v>638</v>
      </c>
      <c r="F2491" s="1">
        <v>34203085</v>
      </c>
      <c r="G2491" s="1">
        <v>1.83</v>
      </c>
      <c r="H2491" s="1">
        <v>16.3901682601247</v>
      </c>
      <c r="I2491" s="1">
        <v>-11.562420697140253</v>
      </c>
      <c r="J2491" s="1">
        <v>-0.44085069021199563</v>
      </c>
      <c r="K2491" s="1">
        <v>-15.298788637514813</v>
      </c>
      <c r="L2491" s="1">
        <v>16.615462988578546</v>
      </c>
      <c r="M2491" s="1">
        <v>64.709999084472656</v>
      </c>
      <c r="N2491" s="1">
        <v>0.96661041736602782</v>
      </c>
      <c r="O2491" s="1">
        <v>0.96533690096206171</v>
      </c>
      <c r="P2491" s="1">
        <v>0.9331047047377663</v>
      </c>
      <c r="Q2491" s="1">
        <v>0.96357500076293945</v>
      </c>
      <c r="R2491" s="1">
        <v>0.9329846751933194</v>
      </c>
      <c r="S2491" s="1">
        <v>0.89900070911121355</v>
      </c>
      <c r="T2491" s="1">
        <v>0.89900070911121355</v>
      </c>
      <c r="U2491" s="1">
        <v>0.9331047047377663</v>
      </c>
      <c r="V2491" s="1">
        <v>406.790663</v>
      </c>
      <c r="W2491" s="1">
        <v>379.211635</v>
      </c>
      <c r="X2491" s="1">
        <v>262.000766</v>
      </c>
      <c r="Y2491" s="1">
        <v>389.46</v>
      </c>
      <c r="Z2491" s="7">
        <v>74463.375599999999</v>
      </c>
      <c r="AA2491" s="7">
        <v>20.296075887000001</v>
      </c>
      <c r="AB2491" s="7">
        <v>20.588805868000001</v>
      </c>
      <c r="AC2491" s="7" t="s">
        <v>444</v>
      </c>
      <c r="AD2491" s="7">
        <v>533.28264864000005</v>
      </c>
      <c r="AE2491" s="7">
        <v>14.395916631</v>
      </c>
      <c r="AF2491" s="7">
        <v>823.33115423000004</v>
      </c>
      <c r="AG2491" s="7">
        <v>22.753969475000002</v>
      </c>
    </row>
    <row r="2492" spans="1:33" x14ac:dyDescent="0.25">
      <c r="A2492" s="1">
        <v>158899</v>
      </c>
      <c r="B2492" s="1">
        <v>26001000</v>
      </c>
      <c r="C2492" s="1">
        <v>9211005</v>
      </c>
      <c r="D2492" s="1">
        <v>272360</v>
      </c>
      <c r="E2492" s="1" t="s">
        <v>635</v>
      </c>
      <c r="F2492" s="1">
        <v>34203085</v>
      </c>
      <c r="G2492" s="1">
        <v>1.83</v>
      </c>
      <c r="H2492" s="1">
        <v>73.365268416663596</v>
      </c>
      <c r="I2492" s="1">
        <v>-41.046504925329543</v>
      </c>
      <c r="J2492" s="1">
        <v>6.5584135339624794</v>
      </c>
      <c r="K2492" s="1">
        <v>-69.485968690652228</v>
      </c>
      <c r="L2492" s="1">
        <v>70.316113355541461</v>
      </c>
      <c r="M2492" s="1">
        <v>124.55000305175781</v>
      </c>
      <c r="N2492" s="1">
        <v>0.87858927590506397</v>
      </c>
      <c r="O2492" s="1">
        <v>0.96533690096206171</v>
      </c>
      <c r="P2492" s="1">
        <v>0.84813464882069622</v>
      </c>
      <c r="Q2492" s="1">
        <v>0.89239285060337603</v>
      </c>
      <c r="R2492" s="1">
        <v>0.9329846751933194</v>
      </c>
      <c r="S2492" s="1">
        <v>0.83258885386503123</v>
      </c>
      <c r="T2492" s="1">
        <v>0.83258885386503123</v>
      </c>
      <c r="U2492" s="1">
        <v>0.84813464882069622</v>
      </c>
      <c r="V2492" s="1">
        <v>406.790663</v>
      </c>
      <c r="W2492" s="1">
        <v>379.211635</v>
      </c>
      <c r="X2492" s="1">
        <v>262.000766</v>
      </c>
      <c r="Y2492" s="1">
        <v>389.46</v>
      </c>
      <c r="Z2492" s="7">
        <v>74463.375599999999</v>
      </c>
      <c r="AA2492" s="7">
        <v>3.5739519938000002</v>
      </c>
      <c r="AB2492" s="7">
        <v>3.3838526569999998</v>
      </c>
      <c r="AC2492" s="7" t="s">
        <v>444</v>
      </c>
      <c r="AD2492" s="7" t="s">
        <v>445</v>
      </c>
      <c r="AE2492" s="7">
        <v>2.139323256</v>
      </c>
      <c r="AF2492" s="7" t="s">
        <v>445</v>
      </c>
      <c r="AG2492" s="7">
        <v>3.7536866298999998</v>
      </c>
    </row>
    <row r="2493" spans="1:33" x14ac:dyDescent="0.25">
      <c r="A2493" s="1">
        <v>158900</v>
      </c>
      <c r="B2493" s="1">
        <v>26001000</v>
      </c>
      <c r="C2493" s="1">
        <v>9211004</v>
      </c>
      <c r="D2493" s="1">
        <v>272359</v>
      </c>
      <c r="E2493" s="1" t="s">
        <v>637</v>
      </c>
      <c r="F2493" s="1">
        <v>34203085</v>
      </c>
      <c r="G2493" s="1">
        <v>1.83</v>
      </c>
      <c r="H2493" s="1">
        <v>70.794071684215552</v>
      </c>
      <c r="I2493" s="1">
        <v>-23.241276868718188</v>
      </c>
      <c r="J2493" s="1">
        <v>22.187543357965374</v>
      </c>
      <c r="K2493" s="1">
        <v>-66.775566732516253</v>
      </c>
      <c r="L2493" s="1">
        <v>62.719484011180057</v>
      </c>
      <c r="M2493" s="1">
        <v>98.912498474121094</v>
      </c>
      <c r="N2493" s="1">
        <v>0.93514583587646494</v>
      </c>
      <c r="O2493" s="1">
        <v>0.96533690096206171</v>
      </c>
      <c r="P2493" s="1">
        <v>0.9027307831525635</v>
      </c>
      <c r="Q2493" s="1">
        <v>0.93014583587646482</v>
      </c>
      <c r="R2493" s="1">
        <v>0.9329846751933194</v>
      </c>
      <c r="S2493" s="1">
        <v>0.86781181056762213</v>
      </c>
      <c r="T2493" s="1">
        <v>0.86781181056762213</v>
      </c>
      <c r="U2493" s="1">
        <v>0.9027307831525635</v>
      </c>
      <c r="V2493" s="1">
        <v>406.790663</v>
      </c>
      <c r="W2493" s="1">
        <v>379.211635</v>
      </c>
      <c r="X2493" s="1">
        <v>262.000766</v>
      </c>
      <c r="Y2493" s="1">
        <v>389.46</v>
      </c>
      <c r="Z2493" s="7">
        <v>74463.375599999999</v>
      </c>
      <c r="AA2493" s="7">
        <v>4.4580489880999998</v>
      </c>
      <c r="AB2493" s="7">
        <v>3.8355181174999999</v>
      </c>
      <c r="AC2493" s="7" t="s">
        <v>444</v>
      </c>
      <c r="AD2493" s="7" t="s">
        <v>445</v>
      </c>
      <c r="AE2493" s="7">
        <v>2.4049484000999999</v>
      </c>
      <c r="AF2493" s="7" t="s">
        <v>445</v>
      </c>
      <c r="AG2493" s="7">
        <v>4.2650624772999999</v>
      </c>
    </row>
    <row r="2494" spans="1:33" x14ac:dyDescent="0.25">
      <c r="A2494" s="1">
        <v>158901</v>
      </c>
      <c r="B2494" s="1">
        <v>26001000</v>
      </c>
      <c r="C2494" s="1">
        <v>9211048</v>
      </c>
      <c r="D2494" s="1">
        <v>272363</v>
      </c>
      <c r="E2494" s="1" t="s">
        <v>640</v>
      </c>
      <c r="F2494" s="1">
        <v>34203085</v>
      </c>
      <c r="G2494" s="1">
        <v>1.83</v>
      </c>
      <c r="H2494" s="1">
        <v>57.915339311523077</v>
      </c>
      <c r="I2494" s="1">
        <v>-33.51401064430474</v>
      </c>
      <c r="J2494" s="1">
        <v>4.4183932914582522</v>
      </c>
      <c r="K2494" s="1">
        <v>-55.043261258949343</v>
      </c>
      <c r="L2494" s="1">
        <v>55.837408628966287</v>
      </c>
      <c r="M2494" s="1">
        <v>120.83999633789063</v>
      </c>
      <c r="N2494" s="1">
        <v>0.89033684981496708</v>
      </c>
      <c r="O2494" s="1">
        <v>0.96533690096206171</v>
      </c>
      <c r="P2494" s="1">
        <v>0.85947501541270488</v>
      </c>
      <c r="Q2494" s="1">
        <v>0.90021053113435467</v>
      </c>
      <c r="R2494" s="1">
        <v>0.9329846751933194</v>
      </c>
      <c r="S2494" s="1">
        <v>0.83988262999599139</v>
      </c>
      <c r="T2494" s="1">
        <v>0.83988262999599139</v>
      </c>
      <c r="U2494" s="1">
        <v>0.85947501541270488</v>
      </c>
      <c r="V2494" s="1">
        <v>406.790663</v>
      </c>
      <c r="W2494" s="1">
        <v>379.211635</v>
      </c>
      <c r="X2494" s="1">
        <v>262.000766</v>
      </c>
      <c r="Y2494" s="1">
        <v>389.46</v>
      </c>
      <c r="Z2494" s="7">
        <v>74463.375599999999</v>
      </c>
      <c r="AA2494" s="7">
        <v>4.8369994926000004</v>
      </c>
      <c r="AB2494" s="7">
        <v>4.6275751762999997</v>
      </c>
      <c r="AC2494" s="7" t="s">
        <v>444</v>
      </c>
      <c r="AD2494" s="7" t="s">
        <v>445</v>
      </c>
      <c r="AE2494" s="7">
        <v>2.9977626212000001</v>
      </c>
      <c r="AF2494" s="7" t="s">
        <v>445</v>
      </c>
      <c r="AG2494" s="7">
        <v>5.0812374093999999</v>
      </c>
    </row>
    <row r="2495" spans="1:33" x14ac:dyDescent="0.25">
      <c r="A2495" s="1">
        <v>166135</v>
      </c>
      <c r="B2495" s="1">
        <v>26002000</v>
      </c>
      <c r="C2495" s="1">
        <v>9211005</v>
      </c>
      <c r="D2495" s="1">
        <v>272375</v>
      </c>
      <c r="E2495" s="1" t="s">
        <v>635</v>
      </c>
      <c r="F2495" s="1">
        <v>34203085</v>
      </c>
      <c r="G2495" s="1">
        <v>1.83</v>
      </c>
      <c r="H2495" s="1">
        <v>68.358115599912125</v>
      </c>
      <c r="I2495" s="1">
        <v>-36.425336856213264</v>
      </c>
      <c r="J2495" s="1">
        <v>7.4064198161343517</v>
      </c>
      <c r="K2495" s="1">
        <v>-64.687670300034085</v>
      </c>
      <c r="L2495" s="1">
        <v>64.973293265156713</v>
      </c>
      <c r="M2495" s="1">
        <v>124.55000305175781</v>
      </c>
      <c r="N2495" s="1">
        <v>0.87858927590506397</v>
      </c>
      <c r="O2495" s="1">
        <v>0.96533690096206171</v>
      </c>
      <c r="P2495" s="1">
        <v>0.84813464882069622</v>
      </c>
      <c r="Q2495" s="1">
        <v>0.89239285060337603</v>
      </c>
      <c r="R2495" s="1">
        <v>0.9329846751933194</v>
      </c>
      <c r="S2495" s="1">
        <v>0.83258885386503123</v>
      </c>
      <c r="T2495" s="1">
        <v>0.83258885386503123</v>
      </c>
      <c r="U2495" s="1">
        <v>0.84813464882069622</v>
      </c>
      <c r="V2495" s="1">
        <v>406.790663</v>
      </c>
      <c r="W2495" s="1">
        <v>379.211635</v>
      </c>
      <c r="X2495" s="1">
        <v>262.000766</v>
      </c>
      <c r="Y2495" s="1">
        <v>389.46</v>
      </c>
      <c r="Z2495" s="7">
        <v>74463.375599999999</v>
      </c>
      <c r="AA2495" s="7">
        <v>3.9500727255000001</v>
      </c>
      <c r="AB2495" s="7">
        <v>3.7049647880999999</v>
      </c>
      <c r="AC2495" s="7" t="s">
        <v>444</v>
      </c>
      <c r="AD2495" s="7" t="s">
        <v>445</v>
      </c>
      <c r="AE2495" s="7">
        <v>2.3721869479</v>
      </c>
      <c r="AF2495" s="7" t="s">
        <v>445</v>
      </c>
      <c r="AG2495" s="7">
        <v>4.1062979823000001</v>
      </c>
    </row>
    <row r="2496" spans="1:33" x14ac:dyDescent="0.25">
      <c r="A2496" s="1">
        <v>166136</v>
      </c>
      <c r="B2496" s="1">
        <v>26002000</v>
      </c>
      <c r="C2496" s="1">
        <v>9211004</v>
      </c>
      <c r="D2496" s="1">
        <v>272374</v>
      </c>
      <c r="E2496" s="1" t="s">
        <v>637</v>
      </c>
      <c r="F2496" s="1">
        <v>34203085</v>
      </c>
      <c r="G2496" s="1">
        <v>1.83</v>
      </c>
      <c r="H2496" s="1">
        <v>65.787238405962256</v>
      </c>
      <c r="I2496" s="1">
        <v>-18.618919459799578</v>
      </c>
      <c r="J2496" s="1">
        <v>23.035228653571451</v>
      </c>
      <c r="K2496" s="1">
        <v>-61.978455712499347</v>
      </c>
      <c r="L2496" s="1">
        <v>57.825417392996833</v>
      </c>
      <c r="M2496" s="1">
        <v>98.912498474121094</v>
      </c>
      <c r="N2496" s="1">
        <v>0.93514583587646494</v>
      </c>
      <c r="O2496" s="1">
        <v>0.96533690096206171</v>
      </c>
      <c r="P2496" s="1">
        <v>0.9027307831525635</v>
      </c>
      <c r="Q2496" s="1">
        <v>0.93014583587646482</v>
      </c>
      <c r="R2496" s="1">
        <v>0.9329846751933194</v>
      </c>
      <c r="S2496" s="1">
        <v>0.86781181056762213</v>
      </c>
      <c r="T2496" s="1">
        <v>0.86781181056762213</v>
      </c>
      <c r="U2496" s="1">
        <v>0.9027307831525635</v>
      </c>
      <c r="V2496" s="1">
        <v>406.790663</v>
      </c>
      <c r="W2496" s="1">
        <v>379.211635</v>
      </c>
      <c r="X2496" s="1">
        <v>262.000766</v>
      </c>
      <c r="Y2496" s="1">
        <v>389.46</v>
      </c>
      <c r="Z2496" s="7">
        <v>74463.375599999999</v>
      </c>
      <c r="AA2496" s="7">
        <v>4.9199921363000003</v>
      </c>
      <c r="AB2496" s="7">
        <v>4.2035322432999997</v>
      </c>
      <c r="AC2496" s="7" t="s">
        <v>444</v>
      </c>
      <c r="AD2496" s="7" t="s">
        <v>445</v>
      </c>
      <c r="AE2496" s="7">
        <v>2.6684902278</v>
      </c>
      <c r="AF2496" s="7" t="s">
        <v>445</v>
      </c>
      <c r="AG2496" s="7">
        <v>4.6725764907</v>
      </c>
    </row>
    <row r="2497" spans="1:33" x14ac:dyDescent="0.25">
      <c r="A2497" s="1">
        <v>169247</v>
      </c>
      <c r="B2497" s="1">
        <v>20050006</v>
      </c>
      <c r="C2497" s="1">
        <v>9211004</v>
      </c>
      <c r="D2497" s="1">
        <v>272268</v>
      </c>
      <c r="E2497" s="1" t="s">
        <v>637</v>
      </c>
      <c r="F2497" s="1">
        <v>34203085</v>
      </c>
      <c r="G2497" s="1">
        <v>1.83</v>
      </c>
      <c r="H2497" s="1">
        <v>72.063120738858885</v>
      </c>
      <c r="I2497" s="1">
        <v>-27.582882825688937</v>
      </c>
      <c r="J2497" s="1">
        <v>18.943604687874121</v>
      </c>
      <c r="K2497" s="1">
        <v>-66.352018745207317</v>
      </c>
      <c r="L2497" s="1">
        <v>64.706702472605755</v>
      </c>
      <c r="M2497" s="1">
        <v>98.912498474121094</v>
      </c>
      <c r="N2497" s="1">
        <v>0.93514583587646494</v>
      </c>
      <c r="O2497" s="1">
        <v>0.96533690096206171</v>
      </c>
      <c r="P2497" s="1">
        <v>0.9027307831525635</v>
      </c>
      <c r="Q2497" s="1">
        <v>0.93014583587646482</v>
      </c>
      <c r="R2497" s="1">
        <v>0.9329846751933194</v>
      </c>
      <c r="S2497" s="1">
        <v>0.86781181056762213</v>
      </c>
      <c r="T2497" s="1">
        <v>0.86781181056762213</v>
      </c>
      <c r="U2497" s="1">
        <v>0.9027307831525635</v>
      </c>
      <c r="V2497" s="1">
        <v>406.790663</v>
      </c>
      <c r="W2497" s="1">
        <v>379.211635</v>
      </c>
      <c r="X2497" s="1">
        <v>262.000766</v>
      </c>
      <c r="Y2497" s="1">
        <v>389.46</v>
      </c>
      <c r="Z2497" s="7">
        <v>74463.375599999999</v>
      </c>
      <c r="AA2497" s="7">
        <v>4.2904259244</v>
      </c>
      <c r="AB2497" s="7">
        <v>3.7503634692999999</v>
      </c>
      <c r="AC2497" s="7" t="s">
        <v>444</v>
      </c>
      <c r="AD2497" s="7" t="s">
        <v>445</v>
      </c>
      <c r="AE2497" s="7">
        <v>2.4266833687</v>
      </c>
      <c r="AF2497" s="7" t="s">
        <v>445</v>
      </c>
      <c r="AG2497" s="7">
        <v>4.2986712003000003</v>
      </c>
    </row>
    <row r="2498" spans="1:33" x14ac:dyDescent="0.25">
      <c r="A2498" s="1">
        <v>171345</v>
      </c>
      <c r="B2498" s="1">
        <v>20051006</v>
      </c>
      <c r="C2498" s="1">
        <v>9211004</v>
      </c>
      <c r="D2498" s="1">
        <v>272273</v>
      </c>
      <c r="E2498" s="1" t="s">
        <v>637</v>
      </c>
      <c r="F2498" s="1">
        <v>34203085</v>
      </c>
      <c r="G2498" s="1">
        <v>1.83</v>
      </c>
      <c r="H2498" s="1">
        <v>65.942096728277392</v>
      </c>
      <c r="I2498" s="1">
        <v>-15.070818794786209</v>
      </c>
      <c r="J2498" s="1">
        <v>26.881863734441787</v>
      </c>
      <c r="K2498" s="1">
        <v>-62.517027742158135</v>
      </c>
      <c r="L2498" s="1">
        <v>57.434313112589813</v>
      </c>
      <c r="M2498" s="1">
        <v>98.912498474121094</v>
      </c>
      <c r="N2498" s="1">
        <v>0.93514583587646494</v>
      </c>
      <c r="O2498" s="1">
        <v>0.96533690096206171</v>
      </c>
      <c r="P2498" s="1">
        <v>0.9027307831525635</v>
      </c>
      <c r="Q2498" s="1">
        <v>0.93014583587646482</v>
      </c>
      <c r="R2498" s="1">
        <v>0.9329846751933194</v>
      </c>
      <c r="S2498" s="1">
        <v>0.86781181056762213</v>
      </c>
      <c r="T2498" s="1">
        <v>0.86781181056762213</v>
      </c>
      <c r="U2498" s="1">
        <v>0.9027307831525635</v>
      </c>
      <c r="V2498" s="1">
        <v>406.790663</v>
      </c>
      <c r="W2498" s="1">
        <v>379.211635</v>
      </c>
      <c r="X2498" s="1">
        <v>262.000766</v>
      </c>
      <c r="Y2498" s="1">
        <v>389.46</v>
      </c>
      <c r="Z2498" s="7">
        <v>74463.375599999999</v>
      </c>
      <c r="AA2498" s="7">
        <v>4.9603048716</v>
      </c>
      <c r="AB2498" s="7">
        <v>4.1913122758999997</v>
      </c>
      <c r="AC2498" s="7" t="s">
        <v>444</v>
      </c>
      <c r="AD2498" s="7" t="s">
        <v>445</v>
      </c>
      <c r="AE2498" s="7">
        <v>2.6368868982000002</v>
      </c>
      <c r="AF2498" s="7" t="s">
        <v>445</v>
      </c>
      <c r="AG2498" s="7">
        <v>4.6237083480000001</v>
      </c>
    </row>
    <row r="2499" spans="1:33" x14ac:dyDescent="0.25">
      <c r="A2499" s="1">
        <v>173443</v>
      </c>
      <c r="B2499" s="1">
        <v>20052006</v>
      </c>
      <c r="C2499" s="1">
        <v>9211005</v>
      </c>
      <c r="D2499" s="1">
        <v>272278</v>
      </c>
      <c r="E2499" s="1" t="s">
        <v>635</v>
      </c>
      <c r="F2499" s="1">
        <v>34203085</v>
      </c>
      <c r="G2499" s="1">
        <v>1.83</v>
      </c>
      <c r="H2499" s="1">
        <v>69.244511839536699</v>
      </c>
      <c r="I2499" s="1">
        <v>-25.496946255055306</v>
      </c>
      <c r="J2499" s="1">
        <v>19.715178610451076</v>
      </c>
      <c r="K2499" s="1">
        <v>-67.715082113784561</v>
      </c>
      <c r="L2499" s="1">
        <v>61.792626917544808</v>
      </c>
      <c r="M2499" s="1">
        <v>124.55000305175781</v>
      </c>
      <c r="N2499" s="1">
        <v>0.87858927590506397</v>
      </c>
      <c r="O2499" s="1">
        <v>0.96533690096206171</v>
      </c>
      <c r="P2499" s="1">
        <v>0.84813464882069622</v>
      </c>
      <c r="Q2499" s="1">
        <v>0.89239285060337603</v>
      </c>
      <c r="R2499" s="1">
        <v>0.9329846751933194</v>
      </c>
      <c r="S2499" s="1">
        <v>0.83258885386503123</v>
      </c>
      <c r="T2499" s="1">
        <v>0.83258885386503123</v>
      </c>
      <c r="U2499" s="1">
        <v>0.84813464882069622</v>
      </c>
      <c r="V2499" s="1">
        <v>406.790663</v>
      </c>
      <c r="W2499" s="1">
        <v>379.211635</v>
      </c>
      <c r="X2499" s="1">
        <v>262.000766</v>
      </c>
      <c r="Y2499" s="1">
        <v>389.46</v>
      </c>
      <c r="Z2499" s="7">
        <v>74463.375599999999</v>
      </c>
      <c r="AA2499" s="7">
        <v>4.2048689775000003</v>
      </c>
      <c r="AB2499" s="7">
        <v>3.6447367212000001</v>
      </c>
      <c r="AC2499" s="7" t="s">
        <v>444</v>
      </c>
      <c r="AD2499" s="7" t="s">
        <v>445</v>
      </c>
      <c r="AE2499" s="7">
        <v>2.2214229189000001</v>
      </c>
      <c r="AF2499" s="7" t="s">
        <v>445</v>
      </c>
      <c r="AG2499" s="7">
        <v>3.8780051653999998</v>
      </c>
    </row>
    <row r="2500" spans="1:33" x14ac:dyDescent="0.25">
      <c r="A2500" s="1">
        <v>175541</v>
      </c>
      <c r="B2500" s="1">
        <v>20053006</v>
      </c>
      <c r="C2500" s="1">
        <v>9211006</v>
      </c>
      <c r="D2500" s="1">
        <v>272283</v>
      </c>
      <c r="E2500" s="1" t="s">
        <v>633</v>
      </c>
      <c r="F2500" s="1">
        <v>34203085</v>
      </c>
      <c r="G2500" s="1">
        <v>1.83</v>
      </c>
      <c r="H2500" s="1">
        <v>62.92776567124173</v>
      </c>
      <c r="I2500" s="1">
        <v>-15.015114568229066</v>
      </c>
      <c r="J2500" s="1">
        <v>27.352389620559812</v>
      </c>
      <c r="K2500" s="1">
        <v>-62.861327725597668</v>
      </c>
      <c r="L2500" s="1">
        <v>56.861125010891215</v>
      </c>
      <c r="M2500" s="1">
        <v>132.83750915527344</v>
      </c>
      <c r="N2500" s="1">
        <v>0.85195086342947812</v>
      </c>
      <c r="O2500" s="1">
        <v>0.96533690096206171</v>
      </c>
      <c r="P2500" s="1">
        <v>0.82241960627496513</v>
      </c>
      <c r="Q2500" s="1">
        <v>0.87463390895298543</v>
      </c>
      <c r="R2500" s="1">
        <v>0.9329846751933194</v>
      </c>
      <c r="S2500" s="1">
        <v>0.81602003345756435</v>
      </c>
      <c r="T2500" s="1">
        <v>0.81602003345756435</v>
      </c>
      <c r="U2500" s="1">
        <v>0.82241960627496513</v>
      </c>
      <c r="V2500" s="1">
        <v>406.790663</v>
      </c>
      <c r="W2500" s="1">
        <v>379.211635</v>
      </c>
      <c r="X2500" s="1">
        <v>262.000766</v>
      </c>
      <c r="Y2500" s="1">
        <v>389.46</v>
      </c>
      <c r="Z2500" s="7">
        <v>74463.375599999999</v>
      </c>
      <c r="AA2500" s="7">
        <v>4.4847856683999998</v>
      </c>
      <c r="AB2500" s="7">
        <v>3.9560171130000001</v>
      </c>
      <c r="AC2500" s="7" t="s">
        <v>444</v>
      </c>
      <c r="AD2500" s="7" t="s">
        <v>445</v>
      </c>
      <c r="AE2500" s="7">
        <v>2.4011033741999999</v>
      </c>
      <c r="AF2500" s="7" t="s">
        <v>445</v>
      </c>
      <c r="AG2500" s="7">
        <v>4.0953352633</v>
      </c>
    </row>
    <row r="2501" spans="1:33" x14ac:dyDescent="0.25">
      <c r="A2501" s="1">
        <v>177639</v>
      </c>
      <c r="B2501" s="1">
        <v>20054006</v>
      </c>
      <c r="C2501" s="1">
        <v>9211013</v>
      </c>
      <c r="D2501" s="1">
        <v>272288</v>
      </c>
      <c r="E2501" s="1" t="s">
        <v>634</v>
      </c>
      <c r="F2501" s="1">
        <v>34203085</v>
      </c>
      <c r="G2501" s="1">
        <v>1.83</v>
      </c>
      <c r="H2501" s="1">
        <v>41.973028886991209</v>
      </c>
      <c r="I2501" s="1">
        <v>-9.8214753868964859</v>
      </c>
      <c r="J2501" s="1">
        <v>20.71002398013637</v>
      </c>
      <c r="K2501" s="1">
        <v>-42.131879456896954</v>
      </c>
      <c r="L2501" s="1">
        <v>38.188701337869141</v>
      </c>
      <c r="M2501" s="1">
        <v>119.41749572753906</v>
      </c>
      <c r="N2501" s="1">
        <v>0.89333158794202294</v>
      </c>
      <c r="O2501" s="1">
        <v>0.96533690096206171</v>
      </c>
      <c r="P2501" s="1">
        <v>0.86236594663546995</v>
      </c>
      <c r="Q2501" s="1">
        <v>0.90208224246376456</v>
      </c>
      <c r="R2501" s="1">
        <v>0.9329846751933194</v>
      </c>
      <c r="S2501" s="1">
        <v>0.84162890798271661</v>
      </c>
      <c r="T2501" s="1">
        <v>0.84162890798271661</v>
      </c>
      <c r="U2501" s="1">
        <v>0.86236594663546995</v>
      </c>
      <c r="V2501" s="1">
        <v>406.790663</v>
      </c>
      <c r="W2501" s="1">
        <v>379.211635</v>
      </c>
      <c r="X2501" s="1">
        <v>262.000766</v>
      </c>
      <c r="Y2501" s="1">
        <v>389.46</v>
      </c>
      <c r="Z2501" s="7">
        <v>74463.375599999999</v>
      </c>
      <c r="AA2501" s="7">
        <v>7.5632448638999996</v>
      </c>
      <c r="AB2501" s="7">
        <v>6.7911746962999997</v>
      </c>
      <c r="AC2501" s="7" t="s">
        <v>444</v>
      </c>
      <c r="AD2501" s="7" t="s">
        <v>445</v>
      </c>
      <c r="AE2501" s="7">
        <v>4.2337427483000001</v>
      </c>
      <c r="AF2501" s="7" t="s">
        <v>445</v>
      </c>
      <c r="AG2501" s="7">
        <v>6.9715656151000003</v>
      </c>
    </row>
    <row r="2502" spans="1:33" x14ac:dyDescent="0.25">
      <c r="A2502" s="1">
        <v>179737</v>
      </c>
      <c r="B2502" s="1">
        <v>20055006</v>
      </c>
      <c r="C2502" s="1">
        <v>9211016</v>
      </c>
      <c r="D2502" s="1">
        <v>272293</v>
      </c>
      <c r="E2502" s="1" t="s">
        <v>634</v>
      </c>
      <c r="F2502" s="1">
        <v>34203085</v>
      </c>
      <c r="G2502" s="1">
        <v>1.83</v>
      </c>
      <c r="H2502" s="1">
        <v>48.838010475344547</v>
      </c>
      <c r="I2502" s="1">
        <v>-18.598867931598669</v>
      </c>
      <c r="J2502" s="1">
        <v>16.959374257990433</v>
      </c>
      <c r="K2502" s="1">
        <v>-47.979094521207934</v>
      </c>
      <c r="L2502" s="1">
        <v>42.954837137018863</v>
      </c>
      <c r="M2502" s="1">
        <v>116.6824951171875</v>
      </c>
      <c r="N2502" s="1">
        <v>0.89908948396381572</v>
      </c>
      <c r="O2502" s="1">
        <v>0.96533690096206171</v>
      </c>
      <c r="P2502" s="1">
        <v>0.86792425613720914</v>
      </c>
      <c r="Q2502" s="1">
        <v>0.90568092747738504</v>
      </c>
      <c r="R2502" s="1">
        <v>0.9329846751933194</v>
      </c>
      <c r="S2502" s="1">
        <v>0.84498642595127238</v>
      </c>
      <c r="T2502" s="1">
        <v>0.84498642595127238</v>
      </c>
      <c r="U2502" s="1">
        <v>0.86792425613720914</v>
      </c>
      <c r="V2502" s="1">
        <v>406.790663</v>
      </c>
      <c r="W2502" s="1">
        <v>379.211635</v>
      </c>
      <c r="X2502" s="1">
        <v>262.000766</v>
      </c>
      <c r="Y2502" s="1">
        <v>389.46</v>
      </c>
      <c r="Z2502" s="7">
        <v>74463.375599999999</v>
      </c>
      <c r="AA2502" s="7">
        <v>6.6621632896999996</v>
      </c>
      <c r="AB2502" s="7">
        <v>5.7391561003999998</v>
      </c>
      <c r="AC2502" s="7" t="s">
        <v>444</v>
      </c>
      <c r="AD2502" s="7" t="s">
        <v>445</v>
      </c>
      <c r="AE2502" s="7">
        <v>3.6142407035000002</v>
      </c>
      <c r="AF2502" s="7" t="s">
        <v>445</v>
      </c>
      <c r="AG2502" s="7">
        <v>6.0451888299999998</v>
      </c>
    </row>
    <row r="2503" spans="1:33" x14ac:dyDescent="0.25">
      <c r="A2503" s="1">
        <v>181835</v>
      </c>
      <c r="B2503" s="1">
        <v>20056006</v>
      </c>
      <c r="C2503" s="1">
        <v>9211022</v>
      </c>
      <c r="D2503" s="1">
        <v>272298</v>
      </c>
      <c r="E2503" s="1" t="s">
        <v>636</v>
      </c>
      <c r="F2503" s="1">
        <v>34203085</v>
      </c>
      <c r="G2503" s="1">
        <v>1.83</v>
      </c>
      <c r="H2503" s="1">
        <v>50.104330142637544</v>
      </c>
      <c r="I2503" s="1">
        <v>-23.643343096626889</v>
      </c>
      <c r="J2503" s="1">
        <v>11.819491981323996</v>
      </c>
      <c r="K2503" s="1">
        <v>-47.770460919899989</v>
      </c>
      <c r="L2503" s="1">
        <v>45.365933050546445</v>
      </c>
      <c r="M2503" s="1">
        <v>114.66500091552734</v>
      </c>
      <c r="N2503" s="1">
        <v>0.90333684017783711</v>
      </c>
      <c r="O2503" s="1">
        <v>0.96533690096206171</v>
      </c>
      <c r="P2503" s="1">
        <v>0.87202438582213448</v>
      </c>
      <c r="Q2503" s="1">
        <v>0.90833552511114846</v>
      </c>
      <c r="R2503" s="1">
        <v>0.9329846751933194</v>
      </c>
      <c r="S2503" s="1">
        <v>0.84746312486237807</v>
      </c>
      <c r="T2503" s="1">
        <v>0.84746312486237807</v>
      </c>
      <c r="U2503" s="1">
        <v>0.87202438582213448</v>
      </c>
      <c r="V2503" s="1">
        <v>406.790663</v>
      </c>
      <c r="W2503" s="1">
        <v>379.211635</v>
      </c>
      <c r="X2503" s="1">
        <v>262.000766</v>
      </c>
      <c r="Y2503" s="1">
        <v>389.46</v>
      </c>
      <c r="Z2503" s="7">
        <v>74463.375599999999</v>
      </c>
      <c r="AA2503" s="7">
        <v>6.2892095648000002</v>
      </c>
      <c r="AB2503" s="7">
        <v>5.5998645658999999</v>
      </c>
      <c r="AC2503" s="7" t="s">
        <v>444</v>
      </c>
      <c r="AD2503" s="7" t="s">
        <v>445</v>
      </c>
      <c r="AE2503" s="7">
        <v>3.6479766699999998</v>
      </c>
      <c r="AF2503" s="7" t="s">
        <v>445</v>
      </c>
      <c r="AG2503" s="7">
        <v>6.1093853975999997</v>
      </c>
    </row>
    <row r="2504" spans="1:33" x14ac:dyDescent="0.25">
      <c r="A2504" s="1">
        <v>183933</v>
      </c>
      <c r="B2504" s="1">
        <v>20057006</v>
      </c>
      <c r="C2504" s="1">
        <v>9211031</v>
      </c>
      <c r="D2504" s="1">
        <v>272303</v>
      </c>
      <c r="E2504" s="1" t="s">
        <v>639</v>
      </c>
      <c r="F2504" s="1">
        <v>34203085</v>
      </c>
      <c r="G2504" s="1">
        <v>1.83</v>
      </c>
      <c r="H2504" s="1">
        <v>22.000720579516006</v>
      </c>
      <c r="I2504" s="1">
        <v>-12.675779593691214</v>
      </c>
      <c r="J2504" s="1">
        <v>6.2428336401765208</v>
      </c>
      <c r="K2504" s="1">
        <v>-22.058075517406664</v>
      </c>
      <c r="L2504" s="1">
        <v>19.671980408357651</v>
      </c>
      <c r="M2504" s="1">
        <v>34.474998474121094</v>
      </c>
      <c r="N2504" s="1">
        <v>0.98970659838782415</v>
      </c>
      <c r="O2504" s="1">
        <v>0.96533690096206171</v>
      </c>
      <c r="P2504" s="1">
        <v>0.95540030054940595</v>
      </c>
      <c r="Q2504" s="1">
        <v>0.98877083460489912</v>
      </c>
      <c r="R2504" s="1">
        <v>0.9329846751933194</v>
      </c>
      <c r="S2504" s="1">
        <v>0.92250803596447917</v>
      </c>
      <c r="T2504" s="1">
        <v>0.92250803596447917</v>
      </c>
      <c r="U2504" s="1">
        <v>0.95540030054940595</v>
      </c>
      <c r="V2504" s="1">
        <v>406.790663</v>
      </c>
      <c r="W2504" s="1">
        <v>379.211635</v>
      </c>
      <c r="X2504" s="1">
        <v>262.000766</v>
      </c>
      <c r="Y2504" s="1">
        <v>389.46</v>
      </c>
      <c r="Z2504" s="7">
        <v>74463.375599999999</v>
      </c>
      <c r="AA2504" s="7">
        <v>17.417002383</v>
      </c>
      <c r="AB2504" s="7">
        <v>15.467592902</v>
      </c>
      <c r="AC2504" s="7" t="s">
        <v>444</v>
      </c>
      <c r="AD2504" s="7" t="s">
        <v>445</v>
      </c>
      <c r="AE2504" s="7">
        <v>9.9573390422999992</v>
      </c>
      <c r="AF2504" s="7" t="s">
        <v>445</v>
      </c>
      <c r="AG2504" s="7">
        <v>15.868661128999999</v>
      </c>
    </row>
    <row r="2505" spans="1:33" x14ac:dyDescent="0.25">
      <c r="A2505" s="1">
        <v>186031</v>
      </c>
      <c r="B2505" s="1">
        <v>20058006</v>
      </c>
      <c r="C2505" s="1">
        <v>9211046</v>
      </c>
      <c r="D2505" s="1">
        <v>272308</v>
      </c>
      <c r="E2505" s="1" t="s">
        <v>638</v>
      </c>
      <c r="F2505" s="1">
        <v>34203085</v>
      </c>
      <c r="G2505" s="1">
        <v>1.83</v>
      </c>
      <c r="H2505" s="1">
        <v>15.646055366544163</v>
      </c>
      <c r="I2505" s="1">
        <v>2.0986268197397688</v>
      </c>
      <c r="J2505" s="1">
        <v>14.534561852041634</v>
      </c>
      <c r="K2505" s="1">
        <v>-15.818405168437421</v>
      </c>
      <c r="L2505" s="1">
        <v>16.978420156308815</v>
      </c>
      <c r="M2505" s="1">
        <v>64.709999084472656</v>
      </c>
      <c r="N2505" s="1">
        <v>0.96661041736602782</v>
      </c>
      <c r="O2505" s="1">
        <v>0.96533690096206171</v>
      </c>
      <c r="P2505" s="1">
        <v>0.9331047047377663</v>
      </c>
      <c r="Q2505" s="1">
        <v>0.96357500076293945</v>
      </c>
      <c r="R2505" s="1">
        <v>0.9329846751933194</v>
      </c>
      <c r="S2505" s="1">
        <v>0.89900070911121355</v>
      </c>
      <c r="T2505" s="1">
        <v>0.89900070911121355</v>
      </c>
      <c r="U2505" s="1">
        <v>0.9331047047377663</v>
      </c>
      <c r="V2505" s="1">
        <v>406.790663</v>
      </c>
      <c r="W2505" s="1">
        <v>379.211635</v>
      </c>
      <c r="X2505" s="1">
        <v>262.000766</v>
      </c>
      <c r="Y2505" s="1">
        <v>389.46</v>
      </c>
      <c r="Z2505" s="7">
        <v>74463.375599999999</v>
      </c>
      <c r="AA2505" s="7">
        <v>19.840817781999998</v>
      </c>
      <c r="AB2505" s="7">
        <v>21.615550848000002</v>
      </c>
      <c r="AC2505" s="7">
        <v>167.60747103</v>
      </c>
      <c r="AD2505" s="7" t="s">
        <v>445</v>
      </c>
      <c r="AE2505" s="7">
        <v>13.890178366000001</v>
      </c>
      <c r="AF2505" s="7" t="s">
        <v>445</v>
      </c>
      <c r="AG2505" s="7">
        <v>21.973678726999999</v>
      </c>
    </row>
    <row r="2506" spans="1:33" x14ac:dyDescent="0.25">
      <c r="A2506" s="1">
        <v>188129</v>
      </c>
      <c r="B2506" s="1">
        <v>20093006</v>
      </c>
      <c r="C2506" s="1">
        <v>9211048</v>
      </c>
      <c r="D2506" s="1">
        <v>272326</v>
      </c>
      <c r="E2506" s="1" t="s">
        <v>640</v>
      </c>
      <c r="F2506" s="1">
        <v>34203085</v>
      </c>
      <c r="G2506" s="1">
        <v>1.83</v>
      </c>
      <c r="H2506" s="1">
        <v>49.765485580615319</v>
      </c>
      <c r="I2506" s="1">
        <v>-16.107342358676249</v>
      </c>
      <c r="J2506" s="1">
        <v>18.089455411756067</v>
      </c>
      <c r="K2506" s="1">
        <v>-49.482908157351112</v>
      </c>
      <c r="L2506" s="1">
        <v>43.716419086358663</v>
      </c>
      <c r="M2506" s="1">
        <v>120.83999633789063</v>
      </c>
      <c r="N2506" s="1">
        <v>0.89033684981496708</v>
      </c>
      <c r="O2506" s="1">
        <v>0.96533690096206171</v>
      </c>
      <c r="P2506" s="1">
        <v>0.85947501541270488</v>
      </c>
      <c r="Q2506" s="1">
        <v>0.90021053113435467</v>
      </c>
      <c r="R2506" s="1">
        <v>0.9329846751933194</v>
      </c>
      <c r="S2506" s="1">
        <v>0.83988262999599139</v>
      </c>
      <c r="T2506" s="1">
        <v>0.83988262999599139</v>
      </c>
      <c r="U2506" s="1">
        <v>0.85947501541270488</v>
      </c>
      <c r="V2506" s="1">
        <v>406.790663</v>
      </c>
      <c r="W2506" s="1">
        <v>379.211635</v>
      </c>
      <c r="X2506" s="1">
        <v>262.000766</v>
      </c>
      <c r="Y2506" s="1">
        <v>389.46</v>
      </c>
      <c r="Z2506" s="7">
        <v>74463.375599999999</v>
      </c>
      <c r="AA2506" s="7">
        <v>6.4553893628000001</v>
      </c>
      <c r="AB2506" s="7">
        <v>5.5491760411</v>
      </c>
      <c r="AC2506" s="7" t="s">
        <v>444</v>
      </c>
      <c r="AD2506" s="7" t="s">
        <v>445</v>
      </c>
      <c r="AE2506" s="7">
        <v>3.4469878712000002</v>
      </c>
      <c r="AF2506" s="7" t="s">
        <v>445</v>
      </c>
      <c r="AG2506" s="7">
        <v>5.7645809830000001</v>
      </c>
    </row>
    <row r="2507" spans="1:33" x14ac:dyDescent="0.25">
      <c r="A2507" s="1">
        <v>190227</v>
      </c>
      <c r="B2507" s="1">
        <v>21051006</v>
      </c>
      <c r="C2507" s="1">
        <v>9211048</v>
      </c>
      <c r="D2507" s="1">
        <v>272354</v>
      </c>
      <c r="E2507" s="1" t="s">
        <v>640</v>
      </c>
      <c r="F2507" s="1">
        <v>34203085</v>
      </c>
      <c r="G2507" s="1">
        <v>1.83</v>
      </c>
      <c r="H2507" s="1">
        <v>54.171375284760643</v>
      </c>
      <c r="I2507" s="1">
        <v>-20.813216716714813</v>
      </c>
      <c r="J2507" s="1">
        <v>15.177009802411888</v>
      </c>
      <c r="K2507" s="1">
        <v>-53.158765047528163</v>
      </c>
      <c r="L2507" s="1">
        <v>48.401881190794697</v>
      </c>
      <c r="M2507" s="1">
        <v>120.83999633789063</v>
      </c>
      <c r="N2507" s="1">
        <v>0.89033684981496708</v>
      </c>
      <c r="O2507" s="1">
        <v>0.96533690096206171</v>
      </c>
      <c r="P2507" s="1">
        <v>0.85947501541270488</v>
      </c>
      <c r="Q2507" s="1">
        <v>0.90021053113435467</v>
      </c>
      <c r="R2507" s="1">
        <v>0.9329846751933194</v>
      </c>
      <c r="S2507" s="1">
        <v>0.83988262999599139</v>
      </c>
      <c r="T2507" s="1">
        <v>0.83988262999599139</v>
      </c>
      <c r="U2507" s="1">
        <v>0.85947501541270488</v>
      </c>
      <c r="V2507" s="1">
        <v>406.790663</v>
      </c>
      <c r="W2507" s="1">
        <v>379.211635</v>
      </c>
      <c r="X2507" s="1">
        <v>262.000766</v>
      </c>
      <c r="Y2507" s="1">
        <v>389.46</v>
      </c>
      <c r="Z2507" s="7">
        <v>74463.375599999999</v>
      </c>
      <c r="AA2507" s="7">
        <v>5.7336830266999996</v>
      </c>
      <c r="AB2507" s="7">
        <v>5.0165156251000003</v>
      </c>
      <c r="AC2507" s="7" t="s">
        <v>444</v>
      </c>
      <c r="AD2507" s="7" t="s">
        <v>445</v>
      </c>
      <c r="AE2507" s="7">
        <v>3.1394846590999999</v>
      </c>
      <c r="AF2507" s="7" t="s">
        <v>445</v>
      </c>
      <c r="AG2507" s="7">
        <v>5.2968193336000002</v>
      </c>
    </row>
    <row r="2508" spans="1:33" x14ac:dyDescent="0.25">
      <c r="A2508" s="1">
        <v>192325</v>
      </c>
      <c r="B2508" s="1">
        <v>26051006</v>
      </c>
      <c r="C2508" s="1">
        <v>9211048</v>
      </c>
      <c r="D2508" s="1">
        <v>272382</v>
      </c>
      <c r="E2508" s="1" t="s">
        <v>640</v>
      </c>
      <c r="F2508" s="1">
        <v>34203085</v>
      </c>
      <c r="G2508" s="1">
        <v>1.83</v>
      </c>
      <c r="H2508" s="1">
        <v>52.781932350708708</v>
      </c>
      <c r="I2508" s="1">
        <v>-20.382081855121967</v>
      </c>
      <c r="J2508" s="1">
        <v>14.827065491537375</v>
      </c>
      <c r="K2508" s="1">
        <v>-51.787390630299129</v>
      </c>
      <c r="L2508" s="1">
        <v>47.150846847806761</v>
      </c>
      <c r="M2508" s="1">
        <v>120.83999633789063</v>
      </c>
      <c r="N2508" s="1">
        <v>0.89033684981496708</v>
      </c>
      <c r="O2508" s="1">
        <v>0.96533690096206171</v>
      </c>
      <c r="P2508" s="1">
        <v>0.85947501541270488</v>
      </c>
      <c r="Q2508" s="1">
        <v>0.90021053113435467</v>
      </c>
      <c r="R2508" s="1">
        <v>0.9329846751933194</v>
      </c>
      <c r="S2508" s="1">
        <v>0.83988262999599139</v>
      </c>
      <c r="T2508" s="1">
        <v>0.83988262999599139</v>
      </c>
      <c r="U2508" s="1">
        <v>0.85947501541270488</v>
      </c>
      <c r="V2508" s="1">
        <v>406.790663</v>
      </c>
      <c r="W2508" s="1">
        <v>379.211635</v>
      </c>
      <c r="X2508" s="1">
        <v>262.000766</v>
      </c>
      <c r="Y2508" s="1">
        <v>389.46</v>
      </c>
      <c r="Z2508" s="7">
        <v>74463.375599999999</v>
      </c>
      <c r="AA2508" s="7">
        <v>5.9123451140999999</v>
      </c>
      <c r="AB2508" s="7">
        <v>5.1748956759000002</v>
      </c>
      <c r="AC2508" s="7" t="s">
        <v>444</v>
      </c>
      <c r="AD2508" s="7" t="s">
        <v>445</v>
      </c>
      <c r="AE2508" s="7">
        <v>3.2491017548999999</v>
      </c>
      <c r="AF2508" s="7" t="s">
        <v>445</v>
      </c>
      <c r="AG2508" s="7">
        <v>5.4635644976000002</v>
      </c>
    </row>
    <row r="2509" spans="1:33" x14ac:dyDescent="0.25">
      <c r="A2509" s="1">
        <v>99661</v>
      </c>
      <c r="B2509" s="1">
        <v>20001000</v>
      </c>
      <c r="C2509" s="1">
        <v>9214476</v>
      </c>
      <c r="D2509" s="1">
        <v>272006</v>
      </c>
      <c r="E2509" s="1" t="s">
        <v>641</v>
      </c>
      <c r="F2509" s="1">
        <v>34203085</v>
      </c>
      <c r="G2509" s="1">
        <v>1.83</v>
      </c>
      <c r="H2509" s="1">
        <v>78.322815564256103</v>
      </c>
      <c r="I2509" s="1">
        <v>-31.071295512804202</v>
      </c>
      <c r="J2509" s="1">
        <v>21.166203879658205</v>
      </c>
      <c r="K2509" s="1">
        <v>-75.130598722990555</v>
      </c>
      <c r="L2509" s="1">
        <v>70.176039019824614</v>
      </c>
      <c r="M2509" s="1">
        <v>29.722499847412109</v>
      </c>
      <c r="N2509" s="1">
        <v>0.99333697928322695</v>
      </c>
      <c r="O2509" s="1">
        <v>0.96533690096206171</v>
      </c>
      <c r="P2509" s="1">
        <v>0.95890484119228603</v>
      </c>
      <c r="Q2509" s="1">
        <v>0.99273125012715657</v>
      </c>
      <c r="R2509" s="1">
        <v>0.9329846751933194</v>
      </c>
      <c r="S2509" s="1">
        <v>0.92620304295414313</v>
      </c>
      <c r="T2509" s="1">
        <v>0.92620304295414313</v>
      </c>
      <c r="U2509" s="1">
        <v>0.95890484119228603</v>
      </c>
      <c r="V2509" s="1">
        <v>406.790663</v>
      </c>
      <c r="W2509" s="1">
        <v>379.211635</v>
      </c>
      <c r="X2509" s="1">
        <v>262.000766</v>
      </c>
      <c r="Y2509" s="1">
        <v>389.46</v>
      </c>
      <c r="Z2509" s="7">
        <v>74463.375599999999</v>
      </c>
      <c r="AA2509" s="7">
        <v>4.1816528506999999</v>
      </c>
      <c r="AB2509" s="7">
        <v>3.6426813186000002</v>
      </c>
      <c r="AC2509" s="7" t="s">
        <v>444</v>
      </c>
      <c r="AD2509" s="7" t="s">
        <v>445</v>
      </c>
      <c r="AE2509" s="7">
        <v>2.2299211087000002</v>
      </c>
      <c r="AF2509" s="7" t="s">
        <v>445</v>
      </c>
      <c r="AG2509" s="7">
        <v>3.9707454193</v>
      </c>
    </row>
    <row r="2510" spans="1:33" x14ac:dyDescent="0.25">
      <c r="A2510" s="1">
        <v>101759</v>
      </c>
      <c r="B2510" s="1">
        <v>20002000</v>
      </c>
      <c r="C2510" s="1">
        <v>9214476</v>
      </c>
      <c r="D2510" s="1">
        <v>272013</v>
      </c>
      <c r="E2510" s="1" t="s">
        <v>641</v>
      </c>
      <c r="F2510" s="1">
        <v>34203085</v>
      </c>
      <c r="G2510" s="1">
        <v>1.83</v>
      </c>
      <c r="H2510" s="1">
        <v>59.110305525259989</v>
      </c>
      <c r="I2510" s="1">
        <v>-33.32167440787768</v>
      </c>
      <c r="J2510" s="1">
        <v>5.0773935864836339</v>
      </c>
      <c r="K2510" s="1">
        <v>-57.342829801176876</v>
      </c>
      <c r="L2510" s="1">
        <v>56.742800908804902</v>
      </c>
      <c r="M2510" s="1">
        <v>29.722499847412109</v>
      </c>
      <c r="N2510" s="1">
        <v>0.99333697928322695</v>
      </c>
      <c r="O2510" s="1">
        <v>0.96533690096206171</v>
      </c>
      <c r="P2510" s="1">
        <v>0.95890484119228603</v>
      </c>
      <c r="Q2510" s="1">
        <v>0.99273125012715657</v>
      </c>
      <c r="R2510" s="1">
        <v>0.9329846751933194</v>
      </c>
      <c r="S2510" s="1">
        <v>0.92620304295414313</v>
      </c>
      <c r="T2510" s="1">
        <v>0.92620304295414313</v>
      </c>
      <c r="U2510" s="1">
        <v>0.95890484119228603</v>
      </c>
      <c r="V2510" s="1">
        <v>406.790663</v>
      </c>
      <c r="W2510" s="1">
        <v>379.211635</v>
      </c>
      <c r="X2510" s="1">
        <v>262.000766</v>
      </c>
      <c r="Y2510" s="1">
        <v>389.46</v>
      </c>
      <c r="Z2510" s="7">
        <v>74463.375599999999</v>
      </c>
      <c r="AA2510" s="7">
        <v>5.4083525453999997</v>
      </c>
      <c r="AB2510" s="7">
        <v>5.1516831862999997</v>
      </c>
      <c r="AC2510" s="7" t="s">
        <v>444</v>
      </c>
      <c r="AD2510" s="7" t="s">
        <v>445</v>
      </c>
      <c r="AE2510" s="7">
        <v>3.2318439388</v>
      </c>
      <c r="AF2510" s="7" t="s">
        <v>445</v>
      </c>
      <c r="AG2510" s="7">
        <v>5.5126726523</v>
      </c>
    </row>
    <row r="2511" spans="1:33" x14ac:dyDescent="0.25">
      <c r="A2511" s="1">
        <v>103857</v>
      </c>
      <c r="B2511" s="1">
        <v>20003000</v>
      </c>
      <c r="C2511" s="1">
        <v>9214487</v>
      </c>
      <c r="D2511" s="1">
        <v>272021</v>
      </c>
      <c r="E2511" s="1" t="s">
        <v>642</v>
      </c>
      <c r="F2511" s="1">
        <v>34203085</v>
      </c>
      <c r="G2511" s="1">
        <v>1.83</v>
      </c>
      <c r="H2511" s="1">
        <v>41.532775574293282</v>
      </c>
      <c r="I2511" s="1">
        <v>-26.062242211216898</v>
      </c>
      <c r="J2511" s="1">
        <v>4.1569723591355903</v>
      </c>
      <c r="K2511" s="1">
        <v>-40.041492606454483</v>
      </c>
      <c r="L2511" s="1">
        <v>39.628022280588688</v>
      </c>
      <c r="M2511" s="1">
        <v>57.904998779296875</v>
      </c>
      <c r="N2511" s="1">
        <v>0.97180868148803712</v>
      </c>
      <c r="O2511" s="1">
        <v>0.96533690096206171</v>
      </c>
      <c r="P2511" s="1">
        <v>0.93812278091568901</v>
      </c>
      <c r="Q2511" s="1">
        <v>0.96924583435058598</v>
      </c>
      <c r="R2511" s="1">
        <v>0.9329846751933194</v>
      </c>
      <c r="S2511" s="1">
        <v>0.90429150994405927</v>
      </c>
      <c r="T2511" s="1">
        <v>0.90429150994405927</v>
      </c>
      <c r="U2511" s="1">
        <v>0.93812278091568901</v>
      </c>
      <c r="V2511" s="1">
        <v>406.790663</v>
      </c>
      <c r="W2511" s="1">
        <v>379.211635</v>
      </c>
      <c r="X2511" s="1">
        <v>262.000766</v>
      </c>
      <c r="Y2511" s="1">
        <v>389.46</v>
      </c>
      <c r="Z2511" s="7">
        <v>74463.375599999999</v>
      </c>
      <c r="AA2511" s="7">
        <v>7.9771594217999997</v>
      </c>
      <c r="AB2511" s="7">
        <v>7.5654538774000004</v>
      </c>
      <c r="AC2511" s="7" t="s">
        <v>444</v>
      </c>
      <c r="AD2511" s="7" t="s">
        <v>445</v>
      </c>
      <c r="AE2511" s="7">
        <v>4.9169889250000001</v>
      </c>
      <c r="AF2511" s="7" t="s">
        <v>445</v>
      </c>
      <c r="AG2511" s="7">
        <v>8.1245674043000005</v>
      </c>
    </row>
    <row r="2512" spans="1:33" x14ac:dyDescent="0.25">
      <c r="A2512" s="1">
        <v>105955</v>
      </c>
      <c r="B2512" s="1">
        <v>20004000</v>
      </c>
      <c r="C2512" s="1">
        <v>9214487</v>
      </c>
      <c r="D2512" s="1">
        <v>272030</v>
      </c>
      <c r="E2512" s="1" t="s">
        <v>642</v>
      </c>
      <c r="F2512" s="1">
        <v>34203085</v>
      </c>
      <c r="G2512" s="1">
        <v>1.83</v>
      </c>
      <c r="H2512" s="1">
        <v>28.178415682294492</v>
      </c>
      <c r="I2512" s="1">
        <v>-21.09038547997072</v>
      </c>
      <c r="J2512" s="1">
        <v>-1.4282653535181515</v>
      </c>
      <c r="K2512" s="1">
        <v>-28.874143469095578</v>
      </c>
      <c r="L2512" s="1">
        <v>28.928432712587085</v>
      </c>
      <c r="M2512" s="1">
        <v>57.904998779296875</v>
      </c>
      <c r="N2512" s="1">
        <v>0.97180868148803712</v>
      </c>
      <c r="O2512" s="1">
        <v>0.96533690096206171</v>
      </c>
      <c r="P2512" s="1">
        <v>0.93812278091568901</v>
      </c>
      <c r="Q2512" s="1">
        <v>0.96924583435058598</v>
      </c>
      <c r="R2512" s="1">
        <v>0.9329846751933194</v>
      </c>
      <c r="S2512" s="1">
        <v>0.90429150994405927</v>
      </c>
      <c r="T2512" s="1">
        <v>0.90429150994405927</v>
      </c>
      <c r="U2512" s="1">
        <v>0.93812278091568901</v>
      </c>
      <c r="V2512" s="1">
        <v>406.790663</v>
      </c>
      <c r="W2512" s="1">
        <v>379.211635</v>
      </c>
      <c r="X2512" s="1">
        <v>262.000766</v>
      </c>
      <c r="Y2512" s="1">
        <v>389.46</v>
      </c>
      <c r="Z2512" s="7">
        <v>74463.375599999999</v>
      </c>
      <c r="AA2512" s="7">
        <v>11.297488672</v>
      </c>
      <c r="AB2512" s="7">
        <v>11.624807497999999</v>
      </c>
      <c r="AC2512" s="7" t="s">
        <v>444</v>
      </c>
      <c r="AD2512" s="7">
        <v>164.88308867999999</v>
      </c>
      <c r="AE2512" s="7">
        <v>7.2054405715999996</v>
      </c>
      <c r="AF2512" s="7">
        <v>254.80771623000001</v>
      </c>
      <c r="AG2512" s="7">
        <v>11.653580483000001</v>
      </c>
    </row>
    <row r="2513" spans="1:33" x14ac:dyDescent="0.25">
      <c r="A2513" s="1">
        <v>108053</v>
      </c>
      <c r="B2513" s="1">
        <v>20005000</v>
      </c>
      <c r="C2513" s="1">
        <v>9214476</v>
      </c>
      <c r="D2513" s="1">
        <v>272038</v>
      </c>
      <c r="E2513" s="1" t="s">
        <v>641</v>
      </c>
      <c r="F2513" s="1">
        <v>34203085</v>
      </c>
      <c r="G2513" s="1">
        <v>1.83</v>
      </c>
      <c r="H2513" s="1">
        <v>82.158192640764128</v>
      </c>
      <c r="I2513" s="1">
        <v>-32.12218267820208</v>
      </c>
      <c r="J2513" s="1">
        <v>23.228733331769405</v>
      </c>
      <c r="K2513" s="1">
        <v>-78.971195441606653</v>
      </c>
      <c r="L2513" s="1">
        <v>73.356272762224421</v>
      </c>
      <c r="M2513" s="1">
        <v>29.722499847412109</v>
      </c>
      <c r="N2513" s="1">
        <v>0.99333697928322695</v>
      </c>
      <c r="O2513" s="1">
        <v>0.96533690096206171</v>
      </c>
      <c r="P2513" s="1">
        <v>0.95890484119228603</v>
      </c>
      <c r="Q2513" s="1">
        <v>0.99273125012715657</v>
      </c>
      <c r="R2513" s="1">
        <v>0.9329846751933194</v>
      </c>
      <c r="S2513" s="1">
        <v>0.92620304295414313</v>
      </c>
      <c r="T2513" s="1">
        <v>0.92620304295414313</v>
      </c>
      <c r="U2513" s="1">
        <v>0.95890484119228603</v>
      </c>
      <c r="V2513" s="1">
        <v>406.790663</v>
      </c>
      <c r="W2513" s="1">
        <v>379.211635</v>
      </c>
      <c r="X2513" s="1">
        <v>262.000766</v>
      </c>
      <c r="Y2513" s="1">
        <v>389.46</v>
      </c>
      <c r="Z2513" s="7">
        <v>74463.375599999999</v>
      </c>
      <c r="AA2513" s="7">
        <v>3.957011295</v>
      </c>
      <c r="AB2513" s="7">
        <v>3.4259478081000001</v>
      </c>
      <c r="AC2513" s="7" t="s">
        <v>444</v>
      </c>
      <c r="AD2513" s="7" t="s">
        <v>445</v>
      </c>
      <c r="AE2513" s="7">
        <v>2.0728407410999998</v>
      </c>
      <c r="AF2513" s="7" t="s">
        <v>445</v>
      </c>
      <c r="AG2513" s="7">
        <v>3.7290037508</v>
      </c>
    </row>
    <row r="2514" spans="1:33" x14ac:dyDescent="0.25">
      <c r="A2514" s="1">
        <v>110151</v>
      </c>
      <c r="B2514" s="1">
        <v>20006000</v>
      </c>
      <c r="C2514" s="1">
        <v>9214476</v>
      </c>
      <c r="D2514" s="1">
        <v>272045</v>
      </c>
      <c r="E2514" s="1" t="s">
        <v>641</v>
      </c>
      <c r="F2514" s="1">
        <v>34203085</v>
      </c>
      <c r="G2514" s="1">
        <v>1.83</v>
      </c>
      <c r="H2514" s="1">
        <v>63.238817661187241</v>
      </c>
      <c r="I2514" s="1">
        <v>-28.673699184089404</v>
      </c>
      <c r="J2514" s="1">
        <v>13.124187498505234</v>
      </c>
      <c r="K2514" s="1">
        <v>-61.85582845114611</v>
      </c>
      <c r="L2514" s="1">
        <v>57.805260314761981</v>
      </c>
      <c r="M2514" s="1">
        <v>29.722499847412109</v>
      </c>
      <c r="N2514" s="1">
        <v>0.99333697928322695</v>
      </c>
      <c r="O2514" s="1">
        <v>0.96533690096206171</v>
      </c>
      <c r="P2514" s="1">
        <v>0.95890484119228603</v>
      </c>
      <c r="Q2514" s="1">
        <v>0.99273125012715657</v>
      </c>
      <c r="R2514" s="1">
        <v>0.9329846751933194</v>
      </c>
      <c r="S2514" s="1">
        <v>0.92620304295414313</v>
      </c>
      <c r="T2514" s="1">
        <v>0.92620304295414313</v>
      </c>
      <c r="U2514" s="1">
        <v>0.95890484119228603</v>
      </c>
      <c r="V2514" s="1">
        <v>406.790663</v>
      </c>
      <c r="W2514" s="1">
        <v>379.211635</v>
      </c>
      <c r="X2514" s="1">
        <v>262.000766</v>
      </c>
      <c r="Y2514" s="1">
        <v>389.46</v>
      </c>
      <c r="Z2514" s="7">
        <v>74463.375599999999</v>
      </c>
      <c r="AA2514" s="7">
        <v>5.2905671673999999</v>
      </c>
      <c r="AB2514" s="7">
        <v>4.7500738642</v>
      </c>
      <c r="AC2514" s="7" t="s">
        <v>444</v>
      </c>
      <c r="AD2514" s="7" t="s">
        <v>445</v>
      </c>
      <c r="AE2514" s="7">
        <v>2.9230887823999998</v>
      </c>
      <c r="AF2514" s="7" t="s">
        <v>445</v>
      </c>
      <c r="AG2514" s="7">
        <v>5.0375083287000004</v>
      </c>
    </row>
    <row r="2515" spans="1:33" x14ac:dyDescent="0.25">
      <c r="A2515" s="1">
        <v>112249</v>
      </c>
      <c r="B2515" s="1">
        <v>20007000</v>
      </c>
      <c r="C2515" s="1">
        <v>9214487</v>
      </c>
      <c r="D2515" s="1">
        <v>272053</v>
      </c>
      <c r="E2515" s="1" t="s">
        <v>642</v>
      </c>
      <c r="F2515" s="1">
        <v>34203085</v>
      </c>
      <c r="G2515" s="1">
        <v>1.83</v>
      </c>
      <c r="H2515" s="1">
        <v>41.395922443776797</v>
      </c>
      <c r="I2515" s="1">
        <v>-25.760495007713281</v>
      </c>
      <c r="J2515" s="1">
        <v>4.648260918098492</v>
      </c>
      <c r="K2515" s="1">
        <v>-40.177075385090561</v>
      </c>
      <c r="L2515" s="1">
        <v>39.289442434838371</v>
      </c>
      <c r="M2515" s="1">
        <v>57.904998779296875</v>
      </c>
      <c r="N2515" s="1">
        <v>0.97180868148803712</v>
      </c>
      <c r="O2515" s="1">
        <v>0.96533690096206171</v>
      </c>
      <c r="P2515" s="1">
        <v>0.93812278091568901</v>
      </c>
      <c r="Q2515" s="1">
        <v>0.96924583435058598</v>
      </c>
      <c r="R2515" s="1">
        <v>0.9329846751933194</v>
      </c>
      <c r="S2515" s="1">
        <v>0.90429150994405927</v>
      </c>
      <c r="T2515" s="1">
        <v>0.90429150994405927</v>
      </c>
      <c r="U2515" s="1">
        <v>0.93812278091568901</v>
      </c>
      <c r="V2515" s="1">
        <v>406.790663</v>
      </c>
      <c r="W2515" s="1">
        <v>379.211635</v>
      </c>
      <c r="X2515" s="1">
        <v>262.000766</v>
      </c>
      <c r="Y2515" s="1">
        <v>389.46</v>
      </c>
      <c r="Z2515" s="7">
        <v>74463.375599999999</v>
      </c>
      <c r="AA2515" s="7">
        <v>8.0545207958000002</v>
      </c>
      <c r="AB2515" s="7">
        <v>7.5937708976999998</v>
      </c>
      <c r="AC2515" s="7" t="s">
        <v>444</v>
      </c>
      <c r="AD2515" s="7" t="s">
        <v>445</v>
      </c>
      <c r="AE2515" s="7">
        <v>4.8970212745000001</v>
      </c>
      <c r="AF2515" s="7" t="s">
        <v>445</v>
      </c>
      <c r="AG2515" s="7">
        <v>8.0937753620000006</v>
      </c>
    </row>
    <row r="2516" spans="1:33" x14ac:dyDescent="0.25">
      <c r="A2516" s="1">
        <v>114347</v>
      </c>
      <c r="B2516" s="1">
        <v>20008000</v>
      </c>
      <c r="C2516" s="1">
        <v>9214487</v>
      </c>
      <c r="D2516" s="1">
        <v>272062</v>
      </c>
      <c r="E2516" s="1" t="s">
        <v>642</v>
      </c>
      <c r="F2516" s="1">
        <v>34203085</v>
      </c>
      <c r="G2516" s="1">
        <v>1.83</v>
      </c>
      <c r="H2516" s="1">
        <v>35.165778024655708</v>
      </c>
      <c r="I2516" s="1">
        <v>-25.886910766840991</v>
      </c>
      <c r="J2516" s="1">
        <v>-1.0178093184702774</v>
      </c>
      <c r="K2516" s="1">
        <v>-36.220150784031745</v>
      </c>
      <c r="L2516" s="1">
        <v>35.699711881870634</v>
      </c>
      <c r="M2516" s="1">
        <v>57.904998779296875</v>
      </c>
      <c r="N2516" s="1">
        <v>0.97180868148803712</v>
      </c>
      <c r="O2516" s="1">
        <v>0.96533690096206171</v>
      </c>
      <c r="P2516" s="1">
        <v>0.93812278091568901</v>
      </c>
      <c r="Q2516" s="1">
        <v>0.96924583435058598</v>
      </c>
      <c r="R2516" s="1">
        <v>0.9329846751933194</v>
      </c>
      <c r="S2516" s="1">
        <v>0.90429150994405927</v>
      </c>
      <c r="T2516" s="1">
        <v>0.90429150994405927</v>
      </c>
      <c r="U2516" s="1">
        <v>0.93812278091568901</v>
      </c>
      <c r="V2516" s="1">
        <v>406.790663</v>
      </c>
      <c r="W2516" s="1">
        <v>379.211635</v>
      </c>
      <c r="X2516" s="1">
        <v>262.000766</v>
      </c>
      <c r="Y2516" s="1">
        <v>389.46</v>
      </c>
      <c r="Z2516" s="7">
        <v>74463.375599999999</v>
      </c>
      <c r="AA2516" s="7">
        <v>8.9649844447000007</v>
      </c>
      <c r="AB2516" s="7">
        <v>9.1162861612999997</v>
      </c>
      <c r="AC2516" s="7" t="s">
        <v>444</v>
      </c>
      <c r="AD2516" s="7">
        <v>231.77942537000001</v>
      </c>
      <c r="AE2516" s="7">
        <v>5.5412501925999997</v>
      </c>
      <c r="AF2516" s="7">
        <v>357.96831716999998</v>
      </c>
      <c r="AG2516" s="7">
        <v>9.0872384666000006</v>
      </c>
    </row>
    <row r="2517" spans="1:33" x14ac:dyDescent="0.25">
      <c r="A2517" s="1">
        <v>117529</v>
      </c>
      <c r="B2517" s="1">
        <v>20009000</v>
      </c>
      <c r="C2517" s="1">
        <v>9214475</v>
      </c>
      <c r="D2517" s="1">
        <v>272072</v>
      </c>
      <c r="E2517" s="1" t="s">
        <v>643</v>
      </c>
      <c r="F2517" s="1">
        <v>34203085</v>
      </c>
      <c r="G2517" s="1">
        <v>1.83</v>
      </c>
      <c r="H2517" s="1">
        <v>60.870881032887716</v>
      </c>
      <c r="I2517" s="1">
        <v>-12.801585359909229</v>
      </c>
      <c r="J2517" s="1">
        <v>26.33784431946583</v>
      </c>
      <c r="K2517" s="1">
        <v>-58.372522397270849</v>
      </c>
      <c r="L2517" s="1">
        <v>53.144228036450478</v>
      </c>
      <c r="M2517" s="1">
        <v>10.050000190734863</v>
      </c>
      <c r="N2517" s="1">
        <v>1</v>
      </c>
      <c r="O2517" s="1">
        <v>0.96533690096206171</v>
      </c>
      <c r="P2517" s="1">
        <v>0.96533690096206171</v>
      </c>
      <c r="Q2517" s="1">
        <v>1</v>
      </c>
      <c r="R2517" s="1">
        <v>0.9329846751933194</v>
      </c>
      <c r="S2517" s="1">
        <v>0.9329846751933194</v>
      </c>
      <c r="T2517" s="1">
        <v>0.9329846751933194</v>
      </c>
      <c r="U2517" s="1">
        <v>0.96533690096206171</v>
      </c>
      <c r="V2517" s="1">
        <v>406.790663</v>
      </c>
      <c r="W2517" s="1">
        <v>379.211635</v>
      </c>
      <c r="X2517" s="1">
        <v>262.000766</v>
      </c>
      <c r="Y2517" s="1">
        <v>389.46</v>
      </c>
      <c r="Z2517" s="7">
        <v>74463.375599999999</v>
      </c>
      <c r="AA2517" s="7">
        <v>5.8881795457999999</v>
      </c>
      <c r="AB2517" s="7">
        <v>5.0138276024000001</v>
      </c>
      <c r="AC2517" s="7" t="s">
        <v>444</v>
      </c>
      <c r="AD2517" s="7" t="s">
        <v>445</v>
      </c>
      <c r="AE2517" s="7">
        <v>3.187632974</v>
      </c>
      <c r="AF2517" s="7" t="s">
        <v>445</v>
      </c>
      <c r="AG2517" s="7">
        <v>5.4407035023999999</v>
      </c>
    </row>
    <row r="2518" spans="1:33" x14ac:dyDescent="0.25">
      <c r="A2518" s="1">
        <v>117530</v>
      </c>
      <c r="B2518" s="1">
        <v>20009000</v>
      </c>
      <c r="C2518" s="1">
        <v>9214476</v>
      </c>
      <c r="D2518" s="1">
        <v>272073</v>
      </c>
      <c r="E2518" s="1" t="s">
        <v>641</v>
      </c>
      <c r="F2518" s="1">
        <v>34203085</v>
      </c>
      <c r="G2518" s="1">
        <v>1.83</v>
      </c>
      <c r="H2518" s="1">
        <v>67.6824824675804</v>
      </c>
      <c r="I2518" s="1">
        <v>-29.725896715031904</v>
      </c>
      <c r="J2518" s="1">
        <v>13.91590585258891</v>
      </c>
      <c r="K2518" s="1">
        <v>-64.537617931479161</v>
      </c>
      <c r="L2518" s="1">
        <v>61.90985688769296</v>
      </c>
      <c r="M2518" s="1">
        <v>29.722499847412109</v>
      </c>
      <c r="N2518" s="1">
        <v>0.99333697928322695</v>
      </c>
      <c r="O2518" s="1">
        <v>0.96533690096206171</v>
      </c>
      <c r="P2518" s="1">
        <v>0.95890484119228603</v>
      </c>
      <c r="Q2518" s="1">
        <v>0.99273125012715657</v>
      </c>
      <c r="R2518" s="1">
        <v>0.9329846751933194</v>
      </c>
      <c r="S2518" s="1">
        <v>0.92620304295414313</v>
      </c>
      <c r="T2518" s="1">
        <v>0.92620304295414313</v>
      </c>
      <c r="U2518" s="1">
        <v>0.95890484119228603</v>
      </c>
      <c r="V2518" s="1">
        <v>406.790663</v>
      </c>
      <c r="W2518" s="1">
        <v>379.211635</v>
      </c>
      <c r="X2518" s="1">
        <v>262.000766</v>
      </c>
      <c r="Y2518" s="1">
        <v>389.46</v>
      </c>
      <c r="Z2518" s="7">
        <v>74463.375599999999</v>
      </c>
      <c r="AA2518" s="7">
        <v>4.8735053013999998</v>
      </c>
      <c r="AB2518" s="7">
        <v>4.3725551927000001</v>
      </c>
      <c r="AC2518" s="7" t="s">
        <v>444</v>
      </c>
      <c r="AD2518" s="7" t="s">
        <v>445</v>
      </c>
      <c r="AE2518" s="7">
        <v>2.7600691581999999</v>
      </c>
      <c r="AF2518" s="7" t="s">
        <v>445</v>
      </c>
      <c r="AG2518" s="7">
        <v>4.7866263339000001</v>
      </c>
    </row>
    <row r="2519" spans="1:33" x14ac:dyDescent="0.25">
      <c r="A2519" s="1">
        <v>121725</v>
      </c>
      <c r="B2519" s="1">
        <v>20010000</v>
      </c>
      <c r="C2519" s="1">
        <v>9214475</v>
      </c>
      <c r="D2519" s="1">
        <v>272082</v>
      </c>
      <c r="E2519" s="1" t="s">
        <v>643</v>
      </c>
      <c r="F2519" s="1">
        <v>34203085</v>
      </c>
      <c r="G2519" s="1">
        <v>1.83</v>
      </c>
      <c r="H2519" s="1">
        <v>52.034530851715353</v>
      </c>
      <c r="I2519" s="1">
        <v>-22.322886200138107</v>
      </c>
      <c r="J2519" s="1">
        <v>9.9171773621140833</v>
      </c>
      <c r="K2519" s="1">
        <v>-48.738791017322519</v>
      </c>
      <c r="L2519" s="1">
        <v>47.858998446614969</v>
      </c>
      <c r="M2519" s="1">
        <v>10.050000190734863</v>
      </c>
      <c r="N2519" s="1">
        <v>1</v>
      </c>
      <c r="O2519" s="1">
        <v>0.96533690096206171</v>
      </c>
      <c r="P2519" s="1">
        <v>0.96533690096206171</v>
      </c>
      <c r="Q2519" s="1">
        <v>1</v>
      </c>
      <c r="R2519" s="1">
        <v>0.9329846751933194</v>
      </c>
      <c r="S2519" s="1">
        <v>0.9329846751933194</v>
      </c>
      <c r="T2519" s="1">
        <v>0.9329846751933194</v>
      </c>
      <c r="U2519" s="1">
        <v>0.96533690096206171</v>
      </c>
      <c r="V2519" s="1">
        <v>406.790663</v>
      </c>
      <c r="W2519" s="1">
        <v>379.211635</v>
      </c>
      <c r="X2519" s="1">
        <v>262.000766</v>
      </c>
      <c r="Y2519" s="1">
        <v>389.46</v>
      </c>
      <c r="Z2519" s="7">
        <v>74463.375599999999</v>
      </c>
      <c r="AA2519" s="7">
        <v>6.6488642977000003</v>
      </c>
      <c r="AB2519" s="7">
        <v>6.0350780250999998</v>
      </c>
      <c r="AC2519" s="7" t="s">
        <v>444</v>
      </c>
      <c r="AD2519" s="7" t="s">
        <v>445</v>
      </c>
      <c r="AE2519" s="7">
        <v>4.0153623934000002</v>
      </c>
      <c r="AF2519" s="7" t="s">
        <v>445</v>
      </c>
      <c r="AG2519" s="7">
        <v>6.7137758569999999</v>
      </c>
    </row>
    <row r="2520" spans="1:33" x14ac:dyDescent="0.25">
      <c r="A2520" s="1">
        <v>121726</v>
      </c>
      <c r="B2520" s="1">
        <v>20010000</v>
      </c>
      <c r="C2520" s="1">
        <v>9214476</v>
      </c>
      <c r="D2520" s="1">
        <v>272083</v>
      </c>
      <c r="E2520" s="1" t="s">
        <v>641</v>
      </c>
      <c r="F2520" s="1">
        <v>34203085</v>
      </c>
      <c r="G2520" s="1">
        <v>1.83</v>
      </c>
      <c r="H2520" s="1">
        <v>58.845064750624388</v>
      </c>
      <c r="I2520" s="1">
        <v>-39.102391789289989</v>
      </c>
      <c r="J2520" s="1">
        <v>-2.5036969862479186</v>
      </c>
      <c r="K2520" s="1">
        <v>-55.048688900232882</v>
      </c>
      <c r="L2520" s="1">
        <v>60.138335081833432</v>
      </c>
      <c r="M2520" s="1">
        <v>29.722499847412109</v>
      </c>
      <c r="N2520" s="1">
        <v>0.99333697928322695</v>
      </c>
      <c r="O2520" s="1">
        <v>0.96533690096206171</v>
      </c>
      <c r="P2520" s="1">
        <v>0.95890484119228603</v>
      </c>
      <c r="Q2520" s="1">
        <v>0.99273125012715657</v>
      </c>
      <c r="R2520" s="1">
        <v>0.9329846751933194</v>
      </c>
      <c r="S2520" s="1">
        <v>0.92620304295414313</v>
      </c>
      <c r="T2520" s="1">
        <v>0.92620304295414313</v>
      </c>
      <c r="U2520" s="1">
        <v>0.95890484119228603</v>
      </c>
      <c r="V2520" s="1">
        <v>406.790663</v>
      </c>
      <c r="W2520" s="1">
        <v>379.211635</v>
      </c>
      <c r="X2520" s="1">
        <v>262.000766</v>
      </c>
      <c r="Y2520" s="1">
        <v>389.46</v>
      </c>
      <c r="Z2520" s="7">
        <v>74463.375599999999</v>
      </c>
      <c r="AA2520" s="7">
        <v>5.0465237713000004</v>
      </c>
      <c r="AB2520" s="7">
        <v>5.1794115476</v>
      </c>
      <c r="AC2520" s="7" t="s">
        <v>444</v>
      </c>
      <c r="AD2520" s="7">
        <v>95.923033442000005</v>
      </c>
      <c r="AE2520" s="7">
        <v>3.4082050195</v>
      </c>
      <c r="AF2520" s="7">
        <v>148.16145263999999</v>
      </c>
      <c r="AG2520" s="7">
        <v>5.7840867222999996</v>
      </c>
    </row>
    <row r="2521" spans="1:33" x14ac:dyDescent="0.25">
      <c r="A2521" s="1">
        <v>124837</v>
      </c>
      <c r="B2521" s="1">
        <v>20011000</v>
      </c>
      <c r="C2521" s="1">
        <v>9214487</v>
      </c>
      <c r="D2521" s="1">
        <v>272089</v>
      </c>
      <c r="E2521" s="1" t="s">
        <v>642</v>
      </c>
      <c r="F2521" s="1">
        <v>34203085</v>
      </c>
      <c r="G2521" s="1">
        <v>1.83</v>
      </c>
      <c r="H2521" s="1">
        <v>44.135430247561644</v>
      </c>
      <c r="I2521" s="1">
        <v>-26.160685500754525</v>
      </c>
      <c r="J2521" s="1">
        <v>5.8186646684878038</v>
      </c>
      <c r="K2521" s="1">
        <v>-42.373319732129097</v>
      </c>
      <c r="L2521" s="1">
        <v>41.542232053590645</v>
      </c>
      <c r="M2521" s="1">
        <v>57.904998779296875</v>
      </c>
      <c r="N2521" s="1">
        <v>0.97180868148803712</v>
      </c>
      <c r="O2521" s="1">
        <v>0.96533690096206171</v>
      </c>
      <c r="P2521" s="1">
        <v>0.93812278091568901</v>
      </c>
      <c r="Q2521" s="1">
        <v>0.96924583435058598</v>
      </c>
      <c r="R2521" s="1">
        <v>0.9329846751933194</v>
      </c>
      <c r="S2521" s="1">
        <v>0.90429150994405927</v>
      </c>
      <c r="T2521" s="1">
        <v>0.90429150994405927</v>
      </c>
      <c r="U2521" s="1">
        <v>0.93812278091568901</v>
      </c>
      <c r="V2521" s="1">
        <v>406.790663</v>
      </c>
      <c r="W2521" s="1">
        <v>379.211635</v>
      </c>
      <c r="X2521" s="1">
        <v>262.000766</v>
      </c>
      <c r="Y2521" s="1">
        <v>389.46</v>
      </c>
      <c r="Z2521" s="7">
        <v>74463.375599999999</v>
      </c>
      <c r="AA2521" s="7">
        <v>7.5635040776000002</v>
      </c>
      <c r="AB2521" s="7">
        <v>7.0603513228999999</v>
      </c>
      <c r="AC2521" s="7" t="s">
        <v>444</v>
      </c>
      <c r="AD2521" s="7" t="s">
        <v>445</v>
      </c>
      <c r="AE2521" s="7">
        <v>4.5913737652000002</v>
      </c>
      <c r="AF2521" s="7" t="s">
        <v>445</v>
      </c>
      <c r="AG2521" s="7">
        <v>7.6224374339000001</v>
      </c>
    </row>
    <row r="2522" spans="1:33" x14ac:dyDescent="0.25">
      <c r="A2522" s="1">
        <v>126935</v>
      </c>
      <c r="B2522" s="1">
        <v>20012000</v>
      </c>
      <c r="C2522" s="1">
        <v>9214476</v>
      </c>
      <c r="D2522" s="1">
        <v>272098</v>
      </c>
      <c r="E2522" s="1" t="s">
        <v>641</v>
      </c>
      <c r="F2522" s="1">
        <v>34203085</v>
      </c>
      <c r="G2522" s="1">
        <v>1.83</v>
      </c>
      <c r="H2522" s="1">
        <v>59.195384347964762</v>
      </c>
      <c r="I2522" s="1">
        <v>-32.781318512215414</v>
      </c>
      <c r="J2522" s="1">
        <v>5.701590199578435</v>
      </c>
      <c r="K2522" s="1">
        <v>-57.467156342829114</v>
      </c>
      <c r="L2522" s="1">
        <v>56.561063486628804</v>
      </c>
      <c r="M2522" s="1">
        <v>29.722499847412109</v>
      </c>
      <c r="N2522" s="1">
        <v>0.99333697928322695</v>
      </c>
      <c r="O2522" s="1">
        <v>0.96533690096206171</v>
      </c>
      <c r="P2522" s="1">
        <v>0.95890484119228603</v>
      </c>
      <c r="Q2522" s="1">
        <v>0.99273125012715657</v>
      </c>
      <c r="R2522" s="1">
        <v>0.9329846751933194</v>
      </c>
      <c r="S2522" s="1">
        <v>0.92620304295414313</v>
      </c>
      <c r="T2522" s="1">
        <v>0.92620304295414313</v>
      </c>
      <c r="U2522" s="1">
        <v>0.95890484119228603</v>
      </c>
      <c r="V2522" s="1">
        <v>406.790663</v>
      </c>
      <c r="W2522" s="1">
        <v>379.211635</v>
      </c>
      <c r="X2522" s="1">
        <v>262.000766</v>
      </c>
      <c r="Y2522" s="1">
        <v>389.46</v>
      </c>
      <c r="Z2522" s="7">
        <v>74463.375599999999</v>
      </c>
      <c r="AA2522" s="7">
        <v>5.4289433441000003</v>
      </c>
      <c r="AB2522" s="7">
        <v>5.1428416529999996</v>
      </c>
      <c r="AC2522" s="7" t="s">
        <v>444</v>
      </c>
      <c r="AD2522" s="7" t="s">
        <v>445</v>
      </c>
      <c r="AE2522" s="7">
        <v>3.2226886132999999</v>
      </c>
      <c r="AF2522" s="7" t="s">
        <v>445</v>
      </c>
      <c r="AG2522" s="7">
        <v>5.4985828987999996</v>
      </c>
    </row>
    <row r="2523" spans="1:33" x14ac:dyDescent="0.25">
      <c r="A2523" s="1">
        <v>129033</v>
      </c>
      <c r="B2523" s="1">
        <v>20013000</v>
      </c>
      <c r="C2523" s="1">
        <v>9214476</v>
      </c>
      <c r="D2523" s="1">
        <v>272107</v>
      </c>
      <c r="E2523" s="1" t="s">
        <v>641</v>
      </c>
      <c r="F2523" s="1">
        <v>34203085</v>
      </c>
      <c r="G2523" s="1">
        <v>1.83</v>
      </c>
      <c r="H2523" s="1">
        <v>99.437774082307428</v>
      </c>
      <c r="I2523" s="1">
        <v>-58.076179183535601</v>
      </c>
      <c r="J2523" s="1">
        <v>11.542718839981518</v>
      </c>
      <c r="K2523" s="1">
        <v>-92.255347762060907</v>
      </c>
      <c r="L2523" s="1">
        <v>94.205136401367199</v>
      </c>
      <c r="M2523" s="1">
        <v>29.722499847412109</v>
      </c>
      <c r="N2523" s="1">
        <v>0.99333697928322695</v>
      </c>
      <c r="O2523" s="1">
        <v>0.96533690096206171</v>
      </c>
      <c r="P2523" s="1">
        <v>0.95890484119228603</v>
      </c>
      <c r="Q2523" s="1">
        <v>0.99273125012715657</v>
      </c>
      <c r="R2523" s="1">
        <v>0.9329846751933194</v>
      </c>
      <c r="S2523" s="1">
        <v>0.92620304295414313</v>
      </c>
      <c r="T2523" s="1">
        <v>0.92620304295414313</v>
      </c>
      <c r="U2523" s="1">
        <v>0.95890484119228603</v>
      </c>
      <c r="V2523" s="1">
        <v>406.790663</v>
      </c>
      <c r="W2523" s="1">
        <v>379.211635</v>
      </c>
      <c r="X2523" s="1">
        <v>262.000766</v>
      </c>
      <c r="Y2523" s="1">
        <v>389.46</v>
      </c>
      <c r="Z2523" s="7">
        <v>74463.375599999999</v>
      </c>
      <c r="AA2523" s="7">
        <v>2.8599580291</v>
      </c>
      <c r="AB2523" s="7">
        <v>2.6568384197000001</v>
      </c>
      <c r="AC2523" s="7" t="s">
        <v>444</v>
      </c>
      <c r="AD2523" s="7" t="s">
        <v>445</v>
      </c>
      <c r="AE2523" s="7">
        <v>1.6303722506</v>
      </c>
      <c r="AF2523" s="7" t="s">
        <v>445</v>
      </c>
      <c r="AG2523" s="7">
        <v>3.0480588768999999</v>
      </c>
    </row>
    <row r="2524" spans="1:33" x14ac:dyDescent="0.25">
      <c r="A2524" s="1">
        <v>131131</v>
      </c>
      <c r="B2524" s="1">
        <v>20014000</v>
      </c>
      <c r="C2524" s="1">
        <v>9214487</v>
      </c>
      <c r="D2524" s="1">
        <v>272114</v>
      </c>
      <c r="E2524" s="1" t="s">
        <v>642</v>
      </c>
      <c r="F2524" s="1">
        <v>34203085</v>
      </c>
      <c r="G2524" s="1">
        <v>1.83</v>
      </c>
      <c r="H2524" s="1">
        <v>50.212912104854006</v>
      </c>
      <c r="I2524" s="1">
        <v>-26.231071798858011</v>
      </c>
      <c r="J2524" s="1">
        <v>10.087298921106807</v>
      </c>
      <c r="K2524" s="1">
        <v>-48.359379184974365</v>
      </c>
      <c r="L2524" s="1">
        <v>46.016283040125231</v>
      </c>
      <c r="M2524" s="1">
        <v>57.904998779296875</v>
      </c>
      <c r="N2524" s="1">
        <v>0.97180868148803712</v>
      </c>
      <c r="O2524" s="1">
        <v>0.96533690096206171</v>
      </c>
      <c r="P2524" s="1">
        <v>0.93812278091568901</v>
      </c>
      <c r="Q2524" s="1">
        <v>0.96924583435058598</v>
      </c>
      <c r="R2524" s="1">
        <v>0.9329846751933194</v>
      </c>
      <c r="S2524" s="1">
        <v>0.90429150994405927</v>
      </c>
      <c r="T2524" s="1">
        <v>0.90429150994405927</v>
      </c>
      <c r="U2524" s="1">
        <v>0.93812278091568901</v>
      </c>
      <c r="V2524" s="1">
        <v>406.790663</v>
      </c>
      <c r="W2524" s="1">
        <v>379.211635</v>
      </c>
      <c r="X2524" s="1">
        <v>262.000766</v>
      </c>
      <c r="Y2524" s="1">
        <v>389.46</v>
      </c>
      <c r="Z2524" s="7">
        <v>74463.375599999999</v>
      </c>
      <c r="AA2524" s="7">
        <v>6.7308954587000001</v>
      </c>
      <c r="AB2524" s="7">
        <v>6.0847727939</v>
      </c>
      <c r="AC2524" s="7" t="s">
        <v>444</v>
      </c>
      <c r="AD2524" s="7" t="s">
        <v>445</v>
      </c>
      <c r="AE2524" s="7">
        <v>3.8992578541</v>
      </c>
      <c r="AF2524" s="7" t="s">
        <v>445</v>
      </c>
      <c r="AG2524" s="7">
        <v>6.5551279692</v>
      </c>
    </row>
    <row r="2525" spans="1:33" x14ac:dyDescent="0.25">
      <c r="A2525" s="1">
        <v>133229</v>
      </c>
      <c r="B2525" s="1">
        <v>20015000</v>
      </c>
      <c r="C2525" s="1">
        <v>9214487</v>
      </c>
      <c r="D2525" s="1">
        <v>272121</v>
      </c>
      <c r="E2525" s="1" t="s">
        <v>642</v>
      </c>
      <c r="F2525" s="1">
        <v>34203085</v>
      </c>
      <c r="G2525" s="1">
        <v>1.83</v>
      </c>
      <c r="H2525" s="1">
        <v>32.630438875219397</v>
      </c>
      <c r="I2525" s="1">
        <v>-21.097795517089097</v>
      </c>
      <c r="J2525" s="1">
        <v>2.4603508855328586</v>
      </c>
      <c r="K2525" s="1">
        <v>-32.700609365471927</v>
      </c>
      <c r="L2525" s="1">
        <v>31.481464675323245</v>
      </c>
      <c r="M2525" s="1">
        <v>57.904998779296875</v>
      </c>
      <c r="N2525" s="1">
        <v>0.97180868148803712</v>
      </c>
      <c r="O2525" s="1">
        <v>0.96533690096206171</v>
      </c>
      <c r="P2525" s="1">
        <v>0.93812278091568901</v>
      </c>
      <c r="Q2525" s="1">
        <v>0.96924583435058598</v>
      </c>
      <c r="R2525" s="1">
        <v>0.9329846751933194</v>
      </c>
      <c r="S2525" s="1">
        <v>0.90429150994405927</v>
      </c>
      <c r="T2525" s="1">
        <v>0.90429150994405927</v>
      </c>
      <c r="U2525" s="1">
        <v>0.93812278091568901</v>
      </c>
      <c r="V2525" s="1">
        <v>406.790663</v>
      </c>
      <c r="W2525" s="1">
        <v>379.211635</v>
      </c>
      <c r="X2525" s="1">
        <v>262.000766</v>
      </c>
      <c r="Y2525" s="1">
        <v>389.46</v>
      </c>
      <c r="Z2525" s="7">
        <v>74463.375599999999</v>
      </c>
      <c r="AA2525" s="7">
        <v>10.300207193</v>
      </c>
      <c r="AB2525" s="7">
        <v>9.9023073499999992</v>
      </c>
      <c r="AC2525" s="7" t="s">
        <v>444</v>
      </c>
      <c r="AD2525" s="7" t="s">
        <v>445</v>
      </c>
      <c r="AE2525" s="7">
        <v>6.2452799165000004</v>
      </c>
      <c r="AF2525" s="7" t="s">
        <v>445</v>
      </c>
      <c r="AG2525" s="7">
        <v>10.172920179</v>
      </c>
    </row>
    <row r="2526" spans="1:33" x14ac:dyDescent="0.25">
      <c r="A2526" s="1">
        <v>135327</v>
      </c>
      <c r="B2526" s="1">
        <v>20016000</v>
      </c>
      <c r="C2526" s="1">
        <v>9214487</v>
      </c>
      <c r="D2526" s="1">
        <v>272128</v>
      </c>
      <c r="E2526" s="1" t="s">
        <v>642</v>
      </c>
      <c r="F2526" s="1">
        <v>34203085</v>
      </c>
      <c r="G2526" s="1">
        <v>1.83</v>
      </c>
      <c r="H2526" s="1">
        <v>47.081667256668617</v>
      </c>
      <c r="I2526" s="1">
        <v>-24.77110687889078</v>
      </c>
      <c r="J2526" s="1">
        <v>8.9292459465657679</v>
      </c>
      <c r="K2526" s="1">
        <v>-45.046134096596276</v>
      </c>
      <c r="L2526" s="1">
        <v>43.321397230866523</v>
      </c>
      <c r="M2526" s="1">
        <v>57.904998779296875</v>
      </c>
      <c r="N2526" s="1">
        <v>0.97180868148803712</v>
      </c>
      <c r="O2526" s="1">
        <v>0.96533690096206171</v>
      </c>
      <c r="P2526" s="1">
        <v>0.93812278091568901</v>
      </c>
      <c r="Q2526" s="1">
        <v>0.96924583435058598</v>
      </c>
      <c r="R2526" s="1">
        <v>0.9329846751933194</v>
      </c>
      <c r="S2526" s="1">
        <v>0.90429150994405927</v>
      </c>
      <c r="T2526" s="1">
        <v>0.90429150994405927</v>
      </c>
      <c r="U2526" s="1">
        <v>0.93812278091568901</v>
      </c>
      <c r="V2526" s="1">
        <v>406.790663</v>
      </c>
      <c r="W2526" s="1">
        <v>379.211635</v>
      </c>
      <c r="X2526" s="1">
        <v>262.000766</v>
      </c>
      <c r="Y2526" s="1">
        <v>389.46</v>
      </c>
      <c r="Z2526" s="7">
        <v>74463.375599999999</v>
      </c>
      <c r="AA2526" s="7">
        <v>7.2118097826999996</v>
      </c>
      <c r="AB2526" s="7">
        <v>6.5559574312000004</v>
      </c>
      <c r="AC2526" s="7" t="s">
        <v>444</v>
      </c>
      <c r="AD2526" s="7" t="s">
        <v>445</v>
      </c>
      <c r="AE2526" s="7">
        <v>4.2596093548000002</v>
      </c>
      <c r="AF2526" s="7" t="s">
        <v>445</v>
      </c>
      <c r="AG2526" s="7">
        <v>7.1108247262999997</v>
      </c>
    </row>
    <row r="2527" spans="1:33" x14ac:dyDescent="0.25">
      <c r="A2527" s="1">
        <v>137425</v>
      </c>
      <c r="B2527" s="1">
        <v>20017000</v>
      </c>
      <c r="C2527" s="1">
        <v>9214487</v>
      </c>
      <c r="D2527" s="1">
        <v>272135</v>
      </c>
      <c r="E2527" s="1" t="s">
        <v>642</v>
      </c>
      <c r="F2527" s="1">
        <v>34203085</v>
      </c>
      <c r="G2527" s="1">
        <v>1.83</v>
      </c>
      <c r="H2527" s="1">
        <v>27.781615668098894</v>
      </c>
      <c r="I2527" s="1">
        <v>-24.362921969185113</v>
      </c>
      <c r="J2527" s="1">
        <v>-5.3639361564214258</v>
      </c>
      <c r="K2527" s="1">
        <v>-28.500608743376091</v>
      </c>
      <c r="L2527" s="1">
        <v>30.822318685069288</v>
      </c>
      <c r="M2527" s="1">
        <v>57.904998779296875</v>
      </c>
      <c r="N2527" s="1">
        <v>0.97180868148803712</v>
      </c>
      <c r="O2527" s="1">
        <v>0.96533690096206171</v>
      </c>
      <c r="P2527" s="1">
        <v>0.93812278091568901</v>
      </c>
      <c r="Q2527" s="1">
        <v>0.96924583435058598</v>
      </c>
      <c r="R2527" s="1">
        <v>0.9329846751933194</v>
      </c>
      <c r="S2527" s="1">
        <v>0.90429150994405927</v>
      </c>
      <c r="T2527" s="1">
        <v>0.90429150994405927</v>
      </c>
      <c r="U2527" s="1">
        <v>0.93812278091568901</v>
      </c>
      <c r="V2527" s="1">
        <v>406.790663</v>
      </c>
      <c r="W2527" s="1">
        <v>379.211635</v>
      </c>
      <c r="X2527" s="1">
        <v>262.000766</v>
      </c>
      <c r="Y2527" s="1">
        <v>389.46</v>
      </c>
      <c r="Z2527" s="7">
        <v>74463.375599999999</v>
      </c>
      <c r="AA2527" s="7">
        <v>10.541866048999999</v>
      </c>
      <c r="AB2527" s="7">
        <v>11.805125440999999</v>
      </c>
      <c r="AC2527" s="7" t="s">
        <v>444</v>
      </c>
      <c r="AD2527" s="7">
        <v>43.170001540999998</v>
      </c>
      <c r="AE2527" s="7">
        <v>7.3129827304999999</v>
      </c>
      <c r="AF2527" s="7">
        <v>67.114400992</v>
      </c>
      <c r="AG2527" s="7">
        <v>11.819420859999999</v>
      </c>
    </row>
    <row r="2528" spans="1:33" x14ac:dyDescent="0.25">
      <c r="A2528" s="1">
        <v>139523</v>
      </c>
      <c r="B2528" s="1">
        <v>20018000</v>
      </c>
      <c r="C2528" s="1">
        <v>9214487</v>
      </c>
      <c r="D2528" s="1">
        <v>272142</v>
      </c>
      <c r="E2528" s="1" t="s">
        <v>642</v>
      </c>
      <c r="F2528" s="1">
        <v>34203085</v>
      </c>
      <c r="G2528" s="1">
        <v>1.83</v>
      </c>
      <c r="H2528" s="1">
        <v>36.854583382810013</v>
      </c>
      <c r="I2528" s="1">
        <v>-21.730751864413129</v>
      </c>
      <c r="J2528" s="1">
        <v>4.9122167604821678</v>
      </c>
      <c r="K2528" s="1">
        <v>-35.908082125457213</v>
      </c>
      <c r="L2528" s="1">
        <v>34.669277109424229</v>
      </c>
      <c r="M2528" s="1">
        <v>57.904998779296875</v>
      </c>
      <c r="N2528" s="1">
        <v>0.97180868148803712</v>
      </c>
      <c r="O2528" s="1">
        <v>0.96533690096206171</v>
      </c>
      <c r="P2528" s="1">
        <v>0.93812278091568901</v>
      </c>
      <c r="Q2528" s="1">
        <v>0.96924583435058598</v>
      </c>
      <c r="R2528" s="1">
        <v>0.9329846751933194</v>
      </c>
      <c r="S2528" s="1">
        <v>0.90429150994405927</v>
      </c>
      <c r="T2528" s="1">
        <v>0.90429150994405927</v>
      </c>
      <c r="U2528" s="1">
        <v>0.93812278091568901</v>
      </c>
      <c r="V2528" s="1">
        <v>406.790663</v>
      </c>
      <c r="W2528" s="1">
        <v>379.211635</v>
      </c>
      <c r="X2528" s="1">
        <v>262.000766</v>
      </c>
      <c r="Y2528" s="1">
        <v>389.46</v>
      </c>
      <c r="Z2528" s="7">
        <v>74463.375599999999</v>
      </c>
      <c r="AA2528" s="7">
        <v>9.2611621366999994</v>
      </c>
      <c r="AB2528" s="7">
        <v>8.6527226989999999</v>
      </c>
      <c r="AC2528" s="7" t="s">
        <v>444</v>
      </c>
      <c r="AD2528" s="7" t="s">
        <v>445</v>
      </c>
      <c r="AE2528" s="7">
        <v>5.5980986527000001</v>
      </c>
      <c r="AF2528" s="7" t="s">
        <v>445</v>
      </c>
      <c r="AG2528" s="7">
        <v>9.1749042730999992</v>
      </c>
    </row>
    <row r="2529" spans="1:33" x14ac:dyDescent="0.25">
      <c r="A2529" s="1">
        <v>141621</v>
      </c>
      <c r="B2529" s="1">
        <v>20019000</v>
      </c>
      <c r="C2529" s="1">
        <v>9214487</v>
      </c>
      <c r="D2529" s="1">
        <v>272150</v>
      </c>
      <c r="E2529" s="1" t="s">
        <v>642</v>
      </c>
      <c r="F2529" s="1">
        <v>34203085</v>
      </c>
      <c r="G2529" s="1">
        <v>1.83</v>
      </c>
      <c r="H2529" s="1">
        <v>35.843404102251156</v>
      </c>
      <c r="I2529" s="1">
        <v>-23.089027239166317</v>
      </c>
      <c r="J2529" s="1">
        <v>3.0919176072377232</v>
      </c>
      <c r="K2529" s="1">
        <v>-34.909919854031521</v>
      </c>
      <c r="L2529" s="1">
        <v>34.411457939174021</v>
      </c>
      <c r="M2529" s="1">
        <v>57.904998779296875</v>
      </c>
      <c r="N2529" s="1">
        <v>0.97180868148803712</v>
      </c>
      <c r="O2529" s="1">
        <v>0.96533690096206171</v>
      </c>
      <c r="P2529" s="1">
        <v>0.93812278091568901</v>
      </c>
      <c r="Q2529" s="1">
        <v>0.96924583435058598</v>
      </c>
      <c r="R2529" s="1">
        <v>0.9329846751933194</v>
      </c>
      <c r="S2529" s="1">
        <v>0.90429150994405927</v>
      </c>
      <c r="T2529" s="1">
        <v>0.90429150994405927</v>
      </c>
      <c r="U2529" s="1">
        <v>0.93812278091568901</v>
      </c>
      <c r="V2529" s="1">
        <v>406.790663</v>
      </c>
      <c r="W2529" s="1">
        <v>379.211635</v>
      </c>
      <c r="X2529" s="1">
        <v>262.000766</v>
      </c>
      <c r="Y2529" s="1">
        <v>389.46</v>
      </c>
      <c r="Z2529" s="7">
        <v>74463.375599999999</v>
      </c>
      <c r="AA2529" s="7">
        <v>9.3380413061999992</v>
      </c>
      <c r="AB2529" s="7">
        <v>8.9250359304</v>
      </c>
      <c r="AC2529" s="7" t="s">
        <v>444</v>
      </c>
      <c r="AD2529" s="7" t="s">
        <v>445</v>
      </c>
      <c r="AE2529" s="7">
        <v>5.7867548617000004</v>
      </c>
      <c r="AF2529" s="7" t="s">
        <v>445</v>
      </c>
      <c r="AG2529" s="7">
        <v>9.4658303365999998</v>
      </c>
    </row>
    <row r="2530" spans="1:33" x14ac:dyDescent="0.25">
      <c r="A2530" s="1">
        <v>143719</v>
      </c>
      <c r="B2530" s="1">
        <v>20020000</v>
      </c>
      <c r="C2530" s="1">
        <v>9214487</v>
      </c>
      <c r="D2530" s="1">
        <v>272158</v>
      </c>
      <c r="E2530" s="1" t="s">
        <v>642</v>
      </c>
      <c r="F2530" s="1">
        <v>34203085</v>
      </c>
      <c r="G2530" s="1">
        <v>1.83</v>
      </c>
      <c r="H2530" s="1">
        <v>35.945452743337064</v>
      </c>
      <c r="I2530" s="1">
        <v>-22.655303907202317</v>
      </c>
      <c r="J2530" s="1">
        <v>3.5233521542776658</v>
      </c>
      <c r="K2530" s="1">
        <v>-35.021934975794494</v>
      </c>
      <c r="L2530" s="1">
        <v>34.329084234127414</v>
      </c>
      <c r="M2530" s="1">
        <v>57.904998779296875</v>
      </c>
      <c r="N2530" s="1">
        <v>0.97180868148803712</v>
      </c>
      <c r="O2530" s="1">
        <v>0.96533690096206171</v>
      </c>
      <c r="P2530" s="1">
        <v>0.93812278091568901</v>
      </c>
      <c r="Q2530" s="1">
        <v>0.96924583435058598</v>
      </c>
      <c r="R2530" s="1">
        <v>0.9329846751933194</v>
      </c>
      <c r="S2530" s="1">
        <v>0.90429150994405927</v>
      </c>
      <c r="T2530" s="1">
        <v>0.90429150994405927</v>
      </c>
      <c r="U2530" s="1">
        <v>0.93812278091568901</v>
      </c>
      <c r="V2530" s="1">
        <v>406.790663</v>
      </c>
      <c r="W2530" s="1">
        <v>379.211635</v>
      </c>
      <c r="X2530" s="1">
        <v>262.000766</v>
      </c>
      <c r="Y2530" s="1">
        <v>389.46</v>
      </c>
      <c r="Z2530" s="7">
        <v>74463.375599999999</v>
      </c>
      <c r="AA2530" s="7">
        <v>9.3628477577999991</v>
      </c>
      <c r="AB2530" s="7">
        <v>8.8968588912000008</v>
      </c>
      <c r="AC2530" s="7" t="s">
        <v>444</v>
      </c>
      <c r="AD2530" s="7" t="s">
        <v>445</v>
      </c>
      <c r="AE2530" s="7">
        <v>5.7650479179999996</v>
      </c>
      <c r="AF2530" s="7" t="s">
        <v>445</v>
      </c>
      <c r="AG2530" s="7">
        <v>9.4323561364999993</v>
      </c>
    </row>
    <row r="2531" spans="1:33" x14ac:dyDescent="0.25">
      <c r="A2531" s="1">
        <v>145817</v>
      </c>
      <c r="B2531" s="1">
        <v>20021000</v>
      </c>
      <c r="C2531" s="1">
        <v>9214487</v>
      </c>
      <c r="D2531" s="1">
        <v>272166</v>
      </c>
      <c r="E2531" s="1" t="s">
        <v>642</v>
      </c>
      <c r="F2531" s="1">
        <v>34203085</v>
      </c>
      <c r="G2531" s="1">
        <v>1.83</v>
      </c>
      <c r="H2531" s="1">
        <v>36.384245730657753</v>
      </c>
      <c r="I2531" s="1">
        <v>-21.778633838209146</v>
      </c>
      <c r="J2531" s="1">
        <v>4.56308353185449</v>
      </c>
      <c r="K2531" s="1">
        <v>-35.501506125883623</v>
      </c>
      <c r="L2531" s="1">
        <v>34.339928925741752</v>
      </c>
      <c r="M2531" s="1">
        <v>57.904998779296875</v>
      </c>
      <c r="N2531" s="1">
        <v>0.97180868148803712</v>
      </c>
      <c r="O2531" s="1">
        <v>0.96533690096206171</v>
      </c>
      <c r="P2531" s="1">
        <v>0.93812278091568901</v>
      </c>
      <c r="Q2531" s="1">
        <v>0.96924583435058598</v>
      </c>
      <c r="R2531" s="1">
        <v>0.9329846751933194</v>
      </c>
      <c r="S2531" s="1">
        <v>0.90429150994405927</v>
      </c>
      <c r="T2531" s="1">
        <v>0.90429150994405927</v>
      </c>
      <c r="U2531" s="1">
        <v>0.93812278091568901</v>
      </c>
      <c r="V2531" s="1">
        <v>406.790663</v>
      </c>
      <c r="W2531" s="1">
        <v>379.211635</v>
      </c>
      <c r="X2531" s="1">
        <v>262.000766</v>
      </c>
      <c r="Y2531" s="1">
        <v>389.46</v>
      </c>
      <c r="Z2531" s="7">
        <v>74463.375599999999</v>
      </c>
      <c r="AA2531" s="7">
        <v>9.3595751275999994</v>
      </c>
      <c r="AB2531" s="7">
        <v>8.7775030493999999</v>
      </c>
      <c r="AC2531" s="7" t="s">
        <v>444</v>
      </c>
      <c r="AD2531" s="7" t="s">
        <v>445</v>
      </c>
      <c r="AE2531" s="7">
        <v>5.6736624484</v>
      </c>
      <c r="AF2531" s="7" t="s">
        <v>445</v>
      </c>
      <c r="AG2531" s="7">
        <v>9.2914309314000008</v>
      </c>
    </row>
    <row r="2532" spans="1:33" x14ac:dyDescent="0.25">
      <c r="A2532" s="1">
        <v>147915</v>
      </c>
      <c r="B2532" s="1">
        <v>20022000</v>
      </c>
      <c r="C2532" s="1">
        <v>9214476</v>
      </c>
      <c r="D2532" s="1">
        <v>272178</v>
      </c>
      <c r="E2532" s="1" t="s">
        <v>641</v>
      </c>
      <c r="F2532" s="1">
        <v>34203085</v>
      </c>
      <c r="G2532" s="1">
        <v>1.83</v>
      </c>
      <c r="H2532" s="1">
        <v>65.349252351357876</v>
      </c>
      <c r="I2532" s="1">
        <v>-32.411205164707511</v>
      </c>
      <c r="J2532" s="1">
        <v>9.8493250948058844</v>
      </c>
      <c r="K2532" s="1">
        <v>-63.495589833584106</v>
      </c>
      <c r="L2532" s="1">
        <v>61.024397358703048</v>
      </c>
      <c r="M2532" s="1">
        <v>29.722499847412109</v>
      </c>
      <c r="N2532" s="1">
        <v>0.99333697928322695</v>
      </c>
      <c r="O2532" s="1">
        <v>0.96533690096206171</v>
      </c>
      <c r="P2532" s="1">
        <v>0.95890484119228603</v>
      </c>
      <c r="Q2532" s="1">
        <v>0.99273125012715657</v>
      </c>
      <c r="R2532" s="1">
        <v>0.9329846751933194</v>
      </c>
      <c r="S2532" s="1">
        <v>0.92620304295414313</v>
      </c>
      <c r="T2532" s="1">
        <v>0.92620304295414313</v>
      </c>
      <c r="U2532" s="1">
        <v>0.95890484119228603</v>
      </c>
      <c r="V2532" s="1">
        <v>406.790663</v>
      </c>
      <c r="W2532" s="1">
        <v>379.211635</v>
      </c>
      <c r="X2532" s="1">
        <v>262.000766</v>
      </c>
      <c r="Y2532" s="1">
        <v>389.46</v>
      </c>
      <c r="Z2532" s="7">
        <v>74463.375599999999</v>
      </c>
      <c r="AA2532" s="7">
        <v>4.9587294324000002</v>
      </c>
      <c r="AB2532" s="7">
        <v>4.5643769370999996</v>
      </c>
      <c r="AC2532" s="7" t="s">
        <v>444</v>
      </c>
      <c r="AD2532" s="7" t="s">
        <v>445</v>
      </c>
      <c r="AE2532" s="7">
        <v>2.8217757699999999</v>
      </c>
      <c r="AF2532" s="7" t="s">
        <v>445</v>
      </c>
      <c r="AG2532" s="7">
        <v>4.8815908385000002</v>
      </c>
    </row>
    <row r="2533" spans="1:33" x14ac:dyDescent="0.25">
      <c r="A2533" s="1">
        <v>150013</v>
      </c>
      <c r="B2533" s="1">
        <v>20024000</v>
      </c>
      <c r="C2533" s="1">
        <v>9214476</v>
      </c>
      <c r="D2533" s="1">
        <v>272187</v>
      </c>
      <c r="E2533" s="1" t="s">
        <v>641</v>
      </c>
      <c r="F2533" s="1">
        <v>34203085</v>
      </c>
      <c r="G2533" s="1">
        <v>1.83</v>
      </c>
      <c r="H2533" s="1">
        <v>66.559827139386968</v>
      </c>
      <c r="I2533" s="1">
        <v>-41.049653976815236</v>
      </c>
      <c r="J2533" s="1">
        <v>0.54776068838117542</v>
      </c>
      <c r="K2533" s="1">
        <v>-62.288529429017949</v>
      </c>
      <c r="L2533" s="1">
        <v>66.290186046847751</v>
      </c>
      <c r="M2533" s="1">
        <v>29.722499847412109</v>
      </c>
      <c r="N2533" s="1">
        <v>0.99333697928322695</v>
      </c>
      <c r="O2533" s="1">
        <v>0.96533690096206171</v>
      </c>
      <c r="P2533" s="1">
        <v>0.95890484119228603</v>
      </c>
      <c r="Q2533" s="1">
        <v>0.99273125012715657</v>
      </c>
      <c r="R2533" s="1">
        <v>0.9329846751933194</v>
      </c>
      <c r="S2533" s="1">
        <v>0.92620304295414313</v>
      </c>
      <c r="T2533" s="1">
        <v>0.92620304295414313</v>
      </c>
      <c r="U2533" s="1">
        <v>0.95890484119228603</v>
      </c>
      <c r="V2533" s="1">
        <v>406.790663</v>
      </c>
      <c r="W2533" s="1">
        <v>379.211635</v>
      </c>
      <c r="X2533" s="1">
        <v>262.000766</v>
      </c>
      <c r="Y2533" s="1">
        <v>389.46</v>
      </c>
      <c r="Z2533" s="7">
        <v>74463.375599999999</v>
      </c>
      <c r="AA2533" s="7">
        <v>4.4853952647000002</v>
      </c>
      <c r="AB2533" s="7">
        <v>4.4631733324000002</v>
      </c>
      <c r="AC2533" s="7" t="s">
        <v>444</v>
      </c>
      <c r="AD2533" s="7" t="s">
        <v>445</v>
      </c>
      <c r="AE2533" s="7">
        <v>2.8958361828000001</v>
      </c>
      <c r="AF2533" s="7" t="s">
        <v>445</v>
      </c>
      <c r="AG2533" s="7">
        <v>4.9955674484000001</v>
      </c>
    </row>
    <row r="2534" spans="1:33" x14ac:dyDescent="0.25">
      <c r="A2534" s="1">
        <v>152111</v>
      </c>
      <c r="B2534" s="1">
        <v>20026000</v>
      </c>
      <c r="C2534" s="1">
        <v>9214476</v>
      </c>
      <c r="D2534" s="1">
        <v>272198</v>
      </c>
      <c r="E2534" s="1" t="s">
        <v>641</v>
      </c>
      <c r="F2534" s="1">
        <v>34203085</v>
      </c>
      <c r="G2534" s="1">
        <v>1.83</v>
      </c>
      <c r="H2534" s="1">
        <v>70.953329630312567</v>
      </c>
      <c r="I2534" s="1">
        <v>-20.455939570495765</v>
      </c>
      <c r="J2534" s="1">
        <v>26.106000803110607</v>
      </c>
      <c r="K2534" s="1">
        <v>-68.165676249569046</v>
      </c>
      <c r="L2534" s="1">
        <v>62.158054802338114</v>
      </c>
      <c r="M2534" s="1">
        <v>29.722499847412109</v>
      </c>
      <c r="N2534" s="1">
        <v>0.99333697928322695</v>
      </c>
      <c r="O2534" s="1">
        <v>0.96533690096206171</v>
      </c>
      <c r="P2534" s="1">
        <v>0.95890484119228603</v>
      </c>
      <c r="Q2534" s="1">
        <v>0.99273125012715657</v>
      </c>
      <c r="R2534" s="1">
        <v>0.9329846751933194</v>
      </c>
      <c r="S2534" s="1">
        <v>0.92620304295414313</v>
      </c>
      <c r="T2534" s="1">
        <v>0.92620304295414313</v>
      </c>
      <c r="U2534" s="1">
        <v>0.95890484119228603</v>
      </c>
      <c r="V2534" s="1">
        <v>406.790663</v>
      </c>
      <c r="W2534" s="1">
        <v>379.211635</v>
      </c>
      <c r="X2534" s="1">
        <v>262.000766</v>
      </c>
      <c r="Y2534" s="1">
        <v>389.46</v>
      </c>
      <c r="Z2534" s="7">
        <v>74463.375599999999</v>
      </c>
      <c r="AA2534" s="7">
        <v>4.8500523189999996</v>
      </c>
      <c r="AB2534" s="7">
        <v>4.1248880713</v>
      </c>
      <c r="AC2534" s="7" t="s">
        <v>444</v>
      </c>
      <c r="AD2534" s="7" t="s">
        <v>445</v>
      </c>
      <c r="AE2534" s="7">
        <v>2.5599427758000002</v>
      </c>
      <c r="AF2534" s="7" t="s">
        <v>445</v>
      </c>
      <c r="AG2534" s="7">
        <v>4.4786382238</v>
      </c>
    </row>
    <row r="2535" spans="1:33" x14ac:dyDescent="0.25">
      <c r="A2535" s="1">
        <v>154209</v>
      </c>
      <c r="B2535" s="1">
        <v>20028000</v>
      </c>
      <c r="C2535" s="1">
        <v>9214476</v>
      </c>
      <c r="D2535" s="1">
        <v>272207</v>
      </c>
      <c r="E2535" s="1" t="s">
        <v>641</v>
      </c>
      <c r="F2535" s="1">
        <v>34203085</v>
      </c>
      <c r="G2535" s="1">
        <v>1.83</v>
      </c>
      <c r="H2535" s="1">
        <v>67.405463187001629</v>
      </c>
      <c r="I2535" s="1">
        <v>-19.873604959435777</v>
      </c>
      <c r="J2535" s="1">
        <v>23.135325746101358</v>
      </c>
      <c r="K2535" s="1">
        <v>-64.010099909688435</v>
      </c>
      <c r="L2535" s="1">
        <v>59.325298122982289</v>
      </c>
      <c r="M2535" s="1">
        <v>29.722499847412109</v>
      </c>
      <c r="N2535" s="1">
        <v>0.99333697928322695</v>
      </c>
      <c r="O2535" s="1">
        <v>0.96533690096206171</v>
      </c>
      <c r="P2535" s="1">
        <v>0.95890484119228603</v>
      </c>
      <c r="Q2535" s="1">
        <v>0.99273125012715657</v>
      </c>
      <c r="R2535" s="1">
        <v>0.9329846751933194</v>
      </c>
      <c r="S2535" s="1">
        <v>0.92620304295414313</v>
      </c>
      <c r="T2535" s="1">
        <v>0.92620304295414313</v>
      </c>
      <c r="U2535" s="1">
        <v>0.95890484119228603</v>
      </c>
      <c r="V2535" s="1">
        <v>406.790663</v>
      </c>
      <c r="W2535" s="1">
        <v>379.211635</v>
      </c>
      <c r="X2535" s="1">
        <v>262.000766</v>
      </c>
      <c r="Y2535" s="1">
        <v>389.46</v>
      </c>
      <c r="Z2535" s="7">
        <v>74463.375599999999</v>
      </c>
      <c r="AA2535" s="7">
        <v>5.1293897232000001</v>
      </c>
      <c r="AB2535" s="7">
        <v>4.3946350258000004</v>
      </c>
      <c r="AC2535" s="7" t="s">
        <v>444</v>
      </c>
      <c r="AD2535" s="7" t="s">
        <v>445</v>
      </c>
      <c r="AE2535" s="7">
        <v>2.7910565217999999</v>
      </c>
      <c r="AF2535" s="7" t="s">
        <v>445</v>
      </c>
      <c r="AG2535" s="7">
        <v>4.8343148967999996</v>
      </c>
    </row>
    <row r="2536" spans="1:33" x14ac:dyDescent="0.25">
      <c r="A2536" s="1">
        <v>157391</v>
      </c>
      <c r="B2536" s="1">
        <v>20030000</v>
      </c>
      <c r="C2536" s="1">
        <v>9214476</v>
      </c>
      <c r="D2536" s="1">
        <v>272217</v>
      </c>
      <c r="E2536" s="1" t="s">
        <v>641</v>
      </c>
      <c r="F2536" s="1">
        <v>34203085</v>
      </c>
      <c r="G2536" s="1">
        <v>1.83</v>
      </c>
      <c r="H2536" s="1">
        <v>67.75805395235146</v>
      </c>
      <c r="I2536" s="1">
        <v>-29.601053837988093</v>
      </c>
      <c r="J2536" s="1">
        <v>14.076238700675804</v>
      </c>
      <c r="K2536" s="1">
        <v>-64.614991508143063</v>
      </c>
      <c r="L2536" s="1">
        <v>61.93255130840015</v>
      </c>
      <c r="M2536" s="1">
        <v>29.722499847412109</v>
      </c>
      <c r="N2536" s="1">
        <v>0.99333697928322695</v>
      </c>
      <c r="O2536" s="1">
        <v>0.96533690096206171</v>
      </c>
      <c r="P2536" s="1">
        <v>0.95890484119228603</v>
      </c>
      <c r="Q2536" s="1">
        <v>0.99273125012715657</v>
      </c>
      <c r="R2536" s="1">
        <v>0.9329846751933194</v>
      </c>
      <c r="S2536" s="1">
        <v>0.92620304295414313</v>
      </c>
      <c r="T2536" s="1">
        <v>0.92620304295414313</v>
      </c>
      <c r="U2536" s="1">
        <v>0.95890484119228603</v>
      </c>
      <c r="V2536" s="1">
        <v>406.790663</v>
      </c>
      <c r="W2536" s="1">
        <v>379.211635</v>
      </c>
      <c r="X2536" s="1">
        <v>262.000766</v>
      </c>
      <c r="Y2536" s="1">
        <v>389.46</v>
      </c>
      <c r="Z2536" s="7">
        <v>74463.375599999999</v>
      </c>
      <c r="AA2536" s="7">
        <v>4.8713530276999997</v>
      </c>
      <c r="AB2536" s="7">
        <v>4.3665631084000003</v>
      </c>
      <c r="AC2536" s="7" t="s">
        <v>444</v>
      </c>
      <c r="AD2536" s="7" t="s">
        <v>445</v>
      </c>
      <c r="AE2536" s="7">
        <v>2.7555666426999998</v>
      </c>
      <c r="AF2536" s="7" t="s">
        <v>445</v>
      </c>
      <c r="AG2536" s="7">
        <v>4.7796971063999996</v>
      </c>
    </row>
    <row r="2537" spans="1:33" x14ac:dyDescent="0.25">
      <c r="A2537" s="1">
        <v>157392</v>
      </c>
      <c r="B2537" s="1">
        <v>20030000</v>
      </c>
      <c r="C2537" s="1">
        <v>9214475</v>
      </c>
      <c r="D2537" s="1">
        <v>272216</v>
      </c>
      <c r="E2537" s="1" t="s">
        <v>643</v>
      </c>
      <c r="F2537" s="1">
        <v>34203085</v>
      </c>
      <c r="G2537" s="1">
        <v>1.83</v>
      </c>
      <c r="H2537" s="1">
        <v>60.946087203690482</v>
      </c>
      <c r="I2537" s="1">
        <v>-12.677037889586988</v>
      </c>
      <c r="J2537" s="1">
        <v>26.49854931605848</v>
      </c>
      <c r="K2537" s="1">
        <v>-58.449607401750669</v>
      </c>
      <c r="L2537" s="1">
        <v>53.258220215327761</v>
      </c>
      <c r="M2537" s="1">
        <v>10.050000190734863</v>
      </c>
      <c r="N2537" s="1">
        <v>1</v>
      </c>
      <c r="O2537" s="1">
        <v>0.96533690096206171</v>
      </c>
      <c r="P2537" s="1">
        <v>0.96533690096206171</v>
      </c>
      <c r="Q2537" s="1">
        <v>1</v>
      </c>
      <c r="R2537" s="1">
        <v>0.9329846751933194</v>
      </c>
      <c r="S2537" s="1">
        <v>0.9329846751933194</v>
      </c>
      <c r="T2537" s="1">
        <v>0.9329846751933194</v>
      </c>
      <c r="U2537" s="1">
        <v>0.96533690096206171</v>
      </c>
      <c r="V2537" s="1">
        <v>406.790663</v>
      </c>
      <c r="W2537" s="1">
        <v>379.211635</v>
      </c>
      <c r="X2537" s="1">
        <v>262.000766</v>
      </c>
      <c r="Y2537" s="1">
        <v>389.46</v>
      </c>
      <c r="Z2537" s="7">
        <v>74463.375599999999</v>
      </c>
      <c r="AA2537" s="7">
        <v>5.8734363081999996</v>
      </c>
      <c r="AB2537" s="7">
        <v>5.0064066675000003</v>
      </c>
      <c r="AC2537" s="7" t="s">
        <v>444</v>
      </c>
      <c r="AD2537" s="7" t="s">
        <v>445</v>
      </c>
      <c r="AE2537" s="7">
        <v>3.1821102045999998</v>
      </c>
      <c r="AF2537" s="7" t="s">
        <v>445</v>
      </c>
      <c r="AG2537" s="7">
        <v>5.4322093195000001</v>
      </c>
    </row>
    <row r="2538" spans="1:33" x14ac:dyDescent="0.25">
      <c r="A2538" s="1">
        <v>161587</v>
      </c>
      <c r="B2538" s="1">
        <v>20031000</v>
      </c>
      <c r="C2538" s="1">
        <v>9214476</v>
      </c>
      <c r="D2538" s="1">
        <v>272227</v>
      </c>
      <c r="E2538" s="1" t="s">
        <v>641</v>
      </c>
      <c r="F2538" s="1">
        <v>34203085</v>
      </c>
      <c r="G2538" s="1">
        <v>1.83</v>
      </c>
      <c r="H2538" s="1">
        <v>58.784435595771903</v>
      </c>
      <c r="I2538" s="1">
        <v>-38.602721611916735</v>
      </c>
      <c r="J2538" s="1">
        <v>-2.0183699421094352</v>
      </c>
      <c r="K2538" s="1">
        <v>-55.040819759693449</v>
      </c>
      <c r="L2538" s="1">
        <v>59.821488204374624</v>
      </c>
      <c r="M2538" s="1">
        <v>29.722499847412109</v>
      </c>
      <c r="N2538" s="1">
        <v>0.99333697928322695</v>
      </c>
      <c r="O2538" s="1">
        <v>0.96533690096206171</v>
      </c>
      <c r="P2538" s="1">
        <v>0.95890484119228603</v>
      </c>
      <c r="Q2538" s="1">
        <v>0.99273125012715657</v>
      </c>
      <c r="R2538" s="1">
        <v>0.9329846751933194</v>
      </c>
      <c r="S2538" s="1">
        <v>0.92620304295414313</v>
      </c>
      <c r="T2538" s="1">
        <v>0.92620304295414313</v>
      </c>
      <c r="U2538" s="1">
        <v>0.95890484119228603</v>
      </c>
      <c r="V2538" s="1">
        <v>406.790663</v>
      </c>
      <c r="W2538" s="1">
        <v>379.211635</v>
      </c>
      <c r="X2538" s="1">
        <v>262.000766</v>
      </c>
      <c r="Y2538" s="1">
        <v>389.46</v>
      </c>
      <c r="Z2538" s="7">
        <v>74463.375599999999</v>
      </c>
      <c r="AA2538" s="7">
        <v>5.0785494235000002</v>
      </c>
      <c r="AB2538" s="7">
        <v>5.1857848757999996</v>
      </c>
      <c r="AC2538" s="7" t="s">
        <v>444</v>
      </c>
      <c r="AD2538" s="7">
        <v>119.22865663</v>
      </c>
      <c r="AE2538" s="7">
        <v>3.4088352569000002</v>
      </c>
      <c r="AF2538" s="7">
        <v>184.02806233000001</v>
      </c>
      <c r="AG2538" s="7">
        <v>5.7850566376000003</v>
      </c>
    </row>
    <row r="2539" spans="1:33" x14ac:dyDescent="0.25">
      <c r="A2539" s="1">
        <v>161588</v>
      </c>
      <c r="B2539" s="1">
        <v>20031000</v>
      </c>
      <c r="C2539" s="1">
        <v>9214475</v>
      </c>
      <c r="D2539" s="1">
        <v>272226</v>
      </c>
      <c r="E2539" s="1" t="s">
        <v>643</v>
      </c>
      <c r="F2539" s="1">
        <v>34203085</v>
      </c>
      <c r="G2539" s="1">
        <v>1.83</v>
      </c>
      <c r="H2539" s="1">
        <v>51.973171950251391</v>
      </c>
      <c r="I2539" s="1">
        <v>-21.812733212848492</v>
      </c>
      <c r="J2539" s="1">
        <v>10.403234152864046</v>
      </c>
      <c r="K2539" s="1">
        <v>-48.74140468669944</v>
      </c>
      <c r="L2539" s="1">
        <v>47.637422455484419</v>
      </c>
      <c r="M2539" s="1">
        <v>10.050000190734863</v>
      </c>
      <c r="N2539" s="1">
        <v>1</v>
      </c>
      <c r="O2539" s="1">
        <v>0.96533690096206171</v>
      </c>
      <c r="P2539" s="1">
        <v>0.96533690096206171</v>
      </c>
      <c r="Q2539" s="1">
        <v>1</v>
      </c>
      <c r="R2539" s="1">
        <v>0.9329846751933194</v>
      </c>
      <c r="S2539" s="1">
        <v>0.9329846751933194</v>
      </c>
      <c r="T2539" s="1">
        <v>0.9329846751933194</v>
      </c>
      <c r="U2539" s="1">
        <v>0.96533690096206171</v>
      </c>
      <c r="V2539" s="1">
        <v>406.790663</v>
      </c>
      <c r="W2539" s="1">
        <v>379.211635</v>
      </c>
      <c r="X2539" s="1">
        <v>262.000766</v>
      </c>
      <c r="Y2539" s="1">
        <v>389.46</v>
      </c>
      <c r="Z2539" s="7">
        <v>74463.375599999999</v>
      </c>
      <c r="AA2539" s="7">
        <v>6.6844414679000002</v>
      </c>
      <c r="AB2539" s="7">
        <v>6.0433835535</v>
      </c>
      <c r="AC2539" s="7" t="s">
        <v>444</v>
      </c>
      <c r="AD2539" s="7" t="s">
        <v>445</v>
      </c>
      <c r="AE2539" s="7">
        <v>4.0150934536999996</v>
      </c>
      <c r="AF2539" s="7" t="s">
        <v>445</v>
      </c>
      <c r="AG2539" s="7">
        <v>6.7133622197999996</v>
      </c>
    </row>
    <row r="2540" spans="1:33" x14ac:dyDescent="0.25">
      <c r="A2540" s="1">
        <v>164699</v>
      </c>
      <c r="B2540" s="1">
        <v>20032000</v>
      </c>
      <c r="C2540" s="1">
        <v>9214487</v>
      </c>
      <c r="D2540" s="1">
        <v>272237</v>
      </c>
      <c r="E2540" s="1" t="s">
        <v>642</v>
      </c>
      <c r="F2540" s="1">
        <v>34203085</v>
      </c>
      <c r="G2540" s="1">
        <v>1.83</v>
      </c>
      <c r="H2540" s="1">
        <v>36.794277960610145</v>
      </c>
      <c r="I2540" s="1">
        <v>-29.914171886906956</v>
      </c>
      <c r="J2540" s="1">
        <v>-3.4269153386227695</v>
      </c>
      <c r="K2540" s="1">
        <v>-33.456789813273438</v>
      </c>
      <c r="L2540" s="1">
        <v>38.632119849915235</v>
      </c>
      <c r="M2540" s="1">
        <v>57.904998779296875</v>
      </c>
      <c r="N2540" s="1">
        <v>0.97180868148803712</v>
      </c>
      <c r="O2540" s="1">
        <v>0.96533690096206171</v>
      </c>
      <c r="P2540" s="1">
        <v>0.93812278091568901</v>
      </c>
      <c r="Q2540" s="1">
        <v>0.96924583435058598</v>
      </c>
      <c r="R2540" s="1">
        <v>0.9329846751933194</v>
      </c>
      <c r="S2540" s="1">
        <v>0.90429150994405927</v>
      </c>
      <c r="T2540" s="1">
        <v>0.90429150994405927</v>
      </c>
      <c r="U2540" s="1">
        <v>0.93812278091568901</v>
      </c>
      <c r="V2540" s="1">
        <v>406.790663</v>
      </c>
      <c r="W2540" s="1">
        <v>379.211635</v>
      </c>
      <c r="X2540" s="1">
        <v>262.000766</v>
      </c>
      <c r="Y2540" s="1">
        <v>389.46</v>
      </c>
      <c r="Z2540" s="7">
        <v>74463.375599999999</v>
      </c>
      <c r="AA2540" s="7">
        <v>8.2085827794000004</v>
      </c>
      <c r="AB2540" s="7">
        <v>8.6685434066999996</v>
      </c>
      <c r="AC2540" s="7" t="s">
        <v>444</v>
      </c>
      <c r="AD2540" s="7">
        <v>68.136539681000002</v>
      </c>
      <c r="AE2540" s="7">
        <v>6.0815242470999999</v>
      </c>
      <c r="AF2540" s="7">
        <v>105.61520993000001</v>
      </c>
      <c r="AG2540" s="7">
        <v>9.9203931487000006</v>
      </c>
    </row>
    <row r="2541" spans="1:33" x14ac:dyDescent="0.25">
      <c r="A2541" s="1">
        <v>166797</v>
      </c>
      <c r="B2541" s="1">
        <v>20033000</v>
      </c>
      <c r="C2541" s="1">
        <v>9214519</v>
      </c>
      <c r="D2541" s="1">
        <v>272245</v>
      </c>
      <c r="E2541" s="1" t="s">
        <v>644</v>
      </c>
      <c r="F2541" s="1">
        <v>34203085</v>
      </c>
      <c r="G2541" s="1">
        <v>1.83</v>
      </c>
      <c r="H2541" s="1">
        <v>59.987964852732283</v>
      </c>
      <c r="I2541" s="1">
        <v>-38.862908375460151</v>
      </c>
      <c r="J2541" s="1">
        <v>2.2049592550363259</v>
      </c>
      <c r="K2541" s="1">
        <v>-56.026094261393531</v>
      </c>
      <c r="L2541" s="1">
        <v>58.918218719262327</v>
      </c>
      <c r="M2541" s="1">
        <v>28.762500762939453</v>
      </c>
      <c r="N2541" s="1">
        <v>0.99407031191719908</v>
      </c>
      <c r="O2541" s="1">
        <v>0.96533690096206171</v>
      </c>
      <c r="P2541" s="1">
        <v>0.95961275424453896</v>
      </c>
      <c r="Q2541" s="1">
        <v>0.99353124936421722</v>
      </c>
      <c r="R2541" s="1">
        <v>0.9329846751933194</v>
      </c>
      <c r="S2541" s="1">
        <v>0.92694942998248697</v>
      </c>
      <c r="T2541" s="1">
        <v>0.92694942998248697</v>
      </c>
      <c r="U2541" s="1">
        <v>0.95961275424453896</v>
      </c>
      <c r="V2541" s="1">
        <v>406.790663</v>
      </c>
      <c r="W2541" s="1">
        <v>379.211635</v>
      </c>
      <c r="X2541" s="1">
        <v>262.000766</v>
      </c>
      <c r="Y2541" s="1">
        <v>389.46</v>
      </c>
      <c r="Z2541" s="7">
        <v>74463.375599999999</v>
      </c>
      <c r="AA2541" s="7">
        <v>5.1762953703000001</v>
      </c>
      <c r="AB2541" s="7">
        <v>5.0661554762999996</v>
      </c>
      <c r="AC2541" s="7" t="s">
        <v>444</v>
      </c>
      <c r="AD2541" s="7" t="s">
        <v>445</v>
      </c>
      <c r="AE2541" s="7">
        <v>3.3347919197000002</v>
      </c>
      <c r="AF2541" s="7" t="s">
        <v>445</v>
      </c>
      <c r="AG2541" s="7">
        <v>5.6706556685000002</v>
      </c>
    </row>
    <row r="2542" spans="1:33" x14ac:dyDescent="0.25">
      <c r="A2542" s="1">
        <v>168895</v>
      </c>
      <c r="B2542" s="1">
        <v>20034000</v>
      </c>
      <c r="C2542" s="1">
        <v>9214519</v>
      </c>
      <c r="D2542" s="1">
        <v>272252</v>
      </c>
      <c r="E2542" s="1" t="s">
        <v>644</v>
      </c>
      <c r="F2542" s="1">
        <v>34203085</v>
      </c>
      <c r="G2542" s="1">
        <v>1.83</v>
      </c>
      <c r="H2542" s="1">
        <v>53.476485962578835</v>
      </c>
      <c r="I2542" s="1">
        <v>-23.745872251193866</v>
      </c>
      <c r="J2542" s="1">
        <v>11.377025905345356</v>
      </c>
      <c r="K2542" s="1">
        <v>-50.054435730351237</v>
      </c>
      <c r="L2542" s="1">
        <v>48.79312831851675</v>
      </c>
      <c r="M2542" s="1">
        <v>28.762500762939453</v>
      </c>
      <c r="N2542" s="1">
        <v>0.99407031191719908</v>
      </c>
      <c r="O2542" s="1">
        <v>0.96533690096206171</v>
      </c>
      <c r="P2542" s="1">
        <v>0.95961275424453896</v>
      </c>
      <c r="Q2542" s="1">
        <v>0.99353124936421722</v>
      </c>
      <c r="R2542" s="1">
        <v>0.9329846751933194</v>
      </c>
      <c r="S2542" s="1">
        <v>0.92694942998248697</v>
      </c>
      <c r="T2542" s="1">
        <v>0.92694942998248697</v>
      </c>
      <c r="U2542" s="1">
        <v>0.95961275424453896</v>
      </c>
      <c r="V2542" s="1">
        <v>406.790663</v>
      </c>
      <c r="W2542" s="1">
        <v>379.211635</v>
      </c>
      <c r="X2542" s="1">
        <v>262.000766</v>
      </c>
      <c r="Y2542" s="1">
        <v>389.46</v>
      </c>
      <c r="Z2542" s="7">
        <v>74463.375599999999</v>
      </c>
      <c r="AA2542" s="7">
        <v>6.4579420104</v>
      </c>
      <c r="AB2542" s="7">
        <v>5.8047912078000001</v>
      </c>
      <c r="AC2542" s="7" t="s">
        <v>444</v>
      </c>
      <c r="AD2542" s="7" t="s">
        <v>445</v>
      </c>
      <c r="AE2542" s="7">
        <v>3.8519468286</v>
      </c>
      <c r="AF2542" s="7" t="s">
        <v>445</v>
      </c>
      <c r="AG2542" s="7">
        <v>6.4664867921000004</v>
      </c>
    </row>
    <row r="2543" spans="1:33" x14ac:dyDescent="0.25">
      <c r="A2543" s="1">
        <v>170993</v>
      </c>
      <c r="B2543" s="1">
        <v>20035000</v>
      </c>
      <c r="C2543" s="1">
        <v>9214519</v>
      </c>
      <c r="D2543" s="1">
        <v>272259</v>
      </c>
      <c r="E2543" s="1" t="s">
        <v>644</v>
      </c>
      <c r="F2543" s="1">
        <v>34203085</v>
      </c>
      <c r="G2543" s="1">
        <v>1.83</v>
      </c>
      <c r="H2543" s="1">
        <v>56.597524965746082</v>
      </c>
      <c r="I2543" s="1">
        <v>-31.945656903984503</v>
      </c>
      <c r="J2543" s="1">
        <v>6.1497819421370394</v>
      </c>
      <c r="K2543" s="1">
        <v>-52.890538050288356</v>
      </c>
      <c r="L2543" s="1">
        <v>53.787629752855558</v>
      </c>
      <c r="M2543" s="1">
        <v>28.762500762939453</v>
      </c>
      <c r="N2543" s="1">
        <v>0.99407031191719908</v>
      </c>
      <c r="O2543" s="1">
        <v>0.96533690096206171</v>
      </c>
      <c r="P2543" s="1">
        <v>0.95961275424453896</v>
      </c>
      <c r="Q2543" s="1">
        <v>0.99353124936421722</v>
      </c>
      <c r="R2543" s="1">
        <v>0.9329846751933194</v>
      </c>
      <c r="S2543" s="1">
        <v>0.92694942998248697</v>
      </c>
      <c r="T2543" s="1">
        <v>0.92694942998248697</v>
      </c>
      <c r="U2543" s="1">
        <v>0.95961275424453896</v>
      </c>
      <c r="V2543" s="1">
        <v>406.790663</v>
      </c>
      <c r="W2543" s="1">
        <v>379.211635</v>
      </c>
      <c r="X2543" s="1">
        <v>262.000766</v>
      </c>
      <c r="Y2543" s="1">
        <v>389.46</v>
      </c>
      <c r="Z2543" s="7">
        <v>74463.375599999999</v>
      </c>
      <c r="AA2543" s="7">
        <v>5.7654277234000002</v>
      </c>
      <c r="AB2543" s="7">
        <v>5.4295447853000001</v>
      </c>
      <c r="AC2543" s="7" t="s">
        <v>444</v>
      </c>
      <c r="AD2543" s="7" t="s">
        <v>445</v>
      </c>
      <c r="AE2543" s="7">
        <v>3.5917751955999999</v>
      </c>
      <c r="AF2543" s="7" t="s">
        <v>445</v>
      </c>
      <c r="AG2543" s="7">
        <v>6.0661180061</v>
      </c>
    </row>
    <row r="2544" spans="1:33" x14ac:dyDescent="0.25">
      <c r="A2544" s="1">
        <v>173091</v>
      </c>
      <c r="B2544" s="1">
        <v>20036000</v>
      </c>
      <c r="C2544" s="1">
        <v>9214519</v>
      </c>
      <c r="D2544" s="1">
        <v>272266</v>
      </c>
      <c r="E2544" s="1" t="s">
        <v>644</v>
      </c>
      <c r="F2544" s="1">
        <v>34203085</v>
      </c>
      <c r="G2544" s="1">
        <v>1.83</v>
      </c>
      <c r="H2544" s="1">
        <v>58.239129632375196</v>
      </c>
      <c r="I2544" s="1">
        <v>-33.179212295658154</v>
      </c>
      <c r="J2544" s="1">
        <v>6.0855289088509501</v>
      </c>
      <c r="K2544" s="1">
        <v>-54.473695270250374</v>
      </c>
      <c r="L2544" s="1">
        <v>55.448189299644106</v>
      </c>
      <c r="M2544" s="1">
        <v>28.762500762939453</v>
      </c>
      <c r="N2544" s="1">
        <v>0.99407031191719908</v>
      </c>
      <c r="O2544" s="1">
        <v>0.96533690096206171</v>
      </c>
      <c r="P2544" s="1">
        <v>0.95961275424453896</v>
      </c>
      <c r="Q2544" s="1">
        <v>0.99353124936421722</v>
      </c>
      <c r="R2544" s="1">
        <v>0.9329846751933194</v>
      </c>
      <c r="S2544" s="1">
        <v>0.92694942998248697</v>
      </c>
      <c r="T2544" s="1">
        <v>0.92694942998248697</v>
      </c>
      <c r="U2544" s="1">
        <v>0.95961275424453896</v>
      </c>
      <c r="V2544" s="1">
        <v>406.790663</v>
      </c>
      <c r="W2544" s="1">
        <v>379.211635</v>
      </c>
      <c r="X2544" s="1">
        <v>262.000766</v>
      </c>
      <c r="Y2544" s="1">
        <v>389.46</v>
      </c>
      <c r="Z2544" s="7">
        <v>74463.375599999999</v>
      </c>
      <c r="AA2544" s="7">
        <v>5.5628170387999996</v>
      </c>
      <c r="AB2544" s="7">
        <v>5.2483131839999997</v>
      </c>
      <c r="AC2544" s="7" t="s">
        <v>444</v>
      </c>
      <c r="AD2544" s="7" t="s">
        <v>445</v>
      </c>
      <c r="AE2544" s="7">
        <v>3.4583254265000001</v>
      </c>
      <c r="AF2544" s="7" t="s">
        <v>445</v>
      </c>
      <c r="AG2544" s="7">
        <v>5.8607569472999996</v>
      </c>
    </row>
    <row r="2545" spans="1:33" x14ac:dyDescent="0.25">
      <c r="A2545" s="1">
        <v>175189</v>
      </c>
      <c r="B2545" s="1">
        <v>20091000</v>
      </c>
      <c r="C2545" s="1">
        <v>9214519</v>
      </c>
      <c r="D2545" s="1">
        <v>272316</v>
      </c>
      <c r="E2545" s="1" t="s">
        <v>644</v>
      </c>
      <c r="F2545" s="1">
        <v>34203085</v>
      </c>
      <c r="G2545" s="1">
        <v>1.83</v>
      </c>
      <c r="H2545" s="1">
        <v>50.39146305376493</v>
      </c>
      <c r="I2545" s="1">
        <v>-28.651467128305956</v>
      </c>
      <c r="J2545" s="1">
        <v>4.9129693625718627</v>
      </c>
      <c r="K2545" s="1">
        <v>-47.767039781327853</v>
      </c>
      <c r="L2545" s="1">
        <v>48.123547668441738</v>
      </c>
      <c r="M2545" s="1">
        <v>28.762500762939453</v>
      </c>
      <c r="N2545" s="1">
        <v>0.99407031191719908</v>
      </c>
      <c r="O2545" s="1">
        <v>0.96533690096206171</v>
      </c>
      <c r="P2545" s="1">
        <v>0.95961275424453896</v>
      </c>
      <c r="Q2545" s="1">
        <v>0.99353124936421722</v>
      </c>
      <c r="R2545" s="1">
        <v>0.9329846751933194</v>
      </c>
      <c r="S2545" s="1">
        <v>0.92694942998248697</v>
      </c>
      <c r="T2545" s="1">
        <v>0.92694942998248697</v>
      </c>
      <c r="U2545" s="1">
        <v>0.95961275424453896</v>
      </c>
      <c r="V2545" s="1">
        <v>406.790663</v>
      </c>
      <c r="W2545" s="1">
        <v>379.211635</v>
      </c>
      <c r="X2545" s="1">
        <v>262.000766</v>
      </c>
      <c r="Y2545" s="1">
        <v>389.46</v>
      </c>
      <c r="Z2545" s="7">
        <v>74463.375599999999</v>
      </c>
      <c r="AA2545" s="7">
        <v>6.5617102049999998</v>
      </c>
      <c r="AB2545" s="7">
        <v>6.2213882957999997</v>
      </c>
      <c r="AC2545" s="7" t="s">
        <v>444</v>
      </c>
      <c r="AD2545" s="7" t="s">
        <v>445</v>
      </c>
      <c r="AE2545" s="7">
        <v>4.0842895396000003</v>
      </c>
      <c r="AF2545" s="7" t="s">
        <v>445</v>
      </c>
      <c r="AG2545" s="7">
        <v>6.8240306491</v>
      </c>
    </row>
    <row r="2546" spans="1:33" x14ac:dyDescent="0.25">
      <c r="A2546" s="1">
        <v>178371</v>
      </c>
      <c r="B2546" s="1">
        <v>20092000</v>
      </c>
      <c r="C2546" s="1">
        <v>9214475</v>
      </c>
      <c r="D2546" s="1">
        <v>272323</v>
      </c>
      <c r="E2546" s="1" t="s">
        <v>643</v>
      </c>
      <c r="F2546" s="1">
        <v>34203085</v>
      </c>
      <c r="G2546" s="1">
        <v>1.83</v>
      </c>
      <c r="H2546" s="1">
        <v>53.632413012603593</v>
      </c>
      <c r="I2546" s="1">
        <v>-16.363266366285629</v>
      </c>
      <c r="J2546" s="1">
        <v>16.525085079926029</v>
      </c>
      <c r="K2546" s="1">
        <v>-50.068170758706252</v>
      </c>
      <c r="L2546" s="1">
        <v>47.581947235009736</v>
      </c>
      <c r="M2546" s="1">
        <v>10.050000190734863</v>
      </c>
      <c r="N2546" s="1">
        <v>1</v>
      </c>
      <c r="O2546" s="1">
        <v>0.96533690096206171</v>
      </c>
      <c r="P2546" s="1">
        <v>0.96533690096206171</v>
      </c>
      <c r="Q2546" s="1">
        <v>1</v>
      </c>
      <c r="R2546" s="1">
        <v>0.9329846751933194</v>
      </c>
      <c r="S2546" s="1">
        <v>0.9329846751933194</v>
      </c>
      <c r="T2546" s="1">
        <v>0.9329846751933194</v>
      </c>
      <c r="U2546" s="1">
        <v>0.96533690096206171</v>
      </c>
      <c r="V2546" s="1">
        <v>406.790663</v>
      </c>
      <c r="W2546" s="1">
        <v>379.211635</v>
      </c>
      <c r="X2546" s="1">
        <v>262.000766</v>
      </c>
      <c r="Y2546" s="1">
        <v>389.46</v>
      </c>
      <c r="Z2546" s="7">
        <v>74463.375599999999</v>
      </c>
      <c r="AA2546" s="7">
        <v>6.6934006657999996</v>
      </c>
      <c r="AB2546" s="7">
        <v>5.8254804134000002</v>
      </c>
      <c r="AC2546" s="7" t="s">
        <v>444</v>
      </c>
      <c r="AD2546" s="7" t="s">
        <v>445</v>
      </c>
      <c r="AE2546" s="7">
        <v>3.8821975290999999</v>
      </c>
      <c r="AF2546" s="7" t="s">
        <v>445</v>
      </c>
      <c r="AG2546" s="7">
        <v>6.5089643529999996</v>
      </c>
    </row>
    <row r="2547" spans="1:33" x14ac:dyDescent="0.25">
      <c r="A2547" s="1">
        <v>178372</v>
      </c>
      <c r="B2547" s="1">
        <v>20092000</v>
      </c>
      <c r="C2547" s="1">
        <v>9214476</v>
      </c>
      <c r="D2547" s="1">
        <v>272324</v>
      </c>
      <c r="E2547" s="1" t="s">
        <v>641</v>
      </c>
      <c r="F2547" s="1">
        <v>34203085</v>
      </c>
      <c r="G2547" s="1">
        <v>1.83</v>
      </c>
      <c r="H2547" s="1">
        <v>60.455110408853244</v>
      </c>
      <c r="I2547" s="1">
        <v>-33.254165666594886</v>
      </c>
      <c r="J2547" s="1">
        <v>4.092050651492146</v>
      </c>
      <c r="K2547" s="1">
        <v>-56.266678347727961</v>
      </c>
      <c r="L2547" s="1">
        <v>58.520300238916306</v>
      </c>
      <c r="M2547" s="1">
        <v>29.722499847412109</v>
      </c>
      <c r="N2547" s="1">
        <v>0.99333697928322695</v>
      </c>
      <c r="O2547" s="1">
        <v>0.96533690096206171</v>
      </c>
      <c r="P2547" s="1">
        <v>0.95890484119228603</v>
      </c>
      <c r="Q2547" s="1">
        <v>0.99273125012715657</v>
      </c>
      <c r="R2547" s="1">
        <v>0.9329846751933194</v>
      </c>
      <c r="S2547" s="1">
        <v>0.92620304295414313</v>
      </c>
      <c r="T2547" s="1">
        <v>0.92620304295414313</v>
      </c>
      <c r="U2547" s="1">
        <v>0.95890484119228603</v>
      </c>
      <c r="V2547" s="1">
        <v>406.790663</v>
      </c>
      <c r="W2547" s="1">
        <v>379.211635</v>
      </c>
      <c r="X2547" s="1">
        <v>262.000766</v>
      </c>
      <c r="Y2547" s="1">
        <v>389.46</v>
      </c>
      <c r="Z2547" s="7">
        <v>74463.375599999999</v>
      </c>
      <c r="AA2547" s="7">
        <v>5.2137048366999998</v>
      </c>
      <c r="AB2547" s="7">
        <v>5.0148409320000003</v>
      </c>
      <c r="AC2547" s="7" t="s">
        <v>444</v>
      </c>
      <c r="AD2547" s="7" t="s">
        <v>445</v>
      </c>
      <c r="AE2547" s="7">
        <v>3.3127818070999999</v>
      </c>
      <c r="AF2547" s="7" t="s">
        <v>445</v>
      </c>
      <c r="AG2547" s="7">
        <v>5.6372334464999998</v>
      </c>
    </row>
    <row r="2548" spans="1:33" x14ac:dyDescent="0.25">
      <c r="A2548" s="1">
        <v>183651</v>
      </c>
      <c r="B2548" s="1">
        <v>21001000</v>
      </c>
      <c r="C2548" s="1">
        <v>9214519</v>
      </c>
      <c r="D2548" s="1">
        <v>272343</v>
      </c>
      <c r="E2548" s="1" t="s">
        <v>644</v>
      </c>
      <c r="F2548" s="1">
        <v>34203085</v>
      </c>
      <c r="G2548" s="1">
        <v>1.83</v>
      </c>
      <c r="H2548" s="1">
        <v>56.003069076547817</v>
      </c>
      <c r="I2548" s="1">
        <v>-35.365671798629151</v>
      </c>
      <c r="J2548" s="1">
        <v>1.4882279518585553</v>
      </c>
      <c r="K2548" s="1">
        <v>-52.86778147041921</v>
      </c>
      <c r="L2548" s="1">
        <v>55.273985291815471</v>
      </c>
      <c r="M2548" s="1">
        <v>28.762500762939453</v>
      </c>
      <c r="N2548" s="1">
        <v>0.99407031191719908</v>
      </c>
      <c r="O2548" s="1">
        <v>0.96533690096206171</v>
      </c>
      <c r="P2548" s="1">
        <v>0.95961275424453896</v>
      </c>
      <c r="Q2548" s="1">
        <v>0.99353124936421722</v>
      </c>
      <c r="R2548" s="1">
        <v>0.9329846751933194</v>
      </c>
      <c r="S2548" s="1">
        <v>0.92694942998248697</v>
      </c>
      <c r="T2548" s="1">
        <v>0.92694942998248697</v>
      </c>
      <c r="U2548" s="1">
        <v>0.95961275424453896</v>
      </c>
      <c r="V2548" s="1">
        <v>406.790663</v>
      </c>
      <c r="W2548" s="1">
        <v>379.211635</v>
      </c>
      <c r="X2548" s="1">
        <v>262.000766</v>
      </c>
      <c r="Y2548" s="1">
        <v>389.46</v>
      </c>
      <c r="Z2548" s="7">
        <v>74463.375599999999</v>
      </c>
      <c r="AA2548" s="7">
        <v>5.5835007116000002</v>
      </c>
      <c r="AB2548" s="7">
        <v>5.4977924871999999</v>
      </c>
      <c r="AC2548" s="7" t="s">
        <v>444</v>
      </c>
      <c r="AD2548" s="7" t="s">
        <v>445</v>
      </c>
      <c r="AE2548" s="7">
        <v>3.5937516941999998</v>
      </c>
      <c r="AF2548" s="7" t="s">
        <v>445</v>
      </c>
      <c r="AG2548" s="7">
        <v>6.0691595689</v>
      </c>
    </row>
    <row r="2549" spans="1:33" x14ac:dyDescent="0.25">
      <c r="A2549" s="1">
        <v>183652</v>
      </c>
      <c r="B2549" s="1">
        <v>21001000</v>
      </c>
      <c r="C2549" s="1">
        <v>9214476</v>
      </c>
      <c r="D2549" s="1">
        <v>272342</v>
      </c>
      <c r="E2549" s="1" t="s">
        <v>641</v>
      </c>
      <c r="F2549" s="1">
        <v>34203085</v>
      </c>
      <c r="G2549" s="1">
        <v>1.83</v>
      </c>
      <c r="H2549" s="1">
        <v>65.862967999316538</v>
      </c>
      <c r="I2549" s="1">
        <v>-35.33902553488177</v>
      </c>
      <c r="J2549" s="1">
        <v>7.3969456977670953</v>
      </c>
      <c r="K2549" s="1">
        <v>-61.913414065630747</v>
      </c>
      <c r="L2549" s="1">
        <v>62.49422282413046</v>
      </c>
      <c r="M2549" s="1">
        <v>29.722499847412109</v>
      </c>
      <c r="N2549" s="1">
        <v>0.99333697928322695</v>
      </c>
      <c r="O2549" s="1">
        <v>0.96533690096206171</v>
      </c>
      <c r="P2549" s="1">
        <v>0.95890484119228603</v>
      </c>
      <c r="Q2549" s="1">
        <v>0.99273125012715657</v>
      </c>
      <c r="R2549" s="1">
        <v>0.9329846751933194</v>
      </c>
      <c r="S2549" s="1">
        <v>0.92620304295414313</v>
      </c>
      <c r="T2549" s="1">
        <v>0.92620304295414313</v>
      </c>
      <c r="U2549" s="1">
        <v>0.95890484119228603</v>
      </c>
      <c r="V2549" s="1">
        <v>406.790663</v>
      </c>
      <c r="W2549" s="1">
        <v>379.211635</v>
      </c>
      <c r="X2549" s="1">
        <v>262.000766</v>
      </c>
      <c r="Y2549" s="1">
        <v>389.46</v>
      </c>
      <c r="Z2549" s="7">
        <v>74463.375599999999</v>
      </c>
      <c r="AA2549" s="7">
        <v>4.8185838019</v>
      </c>
      <c r="AB2549" s="7">
        <v>4.5209761067000001</v>
      </c>
      <c r="AC2549" s="7" t="s">
        <v>444</v>
      </c>
      <c r="AD2549" s="7" t="s">
        <v>445</v>
      </c>
      <c r="AE2549" s="7">
        <v>2.9194399208999999</v>
      </c>
      <c r="AF2549" s="7" t="s">
        <v>445</v>
      </c>
      <c r="AG2549" s="7">
        <v>5.0318928472</v>
      </c>
    </row>
    <row r="2550" spans="1:33" x14ac:dyDescent="0.25">
      <c r="A2550" s="1">
        <v>183653</v>
      </c>
      <c r="B2550" s="1">
        <v>21001000</v>
      </c>
      <c r="C2550" s="1">
        <v>9214475</v>
      </c>
      <c r="D2550" s="1">
        <v>272341</v>
      </c>
      <c r="E2550" s="1" t="s">
        <v>643</v>
      </c>
      <c r="F2550" s="1">
        <v>34203085</v>
      </c>
      <c r="G2550" s="1">
        <v>1.83</v>
      </c>
      <c r="H2550" s="1">
        <v>59.043753688817361</v>
      </c>
      <c r="I2550" s="1">
        <v>-18.415051510270168</v>
      </c>
      <c r="J2550" s="1">
        <v>19.826497040450501</v>
      </c>
      <c r="K2550" s="1">
        <v>-55.747981200911369</v>
      </c>
      <c r="L2550" s="1">
        <v>52.046755161484761</v>
      </c>
      <c r="M2550" s="1">
        <v>10.050000190734863</v>
      </c>
      <c r="N2550" s="1">
        <v>1</v>
      </c>
      <c r="O2550" s="1">
        <v>0.96533690096206171</v>
      </c>
      <c r="P2550" s="1">
        <v>0.96533690096206171</v>
      </c>
      <c r="Q2550" s="1">
        <v>1</v>
      </c>
      <c r="R2550" s="1">
        <v>0.9329846751933194</v>
      </c>
      <c r="S2550" s="1">
        <v>0.9329846751933194</v>
      </c>
      <c r="T2550" s="1">
        <v>0.9329846751933194</v>
      </c>
      <c r="U2550" s="1">
        <v>0.96533690096206171</v>
      </c>
      <c r="V2550" s="1">
        <v>406.790663</v>
      </c>
      <c r="W2550" s="1">
        <v>379.211635</v>
      </c>
      <c r="X2550" s="1">
        <v>262.000766</v>
      </c>
      <c r="Y2550" s="1">
        <v>389.46</v>
      </c>
      <c r="Z2550" s="7">
        <v>74463.375599999999</v>
      </c>
      <c r="AA2550" s="7">
        <v>6.0334256843</v>
      </c>
      <c r="AB2550" s="7">
        <v>5.1999273703000002</v>
      </c>
      <c r="AC2550" s="7" t="s">
        <v>444</v>
      </c>
      <c r="AD2550" s="7" t="s">
        <v>445</v>
      </c>
      <c r="AE2550" s="7">
        <v>3.3847811938999999</v>
      </c>
      <c r="AF2550" s="7" t="s">
        <v>445</v>
      </c>
      <c r="AG2550" s="7">
        <v>5.7439233017999998</v>
      </c>
    </row>
    <row r="2551" spans="1:33" x14ac:dyDescent="0.25">
      <c r="A2551" s="1">
        <v>188861</v>
      </c>
      <c r="B2551" s="1">
        <v>21002000</v>
      </c>
      <c r="C2551" s="1">
        <v>9214475</v>
      </c>
      <c r="D2551" s="1">
        <v>272351</v>
      </c>
      <c r="E2551" s="1" t="s">
        <v>643</v>
      </c>
      <c r="F2551" s="1">
        <v>34203085</v>
      </c>
      <c r="G2551" s="1">
        <v>1.83</v>
      </c>
      <c r="H2551" s="1">
        <v>54.273915414129483</v>
      </c>
      <c r="I2551" s="1">
        <v>-13.805513254708082</v>
      </c>
      <c r="J2551" s="1">
        <v>20.786970405362929</v>
      </c>
      <c r="K2551" s="1">
        <v>-51.173300944496262</v>
      </c>
      <c r="L2551" s="1">
        <v>47.434160229977948</v>
      </c>
      <c r="M2551" s="1">
        <v>10.050000190734863</v>
      </c>
      <c r="N2551" s="1">
        <v>1</v>
      </c>
      <c r="O2551" s="1">
        <v>0.96533690096206171</v>
      </c>
      <c r="P2551" s="1">
        <v>0.96533690096206171</v>
      </c>
      <c r="Q2551" s="1">
        <v>1</v>
      </c>
      <c r="R2551" s="1">
        <v>0.9329846751933194</v>
      </c>
      <c r="S2551" s="1">
        <v>0.9329846751933194</v>
      </c>
      <c r="T2551" s="1">
        <v>0.9329846751933194</v>
      </c>
      <c r="U2551" s="1">
        <v>0.96533690096206171</v>
      </c>
      <c r="V2551" s="1">
        <v>406.790663</v>
      </c>
      <c r="W2551" s="1">
        <v>379.211635</v>
      </c>
      <c r="X2551" s="1">
        <v>262.000766</v>
      </c>
      <c r="Y2551" s="1">
        <v>389.46</v>
      </c>
      <c r="Z2551" s="7">
        <v>74463.375599999999</v>
      </c>
      <c r="AA2551" s="7">
        <v>6.7173704090999999</v>
      </c>
      <c r="AB2551" s="7">
        <v>5.7448051563</v>
      </c>
      <c r="AC2551" s="7" t="s">
        <v>444</v>
      </c>
      <c r="AD2551" s="7" t="s">
        <v>445</v>
      </c>
      <c r="AE2551" s="7">
        <v>3.7767623948</v>
      </c>
      <c r="AF2551" s="7" t="s">
        <v>445</v>
      </c>
      <c r="AG2551" s="7">
        <v>6.3468019945999998</v>
      </c>
    </row>
    <row r="2552" spans="1:33" x14ac:dyDescent="0.25">
      <c r="A2552" s="1">
        <v>188862</v>
      </c>
      <c r="B2552" s="1">
        <v>21002000</v>
      </c>
      <c r="C2552" s="1">
        <v>9214476</v>
      </c>
      <c r="D2552" s="1">
        <v>272352</v>
      </c>
      <c r="E2552" s="1" t="s">
        <v>641</v>
      </c>
      <c r="F2552" s="1">
        <v>34203085</v>
      </c>
      <c r="G2552" s="1">
        <v>1.83</v>
      </c>
      <c r="H2552" s="1">
        <v>61.091360143521534</v>
      </c>
      <c r="I2552" s="1">
        <v>-30.732524393724347</v>
      </c>
      <c r="J2552" s="1">
        <v>8.3591823303826658</v>
      </c>
      <c r="K2552" s="1">
        <v>-57.335689339140011</v>
      </c>
      <c r="L2552" s="1">
        <v>57.371936823121004</v>
      </c>
      <c r="M2552" s="1">
        <v>29.722499847412109</v>
      </c>
      <c r="N2552" s="1">
        <v>0.99333697928322695</v>
      </c>
      <c r="O2552" s="1">
        <v>0.96533690096206171</v>
      </c>
      <c r="P2552" s="1">
        <v>0.95890484119228603</v>
      </c>
      <c r="Q2552" s="1">
        <v>0.99273125012715657</v>
      </c>
      <c r="R2552" s="1">
        <v>0.9329846751933194</v>
      </c>
      <c r="S2552" s="1">
        <v>0.92620304295414313</v>
      </c>
      <c r="T2552" s="1">
        <v>0.92620304295414313</v>
      </c>
      <c r="U2552" s="1">
        <v>0.95890484119228603</v>
      </c>
      <c r="V2552" s="1">
        <v>406.790663</v>
      </c>
      <c r="W2552" s="1">
        <v>379.211635</v>
      </c>
      <c r="X2552" s="1">
        <v>262.000766</v>
      </c>
      <c r="Y2552" s="1">
        <v>389.46</v>
      </c>
      <c r="Z2552" s="7">
        <v>74463.375599999999</v>
      </c>
      <c r="AA2552" s="7">
        <v>5.3380790814000001</v>
      </c>
      <c r="AB2552" s="7">
        <v>4.9521980158999996</v>
      </c>
      <c r="AC2552" s="7" t="s">
        <v>444</v>
      </c>
      <c r="AD2552" s="7" t="s">
        <v>445</v>
      </c>
      <c r="AE2552" s="7">
        <v>3.2323709634000002</v>
      </c>
      <c r="AF2552" s="7" t="s">
        <v>445</v>
      </c>
      <c r="AG2552" s="7">
        <v>5.5134837263999996</v>
      </c>
    </row>
    <row r="2553" spans="1:33" x14ac:dyDescent="0.25">
      <c r="A2553" s="1">
        <v>194141</v>
      </c>
      <c r="B2553" s="1">
        <v>26001000</v>
      </c>
      <c r="C2553" s="1">
        <v>9214519</v>
      </c>
      <c r="D2553" s="1">
        <v>272371</v>
      </c>
      <c r="E2553" s="1" t="s">
        <v>644</v>
      </c>
      <c r="F2553" s="1">
        <v>34203085</v>
      </c>
      <c r="G2553" s="1">
        <v>1.83</v>
      </c>
      <c r="H2553" s="1">
        <v>55.880457156230676</v>
      </c>
      <c r="I2553" s="1">
        <v>-34.871390409185757</v>
      </c>
      <c r="J2553" s="1">
        <v>1.9017923213476613</v>
      </c>
      <c r="K2553" s="1">
        <v>-52.766850471774461</v>
      </c>
      <c r="L2553" s="1">
        <v>54.954251201100831</v>
      </c>
      <c r="M2553" s="1">
        <v>28.762500762939453</v>
      </c>
      <c r="N2553" s="1">
        <v>0.99407031191719908</v>
      </c>
      <c r="O2553" s="1">
        <v>0.96533690096206171</v>
      </c>
      <c r="P2553" s="1">
        <v>0.95961275424453896</v>
      </c>
      <c r="Q2553" s="1">
        <v>0.99353124936421722</v>
      </c>
      <c r="R2553" s="1">
        <v>0.9329846751933194</v>
      </c>
      <c r="S2553" s="1">
        <v>0.92694942998248697</v>
      </c>
      <c r="T2553" s="1">
        <v>0.92694942998248697</v>
      </c>
      <c r="U2553" s="1">
        <v>0.95961275424453896</v>
      </c>
      <c r="V2553" s="1">
        <v>406.790663</v>
      </c>
      <c r="W2553" s="1">
        <v>379.211635</v>
      </c>
      <c r="X2553" s="1">
        <v>262.000766</v>
      </c>
      <c r="Y2553" s="1">
        <v>389.46</v>
      </c>
      <c r="Z2553" s="7">
        <v>74463.375599999999</v>
      </c>
      <c r="AA2553" s="7">
        <v>5.6218047475999997</v>
      </c>
      <c r="AB2553" s="7">
        <v>5.5120498295999996</v>
      </c>
      <c r="AC2553" s="7" t="s">
        <v>444</v>
      </c>
      <c r="AD2553" s="7" t="s">
        <v>445</v>
      </c>
      <c r="AE2553" s="7">
        <v>3.6025384976999999</v>
      </c>
      <c r="AF2553" s="7" t="s">
        <v>445</v>
      </c>
      <c r="AG2553" s="7">
        <v>6.0826812653999998</v>
      </c>
    </row>
    <row r="2554" spans="1:33" x14ac:dyDescent="0.25">
      <c r="A2554" s="1">
        <v>194142</v>
      </c>
      <c r="B2554" s="1">
        <v>26001000</v>
      </c>
      <c r="C2554" s="1">
        <v>9214476</v>
      </c>
      <c r="D2554" s="1">
        <v>272370</v>
      </c>
      <c r="E2554" s="1" t="s">
        <v>641</v>
      </c>
      <c r="F2554" s="1">
        <v>34203085</v>
      </c>
      <c r="G2554" s="1">
        <v>1.83</v>
      </c>
      <c r="H2554" s="1">
        <v>65.73818740041159</v>
      </c>
      <c r="I2554" s="1">
        <v>-34.854159684227497</v>
      </c>
      <c r="J2554" s="1">
        <v>7.8126821631127381</v>
      </c>
      <c r="K2554" s="1">
        <v>-61.803070945465606</v>
      </c>
      <c r="L2554" s="1">
        <v>62.201444722891139</v>
      </c>
      <c r="M2554" s="1">
        <v>29.722499847412109</v>
      </c>
      <c r="N2554" s="1">
        <v>0.99333697928322695</v>
      </c>
      <c r="O2554" s="1">
        <v>0.96533690096206171</v>
      </c>
      <c r="P2554" s="1">
        <v>0.95890484119228603</v>
      </c>
      <c r="Q2554" s="1">
        <v>0.99273125012715657</v>
      </c>
      <c r="R2554" s="1">
        <v>0.9329846751933194</v>
      </c>
      <c r="S2554" s="1">
        <v>0.92620304295414313</v>
      </c>
      <c r="T2554" s="1">
        <v>0.92620304295414313</v>
      </c>
      <c r="U2554" s="1">
        <v>0.95890484119228603</v>
      </c>
      <c r="V2554" s="1">
        <v>406.790663</v>
      </c>
      <c r="W2554" s="1">
        <v>379.211635</v>
      </c>
      <c r="X2554" s="1">
        <v>262.000766</v>
      </c>
      <c r="Y2554" s="1">
        <v>389.46</v>
      </c>
      <c r="Z2554" s="7">
        <v>74463.375599999999</v>
      </c>
      <c r="AA2554" s="7">
        <v>4.8459714924000004</v>
      </c>
      <c r="AB2554" s="7">
        <v>4.5314557188000002</v>
      </c>
      <c r="AC2554" s="7" t="s">
        <v>444</v>
      </c>
      <c r="AD2554" s="7" t="s">
        <v>445</v>
      </c>
      <c r="AE2554" s="7">
        <v>2.9264376836000001</v>
      </c>
      <c r="AF2554" s="7" t="s">
        <v>445</v>
      </c>
      <c r="AG2554" s="7">
        <v>5.0426621806999998</v>
      </c>
    </row>
    <row r="2555" spans="1:33" x14ac:dyDescent="0.25">
      <c r="A2555" s="1">
        <v>194143</v>
      </c>
      <c r="B2555" s="1">
        <v>26001000</v>
      </c>
      <c r="C2555" s="1">
        <v>9214475</v>
      </c>
      <c r="D2555" s="1">
        <v>272369</v>
      </c>
      <c r="E2555" s="1" t="s">
        <v>643</v>
      </c>
      <c r="F2555" s="1">
        <v>34203085</v>
      </c>
      <c r="G2555" s="1">
        <v>1.83</v>
      </c>
      <c r="H2555" s="1">
        <v>58.917029057033083</v>
      </c>
      <c r="I2555" s="1">
        <v>-17.936428124401424</v>
      </c>
      <c r="J2555" s="1">
        <v>20.24417753867548</v>
      </c>
      <c r="K2555" s="1">
        <v>-55.631395615960699</v>
      </c>
      <c r="L2555" s="1">
        <v>51.851235413746814</v>
      </c>
      <c r="M2555" s="1">
        <v>10.050000190734863</v>
      </c>
      <c r="N2555" s="1">
        <v>1</v>
      </c>
      <c r="O2555" s="1">
        <v>0.96533690096206171</v>
      </c>
      <c r="P2555" s="1">
        <v>0.96533690096206171</v>
      </c>
      <c r="Q2555" s="1">
        <v>1</v>
      </c>
      <c r="R2555" s="1">
        <v>0.9329846751933194</v>
      </c>
      <c r="S2555" s="1">
        <v>0.9329846751933194</v>
      </c>
      <c r="T2555" s="1">
        <v>0.9329846751933194</v>
      </c>
      <c r="U2555" s="1">
        <v>0.96533690096206171</v>
      </c>
      <c r="V2555" s="1">
        <v>406.790663</v>
      </c>
      <c r="W2555" s="1">
        <v>379.211635</v>
      </c>
      <c r="X2555" s="1">
        <v>262.000766</v>
      </c>
      <c r="Y2555" s="1">
        <v>389.46</v>
      </c>
      <c r="Z2555" s="7">
        <v>74463.375599999999</v>
      </c>
      <c r="AA2555" s="7">
        <v>6.0599472051000003</v>
      </c>
      <c r="AB2555" s="7">
        <v>5.2132627934000002</v>
      </c>
      <c r="AC2555" s="7" t="s">
        <v>444</v>
      </c>
      <c r="AD2555" s="7" t="s">
        <v>445</v>
      </c>
      <c r="AE2555" s="7">
        <v>3.3939702907</v>
      </c>
      <c r="AF2555" s="7" t="s">
        <v>445</v>
      </c>
      <c r="AG2555" s="7">
        <v>5.7580564047999996</v>
      </c>
    </row>
    <row r="2556" spans="1:33" x14ac:dyDescent="0.25">
      <c r="A2556" s="1">
        <v>199351</v>
      </c>
      <c r="B2556" s="1">
        <v>26002000</v>
      </c>
      <c r="C2556" s="1">
        <v>9214476</v>
      </c>
      <c r="D2556" s="1">
        <v>272380</v>
      </c>
      <c r="E2556" s="1" t="s">
        <v>641</v>
      </c>
      <c r="F2556" s="1">
        <v>34203085</v>
      </c>
      <c r="G2556" s="1">
        <v>1.83</v>
      </c>
      <c r="H2556" s="1">
        <v>60.731033371181702</v>
      </c>
      <c r="I2556" s="1">
        <v>-30.236782060461969</v>
      </c>
      <c r="J2556" s="1">
        <v>8.6606896577630259</v>
      </c>
      <c r="K2556" s="1">
        <v>-57.000982109496725</v>
      </c>
      <c r="L2556" s="1">
        <v>56.898724423176361</v>
      </c>
      <c r="M2556" s="1">
        <v>29.722499847412109</v>
      </c>
      <c r="N2556" s="1">
        <v>0.99333697928322695</v>
      </c>
      <c r="O2556" s="1">
        <v>0.96533690096206171</v>
      </c>
      <c r="P2556" s="1">
        <v>0.95890484119228603</v>
      </c>
      <c r="Q2556" s="1">
        <v>0.99273125012715657</v>
      </c>
      <c r="R2556" s="1">
        <v>0.9329846751933194</v>
      </c>
      <c r="S2556" s="1">
        <v>0.92620304295414313</v>
      </c>
      <c r="T2556" s="1">
        <v>0.92620304295414313</v>
      </c>
      <c r="U2556" s="1">
        <v>0.95890484119228603</v>
      </c>
      <c r="V2556" s="1">
        <v>406.790663</v>
      </c>
      <c r="W2556" s="1">
        <v>379.211635</v>
      </c>
      <c r="X2556" s="1">
        <v>262.000766</v>
      </c>
      <c r="Y2556" s="1">
        <v>389.46</v>
      </c>
      <c r="Z2556" s="7">
        <v>74463.375599999999</v>
      </c>
      <c r="AA2556" s="7">
        <v>5.3907912932000004</v>
      </c>
      <c r="AB2556" s="7">
        <v>4.9875133428999998</v>
      </c>
      <c r="AC2556" s="7" t="s">
        <v>444</v>
      </c>
      <c r="AD2556" s="7" t="s">
        <v>445</v>
      </c>
      <c r="AE2556" s="7">
        <v>3.2572232573000002</v>
      </c>
      <c r="AF2556" s="7" t="s">
        <v>445</v>
      </c>
      <c r="AG2556" s="7">
        <v>5.5517306129000001</v>
      </c>
    </row>
    <row r="2557" spans="1:33" x14ac:dyDescent="0.25">
      <c r="A2557" s="1">
        <v>199352</v>
      </c>
      <c r="B2557" s="1">
        <v>26002000</v>
      </c>
      <c r="C2557" s="1">
        <v>9214475</v>
      </c>
      <c r="D2557" s="1">
        <v>272379</v>
      </c>
      <c r="E2557" s="1" t="s">
        <v>643</v>
      </c>
      <c r="F2557" s="1">
        <v>34203085</v>
      </c>
      <c r="G2557" s="1">
        <v>1.83</v>
      </c>
      <c r="H2557" s="1">
        <v>53.909999063501346</v>
      </c>
      <c r="I2557" s="1">
        <v>-13.317300595679409</v>
      </c>
      <c r="J2557" s="1">
        <v>21.092064675463099</v>
      </c>
      <c r="K2557" s="1">
        <v>-50.831059841650301</v>
      </c>
      <c r="L2557" s="1">
        <v>47.058542325558832</v>
      </c>
      <c r="M2557" s="1">
        <v>10.050000190734863</v>
      </c>
      <c r="N2557" s="1">
        <v>1</v>
      </c>
      <c r="O2557" s="1">
        <v>0.96533690096206171</v>
      </c>
      <c r="P2557" s="1">
        <v>0.96533690096206171</v>
      </c>
      <c r="Q2557" s="1">
        <v>1</v>
      </c>
      <c r="R2557" s="1">
        <v>0.9329846751933194</v>
      </c>
      <c r="S2557" s="1">
        <v>0.9329846751933194</v>
      </c>
      <c r="T2557" s="1">
        <v>0.9329846751933194</v>
      </c>
      <c r="U2557" s="1">
        <v>0.96533690096206171</v>
      </c>
      <c r="V2557" s="1">
        <v>406.790663</v>
      </c>
      <c r="W2557" s="1">
        <v>379.211635</v>
      </c>
      <c r="X2557" s="1">
        <v>262.000766</v>
      </c>
      <c r="Y2557" s="1">
        <v>389.46</v>
      </c>
      <c r="Z2557" s="7">
        <v>74463.375599999999</v>
      </c>
      <c r="AA2557" s="7">
        <v>6.7789699053000003</v>
      </c>
      <c r="AB2557" s="7">
        <v>5.7903355759000004</v>
      </c>
      <c r="AC2557" s="7" t="s">
        <v>444</v>
      </c>
      <c r="AD2557" s="7" t="s">
        <v>445</v>
      </c>
      <c r="AE2557" s="7">
        <v>3.8089239202999998</v>
      </c>
      <c r="AF2557" s="7" t="s">
        <v>445</v>
      </c>
      <c r="AG2557" s="7">
        <v>6.3962673730999997</v>
      </c>
    </row>
    <row r="2558" spans="1:33" x14ac:dyDescent="0.25">
      <c r="A2558" s="1">
        <v>202463</v>
      </c>
      <c r="B2558" s="1">
        <v>20050006</v>
      </c>
      <c r="C2558" s="1">
        <v>9214475</v>
      </c>
      <c r="D2558" s="1">
        <v>272271</v>
      </c>
      <c r="E2558" s="1" t="s">
        <v>643</v>
      </c>
      <c r="F2558" s="1">
        <v>34203085</v>
      </c>
      <c r="G2558" s="1">
        <v>1.83</v>
      </c>
      <c r="H2558" s="1">
        <v>60.189546974997214</v>
      </c>
      <c r="I2558" s="1">
        <v>-22.240285327279601</v>
      </c>
      <c r="J2558" s="1">
        <v>16.996771713897786</v>
      </c>
      <c r="K2558" s="1">
        <v>-55.245598091378689</v>
      </c>
      <c r="L2558" s="1">
        <v>53.74659961629559</v>
      </c>
      <c r="M2558" s="1">
        <v>10.050000190734863</v>
      </c>
      <c r="N2558" s="1">
        <v>1</v>
      </c>
      <c r="O2558" s="1">
        <v>0.96533690096206171</v>
      </c>
      <c r="P2558" s="1">
        <v>0.96533690096206171</v>
      </c>
      <c r="Q2558" s="1">
        <v>1</v>
      </c>
      <c r="R2558" s="1">
        <v>0.9329846751933194</v>
      </c>
      <c r="S2558" s="1">
        <v>0.9329846751933194</v>
      </c>
      <c r="T2558" s="1">
        <v>0.9329846751933194</v>
      </c>
      <c r="U2558" s="1">
        <v>0.96533690096206171</v>
      </c>
      <c r="V2558" s="1">
        <v>406.790663</v>
      </c>
      <c r="W2558" s="1">
        <v>379.211635</v>
      </c>
      <c r="X2558" s="1">
        <v>262.000766</v>
      </c>
      <c r="Y2558" s="1">
        <v>389.46</v>
      </c>
      <c r="Z2558" s="7">
        <v>74463.375599999999</v>
      </c>
      <c r="AA2558" s="7">
        <v>5.8109794321999999</v>
      </c>
      <c r="AB2558" s="7">
        <v>5.0819029704999998</v>
      </c>
      <c r="AC2558" s="7" t="s">
        <v>444</v>
      </c>
      <c r="AD2558" s="7" t="s">
        <v>445</v>
      </c>
      <c r="AE2558" s="7">
        <v>3.4246547781999999</v>
      </c>
      <c r="AF2558" s="7" t="s">
        <v>445</v>
      </c>
      <c r="AG2558" s="7">
        <v>5.8052500550000001</v>
      </c>
    </row>
    <row r="2559" spans="1:33" x14ac:dyDescent="0.25">
      <c r="A2559" s="1">
        <v>204561</v>
      </c>
      <c r="B2559" s="1">
        <v>20051006</v>
      </c>
      <c r="C2559" s="1">
        <v>9214475</v>
      </c>
      <c r="D2559" s="1">
        <v>272276</v>
      </c>
      <c r="E2559" s="1" t="s">
        <v>643</v>
      </c>
      <c r="F2559" s="1">
        <v>34203085</v>
      </c>
      <c r="G2559" s="1">
        <v>1.83</v>
      </c>
      <c r="H2559" s="1">
        <v>54.072228782936293</v>
      </c>
      <c r="I2559" s="1">
        <v>-9.7307048633678335</v>
      </c>
      <c r="J2559" s="1">
        <v>24.931328359213602</v>
      </c>
      <c r="K2559" s="1">
        <v>-51.408126938607289</v>
      </c>
      <c r="L2559" s="1">
        <v>47.301671894860227</v>
      </c>
      <c r="M2559" s="1">
        <v>10.050000190734863</v>
      </c>
      <c r="N2559" s="1">
        <v>1</v>
      </c>
      <c r="O2559" s="1">
        <v>0.96533690096206171</v>
      </c>
      <c r="P2559" s="1">
        <v>0.96533690096206171</v>
      </c>
      <c r="Q2559" s="1">
        <v>1</v>
      </c>
      <c r="R2559" s="1">
        <v>0.9329846751933194</v>
      </c>
      <c r="S2559" s="1">
        <v>0.9329846751933194</v>
      </c>
      <c r="T2559" s="1">
        <v>0.9329846751933194</v>
      </c>
      <c r="U2559" s="1">
        <v>0.96533690096206171</v>
      </c>
      <c r="V2559" s="1">
        <v>406.790663</v>
      </c>
      <c r="W2559" s="1">
        <v>379.211635</v>
      </c>
      <c r="X2559" s="1">
        <v>262.000766</v>
      </c>
      <c r="Y2559" s="1">
        <v>389.46</v>
      </c>
      <c r="Z2559" s="7">
        <v>74463.375599999999</v>
      </c>
      <c r="AA2559" s="7">
        <v>6.7389861685000003</v>
      </c>
      <c r="AB2559" s="7">
        <v>5.7699629325000004</v>
      </c>
      <c r="AC2559" s="7" t="s">
        <v>444</v>
      </c>
      <c r="AD2559" s="7" t="s">
        <v>445</v>
      </c>
      <c r="AE2559" s="7">
        <v>3.7549427323</v>
      </c>
      <c r="AF2559" s="7" t="s">
        <v>445</v>
      </c>
      <c r="AG2559" s="7">
        <v>6.3132427076999997</v>
      </c>
    </row>
    <row r="2560" spans="1:33" x14ac:dyDescent="0.25">
      <c r="A2560" s="1">
        <v>206659</v>
      </c>
      <c r="B2560" s="1">
        <v>20052006</v>
      </c>
      <c r="C2560" s="1">
        <v>9214476</v>
      </c>
      <c r="D2560" s="1">
        <v>272281</v>
      </c>
      <c r="E2560" s="1" t="s">
        <v>641</v>
      </c>
      <c r="F2560" s="1">
        <v>34203085</v>
      </c>
      <c r="G2560" s="1">
        <v>1.83</v>
      </c>
      <c r="H2560" s="1">
        <v>61.618084722270993</v>
      </c>
      <c r="I2560" s="1">
        <v>-19.314541839549619</v>
      </c>
      <c r="J2560" s="1">
        <v>20.96879334061504</v>
      </c>
      <c r="K2560" s="1">
        <v>-60.022243543001586</v>
      </c>
      <c r="L2560" s="1">
        <v>54.262681773787584</v>
      </c>
      <c r="M2560" s="1">
        <v>29.722499847412109</v>
      </c>
      <c r="N2560" s="1">
        <v>0.99333697928322695</v>
      </c>
      <c r="O2560" s="1">
        <v>0.96533690096206171</v>
      </c>
      <c r="P2560" s="1">
        <v>0.95890484119228603</v>
      </c>
      <c r="Q2560" s="1">
        <v>0.99273125012715657</v>
      </c>
      <c r="R2560" s="1">
        <v>0.9329846751933194</v>
      </c>
      <c r="S2560" s="1">
        <v>0.92620304295414313</v>
      </c>
      <c r="T2560" s="1">
        <v>0.92620304295414313</v>
      </c>
      <c r="U2560" s="1">
        <v>0.95890484119228603</v>
      </c>
      <c r="V2560" s="1">
        <v>406.790663</v>
      </c>
      <c r="W2560" s="1">
        <v>379.211635</v>
      </c>
      <c r="X2560" s="1">
        <v>262.000766</v>
      </c>
      <c r="Y2560" s="1">
        <v>389.46</v>
      </c>
      <c r="Z2560" s="7">
        <v>74463.375599999999</v>
      </c>
      <c r="AA2560" s="7">
        <v>5.7012514080000001</v>
      </c>
      <c r="AB2560" s="7">
        <v>4.9013173530999996</v>
      </c>
      <c r="AC2560" s="7" t="s">
        <v>444</v>
      </c>
      <c r="AD2560" s="7" t="s">
        <v>445</v>
      </c>
      <c r="AE2560" s="7">
        <v>3.0429329594999999</v>
      </c>
      <c r="AF2560" s="7" t="s">
        <v>445</v>
      </c>
      <c r="AG2560" s="7">
        <v>5.2219446892999999</v>
      </c>
    </row>
    <row r="2561" spans="1:33" x14ac:dyDescent="0.25">
      <c r="A2561" s="1">
        <v>208757</v>
      </c>
      <c r="B2561" s="1">
        <v>20053006</v>
      </c>
      <c r="C2561" s="1">
        <v>9214476</v>
      </c>
      <c r="D2561" s="1">
        <v>272286</v>
      </c>
      <c r="E2561" s="1" t="s">
        <v>641</v>
      </c>
      <c r="F2561" s="1">
        <v>34203085</v>
      </c>
      <c r="G2561" s="1">
        <v>1.83</v>
      </c>
      <c r="H2561" s="1">
        <v>62.501588810348601</v>
      </c>
      <c r="I2561" s="1">
        <v>-14.903885289907326</v>
      </c>
      <c r="J2561" s="1">
        <v>26.239894110241195</v>
      </c>
      <c r="K2561" s="1">
        <v>-61.617605816386821</v>
      </c>
      <c r="L2561" s="1">
        <v>55.68234083727237</v>
      </c>
      <c r="M2561" s="1">
        <v>29.722499847412109</v>
      </c>
      <c r="N2561" s="1">
        <v>0.99333697928322695</v>
      </c>
      <c r="O2561" s="1">
        <v>0.96533690096206171</v>
      </c>
      <c r="P2561" s="1">
        <v>0.95890484119228603</v>
      </c>
      <c r="Q2561" s="1">
        <v>0.99273125012715657</v>
      </c>
      <c r="R2561" s="1">
        <v>0.9329846751933194</v>
      </c>
      <c r="S2561" s="1">
        <v>0.92620304295414313</v>
      </c>
      <c r="T2561" s="1">
        <v>0.92620304295414313</v>
      </c>
      <c r="U2561" s="1">
        <v>0.95890484119228603</v>
      </c>
      <c r="V2561" s="1">
        <v>406.790663</v>
      </c>
      <c r="W2561" s="1">
        <v>379.211635</v>
      </c>
      <c r="X2561" s="1">
        <v>262.000766</v>
      </c>
      <c r="Y2561" s="1">
        <v>389.46</v>
      </c>
      <c r="Z2561" s="7">
        <v>74463.375599999999</v>
      </c>
      <c r="AA2561" s="7">
        <v>5.5303984561000004</v>
      </c>
      <c r="AB2561" s="7">
        <v>4.8178980655999997</v>
      </c>
      <c r="AC2561" s="7" t="s">
        <v>444</v>
      </c>
      <c r="AD2561" s="7" t="s">
        <v>445</v>
      </c>
      <c r="AE2561" s="7">
        <v>2.9382560147999999</v>
      </c>
      <c r="AF2561" s="7" t="s">
        <v>445</v>
      </c>
      <c r="AG2561" s="7">
        <v>5.0608502148000003</v>
      </c>
    </row>
    <row r="2562" spans="1:33" x14ac:dyDescent="0.25">
      <c r="A2562" s="1">
        <v>210855</v>
      </c>
      <c r="B2562" s="1">
        <v>20054006</v>
      </c>
      <c r="C2562" s="1">
        <v>9214487</v>
      </c>
      <c r="D2562" s="1">
        <v>272291</v>
      </c>
      <c r="E2562" s="1" t="s">
        <v>642</v>
      </c>
      <c r="F2562" s="1">
        <v>34203085</v>
      </c>
      <c r="G2562" s="1">
        <v>1.83</v>
      </c>
      <c r="H2562" s="1">
        <v>36.277013148757078</v>
      </c>
      <c r="I2562" s="1">
        <v>-12.569333680202845</v>
      </c>
      <c r="J2562" s="1">
        <v>14.226978501393107</v>
      </c>
      <c r="K2562" s="1">
        <v>-36.483789491208313</v>
      </c>
      <c r="L2562" s="1">
        <v>32.114194277697287</v>
      </c>
      <c r="M2562" s="1">
        <v>57.904998779296875</v>
      </c>
      <c r="N2562" s="1">
        <v>0.97180868148803712</v>
      </c>
      <c r="O2562" s="1">
        <v>0.96533690096206171</v>
      </c>
      <c r="P2562" s="1">
        <v>0.93812278091568901</v>
      </c>
      <c r="Q2562" s="1">
        <v>0.96924583435058598</v>
      </c>
      <c r="R2562" s="1">
        <v>0.9329846751933194</v>
      </c>
      <c r="S2562" s="1">
        <v>0.90429150994405927</v>
      </c>
      <c r="T2562" s="1">
        <v>0.90429150994405927</v>
      </c>
      <c r="U2562" s="1">
        <v>0.93812278091568901</v>
      </c>
      <c r="V2562" s="1">
        <v>406.790663</v>
      </c>
      <c r="W2562" s="1">
        <v>379.211635</v>
      </c>
      <c r="X2562" s="1">
        <v>262.000766</v>
      </c>
      <c r="Y2562" s="1">
        <v>389.46</v>
      </c>
      <c r="Z2562" s="7">
        <v>74463.375599999999</v>
      </c>
      <c r="AA2562" s="7">
        <v>10.077564969999999</v>
      </c>
      <c r="AB2562" s="7">
        <v>8.8064047368999994</v>
      </c>
      <c r="AC2562" s="7" t="s">
        <v>444</v>
      </c>
      <c r="AD2562" s="7" t="s">
        <v>445</v>
      </c>
      <c r="AE2562" s="7">
        <v>5.4939818915999998</v>
      </c>
      <c r="AF2562" s="7" t="s">
        <v>445</v>
      </c>
      <c r="AG2562" s="7">
        <v>9.0143461890999994</v>
      </c>
    </row>
    <row r="2563" spans="1:33" x14ac:dyDescent="0.25">
      <c r="A2563" s="1">
        <v>212953</v>
      </c>
      <c r="B2563" s="1">
        <v>20055006</v>
      </c>
      <c r="C2563" s="1">
        <v>9214487</v>
      </c>
      <c r="D2563" s="1">
        <v>272296</v>
      </c>
      <c r="E2563" s="1" t="s">
        <v>642</v>
      </c>
      <c r="F2563" s="1">
        <v>34203085</v>
      </c>
      <c r="G2563" s="1">
        <v>1.83</v>
      </c>
      <c r="H2563" s="1">
        <v>36.556670314962503</v>
      </c>
      <c r="I2563" s="1">
        <v>-16.883133676536488</v>
      </c>
      <c r="J2563" s="1">
        <v>10.060721369268119</v>
      </c>
      <c r="K2563" s="1">
        <v>-36.268263629291418</v>
      </c>
      <c r="L2563" s="1">
        <v>32.720373946823443</v>
      </c>
      <c r="M2563" s="1">
        <v>57.904998779296875</v>
      </c>
      <c r="N2563" s="1">
        <v>0.97180868148803712</v>
      </c>
      <c r="O2563" s="1">
        <v>0.96533690096206171</v>
      </c>
      <c r="P2563" s="1">
        <v>0.93812278091568901</v>
      </c>
      <c r="Q2563" s="1">
        <v>0.96924583435058598</v>
      </c>
      <c r="R2563" s="1">
        <v>0.9329846751933194</v>
      </c>
      <c r="S2563" s="1">
        <v>0.90429150994405927</v>
      </c>
      <c r="T2563" s="1">
        <v>0.90429150994405927</v>
      </c>
      <c r="U2563" s="1">
        <v>0.93812278091568901</v>
      </c>
      <c r="V2563" s="1">
        <v>406.790663</v>
      </c>
      <c r="W2563" s="1">
        <v>379.211635</v>
      </c>
      <c r="X2563" s="1">
        <v>262.000766</v>
      </c>
      <c r="Y2563" s="1">
        <v>389.46</v>
      </c>
      <c r="Z2563" s="7">
        <v>74463.375599999999</v>
      </c>
      <c r="AA2563" s="7">
        <v>9.8723413174000001</v>
      </c>
      <c r="AB2563" s="7">
        <v>8.7313861059000004</v>
      </c>
      <c r="AC2563" s="7" t="s">
        <v>444</v>
      </c>
      <c r="AD2563" s="7" t="s">
        <v>445</v>
      </c>
      <c r="AE2563" s="7">
        <v>5.5325726842999998</v>
      </c>
      <c r="AF2563" s="7" t="s">
        <v>445</v>
      </c>
      <c r="AG2563" s="7">
        <v>9.0738569122000001</v>
      </c>
    </row>
    <row r="2564" spans="1:33" x14ac:dyDescent="0.25">
      <c r="A2564" s="1">
        <v>215051</v>
      </c>
      <c r="B2564" s="1">
        <v>20056006</v>
      </c>
      <c r="C2564" s="1">
        <v>9214487</v>
      </c>
      <c r="D2564" s="1">
        <v>272301</v>
      </c>
      <c r="E2564" s="1" t="s">
        <v>642</v>
      </c>
      <c r="F2564" s="1">
        <v>34203085</v>
      </c>
      <c r="G2564" s="1">
        <v>1.83</v>
      </c>
      <c r="H2564" s="1">
        <v>32.43222308338428</v>
      </c>
      <c r="I2564" s="1">
        <v>-19.399492411472046</v>
      </c>
      <c r="J2564" s="1">
        <v>3.9608917723202621</v>
      </c>
      <c r="K2564" s="1">
        <v>-31.084795139859992</v>
      </c>
      <c r="L2564" s="1">
        <v>30.65210103579988</v>
      </c>
      <c r="M2564" s="1">
        <v>57.904998779296875</v>
      </c>
      <c r="N2564" s="1">
        <v>0.97180868148803712</v>
      </c>
      <c r="O2564" s="1">
        <v>0.96533690096206171</v>
      </c>
      <c r="P2564" s="1">
        <v>0.93812278091568901</v>
      </c>
      <c r="Q2564" s="1">
        <v>0.96924583435058598</v>
      </c>
      <c r="R2564" s="1">
        <v>0.9329846751933194</v>
      </c>
      <c r="S2564" s="1">
        <v>0.90429150994405927</v>
      </c>
      <c r="T2564" s="1">
        <v>0.90429150994405927</v>
      </c>
      <c r="U2564" s="1">
        <v>0.93812278091568901</v>
      </c>
      <c r="V2564" s="1">
        <v>406.790663</v>
      </c>
      <c r="W2564" s="1">
        <v>379.211635</v>
      </c>
      <c r="X2564" s="1">
        <v>262.000766</v>
      </c>
      <c r="Y2564" s="1">
        <v>389.46</v>
      </c>
      <c r="Z2564" s="7">
        <v>74463.375599999999</v>
      </c>
      <c r="AA2564" s="7">
        <v>10.605960490999999</v>
      </c>
      <c r="AB2564" s="7">
        <v>9.9689389058</v>
      </c>
      <c r="AC2564" s="7" t="s">
        <v>444</v>
      </c>
      <c r="AD2564" s="7" t="s">
        <v>445</v>
      </c>
      <c r="AE2564" s="7">
        <v>6.6218957605000002</v>
      </c>
      <c r="AF2564" s="7" t="s">
        <v>445</v>
      </c>
      <c r="AG2564" s="7">
        <v>10.753698121999999</v>
      </c>
    </row>
    <row r="2565" spans="1:33" x14ac:dyDescent="0.25">
      <c r="A2565" s="1">
        <v>217149</v>
      </c>
      <c r="B2565" s="1">
        <v>20057006</v>
      </c>
      <c r="C2565" s="1">
        <v>9214487</v>
      </c>
      <c r="D2565" s="1">
        <v>272306</v>
      </c>
      <c r="E2565" s="1" t="s">
        <v>642</v>
      </c>
      <c r="F2565" s="1">
        <v>34203085</v>
      </c>
      <c r="G2565" s="1">
        <v>1.83</v>
      </c>
      <c r="H2565" s="1">
        <v>51.682062414467133</v>
      </c>
      <c r="I2565" s="1">
        <v>-34.279552172265873</v>
      </c>
      <c r="J2565" s="1">
        <v>5.0576609771827084</v>
      </c>
      <c r="K2565" s="1">
        <v>-49.16864165153978</v>
      </c>
      <c r="L2565" s="1">
        <v>49.370572107276644</v>
      </c>
      <c r="M2565" s="1">
        <v>57.904998779296875</v>
      </c>
      <c r="N2565" s="1">
        <v>0.97180868148803712</v>
      </c>
      <c r="O2565" s="1">
        <v>0.96533690096206171</v>
      </c>
      <c r="P2565" s="1">
        <v>0.93812278091568901</v>
      </c>
      <c r="Q2565" s="1">
        <v>0.96924583435058598</v>
      </c>
      <c r="R2565" s="1">
        <v>0.9329846751933194</v>
      </c>
      <c r="S2565" s="1">
        <v>0.90429150994405927</v>
      </c>
      <c r="T2565" s="1">
        <v>0.90429150994405927</v>
      </c>
      <c r="U2565" s="1">
        <v>0.93812278091568901</v>
      </c>
      <c r="V2565" s="1">
        <v>406.790663</v>
      </c>
      <c r="W2565" s="1">
        <v>379.211635</v>
      </c>
      <c r="X2565" s="1">
        <v>262.000766</v>
      </c>
      <c r="Y2565" s="1">
        <v>389.46</v>
      </c>
      <c r="Z2565" s="7">
        <v>74463.375599999999</v>
      </c>
      <c r="AA2565" s="7">
        <v>6.2056502162999996</v>
      </c>
      <c r="AB2565" s="7">
        <v>5.8833761070000001</v>
      </c>
      <c r="AC2565" s="7" t="s">
        <v>444</v>
      </c>
      <c r="AD2565" s="7" t="s">
        <v>445</v>
      </c>
      <c r="AE2565" s="7">
        <v>3.8186213882</v>
      </c>
      <c r="AF2565" s="7" t="s">
        <v>445</v>
      </c>
      <c r="AG2565" s="7">
        <v>6.4307787643000003</v>
      </c>
    </row>
    <row r="2566" spans="1:33" x14ac:dyDescent="0.25">
      <c r="A2566" s="1">
        <v>219247</v>
      </c>
      <c r="B2566" s="1">
        <v>20058006</v>
      </c>
      <c r="C2566" s="1">
        <v>9214519</v>
      </c>
      <c r="D2566" s="1">
        <v>272311</v>
      </c>
      <c r="E2566" s="1" t="s">
        <v>644</v>
      </c>
      <c r="F2566" s="1">
        <v>34203085</v>
      </c>
      <c r="G2566" s="1">
        <v>1.83</v>
      </c>
      <c r="H2566" s="1">
        <v>55.050895204663831</v>
      </c>
      <c r="I2566" s="1">
        <v>-21.223389009750214</v>
      </c>
      <c r="J2566" s="1">
        <v>16.96265605738056</v>
      </c>
      <c r="K2566" s="1">
        <v>-53.273423021045552</v>
      </c>
      <c r="L2566" s="1">
        <v>48.834791651842096</v>
      </c>
      <c r="M2566" s="1">
        <v>28.762500762939453</v>
      </c>
      <c r="N2566" s="1">
        <v>0.99407031191719908</v>
      </c>
      <c r="O2566" s="1">
        <v>0.96533690096206171</v>
      </c>
      <c r="P2566" s="1">
        <v>0.95961275424453896</v>
      </c>
      <c r="Q2566" s="1">
        <v>0.99353124936421722</v>
      </c>
      <c r="R2566" s="1">
        <v>0.9329846751933194</v>
      </c>
      <c r="S2566" s="1">
        <v>0.92694942998248697</v>
      </c>
      <c r="T2566" s="1">
        <v>0.92694942998248697</v>
      </c>
      <c r="U2566" s="1">
        <v>0.95961275424453896</v>
      </c>
      <c r="V2566" s="1">
        <v>406.790663</v>
      </c>
      <c r="W2566" s="1">
        <v>379.211635</v>
      </c>
      <c r="X2566" s="1">
        <v>262.000766</v>
      </c>
      <c r="Y2566" s="1">
        <v>389.46</v>
      </c>
      <c r="Z2566" s="7">
        <v>74463.375599999999</v>
      </c>
      <c r="AA2566" s="7">
        <v>6.4515792776999996</v>
      </c>
      <c r="AB2566" s="7">
        <v>5.6101799099000003</v>
      </c>
      <c r="AC2566" s="7" t="s">
        <v>444</v>
      </c>
      <c r="AD2566" s="7" t="s">
        <v>445</v>
      </c>
      <c r="AE2566" s="7">
        <v>3.5587733418999998</v>
      </c>
      <c r="AF2566" s="7" t="s">
        <v>445</v>
      </c>
      <c r="AG2566" s="7">
        <v>6.0153326382000003</v>
      </c>
    </row>
    <row r="2567" spans="1:33" x14ac:dyDescent="0.25">
      <c r="A2567" s="1">
        <v>221345</v>
      </c>
      <c r="B2567" s="1">
        <v>20093006</v>
      </c>
      <c r="C2567" s="1">
        <v>9214519</v>
      </c>
      <c r="D2567" s="1">
        <v>272329</v>
      </c>
      <c r="E2567" s="1" t="s">
        <v>644</v>
      </c>
      <c r="F2567" s="1">
        <v>34203085</v>
      </c>
      <c r="G2567" s="1">
        <v>1.83</v>
      </c>
      <c r="H2567" s="1">
        <v>47.729559108001588</v>
      </c>
      <c r="I2567" s="1">
        <v>-17.481164127593942</v>
      </c>
      <c r="J2567" s="1">
        <v>15.573898758966806</v>
      </c>
      <c r="K2567" s="1">
        <v>-47.190055366139546</v>
      </c>
      <c r="L2567" s="1">
        <v>42.160514548083654</v>
      </c>
      <c r="M2567" s="1">
        <v>28.762500762939453</v>
      </c>
      <c r="N2567" s="1">
        <v>0.99407031191719908</v>
      </c>
      <c r="O2567" s="1">
        <v>0.96533690096206171</v>
      </c>
      <c r="P2567" s="1">
        <v>0.95961275424453896</v>
      </c>
      <c r="Q2567" s="1">
        <v>0.99353124936421722</v>
      </c>
      <c r="R2567" s="1">
        <v>0.9329846751933194</v>
      </c>
      <c r="S2567" s="1">
        <v>0.92694942998248697</v>
      </c>
      <c r="T2567" s="1">
        <v>0.92694942998248697</v>
      </c>
      <c r="U2567" s="1">
        <v>0.95961275424453896</v>
      </c>
      <c r="V2567" s="1">
        <v>406.790663</v>
      </c>
      <c r="W2567" s="1">
        <v>379.211635</v>
      </c>
      <c r="X2567" s="1">
        <v>262.000766</v>
      </c>
      <c r="Y2567" s="1">
        <v>389.46</v>
      </c>
      <c r="Z2567" s="7">
        <v>74463.375599999999</v>
      </c>
      <c r="AA2567" s="7">
        <v>7.6312115827999998</v>
      </c>
      <c r="AB2567" s="7">
        <v>6.6241291205000001</v>
      </c>
      <c r="AC2567" s="7" t="s">
        <v>444</v>
      </c>
      <c r="AD2567" s="7" t="s">
        <v>445</v>
      </c>
      <c r="AE2567" s="7">
        <v>4.1464542437</v>
      </c>
      <c r="AF2567" s="7" t="s">
        <v>445</v>
      </c>
      <c r="AG2567" s="7">
        <v>6.9196936806</v>
      </c>
    </row>
    <row r="2568" spans="1:33" x14ac:dyDescent="0.25">
      <c r="A2568" s="1">
        <v>223443</v>
      </c>
      <c r="B2568" s="1">
        <v>21051006</v>
      </c>
      <c r="C2568" s="1">
        <v>9214519</v>
      </c>
      <c r="D2568" s="1">
        <v>272357</v>
      </c>
      <c r="E2568" s="1" t="s">
        <v>644</v>
      </c>
      <c r="F2568" s="1">
        <v>34203085</v>
      </c>
      <c r="G2568" s="1">
        <v>1.83</v>
      </c>
      <c r="H2568" s="1">
        <v>52.141402487740194</v>
      </c>
      <c r="I2568" s="1">
        <v>-22.111645775774679</v>
      </c>
      <c r="J2568" s="1">
        <v>12.655499474029344</v>
      </c>
      <c r="K2568" s="1">
        <v>-50.941304966174428</v>
      </c>
      <c r="L2568" s="1">
        <v>47.106745000892914</v>
      </c>
      <c r="M2568" s="1">
        <v>28.762500762939453</v>
      </c>
      <c r="N2568" s="1">
        <v>0.99407031191719908</v>
      </c>
      <c r="O2568" s="1">
        <v>0.96533690096206171</v>
      </c>
      <c r="P2568" s="1">
        <v>0.95961275424453896</v>
      </c>
      <c r="Q2568" s="1">
        <v>0.99353124936421722</v>
      </c>
      <c r="R2568" s="1">
        <v>0.9329846751933194</v>
      </c>
      <c r="S2568" s="1">
        <v>0.92694942998248697</v>
      </c>
      <c r="T2568" s="1">
        <v>0.92694942998248697</v>
      </c>
      <c r="U2568" s="1">
        <v>0.95961275424453896</v>
      </c>
      <c r="V2568" s="1">
        <v>406.790663</v>
      </c>
      <c r="W2568" s="1">
        <v>379.211635</v>
      </c>
      <c r="X2568" s="1">
        <v>262.000766</v>
      </c>
      <c r="Y2568" s="1">
        <v>389.46</v>
      </c>
      <c r="Z2568" s="7">
        <v>74463.375599999999</v>
      </c>
      <c r="AA2568" s="7">
        <v>6.7249302939</v>
      </c>
      <c r="AB2568" s="7">
        <v>5.9790282604999998</v>
      </c>
      <c r="AC2568" s="7" t="s">
        <v>444</v>
      </c>
      <c r="AD2568" s="7" t="s">
        <v>445</v>
      </c>
      <c r="AE2568" s="7">
        <v>3.7674762329</v>
      </c>
      <c r="AF2568" s="7" t="s">
        <v>445</v>
      </c>
      <c r="AG2568" s="7">
        <v>6.3364980249</v>
      </c>
    </row>
    <row r="2569" spans="1:33" x14ac:dyDescent="0.25">
      <c r="A2569" s="1">
        <v>225541</v>
      </c>
      <c r="B2569" s="1">
        <v>26051006</v>
      </c>
      <c r="C2569" s="1">
        <v>9214519</v>
      </c>
      <c r="D2569" s="1">
        <v>272385</v>
      </c>
      <c r="E2569" s="1" t="s">
        <v>644</v>
      </c>
      <c r="F2569" s="1">
        <v>34203085</v>
      </c>
      <c r="G2569" s="1">
        <v>1.83</v>
      </c>
      <c r="H2569" s="1">
        <v>50.750543657395426</v>
      </c>
      <c r="I2569" s="1">
        <v>-21.703539314502311</v>
      </c>
      <c r="J2569" s="1">
        <v>12.306971059447662</v>
      </c>
      <c r="K2569" s="1">
        <v>-49.546902148624916</v>
      </c>
      <c r="L2569" s="1">
        <v>45.853417335339785</v>
      </c>
      <c r="M2569" s="1">
        <v>28.762500762939453</v>
      </c>
      <c r="N2569" s="1">
        <v>0.99407031191719908</v>
      </c>
      <c r="O2569" s="1">
        <v>0.96533690096206171</v>
      </c>
      <c r="P2569" s="1">
        <v>0.95961275424453896</v>
      </c>
      <c r="Q2569" s="1">
        <v>0.99353124936421722</v>
      </c>
      <c r="R2569" s="1">
        <v>0.9329846751933194</v>
      </c>
      <c r="S2569" s="1">
        <v>0.92694942998248697</v>
      </c>
      <c r="T2569" s="1">
        <v>0.92694942998248697</v>
      </c>
      <c r="U2569" s="1">
        <v>0.95961275424453896</v>
      </c>
      <c r="V2569" s="1">
        <v>406.790663</v>
      </c>
      <c r="W2569" s="1">
        <v>379.211635</v>
      </c>
      <c r="X2569" s="1">
        <v>262.000766</v>
      </c>
      <c r="Y2569" s="1">
        <v>389.46</v>
      </c>
      <c r="Z2569" s="7">
        <v>74463.375599999999</v>
      </c>
      <c r="AA2569" s="7">
        <v>6.9360785443999999</v>
      </c>
      <c r="AB2569" s="7">
        <v>6.1702940556000003</v>
      </c>
      <c r="AC2569" s="7" t="s">
        <v>444</v>
      </c>
      <c r="AD2569" s="7" t="s">
        <v>445</v>
      </c>
      <c r="AE2569" s="7">
        <v>3.9016477351000001</v>
      </c>
      <c r="AF2569" s="7" t="s">
        <v>445</v>
      </c>
      <c r="AG2569" s="7">
        <v>6.5429697328999996</v>
      </c>
    </row>
    <row r="2570" spans="1:33" x14ac:dyDescent="0.25">
      <c r="A2570" s="1">
        <v>102893</v>
      </c>
      <c r="B2570" s="1">
        <v>20001000</v>
      </c>
      <c r="C2570" s="1">
        <v>9215527</v>
      </c>
      <c r="D2570" s="1">
        <v>272007</v>
      </c>
      <c r="E2570" s="1" t="s">
        <v>645</v>
      </c>
      <c r="F2570" s="1">
        <v>34203085</v>
      </c>
      <c r="G2570" s="1">
        <v>1.83</v>
      </c>
      <c r="H2570" s="1">
        <v>78.168061805297285</v>
      </c>
      <c r="I2570" s="1">
        <v>-33.213592558887939</v>
      </c>
      <c r="J2570" s="1">
        <v>19.850963708289893</v>
      </c>
      <c r="K2570" s="1">
        <v>-75.983333793808839</v>
      </c>
      <c r="L2570" s="1">
        <v>70.375483039077849</v>
      </c>
      <c r="M2570" s="1">
        <v>175.54750061035156</v>
      </c>
      <c r="N2570" s="1">
        <v>0.70346363414417612</v>
      </c>
      <c r="O2570" s="1">
        <v>0.96533690096206171</v>
      </c>
      <c r="P2570" s="1">
        <v>0.67907940452424853</v>
      </c>
      <c r="Q2570" s="1">
        <v>0.75311727072975854</v>
      </c>
      <c r="R2570" s="1">
        <v>0.9329846751933194</v>
      </c>
      <c r="S2570" s="1">
        <v>0.70264687221428301</v>
      </c>
      <c r="T2570" s="1">
        <v>0.70264687221428301</v>
      </c>
      <c r="U2570" s="1">
        <v>0.67907940452424853</v>
      </c>
      <c r="V2570" s="1">
        <v>406.790663</v>
      </c>
      <c r="W2570" s="1">
        <v>379.211635</v>
      </c>
      <c r="X2570" s="1">
        <v>262.000766</v>
      </c>
      <c r="Y2570" s="1">
        <v>389.46</v>
      </c>
      <c r="Z2570" s="7">
        <v>74463.375599999999</v>
      </c>
      <c r="AA2570" s="7">
        <v>2.6591551512999998</v>
      </c>
      <c r="AB2570" s="7">
        <v>2.2943737549000001</v>
      </c>
      <c r="AC2570" s="7" t="s">
        <v>444</v>
      </c>
      <c r="AD2570" s="7" t="s">
        <v>445</v>
      </c>
      <c r="AE2570" s="7">
        <v>1.4228210261000001</v>
      </c>
      <c r="AF2570" s="7" t="s">
        <v>445</v>
      </c>
      <c r="AG2570" s="7">
        <v>2.4806878256</v>
      </c>
    </row>
    <row r="2571" spans="1:33" x14ac:dyDescent="0.25">
      <c r="A2571" s="1">
        <v>104991</v>
      </c>
      <c r="B2571" s="1">
        <v>20002000</v>
      </c>
      <c r="C2571" s="1">
        <v>9215527</v>
      </c>
      <c r="D2571" s="1">
        <v>272014</v>
      </c>
      <c r="E2571" s="1" t="s">
        <v>645</v>
      </c>
      <c r="F2571" s="1">
        <v>34203085</v>
      </c>
      <c r="G2571" s="1">
        <v>1.83</v>
      </c>
      <c r="H2571" s="1">
        <v>58.961956899448019</v>
      </c>
      <c r="I2571" s="1">
        <v>-35.561062260647205</v>
      </c>
      <c r="J2571" s="1">
        <v>3.7557509677281309</v>
      </c>
      <c r="K2571" s="1">
        <v>-58.098474796818429</v>
      </c>
      <c r="L2571" s="1">
        <v>57.176688706425381</v>
      </c>
      <c r="M2571" s="1">
        <v>175.54750061035156</v>
      </c>
      <c r="N2571" s="1">
        <v>0.70346363414417612</v>
      </c>
      <c r="O2571" s="1">
        <v>0.96533690096206171</v>
      </c>
      <c r="P2571" s="1">
        <v>0.67907940452424853</v>
      </c>
      <c r="Q2571" s="1">
        <v>0.75311727072975854</v>
      </c>
      <c r="R2571" s="1">
        <v>0.9329846751933194</v>
      </c>
      <c r="S2571" s="1">
        <v>0.70264687221428301</v>
      </c>
      <c r="T2571" s="1">
        <v>0.70264687221428301</v>
      </c>
      <c r="U2571" s="1">
        <v>0.67907940452424853</v>
      </c>
      <c r="V2571" s="1">
        <v>406.790663</v>
      </c>
      <c r="W2571" s="1">
        <v>379.211635</v>
      </c>
      <c r="X2571" s="1">
        <v>262.000766</v>
      </c>
      <c r="Y2571" s="1">
        <v>389.46</v>
      </c>
      <c r="Z2571" s="7">
        <v>74463.375599999999</v>
      </c>
      <c r="AA2571" s="7">
        <v>3.5038426868000001</v>
      </c>
      <c r="AB2571" s="7">
        <v>3.3674739582000002</v>
      </c>
      <c r="AC2571" s="7" t="s">
        <v>444</v>
      </c>
      <c r="AD2571" s="7" t="s">
        <v>445</v>
      </c>
      <c r="AE2571" s="7">
        <v>2.1686549327</v>
      </c>
      <c r="AF2571" s="7" t="s">
        <v>445</v>
      </c>
      <c r="AG2571" s="7">
        <v>3.5521722526000001</v>
      </c>
    </row>
    <row r="2572" spans="1:33" x14ac:dyDescent="0.25">
      <c r="A2572" s="1">
        <v>108173</v>
      </c>
      <c r="B2572" s="1">
        <v>20003000</v>
      </c>
      <c r="C2572" s="1">
        <v>9215542</v>
      </c>
      <c r="D2572" s="1">
        <v>272023</v>
      </c>
      <c r="E2572" s="1" t="s">
        <v>646</v>
      </c>
      <c r="F2572" s="1">
        <v>34203085</v>
      </c>
      <c r="G2572" s="1">
        <v>1.83</v>
      </c>
      <c r="H2572" s="1">
        <v>58.54477521876958</v>
      </c>
      <c r="I2572" s="1">
        <v>-28.773125267615431</v>
      </c>
      <c r="J2572" s="1">
        <v>12.966925986238193</v>
      </c>
      <c r="K2572" s="1">
        <v>-56.200609180107072</v>
      </c>
      <c r="L2572" s="1">
        <v>53.261256876486804</v>
      </c>
      <c r="M2572" s="1">
        <v>165.24249267578125</v>
      </c>
      <c r="N2572" s="1">
        <v>0.74093639026988634</v>
      </c>
      <c r="O2572" s="1">
        <v>0.96533690096206171</v>
      </c>
      <c r="P2572" s="1">
        <v>0.71525323879314873</v>
      </c>
      <c r="Q2572" s="1">
        <v>0.78684275124289771</v>
      </c>
      <c r="R2572" s="1">
        <v>0.9329846751933194</v>
      </c>
      <c r="S2572" s="1">
        <v>0.73411222869657278</v>
      </c>
      <c r="T2572" s="1">
        <v>0.73411222869657278</v>
      </c>
      <c r="U2572" s="1">
        <v>0.71525323879314873</v>
      </c>
      <c r="V2572" s="1">
        <v>406.790663</v>
      </c>
      <c r="W2572" s="1">
        <v>379.211635</v>
      </c>
      <c r="X2572" s="1">
        <v>262.000766</v>
      </c>
      <c r="Y2572" s="1">
        <v>389.46</v>
      </c>
      <c r="Z2572" s="7">
        <v>74463.375599999999</v>
      </c>
      <c r="AA2572" s="7">
        <v>4.0924887249999999</v>
      </c>
      <c r="AB2572" s="7">
        <v>3.6329044583000001</v>
      </c>
      <c r="AC2572" s="7" t="s">
        <v>444</v>
      </c>
      <c r="AD2572" s="7" t="s">
        <v>445</v>
      </c>
      <c r="AE2572" s="7">
        <v>2.4223466445000001</v>
      </c>
      <c r="AF2572" s="7" t="s">
        <v>445</v>
      </c>
      <c r="AG2572" s="7">
        <v>3.9565748565000001</v>
      </c>
    </row>
    <row r="2573" spans="1:33" x14ac:dyDescent="0.25">
      <c r="A2573" s="1">
        <v>108174</v>
      </c>
      <c r="B2573" s="1">
        <v>20003000</v>
      </c>
      <c r="C2573" s="1">
        <v>9215536</v>
      </c>
      <c r="D2573" s="1">
        <v>272022</v>
      </c>
      <c r="E2573" s="1" t="s">
        <v>647</v>
      </c>
      <c r="F2573" s="1">
        <v>34203085</v>
      </c>
      <c r="G2573" s="1">
        <v>1.83</v>
      </c>
      <c r="H2573" s="1">
        <v>56.432107245246662</v>
      </c>
      <c r="I2573" s="1">
        <v>-25.548963471521702</v>
      </c>
      <c r="J2573" s="1">
        <v>15.173724331699564</v>
      </c>
      <c r="K2573" s="1">
        <v>-54.391111924113588</v>
      </c>
      <c r="L2573" s="1">
        <v>50.585575001816004</v>
      </c>
      <c r="M2573" s="1">
        <v>159.32000732421875</v>
      </c>
      <c r="N2573" s="1">
        <v>0.76247270063920458</v>
      </c>
      <c r="O2573" s="1">
        <v>0.96533690096206171</v>
      </c>
      <c r="P2573" s="1">
        <v>0.73604303390322356</v>
      </c>
      <c r="Q2573" s="1">
        <v>0.80622543057528406</v>
      </c>
      <c r="R2573" s="1">
        <v>0.9329846751933194</v>
      </c>
      <c r="S2573" s="1">
        <v>0.75219597147787554</v>
      </c>
      <c r="T2573" s="1">
        <v>0.75219597147787554</v>
      </c>
      <c r="U2573" s="1">
        <v>0.73604303390322356</v>
      </c>
      <c r="V2573" s="1">
        <v>406.790663</v>
      </c>
      <c r="W2573" s="1">
        <v>379.211635</v>
      </c>
      <c r="X2573" s="1">
        <v>262.000766</v>
      </c>
      <c r="Y2573" s="1">
        <v>389.46</v>
      </c>
      <c r="Z2573" s="7">
        <v>74463.375599999999</v>
      </c>
      <c r="AA2573" s="7">
        <v>4.5177010898000001</v>
      </c>
      <c r="AB2573" s="7">
        <v>3.9460510326999998</v>
      </c>
      <c r="AC2573" s="7" t="s">
        <v>444</v>
      </c>
      <c r="AD2573" s="7" t="s">
        <v>445</v>
      </c>
      <c r="AE2573" s="7">
        <v>2.6233111208</v>
      </c>
      <c r="AF2573" s="7" t="s">
        <v>445</v>
      </c>
      <c r="AG2573" s="7">
        <v>4.2703338807</v>
      </c>
    </row>
    <row r="2574" spans="1:33" x14ac:dyDescent="0.25">
      <c r="A2574" s="1">
        <v>112369</v>
      </c>
      <c r="B2574" s="1">
        <v>20004000</v>
      </c>
      <c r="C2574" s="1">
        <v>9215542</v>
      </c>
      <c r="D2574" s="1">
        <v>272032</v>
      </c>
      <c r="E2574" s="1" t="s">
        <v>646</v>
      </c>
      <c r="F2574" s="1">
        <v>34203085</v>
      </c>
      <c r="G2574" s="1">
        <v>1.83</v>
      </c>
      <c r="H2574" s="1">
        <v>45.140601008618049</v>
      </c>
      <c r="I2574" s="1">
        <v>-24.731908544757246</v>
      </c>
      <c r="J2574" s="1">
        <v>7.4315031128706837</v>
      </c>
      <c r="K2574" s="1">
        <v>-44.102619513226671</v>
      </c>
      <c r="L2574" s="1">
        <v>41.923540942584737</v>
      </c>
      <c r="M2574" s="1">
        <v>165.24249267578125</v>
      </c>
      <c r="N2574" s="1">
        <v>0.74093639026988634</v>
      </c>
      <c r="O2574" s="1">
        <v>0.96533690096206171</v>
      </c>
      <c r="P2574" s="1">
        <v>0.71525323879314873</v>
      </c>
      <c r="Q2574" s="1">
        <v>0.78684275124289771</v>
      </c>
      <c r="R2574" s="1">
        <v>0.9329846751933194</v>
      </c>
      <c r="S2574" s="1">
        <v>0.73411222869657278</v>
      </c>
      <c r="T2574" s="1">
        <v>0.73411222869657278</v>
      </c>
      <c r="U2574" s="1">
        <v>0.71525323879314873</v>
      </c>
      <c r="V2574" s="1">
        <v>406.790663</v>
      </c>
      <c r="W2574" s="1">
        <v>379.211635</v>
      </c>
      <c r="X2574" s="1">
        <v>262.000766</v>
      </c>
      <c r="Y2574" s="1">
        <v>389.46</v>
      </c>
      <c r="Z2574" s="7">
        <v>74463.375599999999</v>
      </c>
      <c r="AA2574" s="7">
        <v>5.4696908711000001</v>
      </c>
      <c r="AB2574" s="7">
        <v>5.0086118497000003</v>
      </c>
      <c r="AC2574" s="7" t="s">
        <v>444</v>
      </c>
      <c r="AD2574" s="7" t="s">
        <v>445</v>
      </c>
      <c r="AE2574" s="7">
        <v>3.3611460809000002</v>
      </c>
      <c r="AF2574" s="7" t="s">
        <v>445</v>
      </c>
      <c r="AG2574" s="7">
        <v>5.3162353949999996</v>
      </c>
    </row>
    <row r="2575" spans="1:33" x14ac:dyDescent="0.25">
      <c r="A2575" s="1">
        <v>112370</v>
      </c>
      <c r="B2575" s="1">
        <v>20004000</v>
      </c>
      <c r="C2575" s="1">
        <v>9215536</v>
      </c>
      <c r="D2575" s="1">
        <v>272031</v>
      </c>
      <c r="E2575" s="1" t="s">
        <v>647</v>
      </c>
      <c r="F2575" s="1">
        <v>34203085</v>
      </c>
      <c r="G2575" s="1">
        <v>1.83</v>
      </c>
      <c r="H2575" s="1">
        <v>43.027960284089922</v>
      </c>
      <c r="I2575" s="1">
        <v>-21.508382810740567</v>
      </c>
      <c r="J2575" s="1">
        <v>9.6382742093372649</v>
      </c>
      <c r="K2575" s="1">
        <v>-42.292486195156144</v>
      </c>
      <c r="L2575" s="1">
        <v>39.11259106024383</v>
      </c>
      <c r="M2575" s="1">
        <v>159.32000732421875</v>
      </c>
      <c r="N2575" s="1">
        <v>0.76247270063920458</v>
      </c>
      <c r="O2575" s="1">
        <v>0.96533690096206171</v>
      </c>
      <c r="P2575" s="1">
        <v>0.73604303390322356</v>
      </c>
      <c r="Q2575" s="1">
        <v>0.80622543057528406</v>
      </c>
      <c r="R2575" s="1">
        <v>0.9329846751933194</v>
      </c>
      <c r="S2575" s="1">
        <v>0.75219597147787554</v>
      </c>
      <c r="T2575" s="1">
        <v>0.75219597147787554</v>
      </c>
      <c r="U2575" s="1">
        <v>0.73604303390322356</v>
      </c>
      <c r="V2575" s="1">
        <v>406.790663</v>
      </c>
      <c r="W2575" s="1">
        <v>379.211635</v>
      </c>
      <c r="X2575" s="1">
        <v>262.000766</v>
      </c>
      <c r="Y2575" s="1">
        <v>389.46</v>
      </c>
      <c r="Z2575" s="7">
        <v>74463.375599999999</v>
      </c>
      <c r="AA2575" s="7">
        <v>6.1362207092999999</v>
      </c>
      <c r="AB2575" s="7">
        <v>5.4868536754999999</v>
      </c>
      <c r="AC2575" s="7" t="s">
        <v>444</v>
      </c>
      <c r="AD2575" s="7" t="s">
        <v>445</v>
      </c>
      <c r="AE2575" s="7">
        <v>3.6598329500000002</v>
      </c>
      <c r="AF2575" s="7" t="s">
        <v>445</v>
      </c>
      <c r="AG2575" s="7">
        <v>5.7780200638999997</v>
      </c>
    </row>
    <row r="2576" spans="1:33" x14ac:dyDescent="0.25">
      <c r="A2576" s="1">
        <v>115481</v>
      </c>
      <c r="B2576" s="1">
        <v>20005000</v>
      </c>
      <c r="C2576" s="1">
        <v>9215527</v>
      </c>
      <c r="D2576" s="1">
        <v>272039</v>
      </c>
      <c r="E2576" s="1" t="s">
        <v>645</v>
      </c>
      <c r="F2576" s="1">
        <v>34203085</v>
      </c>
      <c r="G2576" s="1">
        <v>1.83</v>
      </c>
      <c r="H2576" s="1">
        <v>82.003856081262995</v>
      </c>
      <c r="I2576" s="1">
        <v>-34.272021821253396</v>
      </c>
      <c r="J2576" s="1">
        <v>21.913077539294399</v>
      </c>
      <c r="K2576" s="1">
        <v>-79.816390254375094</v>
      </c>
      <c r="L2576" s="1">
        <v>73.53966790294929</v>
      </c>
      <c r="M2576" s="1">
        <v>175.54750061035156</v>
      </c>
      <c r="N2576" s="1">
        <v>0.70346363414417612</v>
      </c>
      <c r="O2576" s="1">
        <v>0.96533690096206171</v>
      </c>
      <c r="P2576" s="1">
        <v>0.67907940452424853</v>
      </c>
      <c r="Q2576" s="1">
        <v>0.75311727072975854</v>
      </c>
      <c r="R2576" s="1">
        <v>0.9329846751933194</v>
      </c>
      <c r="S2576" s="1">
        <v>0.70264687221428301</v>
      </c>
      <c r="T2576" s="1">
        <v>0.70264687221428301</v>
      </c>
      <c r="U2576" s="1">
        <v>0.67907940452424853</v>
      </c>
      <c r="V2576" s="1">
        <v>406.790663</v>
      </c>
      <c r="W2576" s="1">
        <v>379.211635</v>
      </c>
      <c r="X2576" s="1">
        <v>262.000766</v>
      </c>
      <c r="Y2576" s="1">
        <v>389.46</v>
      </c>
      <c r="Z2576" s="7">
        <v>74463.375599999999</v>
      </c>
      <c r="AA2576" s="7">
        <v>2.5017130023999998</v>
      </c>
      <c r="AB2576" s="7">
        <v>2.1402768551000002</v>
      </c>
      <c r="AC2576" s="7" t="s">
        <v>444</v>
      </c>
      <c r="AD2576" s="7" t="s">
        <v>445</v>
      </c>
      <c r="AE2576" s="7">
        <v>1.3064688614</v>
      </c>
      <c r="AF2576" s="7" t="s">
        <v>445</v>
      </c>
      <c r="AG2576" s="7">
        <v>2.3135332736000001</v>
      </c>
    </row>
    <row r="2577" spans="1:33" x14ac:dyDescent="0.25">
      <c r="A2577" s="1">
        <v>117579</v>
      </c>
      <c r="B2577" s="1">
        <v>20006000</v>
      </c>
      <c r="C2577" s="1">
        <v>9215527</v>
      </c>
      <c r="D2577" s="1">
        <v>272046</v>
      </c>
      <c r="E2577" s="1" t="s">
        <v>645</v>
      </c>
      <c r="F2577" s="1">
        <v>34203085</v>
      </c>
      <c r="G2577" s="1">
        <v>1.83</v>
      </c>
      <c r="H2577" s="1">
        <v>63.089924351951844</v>
      </c>
      <c r="I2577" s="1">
        <v>-30.882789445707512</v>
      </c>
      <c r="J2577" s="1">
        <v>11.803087999772679</v>
      </c>
      <c r="K2577" s="1">
        <v>-62.641772601339568</v>
      </c>
      <c r="L2577" s="1">
        <v>58.094991300129166</v>
      </c>
      <c r="M2577" s="1">
        <v>175.54750061035156</v>
      </c>
      <c r="N2577" s="1">
        <v>0.70346363414417612</v>
      </c>
      <c r="O2577" s="1">
        <v>0.96533690096206171</v>
      </c>
      <c r="P2577" s="1">
        <v>0.67907940452424853</v>
      </c>
      <c r="Q2577" s="1">
        <v>0.75311727072975854</v>
      </c>
      <c r="R2577" s="1">
        <v>0.9329846751933194</v>
      </c>
      <c r="S2577" s="1">
        <v>0.70264687221428301</v>
      </c>
      <c r="T2577" s="1">
        <v>0.70264687221428301</v>
      </c>
      <c r="U2577" s="1">
        <v>0.67907940452424853</v>
      </c>
      <c r="V2577" s="1">
        <v>406.790663</v>
      </c>
      <c r="W2577" s="1">
        <v>379.211635</v>
      </c>
      <c r="X2577" s="1">
        <v>262.000766</v>
      </c>
      <c r="Y2577" s="1">
        <v>389.46</v>
      </c>
      <c r="Z2577" s="7">
        <v>74463.375599999999</v>
      </c>
      <c r="AA2577" s="7">
        <v>3.4326508278999999</v>
      </c>
      <c r="AB2577" s="7">
        <v>3.0817105731000001</v>
      </c>
      <c r="AC2577" s="7" t="s">
        <v>444</v>
      </c>
      <c r="AD2577" s="7" t="s">
        <v>445</v>
      </c>
      <c r="AE2577" s="7">
        <v>1.9388379526999999</v>
      </c>
      <c r="AF2577" s="7" t="s">
        <v>445</v>
      </c>
      <c r="AG2577" s="7">
        <v>3.2220111899999999</v>
      </c>
    </row>
    <row r="2578" spans="1:33" x14ac:dyDescent="0.25">
      <c r="A2578" s="1">
        <v>120761</v>
      </c>
      <c r="B2578" s="1">
        <v>20007000</v>
      </c>
      <c r="C2578" s="1">
        <v>9215542</v>
      </c>
      <c r="D2578" s="1">
        <v>272055</v>
      </c>
      <c r="E2578" s="1" t="s">
        <v>646</v>
      </c>
      <c r="F2578" s="1">
        <v>34203085</v>
      </c>
      <c r="G2578" s="1">
        <v>1.83</v>
      </c>
      <c r="H2578" s="1">
        <v>58.412559270628222</v>
      </c>
      <c r="I2578" s="1">
        <v>-28.393872679339516</v>
      </c>
      <c r="J2578" s="1">
        <v>13.453584197363419</v>
      </c>
      <c r="K2578" s="1">
        <v>-56.41370417805291</v>
      </c>
      <c r="L2578" s="1">
        <v>52.985718682453715</v>
      </c>
      <c r="M2578" s="1">
        <v>165.24249267578125</v>
      </c>
      <c r="N2578" s="1">
        <v>0.74093639026988634</v>
      </c>
      <c r="O2578" s="1">
        <v>0.96533690096206171</v>
      </c>
      <c r="P2578" s="1">
        <v>0.71525323879314873</v>
      </c>
      <c r="Q2578" s="1">
        <v>0.78684275124289771</v>
      </c>
      <c r="R2578" s="1">
        <v>0.9329846751933194</v>
      </c>
      <c r="S2578" s="1">
        <v>0.73411222869657278</v>
      </c>
      <c r="T2578" s="1">
        <v>0.73411222869657278</v>
      </c>
      <c r="U2578" s="1">
        <v>0.71525323879314873</v>
      </c>
      <c r="V2578" s="1">
        <v>406.790663</v>
      </c>
      <c r="W2578" s="1">
        <v>379.211635</v>
      </c>
      <c r="X2578" s="1">
        <v>262.000766</v>
      </c>
      <c r="Y2578" s="1">
        <v>389.46</v>
      </c>
      <c r="Z2578" s="7">
        <v>74463.375599999999</v>
      </c>
      <c r="AA2578" s="7">
        <v>4.1189708636000004</v>
      </c>
      <c r="AB2578" s="7">
        <v>3.6433909677999998</v>
      </c>
      <c r="AC2578" s="7" t="s">
        <v>444</v>
      </c>
      <c r="AD2578" s="7" t="s">
        <v>445</v>
      </c>
      <c r="AE2578" s="7">
        <v>2.4094192014</v>
      </c>
      <c r="AF2578" s="7" t="s">
        <v>445</v>
      </c>
      <c r="AG2578" s="7">
        <v>3.9378520776000001</v>
      </c>
    </row>
    <row r="2579" spans="1:33" x14ac:dyDescent="0.25">
      <c r="A2579" s="1">
        <v>120762</v>
      </c>
      <c r="B2579" s="1">
        <v>20007000</v>
      </c>
      <c r="C2579" s="1">
        <v>9215536</v>
      </c>
      <c r="D2579" s="1">
        <v>272054</v>
      </c>
      <c r="E2579" s="1" t="s">
        <v>647</v>
      </c>
      <c r="F2579" s="1">
        <v>34203085</v>
      </c>
      <c r="G2579" s="1">
        <v>1.83</v>
      </c>
      <c r="H2579" s="1">
        <v>56.301888425726119</v>
      </c>
      <c r="I2579" s="1">
        <v>-25.17189475910811</v>
      </c>
      <c r="J2579" s="1">
        <v>15.658380288300879</v>
      </c>
      <c r="K2579" s="1">
        <v>-54.602017920294003</v>
      </c>
      <c r="L2579" s="1">
        <v>50.337873052508002</v>
      </c>
      <c r="M2579" s="1">
        <v>159.32000732421875</v>
      </c>
      <c r="N2579" s="1">
        <v>0.76247270063920458</v>
      </c>
      <c r="O2579" s="1">
        <v>0.96533690096206171</v>
      </c>
      <c r="P2579" s="1">
        <v>0.73604303390322356</v>
      </c>
      <c r="Q2579" s="1">
        <v>0.80622543057528406</v>
      </c>
      <c r="R2579" s="1">
        <v>0.9329846751933194</v>
      </c>
      <c r="S2579" s="1">
        <v>0.75219597147787554</v>
      </c>
      <c r="T2579" s="1">
        <v>0.75219597147787554</v>
      </c>
      <c r="U2579" s="1">
        <v>0.73604303390322356</v>
      </c>
      <c r="V2579" s="1">
        <v>406.790663</v>
      </c>
      <c r="W2579" s="1">
        <v>379.211635</v>
      </c>
      <c r="X2579" s="1">
        <v>262.000766</v>
      </c>
      <c r="Y2579" s="1">
        <v>389.46</v>
      </c>
      <c r="Z2579" s="7">
        <v>74463.375599999999</v>
      </c>
      <c r="AA2579" s="7">
        <v>4.5448525214000002</v>
      </c>
      <c r="AB2579" s="7">
        <v>3.9574905943999998</v>
      </c>
      <c r="AC2579" s="7" t="s">
        <v>444</v>
      </c>
      <c r="AD2579" s="7" t="s">
        <v>445</v>
      </c>
      <c r="AE2579" s="7">
        <v>2.6093157033000001</v>
      </c>
      <c r="AF2579" s="7" t="s">
        <v>445</v>
      </c>
      <c r="AG2579" s="7">
        <v>4.2499766657000002</v>
      </c>
    </row>
    <row r="2580" spans="1:33" x14ac:dyDescent="0.25">
      <c r="A2580" s="1">
        <v>124957</v>
      </c>
      <c r="B2580" s="1">
        <v>20008000</v>
      </c>
      <c r="C2580" s="1">
        <v>9215542</v>
      </c>
      <c r="D2580" s="1">
        <v>272064</v>
      </c>
      <c r="E2580" s="1" t="s">
        <v>646</v>
      </c>
      <c r="F2580" s="1">
        <v>34203085</v>
      </c>
      <c r="G2580" s="1">
        <v>1.83</v>
      </c>
      <c r="H2580" s="1">
        <v>52.121530257280064</v>
      </c>
      <c r="I2580" s="1">
        <v>-29.799920195205559</v>
      </c>
      <c r="J2580" s="1">
        <v>7.8483954709366808</v>
      </c>
      <c r="K2580" s="1">
        <v>-51.177145778437705</v>
      </c>
      <c r="L2580" s="1">
        <v>48.678531047627956</v>
      </c>
      <c r="M2580" s="1">
        <v>165.24249267578125</v>
      </c>
      <c r="N2580" s="1">
        <v>0.74093639026988634</v>
      </c>
      <c r="O2580" s="1">
        <v>0.96533690096206171</v>
      </c>
      <c r="P2580" s="1">
        <v>0.71525323879314873</v>
      </c>
      <c r="Q2580" s="1">
        <v>0.78684275124289771</v>
      </c>
      <c r="R2580" s="1">
        <v>0.9329846751933194</v>
      </c>
      <c r="S2580" s="1">
        <v>0.73411222869657278</v>
      </c>
      <c r="T2580" s="1">
        <v>0.73411222869657278</v>
      </c>
      <c r="U2580" s="1">
        <v>0.71525323879314873</v>
      </c>
      <c r="V2580" s="1">
        <v>406.790663</v>
      </c>
      <c r="W2580" s="1">
        <v>379.211635</v>
      </c>
      <c r="X2580" s="1">
        <v>262.000766</v>
      </c>
      <c r="Y2580" s="1">
        <v>389.46</v>
      </c>
      <c r="Z2580" s="7">
        <v>74463.375599999999</v>
      </c>
      <c r="AA2580" s="7">
        <v>4.5719091001000001</v>
      </c>
      <c r="AB2580" s="7">
        <v>4.2038447218000004</v>
      </c>
      <c r="AC2580" s="7" t="s">
        <v>444</v>
      </c>
      <c r="AD2580" s="7" t="s">
        <v>445</v>
      </c>
      <c r="AE2580" s="7">
        <v>2.7582784918000001</v>
      </c>
      <c r="AF2580" s="7" t="s">
        <v>445</v>
      </c>
      <c r="AG2580" s="7">
        <v>4.4431039899</v>
      </c>
    </row>
    <row r="2581" spans="1:33" x14ac:dyDescent="0.25">
      <c r="A2581" s="1">
        <v>124958</v>
      </c>
      <c r="B2581" s="1">
        <v>20008000</v>
      </c>
      <c r="C2581" s="1">
        <v>9215536</v>
      </c>
      <c r="D2581" s="1">
        <v>272063</v>
      </c>
      <c r="E2581" s="1" t="s">
        <v>647</v>
      </c>
      <c r="F2581" s="1">
        <v>34203085</v>
      </c>
      <c r="G2581" s="1">
        <v>1.83</v>
      </c>
      <c r="H2581" s="1">
        <v>50.010151032975799</v>
      </c>
      <c r="I2581" s="1">
        <v>-26.582942599857198</v>
      </c>
      <c r="J2581" s="1">
        <v>10.053903358545043</v>
      </c>
      <c r="K2581" s="1">
        <v>-49.360462613064492</v>
      </c>
      <c r="L2581" s="1">
        <v>45.823811568690104</v>
      </c>
      <c r="M2581" s="1">
        <v>159.32000732421875</v>
      </c>
      <c r="N2581" s="1">
        <v>0.76247270063920458</v>
      </c>
      <c r="O2581" s="1">
        <v>0.96533690096206171</v>
      </c>
      <c r="P2581" s="1">
        <v>0.73604303390322356</v>
      </c>
      <c r="Q2581" s="1">
        <v>0.80622543057528406</v>
      </c>
      <c r="R2581" s="1">
        <v>0.9329846751933194</v>
      </c>
      <c r="S2581" s="1">
        <v>0.75219597147787554</v>
      </c>
      <c r="T2581" s="1">
        <v>0.75219597147787554</v>
      </c>
      <c r="U2581" s="1">
        <v>0.73604303390322356</v>
      </c>
      <c r="V2581" s="1">
        <v>406.790663</v>
      </c>
      <c r="W2581" s="1">
        <v>379.211635</v>
      </c>
      <c r="X2581" s="1">
        <v>262.000766</v>
      </c>
      <c r="Y2581" s="1">
        <v>389.46</v>
      </c>
      <c r="Z2581" s="7">
        <v>74463.375599999999</v>
      </c>
      <c r="AA2581" s="7">
        <v>5.0910708377000002</v>
      </c>
      <c r="AB2581" s="7">
        <v>4.5811885498000002</v>
      </c>
      <c r="AC2581" s="7" t="s">
        <v>444</v>
      </c>
      <c r="AD2581" s="7" t="s">
        <v>445</v>
      </c>
      <c r="AE2581" s="7">
        <v>2.9925865819999999</v>
      </c>
      <c r="AF2581" s="7" t="s">
        <v>445</v>
      </c>
      <c r="AG2581" s="7">
        <v>4.8074682612000004</v>
      </c>
    </row>
    <row r="2582" spans="1:33" x14ac:dyDescent="0.25">
      <c r="A2582" s="1">
        <v>128069</v>
      </c>
      <c r="B2582" s="1">
        <v>20009000</v>
      </c>
      <c r="C2582" s="1">
        <v>9215527</v>
      </c>
      <c r="D2582" s="1">
        <v>272074</v>
      </c>
      <c r="E2582" s="1" t="s">
        <v>645</v>
      </c>
      <c r="F2582" s="1">
        <v>34203085</v>
      </c>
      <c r="G2582" s="1">
        <v>1.83</v>
      </c>
      <c r="H2582" s="1">
        <v>67.526855520923334</v>
      </c>
      <c r="I2582" s="1">
        <v>-31.841104057920102</v>
      </c>
      <c r="J2582" s="1">
        <v>12.601540512411519</v>
      </c>
      <c r="K2582" s="1">
        <v>-65.417444479269022</v>
      </c>
      <c r="L2582" s="1">
        <v>62.191119778298429</v>
      </c>
      <c r="M2582" s="1">
        <v>175.54750061035156</v>
      </c>
      <c r="N2582" s="1">
        <v>0.70346363414417612</v>
      </c>
      <c r="O2582" s="1">
        <v>0.96533690096206171</v>
      </c>
      <c r="P2582" s="1">
        <v>0.67907940452424853</v>
      </c>
      <c r="Q2582" s="1">
        <v>0.75311727072975854</v>
      </c>
      <c r="R2582" s="1">
        <v>0.9329846751933194</v>
      </c>
      <c r="S2582" s="1">
        <v>0.70264687221428301</v>
      </c>
      <c r="T2582" s="1">
        <v>0.70264687221428301</v>
      </c>
      <c r="U2582" s="1">
        <v>0.67907940452424853</v>
      </c>
      <c r="V2582" s="1">
        <v>406.790663</v>
      </c>
      <c r="W2582" s="1">
        <v>379.211635</v>
      </c>
      <c r="X2582" s="1">
        <v>262.000766</v>
      </c>
      <c r="Y2582" s="1">
        <v>389.46</v>
      </c>
      <c r="Z2582" s="7">
        <v>74463.375599999999</v>
      </c>
      <c r="AA2582" s="7">
        <v>3.1407006692000001</v>
      </c>
      <c r="AB2582" s="7">
        <v>2.8135169969999998</v>
      </c>
      <c r="AC2582" s="7" t="s">
        <v>444</v>
      </c>
      <c r="AD2582" s="7" t="s">
        <v>445</v>
      </c>
      <c r="AE2582" s="7">
        <v>1.8141426222000001</v>
      </c>
      <c r="AF2582" s="7" t="s">
        <v>445</v>
      </c>
      <c r="AG2582" s="7">
        <v>3.0428706285999998</v>
      </c>
    </row>
    <row r="2583" spans="1:33" x14ac:dyDescent="0.25">
      <c r="A2583" s="1">
        <v>130167</v>
      </c>
      <c r="B2583" s="1">
        <v>20010000</v>
      </c>
      <c r="C2583" s="1">
        <v>9215527</v>
      </c>
      <c r="D2583" s="1">
        <v>272084</v>
      </c>
      <c r="E2583" s="1" t="s">
        <v>645</v>
      </c>
      <c r="F2583" s="1">
        <v>34203085</v>
      </c>
      <c r="G2583" s="1">
        <v>1.83</v>
      </c>
      <c r="H2583" s="1">
        <v>58.696834197790096</v>
      </c>
      <c r="I2583" s="1">
        <v>-41.410746189073691</v>
      </c>
      <c r="J2583" s="1">
        <v>-3.8254597625150755</v>
      </c>
      <c r="K2583" s="1">
        <v>-55.73536943339424</v>
      </c>
      <c r="L2583" s="1">
        <v>60.700477109570393</v>
      </c>
      <c r="M2583" s="1">
        <v>175.54750061035156</v>
      </c>
      <c r="N2583" s="1">
        <v>0.70346363414417612</v>
      </c>
      <c r="O2583" s="1">
        <v>0.96533690096206171</v>
      </c>
      <c r="P2583" s="1">
        <v>0.67907940452424853</v>
      </c>
      <c r="Q2583" s="1">
        <v>0.75311727072975854</v>
      </c>
      <c r="R2583" s="1">
        <v>0.9329846751933194</v>
      </c>
      <c r="S2583" s="1">
        <v>0.70264687221428301</v>
      </c>
      <c r="T2583" s="1">
        <v>0.70264687221428301</v>
      </c>
      <c r="U2583" s="1">
        <v>0.67907940452424853</v>
      </c>
      <c r="V2583" s="1">
        <v>406.790663</v>
      </c>
      <c r="W2583" s="1">
        <v>379.211635</v>
      </c>
      <c r="X2583" s="1">
        <v>262.000766</v>
      </c>
      <c r="Y2583" s="1">
        <v>389.46</v>
      </c>
      <c r="Z2583" s="7">
        <v>74463.375599999999</v>
      </c>
      <c r="AA2583" s="7">
        <v>3.2423852916000002</v>
      </c>
      <c r="AB2583" s="7">
        <v>3.3872010272000002</v>
      </c>
      <c r="AC2583" s="7" t="s">
        <v>444</v>
      </c>
      <c r="AD2583" s="7">
        <v>47.123370829999999</v>
      </c>
      <c r="AE2583" s="7">
        <v>2.3030016777000002</v>
      </c>
      <c r="AF2583" s="7">
        <v>68.135288646000006</v>
      </c>
      <c r="AG2583" s="7">
        <v>3.7451782875999999</v>
      </c>
    </row>
    <row r="2584" spans="1:33" x14ac:dyDescent="0.25">
      <c r="A2584" s="1">
        <v>132265</v>
      </c>
      <c r="B2584" s="1">
        <v>20011000</v>
      </c>
      <c r="C2584" s="1">
        <v>9215536</v>
      </c>
      <c r="D2584" s="1">
        <v>272090</v>
      </c>
      <c r="E2584" s="1" t="s">
        <v>647</v>
      </c>
      <c r="F2584" s="1">
        <v>34203085</v>
      </c>
      <c r="G2584" s="1">
        <v>1.83</v>
      </c>
      <c r="H2584" s="1">
        <v>59.041244548031912</v>
      </c>
      <c r="I2584" s="1">
        <v>-25.579364777181702</v>
      </c>
      <c r="J2584" s="1">
        <v>16.828931846908713</v>
      </c>
      <c r="K2584" s="1">
        <v>-56.790979781023267</v>
      </c>
      <c r="L2584" s="1">
        <v>52.686218254531326</v>
      </c>
      <c r="M2584" s="1">
        <v>159.32000732421875</v>
      </c>
      <c r="N2584" s="1">
        <v>0.76247270063920458</v>
      </c>
      <c r="O2584" s="1">
        <v>0.96533690096206171</v>
      </c>
      <c r="P2584" s="1">
        <v>0.73604303390322356</v>
      </c>
      <c r="Q2584" s="1">
        <v>0.80622543057528406</v>
      </c>
      <c r="R2584" s="1">
        <v>0.9329846751933194</v>
      </c>
      <c r="S2584" s="1">
        <v>0.75219597147787554</v>
      </c>
      <c r="T2584" s="1">
        <v>0.75219597147787554</v>
      </c>
      <c r="U2584" s="1">
        <v>0.73604303390322356</v>
      </c>
      <c r="V2584" s="1">
        <v>406.790663</v>
      </c>
      <c r="W2584" s="1">
        <v>379.211635</v>
      </c>
      <c r="X2584" s="1">
        <v>262.000766</v>
      </c>
      <c r="Y2584" s="1">
        <v>389.46</v>
      </c>
      <c r="Z2584" s="7">
        <v>74463.375599999999</v>
      </c>
      <c r="AA2584" s="7">
        <v>4.2977057675000001</v>
      </c>
      <c r="AB2584" s="7">
        <v>3.727476266</v>
      </c>
      <c r="AC2584" s="7" t="s">
        <v>444</v>
      </c>
      <c r="AD2584" s="7" t="s">
        <v>445</v>
      </c>
      <c r="AE2584" s="7">
        <v>2.4701975818999999</v>
      </c>
      <c r="AF2584" s="7" t="s">
        <v>445</v>
      </c>
      <c r="AG2584" s="7">
        <v>4.0476206096</v>
      </c>
    </row>
    <row r="2585" spans="1:33" x14ac:dyDescent="0.25">
      <c r="A2585" s="1">
        <v>134363</v>
      </c>
      <c r="B2585" s="1">
        <v>20012000</v>
      </c>
      <c r="C2585" s="1">
        <v>9215527</v>
      </c>
      <c r="D2585" s="1">
        <v>272099</v>
      </c>
      <c r="E2585" s="1" t="s">
        <v>645</v>
      </c>
      <c r="F2585" s="1">
        <v>34203085</v>
      </c>
      <c r="G2585" s="1">
        <v>1.83</v>
      </c>
      <c r="H2585" s="1">
        <v>59.04705554604682</v>
      </c>
      <c r="I2585" s="1">
        <v>-35.020339558427764</v>
      </c>
      <c r="J2585" s="1">
        <v>4.3799267146619183</v>
      </c>
      <c r="K2585" s="1">
        <v>-58.223169187294829</v>
      </c>
      <c r="L2585" s="1">
        <v>56.98350269692699</v>
      </c>
      <c r="M2585" s="1">
        <v>175.54750061035156</v>
      </c>
      <c r="N2585" s="1">
        <v>0.70346363414417612</v>
      </c>
      <c r="O2585" s="1">
        <v>0.96533690096206171</v>
      </c>
      <c r="P2585" s="1">
        <v>0.67907940452424853</v>
      </c>
      <c r="Q2585" s="1">
        <v>0.75311727072975854</v>
      </c>
      <c r="R2585" s="1">
        <v>0.9329846751933194</v>
      </c>
      <c r="S2585" s="1">
        <v>0.70264687221428301</v>
      </c>
      <c r="T2585" s="1">
        <v>0.70264687221428301</v>
      </c>
      <c r="U2585" s="1">
        <v>0.67907940452424853</v>
      </c>
      <c r="V2585" s="1">
        <v>406.790663</v>
      </c>
      <c r="W2585" s="1">
        <v>379.211635</v>
      </c>
      <c r="X2585" s="1">
        <v>262.000766</v>
      </c>
      <c r="Y2585" s="1">
        <v>389.46</v>
      </c>
      <c r="Z2585" s="7">
        <v>74463.375599999999</v>
      </c>
      <c r="AA2585" s="7">
        <v>3.5191116567999998</v>
      </c>
      <c r="AB2585" s="7">
        <v>3.3611795524999999</v>
      </c>
      <c r="AC2585" s="7" t="s">
        <v>444</v>
      </c>
      <c r="AD2585" s="7" t="s">
        <v>445</v>
      </c>
      <c r="AE2585" s="7">
        <v>2.1618687425999998</v>
      </c>
      <c r="AF2585" s="7" t="s">
        <v>445</v>
      </c>
      <c r="AG2585" s="7">
        <v>3.5424230350000001</v>
      </c>
    </row>
    <row r="2586" spans="1:33" x14ac:dyDescent="0.25">
      <c r="A2586" s="1">
        <v>136461</v>
      </c>
      <c r="B2586" s="1">
        <v>20013000</v>
      </c>
      <c r="C2586" s="1">
        <v>9215527</v>
      </c>
      <c r="D2586" s="1">
        <v>272108</v>
      </c>
      <c r="E2586" s="1" t="s">
        <v>645</v>
      </c>
      <c r="F2586" s="1">
        <v>34203085</v>
      </c>
      <c r="G2586" s="1">
        <v>1.83</v>
      </c>
      <c r="H2586" s="1">
        <v>99.288659891893957</v>
      </c>
      <c r="I2586" s="1">
        <v>-60.337380421888192</v>
      </c>
      <c r="J2586" s="1">
        <v>10.221834705673812</v>
      </c>
      <c r="K2586" s="1">
        <v>-92.989176200466915</v>
      </c>
      <c r="L2586" s="1">
        <v>94.603702801876025</v>
      </c>
      <c r="M2586" s="1">
        <v>175.54750061035156</v>
      </c>
      <c r="N2586" s="1">
        <v>0.70346363414417612</v>
      </c>
      <c r="O2586" s="1">
        <v>0.96533690096206171</v>
      </c>
      <c r="P2586" s="1">
        <v>0.67907940452424853</v>
      </c>
      <c r="Q2586" s="1">
        <v>0.75311727072975854</v>
      </c>
      <c r="R2586" s="1">
        <v>0.9329846751933194</v>
      </c>
      <c r="S2586" s="1">
        <v>0.70264687221428301</v>
      </c>
      <c r="T2586" s="1">
        <v>0.70264687221428301</v>
      </c>
      <c r="U2586" s="1">
        <v>0.67907940452424853</v>
      </c>
      <c r="V2586" s="1">
        <v>406.790663</v>
      </c>
      <c r="W2586" s="1">
        <v>379.211635</v>
      </c>
      <c r="X2586" s="1">
        <v>262.000766</v>
      </c>
      <c r="Y2586" s="1">
        <v>389.46</v>
      </c>
      <c r="Z2586" s="7">
        <v>74463.375599999999</v>
      </c>
      <c r="AA2586" s="7">
        <v>1.7220373374</v>
      </c>
      <c r="AB2586" s="7">
        <v>1.5935974115</v>
      </c>
      <c r="AC2586" s="7" t="s">
        <v>444</v>
      </c>
      <c r="AD2586" s="7" t="s">
        <v>445</v>
      </c>
      <c r="AE2586" s="7">
        <v>0.97973598938999995</v>
      </c>
      <c r="AF2586" s="7" t="s">
        <v>445</v>
      </c>
      <c r="AG2586" s="7">
        <v>1.844140315</v>
      </c>
    </row>
    <row r="2587" spans="1:33" x14ac:dyDescent="0.25">
      <c r="A2587" s="1">
        <v>138559</v>
      </c>
      <c r="B2587" s="1">
        <v>20014000</v>
      </c>
      <c r="C2587" s="1">
        <v>9215536</v>
      </c>
      <c r="D2587" s="1">
        <v>272115</v>
      </c>
      <c r="E2587" s="1" t="s">
        <v>647</v>
      </c>
      <c r="F2587" s="1">
        <v>34203085</v>
      </c>
      <c r="G2587" s="1">
        <v>1.83</v>
      </c>
      <c r="H2587" s="1">
        <v>65.118383585233914</v>
      </c>
      <c r="I2587" s="1">
        <v>-25.644882718969399</v>
      </c>
      <c r="J2587" s="1">
        <v>21.097911084244245</v>
      </c>
      <c r="K2587" s="1">
        <v>-62.78190884282688</v>
      </c>
      <c r="L2587" s="1">
        <v>57.55105029019365</v>
      </c>
      <c r="M2587" s="1">
        <v>159.32000732421875</v>
      </c>
      <c r="N2587" s="1">
        <v>0.76247270063920458</v>
      </c>
      <c r="O2587" s="1">
        <v>0.96533690096206171</v>
      </c>
      <c r="P2587" s="1">
        <v>0.73604303390322356</v>
      </c>
      <c r="Q2587" s="1">
        <v>0.80622543057528406</v>
      </c>
      <c r="R2587" s="1">
        <v>0.9329846751933194</v>
      </c>
      <c r="S2587" s="1">
        <v>0.75219597147787554</v>
      </c>
      <c r="T2587" s="1">
        <v>0.75219597147787554</v>
      </c>
      <c r="U2587" s="1">
        <v>0.73604303390322356</v>
      </c>
      <c r="V2587" s="1">
        <v>406.790663</v>
      </c>
      <c r="W2587" s="1">
        <v>379.211635</v>
      </c>
      <c r="X2587" s="1">
        <v>262.000766</v>
      </c>
      <c r="Y2587" s="1">
        <v>389.46</v>
      </c>
      <c r="Z2587" s="7">
        <v>74463.375599999999</v>
      </c>
      <c r="AA2587" s="7">
        <v>3.8498868553999999</v>
      </c>
      <c r="AB2587" s="7">
        <v>3.2862870199000001</v>
      </c>
      <c r="AC2587" s="7" t="s">
        <v>444</v>
      </c>
      <c r="AD2587" s="7" t="s">
        <v>445</v>
      </c>
      <c r="AE2587" s="7">
        <v>2.1390558894999998</v>
      </c>
      <c r="AF2587" s="7" t="s">
        <v>445</v>
      </c>
      <c r="AG2587" s="7">
        <v>3.5659541939000001</v>
      </c>
    </row>
    <row r="2588" spans="1:33" x14ac:dyDescent="0.25">
      <c r="A2588" s="1">
        <v>140657</v>
      </c>
      <c r="B2588" s="1">
        <v>20015000</v>
      </c>
      <c r="C2588" s="1">
        <v>9215536</v>
      </c>
      <c r="D2588" s="1">
        <v>272122</v>
      </c>
      <c r="E2588" s="1" t="s">
        <v>647</v>
      </c>
      <c r="F2588" s="1">
        <v>34203085</v>
      </c>
      <c r="G2588" s="1">
        <v>1.83</v>
      </c>
      <c r="H2588" s="1">
        <v>47.500797208651917</v>
      </c>
      <c r="I2588" s="1">
        <v>-20.832558651402728</v>
      </c>
      <c r="J2588" s="1">
        <v>13.506076716751188</v>
      </c>
      <c r="K2588" s="1">
        <v>-46.802186287988704</v>
      </c>
      <c r="L2588" s="1">
        <v>42.395895533904202</v>
      </c>
      <c r="M2588" s="1">
        <v>159.32000732421875</v>
      </c>
      <c r="N2588" s="1">
        <v>0.76247270063920458</v>
      </c>
      <c r="O2588" s="1">
        <v>0.96533690096206171</v>
      </c>
      <c r="P2588" s="1">
        <v>0.73604303390322356</v>
      </c>
      <c r="Q2588" s="1">
        <v>0.80622543057528406</v>
      </c>
      <c r="R2588" s="1">
        <v>0.9329846751933194</v>
      </c>
      <c r="S2588" s="1">
        <v>0.75219597147787554</v>
      </c>
      <c r="T2588" s="1">
        <v>0.75219597147787554</v>
      </c>
      <c r="U2588" s="1">
        <v>0.73604303390322356</v>
      </c>
      <c r="V2588" s="1">
        <v>406.790663</v>
      </c>
      <c r="W2588" s="1">
        <v>379.211635</v>
      </c>
      <c r="X2588" s="1">
        <v>262.000766</v>
      </c>
      <c r="Y2588" s="1">
        <v>389.46</v>
      </c>
      <c r="Z2588" s="7">
        <v>74463.375599999999</v>
      </c>
      <c r="AA2588" s="7">
        <v>5.5835637813999996</v>
      </c>
      <c r="AB2588" s="7">
        <v>4.8760294293999999</v>
      </c>
      <c r="AC2588" s="7" t="s">
        <v>444</v>
      </c>
      <c r="AD2588" s="7" t="s">
        <v>445</v>
      </c>
      <c r="AE2588" s="7">
        <v>3.2108272356000001</v>
      </c>
      <c r="AF2588" s="7" t="s">
        <v>445</v>
      </c>
      <c r="AG2588" s="7">
        <v>5.1249130161999998</v>
      </c>
    </row>
    <row r="2589" spans="1:33" x14ac:dyDescent="0.25">
      <c r="A2589" s="1">
        <v>142755</v>
      </c>
      <c r="B2589" s="1">
        <v>20016000</v>
      </c>
      <c r="C2589" s="1">
        <v>9215536</v>
      </c>
      <c r="D2589" s="1">
        <v>272129</v>
      </c>
      <c r="E2589" s="1" t="s">
        <v>647</v>
      </c>
      <c r="F2589" s="1">
        <v>34203085</v>
      </c>
      <c r="G2589" s="1">
        <v>1.83</v>
      </c>
      <c r="H2589" s="1">
        <v>61.988539057276476</v>
      </c>
      <c r="I2589" s="1">
        <v>-24.1795585548047</v>
      </c>
      <c r="J2589" s="1">
        <v>19.938461011318935</v>
      </c>
      <c r="K2589" s="1">
        <v>-59.474026611340058</v>
      </c>
      <c r="L2589" s="1">
        <v>54.813271500298036</v>
      </c>
      <c r="M2589" s="1">
        <v>159.32000732421875</v>
      </c>
      <c r="N2589" s="1">
        <v>0.76247270063920458</v>
      </c>
      <c r="O2589" s="1">
        <v>0.96533690096206171</v>
      </c>
      <c r="P2589" s="1">
        <v>0.73604303390322356</v>
      </c>
      <c r="Q2589" s="1">
        <v>0.80622543057528406</v>
      </c>
      <c r="R2589" s="1">
        <v>0.9329846751933194</v>
      </c>
      <c r="S2589" s="1">
        <v>0.75219597147787554</v>
      </c>
      <c r="T2589" s="1">
        <v>0.75219597147787554</v>
      </c>
      <c r="U2589" s="1">
        <v>0.73604303390322356</v>
      </c>
      <c r="V2589" s="1">
        <v>406.790663</v>
      </c>
      <c r="W2589" s="1">
        <v>379.211635</v>
      </c>
      <c r="X2589" s="1">
        <v>262.000766</v>
      </c>
      <c r="Y2589" s="1">
        <v>389.46</v>
      </c>
      <c r="Z2589" s="7">
        <v>74463.375599999999</v>
      </c>
      <c r="AA2589" s="7">
        <v>4.0921259518999999</v>
      </c>
      <c r="AB2589" s="7">
        <v>3.502704638</v>
      </c>
      <c r="AC2589" s="7" t="s">
        <v>444</v>
      </c>
      <c r="AD2589" s="7" t="s">
        <v>445</v>
      </c>
      <c r="AE2589" s="7">
        <v>2.3136468462000002</v>
      </c>
      <c r="AF2589" s="7" t="s">
        <v>445</v>
      </c>
      <c r="AG2589" s="7">
        <v>3.8199077197000002</v>
      </c>
    </row>
    <row r="2590" spans="1:33" x14ac:dyDescent="0.25">
      <c r="A2590" s="1">
        <v>144853</v>
      </c>
      <c r="B2590" s="1">
        <v>20017000</v>
      </c>
      <c r="C2590" s="1">
        <v>9215536</v>
      </c>
      <c r="D2590" s="1">
        <v>272136</v>
      </c>
      <c r="E2590" s="1" t="s">
        <v>647</v>
      </c>
      <c r="F2590" s="1">
        <v>34203085</v>
      </c>
      <c r="G2590" s="1">
        <v>1.83</v>
      </c>
      <c r="H2590" s="1">
        <v>42.651336111800106</v>
      </c>
      <c r="I2590" s="1">
        <v>-24.93462207257544</v>
      </c>
      <c r="J2590" s="1">
        <v>5.6824265222612187</v>
      </c>
      <c r="K2590" s="1">
        <v>-41.765249739083167</v>
      </c>
      <c r="L2590" s="1">
        <v>40.11471082989803</v>
      </c>
      <c r="M2590" s="1">
        <v>159.32000732421875</v>
      </c>
      <c r="N2590" s="1">
        <v>0.76247270063920458</v>
      </c>
      <c r="O2590" s="1">
        <v>0.96533690096206171</v>
      </c>
      <c r="P2590" s="1">
        <v>0.73604303390322356</v>
      </c>
      <c r="Q2590" s="1">
        <v>0.80622543057528406</v>
      </c>
      <c r="R2590" s="1">
        <v>0.9329846751933194</v>
      </c>
      <c r="S2590" s="1">
        <v>0.75219597147787554</v>
      </c>
      <c r="T2590" s="1">
        <v>0.75219597147787554</v>
      </c>
      <c r="U2590" s="1">
        <v>0.73604303390322356</v>
      </c>
      <c r="V2590" s="1">
        <v>406.790663</v>
      </c>
      <c r="W2590" s="1">
        <v>379.211635</v>
      </c>
      <c r="X2590" s="1">
        <v>262.000766</v>
      </c>
      <c r="Y2590" s="1">
        <v>389.46</v>
      </c>
      <c r="Z2590" s="7">
        <v>74463.375599999999</v>
      </c>
      <c r="AA2590" s="7">
        <v>5.9579482574</v>
      </c>
      <c r="AB2590" s="7">
        <v>5.5441345515</v>
      </c>
      <c r="AC2590" s="7" t="s">
        <v>444</v>
      </c>
      <c r="AD2590" s="7" t="s">
        <v>445</v>
      </c>
      <c r="AE2590" s="7">
        <v>3.7186577823000002</v>
      </c>
      <c r="AF2590" s="7" t="s">
        <v>445</v>
      </c>
      <c r="AG2590" s="7">
        <v>5.8635844817000002</v>
      </c>
    </row>
    <row r="2591" spans="1:33" x14ac:dyDescent="0.25">
      <c r="A2591" s="1">
        <v>148035</v>
      </c>
      <c r="B2591" s="1">
        <v>20018000</v>
      </c>
      <c r="C2591" s="1">
        <v>9215542</v>
      </c>
      <c r="D2591" s="1">
        <v>272144</v>
      </c>
      <c r="E2591" s="1" t="s">
        <v>646</v>
      </c>
      <c r="F2591" s="1">
        <v>34203085</v>
      </c>
      <c r="G2591" s="1">
        <v>1.83</v>
      </c>
      <c r="H2591" s="1">
        <v>53.858442310038328</v>
      </c>
      <c r="I2591" s="1">
        <v>-24.512683144201564</v>
      </c>
      <c r="J2591" s="1">
        <v>13.730314522101477</v>
      </c>
      <c r="K2591" s="1">
        <v>-51.996153892988644</v>
      </c>
      <c r="L2591" s="1">
        <v>48.476149997258162</v>
      </c>
      <c r="M2591" s="1">
        <v>165.24249267578125</v>
      </c>
      <c r="N2591" s="1">
        <v>0.74093639026988634</v>
      </c>
      <c r="O2591" s="1">
        <v>0.96533690096206171</v>
      </c>
      <c r="P2591" s="1">
        <v>0.71525323879314873</v>
      </c>
      <c r="Q2591" s="1">
        <v>0.78684275124289771</v>
      </c>
      <c r="R2591" s="1">
        <v>0.9329846751933194</v>
      </c>
      <c r="S2591" s="1">
        <v>0.73411222869657278</v>
      </c>
      <c r="T2591" s="1">
        <v>0.73411222869657278</v>
      </c>
      <c r="U2591" s="1">
        <v>0.71525323879314873</v>
      </c>
      <c r="V2591" s="1">
        <v>406.790663</v>
      </c>
      <c r="W2591" s="1">
        <v>379.211635</v>
      </c>
      <c r="X2591" s="1">
        <v>262.000766</v>
      </c>
      <c r="Y2591" s="1">
        <v>389.46</v>
      </c>
      <c r="Z2591" s="7">
        <v>74463.375599999999</v>
      </c>
      <c r="AA2591" s="7">
        <v>4.5951710302000004</v>
      </c>
      <c r="AB2591" s="7">
        <v>4.0360229240000001</v>
      </c>
      <c r="AC2591" s="7" t="s">
        <v>444</v>
      </c>
      <c r="AD2591" s="7" t="s">
        <v>445</v>
      </c>
      <c r="AE2591" s="7">
        <v>2.6990806405000001</v>
      </c>
      <c r="AF2591" s="7" t="s">
        <v>445</v>
      </c>
      <c r="AG2591" s="7">
        <v>4.3573679113999999</v>
      </c>
    </row>
    <row r="2592" spans="1:33" x14ac:dyDescent="0.25">
      <c r="A2592" s="1">
        <v>148036</v>
      </c>
      <c r="B2592" s="1">
        <v>20018000</v>
      </c>
      <c r="C2592" s="1">
        <v>9215536</v>
      </c>
      <c r="D2592" s="1">
        <v>272143</v>
      </c>
      <c r="E2592" s="1" t="s">
        <v>647</v>
      </c>
      <c r="F2592" s="1">
        <v>34203085</v>
      </c>
      <c r="G2592" s="1">
        <v>1.83</v>
      </c>
      <c r="H2592" s="1">
        <v>51.744181505442555</v>
      </c>
      <c r="I2592" s="1">
        <v>-21.287359178145788</v>
      </c>
      <c r="J2592" s="1">
        <v>15.938705698635705</v>
      </c>
      <c r="K2592" s="1">
        <v>-50.187818806957196</v>
      </c>
      <c r="L2592" s="1">
        <v>45.902225652877753</v>
      </c>
      <c r="M2592" s="1">
        <v>159.32000732421875</v>
      </c>
      <c r="N2592" s="1">
        <v>0.76247270063920458</v>
      </c>
      <c r="O2592" s="1">
        <v>0.96533690096206171</v>
      </c>
      <c r="P2592" s="1">
        <v>0.73604303390322356</v>
      </c>
      <c r="Q2592" s="1">
        <v>0.80622543057528406</v>
      </c>
      <c r="R2592" s="1">
        <v>0.9329846751933194</v>
      </c>
      <c r="S2592" s="1">
        <v>0.75219597147787554</v>
      </c>
      <c r="T2592" s="1">
        <v>0.75219597147787554</v>
      </c>
      <c r="U2592" s="1">
        <v>0.73604303390322356</v>
      </c>
      <c r="V2592" s="1">
        <v>406.790663</v>
      </c>
      <c r="W2592" s="1">
        <v>379.211635</v>
      </c>
      <c r="X2592" s="1">
        <v>262.000766</v>
      </c>
      <c r="Y2592" s="1">
        <v>389.46</v>
      </c>
      <c r="Z2592" s="7">
        <v>74463.375599999999</v>
      </c>
      <c r="AA2592" s="7">
        <v>5.0806655526000002</v>
      </c>
      <c r="AB2592" s="7">
        <v>4.3941539743</v>
      </c>
      <c r="AC2592" s="7" t="s">
        <v>444</v>
      </c>
      <c r="AD2592" s="7" t="s">
        <v>445</v>
      </c>
      <c r="AE2592" s="7">
        <v>2.9267679966000002</v>
      </c>
      <c r="AF2592" s="7" t="s">
        <v>445</v>
      </c>
      <c r="AG2592" s="7">
        <v>4.7117309897000004</v>
      </c>
    </row>
    <row r="2593" spans="1:33" x14ac:dyDescent="0.25">
      <c r="A2593" s="1">
        <v>152231</v>
      </c>
      <c r="B2593" s="1">
        <v>20019000</v>
      </c>
      <c r="C2593" s="1">
        <v>9215536</v>
      </c>
      <c r="D2593" s="1">
        <v>272151</v>
      </c>
      <c r="E2593" s="1" t="s">
        <v>647</v>
      </c>
      <c r="F2593" s="1">
        <v>34203085</v>
      </c>
      <c r="G2593" s="1">
        <v>1.83</v>
      </c>
      <c r="H2593" s="1">
        <v>50.737605737863781</v>
      </c>
      <c r="I2593" s="1">
        <v>-22.62260434313076</v>
      </c>
      <c r="J2593" s="1">
        <v>14.113797645941334</v>
      </c>
      <c r="K2593" s="1">
        <v>-49.21268187996337</v>
      </c>
      <c r="L2593" s="1">
        <v>45.361742490582834</v>
      </c>
      <c r="M2593" s="1">
        <v>159.32000732421875</v>
      </c>
      <c r="N2593" s="1">
        <v>0.76247270063920458</v>
      </c>
      <c r="O2593" s="1">
        <v>0.96533690096206171</v>
      </c>
      <c r="P2593" s="1">
        <v>0.73604303390322356</v>
      </c>
      <c r="Q2593" s="1">
        <v>0.80622543057528406</v>
      </c>
      <c r="R2593" s="1">
        <v>0.9329846751933194</v>
      </c>
      <c r="S2593" s="1">
        <v>0.75219597147787554</v>
      </c>
      <c r="T2593" s="1">
        <v>0.75219597147787554</v>
      </c>
      <c r="U2593" s="1">
        <v>0.73604303390322356</v>
      </c>
      <c r="V2593" s="1">
        <v>406.790663</v>
      </c>
      <c r="W2593" s="1">
        <v>379.211635</v>
      </c>
      <c r="X2593" s="1">
        <v>262.000766</v>
      </c>
      <c r="Y2593" s="1">
        <v>389.46</v>
      </c>
      <c r="Z2593" s="7">
        <v>74463.375599999999</v>
      </c>
      <c r="AA2593" s="7">
        <v>5.1531164147000004</v>
      </c>
      <c r="AB2593" s="7">
        <v>4.5011677878</v>
      </c>
      <c r="AC2593" s="7" t="s">
        <v>444</v>
      </c>
      <c r="AD2593" s="7" t="s">
        <v>445</v>
      </c>
      <c r="AE2593" s="7">
        <v>3.0045759179</v>
      </c>
      <c r="AF2593" s="7" t="s">
        <v>445</v>
      </c>
      <c r="AG2593" s="7">
        <v>4.8249075041999996</v>
      </c>
    </row>
    <row r="2594" spans="1:33" x14ac:dyDescent="0.25">
      <c r="A2594" s="1">
        <v>152232</v>
      </c>
      <c r="B2594" s="1">
        <v>20019000</v>
      </c>
      <c r="C2594" s="1">
        <v>9215542</v>
      </c>
      <c r="D2594" s="1">
        <v>272152</v>
      </c>
      <c r="E2594" s="1" t="s">
        <v>646</v>
      </c>
      <c r="F2594" s="1">
        <v>34203085</v>
      </c>
      <c r="G2594" s="1">
        <v>1.83</v>
      </c>
      <c r="H2594" s="1">
        <v>52.851234118641109</v>
      </c>
      <c r="I2594" s="1">
        <v>-25.847261463877508</v>
      </c>
      <c r="J2594" s="1">
        <v>11.906040862426657</v>
      </c>
      <c r="K2594" s="1">
        <v>-51.021685259371445</v>
      </c>
      <c r="L2594" s="1">
        <v>48.020480701697856</v>
      </c>
      <c r="M2594" s="1">
        <v>165.24249267578125</v>
      </c>
      <c r="N2594" s="1">
        <v>0.74093639026988634</v>
      </c>
      <c r="O2594" s="1">
        <v>0.96533690096206171</v>
      </c>
      <c r="P2594" s="1">
        <v>0.71525323879314873</v>
      </c>
      <c r="Q2594" s="1">
        <v>0.78684275124289771</v>
      </c>
      <c r="R2594" s="1">
        <v>0.9329846751933194</v>
      </c>
      <c r="S2594" s="1">
        <v>0.73411222869657278</v>
      </c>
      <c r="T2594" s="1">
        <v>0.73411222869657278</v>
      </c>
      <c r="U2594" s="1">
        <v>0.71525323879314873</v>
      </c>
      <c r="V2594" s="1">
        <v>406.790663</v>
      </c>
      <c r="W2594" s="1">
        <v>379.211635</v>
      </c>
      <c r="X2594" s="1">
        <v>262.000766</v>
      </c>
      <c r="Y2594" s="1">
        <v>389.46</v>
      </c>
      <c r="Z2594" s="7">
        <v>74463.375599999999</v>
      </c>
      <c r="AA2594" s="7">
        <v>4.6482639522999998</v>
      </c>
      <c r="AB2594" s="7">
        <v>4.1319965304000004</v>
      </c>
      <c r="AC2594" s="7" t="s">
        <v>444</v>
      </c>
      <c r="AD2594" s="7" t="s">
        <v>445</v>
      </c>
      <c r="AE2594" s="7">
        <v>2.7697297779999999</v>
      </c>
      <c r="AF2594" s="7" t="s">
        <v>445</v>
      </c>
      <c r="AG2594" s="7">
        <v>4.4596888550999996</v>
      </c>
    </row>
    <row r="2595" spans="1:33" x14ac:dyDescent="0.25">
      <c r="A2595" s="1">
        <v>156427</v>
      </c>
      <c r="B2595" s="1">
        <v>20020000</v>
      </c>
      <c r="C2595" s="1">
        <v>9215536</v>
      </c>
      <c r="D2595" s="1">
        <v>272159</v>
      </c>
      <c r="E2595" s="1" t="s">
        <v>647</v>
      </c>
      <c r="F2595" s="1">
        <v>34203085</v>
      </c>
      <c r="G2595" s="1">
        <v>1.83</v>
      </c>
      <c r="H2595" s="1">
        <v>50.837946084662931</v>
      </c>
      <c r="I2595" s="1">
        <v>-22.201470793821358</v>
      </c>
      <c r="J2595" s="1">
        <v>14.546946394871375</v>
      </c>
      <c r="K2595" s="1">
        <v>-49.312111563274591</v>
      </c>
      <c r="L2595" s="1">
        <v>45.352456975752162</v>
      </c>
      <c r="M2595" s="1">
        <v>159.32000732421875</v>
      </c>
      <c r="N2595" s="1">
        <v>0.76247270063920458</v>
      </c>
      <c r="O2595" s="1">
        <v>0.96533690096206171</v>
      </c>
      <c r="P2595" s="1">
        <v>0.73604303390322356</v>
      </c>
      <c r="Q2595" s="1">
        <v>0.80622543057528406</v>
      </c>
      <c r="R2595" s="1">
        <v>0.9329846751933194</v>
      </c>
      <c r="S2595" s="1">
        <v>0.75219597147787554</v>
      </c>
      <c r="T2595" s="1">
        <v>0.75219597147787554</v>
      </c>
      <c r="U2595" s="1">
        <v>0.73604303390322356</v>
      </c>
      <c r="V2595" s="1">
        <v>406.790663</v>
      </c>
      <c r="W2595" s="1">
        <v>379.211635</v>
      </c>
      <c r="X2595" s="1">
        <v>262.000766</v>
      </c>
      <c r="Y2595" s="1">
        <v>389.46</v>
      </c>
      <c r="Z2595" s="7">
        <v>74463.375599999999</v>
      </c>
      <c r="AA2595" s="7">
        <v>5.1543762108999998</v>
      </c>
      <c r="AB2595" s="7">
        <v>4.4903099715000003</v>
      </c>
      <c r="AC2595" s="7" t="s">
        <v>444</v>
      </c>
      <c r="AD2595" s="7" t="s">
        <v>445</v>
      </c>
      <c r="AE2595" s="7">
        <v>2.9965013556</v>
      </c>
      <c r="AF2595" s="7" t="s">
        <v>445</v>
      </c>
      <c r="AG2595" s="7">
        <v>4.8131625456</v>
      </c>
    </row>
    <row r="2596" spans="1:33" x14ac:dyDescent="0.25">
      <c r="A2596" s="1">
        <v>156428</v>
      </c>
      <c r="B2596" s="1">
        <v>20020000</v>
      </c>
      <c r="C2596" s="1">
        <v>9215542</v>
      </c>
      <c r="D2596" s="1">
        <v>272160</v>
      </c>
      <c r="E2596" s="1" t="s">
        <v>646</v>
      </c>
      <c r="F2596" s="1">
        <v>34203085</v>
      </c>
      <c r="G2596" s="1">
        <v>1.83</v>
      </c>
      <c r="H2596" s="1">
        <v>52.951838178820879</v>
      </c>
      <c r="I2596" s="1">
        <v>-25.426411163809281</v>
      </c>
      <c r="J2596" s="1">
        <v>12.338923928774969</v>
      </c>
      <c r="K2596" s="1">
        <v>-51.120830245373881</v>
      </c>
      <c r="L2596" s="1">
        <v>47.989329998782033</v>
      </c>
      <c r="M2596" s="1">
        <v>165.24249267578125</v>
      </c>
      <c r="N2596" s="1">
        <v>0.74093639026988634</v>
      </c>
      <c r="O2596" s="1">
        <v>0.96533690096206171</v>
      </c>
      <c r="P2596" s="1">
        <v>0.71525323879314873</v>
      </c>
      <c r="Q2596" s="1">
        <v>0.78684275124289771</v>
      </c>
      <c r="R2596" s="1">
        <v>0.9329846751933194</v>
      </c>
      <c r="S2596" s="1">
        <v>0.73411222869657278</v>
      </c>
      <c r="T2596" s="1">
        <v>0.73411222869657278</v>
      </c>
      <c r="U2596" s="1">
        <v>0.71525323879314873</v>
      </c>
      <c r="V2596" s="1">
        <v>406.790663</v>
      </c>
      <c r="W2596" s="1">
        <v>379.211635</v>
      </c>
      <c r="X2596" s="1">
        <v>262.000766</v>
      </c>
      <c r="Y2596" s="1">
        <v>389.46</v>
      </c>
      <c r="Z2596" s="7">
        <v>74463.375599999999</v>
      </c>
      <c r="AA2596" s="7">
        <v>4.6519303379999997</v>
      </c>
      <c r="AB2596" s="7">
        <v>4.1222461665000001</v>
      </c>
      <c r="AC2596" s="7" t="s">
        <v>444</v>
      </c>
      <c r="AD2596" s="7" t="s">
        <v>445</v>
      </c>
      <c r="AE2596" s="7">
        <v>2.7624186720999999</v>
      </c>
      <c r="AF2596" s="7" t="s">
        <v>445</v>
      </c>
      <c r="AG2596" s="7">
        <v>4.4491002013000003</v>
      </c>
    </row>
    <row r="2597" spans="1:33" x14ac:dyDescent="0.25">
      <c r="A2597" s="1">
        <v>160623</v>
      </c>
      <c r="B2597" s="1">
        <v>20021000</v>
      </c>
      <c r="C2597" s="1">
        <v>9215536</v>
      </c>
      <c r="D2597" s="1">
        <v>272167</v>
      </c>
      <c r="E2597" s="1" t="s">
        <v>647</v>
      </c>
      <c r="F2597" s="1">
        <v>34203085</v>
      </c>
      <c r="G2597" s="1">
        <v>1.83</v>
      </c>
      <c r="H2597" s="1">
        <v>51.272347228591137</v>
      </c>
      <c r="I2597" s="1">
        <v>-21.36342151087873</v>
      </c>
      <c r="J2597" s="1">
        <v>15.591067646639578</v>
      </c>
      <c r="K2597" s="1">
        <v>-49.753060479245569</v>
      </c>
      <c r="L2597" s="1">
        <v>45.528014071348075</v>
      </c>
      <c r="M2597" s="1">
        <v>159.32000732421875</v>
      </c>
      <c r="N2597" s="1">
        <v>0.76247270063920458</v>
      </c>
      <c r="O2597" s="1">
        <v>0.96533690096206171</v>
      </c>
      <c r="P2597" s="1">
        <v>0.73604303390322356</v>
      </c>
      <c r="Q2597" s="1">
        <v>0.80622543057528406</v>
      </c>
      <c r="R2597" s="1">
        <v>0.9329846751933194</v>
      </c>
      <c r="S2597" s="1">
        <v>0.75219597147787554</v>
      </c>
      <c r="T2597" s="1">
        <v>0.75219597147787554</v>
      </c>
      <c r="U2597" s="1">
        <v>0.73604303390322356</v>
      </c>
      <c r="V2597" s="1">
        <v>406.790663</v>
      </c>
      <c r="W2597" s="1">
        <v>379.211635</v>
      </c>
      <c r="X2597" s="1">
        <v>262.000766</v>
      </c>
      <c r="Y2597" s="1">
        <v>389.46</v>
      </c>
      <c r="Z2597" s="7">
        <v>74463.375599999999</v>
      </c>
      <c r="AA2597" s="7">
        <v>5.1306447910999999</v>
      </c>
      <c r="AB2597" s="7">
        <v>4.4437937291000003</v>
      </c>
      <c r="AC2597" s="7" t="s">
        <v>444</v>
      </c>
      <c r="AD2597" s="7" t="s">
        <v>445</v>
      </c>
      <c r="AE2597" s="7">
        <v>2.9610813649000001</v>
      </c>
      <c r="AF2597" s="7" t="s">
        <v>445</v>
      </c>
      <c r="AG2597" s="7">
        <v>4.7616419416999998</v>
      </c>
    </row>
    <row r="2598" spans="1:33" x14ac:dyDescent="0.25">
      <c r="A2598" s="1">
        <v>160624</v>
      </c>
      <c r="B2598" s="1">
        <v>20021000</v>
      </c>
      <c r="C2598" s="1">
        <v>9215542</v>
      </c>
      <c r="D2598" s="1">
        <v>272168</v>
      </c>
      <c r="E2598" s="1" t="s">
        <v>646</v>
      </c>
      <c r="F2598" s="1">
        <v>34203085</v>
      </c>
      <c r="G2598" s="1">
        <v>1.83</v>
      </c>
      <c r="H2598" s="1">
        <v>53.386764467301624</v>
      </c>
      <c r="I2598" s="1">
        <v>-24.588986867286565</v>
      </c>
      <c r="J2598" s="1">
        <v>13.382522005191738</v>
      </c>
      <c r="K2598" s="1">
        <v>-51.561155622992572</v>
      </c>
      <c r="L2598" s="1">
        <v>48.114171880787005</v>
      </c>
      <c r="M2598" s="1">
        <v>165.24249267578125</v>
      </c>
      <c r="N2598" s="1">
        <v>0.74093639026988634</v>
      </c>
      <c r="O2598" s="1">
        <v>0.96533690096206171</v>
      </c>
      <c r="P2598" s="1">
        <v>0.71525323879314873</v>
      </c>
      <c r="Q2598" s="1">
        <v>0.78684275124289771</v>
      </c>
      <c r="R2598" s="1">
        <v>0.9329846751933194</v>
      </c>
      <c r="S2598" s="1">
        <v>0.73411222869657278</v>
      </c>
      <c r="T2598" s="1">
        <v>0.73411222869657278</v>
      </c>
      <c r="U2598" s="1">
        <v>0.71525323879314873</v>
      </c>
      <c r="V2598" s="1">
        <v>406.790663</v>
      </c>
      <c r="W2598" s="1">
        <v>379.211635</v>
      </c>
      <c r="X2598" s="1">
        <v>262.000766</v>
      </c>
      <c r="Y2598" s="1">
        <v>389.46</v>
      </c>
      <c r="Z2598" s="7">
        <v>74463.375599999999</v>
      </c>
      <c r="AA2598" s="7">
        <v>4.6372652697000003</v>
      </c>
      <c r="AB2598" s="7">
        <v>4.0805167316000004</v>
      </c>
      <c r="AC2598" s="7" t="s">
        <v>444</v>
      </c>
      <c r="AD2598" s="7" t="s">
        <v>445</v>
      </c>
      <c r="AE2598" s="7">
        <v>2.7302881194999999</v>
      </c>
      <c r="AF2598" s="7" t="s">
        <v>445</v>
      </c>
      <c r="AG2598" s="7">
        <v>4.4025656139000002</v>
      </c>
    </row>
    <row r="2599" spans="1:33" x14ac:dyDescent="0.25">
      <c r="A2599" s="1">
        <v>164819</v>
      </c>
      <c r="B2599" s="1">
        <v>20022000</v>
      </c>
      <c r="C2599" s="1">
        <v>9215527</v>
      </c>
      <c r="D2599" s="1">
        <v>272179</v>
      </c>
      <c r="E2599" s="1" t="s">
        <v>645</v>
      </c>
      <c r="F2599" s="1">
        <v>34203085</v>
      </c>
      <c r="G2599" s="1">
        <v>1.83</v>
      </c>
      <c r="H2599" s="1">
        <v>65.199826898493129</v>
      </c>
      <c r="I2599" s="1">
        <v>-34.649891082479371</v>
      </c>
      <c r="J2599" s="1">
        <v>8.528759969470558</v>
      </c>
      <c r="K2599" s="1">
        <v>-64.251939515124675</v>
      </c>
      <c r="L2599" s="1">
        <v>61.381458979071063</v>
      </c>
      <c r="M2599" s="1">
        <v>175.54750061035156</v>
      </c>
      <c r="N2599" s="1">
        <v>0.70346363414417612</v>
      </c>
      <c r="O2599" s="1">
        <v>0.96533690096206171</v>
      </c>
      <c r="P2599" s="1">
        <v>0.67907940452424853</v>
      </c>
      <c r="Q2599" s="1">
        <v>0.75311727072975854</v>
      </c>
      <c r="R2599" s="1">
        <v>0.9329846751933194</v>
      </c>
      <c r="S2599" s="1">
        <v>0.70264687221428301</v>
      </c>
      <c r="T2599" s="1">
        <v>0.70264687221428301</v>
      </c>
      <c r="U2599" s="1">
        <v>0.67907940452424853</v>
      </c>
      <c r="V2599" s="1">
        <v>406.790663</v>
      </c>
      <c r="W2599" s="1">
        <v>379.211635</v>
      </c>
      <c r="X2599" s="1">
        <v>262.000766</v>
      </c>
      <c r="Y2599" s="1">
        <v>389.46</v>
      </c>
      <c r="Z2599" s="7">
        <v>74463.375599999999</v>
      </c>
      <c r="AA2599" s="7">
        <v>3.1953191659</v>
      </c>
      <c r="AB2599" s="7">
        <v>2.9496241560000001</v>
      </c>
      <c r="AC2599" s="7" t="s">
        <v>444</v>
      </c>
      <c r="AD2599" s="7" t="s">
        <v>445</v>
      </c>
      <c r="AE2599" s="7">
        <v>1.8651900648999999</v>
      </c>
      <c r="AF2599" s="7" t="s">
        <v>445</v>
      </c>
      <c r="AG2599" s="7">
        <v>3.1162067150000001</v>
      </c>
    </row>
    <row r="2600" spans="1:33" x14ac:dyDescent="0.25">
      <c r="A2600" s="1">
        <v>164820</v>
      </c>
      <c r="B2600" s="1">
        <v>20022000</v>
      </c>
      <c r="C2600" s="1">
        <v>9215542</v>
      </c>
      <c r="D2600" s="1">
        <v>272180</v>
      </c>
      <c r="E2600" s="1" t="s">
        <v>646</v>
      </c>
      <c r="F2600" s="1">
        <v>34203085</v>
      </c>
      <c r="G2600" s="1">
        <v>1.83</v>
      </c>
      <c r="H2600" s="1">
        <v>50.713851988289413</v>
      </c>
      <c r="I2600" s="1">
        <v>-28.410648695188584</v>
      </c>
      <c r="J2600" s="1">
        <v>6.3331817505476433</v>
      </c>
      <c r="K2600" s="1">
        <v>-49.297867604600079</v>
      </c>
      <c r="L2600" s="1">
        <v>47.862681795207585</v>
      </c>
      <c r="M2600" s="1">
        <v>165.24249267578125</v>
      </c>
      <c r="N2600" s="1">
        <v>0.74093639026988634</v>
      </c>
      <c r="O2600" s="1">
        <v>0.96533690096206171</v>
      </c>
      <c r="P2600" s="1">
        <v>0.71525323879314873</v>
      </c>
      <c r="Q2600" s="1">
        <v>0.78684275124289771</v>
      </c>
      <c r="R2600" s="1">
        <v>0.9329846751933194</v>
      </c>
      <c r="S2600" s="1">
        <v>0.73411222869657278</v>
      </c>
      <c r="T2600" s="1">
        <v>0.73411222869657278</v>
      </c>
      <c r="U2600" s="1">
        <v>0.71525323879314873</v>
      </c>
      <c r="V2600" s="1">
        <v>406.790663</v>
      </c>
      <c r="W2600" s="1">
        <v>379.211635</v>
      </c>
      <c r="X2600" s="1">
        <v>262.000766</v>
      </c>
      <c r="Y2600" s="1">
        <v>389.46</v>
      </c>
      <c r="Z2600" s="7">
        <v>74463.375599999999</v>
      </c>
      <c r="AA2600" s="7">
        <v>4.6668857645999999</v>
      </c>
      <c r="AB2600" s="7">
        <v>4.3482892638999999</v>
      </c>
      <c r="AC2600" s="7" t="s">
        <v>444</v>
      </c>
      <c r="AD2600" s="7" t="s">
        <v>445</v>
      </c>
      <c r="AE2600" s="7">
        <v>2.9015473810999999</v>
      </c>
      <c r="AF2600" s="7" t="s">
        <v>445</v>
      </c>
      <c r="AG2600" s="7">
        <v>4.6505999125999997</v>
      </c>
    </row>
    <row r="2601" spans="1:33" x14ac:dyDescent="0.25">
      <c r="A2601" s="1">
        <v>167931</v>
      </c>
      <c r="B2601" s="1">
        <v>20024000</v>
      </c>
      <c r="C2601" s="1">
        <v>9215527</v>
      </c>
      <c r="D2601" s="1">
        <v>272188</v>
      </c>
      <c r="E2601" s="1" t="s">
        <v>645</v>
      </c>
      <c r="F2601" s="1">
        <v>34203085</v>
      </c>
      <c r="G2601" s="1">
        <v>1.83</v>
      </c>
      <c r="H2601" s="1">
        <v>66.407656083040777</v>
      </c>
      <c r="I2601" s="1">
        <v>-43.267635112486929</v>
      </c>
      <c r="J2601" s="1">
        <v>-0.77006145409069982</v>
      </c>
      <c r="K2601" s="1">
        <v>-63.065583096007941</v>
      </c>
      <c r="L2601" s="1">
        <v>66.796613640533607</v>
      </c>
      <c r="M2601" s="1">
        <v>175.54750061035156</v>
      </c>
      <c r="N2601" s="1">
        <v>0.70346363414417612</v>
      </c>
      <c r="O2601" s="1">
        <v>0.96533690096206171</v>
      </c>
      <c r="P2601" s="1">
        <v>0.67907940452424853</v>
      </c>
      <c r="Q2601" s="1">
        <v>0.75311727072975854</v>
      </c>
      <c r="R2601" s="1">
        <v>0.9329846751933194</v>
      </c>
      <c r="S2601" s="1">
        <v>0.70264687221428301</v>
      </c>
      <c r="T2601" s="1">
        <v>0.70264687221428301</v>
      </c>
      <c r="U2601" s="1">
        <v>0.67907940452424853</v>
      </c>
      <c r="V2601" s="1">
        <v>406.790663</v>
      </c>
      <c r="W2601" s="1">
        <v>379.211635</v>
      </c>
      <c r="X2601" s="1">
        <v>262.000766</v>
      </c>
      <c r="Y2601" s="1">
        <v>389.46</v>
      </c>
      <c r="Z2601" s="7">
        <v>74463.375599999999</v>
      </c>
      <c r="AA2601" s="7">
        <v>2.8552075809000002</v>
      </c>
      <c r="AB2601" s="7">
        <v>2.8777879912</v>
      </c>
      <c r="AC2601" s="7" t="s">
        <v>444</v>
      </c>
      <c r="AD2601" s="7">
        <v>238.06406140999999</v>
      </c>
      <c r="AE2601" s="7">
        <v>1.9190885061</v>
      </c>
      <c r="AF2601" s="7">
        <v>342.44566071000003</v>
      </c>
      <c r="AG2601" s="7">
        <v>3.1936386202999998</v>
      </c>
    </row>
    <row r="2602" spans="1:33" x14ac:dyDescent="0.25">
      <c r="A2602" s="1">
        <v>171113</v>
      </c>
      <c r="B2602" s="1">
        <v>20026000</v>
      </c>
      <c r="C2602" s="1">
        <v>9215527</v>
      </c>
      <c r="D2602" s="1">
        <v>272199</v>
      </c>
      <c r="E2602" s="1" t="s">
        <v>645</v>
      </c>
      <c r="F2602" s="1">
        <v>34203085</v>
      </c>
      <c r="G2602" s="1">
        <v>1.83</v>
      </c>
      <c r="H2602" s="1">
        <v>70.80130321609758</v>
      </c>
      <c r="I2602" s="1">
        <v>-22.602919041702783</v>
      </c>
      <c r="J2602" s="1">
        <v>24.788034865349445</v>
      </c>
      <c r="K2602" s="1">
        <v>-69.013730734181777</v>
      </c>
      <c r="L2602" s="1">
        <v>62.227481556721941</v>
      </c>
      <c r="M2602" s="1">
        <v>175.54750061035156</v>
      </c>
      <c r="N2602" s="1">
        <v>0.70346363414417612</v>
      </c>
      <c r="O2602" s="1">
        <v>0.96533690096206171</v>
      </c>
      <c r="P2602" s="1">
        <v>0.67907940452424853</v>
      </c>
      <c r="Q2602" s="1">
        <v>0.75311727072975854</v>
      </c>
      <c r="R2602" s="1">
        <v>0.9329846751933194</v>
      </c>
      <c r="S2602" s="1">
        <v>0.70264687221428301</v>
      </c>
      <c r="T2602" s="1">
        <v>0.70264687221428301</v>
      </c>
      <c r="U2602" s="1">
        <v>0.67907940452424853</v>
      </c>
      <c r="V2602" s="1">
        <v>406.790663</v>
      </c>
      <c r="W2602" s="1">
        <v>379.211635</v>
      </c>
      <c r="X2602" s="1">
        <v>262.000766</v>
      </c>
      <c r="Y2602" s="1">
        <v>389.46</v>
      </c>
      <c r="Z2602" s="7">
        <v>74463.375599999999</v>
      </c>
      <c r="AA2602" s="7">
        <v>3.1382811074000001</v>
      </c>
      <c r="AB2602" s="7">
        <v>2.6371478996</v>
      </c>
      <c r="AC2602" s="7" t="s">
        <v>444</v>
      </c>
      <c r="AD2602" s="7" t="s">
        <v>445</v>
      </c>
      <c r="AE2602" s="7">
        <v>1.6674984353</v>
      </c>
      <c r="AF2602" s="7" t="s">
        <v>445</v>
      </c>
      <c r="AG2602" s="7">
        <v>2.8321977680999999</v>
      </c>
    </row>
    <row r="2603" spans="1:33" x14ac:dyDescent="0.25">
      <c r="A2603" s="1">
        <v>171114</v>
      </c>
      <c r="B2603" s="1">
        <v>20026000</v>
      </c>
      <c r="C2603" s="1">
        <v>9215542</v>
      </c>
      <c r="D2603" s="1">
        <v>272200</v>
      </c>
      <c r="E2603" s="1" t="s">
        <v>646</v>
      </c>
      <c r="F2603" s="1">
        <v>34203085</v>
      </c>
      <c r="G2603" s="1">
        <v>1.83</v>
      </c>
      <c r="H2603" s="1">
        <v>56.335633410706734</v>
      </c>
      <c r="I2603" s="1">
        <v>-16.376549188894273</v>
      </c>
      <c r="J2603" s="1">
        <v>22.57215095533849</v>
      </c>
      <c r="K2603" s="1">
        <v>-54.046786875450088</v>
      </c>
      <c r="L2603" s="1">
        <v>49.108461331387161</v>
      </c>
      <c r="M2603" s="1">
        <v>165.24249267578125</v>
      </c>
      <c r="N2603" s="1">
        <v>0.74093639026988634</v>
      </c>
      <c r="O2603" s="1">
        <v>0.96533690096206171</v>
      </c>
      <c r="P2603" s="1">
        <v>0.71525323879314873</v>
      </c>
      <c r="Q2603" s="1">
        <v>0.78684275124289771</v>
      </c>
      <c r="R2603" s="1">
        <v>0.9329846751933194</v>
      </c>
      <c r="S2603" s="1">
        <v>0.73411222869657278</v>
      </c>
      <c r="T2603" s="1">
        <v>0.73411222869657278</v>
      </c>
      <c r="U2603" s="1">
        <v>0.71525323879314873</v>
      </c>
      <c r="V2603" s="1">
        <v>406.790663</v>
      </c>
      <c r="W2603" s="1">
        <v>379.211635</v>
      </c>
      <c r="X2603" s="1">
        <v>262.000766</v>
      </c>
      <c r="Y2603" s="1">
        <v>389.46</v>
      </c>
      <c r="Z2603" s="7">
        <v>74463.375599999999</v>
      </c>
      <c r="AA2603" s="7">
        <v>4.5231286578000001</v>
      </c>
      <c r="AB2603" s="7">
        <v>3.8145788677999999</v>
      </c>
      <c r="AC2603" s="7" t="s">
        <v>444</v>
      </c>
      <c r="AD2603" s="7" t="s">
        <v>445</v>
      </c>
      <c r="AE2603" s="7">
        <v>2.5587308213000002</v>
      </c>
      <c r="AF2603" s="7" t="s">
        <v>445</v>
      </c>
      <c r="AG2603" s="7">
        <v>4.1540996695999999</v>
      </c>
    </row>
    <row r="2604" spans="1:33" x14ac:dyDescent="0.25">
      <c r="A2604" s="1">
        <v>174225</v>
      </c>
      <c r="B2604" s="1">
        <v>20028000</v>
      </c>
      <c r="C2604" s="1">
        <v>9215527</v>
      </c>
      <c r="D2604" s="1">
        <v>272208</v>
      </c>
      <c r="E2604" s="1" t="s">
        <v>645</v>
      </c>
      <c r="F2604" s="1">
        <v>34203085</v>
      </c>
      <c r="G2604" s="1">
        <v>1.83</v>
      </c>
      <c r="H2604" s="1">
        <v>67.252734866809121</v>
      </c>
      <c r="I2604" s="1">
        <v>-22.013603061030871</v>
      </c>
      <c r="J2604" s="1">
        <v>21.818061779459406</v>
      </c>
      <c r="K2604" s="1">
        <v>-64.865135698771411</v>
      </c>
      <c r="L2604" s="1">
        <v>59.427734843226716</v>
      </c>
      <c r="M2604" s="1">
        <v>175.54750061035156</v>
      </c>
      <c r="N2604" s="1">
        <v>0.70346363414417612</v>
      </c>
      <c r="O2604" s="1">
        <v>0.96533690096206171</v>
      </c>
      <c r="P2604" s="1">
        <v>0.67907940452424853</v>
      </c>
      <c r="Q2604" s="1">
        <v>0.75311727072975854</v>
      </c>
      <c r="R2604" s="1">
        <v>0.9329846751933194</v>
      </c>
      <c r="S2604" s="1">
        <v>0.70264687221428301</v>
      </c>
      <c r="T2604" s="1">
        <v>0.70264687221428301</v>
      </c>
      <c r="U2604" s="1">
        <v>0.67907940452424853</v>
      </c>
      <c r="V2604" s="1">
        <v>406.790663</v>
      </c>
      <c r="W2604" s="1">
        <v>379.211635</v>
      </c>
      <c r="X2604" s="1">
        <v>262.000766</v>
      </c>
      <c r="Y2604" s="1">
        <v>389.46</v>
      </c>
      <c r="Z2604" s="7">
        <v>74463.375599999999</v>
      </c>
      <c r="AA2604" s="7">
        <v>3.3332429204</v>
      </c>
      <c r="AB2604" s="7">
        <v>2.8290608075999999</v>
      </c>
      <c r="AC2604" s="7" t="s">
        <v>444</v>
      </c>
      <c r="AD2604" s="7" t="s">
        <v>445</v>
      </c>
      <c r="AE2604" s="7">
        <v>1.8381042723000001</v>
      </c>
      <c r="AF2604" s="7" t="s">
        <v>445</v>
      </c>
      <c r="AG2604" s="7">
        <v>3.0772945594999999</v>
      </c>
    </row>
    <row r="2605" spans="1:33" x14ac:dyDescent="0.25">
      <c r="A2605" s="1">
        <v>176323</v>
      </c>
      <c r="B2605" s="1">
        <v>20030000</v>
      </c>
      <c r="C2605" s="1">
        <v>9215527</v>
      </c>
      <c r="D2605" s="1">
        <v>272218</v>
      </c>
      <c r="E2605" s="1" t="s">
        <v>645</v>
      </c>
      <c r="F2605" s="1">
        <v>34203085</v>
      </c>
      <c r="G2605" s="1">
        <v>1.83</v>
      </c>
      <c r="H2605" s="1">
        <v>67.602502923297635</v>
      </c>
      <c r="I2605" s="1">
        <v>-31.717472430658979</v>
      </c>
      <c r="J2605" s="1">
        <v>12.761795213127316</v>
      </c>
      <c r="K2605" s="1">
        <v>-65.493605618649383</v>
      </c>
      <c r="L2605" s="1">
        <v>62.211218041276972</v>
      </c>
      <c r="M2605" s="1">
        <v>175.54750061035156</v>
      </c>
      <c r="N2605" s="1">
        <v>0.70346363414417612</v>
      </c>
      <c r="O2605" s="1">
        <v>0.96533690096206171</v>
      </c>
      <c r="P2605" s="1">
        <v>0.67907940452424853</v>
      </c>
      <c r="Q2605" s="1">
        <v>0.75311727072975854</v>
      </c>
      <c r="R2605" s="1">
        <v>0.9329846751933194</v>
      </c>
      <c r="S2605" s="1">
        <v>0.70264687221428301</v>
      </c>
      <c r="T2605" s="1">
        <v>0.70264687221428301</v>
      </c>
      <c r="U2605" s="1">
        <v>0.67907940452424853</v>
      </c>
      <c r="V2605" s="1">
        <v>406.790663</v>
      </c>
      <c r="W2605" s="1">
        <v>379.211635</v>
      </c>
      <c r="X2605" s="1">
        <v>262.000766</v>
      </c>
      <c r="Y2605" s="1">
        <v>389.46</v>
      </c>
      <c r="Z2605" s="7">
        <v>74463.375599999999</v>
      </c>
      <c r="AA2605" s="7">
        <v>3.1393629540000001</v>
      </c>
      <c r="AB2605" s="7">
        <v>2.8092496600999999</v>
      </c>
      <c r="AC2605" s="7" t="s">
        <v>444</v>
      </c>
      <c r="AD2605" s="7" t="s">
        <v>445</v>
      </c>
      <c r="AE2605" s="7">
        <v>1.8108701148999999</v>
      </c>
      <c r="AF2605" s="7" t="s">
        <v>445</v>
      </c>
      <c r="AG2605" s="7">
        <v>3.0381692592</v>
      </c>
    </row>
    <row r="2606" spans="1:33" x14ac:dyDescent="0.25">
      <c r="A2606" s="1">
        <v>178421</v>
      </c>
      <c r="B2606" s="1">
        <v>20031000</v>
      </c>
      <c r="C2606" s="1">
        <v>9215527</v>
      </c>
      <c r="D2606" s="1">
        <v>272228</v>
      </c>
      <c r="E2606" s="1" t="s">
        <v>645</v>
      </c>
      <c r="F2606" s="1">
        <v>34203085</v>
      </c>
      <c r="G2606" s="1">
        <v>1.83</v>
      </c>
      <c r="H2606" s="1">
        <v>58.636113460875784</v>
      </c>
      <c r="I2606" s="1">
        <v>-40.901957707664877</v>
      </c>
      <c r="J2606" s="1">
        <v>-3.3400411363147642</v>
      </c>
      <c r="K2606" s="1">
        <v>-55.736618596890352</v>
      </c>
      <c r="L2606" s="1">
        <v>60.375900343496951</v>
      </c>
      <c r="M2606" s="1">
        <v>175.54750061035156</v>
      </c>
      <c r="N2606" s="1">
        <v>0.70346363414417612</v>
      </c>
      <c r="O2606" s="1">
        <v>0.96533690096206171</v>
      </c>
      <c r="P2606" s="1">
        <v>0.67907940452424853</v>
      </c>
      <c r="Q2606" s="1">
        <v>0.75311727072975854</v>
      </c>
      <c r="R2606" s="1">
        <v>0.9329846751933194</v>
      </c>
      <c r="S2606" s="1">
        <v>0.70264687221428301</v>
      </c>
      <c r="T2606" s="1">
        <v>0.70264687221428301</v>
      </c>
      <c r="U2606" s="1">
        <v>0.67907940452424853</v>
      </c>
      <c r="V2606" s="1">
        <v>406.790663</v>
      </c>
      <c r="W2606" s="1">
        <v>379.211635</v>
      </c>
      <c r="X2606" s="1">
        <v>262.000766</v>
      </c>
      <c r="Y2606" s="1">
        <v>389.46</v>
      </c>
      <c r="Z2606" s="7">
        <v>74463.375599999999</v>
      </c>
      <c r="AA2606" s="7">
        <v>3.2651920686999998</v>
      </c>
      <c r="AB2606" s="7">
        <v>3.3917442013999999</v>
      </c>
      <c r="AC2606" s="7" t="s">
        <v>444</v>
      </c>
      <c r="AD2606" s="7">
        <v>54.117290846000003</v>
      </c>
      <c r="AE2606" s="7">
        <v>2.3029276512000001</v>
      </c>
      <c r="AF2606" s="7">
        <v>78.182936405000007</v>
      </c>
      <c r="AG2606" s="7">
        <v>3.7450719390999998</v>
      </c>
    </row>
    <row r="2607" spans="1:33" x14ac:dyDescent="0.25">
      <c r="A2607" s="1">
        <v>181603</v>
      </c>
      <c r="B2607" s="1">
        <v>20032000</v>
      </c>
      <c r="C2607" s="1">
        <v>9215542</v>
      </c>
      <c r="D2607" s="1">
        <v>272239</v>
      </c>
      <c r="E2607" s="1" t="s">
        <v>646</v>
      </c>
      <c r="F2607" s="1">
        <v>34203085</v>
      </c>
      <c r="G2607" s="1">
        <v>1.83</v>
      </c>
      <c r="H2607" s="1">
        <v>53.804609556918692</v>
      </c>
      <c r="I2607" s="1">
        <v>-32.683843306910518</v>
      </c>
      <c r="J2607" s="1">
        <v>5.3847049611969071</v>
      </c>
      <c r="K2607" s="1">
        <v>-49.557117690137311</v>
      </c>
      <c r="L2607" s="1">
        <v>51.327277718173036</v>
      </c>
      <c r="M2607" s="1">
        <v>165.24249267578125</v>
      </c>
      <c r="N2607" s="1">
        <v>0.74093639026988634</v>
      </c>
      <c r="O2607" s="1">
        <v>0.96533690096206171</v>
      </c>
      <c r="P2607" s="1">
        <v>0.71525323879314873</v>
      </c>
      <c r="Q2607" s="1">
        <v>0.78684275124289771</v>
      </c>
      <c r="R2607" s="1">
        <v>0.9329846751933194</v>
      </c>
      <c r="S2607" s="1">
        <v>0.73411222869657278</v>
      </c>
      <c r="T2607" s="1">
        <v>0.73411222869657278</v>
      </c>
      <c r="U2607" s="1">
        <v>0.71525323879314873</v>
      </c>
      <c r="V2607" s="1">
        <v>406.790663</v>
      </c>
      <c r="W2607" s="1">
        <v>379.211635</v>
      </c>
      <c r="X2607" s="1">
        <v>262.000766</v>
      </c>
      <c r="Y2607" s="1">
        <v>389.46</v>
      </c>
      <c r="Z2607" s="7">
        <v>74463.375599999999</v>
      </c>
      <c r="AA2607" s="7">
        <v>4.2843704590999998</v>
      </c>
      <c r="AB2607" s="7">
        <v>4.0410615811000001</v>
      </c>
      <c r="AC2607" s="7" t="s">
        <v>444</v>
      </c>
      <c r="AD2607" s="7" t="s">
        <v>445</v>
      </c>
      <c r="AE2607" s="7">
        <v>2.8811370638999998</v>
      </c>
      <c r="AF2607" s="7" t="s">
        <v>445</v>
      </c>
      <c r="AG2607" s="7">
        <v>4.6210397085999997</v>
      </c>
    </row>
    <row r="2608" spans="1:33" x14ac:dyDescent="0.25">
      <c r="A2608" s="1">
        <v>181604</v>
      </c>
      <c r="B2608" s="1">
        <v>20032000</v>
      </c>
      <c r="C2608" s="1">
        <v>9215536</v>
      </c>
      <c r="D2608" s="1">
        <v>272238</v>
      </c>
      <c r="E2608" s="1" t="s">
        <v>647</v>
      </c>
      <c r="F2608" s="1">
        <v>34203085</v>
      </c>
      <c r="G2608" s="1">
        <v>1.83</v>
      </c>
      <c r="H2608" s="1">
        <v>51.691408962489092</v>
      </c>
      <c r="I2608" s="1">
        <v>-29.463048751092689</v>
      </c>
      <c r="J2608" s="1">
        <v>7.5920359275649592</v>
      </c>
      <c r="K2608" s="1">
        <v>-47.744253193867927</v>
      </c>
      <c r="L2608" s="1">
        <v>48.34836499289235</v>
      </c>
      <c r="M2608" s="1">
        <v>159.32000732421875</v>
      </c>
      <c r="N2608" s="1">
        <v>0.76247270063920458</v>
      </c>
      <c r="O2608" s="1">
        <v>0.96533690096206171</v>
      </c>
      <c r="P2608" s="1">
        <v>0.73604303390322356</v>
      </c>
      <c r="Q2608" s="1">
        <v>0.80622543057528406</v>
      </c>
      <c r="R2608" s="1">
        <v>0.9329846751933194</v>
      </c>
      <c r="S2608" s="1">
        <v>0.75219597147787554</v>
      </c>
      <c r="T2608" s="1">
        <v>0.75219597147787554</v>
      </c>
      <c r="U2608" s="1">
        <v>0.73604303390322356</v>
      </c>
      <c r="V2608" s="1">
        <v>406.790663</v>
      </c>
      <c r="W2608" s="1">
        <v>379.211635</v>
      </c>
      <c r="X2608" s="1">
        <v>262.000766</v>
      </c>
      <c r="Y2608" s="1">
        <v>389.46</v>
      </c>
      <c r="Z2608" s="7">
        <v>74463.375599999999</v>
      </c>
      <c r="AA2608" s="7">
        <v>4.7730200878</v>
      </c>
      <c r="AB2608" s="7">
        <v>4.3996609479000002</v>
      </c>
      <c r="AC2608" s="7" t="s">
        <v>444</v>
      </c>
      <c r="AD2608" s="7" t="s">
        <v>445</v>
      </c>
      <c r="AE2608" s="7">
        <v>3.1277411945</v>
      </c>
      <c r="AF2608" s="7" t="s">
        <v>445</v>
      </c>
      <c r="AG2608" s="7">
        <v>5.0040591445000002</v>
      </c>
    </row>
    <row r="2609" spans="1:33" x14ac:dyDescent="0.25">
      <c r="A2609" s="1">
        <v>184715</v>
      </c>
      <c r="B2609" s="1">
        <v>20033000</v>
      </c>
      <c r="C2609" s="1">
        <v>9215559</v>
      </c>
      <c r="D2609" s="1">
        <v>272246</v>
      </c>
      <c r="E2609" s="1" t="s">
        <v>648</v>
      </c>
      <c r="F2609" s="1">
        <v>34203085</v>
      </c>
      <c r="G2609" s="1">
        <v>1.83</v>
      </c>
      <c r="H2609" s="1">
        <v>61.074743619984581</v>
      </c>
      <c r="I2609" s="1">
        <v>-36.796032833942775</v>
      </c>
      <c r="J2609" s="1">
        <v>4.9561899466937138</v>
      </c>
      <c r="K2609" s="1">
        <v>-57.572868571372794</v>
      </c>
      <c r="L2609" s="1">
        <v>58.755390604137581</v>
      </c>
      <c r="M2609" s="1">
        <v>170.71749877929688</v>
      </c>
      <c r="N2609" s="1">
        <v>0.72102727716619319</v>
      </c>
      <c r="O2609" s="1">
        <v>0.96533690096206171</v>
      </c>
      <c r="P2609" s="1">
        <v>0.69603423724872648</v>
      </c>
      <c r="Q2609" s="1">
        <v>0.76892454944957389</v>
      </c>
      <c r="R2609" s="1">
        <v>0.9329846751933194</v>
      </c>
      <c r="S2609" s="1">
        <v>0.71739482101638019</v>
      </c>
      <c r="T2609" s="1">
        <v>0.71739482101638019</v>
      </c>
      <c r="U2609" s="1">
        <v>0.69603423724872648</v>
      </c>
      <c r="V2609" s="1">
        <v>406.790663</v>
      </c>
      <c r="W2609" s="1">
        <v>379.211635</v>
      </c>
      <c r="X2609" s="1">
        <v>262.000766</v>
      </c>
      <c r="Y2609" s="1">
        <v>389.46</v>
      </c>
      <c r="Z2609" s="7">
        <v>74463.375599999999</v>
      </c>
      <c r="AA2609" s="7">
        <v>3.4922564280000001</v>
      </c>
      <c r="AB2609" s="7">
        <v>3.3216600755000001</v>
      </c>
      <c r="AC2609" s="7" t="s">
        <v>444</v>
      </c>
      <c r="AD2609" s="7" t="s">
        <v>445</v>
      </c>
      <c r="AE2609" s="7">
        <v>2.2646973704</v>
      </c>
      <c r="AF2609" s="7" t="s">
        <v>445</v>
      </c>
      <c r="AG2609" s="7">
        <v>3.7084243110999999</v>
      </c>
    </row>
    <row r="2610" spans="1:33" x14ac:dyDescent="0.25">
      <c r="A2610" s="1">
        <v>186813</v>
      </c>
      <c r="B2610" s="1">
        <v>20034000</v>
      </c>
      <c r="C2610" s="1">
        <v>9215559</v>
      </c>
      <c r="D2610" s="1">
        <v>272253</v>
      </c>
      <c r="E2610" s="1" t="s">
        <v>648</v>
      </c>
      <c r="F2610" s="1">
        <v>34203085</v>
      </c>
      <c r="G2610" s="1">
        <v>1.83</v>
      </c>
      <c r="H2610" s="1">
        <v>54.559536171254159</v>
      </c>
      <c r="I2610" s="1">
        <v>-21.710304706546971</v>
      </c>
      <c r="J2610" s="1">
        <v>14.131989890632703</v>
      </c>
      <c r="K2610" s="1">
        <v>-51.569907560213238</v>
      </c>
      <c r="L2610" s="1">
        <v>49.045106562336755</v>
      </c>
      <c r="M2610" s="1">
        <v>170.71749877929688</v>
      </c>
      <c r="N2610" s="1">
        <v>0.72102727716619319</v>
      </c>
      <c r="O2610" s="1">
        <v>0.96533690096206171</v>
      </c>
      <c r="P2610" s="1">
        <v>0.69603423724872648</v>
      </c>
      <c r="Q2610" s="1">
        <v>0.76892454944957389</v>
      </c>
      <c r="R2610" s="1">
        <v>0.9329846751933194</v>
      </c>
      <c r="S2610" s="1">
        <v>0.71739482101638019</v>
      </c>
      <c r="T2610" s="1">
        <v>0.71739482101638019</v>
      </c>
      <c r="U2610" s="1">
        <v>0.69603423724872648</v>
      </c>
      <c r="V2610" s="1">
        <v>406.790663</v>
      </c>
      <c r="W2610" s="1">
        <v>379.211635</v>
      </c>
      <c r="X2610" s="1">
        <v>262.000766</v>
      </c>
      <c r="Y2610" s="1">
        <v>389.46</v>
      </c>
      <c r="Z2610" s="7">
        <v>74463.375599999999</v>
      </c>
      <c r="AA2610" s="7">
        <v>4.3816639338999996</v>
      </c>
      <c r="AB2610" s="7">
        <v>3.8377295638</v>
      </c>
      <c r="AC2610" s="7" t="s">
        <v>444</v>
      </c>
      <c r="AD2610" s="7" t="s">
        <v>445</v>
      </c>
      <c r="AE2610" s="7">
        <v>2.6447223104000002</v>
      </c>
      <c r="AF2610" s="7" t="s">
        <v>445</v>
      </c>
      <c r="AG2610" s="7">
        <v>4.2565053315999997</v>
      </c>
    </row>
    <row r="2611" spans="1:33" x14ac:dyDescent="0.25">
      <c r="A2611" s="1">
        <v>188911</v>
      </c>
      <c r="B2611" s="1">
        <v>20035000</v>
      </c>
      <c r="C2611" s="1">
        <v>9215559</v>
      </c>
      <c r="D2611" s="1">
        <v>272260</v>
      </c>
      <c r="E2611" s="1" t="s">
        <v>648</v>
      </c>
      <c r="F2611" s="1">
        <v>34203085</v>
      </c>
      <c r="G2611" s="1">
        <v>1.83</v>
      </c>
      <c r="H2611" s="1">
        <v>57.683252972316062</v>
      </c>
      <c r="I2611" s="1">
        <v>-29.886570892411761</v>
      </c>
      <c r="J2611" s="1">
        <v>8.9020676083962407</v>
      </c>
      <c r="K2611" s="1">
        <v>-54.429528868209694</v>
      </c>
      <c r="L2611" s="1">
        <v>53.788231842518321</v>
      </c>
      <c r="M2611" s="1">
        <v>170.71749877929688</v>
      </c>
      <c r="N2611" s="1">
        <v>0.72102727716619319</v>
      </c>
      <c r="O2611" s="1">
        <v>0.96533690096206171</v>
      </c>
      <c r="P2611" s="1">
        <v>0.69603423724872648</v>
      </c>
      <c r="Q2611" s="1">
        <v>0.76892454944957389</v>
      </c>
      <c r="R2611" s="1">
        <v>0.9329846751933194</v>
      </c>
      <c r="S2611" s="1">
        <v>0.71739482101638019</v>
      </c>
      <c r="T2611" s="1">
        <v>0.71739482101638019</v>
      </c>
      <c r="U2611" s="1">
        <v>0.69603423724872648</v>
      </c>
      <c r="V2611" s="1">
        <v>406.790663</v>
      </c>
      <c r="W2611" s="1">
        <v>379.211635</v>
      </c>
      <c r="X2611" s="1">
        <v>262.000766</v>
      </c>
      <c r="Y2611" s="1">
        <v>389.46</v>
      </c>
      <c r="Z2611" s="7">
        <v>74463.375599999999</v>
      </c>
      <c r="AA2611" s="7">
        <v>3.9071009044</v>
      </c>
      <c r="AB2611" s="7">
        <v>3.5757523634999999</v>
      </c>
      <c r="AC2611" s="7" t="s">
        <v>444</v>
      </c>
      <c r="AD2611" s="7" t="s">
        <v>445</v>
      </c>
      <c r="AE2611" s="7">
        <v>2.4532357075000002</v>
      </c>
      <c r="AF2611" s="7" t="s">
        <v>445</v>
      </c>
      <c r="AG2611" s="7">
        <v>3.9803387916999999</v>
      </c>
    </row>
    <row r="2612" spans="1:33" x14ac:dyDescent="0.25">
      <c r="A2612" s="1">
        <v>191009</v>
      </c>
      <c r="B2612" s="1">
        <v>20036000</v>
      </c>
      <c r="C2612" s="1">
        <v>9215559</v>
      </c>
      <c r="D2612" s="1">
        <v>272267</v>
      </c>
      <c r="E2612" s="1" t="s">
        <v>648</v>
      </c>
      <c r="F2612" s="1">
        <v>34203085</v>
      </c>
      <c r="G2612" s="1">
        <v>1.83</v>
      </c>
      <c r="H2612" s="1">
        <v>59.324073406540094</v>
      </c>
      <c r="I2612" s="1">
        <v>-31.144401416423747</v>
      </c>
      <c r="J2612" s="1">
        <v>8.8386039334183355</v>
      </c>
      <c r="K2612" s="1">
        <v>-55.988416081736482</v>
      </c>
      <c r="L2612" s="1">
        <v>55.436538620656385</v>
      </c>
      <c r="M2612" s="1">
        <v>170.71749877929688</v>
      </c>
      <c r="N2612" s="1">
        <v>0.72102727716619319</v>
      </c>
      <c r="O2612" s="1">
        <v>0.96533690096206171</v>
      </c>
      <c r="P2612" s="1">
        <v>0.69603423724872648</v>
      </c>
      <c r="Q2612" s="1">
        <v>0.76892454944957389</v>
      </c>
      <c r="R2612" s="1">
        <v>0.9329846751933194</v>
      </c>
      <c r="S2612" s="1">
        <v>0.71739482101638019</v>
      </c>
      <c r="T2612" s="1">
        <v>0.71739482101638019</v>
      </c>
      <c r="U2612" s="1">
        <v>0.69603423724872648</v>
      </c>
      <c r="V2612" s="1">
        <v>406.790663</v>
      </c>
      <c r="W2612" s="1">
        <v>379.211635</v>
      </c>
      <c r="X2612" s="1">
        <v>262.000766</v>
      </c>
      <c r="Y2612" s="1">
        <v>389.46</v>
      </c>
      <c r="Z2612" s="7">
        <v>74463.375599999999</v>
      </c>
      <c r="AA2612" s="7">
        <v>3.7611969955000002</v>
      </c>
      <c r="AB2612" s="7">
        <v>3.4491934887000002</v>
      </c>
      <c r="AC2612" s="7" t="s">
        <v>444</v>
      </c>
      <c r="AD2612" s="7" t="s">
        <v>445</v>
      </c>
      <c r="AE2612" s="7">
        <v>2.3570871581000001</v>
      </c>
      <c r="AF2612" s="7" t="s">
        <v>445</v>
      </c>
      <c r="AG2612" s="7">
        <v>3.8416710636000002</v>
      </c>
    </row>
    <row r="2613" spans="1:33" x14ac:dyDescent="0.25">
      <c r="A2613" s="1">
        <v>193107</v>
      </c>
      <c r="B2613" s="1">
        <v>20091000</v>
      </c>
      <c r="C2613" s="1">
        <v>9215559</v>
      </c>
      <c r="D2613" s="1">
        <v>272317</v>
      </c>
      <c r="E2613" s="1" t="s">
        <v>648</v>
      </c>
      <c r="F2613" s="1">
        <v>34203085</v>
      </c>
      <c r="G2613" s="1">
        <v>1.83</v>
      </c>
      <c r="H2613" s="1">
        <v>51.476259670033834</v>
      </c>
      <c r="I2613" s="1">
        <v>-26.586907447921909</v>
      </c>
      <c r="J2613" s="1">
        <v>7.6661830018634047</v>
      </c>
      <c r="K2613" s="1">
        <v>-49.311500850791759</v>
      </c>
      <c r="L2613" s="1">
        <v>48.103628948303331</v>
      </c>
      <c r="M2613" s="1">
        <v>170.71749877929688</v>
      </c>
      <c r="N2613" s="1">
        <v>0.72102727716619319</v>
      </c>
      <c r="O2613" s="1">
        <v>0.96533690096206171</v>
      </c>
      <c r="P2613" s="1">
        <v>0.69603423724872648</v>
      </c>
      <c r="Q2613" s="1">
        <v>0.76892454944957389</v>
      </c>
      <c r="R2613" s="1">
        <v>0.9329846751933194</v>
      </c>
      <c r="S2613" s="1">
        <v>0.71739482101638019</v>
      </c>
      <c r="T2613" s="1">
        <v>0.71739482101638019</v>
      </c>
      <c r="U2613" s="1">
        <v>0.69603423724872648</v>
      </c>
      <c r="V2613" s="1">
        <v>406.790663</v>
      </c>
      <c r="W2613" s="1">
        <v>379.211635</v>
      </c>
      <c r="X2613" s="1">
        <v>262.000766</v>
      </c>
      <c r="Y2613" s="1">
        <v>389.46</v>
      </c>
      <c r="Z2613" s="7">
        <v>74463.375599999999</v>
      </c>
      <c r="AA2613" s="7">
        <v>4.4869931208000002</v>
      </c>
      <c r="AB2613" s="7">
        <v>4.1274953311000004</v>
      </c>
      <c r="AC2613" s="7" t="s">
        <v>444</v>
      </c>
      <c r="AD2613" s="7" t="s">
        <v>445</v>
      </c>
      <c r="AE2613" s="7">
        <v>2.8116461553000001</v>
      </c>
      <c r="AF2613" s="7" t="s">
        <v>445</v>
      </c>
      <c r="AG2613" s="7">
        <v>4.4972468767000002</v>
      </c>
    </row>
    <row r="2614" spans="1:33" x14ac:dyDescent="0.25">
      <c r="A2614" s="1">
        <v>195205</v>
      </c>
      <c r="B2614" s="1">
        <v>20092000</v>
      </c>
      <c r="C2614" s="1">
        <v>9215527</v>
      </c>
      <c r="D2614" s="1">
        <v>272325</v>
      </c>
      <c r="E2614" s="1" t="s">
        <v>645</v>
      </c>
      <c r="F2614" s="1">
        <v>34203085</v>
      </c>
      <c r="G2614" s="1">
        <v>1.83</v>
      </c>
      <c r="H2614" s="1">
        <v>60.304034113540105</v>
      </c>
      <c r="I2614" s="1">
        <v>-35.439130447415401</v>
      </c>
      <c r="J2614" s="1">
        <v>2.7731346599708249</v>
      </c>
      <c r="K2614" s="1">
        <v>-57.076747457585526</v>
      </c>
      <c r="L2614" s="1">
        <v>58.967552372031214</v>
      </c>
      <c r="M2614" s="1">
        <v>175.54750061035156</v>
      </c>
      <c r="N2614" s="1">
        <v>0.70346363414417612</v>
      </c>
      <c r="O2614" s="1">
        <v>0.96533690096206171</v>
      </c>
      <c r="P2614" s="1">
        <v>0.67907940452424853</v>
      </c>
      <c r="Q2614" s="1">
        <v>0.75311727072975854</v>
      </c>
      <c r="R2614" s="1">
        <v>0.9329846751933194</v>
      </c>
      <c r="S2614" s="1">
        <v>0.70264687221428301</v>
      </c>
      <c r="T2614" s="1">
        <v>0.70264687221428301</v>
      </c>
      <c r="U2614" s="1">
        <v>0.67907940452424853</v>
      </c>
      <c r="V2614" s="1">
        <v>406.790663</v>
      </c>
      <c r="W2614" s="1">
        <v>379.211635</v>
      </c>
      <c r="X2614" s="1">
        <v>262.000766</v>
      </c>
      <c r="Y2614" s="1">
        <v>389.46</v>
      </c>
      <c r="Z2614" s="7">
        <v>74463.375599999999</v>
      </c>
      <c r="AA2614" s="7">
        <v>3.3670595255000002</v>
      </c>
      <c r="AB2614" s="7">
        <v>3.2702750332999999</v>
      </c>
      <c r="AC2614" s="7" t="s">
        <v>444</v>
      </c>
      <c r="AD2614" s="7" t="s">
        <v>445</v>
      </c>
      <c r="AE2614" s="7">
        <v>2.2253768294</v>
      </c>
      <c r="AF2614" s="7" t="s">
        <v>445</v>
      </c>
      <c r="AG2614" s="7">
        <v>3.6336604075999999</v>
      </c>
    </row>
    <row r="2615" spans="1:33" x14ac:dyDescent="0.25">
      <c r="A2615" s="1">
        <v>198387</v>
      </c>
      <c r="B2615" s="1">
        <v>21001000</v>
      </c>
      <c r="C2615" s="1">
        <v>9215527</v>
      </c>
      <c r="D2615" s="1">
        <v>272344</v>
      </c>
      <c r="E2615" s="1" t="s">
        <v>645</v>
      </c>
      <c r="F2615" s="1">
        <v>34203085</v>
      </c>
      <c r="G2615" s="1">
        <v>1.83</v>
      </c>
      <c r="H2615" s="1">
        <v>65.709094848900222</v>
      </c>
      <c r="I2615" s="1">
        <v>-37.44944962127385</v>
      </c>
      <c r="J2615" s="1">
        <v>6.0808266916323195</v>
      </c>
      <c r="K2615" s="1">
        <v>-62.798023739633358</v>
      </c>
      <c r="L2615" s="1">
        <v>62.889565930127176</v>
      </c>
      <c r="M2615" s="1">
        <v>175.54750061035156</v>
      </c>
      <c r="N2615" s="1">
        <v>0.70346363414417612</v>
      </c>
      <c r="O2615" s="1">
        <v>0.96533690096206171</v>
      </c>
      <c r="P2615" s="1">
        <v>0.67907940452424853</v>
      </c>
      <c r="Q2615" s="1">
        <v>0.75311727072975854</v>
      </c>
      <c r="R2615" s="1">
        <v>0.9329846751933194</v>
      </c>
      <c r="S2615" s="1">
        <v>0.70264687221428301</v>
      </c>
      <c r="T2615" s="1">
        <v>0.70264687221428301</v>
      </c>
      <c r="U2615" s="1">
        <v>0.67907940452424853</v>
      </c>
      <c r="V2615" s="1">
        <v>406.790663</v>
      </c>
      <c r="W2615" s="1">
        <v>379.211635</v>
      </c>
      <c r="X2615" s="1">
        <v>262.000766</v>
      </c>
      <c r="Y2615" s="1">
        <v>389.46</v>
      </c>
      <c r="Z2615" s="7">
        <v>74463.375599999999</v>
      </c>
      <c r="AA2615" s="7">
        <v>3.0947144010000001</v>
      </c>
      <c r="AB2615" s="7">
        <v>2.9190132183999999</v>
      </c>
      <c r="AC2615" s="7" t="s">
        <v>444</v>
      </c>
      <c r="AD2615" s="7" t="s">
        <v>445</v>
      </c>
      <c r="AE2615" s="7">
        <v>1.9315256721</v>
      </c>
      <c r="AF2615" s="7" t="s">
        <v>445</v>
      </c>
      <c r="AG2615" s="7">
        <v>3.2115061771</v>
      </c>
    </row>
    <row r="2616" spans="1:33" x14ac:dyDescent="0.25">
      <c r="A2616" s="1">
        <v>198388</v>
      </c>
      <c r="B2616" s="1">
        <v>21001000</v>
      </c>
      <c r="C2616" s="1">
        <v>9215559</v>
      </c>
      <c r="D2616" s="1">
        <v>272345</v>
      </c>
      <c r="E2616" s="1" t="s">
        <v>648</v>
      </c>
      <c r="F2616" s="1">
        <v>34203085</v>
      </c>
      <c r="G2616" s="1">
        <v>1.83</v>
      </c>
      <c r="H2616" s="1">
        <v>57.087289122009508</v>
      </c>
      <c r="I2616" s="1">
        <v>-33.289744872851685</v>
      </c>
      <c r="J2616" s="1">
        <v>4.2420227517764015</v>
      </c>
      <c r="K2616" s="1">
        <v>-54.423612029994914</v>
      </c>
      <c r="L2616" s="1">
        <v>55.088908884149717</v>
      </c>
      <c r="M2616" s="1">
        <v>170.71749877929688</v>
      </c>
      <c r="N2616" s="1">
        <v>0.72102727716619319</v>
      </c>
      <c r="O2616" s="1">
        <v>0.96533690096206171</v>
      </c>
      <c r="P2616" s="1">
        <v>0.69603423724872648</v>
      </c>
      <c r="Q2616" s="1">
        <v>0.76892454944957389</v>
      </c>
      <c r="R2616" s="1">
        <v>0.9329846751933194</v>
      </c>
      <c r="S2616" s="1">
        <v>0.71739482101638019</v>
      </c>
      <c r="T2616" s="1">
        <v>0.71739482101638019</v>
      </c>
      <c r="U2616" s="1">
        <v>0.69603423724872648</v>
      </c>
      <c r="V2616" s="1">
        <v>406.790663</v>
      </c>
      <c r="W2616" s="1">
        <v>379.211635</v>
      </c>
      <c r="X2616" s="1">
        <v>262.000766</v>
      </c>
      <c r="Y2616" s="1">
        <v>389.46</v>
      </c>
      <c r="Z2616" s="7">
        <v>74463.375599999999</v>
      </c>
      <c r="AA2616" s="7">
        <v>3.7912417665999998</v>
      </c>
      <c r="AB2616" s="7">
        <v>3.6235210180999999</v>
      </c>
      <c r="AC2616" s="7" t="s">
        <v>444</v>
      </c>
      <c r="AD2616" s="7" t="s">
        <v>445</v>
      </c>
      <c r="AE2616" s="7">
        <v>2.4536111371999998</v>
      </c>
      <c r="AF2616" s="7" t="s">
        <v>445</v>
      </c>
      <c r="AG2616" s="7">
        <v>3.9808802452999998</v>
      </c>
    </row>
    <row r="2617" spans="1:33" x14ac:dyDescent="0.25">
      <c r="A2617" s="1">
        <v>201499</v>
      </c>
      <c r="B2617" s="1">
        <v>21002000</v>
      </c>
      <c r="C2617" s="1">
        <v>9215527</v>
      </c>
      <c r="D2617" s="1">
        <v>272353</v>
      </c>
      <c r="E2617" s="1" t="s">
        <v>645</v>
      </c>
      <c r="F2617" s="1">
        <v>34203085</v>
      </c>
      <c r="G2617" s="1">
        <v>1.83</v>
      </c>
      <c r="H2617" s="1">
        <v>60.937068906175064</v>
      </c>
      <c r="I2617" s="1">
        <v>-32.829869224794834</v>
      </c>
      <c r="J2617" s="1">
        <v>7.0434802386276871</v>
      </c>
      <c r="K2617" s="1">
        <v>-58.233379441014584</v>
      </c>
      <c r="L2617" s="1">
        <v>57.738589704332078</v>
      </c>
      <c r="M2617" s="1">
        <v>175.54750061035156</v>
      </c>
      <c r="N2617" s="1">
        <v>0.70346363414417612</v>
      </c>
      <c r="O2617" s="1">
        <v>0.96533690096206171</v>
      </c>
      <c r="P2617" s="1">
        <v>0.67907940452424853</v>
      </c>
      <c r="Q2617" s="1">
        <v>0.75311727072975854</v>
      </c>
      <c r="R2617" s="1">
        <v>0.9329846751933194</v>
      </c>
      <c r="S2617" s="1">
        <v>0.70264687221428301</v>
      </c>
      <c r="T2617" s="1">
        <v>0.70264687221428301</v>
      </c>
      <c r="U2617" s="1">
        <v>0.67907940452424853</v>
      </c>
      <c r="V2617" s="1">
        <v>406.790663</v>
      </c>
      <c r="W2617" s="1">
        <v>379.211635</v>
      </c>
      <c r="X2617" s="1">
        <v>262.000766</v>
      </c>
      <c r="Y2617" s="1">
        <v>389.46</v>
      </c>
      <c r="Z2617" s="7">
        <v>74463.375599999999</v>
      </c>
      <c r="AA2617" s="7">
        <v>3.4600121443999998</v>
      </c>
      <c r="AB2617" s="7">
        <v>3.2259139782999999</v>
      </c>
      <c r="AC2617" s="7" t="s">
        <v>444</v>
      </c>
      <c r="AD2617" s="7" t="s">
        <v>445</v>
      </c>
      <c r="AE2617" s="7">
        <v>2.1613143615000001</v>
      </c>
      <c r="AF2617" s="7" t="s">
        <v>445</v>
      </c>
      <c r="AG2617" s="7">
        <v>3.5416265967</v>
      </c>
    </row>
    <row r="2618" spans="1:33" x14ac:dyDescent="0.25">
      <c r="A2618" s="1">
        <v>204681</v>
      </c>
      <c r="B2618" s="1">
        <v>26001000</v>
      </c>
      <c r="C2618" s="1">
        <v>9215559</v>
      </c>
      <c r="D2618" s="1">
        <v>272373</v>
      </c>
      <c r="E2618" s="1" t="s">
        <v>648</v>
      </c>
      <c r="F2618" s="1">
        <v>34203085</v>
      </c>
      <c r="G2618" s="1">
        <v>1.83</v>
      </c>
      <c r="H2618" s="1">
        <v>56.963315855302035</v>
      </c>
      <c r="I2618" s="1">
        <v>-32.829742730343959</v>
      </c>
      <c r="J2618" s="1">
        <v>4.6569500460068349</v>
      </c>
      <c r="K2618" s="1">
        <v>-54.288403623332229</v>
      </c>
      <c r="L2618" s="1">
        <v>54.783496785319073</v>
      </c>
      <c r="M2618" s="1">
        <v>170.71749877929688</v>
      </c>
      <c r="N2618" s="1">
        <v>0.72102727716619319</v>
      </c>
      <c r="O2618" s="1">
        <v>0.96533690096206171</v>
      </c>
      <c r="P2618" s="1">
        <v>0.69603423724872648</v>
      </c>
      <c r="Q2618" s="1">
        <v>0.76892454944957389</v>
      </c>
      <c r="R2618" s="1">
        <v>0.9329846751933194</v>
      </c>
      <c r="S2618" s="1">
        <v>0.71739482101638019</v>
      </c>
      <c r="T2618" s="1">
        <v>0.71739482101638019</v>
      </c>
      <c r="U2618" s="1">
        <v>0.69603423724872648</v>
      </c>
      <c r="V2618" s="1">
        <v>406.790663</v>
      </c>
      <c r="W2618" s="1">
        <v>379.211635</v>
      </c>
      <c r="X2618" s="1">
        <v>262.000766</v>
      </c>
      <c r="Y2618" s="1">
        <v>389.46</v>
      </c>
      <c r="Z2618" s="7">
        <v>74463.375599999999</v>
      </c>
      <c r="AA2618" s="7">
        <v>3.8179524238</v>
      </c>
      <c r="AB2618" s="7">
        <v>3.6335835117999999</v>
      </c>
      <c r="AC2618" s="7" t="s">
        <v>444</v>
      </c>
      <c r="AD2618" s="7" t="s">
        <v>445</v>
      </c>
      <c r="AE2618" s="7">
        <v>2.4622125552999998</v>
      </c>
      <c r="AF2618" s="7" t="s">
        <v>445</v>
      </c>
      <c r="AG2618" s="7">
        <v>3.9932854153999999</v>
      </c>
    </row>
    <row r="2619" spans="1:33" x14ac:dyDescent="0.25">
      <c r="A2619" s="1">
        <v>204682</v>
      </c>
      <c r="B2619" s="1">
        <v>26001000</v>
      </c>
      <c r="C2619" s="1">
        <v>9215527</v>
      </c>
      <c r="D2619" s="1">
        <v>272372</v>
      </c>
      <c r="E2619" s="1" t="s">
        <v>645</v>
      </c>
      <c r="F2619" s="1">
        <v>34203085</v>
      </c>
      <c r="G2619" s="1">
        <v>1.83</v>
      </c>
      <c r="H2619" s="1">
        <v>65.585046414411437</v>
      </c>
      <c r="I2619" s="1">
        <v>-36.985420859897104</v>
      </c>
      <c r="J2619" s="1">
        <v>6.4958325709127926</v>
      </c>
      <c r="K2619" s="1">
        <v>-62.66684536910843</v>
      </c>
      <c r="L2619" s="1">
        <v>62.590468485607055</v>
      </c>
      <c r="M2619" s="1">
        <v>175.54750061035156</v>
      </c>
      <c r="N2619" s="1">
        <v>0.70346363414417612</v>
      </c>
      <c r="O2619" s="1">
        <v>0.96533690096206171</v>
      </c>
      <c r="P2619" s="1">
        <v>0.67907940452424853</v>
      </c>
      <c r="Q2619" s="1">
        <v>0.75311727072975854</v>
      </c>
      <c r="R2619" s="1">
        <v>0.9329846751933194</v>
      </c>
      <c r="S2619" s="1">
        <v>0.70264687221428301</v>
      </c>
      <c r="T2619" s="1">
        <v>0.70264687221428301</v>
      </c>
      <c r="U2619" s="1">
        <v>0.67907940452424853</v>
      </c>
      <c r="V2619" s="1">
        <v>406.790663</v>
      </c>
      <c r="W2619" s="1">
        <v>379.211635</v>
      </c>
      <c r="X2619" s="1">
        <v>262.000766</v>
      </c>
      <c r="Y2619" s="1">
        <v>389.46</v>
      </c>
      <c r="Z2619" s="7">
        <v>74463.375599999999</v>
      </c>
      <c r="AA2619" s="7">
        <v>3.1142815754000002</v>
      </c>
      <c r="AB2619" s="7">
        <v>2.9264256925000001</v>
      </c>
      <c r="AC2619" s="7" t="s">
        <v>444</v>
      </c>
      <c r="AD2619" s="7" t="s">
        <v>445</v>
      </c>
      <c r="AE2619" s="7">
        <v>1.9376621348</v>
      </c>
      <c r="AF2619" s="7" t="s">
        <v>445</v>
      </c>
      <c r="AG2619" s="7">
        <v>3.2203219793</v>
      </c>
    </row>
    <row r="2620" spans="1:33" x14ac:dyDescent="0.25">
      <c r="A2620" s="1">
        <v>207793</v>
      </c>
      <c r="B2620" s="1">
        <v>26002000</v>
      </c>
      <c r="C2620" s="1">
        <v>9215527</v>
      </c>
      <c r="D2620" s="1">
        <v>272381</v>
      </c>
      <c r="E2620" s="1" t="s">
        <v>645</v>
      </c>
      <c r="F2620" s="1">
        <v>34203085</v>
      </c>
      <c r="G2620" s="1">
        <v>1.83</v>
      </c>
      <c r="H2620" s="1">
        <v>60.577906270605681</v>
      </c>
      <c r="I2620" s="1">
        <v>-32.362717775010722</v>
      </c>
      <c r="J2620" s="1">
        <v>7.3438244715045879</v>
      </c>
      <c r="K2620" s="1">
        <v>-57.870080285626038</v>
      </c>
      <c r="L2620" s="1">
        <v>57.260409569343864</v>
      </c>
      <c r="M2620" s="1">
        <v>175.54750061035156</v>
      </c>
      <c r="N2620" s="1">
        <v>0.70346363414417612</v>
      </c>
      <c r="O2620" s="1">
        <v>0.96533690096206171</v>
      </c>
      <c r="P2620" s="1">
        <v>0.67907940452424853</v>
      </c>
      <c r="Q2620" s="1">
        <v>0.75311727072975854</v>
      </c>
      <c r="R2620" s="1">
        <v>0.9329846751933194</v>
      </c>
      <c r="S2620" s="1">
        <v>0.70264687221428301</v>
      </c>
      <c r="T2620" s="1">
        <v>0.70264687221428301</v>
      </c>
      <c r="U2620" s="1">
        <v>0.67907940452424853</v>
      </c>
      <c r="V2620" s="1">
        <v>406.790663</v>
      </c>
      <c r="W2620" s="1">
        <v>379.211635</v>
      </c>
      <c r="X2620" s="1">
        <v>262.000766</v>
      </c>
      <c r="Y2620" s="1">
        <v>389.46</v>
      </c>
      <c r="Z2620" s="7">
        <v>74463.375599999999</v>
      </c>
      <c r="AA2620" s="7">
        <v>3.4972575854999999</v>
      </c>
      <c r="AB2620" s="7">
        <v>3.2509691591999998</v>
      </c>
      <c r="AC2620" s="7" t="s">
        <v>444</v>
      </c>
      <c r="AD2620" s="7" t="s">
        <v>445</v>
      </c>
      <c r="AE2620" s="7">
        <v>2.1811605900000002</v>
      </c>
      <c r="AF2620" s="7" t="s">
        <v>445</v>
      </c>
      <c r="AG2620" s="7">
        <v>3.5701382058000002</v>
      </c>
    </row>
    <row r="2621" spans="1:33" x14ac:dyDescent="0.25">
      <c r="A2621" s="1">
        <v>209891</v>
      </c>
      <c r="B2621" s="1">
        <v>20050006</v>
      </c>
      <c r="C2621" s="1">
        <v>9215527</v>
      </c>
      <c r="D2621" s="1">
        <v>272272</v>
      </c>
      <c r="E2621" s="1" t="s">
        <v>645</v>
      </c>
      <c r="F2621" s="1">
        <v>34203085</v>
      </c>
      <c r="G2621" s="1">
        <v>1.83</v>
      </c>
      <c r="H2621" s="1">
        <v>66.860784308776431</v>
      </c>
      <c r="I2621" s="1">
        <v>-41.319524991948505</v>
      </c>
      <c r="J2621" s="1">
        <v>3.2452049308165094</v>
      </c>
      <c r="K2621" s="1">
        <v>-62.250799337002213</v>
      </c>
      <c r="L2621" s="1">
        <v>65.299372751671058</v>
      </c>
      <c r="M2621" s="1">
        <v>175.54750061035156</v>
      </c>
      <c r="N2621" s="1">
        <v>0.70346363414417612</v>
      </c>
      <c r="O2621" s="1">
        <v>0.96533690096206171</v>
      </c>
      <c r="P2621" s="1">
        <v>0.67907940452424853</v>
      </c>
      <c r="Q2621" s="1">
        <v>0.75311727072975854</v>
      </c>
      <c r="R2621" s="1">
        <v>0.9329846751933194</v>
      </c>
      <c r="S2621" s="1">
        <v>0.70264687221428301</v>
      </c>
      <c r="T2621" s="1">
        <v>0.70264687221428301</v>
      </c>
      <c r="U2621" s="1">
        <v>0.67907940452424853</v>
      </c>
      <c r="V2621" s="1">
        <v>406.790663</v>
      </c>
      <c r="W2621" s="1">
        <v>379.211635</v>
      </c>
      <c r="X2621" s="1">
        <v>262.000766</v>
      </c>
      <c r="Y2621" s="1">
        <v>389.46</v>
      </c>
      <c r="Z2621" s="7">
        <v>74463.375599999999</v>
      </c>
      <c r="AA2621" s="7">
        <v>2.9436031378999998</v>
      </c>
      <c r="AB2621" s="7">
        <v>2.851507486</v>
      </c>
      <c r="AC2621" s="7" t="s">
        <v>444</v>
      </c>
      <c r="AD2621" s="7" t="s">
        <v>445</v>
      </c>
      <c r="AE2621" s="7">
        <v>1.9572956606</v>
      </c>
      <c r="AF2621" s="7" t="s">
        <v>445</v>
      </c>
      <c r="AG2621" s="7">
        <v>3.2485280141000001</v>
      </c>
    </row>
    <row r="2622" spans="1:33" x14ac:dyDescent="0.25">
      <c r="A2622" s="1">
        <v>211989</v>
      </c>
      <c r="B2622" s="1">
        <v>20051006</v>
      </c>
      <c r="C2622" s="1">
        <v>9215527</v>
      </c>
      <c r="D2622" s="1">
        <v>272277</v>
      </c>
      <c r="E2622" s="1" t="s">
        <v>645</v>
      </c>
      <c r="F2622" s="1">
        <v>34203085</v>
      </c>
      <c r="G2622" s="1">
        <v>1.83</v>
      </c>
      <c r="H2622" s="1">
        <v>60.743637205340264</v>
      </c>
      <c r="I2622" s="1">
        <v>-28.807305275826032</v>
      </c>
      <c r="J2622" s="1">
        <v>11.179587721655697</v>
      </c>
      <c r="K2622" s="1">
        <v>-58.415963367755907</v>
      </c>
      <c r="L2622" s="1">
        <v>55.997231729107256</v>
      </c>
      <c r="M2622" s="1">
        <v>175.54750061035156</v>
      </c>
      <c r="N2622" s="1">
        <v>0.70346363414417612</v>
      </c>
      <c r="O2622" s="1">
        <v>0.96533690096206171</v>
      </c>
      <c r="P2622" s="1">
        <v>0.67907940452424853</v>
      </c>
      <c r="Q2622" s="1">
        <v>0.75311727072975854</v>
      </c>
      <c r="R2622" s="1">
        <v>0.9329846751933194</v>
      </c>
      <c r="S2622" s="1">
        <v>0.70264687221428301</v>
      </c>
      <c r="T2622" s="1">
        <v>0.70264687221428301</v>
      </c>
      <c r="U2622" s="1">
        <v>0.67907940452424853</v>
      </c>
      <c r="V2622" s="1">
        <v>406.790663</v>
      </c>
      <c r="W2622" s="1">
        <v>379.211635</v>
      </c>
      <c r="X2622" s="1">
        <v>262.000766</v>
      </c>
      <c r="Y2622" s="1">
        <v>389.46</v>
      </c>
      <c r="Z2622" s="7">
        <v>74463.375599999999</v>
      </c>
      <c r="AA2622" s="7">
        <v>3.5987061027</v>
      </c>
      <c r="AB2622" s="7">
        <v>3.2393709552000001</v>
      </c>
      <c r="AC2622" s="7" t="s">
        <v>444</v>
      </c>
      <c r="AD2622" s="7" t="s">
        <v>445</v>
      </c>
      <c r="AE2622" s="7">
        <v>2.1514334118999998</v>
      </c>
      <c r="AF2622" s="7" t="s">
        <v>445</v>
      </c>
      <c r="AG2622" s="7">
        <v>3.5274313670000002</v>
      </c>
    </row>
    <row r="2623" spans="1:33" x14ac:dyDescent="0.25">
      <c r="A2623" s="1">
        <v>214087</v>
      </c>
      <c r="B2623" s="1">
        <v>20052006</v>
      </c>
      <c r="C2623" s="1">
        <v>9215527</v>
      </c>
      <c r="D2623" s="1">
        <v>272282</v>
      </c>
      <c r="E2623" s="1" t="s">
        <v>645</v>
      </c>
      <c r="F2623" s="1">
        <v>34203085</v>
      </c>
      <c r="G2623" s="1">
        <v>1.83</v>
      </c>
      <c r="H2623" s="1">
        <v>61.462554410706332</v>
      </c>
      <c r="I2623" s="1">
        <v>-21.435193287704568</v>
      </c>
      <c r="J2623" s="1">
        <v>19.654331365345239</v>
      </c>
      <c r="K2623" s="1">
        <v>-60.896625985524707</v>
      </c>
      <c r="L2623" s="1">
        <v>54.368752165376719</v>
      </c>
      <c r="M2623" s="1">
        <v>175.54750061035156</v>
      </c>
      <c r="N2623" s="1">
        <v>0.70346363414417612</v>
      </c>
      <c r="O2623" s="1">
        <v>0.96533690096206171</v>
      </c>
      <c r="P2623" s="1">
        <v>0.67907940452424853</v>
      </c>
      <c r="Q2623" s="1">
        <v>0.75311727072975854</v>
      </c>
      <c r="R2623" s="1">
        <v>0.9329846751933194</v>
      </c>
      <c r="S2623" s="1">
        <v>0.70264687221428301</v>
      </c>
      <c r="T2623" s="1">
        <v>0.70264687221428301</v>
      </c>
      <c r="U2623" s="1">
        <v>0.67907940452424853</v>
      </c>
      <c r="V2623" s="1">
        <v>406.790663</v>
      </c>
      <c r="W2623" s="1">
        <v>379.211635</v>
      </c>
      <c r="X2623" s="1">
        <v>262.000766</v>
      </c>
      <c r="Y2623" s="1">
        <v>389.46</v>
      </c>
      <c r="Z2623" s="7">
        <v>74463.375599999999</v>
      </c>
      <c r="AA2623" s="7">
        <v>3.7364488060999999</v>
      </c>
      <c r="AB2623" s="7">
        <v>3.1897837432</v>
      </c>
      <c r="AC2623" s="7" t="s">
        <v>444</v>
      </c>
      <c r="AD2623" s="7" t="s">
        <v>445</v>
      </c>
      <c r="AE2623" s="7">
        <v>2.0230577765</v>
      </c>
      <c r="AF2623" s="7" t="s">
        <v>445</v>
      </c>
      <c r="AG2623" s="7">
        <v>3.3430035835999998</v>
      </c>
    </row>
    <row r="2624" spans="1:33" x14ac:dyDescent="0.25">
      <c r="A2624" s="1">
        <v>216185</v>
      </c>
      <c r="B2624" s="1">
        <v>20053006</v>
      </c>
      <c r="C2624" s="1">
        <v>9215527</v>
      </c>
      <c r="D2624" s="1">
        <v>272287</v>
      </c>
      <c r="E2624" s="1" t="s">
        <v>645</v>
      </c>
      <c r="F2624" s="1">
        <v>34203085</v>
      </c>
      <c r="G2624" s="1">
        <v>1.83</v>
      </c>
      <c r="H2624" s="1">
        <v>62.348143375057084</v>
      </c>
      <c r="I2624" s="1">
        <v>-17.044675663448686</v>
      </c>
      <c r="J2624" s="1">
        <v>24.923347258698243</v>
      </c>
      <c r="K2624" s="1">
        <v>-62.471849333523522</v>
      </c>
      <c r="L2624" s="1">
        <v>55.932820387894104</v>
      </c>
      <c r="M2624" s="1">
        <v>175.54750061035156</v>
      </c>
      <c r="N2624" s="1">
        <v>0.70346363414417612</v>
      </c>
      <c r="O2624" s="1">
        <v>0.96533690096206171</v>
      </c>
      <c r="P2624" s="1">
        <v>0.67907940452424853</v>
      </c>
      <c r="Q2624" s="1">
        <v>0.75311727072975854</v>
      </c>
      <c r="R2624" s="1">
        <v>0.9329846751933194</v>
      </c>
      <c r="S2624" s="1">
        <v>0.70264687221428301</v>
      </c>
      <c r="T2624" s="1">
        <v>0.70264687221428301</v>
      </c>
      <c r="U2624" s="1">
        <v>0.67907940452424853</v>
      </c>
      <c r="V2624" s="1">
        <v>406.790663</v>
      </c>
      <c r="W2624" s="1">
        <v>379.211635</v>
      </c>
      <c r="X2624" s="1">
        <v>262.000766</v>
      </c>
      <c r="Y2624" s="1">
        <v>389.46</v>
      </c>
      <c r="Z2624" s="7">
        <v>74463.375599999999</v>
      </c>
      <c r="AA2624" s="7">
        <v>3.604001899</v>
      </c>
      <c r="AB2624" s="7">
        <v>3.1302723280000002</v>
      </c>
      <c r="AC2624" s="7" t="s">
        <v>444</v>
      </c>
      <c r="AD2624" s="7" t="s">
        <v>445</v>
      </c>
      <c r="AE2624" s="7">
        <v>1.9468315842999999</v>
      </c>
      <c r="AF2624" s="7" t="s">
        <v>445</v>
      </c>
      <c r="AG2624" s="7">
        <v>3.2334950495000001</v>
      </c>
    </row>
    <row r="2625" spans="1:33" x14ac:dyDescent="0.25">
      <c r="A2625" s="1">
        <v>218283</v>
      </c>
      <c r="B2625" s="1">
        <v>20054006</v>
      </c>
      <c r="C2625" s="1">
        <v>9215536</v>
      </c>
      <c r="D2625" s="1">
        <v>272292</v>
      </c>
      <c r="E2625" s="1" t="s">
        <v>647</v>
      </c>
      <c r="F2625" s="1">
        <v>34203085</v>
      </c>
      <c r="G2625" s="1">
        <v>1.83</v>
      </c>
      <c r="H2625" s="1">
        <v>51.170157433176719</v>
      </c>
      <c r="I2625" s="1">
        <v>-12.026494732145206</v>
      </c>
      <c r="J2625" s="1">
        <v>25.249921277759547</v>
      </c>
      <c r="K2625" s="1">
        <v>-50.862972434498587</v>
      </c>
      <c r="L2625" s="1">
        <v>46.04759016686382</v>
      </c>
      <c r="M2625" s="1">
        <v>159.32000732421875</v>
      </c>
      <c r="N2625" s="1">
        <v>0.76247270063920458</v>
      </c>
      <c r="O2625" s="1">
        <v>0.96533690096206171</v>
      </c>
      <c r="P2625" s="1">
        <v>0.73604303390322356</v>
      </c>
      <c r="Q2625" s="1">
        <v>0.80622543057528406</v>
      </c>
      <c r="R2625" s="1">
        <v>0.9329846751933194</v>
      </c>
      <c r="S2625" s="1">
        <v>0.75219597147787554</v>
      </c>
      <c r="T2625" s="1">
        <v>0.75219597147787554</v>
      </c>
      <c r="U2625" s="1">
        <v>0.73604303390322356</v>
      </c>
      <c r="V2625" s="1">
        <v>406.790663</v>
      </c>
      <c r="W2625" s="1">
        <v>379.211635</v>
      </c>
      <c r="X2625" s="1">
        <v>262.000766</v>
      </c>
      <c r="Y2625" s="1">
        <v>389.46</v>
      </c>
      <c r="Z2625" s="7">
        <v>74463.375599999999</v>
      </c>
      <c r="AA2625" s="7">
        <v>5.0614699119999997</v>
      </c>
      <c r="AB2625" s="7">
        <v>4.4546653032999997</v>
      </c>
      <c r="AC2625" s="7" t="s">
        <v>444</v>
      </c>
      <c r="AD2625" s="7" t="s">
        <v>445</v>
      </c>
      <c r="AE2625" s="7">
        <v>2.8746441915999998</v>
      </c>
      <c r="AF2625" s="7" t="s">
        <v>445</v>
      </c>
      <c r="AG2625" s="7">
        <v>4.6359136373999998</v>
      </c>
    </row>
    <row r="2626" spans="1:33" x14ac:dyDescent="0.25">
      <c r="A2626" s="1">
        <v>220381</v>
      </c>
      <c r="B2626" s="1">
        <v>20055006</v>
      </c>
      <c r="C2626" s="1">
        <v>9215536</v>
      </c>
      <c r="D2626" s="1">
        <v>272297</v>
      </c>
      <c r="E2626" s="1" t="s">
        <v>647</v>
      </c>
      <c r="F2626" s="1">
        <v>34203085</v>
      </c>
      <c r="G2626" s="1">
        <v>1.83</v>
      </c>
      <c r="H2626" s="1">
        <v>51.44748237730802</v>
      </c>
      <c r="I2626" s="1">
        <v>-16.372188497043297</v>
      </c>
      <c r="J2626" s="1">
        <v>21.085992096122773</v>
      </c>
      <c r="K2626" s="1">
        <v>-50.615548532431333</v>
      </c>
      <c r="L2626" s="1">
        <v>44.799748370157097</v>
      </c>
      <c r="M2626" s="1">
        <v>159.32000732421875</v>
      </c>
      <c r="N2626" s="1">
        <v>0.76247270063920458</v>
      </c>
      <c r="O2626" s="1">
        <v>0.96533690096206171</v>
      </c>
      <c r="P2626" s="1">
        <v>0.73604303390322356</v>
      </c>
      <c r="Q2626" s="1">
        <v>0.80622543057528406</v>
      </c>
      <c r="R2626" s="1">
        <v>0.9329846751933194</v>
      </c>
      <c r="S2626" s="1">
        <v>0.75219597147787554</v>
      </c>
      <c r="T2626" s="1">
        <v>0.75219597147787554</v>
      </c>
      <c r="U2626" s="1">
        <v>0.73604303390322356</v>
      </c>
      <c r="V2626" s="1">
        <v>406.790663</v>
      </c>
      <c r="W2626" s="1">
        <v>379.211635</v>
      </c>
      <c r="X2626" s="1">
        <v>262.000766</v>
      </c>
      <c r="Y2626" s="1">
        <v>389.46</v>
      </c>
      <c r="Z2626" s="7">
        <v>74463.375599999999</v>
      </c>
      <c r="AA2626" s="7">
        <v>5.2303046886000004</v>
      </c>
      <c r="AB2626" s="7">
        <v>4.4252622173000002</v>
      </c>
      <c r="AC2626" s="7" t="s">
        <v>444</v>
      </c>
      <c r="AD2626" s="7" t="s">
        <v>445</v>
      </c>
      <c r="AE2626" s="7">
        <v>2.8935846083999999</v>
      </c>
      <c r="AF2626" s="7" t="s">
        <v>445</v>
      </c>
      <c r="AG2626" s="7">
        <v>4.6634636647000001</v>
      </c>
    </row>
    <row r="2627" spans="1:33" x14ac:dyDescent="0.25">
      <c r="A2627" s="1">
        <v>222479</v>
      </c>
      <c r="B2627" s="1">
        <v>20056006</v>
      </c>
      <c r="C2627" s="1">
        <v>9215542</v>
      </c>
      <c r="D2627" s="1">
        <v>272302</v>
      </c>
      <c r="E2627" s="1" t="s">
        <v>646</v>
      </c>
      <c r="F2627" s="1">
        <v>34203085</v>
      </c>
      <c r="G2627" s="1">
        <v>1.83</v>
      </c>
      <c r="H2627" s="1">
        <v>49.447378653432295</v>
      </c>
      <c r="I2627" s="1">
        <v>-22.047135742153799</v>
      </c>
      <c r="J2627" s="1">
        <v>12.767690849301822</v>
      </c>
      <c r="K2627" s="1">
        <v>-47.307151772413043</v>
      </c>
      <c r="L2627" s="1">
        <v>44.461643443890281</v>
      </c>
      <c r="M2627" s="1">
        <v>165.24249267578125</v>
      </c>
      <c r="N2627" s="1">
        <v>0.74093639026988634</v>
      </c>
      <c r="O2627" s="1">
        <v>0.96533690096206171</v>
      </c>
      <c r="P2627" s="1">
        <v>0.71525323879314873</v>
      </c>
      <c r="Q2627" s="1">
        <v>0.78684275124289771</v>
      </c>
      <c r="R2627" s="1">
        <v>0.9329846751933194</v>
      </c>
      <c r="S2627" s="1">
        <v>0.73411222869657278</v>
      </c>
      <c r="T2627" s="1">
        <v>0.73411222869657278</v>
      </c>
      <c r="U2627" s="1">
        <v>0.71525323879314873</v>
      </c>
      <c r="V2627" s="1">
        <v>406.790663</v>
      </c>
      <c r="W2627" s="1">
        <v>379.211635</v>
      </c>
      <c r="X2627" s="1">
        <v>262.000766</v>
      </c>
      <c r="Y2627" s="1">
        <v>389.46</v>
      </c>
      <c r="Z2627" s="7">
        <v>74463.375599999999</v>
      </c>
      <c r="AA2627" s="7">
        <v>5.1003671730000004</v>
      </c>
      <c r="AB2627" s="7">
        <v>4.4852725767999999</v>
      </c>
      <c r="AC2627" s="7" t="s">
        <v>444</v>
      </c>
      <c r="AD2627" s="7" t="s">
        <v>445</v>
      </c>
      <c r="AE2627" s="7">
        <v>3.0657270421999998</v>
      </c>
      <c r="AF2627" s="7" t="s">
        <v>445</v>
      </c>
      <c r="AG2627" s="7">
        <v>4.8883808460999996</v>
      </c>
    </row>
    <row r="2628" spans="1:33" x14ac:dyDescent="0.25">
      <c r="A2628" s="1">
        <v>224577</v>
      </c>
      <c r="B2628" s="1">
        <v>20057006</v>
      </c>
      <c r="C2628" s="1">
        <v>9215542</v>
      </c>
      <c r="D2628" s="1">
        <v>272307</v>
      </c>
      <c r="E2628" s="1" t="s">
        <v>646</v>
      </c>
      <c r="F2628" s="1">
        <v>34203085</v>
      </c>
      <c r="G2628" s="1">
        <v>1.83</v>
      </c>
      <c r="H2628" s="1">
        <v>68.698117381992603</v>
      </c>
      <c r="I2628" s="1">
        <v>-36.910931968113651</v>
      </c>
      <c r="J2628" s="1">
        <v>13.86356217737136</v>
      </c>
      <c r="K2628" s="1">
        <v>-65.407265424145351</v>
      </c>
      <c r="L2628" s="1">
        <v>62.932639798940059</v>
      </c>
      <c r="M2628" s="1">
        <v>165.24249267578125</v>
      </c>
      <c r="N2628" s="1">
        <v>0.74093639026988634</v>
      </c>
      <c r="O2628" s="1">
        <v>0.96533690096206171</v>
      </c>
      <c r="P2628" s="1">
        <v>0.71525323879314873</v>
      </c>
      <c r="Q2628" s="1">
        <v>0.78684275124289771</v>
      </c>
      <c r="R2628" s="1">
        <v>0.9329846751933194</v>
      </c>
      <c r="S2628" s="1">
        <v>0.73411222869657278</v>
      </c>
      <c r="T2628" s="1">
        <v>0.73411222869657278</v>
      </c>
      <c r="U2628" s="1">
        <v>0.71525323879314873</v>
      </c>
      <c r="V2628" s="1">
        <v>406.790663</v>
      </c>
      <c r="W2628" s="1">
        <v>379.211635</v>
      </c>
      <c r="X2628" s="1">
        <v>262.000766</v>
      </c>
      <c r="Y2628" s="1">
        <v>389.46</v>
      </c>
      <c r="Z2628" s="7">
        <v>74463.375599999999</v>
      </c>
      <c r="AA2628" s="7">
        <v>3.3098835674</v>
      </c>
      <c r="AB2628" s="7">
        <v>2.9481773367000002</v>
      </c>
      <c r="AC2628" s="7" t="s">
        <v>444</v>
      </c>
      <c r="AD2628" s="7" t="s">
        <v>445</v>
      </c>
      <c r="AE2628" s="7">
        <v>1.9406208164000001</v>
      </c>
      <c r="AF2628" s="7" t="s">
        <v>445</v>
      </c>
      <c r="AG2628" s="7">
        <v>3.2588927174000002</v>
      </c>
    </row>
    <row r="2629" spans="1:33" x14ac:dyDescent="0.25">
      <c r="A2629" s="1">
        <v>226675</v>
      </c>
      <c r="B2629" s="1">
        <v>20058006</v>
      </c>
      <c r="C2629" s="1">
        <v>9215559</v>
      </c>
      <c r="D2629" s="1">
        <v>272312</v>
      </c>
      <c r="E2629" s="1" t="s">
        <v>648</v>
      </c>
      <c r="F2629" s="1">
        <v>34203085</v>
      </c>
      <c r="G2629" s="1">
        <v>1.83</v>
      </c>
      <c r="H2629" s="1">
        <v>56.136883009875419</v>
      </c>
      <c r="I2629" s="1">
        <v>-19.171908183294622</v>
      </c>
      <c r="J2629" s="1">
        <v>19.714682446131647</v>
      </c>
      <c r="K2629" s="1">
        <v>-54.804808132716246</v>
      </c>
      <c r="L2629" s="1">
        <v>49.331594625800534</v>
      </c>
      <c r="M2629" s="1">
        <v>170.71749877929688</v>
      </c>
      <c r="N2629" s="1">
        <v>0.72102727716619319</v>
      </c>
      <c r="O2629" s="1">
        <v>0.96533690096206171</v>
      </c>
      <c r="P2629" s="1">
        <v>0.69603423724872648</v>
      </c>
      <c r="Q2629" s="1">
        <v>0.76892454944957389</v>
      </c>
      <c r="R2629" s="1">
        <v>0.9329846751933194</v>
      </c>
      <c r="S2629" s="1">
        <v>0.71739482101638019</v>
      </c>
      <c r="T2629" s="1">
        <v>0.71739482101638019</v>
      </c>
      <c r="U2629" s="1">
        <v>0.69603423724872648</v>
      </c>
      <c r="V2629" s="1">
        <v>406.790663</v>
      </c>
      <c r="W2629" s="1">
        <v>379.211635</v>
      </c>
      <c r="X2629" s="1">
        <v>262.000766</v>
      </c>
      <c r="Y2629" s="1">
        <v>389.46</v>
      </c>
      <c r="Z2629" s="7">
        <v>74463.375599999999</v>
      </c>
      <c r="AA2629" s="7">
        <v>4.3504104849000003</v>
      </c>
      <c r="AB2629" s="7">
        <v>3.7017979441</v>
      </c>
      <c r="AC2629" s="7" t="s">
        <v>444</v>
      </c>
      <c r="AD2629" s="7" t="s">
        <v>445</v>
      </c>
      <c r="AE2629" s="7">
        <v>2.4295894654999999</v>
      </c>
      <c r="AF2629" s="7" t="s">
        <v>445</v>
      </c>
      <c r="AG2629" s="7">
        <v>3.9462356182999998</v>
      </c>
    </row>
    <row r="2630" spans="1:33" x14ac:dyDescent="0.25">
      <c r="A2630" s="1">
        <v>228773</v>
      </c>
      <c r="B2630" s="1">
        <v>20093006</v>
      </c>
      <c r="C2630" s="1">
        <v>9215559</v>
      </c>
      <c r="D2630" s="1">
        <v>272330</v>
      </c>
      <c r="E2630" s="1" t="s">
        <v>648</v>
      </c>
      <c r="F2630" s="1">
        <v>34203085</v>
      </c>
      <c r="G2630" s="1">
        <v>1.83</v>
      </c>
      <c r="H2630" s="1">
        <v>48.81425296707171</v>
      </c>
      <c r="I2630" s="1">
        <v>-15.423979397313833</v>
      </c>
      <c r="J2630" s="1">
        <v>18.327219093859359</v>
      </c>
      <c r="K2630" s="1">
        <v>-48.727144381634758</v>
      </c>
      <c r="L2630" s="1">
        <v>43.137579184528803</v>
      </c>
      <c r="M2630" s="1">
        <v>170.71749877929688</v>
      </c>
      <c r="N2630" s="1">
        <v>0.72102727716619319</v>
      </c>
      <c r="O2630" s="1">
        <v>0.96533690096206171</v>
      </c>
      <c r="P2630" s="1">
        <v>0.69603423724872648</v>
      </c>
      <c r="Q2630" s="1">
        <v>0.76892454944957389</v>
      </c>
      <c r="R2630" s="1">
        <v>0.9329846751933194</v>
      </c>
      <c r="S2630" s="1">
        <v>0.71739482101638019</v>
      </c>
      <c r="T2630" s="1">
        <v>0.71739482101638019</v>
      </c>
      <c r="U2630" s="1">
        <v>0.69603423724872648</v>
      </c>
      <c r="V2630" s="1">
        <v>406.790663</v>
      </c>
      <c r="W2630" s="1">
        <v>379.211635</v>
      </c>
      <c r="X2630" s="1">
        <v>262.000766</v>
      </c>
      <c r="Y2630" s="1">
        <v>389.46</v>
      </c>
      <c r="Z2630" s="7">
        <v>74463.375599999999</v>
      </c>
      <c r="AA2630" s="7">
        <v>5.1186623383000001</v>
      </c>
      <c r="AB2630" s="7">
        <v>4.4071150346000003</v>
      </c>
      <c r="AC2630" s="7" t="s">
        <v>444</v>
      </c>
      <c r="AD2630" s="7" t="s">
        <v>445</v>
      </c>
      <c r="AE2630" s="7">
        <v>2.8573570238000001</v>
      </c>
      <c r="AF2630" s="7" t="s">
        <v>445</v>
      </c>
      <c r="AG2630" s="7">
        <v>4.5631721800999996</v>
      </c>
    </row>
    <row r="2631" spans="1:33" x14ac:dyDescent="0.25">
      <c r="A2631" s="1">
        <v>230871</v>
      </c>
      <c r="B2631" s="1">
        <v>21051006</v>
      </c>
      <c r="C2631" s="1">
        <v>9215559</v>
      </c>
      <c r="D2631" s="1">
        <v>272358</v>
      </c>
      <c r="E2631" s="1" t="s">
        <v>648</v>
      </c>
      <c r="F2631" s="1">
        <v>34203085</v>
      </c>
      <c r="G2631" s="1">
        <v>1.83</v>
      </c>
      <c r="H2631" s="1">
        <v>53.217063249486444</v>
      </c>
      <c r="I2631" s="1">
        <v>-20.157552811781137</v>
      </c>
      <c r="J2631" s="1">
        <v>15.417854614880138</v>
      </c>
      <c r="K2631" s="1">
        <v>-52.375303924017437</v>
      </c>
      <c r="L2631" s="1">
        <v>47.426837958892541</v>
      </c>
      <c r="M2631" s="1">
        <v>170.71749877929688</v>
      </c>
      <c r="N2631" s="1">
        <v>0.72102727716619319</v>
      </c>
      <c r="O2631" s="1">
        <v>0.96533690096206171</v>
      </c>
      <c r="P2631" s="1">
        <v>0.69603423724872648</v>
      </c>
      <c r="Q2631" s="1">
        <v>0.76892454944957389</v>
      </c>
      <c r="R2631" s="1">
        <v>0.9329846751933194</v>
      </c>
      <c r="S2631" s="1">
        <v>0.71739482101638019</v>
      </c>
      <c r="T2631" s="1">
        <v>0.71739482101638019</v>
      </c>
      <c r="U2631" s="1">
        <v>0.69603423724872648</v>
      </c>
      <c r="V2631" s="1">
        <v>406.790663</v>
      </c>
      <c r="W2631" s="1">
        <v>379.211635</v>
      </c>
      <c r="X2631" s="1">
        <v>262.000766</v>
      </c>
      <c r="Y2631" s="1">
        <v>389.46</v>
      </c>
      <c r="Z2631" s="7">
        <v>74463.375599999999</v>
      </c>
      <c r="AA2631" s="7">
        <v>4.5652936709</v>
      </c>
      <c r="AB2631" s="7">
        <v>3.9597678828</v>
      </c>
      <c r="AC2631" s="7" t="s">
        <v>444</v>
      </c>
      <c r="AD2631" s="7" t="s">
        <v>445</v>
      </c>
      <c r="AE2631" s="7">
        <v>2.5886759321000001</v>
      </c>
      <c r="AF2631" s="7" t="s">
        <v>445</v>
      </c>
      <c r="AG2631" s="7">
        <v>4.1756739098000004</v>
      </c>
    </row>
    <row r="2632" spans="1:33" x14ac:dyDescent="0.25">
      <c r="A2632" s="1">
        <v>232969</v>
      </c>
      <c r="B2632" s="1">
        <v>26051006</v>
      </c>
      <c r="C2632" s="1">
        <v>9215559</v>
      </c>
      <c r="D2632" s="1">
        <v>272386</v>
      </c>
      <c r="E2632" s="1" t="s">
        <v>648</v>
      </c>
      <c r="F2632" s="1">
        <v>34203085</v>
      </c>
      <c r="G2632" s="1">
        <v>1.83</v>
      </c>
      <c r="H2632" s="1">
        <v>51.828190205271419</v>
      </c>
      <c r="I2632" s="1">
        <v>-19.717897917325779</v>
      </c>
      <c r="J2632" s="1">
        <v>15.06733699689998</v>
      </c>
      <c r="K2632" s="1">
        <v>-51.012446122382187</v>
      </c>
      <c r="L2632" s="1">
        <v>46.176980493782445</v>
      </c>
      <c r="M2632" s="1">
        <v>170.71749877929688</v>
      </c>
      <c r="N2632" s="1">
        <v>0.72102727716619319</v>
      </c>
      <c r="O2632" s="1">
        <v>0.96533690096206171</v>
      </c>
      <c r="P2632" s="1">
        <v>0.69603423724872648</v>
      </c>
      <c r="Q2632" s="1">
        <v>0.76892454944957389</v>
      </c>
      <c r="R2632" s="1">
        <v>0.9329846751933194</v>
      </c>
      <c r="S2632" s="1">
        <v>0.71739482101638019</v>
      </c>
      <c r="T2632" s="1">
        <v>0.71739482101638019</v>
      </c>
      <c r="U2632" s="1">
        <v>0.69603423724872648</v>
      </c>
      <c r="V2632" s="1">
        <v>406.790663</v>
      </c>
      <c r="W2632" s="1">
        <v>379.211635</v>
      </c>
      <c r="X2632" s="1">
        <v>262.000766</v>
      </c>
      <c r="Y2632" s="1">
        <v>389.46</v>
      </c>
      <c r="Z2632" s="7">
        <v>74463.375599999999</v>
      </c>
      <c r="AA2632" s="7">
        <v>4.7159276830000003</v>
      </c>
      <c r="AB2632" s="7">
        <v>4.0926779438000001</v>
      </c>
      <c r="AC2632" s="7" t="s">
        <v>444</v>
      </c>
      <c r="AD2632" s="7" t="s">
        <v>445</v>
      </c>
      <c r="AE2632" s="7">
        <v>2.6845516520000001</v>
      </c>
      <c r="AF2632" s="7" t="s">
        <v>445</v>
      </c>
      <c r="AG2632" s="7">
        <v>4.3139481567000004</v>
      </c>
    </row>
    <row r="2633" spans="1:33" ht="45" x14ac:dyDescent="0.25">
      <c r="A2633" s="1">
        <v>164701</v>
      </c>
      <c r="B2633" s="1">
        <v>20010000</v>
      </c>
      <c r="C2633" s="1">
        <v>9232422</v>
      </c>
      <c r="D2633" s="1">
        <v>392056</v>
      </c>
      <c r="E2633" s="248" t="s">
        <v>665</v>
      </c>
      <c r="F2633" s="1">
        <v>34203085</v>
      </c>
      <c r="G2633" s="1">
        <v>1.83</v>
      </c>
      <c r="H2633" s="1">
        <v>107.21532442663933</v>
      </c>
      <c r="I2633" s="1">
        <v>-45.30584304137038</v>
      </c>
      <c r="J2633" s="1">
        <v>22.756549367056131</v>
      </c>
      <c r="K2633" s="1">
        <v>-98.444838897876096</v>
      </c>
      <c r="L2633" s="1">
        <v>97.848740826259728</v>
      </c>
      <c r="M2633" s="1">
        <v>129.2774963</v>
      </c>
      <c r="N2633" s="1">
        <v>0.8633937618928571</v>
      </c>
      <c r="O2633" s="1">
        <v>0.96908163265306113</v>
      </c>
      <c r="P2633" s="1">
        <v>0.83669903639759824</v>
      </c>
      <c r="Q2633" s="1">
        <v>0.88226250792857142</v>
      </c>
      <c r="R2633" s="1">
        <v>0.94022448979591822</v>
      </c>
      <c r="S2633" s="1">
        <v>0.8295248163832083</v>
      </c>
      <c r="T2633" s="1">
        <v>0.8295248163832083</v>
      </c>
      <c r="U2633" s="1">
        <v>0.83669903639759824</v>
      </c>
      <c r="V2633" s="1">
        <v>406.790663</v>
      </c>
      <c r="W2633" s="1">
        <v>379.211635</v>
      </c>
      <c r="X2633" s="1">
        <v>262.000766</v>
      </c>
      <c r="Y2633" s="1">
        <v>389.46</v>
      </c>
      <c r="Z2633" s="7">
        <v>74463.375599999999</v>
      </c>
      <c r="AA2633" s="7">
        <v>2.2426171957999999</v>
      </c>
      <c r="AB2633" s="7">
        <v>1.9593345101999999</v>
      </c>
      <c r="AC2633" s="7" t="s">
        <v>444</v>
      </c>
      <c r="AD2633" s="7" t="s">
        <v>445</v>
      </c>
      <c r="AE2633" s="7">
        <v>1.2076945804999999</v>
      </c>
      <c r="AF2633" s="7" t="s">
        <v>445</v>
      </c>
      <c r="AG2633" s="7">
        <v>2.3100852249999999</v>
      </c>
    </row>
    <row r="2634" spans="1:33" ht="45" x14ac:dyDescent="0.25">
      <c r="A2634" s="1">
        <v>164702</v>
      </c>
      <c r="B2634" s="1">
        <v>20009000</v>
      </c>
      <c r="C2634" s="1">
        <v>9232422</v>
      </c>
      <c r="D2634" s="1">
        <v>392049</v>
      </c>
      <c r="E2634" s="248" t="s">
        <v>665</v>
      </c>
      <c r="F2634" s="1">
        <v>34203085</v>
      </c>
      <c r="G2634" s="1">
        <v>1.83</v>
      </c>
      <c r="H2634" s="1">
        <v>112.2324770499585</v>
      </c>
      <c r="I2634" s="1">
        <v>-39.871700723077666</v>
      </c>
      <c r="J2634" s="1">
        <v>32.05170865522043</v>
      </c>
      <c r="K2634" s="1">
        <v>-103.94269512331998</v>
      </c>
      <c r="L2634" s="1">
        <v>100.13602856199687</v>
      </c>
      <c r="M2634" s="1">
        <v>129.2774963</v>
      </c>
      <c r="N2634" s="1">
        <v>0.8633937618928571</v>
      </c>
      <c r="O2634" s="1">
        <v>0.96908163265306113</v>
      </c>
      <c r="P2634" s="1">
        <v>0.83669903639759824</v>
      </c>
      <c r="Q2634" s="1">
        <v>0.88226250792857142</v>
      </c>
      <c r="R2634" s="1">
        <v>0.94022448979591822</v>
      </c>
      <c r="S2634" s="1">
        <v>0.8295248163832083</v>
      </c>
      <c r="T2634" s="1">
        <v>0.8295248163832083</v>
      </c>
      <c r="U2634" s="1">
        <v>0.83669903639759824</v>
      </c>
      <c r="V2634" s="1">
        <v>406.790663</v>
      </c>
      <c r="W2634" s="1">
        <v>379.211635</v>
      </c>
      <c r="X2634" s="1">
        <v>262.000766</v>
      </c>
      <c r="Y2634" s="1">
        <v>389.46</v>
      </c>
      <c r="Z2634" s="7">
        <v>74463.375599999999</v>
      </c>
      <c r="AA2634" s="7">
        <v>2.1685499629999998</v>
      </c>
      <c r="AB2634" s="7">
        <v>1.8270427413999999</v>
      </c>
      <c r="AC2634" s="7" t="s">
        <v>444</v>
      </c>
      <c r="AD2634" s="7" t="s">
        <v>445</v>
      </c>
      <c r="AE2634" s="7">
        <v>1.0909226671000001</v>
      </c>
      <c r="AF2634" s="7" t="s">
        <v>445</v>
      </c>
      <c r="AG2634" s="7">
        <v>2.1350044014999998</v>
      </c>
    </row>
    <row r="2635" spans="1:33" ht="45" x14ac:dyDescent="0.25">
      <c r="A2635" s="1">
        <v>164703</v>
      </c>
      <c r="B2635" s="1">
        <v>20092000</v>
      </c>
      <c r="C2635" s="1">
        <v>9232422</v>
      </c>
      <c r="D2635" s="1">
        <v>392221</v>
      </c>
      <c r="E2635" s="248" t="s">
        <v>665</v>
      </c>
      <c r="F2635" s="1">
        <v>34203085</v>
      </c>
      <c r="G2635" s="1">
        <v>1.83</v>
      </c>
      <c r="H2635" s="1">
        <v>108.14002495140323</v>
      </c>
      <c r="I2635" s="1">
        <v>-41.893976426814035</v>
      </c>
      <c r="J2635" s="1">
        <v>26.481793103757742</v>
      </c>
      <c r="K2635" s="1">
        <v>-99.232900890019337</v>
      </c>
      <c r="L2635" s="1">
        <v>97.63826787575141</v>
      </c>
      <c r="M2635" s="1">
        <v>129.2774963</v>
      </c>
      <c r="N2635" s="1">
        <v>0.8633937618928571</v>
      </c>
      <c r="O2635" s="1">
        <v>0.96908163265306113</v>
      </c>
      <c r="P2635" s="1">
        <v>0.83669903639759824</v>
      </c>
      <c r="Q2635" s="1">
        <v>0.88226250792857142</v>
      </c>
      <c r="R2635" s="1">
        <v>0.94022448979591822</v>
      </c>
      <c r="S2635" s="1">
        <v>0.8295248163832083</v>
      </c>
      <c r="T2635" s="1">
        <v>0.8295248163832083</v>
      </c>
      <c r="U2635" s="1">
        <v>0.83669903639759824</v>
      </c>
      <c r="V2635" s="1">
        <v>406.790663</v>
      </c>
      <c r="W2635" s="1">
        <v>379.211635</v>
      </c>
      <c r="X2635" s="1">
        <v>262.000766</v>
      </c>
      <c r="Y2635" s="1">
        <v>389.46</v>
      </c>
      <c r="Z2635" s="7">
        <v>74463.375599999999</v>
      </c>
      <c r="AA2635" s="7">
        <v>2.249607111</v>
      </c>
      <c r="AB2635" s="7">
        <v>1.9340293729</v>
      </c>
      <c r="AC2635" s="7" t="s">
        <v>444</v>
      </c>
      <c r="AD2635" s="7" t="s">
        <v>445</v>
      </c>
      <c r="AE2635" s="7">
        <v>1.190162087</v>
      </c>
      <c r="AF2635" s="7" t="s">
        <v>445</v>
      </c>
      <c r="AG2635" s="7">
        <v>2.2837980527999999</v>
      </c>
    </row>
    <row r="2636" spans="1:33" ht="45" x14ac:dyDescent="0.25">
      <c r="A2636" s="1">
        <v>164704</v>
      </c>
      <c r="B2636" s="1">
        <v>21001000</v>
      </c>
      <c r="C2636" s="1">
        <v>9232422</v>
      </c>
      <c r="D2636" s="1">
        <v>392232</v>
      </c>
      <c r="E2636" s="248" t="s">
        <v>665</v>
      </c>
      <c r="F2636" s="1">
        <v>34203085</v>
      </c>
      <c r="G2636" s="1">
        <v>1.83</v>
      </c>
      <c r="H2636" s="1">
        <v>111.20466280738903</v>
      </c>
      <c r="I2636" s="1">
        <v>-43.052625926755162</v>
      </c>
      <c r="J2636" s="1">
        <v>28.35438430907557</v>
      </c>
      <c r="K2636" s="1">
        <v>-102.45549042248953</v>
      </c>
      <c r="L2636" s="1">
        <v>100.09112314476965</v>
      </c>
      <c r="M2636" s="1">
        <v>129.2774963</v>
      </c>
      <c r="N2636" s="1">
        <v>0.8633937618928571</v>
      </c>
      <c r="O2636" s="1">
        <v>0.96908163265306113</v>
      </c>
      <c r="P2636" s="1">
        <v>0.83669903639759824</v>
      </c>
      <c r="Q2636" s="1">
        <v>0.88226250792857142</v>
      </c>
      <c r="R2636" s="1">
        <v>0.94022448979591822</v>
      </c>
      <c r="S2636" s="1">
        <v>0.8295248163832083</v>
      </c>
      <c r="T2636" s="1">
        <v>0.8295248163832083</v>
      </c>
      <c r="U2636" s="1">
        <v>0.83669903639759824</v>
      </c>
      <c r="V2636" s="1">
        <v>406.790663</v>
      </c>
      <c r="W2636" s="1">
        <v>379.211635</v>
      </c>
      <c r="X2636" s="1">
        <v>262.000766</v>
      </c>
      <c r="Y2636" s="1">
        <v>389.46</v>
      </c>
      <c r="Z2636" s="7">
        <v>74463.375599999999</v>
      </c>
      <c r="AA2636" s="7">
        <v>2.1699715182000001</v>
      </c>
      <c r="AB2636" s="7">
        <v>1.8531718148</v>
      </c>
      <c r="AC2636" s="7" t="s">
        <v>444</v>
      </c>
      <c r="AD2636" s="7" t="s">
        <v>445</v>
      </c>
      <c r="AE2636" s="7">
        <v>1.1212737005</v>
      </c>
      <c r="AF2636" s="7" t="s">
        <v>445</v>
      </c>
      <c r="AG2636" s="7">
        <v>2.1805109260000002</v>
      </c>
    </row>
    <row r="2637" spans="1:33" ht="45" x14ac:dyDescent="0.25">
      <c r="A2637" s="1">
        <v>164705</v>
      </c>
      <c r="B2637" s="1">
        <v>26001000</v>
      </c>
      <c r="C2637" s="1">
        <v>9232422</v>
      </c>
      <c r="D2637" s="1">
        <v>392250</v>
      </c>
      <c r="E2637" s="248" t="s">
        <v>665</v>
      </c>
      <c r="F2637" s="1">
        <v>34203085</v>
      </c>
      <c r="G2637" s="1">
        <v>1.83</v>
      </c>
      <c r="H2637" s="1">
        <v>111.13466233270293</v>
      </c>
      <c r="I2637" s="1">
        <v>-42.780503397510543</v>
      </c>
      <c r="J2637" s="1">
        <v>28.589263691717818</v>
      </c>
      <c r="K2637" s="1">
        <v>-102.39033283619544</v>
      </c>
      <c r="L2637" s="1">
        <v>99.959584273883962</v>
      </c>
      <c r="M2637" s="1">
        <v>129.2774963</v>
      </c>
      <c r="N2637" s="1">
        <v>0.8633937618928571</v>
      </c>
      <c r="O2637" s="1">
        <v>0.96908163265306113</v>
      </c>
      <c r="P2637" s="1">
        <v>0.83669903639759824</v>
      </c>
      <c r="Q2637" s="1">
        <v>0.88226250792857142</v>
      </c>
      <c r="R2637" s="1">
        <v>0.94022448979591822</v>
      </c>
      <c r="S2637" s="1">
        <v>0.8295248163832083</v>
      </c>
      <c r="T2637" s="1">
        <v>0.8295248163832083</v>
      </c>
      <c r="U2637" s="1">
        <v>0.83669903639759824</v>
      </c>
      <c r="V2637" s="1">
        <v>406.790663</v>
      </c>
      <c r="W2637" s="1">
        <v>379.211635</v>
      </c>
      <c r="X2637" s="1">
        <v>262.000766</v>
      </c>
      <c r="Y2637" s="1">
        <v>389.46</v>
      </c>
      <c r="Z2637" s="7">
        <v>74463.375599999999</v>
      </c>
      <c r="AA2637" s="7">
        <v>2.1741429489000001</v>
      </c>
      <c r="AB2637" s="7">
        <v>1.8549689442999999</v>
      </c>
      <c r="AC2637" s="7" t="s">
        <v>444</v>
      </c>
      <c r="AD2637" s="7" t="s">
        <v>445</v>
      </c>
      <c r="AE2637" s="7">
        <v>1.1226236040999999</v>
      </c>
      <c r="AF2637" s="7" t="s">
        <v>445</v>
      </c>
      <c r="AG2637" s="7">
        <v>2.1825348905999999</v>
      </c>
    </row>
    <row r="2638" spans="1:33" ht="45" x14ac:dyDescent="0.25">
      <c r="A2638" s="1">
        <v>164706</v>
      </c>
      <c r="B2638" s="1">
        <v>21002000</v>
      </c>
      <c r="C2638" s="1">
        <v>9232422</v>
      </c>
      <c r="D2638" s="1">
        <v>392239</v>
      </c>
      <c r="E2638" s="248" t="s">
        <v>665</v>
      </c>
      <c r="F2638" s="1">
        <v>34203085</v>
      </c>
      <c r="G2638" s="1">
        <v>1.83</v>
      </c>
      <c r="H2638" s="1">
        <v>108.50021149621128</v>
      </c>
      <c r="I2638" s="1">
        <v>-40.441943987685988</v>
      </c>
      <c r="J2638" s="1">
        <v>28.900197701020964</v>
      </c>
      <c r="K2638" s="1">
        <v>-99.861785370579113</v>
      </c>
      <c r="L2638" s="1">
        <v>97.329114139238882</v>
      </c>
      <c r="M2638" s="1">
        <v>129.2774963</v>
      </c>
      <c r="N2638" s="1">
        <v>0.8633937618928571</v>
      </c>
      <c r="O2638" s="1">
        <v>0.96908163265306113</v>
      </c>
      <c r="P2638" s="1">
        <v>0.83669903639759824</v>
      </c>
      <c r="Q2638" s="1">
        <v>0.88226250792857142</v>
      </c>
      <c r="R2638" s="1">
        <v>0.94022448979591822</v>
      </c>
      <c r="S2638" s="1">
        <v>0.8295248163832083</v>
      </c>
      <c r="T2638" s="1">
        <v>0.8295248163832083</v>
      </c>
      <c r="U2638" s="1">
        <v>0.83669903639759824</v>
      </c>
      <c r="V2638" s="1">
        <v>406.790663</v>
      </c>
      <c r="W2638" s="1">
        <v>379.211635</v>
      </c>
      <c r="X2638" s="1">
        <v>262.000766</v>
      </c>
      <c r="Y2638" s="1">
        <v>389.46</v>
      </c>
      <c r="Z2638" s="7">
        <v>74463.375599999999</v>
      </c>
      <c r="AA2638" s="7">
        <v>2.2599290808000001</v>
      </c>
      <c r="AB2638" s="7">
        <v>1.9242893190999999</v>
      </c>
      <c r="AC2638" s="7" t="s">
        <v>444</v>
      </c>
      <c r="AD2638" s="7" t="s">
        <v>445</v>
      </c>
      <c r="AE2638" s="7">
        <v>1.1763694339999999</v>
      </c>
      <c r="AF2638" s="7" t="s">
        <v>445</v>
      </c>
      <c r="AG2638" s="7">
        <v>2.2631181738000001</v>
      </c>
    </row>
    <row r="2639" spans="1:33" ht="45" x14ac:dyDescent="0.25">
      <c r="A2639" s="1">
        <v>164707</v>
      </c>
      <c r="B2639" s="1">
        <v>20050006</v>
      </c>
      <c r="C2639" s="1">
        <v>9232422</v>
      </c>
      <c r="D2639" s="1">
        <v>392190</v>
      </c>
      <c r="E2639" s="248" t="s">
        <v>665</v>
      </c>
      <c r="F2639" s="1">
        <v>34203085</v>
      </c>
      <c r="G2639" s="1">
        <v>1.83</v>
      </c>
      <c r="H2639" s="1">
        <v>111.85662376134573</v>
      </c>
      <c r="I2639" s="1">
        <v>-45.22609066281025</v>
      </c>
      <c r="J2639" s="1">
        <v>26.748199698596157</v>
      </c>
      <c r="K2639" s="1">
        <v>-102.16498097015162</v>
      </c>
      <c r="L2639" s="1">
        <v>101.17346492654096</v>
      </c>
      <c r="M2639" s="1">
        <v>129.2774963</v>
      </c>
      <c r="N2639" s="1">
        <v>0.8633937618928571</v>
      </c>
      <c r="O2639" s="1">
        <v>0.96908163265306113</v>
      </c>
      <c r="P2639" s="1">
        <v>0.83669903639759824</v>
      </c>
      <c r="Q2639" s="1">
        <v>0.88226250792857142</v>
      </c>
      <c r="R2639" s="1">
        <v>0.94022448979591822</v>
      </c>
      <c r="S2639" s="1">
        <v>0.8295248163832083</v>
      </c>
      <c r="T2639" s="1">
        <v>0.8295248163832083</v>
      </c>
      <c r="U2639" s="1">
        <v>0.83669903639759824</v>
      </c>
      <c r="V2639" s="1">
        <v>406.790663</v>
      </c>
      <c r="W2639" s="1">
        <v>379.211635</v>
      </c>
      <c r="X2639" s="1">
        <v>262.000766</v>
      </c>
      <c r="Y2639" s="1">
        <v>389.46</v>
      </c>
      <c r="Z2639" s="7">
        <v>74463.375599999999</v>
      </c>
      <c r="AA2639" s="7">
        <v>2.1360595372</v>
      </c>
      <c r="AB2639" s="7">
        <v>1.836541985</v>
      </c>
      <c r="AC2639" s="7" t="s">
        <v>444</v>
      </c>
      <c r="AD2639" s="7" t="s">
        <v>445</v>
      </c>
      <c r="AE2639" s="7">
        <v>1.1273056114</v>
      </c>
      <c r="AF2639" s="7" t="s">
        <v>445</v>
      </c>
      <c r="AG2639" s="7">
        <v>2.1895548123999999</v>
      </c>
    </row>
    <row r="2640" spans="1:33" ht="45" x14ac:dyDescent="0.25">
      <c r="A2640" s="1">
        <v>164708</v>
      </c>
      <c r="B2640" s="1">
        <v>26002000</v>
      </c>
      <c r="C2640" s="1">
        <v>9232422</v>
      </c>
      <c r="D2640" s="1">
        <v>392257</v>
      </c>
      <c r="E2640" s="248" t="s">
        <v>665</v>
      </c>
      <c r="F2640" s="1">
        <v>34203085</v>
      </c>
      <c r="G2640" s="1">
        <v>1.83</v>
      </c>
      <c r="H2640" s="1">
        <v>108.29728573575977</v>
      </c>
      <c r="I2640" s="1">
        <v>-40.163076081225263</v>
      </c>
      <c r="J2640" s="1">
        <v>29.069789932322259</v>
      </c>
      <c r="K2640" s="1">
        <v>-99.670062689739012</v>
      </c>
      <c r="L2640" s="1">
        <v>97.089011839325423</v>
      </c>
      <c r="M2640" s="1">
        <v>129.2774963</v>
      </c>
      <c r="N2640" s="1">
        <v>0.8633937618928571</v>
      </c>
      <c r="O2640" s="1">
        <v>0.96908163265306113</v>
      </c>
      <c r="P2640" s="1">
        <v>0.83669903639759824</v>
      </c>
      <c r="Q2640" s="1">
        <v>0.88226250792857142</v>
      </c>
      <c r="R2640" s="1">
        <v>0.94022448979591822</v>
      </c>
      <c r="S2640" s="1">
        <v>0.8295248163832083</v>
      </c>
      <c r="T2640" s="1">
        <v>0.8295248163832083</v>
      </c>
      <c r="U2640" s="1">
        <v>0.83669903639759824</v>
      </c>
      <c r="V2640" s="1">
        <v>406.790663</v>
      </c>
      <c r="W2640" s="1">
        <v>379.211635</v>
      </c>
      <c r="X2640" s="1">
        <v>262.000766</v>
      </c>
      <c r="Y2640" s="1">
        <v>389.46</v>
      </c>
      <c r="Z2640" s="7">
        <v>74463.375599999999</v>
      </c>
      <c r="AA2640" s="7">
        <v>2.2679909248999999</v>
      </c>
      <c r="AB2640" s="7">
        <v>1.9297688067000001</v>
      </c>
      <c r="AC2640" s="7" t="s">
        <v>444</v>
      </c>
      <c r="AD2640" s="7" t="s">
        <v>445</v>
      </c>
      <c r="AE2640" s="7">
        <v>1.1805558404000001</v>
      </c>
      <c r="AF2640" s="7" t="s">
        <v>445</v>
      </c>
      <c r="AG2640" s="7">
        <v>2.2693950210999998</v>
      </c>
    </row>
    <row r="2641" spans="1:33" ht="45" x14ac:dyDescent="0.25">
      <c r="A2641" s="1">
        <v>164709</v>
      </c>
      <c r="B2641" s="1">
        <v>20030000</v>
      </c>
      <c r="C2641" s="1">
        <v>9232422</v>
      </c>
      <c r="D2641" s="1">
        <v>392151</v>
      </c>
      <c r="E2641" s="248" t="s">
        <v>665</v>
      </c>
      <c r="F2641" s="1">
        <v>34203085</v>
      </c>
      <c r="G2641" s="1">
        <v>1.83</v>
      </c>
      <c r="H2641" s="1">
        <v>112.2754870541072</v>
      </c>
      <c r="I2641" s="1">
        <v>-39.801018159240073</v>
      </c>
      <c r="J2641" s="1">
        <v>32.142375593376649</v>
      </c>
      <c r="K2641" s="1">
        <v>-103.98647672368564</v>
      </c>
      <c r="L2641" s="1">
        <v>100.15561130569878</v>
      </c>
      <c r="M2641" s="1">
        <v>129.2774963</v>
      </c>
      <c r="N2641" s="1">
        <v>0.8633937618928571</v>
      </c>
      <c r="O2641" s="1">
        <v>0.96908163265306113</v>
      </c>
      <c r="P2641" s="1">
        <v>0.83669903639759824</v>
      </c>
      <c r="Q2641" s="1">
        <v>0.88226250792857142</v>
      </c>
      <c r="R2641" s="1">
        <v>0.94022448979591822</v>
      </c>
      <c r="S2641" s="1">
        <v>0.8295248163832083</v>
      </c>
      <c r="T2641" s="1">
        <v>0.8295248163832083</v>
      </c>
      <c r="U2641" s="1">
        <v>0.83669903639759824</v>
      </c>
      <c r="V2641" s="1">
        <v>406.790663</v>
      </c>
      <c r="W2641" s="1">
        <v>379.211635</v>
      </c>
      <c r="X2641" s="1">
        <v>262.000766</v>
      </c>
      <c r="Y2641" s="1">
        <v>389.46</v>
      </c>
      <c r="Z2641" s="7">
        <v>74463.375599999999</v>
      </c>
      <c r="AA2641" s="7">
        <v>2.167930438</v>
      </c>
      <c r="AB2641" s="7">
        <v>1.8259597702000001</v>
      </c>
      <c r="AC2641" s="7" t="s">
        <v>444</v>
      </c>
      <c r="AD2641" s="7" t="s">
        <v>445</v>
      </c>
      <c r="AE2641" s="7">
        <v>1.0900423224</v>
      </c>
      <c r="AF2641" s="7" t="s">
        <v>445</v>
      </c>
      <c r="AG2641" s="7">
        <v>2.1336844653</v>
      </c>
    </row>
    <row r="2642" spans="1:33" ht="45" x14ac:dyDescent="0.25">
      <c r="A2642" s="1">
        <v>164710</v>
      </c>
      <c r="B2642" s="1">
        <v>20031000</v>
      </c>
      <c r="C2642" s="1">
        <v>9232422</v>
      </c>
      <c r="D2642" s="1">
        <v>392158</v>
      </c>
      <c r="E2642" s="248" t="s">
        <v>665</v>
      </c>
      <c r="F2642" s="1">
        <v>34203085</v>
      </c>
      <c r="G2642" s="1">
        <v>1.83</v>
      </c>
      <c r="H2642" s="1">
        <v>107.18173230156766</v>
      </c>
      <c r="I2642" s="1">
        <v>-45.013824672010131</v>
      </c>
      <c r="J2642" s="1">
        <v>23.030804553974598</v>
      </c>
      <c r="K2642" s="1">
        <v>-98.449254602072301</v>
      </c>
      <c r="L2642" s="1">
        <v>97.729727266960367</v>
      </c>
      <c r="M2642" s="1">
        <v>129.2774963</v>
      </c>
      <c r="N2642" s="1">
        <v>0.8633937618928571</v>
      </c>
      <c r="O2642" s="1">
        <v>0.96908163265306113</v>
      </c>
      <c r="P2642" s="1">
        <v>0.83669903639759824</v>
      </c>
      <c r="Q2642" s="1">
        <v>0.88226250792857142</v>
      </c>
      <c r="R2642" s="1">
        <v>0.94022448979591822</v>
      </c>
      <c r="S2642" s="1">
        <v>0.8295248163832083</v>
      </c>
      <c r="T2642" s="1">
        <v>0.8295248163832083</v>
      </c>
      <c r="U2642" s="1">
        <v>0.83669903639759824</v>
      </c>
      <c r="V2642" s="1">
        <v>406.790663</v>
      </c>
      <c r="W2642" s="1">
        <v>379.211635</v>
      </c>
      <c r="X2642" s="1">
        <v>262.000766</v>
      </c>
      <c r="Y2642" s="1">
        <v>389.46</v>
      </c>
      <c r="Z2642" s="7">
        <v>74463.375599999999</v>
      </c>
      <c r="AA2642" s="7">
        <v>2.2465659985999999</v>
      </c>
      <c r="AB2642" s="7">
        <v>1.9602620034</v>
      </c>
      <c r="AC2642" s="7" t="s">
        <v>444</v>
      </c>
      <c r="AD2642" s="7" t="s">
        <v>445</v>
      </c>
      <c r="AE2642" s="7">
        <v>1.2075955596000001</v>
      </c>
      <c r="AF2642" s="7" t="s">
        <v>445</v>
      </c>
      <c r="AG2642" s="7">
        <v>2.3099367591000002</v>
      </c>
    </row>
    <row r="2643" spans="1:33" ht="45" x14ac:dyDescent="0.25">
      <c r="A2643" s="1">
        <v>164711</v>
      </c>
      <c r="B2643" s="1">
        <v>20051006</v>
      </c>
      <c r="C2643" s="1">
        <v>9232422</v>
      </c>
      <c r="D2643" s="1">
        <v>392193</v>
      </c>
      <c r="E2643" s="248" t="s">
        <v>665</v>
      </c>
      <c r="F2643" s="1">
        <v>34203085</v>
      </c>
      <c r="G2643" s="1">
        <v>1.83</v>
      </c>
      <c r="H2643" s="1">
        <v>108.3882592027406</v>
      </c>
      <c r="I2643" s="1">
        <v>-38.135818326075452</v>
      </c>
      <c r="J2643" s="1">
        <v>31.246330062601167</v>
      </c>
      <c r="K2643" s="1">
        <v>-99.991920216066575</v>
      </c>
      <c r="L2643" s="1">
        <v>96.635885479591678</v>
      </c>
      <c r="M2643" s="1">
        <v>129.2774963</v>
      </c>
      <c r="N2643" s="1">
        <v>0.8633937618928571</v>
      </c>
      <c r="O2643" s="1">
        <v>0.96908163265306113</v>
      </c>
      <c r="P2643" s="1">
        <v>0.83669903639759824</v>
      </c>
      <c r="Q2643" s="1">
        <v>0.88226250792857142</v>
      </c>
      <c r="R2643" s="1">
        <v>0.94022448979591822</v>
      </c>
      <c r="S2643" s="1">
        <v>0.8295248163832083</v>
      </c>
      <c r="T2643" s="1">
        <v>0.8295248163832083</v>
      </c>
      <c r="U2643" s="1">
        <v>0.83669903639759824</v>
      </c>
      <c r="V2643" s="1">
        <v>406.790663</v>
      </c>
      <c r="W2643" s="1">
        <v>379.211635</v>
      </c>
      <c r="X2643" s="1">
        <v>262.000766</v>
      </c>
      <c r="Y2643" s="1">
        <v>389.46</v>
      </c>
      <c r="Z2643" s="7">
        <v>74463.375599999999</v>
      </c>
      <c r="AA2643" s="7">
        <v>2.2833145576999998</v>
      </c>
      <c r="AB2643" s="7">
        <v>1.9273097652</v>
      </c>
      <c r="AC2643" s="7" t="s">
        <v>444</v>
      </c>
      <c r="AD2643" s="7" t="s">
        <v>445</v>
      </c>
      <c r="AE2643" s="7">
        <v>1.1735369901999999</v>
      </c>
      <c r="AF2643" s="7" t="s">
        <v>445</v>
      </c>
      <c r="AG2643" s="7">
        <v>2.2588713769000002</v>
      </c>
    </row>
    <row r="2644" spans="1:33" ht="30" x14ac:dyDescent="0.25">
      <c r="A2644" s="1">
        <v>164712</v>
      </c>
      <c r="B2644" s="1">
        <v>20014000</v>
      </c>
      <c r="C2644" s="1">
        <v>9232434</v>
      </c>
      <c r="D2644" s="1">
        <v>392080</v>
      </c>
      <c r="E2644" s="248" t="s">
        <v>666</v>
      </c>
      <c r="F2644" s="1">
        <v>34203085</v>
      </c>
      <c r="G2644" s="1">
        <v>1.83</v>
      </c>
      <c r="H2644" s="1">
        <v>77.507571616385547</v>
      </c>
      <c r="I2644" s="1">
        <v>-45.443225938900035</v>
      </c>
      <c r="J2644" s="1">
        <v>8.4116397779753331</v>
      </c>
      <c r="K2644" s="1">
        <v>-71.096136528152257</v>
      </c>
      <c r="L2644" s="1">
        <v>73.666397575123725</v>
      </c>
      <c r="M2644" s="1">
        <v>178.83000179999999</v>
      </c>
      <c r="N2644" s="1">
        <v>0.69152726618181815</v>
      </c>
      <c r="O2644" s="1">
        <v>0.96908163265306113</v>
      </c>
      <c r="P2644" s="1">
        <v>0.67014637213558437</v>
      </c>
      <c r="Q2644" s="1">
        <v>0.74237453956363642</v>
      </c>
      <c r="R2644" s="1">
        <v>0.94022448979591822</v>
      </c>
      <c r="S2644" s="1">
        <v>0.69799872269869978</v>
      </c>
      <c r="T2644" s="1">
        <v>0.69799872269869978</v>
      </c>
      <c r="U2644" s="1">
        <v>0.67014637213558437</v>
      </c>
      <c r="V2644" s="1">
        <v>406.790663</v>
      </c>
      <c r="W2644" s="1">
        <v>379.211635</v>
      </c>
      <c r="X2644" s="1">
        <v>262.000766</v>
      </c>
      <c r="Y2644" s="1">
        <v>389.46</v>
      </c>
      <c r="Z2644" s="7">
        <v>74463.375599999999</v>
      </c>
      <c r="AA2644" s="7">
        <v>2.4497044763</v>
      </c>
      <c r="AB2644" s="7">
        <v>2.278741627</v>
      </c>
      <c r="AC2644" s="7" t="s">
        <v>444</v>
      </c>
      <c r="AD2644" s="7" t="s">
        <v>445</v>
      </c>
      <c r="AE2644" s="7">
        <v>1.5722382248</v>
      </c>
      <c r="AF2644" s="7" t="s">
        <v>445</v>
      </c>
      <c r="AG2644" s="7">
        <v>2.6710181289000001</v>
      </c>
    </row>
    <row r="2645" spans="1:33" ht="30" x14ac:dyDescent="0.25">
      <c r="A2645" s="1">
        <v>164713</v>
      </c>
      <c r="B2645" s="1">
        <v>20016000</v>
      </c>
      <c r="C2645" s="1">
        <v>9232434</v>
      </c>
      <c r="D2645" s="1">
        <v>392090</v>
      </c>
      <c r="E2645" s="248" t="s">
        <v>666</v>
      </c>
      <c r="F2645" s="1">
        <v>34203085</v>
      </c>
      <c r="G2645" s="1">
        <v>1.83</v>
      </c>
      <c r="H2645" s="1">
        <v>75.732488051673116</v>
      </c>
      <c r="I2645" s="1">
        <v>-44.615685782223004</v>
      </c>
      <c r="J2645" s="1">
        <v>7.7561252069964883</v>
      </c>
      <c r="K2645" s="1">
        <v>-69.218864879324414</v>
      </c>
      <c r="L2645" s="1">
        <v>72.170765609116785</v>
      </c>
      <c r="M2645" s="1">
        <v>178.83000179999999</v>
      </c>
      <c r="N2645" s="1">
        <v>0.69152726618181815</v>
      </c>
      <c r="O2645" s="1">
        <v>0.96908163265306113</v>
      </c>
      <c r="P2645" s="1">
        <v>0.67014637213558437</v>
      </c>
      <c r="Q2645" s="1">
        <v>0.74237453956363642</v>
      </c>
      <c r="R2645" s="1">
        <v>0.94022448979591822</v>
      </c>
      <c r="S2645" s="1">
        <v>0.69799872269869978</v>
      </c>
      <c r="T2645" s="1">
        <v>0.69799872269869978</v>
      </c>
      <c r="U2645" s="1">
        <v>0.67014637213558437</v>
      </c>
      <c r="V2645" s="1">
        <v>406.790663</v>
      </c>
      <c r="W2645" s="1">
        <v>379.211635</v>
      </c>
      <c r="X2645" s="1">
        <v>262.000766</v>
      </c>
      <c r="Y2645" s="1">
        <v>389.46</v>
      </c>
      <c r="Z2645" s="7">
        <v>74463.375599999999</v>
      </c>
      <c r="AA2645" s="7">
        <v>2.5211944798000001</v>
      </c>
      <c r="AB2645" s="7">
        <v>2.3555916093999998</v>
      </c>
      <c r="AC2645" s="7" t="s">
        <v>444</v>
      </c>
      <c r="AD2645" s="7" t="s">
        <v>445</v>
      </c>
      <c r="AE2645" s="7">
        <v>1.6419994077</v>
      </c>
      <c r="AF2645" s="7" t="s">
        <v>445</v>
      </c>
      <c r="AG2645" s="7">
        <v>2.7705791123000001</v>
      </c>
    </row>
    <row r="2646" spans="1:33" ht="30" x14ac:dyDescent="0.25">
      <c r="A2646" s="1">
        <v>164714</v>
      </c>
      <c r="B2646" s="1">
        <v>20017000</v>
      </c>
      <c r="C2646" s="1">
        <v>9232434</v>
      </c>
      <c r="D2646" s="1">
        <v>392095</v>
      </c>
      <c r="E2646" s="248" t="s">
        <v>666</v>
      </c>
      <c r="F2646" s="1">
        <v>34203085</v>
      </c>
      <c r="G2646" s="1">
        <v>1.83</v>
      </c>
      <c r="H2646" s="1">
        <v>64.784158247232</v>
      </c>
      <c r="I2646" s="1">
        <v>-44.954827061690793</v>
      </c>
      <c r="J2646" s="1">
        <v>-0.33171461165066995</v>
      </c>
      <c r="K2646" s="1">
        <v>-59.272616666717433</v>
      </c>
      <c r="L2646" s="1">
        <v>64.952910740828159</v>
      </c>
      <c r="M2646" s="1">
        <v>178.83000179999999</v>
      </c>
      <c r="N2646" s="1">
        <v>0.69152726618181815</v>
      </c>
      <c r="O2646" s="1">
        <v>0.96908163265306113</v>
      </c>
      <c r="P2646" s="1">
        <v>0.67014637213558437</v>
      </c>
      <c r="Q2646" s="1">
        <v>0.74237453956363642</v>
      </c>
      <c r="R2646" s="1">
        <v>0.94022448979591822</v>
      </c>
      <c r="S2646" s="1">
        <v>0.69799872269869978</v>
      </c>
      <c r="T2646" s="1">
        <v>0.69799872269869978</v>
      </c>
      <c r="U2646" s="1">
        <v>0.67014637213558437</v>
      </c>
      <c r="V2646" s="1">
        <v>406.790663</v>
      </c>
      <c r="W2646" s="1">
        <v>379.211635</v>
      </c>
      <c r="X2646" s="1">
        <v>262.000766</v>
      </c>
      <c r="Y2646" s="1">
        <v>389.46</v>
      </c>
      <c r="Z2646" s="7">
        <v>74463.375599999999</v>
      </c>
      <c r="AA2646" s="7">
        <v>2.9124851922000001</v>
      </c>
      <c r="AB2646" s="7">
        <v>2.9226765978000002</v>
      </c>
      <c r="AC2646" s="7" t="s">
        <v>444</v>
      </c>
      <c r="AD2646" s="7">
        <v>550.30583216000002</v>
      </c>
      <c r="AE2646" s="7">
        <v>2.0853404202000001</v>
      </c>
      <c r="AF2646" s="7">
        <v>785.80648040999995</v>
      </c>
      <c r="AG2646" s="7">
        <v>3.4033015711000001</v>
      </c>
    </row>
    <row r="2647" spans="1:33" ht="30" x14ac:dyDescent="0.25">
      <c r="A2647" s="1">
        <v>164715</v>
      </c>
      <c r="B2647" s="1">
        <v>20018000</v>
      </c>
      <c r="C2647" s="1">
        <v>9232434</v>
      </c>
      <c r="D2647" s="1">
        <v>392099</v>
      </c>
      <c r="E2647" s="248" t="s">
        <v>666</v>
      </c>
      <c r="F2647" s="1">
        <v>34203085</v>
      </c>
      <c r="G2647" s="1">
        <v>1.83</v>
      </c>
      <c r="H2647" s="1">
        <v>69.938784993266395</v>
      </c>
      <c r="I2647" s="1">
        <v>-42.933986952512633</v>
      </c>
      <c r="J2647" s="1">
        <v>5.4781631795074137</v>
      </c>
      <c r="K2647" s="1">
        <v>-63.999462423786404</v>
      </c>
      <c r="L2647" s="1">
        <v>67.369832934335136</v>
      </c>
      <c r="M2647" s="1">
        <v>178.83000179999999</v>
      </c>
      <c r="N2647" s="1">
        <v>0.69152726618181815</v>
      </c>
      <c r="O2647" s="1">
        <v>0.96908163265306113</v>
      </c>
      <c r="P2647" s="1">
        <v>0.67014637213558437</v>
      </c>
      <c r="Q2647" s="1">
        <v>0.74237453956363642</v>
      </c>
      <c r="R2647" s="1">
        <v>0.94022448979591822</v>
      </c>
      <c r="S2647" s="1">
        <v>0.69799872269869978</v>
      </c>
      <c r="T2647" s="1">
        <v>0.69799872269869978</v>
      </c>
      <c r="U2647" s="1">
        <v>0.67014637213558437</v>
      </c>
      <c r="V2647" s="1">
        <v>406.790663</v>
      </c>
      <c r="W2647" s="1">
        <v>379.211635</v>
      </c>
      <c r="X2647" s="1">
        <v>262.000766</v>
      </c>
      <c r="Y2647" s="1">
        <v>389.46</v>
      </c>
      <c r="Z2647" s="7">
        <v>74463.375599999999</v>
      </c>
      <c r="AA2647" s="7">
        <v>2.7721230764000002</v>
      </c>
      <c r="AB2647" s="7">
        <v>2.6335675760999999</v>
      </c>
      <c r="AC2647" s="7" t="s">
        <v>444</v>
      </c>
      <c r="AD2647" s="7" t="s">
        <v>445</v>
      </c>
      <c r="AE2647" s="7">
        <v>1.8574646268999999</v>
      </c>
      <c r="AF2647" s="7" t="s">
        <v>445</v>
      </c>
      <c r="AG2647" s="7">
        <v>3.0780843496000001</v>
      </c>
    </row>
    <row r="2648" spans="1:33" ht="30" x14ac:dyDescent="0.25">
      <c r="A2648" s="1">
        <v>164716</v>
      </c>
      <c r="B2648" s="1">
        <v>20015000</v>
      </c>
      <c r="C2648" s="1">
        <v>9232434</v>
      </c>
      <c r="D2648" s="1">
        <v>392085</v>
      </c>
      <c r="E2648" s="248" t="s">
        <v>666</v>
      </c>
      <c r="F2648" s="1">
        <v>34203085</v>
      </c>
      <c r="G2648" s="1">
        <v>1.83</v>
      </c>
      <c r="H2648" s="1">
        <v>67.53276603044452</v>
      </c>
      <c r="I2648" s="1">
        <v>-42.648568215732077</v>
      </c>
      <c r="J2648" s="1">
        <v>4.1011059897457596</v>
      </c>
      <c r="K2648" s="1">
        <v>-62.108633628608871</v>
      </c>
      <c r="L2648" s="1">
        <v>65.581268545409515</v>
      </c>
      <c r="M2648" s="1">
        <v>178.83000179999999</v>
      </c>
      <c r="N2648" s="1">
        <v>0.69152726618181815</v>
      </c>
      <c r="O2648" s="1">
        <v>0.96908163265306113</v>
      </c>
      <c r="P2648" s="1">
        <v>0.67014637213558437</v>
      </c>
      <c r="Q2648" s="1">
        <v>0.74237453956363642</v>
      </c>
      <c r="R2648" s="1">
        <v>0.94022448979591822</v>
      </c>
      <c r="S2648" s="1">
        <v>0.69799872269869978</v>
      </c>
      <c r="T2648" s="1">
        <v>0.69799872269869978</v>
      </c>
      <c r="U2648" s="1">
        <v>0.67014637213558437</v>
      </c>
      <c r="V2648" s="1">
        <v>406.790663</v>
      </c>
      <c r="W2648" s="1">
        <v>379.211635</v>
      </c>
      <c r="X2648" s="1">
        <v>262.000766</v>
      </c>
      <c r="Y2648" s="1">
        <v>389.46</v>
      </c>
      <c r="Z2648" s="7">
        <v>74463.375599999999</v>
      </c>
      <c r="AA2648" s="7">
        <v>2.8749982594999999</v>
      </c>
      <c r="AB2648" s="7">
        <v>2.7630222543</v>
      </c>
      <c r="AC2648" s="7" t="s">
        <v>444</v>
      </c>
      <c r="AD2648" s="7" t="s">
        <v>445</v>
      </c>
      <c r="AE2648" s="7">
        <v>1.9444569833000001</v>
      </c>
      <c r="AF2648" s="7" t="s">
        <v>445</v>
      </c>
      <c r="AG2648" s="7">
        <v>3.2022371262</v>
      </c>
    </row>
    <row r="2649" spans="1:33" ht="30" x14ac:dyDescent="0.25">
      <c r="A2649" s="1">
        <v>164717</v>
      </c>
      <c r="B2649" s="1">
        <v>20003000</v>
      </c>
      <c r="C2649" s="1">
        <v>9232434</v>
      </c>
      <c r="D2649" s="1">
        <v>392014</v>
      </c>
      <c r="E2649" s="248" t="s">
        <v>666</v>
      </c>
      <c r="F2649" s="1">
        <v>34203085</v>
      </c>
      <c r="G2649" s="1">
        <v>1.83</v>
      </c>
      <c r="H2649" s="1">
        <v>72.591095204730237</v>
      </c>
      <c r="I2649" s="1">
        <v>-45.367098337027244</v>
      </c>
      <c r="J2649" s="1">
        <v>5.048856042158576</v>
      </c>
      <c r="K2649" s="1">
        <v>-66.363128734745871</v>
      </c>
      <c r="L2649" s="1">
        <v>70.206262429030772</v>
      </c>
      <c r="M2649" s="1">
        <v>178.83000179999999</v>
      </c>
      <c r="N2649" s="1">
        <v>0.69152726618181815</v>
      </c>
      <c r="O2649" s="1">
        <v>0.96908163265306113</v>
      </c>
      <c r="P2649" s="1">
        <v>0.67014637213558437</v>
      </c>
      <c r="Q2649" s="1">
        <v>0.74237453956363642</v>
      </c>
      <c r="R2649" s="1">
        <v>0.94022448979591822</v>
      </c>
      <c r="S2649" s="1">
        <v>0.69799872269869978</v>
      </c>
      <c r="T2649" s="1">
        <v>0.69799872269869978</v>
      </c>
      <c r="U2649" s="1">
        <v>0.67014637213558437</v>
      </c>
      <c r="V2649" s="1">
        <v>406.790663</v>
      </c>
      <c r="W2649" s="1">
        <v>379.211635</v>
      </c>
      <c r="X2649" s="1">
        <v>262.000766</v>
      </c>
      <c r="Y2649" s="1">
        <v>389.46</v>
      </c>
      <c r="Z2649" s="7">
        <v>74463.375599999999</v>
      </c>
      <c r="AA2649" s="7">
        <v>2.6197241196999999</v>
      </c>
      <c r="AB2649" s="7">
        <v>2.5008054465999998</v>
      </c>
      <c r="AC2649" s="7" t="s">
        <v>444</v>
      </c>
      <c r="AD2649" s="7" t="s">
        <v>445</v>
      </c>
      <c r="AE2649" s="7">
        <v>1.7556898461999999</v>
      </c>
      <c r="AF2649" s="7" t="s">
        <v>445</v>
      </c>
      <c r="AG2649" s="7">
        <v>2.9328345584000002</v>
      </c>
    </row>
    <row r="2650" spans="1:33" ht="30" x14ac:dyDescent="0.25">
      <c r="A2650" s="1">
        <v>164718</v>
      </c>
      <c r="B2650" s="1">
        <v>20055006</v>
      </c>
      <c r="C2650" s="1">
        <v>9232434</v>
      </c>
      <c r="D2650" s="1">
        <v>392205</v>
      </c>
      <c r="E2650" s="248" t="s">
        <v>666</v>
      </c>
      <c r="F2650" s="1">
        <v>34203085</v>
      </c>
      <c r="G2650" s="1">
        <v>1.83</v>
      </c>
      <c r="H2650" s="1">
        <v>69.770231100231442</v>
      </c>
      <c r="I2650" s="1">
        <v>-40.161935476863135</v>
      </c>
      <c r="J2650" s="1">
        <v>8.3953869070539611</v>
      </c>
      <c r="K2650" s="1">
        <v>-64.228635405297538</v>
      </c>
      <c r="L2650" s="1">
        <v>65.977969635732137</v>
      </c>
      <c r="M2650" s="1">
        <v>178.83000179999999</v>
      </c>
      <c r="N2650" s="1">
        <v>0.69152726618181815</v>
      </c>
      <c r="O2650" s="1">
        <v>0.96908163265306113</v>
      </c>
      <c r="P2650" s="1">
        <v>0.67014637213558437</v>
      </c>
      <c r="Q2650" s="1">
        <v>0.74237453956363642</v>
      </c>
      <c r="R2650" s="1">
        <v>0.94022448979591822</v>
      </c>
      <c r="S2650" s="1">
        <v>0.69799872269869978</v>
      </c>
      <c r="T2650" s="1">
        <v>0.69799872269869978</v>
      </c>
      <c r="U2650" s="1">
        <v>0.67014637213558437</v>
      </c>
      <c r="V2650" s="1">
        <v>406.790663</v>
      </c>
      <c r="W2650" s="1">
        <v>379.211635</v>
      </c>
      <c r="X2650" s="1">
        <v>262.000766</v>
      </c>
      <c r="Y2650" s="1">
        <v>389.46</v>
      </c>
      <c r="Z2650" s="7">
        <v>74463.375599999999</v>
      </c>
      <c r="AA2650" s="7">
        <v>2.8516993303999998</v>
      </c>
      <c r="AB2650" s="7">
        <v>2.6423457033000002</v>
      </c>
      <c r="AC2650" s="7" t="s">
        <v>444</v>
      </c>
      <c r="AD2650" s="7" t="s">
        <v>445</v>
      </c>
      <c r="AE2650" s="7">
        <v>1.8472689613</v>
      </c>
      <c r="AF2650" s="7" t="s">
        <v>445</v>
      </c>
      <c r="AG2650" s="7">
        <v>3.0635334138000001</v>
      </c>
    </row>
    <row r="2651" spans="1:33" ht="30" x14ac:dyDescent="0.25">
      <c r="A2651" s="1">
        <v>164719</v>
      </c>
      <c r="B2651" s="1">
        <v>20057006</v>
      </c>
      <c r="C2651" s="1">
        <v>9232434</v>
      </c>
      <c r="D2651" s="1">
        <v>392211</v>
      </c>
      <c r="E2651" s="248" t="s">
        <v>666</v>
      </c>
      <c r="F2651" s="1">
        <v>34203085</v>
      </c>
      <c r="G2651" s="1">
        <v>1.83</v>
      </c>
      <c r="H2651" s="1">
        <v>78.34000553876713</v>
      </c>
      <c r="I2651" s="1">
        <v>-50.005606044166605</v>
      </c>
      <c r="J2651" s="1">
        <v>5.5615973496926054</v>
      </c>
      <c r="K2651" s="1">
        <v>-71.553148460201058</v>
      </c>
      <c r="L2651" s="1">
        <v>75.719519834215959</v>
      </c>
      <c r="M2651" s="1">
        <v>178.83000179999999</v>
      </c>
      <c r="N2651" s="1">
        <v>0.69152726618181815</v>
      </c>
      <c r="O2651" s="1">
        <v>0.96908163265306113</v>
      </c>
      <c r="P2651" s="1">
        <v>0.67014637213558437</v>
      </c>
      <c r="Q2651" s="1">
        <v>0.74237453956363642</v>
      </c>
      <c r="R2651" s="1">
        <v>0.94022448979591822</v>
      </c>
      <c r="S2651" s="1">
        <v>0.69799872269869978</v>
      </c>
      <c r="T2651" s="1">
        <v>0.69799872269869978</v>
      </c>
      <c r="U2651" s="1">
        <v>0.67014637213558437</v>
      </c>
      <c r="V2651" s="1">
        <v>406.790663</v>
      </c>
      <c r="W2651" s="1">
        <v>379.211635</v>
      </c>
      <c r="X2651" s="1">
        <v>262.000766</v>
      </c>
      <c r="Y2651" s="1">
        <v>389.46</v>
      </c>
      <c r="Z2651" s="7">
        <v>74463.375599999999</v>
      </c>
      <c r="AA2651" s="7">
        <v>2.3561663098999999</v>
      </c>
      <c r="AB2651" s="7">
        <v>2.2439020104999998</v>
      </c>
      <c r="AC2651" s="7" t="s">
        <v>444</v>
      </c>
      <c r="AD2651" s="7" t="s">
        <v>445</v>
      </c>
      <c r="AE2651" s="7">
        <v>1.5558092683</v>
      </c>
      <c r="AF2651" s="7" t="s">
        <v>445</v>
      </c>
      <c r="AG2651" s="7">
        <v>2.6475712349</v>
      </c>
    </row>
    <row r="2652" spans="1:33" ht="30" x14ac:dyDescent="0.25">
      <c r="A2652" s="1">
        <v>164720</v>
      </c>
      <c r="B2652" s="1">
        <v>20056006</v>
      </c>
      <c r="C2652" s="1">
        <v>9232434</v>
      </c>
      <c r="D2652" s="1">
        <v>392208</v>
      </c>
      <c r="E2652" s="248" t="s">
        <v>666</v>
      </c>
      <c r="F2652" s="1">
        <v>34203085</v>
      </c>
      <c r="G2652" s="1">
        <v>1.83</v>
      </c>
      <c r="H2652" s="1">
        <v>67.433363975877398</v>
      </c>
      <c r="I2652" s="1">
        <v>-41.578545489594504</v>
      </c>
      <c r="J2652" s="1">
        <v>4.9384899485539471</v>
      </c>
      <c r="K2652" s="1">
        <v>-61.300656514814946</v>
      </c>
      <c r="L2652" s="1">
        <v>65.107249464294455</v>
      </c>
      <c r="M2652" s="1">
        <v>178.83000179999999</v>
      </c>
      <c r="N2652" s="1">
        <v>0.69152726618181815</v>
      </c>
      <c r="O2652" s="1">
        <v>0.96908163265306113</v>
      </c>
      <c r="P2652" s="1">
        <v>0.67014637213558437</v>
      </c>
      <c r="Q2652" s="1">
        <v>0.74237453956363642</v>
      </c>
      <c r="R2652" s="1">
        <v>0.94022448979591822</v>
      </c>
      <c r="S2652" s="1">
        <v>0.69799872269869978</v>
      </c>
      <c r="T2652" s="1">
        <v>0.69799872269869978</v>
      </c>
      <c r="U2652" s="1">
        <v>0.67014637213558437</v>
      </c>
      <c r="V2652" s="1">
        <v>406.790663</v>
      </c>
      <c r="W2652" s="1">
        <v>379.211635</v>
      </c>
      <c r="X2652" s="1">
        <v>262.000766</v>
      </c>
      <c r="Y2652" s="1">
        <v>389.46</v>
      </c>
      <c r="Z2652" s="7">
        <v>74463.375599999999</v>
      </c>
      <c r="AA2652" s="7">
        <v>2.9032105266000001</v>
      </c>
      <c r="AB2652" s="7">
        <v>2.7685692435</v>
      </c>
      <c r="AC2652" s="7" t="s">
        <v>444</v>
      </c>
      <c r="AD2652" s="7" t="s">
        <v>445</v>
      </c>
      <c r="AE2652" s="7">
        <v>1.9832665816999999</v>
      </c>
      <c r="AF2652" s="7" t="s">
        <v>445</v>
      </c>
      <c r="AG2652" s="7">
        <v>3.2576249739000001</v>
      </c>
    </row>
    <row r="2653" spans="1:33" ht="30" x14ac:dyDescent="0.25">
      <c r="A2653" s="1">
        <v>164721</v>
      </c>
      <c r="B2653" s="1">
        <v>20054006</v>
      </c>
      <c r="C2653" s="1">
        <v>9232434</v>
      </c>
      <c r="D2653" s="1">
        <v>392202</v>
      </c>
      <c r="E2653" s="248" t="s">
        <v>666</v>
      </c>
      <c r="F2653" s="1">
        <v>34203085</v>
      </c>
      <c r="G2653" s="1">
        <v>1.83</v>
      </c>
      <c r="H2653" s="1">
        <v>69.61222663397281</v>
      </c>
      <c r="I2653" s="1">
        <v>-37.708043338977127</v>
      </c>
      <c r="J2653" s="1">
        <v>10.75579780196183</v>
      </c>
      <c r="K2653" s="1">
        <v>-64.360171564735396</v>
      </c>
      <c r="L2653" s="1">
        <v>64.909979838795948</v>
      </c>
      <c r="M2653" s="1">
        <v>178.83000179999999</v>
      </c>
      <c r="N2653" s="1">
        <v>0.69152726618181815</v>
      </c>
      <c r="O2653" s="1">
        <v>0.96908163265306113</v>
      </c>
      <c r="P2653" s="1">
        <v>0.67014637213558437</v>
      </c>
      <c r="Q2653" s="1">
        <v>0.74237453956363642</v>
      </c>
      <c r="R2653" s="1">
        <v>0.94022448979591822</v>
      </c>
      <c r="S2653" s="1">
        <v>0.69799872269869978</v>
      </c>
      <c r="T2653" s="1">
        <v>0.69799872269869978</v>
      </c>
      <c r="U2653" s="1">
        <v>0.67014637213558437</v>
      </c>
      <c r="V2653" s="1">
        <v>406.790663</v>
      </c>
      <c r="W2653" s="1">
        <v>379.211635</v>
      </c>
      <c r="X2653" s="1">
        <v>262.000766</v>
      </c>
      <c r="Y2653" s="1">
        <v>389.46</v>
      </c>
      <c r="Z2653" s="7">
        <v>74463.375599999999</v>
      </c>
      <c r="AA2653" s="7">
        <v>2.9150728763</v>
      </c>
      <c r="AB2653" s="7">
        <v>2.6506130281</v>
      </c>
      <c r="AC2653" s="7" t="s">
        <v>444</v>
      </c>
      <c r="AD2653" s="7" t="s">
        <v>445</v>
      </c>
      <c r="AE2653" s="7">
        <v>1.8414498527000001</v>
      </c>
      <c r="AF2653" s="7" t="s">
        <v>445</v>
      </c>
      <c r="AG2653" s="7">
        <v>3.0552285637000001</v>
      </c>
    </row>
    <row r="2654" spans="1:33" ht="30" x14ac:dyDescent="0.25">
      <c r="A2654" s="1">
        <v>164722</v>
      </c>
      <c r="B2654" s="1">
        <v>20007000</v>
      </c>
      <c r="C2654" s="1">
        <v>9232434</v>
      </c>
      <c r="D2654" s="1">
        <v>392036</v>
      </c>
      <c r="E2654" s="248" t="s">
        <v>666</v>
      </c>
      <c r="F2654" s="1">
        <v>34203085</v>
      </c>
      <c r="G2654" s="1">
        <v>1.83</v>
      </c>
      <c r="H2654" s="1">
        <v>72.511277100054684</v>
      </c>
      <c r="I2654" s="1">
        <v>-45.178667883716159</v>
      </c>
      <c r="J2654" s="1">
        <v>5.3295223473703057</v>
      </c>
      <c r="K2654" s="1">
        <v>-66.457401534635451</v>
      </c>
      <c r="L2654" s="1">
        <v>70.002378683355658</v>
      </c>
      <c r="M2654" s="1">
        <v>178.83000179999999</v>
      </c>
      <c r="N2654" s="1">
        <v>0.69152726618181815</v>
      </c>
      <c r="O2654" s="1">
        <v>0.96908163265306113</v>
      </c>
      <c r="P2654" s="1">
        <v>0.67014637213558437</v>
      </c>
      <c r="Q2654" s="1">
        <v>0.74237453956363642</v>
      </c>
      <c r="R2654" s="1">
        <v>0.94022448979591822</v>
      </c>
      <c r="S2654" s="1">
        <v>0.69799872269869978</v>
      </c>
      <c r="T2654" s="1">
        <v>0.69799872269869978</v>
      </c>
      <c r="U2654" s="1">
        <v>0.67014637213558437</v>
      </c>
      <c r="V2654" s="1">
        <v>406.790663</v>
      </c>
      <c r="W2654" s="1">
        <v>379.211635</v>
      </c>
      <c r="X2654" s="1">
        <v>262.000766</v>
      </c>
      <c r="Y2654" s="1">
        <v>389.46</v>
      </c>
      <c r="Z2654" s="7">
        <v>74463.375599999999</v>
      </c>
      <c r="AA2654" s="7">
        <v>2.6302666602000002</v>
      </c>
      <c r="AB2654" s="7">
        <v>2.5046590217000002</v>
      </c>
      <c r="AC2654" s="7" t="s">
        <v>444</v>
      </c>
      <c r="AD2654" s="7" t="s">
        <v>445</v>
      </c>
      <c r="AE2654" s="7">
        <v>1.7517807767</v>
      </c>
      <c r="AF2654" s="7" t="s">
        <v>445</v>
      </c>
      <c r="AG2654" s="7">
        <v>2.9272556564999999</v>
      </c>
    </row>
    <row r="2655" spans="1:33" ht="30" x14ac:dyDescent="0.25">
      <c r="A2655" s="1">
        <v>164723</v>
      </c>
      <c r="B2655" s="1">
        <v>20004000</v>
      </c>
      <c r="C2655" s="1">
        <v>9232434</v>
      </c>
      <c r="D2655" s="1">
        <v>392020</v>
      </c>
      <c r="E2655" s="248" t="s">
        <v>666</v>
      </c>
      <c r="F2655" s="1">
        <v>34203085</v>
      </c>
      <c r="G2655" s="1">
        <v>1.83</v>
      </c>
      <c r="H2655" s="1">
        <v>64.987845946823342</v>
      </c>
      <c r="I2655" s="1">
        <v>-42.987129289689996</v>
      </c>
      <c r="J2655" s="1">
        <v>1.9196679580201672</v>
      </c>
      <c r="K2655" s="1">
        <v>-59.597549450915352</v>
      </c>
      <c r="L2655" s="1">
        <v>64.052390453962545</v>
      </c>
      <c r="M2655" s="1">
        <v>178.83000179999999</v>
      </c>
      <c r="N2655" s="1">
        <v>0.69152726618181815</v>
      </c>
      <c r="O2655" s="1">
        <v>0.96908163265306113</v>
      </c>
      <c r="P2655" s="1">
        <v>0.67014637213558437</v>
      </c>
      <c r="Q2655" s="1">
        <v>0.74237453956363642</v>
      </c>
      <c r="R2655" s="1">
        <v>0.94022448979591822</v>
      </c>
      <c r="S2655" s="1">
        <v>0.69799872269869978</v>
      </c>
      <c r="T2655" s="1">
        <v>0.69799872269869978</v>
      </c>
      <c r="U2655" s="1">
        <v>0.67014637213558437</v>
      </c>
      <c r="V2655" s="1">
        <v>406.790663</v>
      </c>
      <c r="W2655" s="1">
        <v>379.211635</v>
      </c>
      <c r="X2655" s="1">
        <v>262.000766</v>
      </c>
      <c r="Y2655" s="1">
        <v>389.46</v>
      </c>
      <c r="Z2655" s="7">
        <v>74463.375599999999</v>
      </c>
      <c r="AA2655" s="7">
        <v>2.9674912937000002</v>
      </c>
      <c r="AB2655" s="7">
        <v>2.9103819763000001</v>
      </c>
      <c r="AC2655" s="7" t="s">
        <v>444</v>
      </c>
      <c r="AD2655" s="7" t="s">
        <v>445</v>
      </c>
      <c r="AE2655" s="7">
        <v>2.0685187847000002</v>
      </c>
      <c r="AF2655" s="7" t="s">
        <v>445</v>
      </c>
      <c r="AG2655" s="7">
        <v>3.3792942577999998</v>
      </c>
    </row>
    <row r="2656" spans="1:33" ht="30" x14ac:dyDescent="0.25">
      <c r="A2656" s="1">
        <v>164724</v>
      </c>
      <c r="B2656" s="1">
        <v>20008000</v>
      </c>
      <c r="C2656" s="1">
        <v>9232434</v>
      </c>
      <c r="D2656" s="1">
        <v>392042</v>
      </c>
      <c r="E2656" s="248" t="s">
        <v>666</v>
      </c>
      <c r="F2656" s="1">
        <v>34203085</v>
      </c>
      <c r="G2656" s="1">
        <v>1.83</v>
      </c>
      <c r="H2656" s="1">
        <v>68.937071437338403</v>
      </c>
      <c r="I2656" s="1">
        <v>-45.839435332279308</v>
      </c>
      <c r="J2656" s="1">
        <v>2.162539443703416</v>
      </c>
      <c r="K2656" s="1">
        <v>-63.626012955242672</v>
      </c>
      <c r="L2656" s="1">
        <v>67.885782849401252</v>
      </c>
      <c r="M2656" s="1">
        <v>178.83000179999999</v>
      </c>
      <c r="N2656" s="1">
        <v>0.69152726618181815</v>
      </c>
      <c r="O2656" s="1">
        <v>0.96908163265306113</v>
      </c>
      <c r="P2656" s="1">
        <v>0.67014637213558437</v>
      </c>
      <c r="Q2656" s="1">
        <v>0.74237453956363642</v>
      </c>
      <c r="R2656" s="1">
        <v>0.94022448979591822</v>
      </c>
      <c r="S2656" s="1">
        <v>0.69799872269869978</v>
      </c>
      <c r="T2656" s="1">
        <v>0.69799872269869978</v>
      </c>
      <c r="U2656" s="1">
        <v>0.67014637213558437</v>
      </c>
      <c r="V2656" s="1">
        <v>406.790663</v>
      </c>
      <c r="W2656" s="1">
        <v>379.211635</v>
      </c>
      <c r="X2656" s="1">
        <v>262.000766</v>
      </c>
      <c r="Y2656" s="1">
        <v>389.46</v>
      </c>
      <c r="Z2656" s="7">
        <v>74463.375599999999</v>
      </c>
      <c r="AA2656" s="7">
        <v>2.7434539428</v>
      </c>
      <c r="AB2656" s="7">
        <v>2.6863663653000001</v>
      </c>
      <c r="AC2656" s="7" t="s">
        <v>444</v>
      </c>
      <c r="AD2656" s="7" t="s">
        <v>445</v>
      </c>
      <c r="AE2656" s="7">
        <v>1.8742363621</v>
      </c>
      <c r="AF2656" s="7" t="s">
        <v>445</v>
      </c>
      <c r="AG2656" s="7">
        <v>3.1020204468000001</v>
      </c>
    </row>
    <row r="2657" spans="1:33" ht="30" x14ac:dyDescent="0.25">
      <c r="A2657" s="1">
        <v>164725</v>
      </c>
      <c r="B2657" s="1">
        <v>20011000</v>
      </c>
      <c r="C2657" s="1">
        <v>9232434</v>
      </c>
      <c r="D2657" s="1">
        <v>392061</v>
      </c>
      <c r="E2657" s="248" t="s">
        <v>666</v>
      </c>
      <c r="F2657" s="1">
        <v>34203085</v>
      </c>
      <c r="G2657" s="1">
        <v>1.83</v>
      </c>
      <c r="H2657" s="1">
        <v>74.063614105613212</v>
      </c>
      <c r="I2657" s="1">
        <v>-45.40580888811057</v>
      </c>
      <c r="J2657" s="1">
        <v>5.9928016055794426</v>
      </c>
      <c r="K2657" s="1">
        <v>-67.701573092521258</v>
      </c>
      <c r="L2657" s="1">
        <v>71.259699860339239</v>
      </c>
      <c r="M2657" s="1">
        <v>178.83000179999999</v>
      </c>
      <c r="N2657" s="1">
        <v>0.69152726618181815</v>
      </c>
      <c r="O2657" s="1">
        <v>0.96908163265306113</v>
      </c>
      <c r="P2657" s="1">
        <v>0.67014637213558437</v>
      </c>
      <c r="Q2657" s="1">
        <v>0.74237453956363642</v>
      </c>
      <c r="R2657" s="1">
        <v>0.94022448979591822</v>
      </c>
      <c r="S2657" s="1">
        <v>0.69799872269869978</v>
      </c>
      <c r="T2657" s="1">
        <v>0.69799872269869978</v>
      </c>
      <c r="U2657" s="1">
        <v>0.67014637213558437</v>
      </c>
      <c r="V2657" s="1">
        <v>406.790663</v>
      </c>
      <c r="W2657" s="1">
        <v>379.211635</v>
      </c>
      <c r="X2657" s="1">
        <v>262.000766</v>
      </c>
      <c r="Y2657" s="1">
        <v>389.46</v>
      </c>
      <c r="Z2657" s="7">
        <v>74463.375599999999</v>
      </c>
      <c r="AA2657" s="7">
        <v>2.5662134694000001</v>
      </c>
      <c r="AB2657" s="7">
        <v>2.4312030885000002</v>
      </c>
      <c r="AC2657" s="7" t="s">
        <v>444</v>
      </c>
      <c r="AD2657" s="7" t="s">
        <v>445</v>
      </c>
      <c r="AE2657" s="7">
        <v>1.7012104987000001</v>
      </c>
      <c r="AF2657" s="7" t="s">
        <v>445</v>
      </c>
      <c r="AG2657" s="7">
        <v>2.8550833337000001</v>
      </c>
    </row>
    <row r="2658" spans="1:33" ht="30" x14ac:dyDescent="0.25">
      <c r="A2658" s="1">
        <v>164726</v>
      </c>
      <c r="B2658" s="1">
        <v>20021000</v>
      </c>
      <c r="C2658" s="1">
        <v>9232434</v>
      </c>
      <c r="D2658" s="1">
        <v>392114</v>
      </c>
      <c r="E2658" s="248" t="s">
        <v>666</v>
      </c>
      <c r="F2658" s="1">
        <v>34203085</v>
      </c>
      <c r="G2658" s="1">
        <v>1.83</v>
      </c>
      <c r="H2658" s="1">
        <v>69.671690117827808</v>
      </c>
      <c r="I2658" s="1">
        <v>-42.971503063076881</v>
      </c>
      <c r="J2658" s="1">
        <v>5.2808877958377911</v>
      </c>
      <c r="K2658" s="1">
        <v>-63.758684779953633</v>
      </c>
      <c r="L2658" s="1">
        <v>67.19000327190173</v>
      </c>
      <c r="M2658" s="1">
        <v>178.83000179999999</v>
      </c>
      <c r="N2658" s="1">
        <v>0.69152726618181815</v>
      </c>
      <c r="O2658" s="1">
        <v>0.96908163265306113</v>
      </c>
      <c r="P2658" s="1">
        <v>0.67014637213558437</v>
      </c>
      <c r="Q2658" s="1">
        <v>0.74237453956363642</v>
      </c>
      <c r="R2658" s="1">
        <v>0.94022448979591822</v>
      </c>
      <c r="S2658" s="1">
        <v>0.69799872269869978</v>
      </c>
      <c r="T2658" s="1">
        <v>0.69799872269869978</v>
      </c>
      <c r="U2658" s="1">
        <v>0.67014637213558437</v>
      </c>
      <c r="V2658" s="1">
        <v>406.790663</v>
      </c>
      <c r="W2658" s="1">
        <v>379.211635</v>
      </c>
      <c r="X2658" s="1">
        <v>262.000766</v>
      </c>
      <c r="Y2658" s="1">
        <v>389.46</v>
      </c>
      <c r="Z2658" s="7">
        <v>74463.375599999999</v>
      </c>
      <c r="AA2658" s="7">
        <v>2.7822189178999999</v>
      </c>
      <c r="AB2658" s="7">
        <v>2.6474972981999998</v>
      </c>
      <c r="AC2658" s="7" t="s">
        <v>444</v>
      </c>
      <c r="AD2658" s="7" t="s">
        <v>445</v>
      </c>
      <c r="AE2658" s="7">
        <v>1.8682555270000001</v>
      </c>
      <c r="AF2658" s="7" t="s">
        <v>445</v>
      </c>
      <c r="AG2658" s="7">
        <v>3.0934847854999998</v>
      </c>
    </row>
    <row r="2659" spans="1:33" ht="30" x14ac:dyDescent="0.25">
      <c r="A2659" s="1">
        <v>164727</v>
      </c>
      <c r="B2659" s="1">
        <v>20019000</v>
      </c>
      <c r="C2659" s="1">
        <v>9232434</v>
      </c>
      <c r="D2659" s="1">
        <v>392104</v>
      </c>
      <c r="E2659" s="248" t="s">
        <v>666</v>
      </c>
      <c r="F2659" s="1">
        <v>34203085</v>
      </c>
      <c r="G2659" s="1">
        <v>1.83</v>
      </c>
      <c r="H2659" s="1">
        <v>69.366986552634586</v>
      </c>
      <c r="I2659" s="1">
        <v>-43.699405503553905</v>
      </c>
      <c r="J2659" s="1">
        <v>4.4454519361070943</v>
      </c>
      <c r="K2659" s="1">
        <v>-63.438105570940792</v>
      </c>
      <c r="L2659" s="1">
        <v>67.257606425006983</v>
      </c>
      <c r="M2659" s="1">
        <v>178.83000179999999</v>
      </c>
      <c r="N2659" s="1">
        <v>0.69152726618181815</v>
      </c>
      <c r="O2659" s="1">
        <v>0.96908163265306113</v>
      </c>
      <c r="P2659" s="1">
        <v>0.67014637213558437</v>
      </c>
      <c r="Q2659" s="1">
        <v>0.74237453956363642</v>
      </c>
      <c r="R2659" s="1">
        <v>0.94022448979591822</v>
      </c>
      <c r="S2659" s="1">
        <v>0.69799872269869978</v>
      </c>
      <c r="T2659" s="1">
        <v>0.69799872269869978</v>
      </c>
      <c r="U2659" s="1">
        <v>0.67014637213558437</v>
      </c>
      <c r="V2659" s="1">
        <v>406.790663</v>
      </c>
      <c r="W2659" s="1">
        <v>379.211635</v>
      </c>
      <c r="X2659" s="1">
        <v>262.000766</v>
      </c>
      <c r="Y2659" s="1">
        <v>389.46</v>
      </c>
      <c r="Z2659" s="7">
        <v>74463.375599999999</v>
      </c>
      <c r="AA2659" s="7">
        <v>2.7784172672</v>
      </c>
      <c r="AB2659" s="7">
        <v>2.6635194073999999</v>
      </c>
      <c r="AC2659" s="7" t="s">
        <v>444</v>
      </c>
      <c r="AD2659" s="7" t="s">
        <v>445</v>
      </c>
      <c r="AE2659" s="7">
        <v>1.8827500185999999</v>
      </c>
      <c r="AF2659" s="7" t="s">
        <v>445</v>
      </c>
      <c r="AG2659" s="7">
        <v>3.1141708715999998</v>
      </c>
    </row>
    <row r="2660" spans="1:33" ht="30" x14ac:dyDescent="0.25">
      <c r="A2660" s="1">
        <v>164728</v>
      </c>
      <c r="B2660" s="1">
        <v>20020000</v>
      </c>
      <c r="C2660" s="1">
        <v>9232434</v>
      </c>
      <c r="D2660" s="1">
        <v>392109</v>
      </c>
      <c r="E2660" s="248" t="s">
        <v>666</v>
      </c>
      <c r="F2660" s="1">
        <v>34203085</v>
      </c>
      <c r="G2660" s="1">
        <v>1.83</v>
      </c>
      <c r="H2660" s="1">
        <v>69.424473017813199</v>
      </c>
      <c r="I2660" s="1">
        <v>-43.456976939748046</v>
      </c>
      <c r="J2660" s="1">
        <v>4.6902789392566469</v>
      </c>
      <c r="K2660" s="1">
        <v>-63.498235144323338</v>
      </c>
      <c r="L2660" s="1">
        <v>67.20520798598352</v>
      </c>
      <c r="M2660" s="1">
        <v>178.83000179999999</v>
      </c>
      <c r="N2660" s="1">
        <v>0.69152726618181815</v>
      </c>
      <c r="O2660" s="1">
        <v>0.96908163265306113</v>
      </c>
      <c r="P2660" s="1">
        <v>0.67014637213558437</v>
      </c>
      <c r="Q2660" s="1">
        <v>0.74237453956363642</v>
      </c>
      <c r="R2660" s="1">
        <v>0.94022448979591822</v>
      </c>
      <c r="S2660" s="1">
        <v>0.69799872269869978</v>
      </c>
      <c r="T2660" s="1">
        <v>0.69799872269869978</v>
      </c>
      <c r="U2660" s="1">
        <v>0.67014637213558437</v>
      </c>
      <c r="V2660" s="1">
        <v>406.790663</v>
      </c>
      <c r="W2660" s="1">
        <v>379.211635</v>
      </c>
      <c r="X2660" s="1">
        <v>262.000766</v>
      </c>
      <c r="Y2660" s="1">
        <v>389.46</v>
      </c>
      <c r="Z2660" s="7">
        <v>74463.375599999999</v>
      </c>
      <c r="AA2660" s="7">
        <v>2.781363217</v>
      </c>
      <c r="AB2660" s="7">
        <v>2.6604858549000001</v>
      </c>
      <c r="AC2660" s="7" t="s">
        <v>444</v>
      </c>
      <c r="AD2660" s="7" t="s">
        <v>445</v>
      </c>
      <c r="AE2660" s="7">
        <v>1.8800202021000001</v>
      </c>
      <c r="AF2660" s="7" t="s">
        <v>445</v>
      </c>
      <c r="AG2660" s="7">
        <v>3.1102749627000001</v>
      </c>
    </row>
    <row r="2661" spans="1:33" ht="30" x14ac:dyDescent="0.25">
      <c r="A2661" s="1">
        <v>164729</v>
      </c>
      <c r="B2661" s="1">
        <v>20032000</v>
      </c>
      <c r="C2661" s="1">
        <v>9232434</v>
      </c>
      <c r="D2661" s="1">
        <v>392166</v>
      </c>
      <c r="E2661" s="248" t="s">
        <v>666</v>
      </c>
      <c r="F2661" s="1">
        <v>34203085</v>
      </c>
      <c r="G2661" s="1">
        <v>1.83</v>
      </c>
      <c r="H2661" s="1">
        <v>69.906090219566551</v>
      </c>
      <c r="I2661" s="1">
        <v>-47.599682647668416</v>
      </c>
      <c r="J2661" s="1">
        <v>0.75117675200461587</v>
      </c>
      <c r="K2661" s="1">
        <v>-62.581972882859866</v>
      </c>
      <c r="L2661" s="1">
        <v>69.536902044465464</v>
      </c>
      <c r="M2661" s="1">
        <v>178.83000179999999</v>
      </c>
      <c r="N2661" s="1">
        <v>0.69152726618181815</v>
      </c>
      <c r="O2661" s="1">
        <v>0.96908163265306113</v>
      </c>
      <c r="P2661" s="1">
        <v>0.67014637213558437</v>
      </c>
      <c r="Q2661" s="1">
        <v>0.74237453956363642</v>
      </c>
      <c r="R2661" s="1">
        <v>0.94022448979591822</v>
      </c>
      <c r="S2661" s="1">
        <v>0.69799872269869978</v>
      </c>
      <c r="T2661" s="1">
        <v>0.69799872269869978</v>
      </c>
      <c r="U2661" s="1">
        <v>0.67014637213558437</v>
      </c>
      <c r="V2661" s="1">
        <v>406.790663</v>
      </c>
      <c r="W2661" s="1">
        <v>379.211635</v>
      </c>
      <c r="X2661" s="1">
        <v>262.000766</v>
      </c>
      <c r="Y2661" s="1">
        <v>389.46</v>
      </c>
      <c r="Z2661" s="7">
        <v>74463.375599999999</v>
      </c>
      <c r="AA2661" s="7">
        <v>2.6545674886000001</v>
      </c>
      <c r="AB2661" s="7">
        <v>2.6352669798999999</v>
      </c>
      <c r="AC2661" s="7" t="s">
        <v>444</v>
      </c>
      <c r="AD2661" s="7" t="s">
        <v>445</v>
      </c>
      <c r="AE2661" s="7">
        <v>1.9221865593</v>
      </c>
      <c r="AF2661" s="7" t="s">
        <v>445</v>
      </c>
      <c r="AG2661" s="7">
        <v>3.1704534720000002</v>
      </c>
    </row>
    <row r="2662" spans="1:33" ht="30" x14ac:dyDescent="0.25">
      <c r="A2662" s="1">
        <v>164730</v>
      </c>
      <c r="B2662" s="1">
        <v>20013000</v>
      </c>
      <c r="C2662" s="1">
        <v>9232423</v>
      </c>
      <c r="D2662" s="1">
        <v>392075</v>
      </c>
      <c r="E2662" s="248" t="s">
        <v>667</v>
      </c>
      <c r="F2662" s="1">
        <v>34203085</v>
      </c>
      <c r="G2662" s="1">
        <v>1.83</v>
      </c>
      <c r="H2662" s="1">
        <v>137.83609587379399</v>
      </c>
      <c r="I2662" s="1">
        <v>-86.963855223303739</v>
      </c>
      <c r="J2662" s="1">
        <v>5.0547579291540874</v>
      </c>
      <c r="K2662" s="1">
        <v>-126.71987570099152</v>
      </c>
      <c r="L2662" s="1">
        <v>135.38016777269485</v>
      </c>
      <c r="M2662" s="1">
        <v>165.73001099999999</v>
      </c>
      <c r="N2662" s="1">
        <v>0.73916359636363638</v>
      </c>
      <c r="O2662" s="1">
        <v>0.96908163265306113</v>
      </c>
      <c r="P2662" s="1">
        <v>0.71630986476178105</v>
      </c>
      <c r="Q2662" s="1">
        <v>0.78524723672727281</v>
      </c>
      <c r="R2662" s="1">
        <v>0.94022448979591822</v>
      </c>
      <c r="S2662" s="1">
        <v>0.7383086825155547</v>
      </c>
      <c r="T2662" s="1">
        <v>0.7383086825155547</v>
      </c>
      <c r="U2662" s="1">
        <v>0.71630986476178105</v>
      </c>
      <c r="V2662" s="1">
        <v>406.790663</v>
      </c>
      <c r="W2662" s="1">
        <v>379.211635</v>
      </c>
      <c r="X2662" s="1">
        <v>262.000766</v>
      </c>
      <c r="Y2662" s="1">
        <v>389.46</v>
      </c>
      <c r="Z2662" s="7">
        <v>74463.375599999999</v>
      </c>
      <c r="AA2662" s="7">
        <v>1.0064462872</v>
      </c>
      <c r="AB2662" s="7">
        <v>0.97069594332999998</v>
      </c>
      <c r="AC2662" s="7" t="s">
        <v>444</v>
      </c>
      <c r="AD2662" s="7" t="s">
        <v>445</v>
      </c>
      <c r="AE2662" s="7">
        <v>0.52649644969999998</v>
      </c>
      <c r="AF2662" s="7" t="s">
        <v>445</v>
      </c>
      <c r="AG2662" s="7">
        <v>1.2015018432</v>
      </c>
    </row>
    <row r="2663" spans="1:33" ht="30" x14ac:dyDescent="0.25">
      <c r="A2663" s="1">
        <v>164731</v>
      </c>
      <c r="B2663" s="1">
        <v>20012000</v>
      </c>
      <c r="C2663" s="1">
        <v>9232423</v>
      </c>
      <c r="D2663" s="1">
        <v>392068</v>
      </c>
      <c r="E2663" s="248" t="s">
        <v>667</v>
      </c>
      <c r="F2663" s="1">
        <v>34203085</v>
      </c>
      <c r="G2663" s="1">
        <v>1.83</v>
      </c>
      <c r="H2663" s="1">
        <v>115.03013737358691</v>
      </c>
      <c r="I2663" s="1">
        <v>-72.619251933617477</v>
      </c>
      <c r="J2663" s="1">
        <v>1.7467240974245166</v>
      </c>
      <c r="K2663" s="1">
        <v>-107.01741426997657</v>
      </c>
      <c r="L2663" s="1">
        <v>114.16736364240529</v>
      </c>
      <c r="M2663" s="1">
        <v>165.73001099999999</v>
      </c>
      <c r="N2663" s="1">
        <v>0.73916359636363638</v>
      </c>
      <c r="O2663" s="1">
        <v>0.96908163265306113</v>
      </c>
      <c r="P2663" s="1">
        <v>0.71630986476178105</v>
      </c>
      <c r="Q2663" s="1">
        <v>0.78524723672727281</v>
      </c>
      <c r="R2663" s="1">
        <v>0.94022448979591822</v>
      </c>
      <c r="S2663" s="1">
        <v>0.7383086825155547</v>
      </c>
      <c r="T2663" s="1">
        <v>0.7383086825155547</v>
      </c>
      <c r="U2663" s="1">
        <v>0.71630986476178105</v>
      </c>
      <c r="V2663" s="1">
        <v>406.790663</v>
      </c>
      <c r="W2663" s="1">
        <v>379.211635</v>
      </c>
      <c r="X2663" s="1">
        <v>262.000766</v>
      </c>
      <c r="Y2663" s="1">
        <v>389.46</v>
      </c>
      <c r="Z2663" s="7">
        <v>74463.375599999999</v>
      </c>
      <c r="AA2663" s="7">
        <v>1.3792529346</v>
      </c>
      <c r="AB2663" s="7">
        <v>1.3614075510000001</v>
      </c>
      <c r="AC2663" s="7" t="s">
        <v>444</v>
      </c>
      <c r="AD2663" s="7" t="s">
        <v>445</v>
      </c>
      <c r="AE2663" s="7">
        <v>0.80753236922000005</v>
      </c>
      <c r="AF2663" s="7" t="s">
        <v>445</v>
      </c>
      <c r="AG2663" s="7">
        <v>1.6068097592999999</v>
      </c>
    </row>
    <row r="2664" spans="1:33" ht="30" x14ac:dyDescent="0.25">
      <c r="A2664" s="1">
        <v>164732</v>
      </c>
      <c r="B2664" s="1">
        <v>20002000</v>
      </c>
      <c r="C2664" s="1">
        <v>9232423</v>
      </c>
      <c r="D2664" s="1">
        <v>392009</v>
      </c>
      <c r="E2664" s="248" t="s">
        <v>667</v>
      </c>
      <c r="F2664" s="1">
        <v>34203085</v>
      </c>
      <c r="G2664" s="1">
        <v>1.83</v>
      </c>
      <c r="H2664" s="1">
        <v>114.98198885449624</v>
      </c>
      <c r="I2664" s="1">
        <v>-72.925700282980188</v>
      </c>
      <c r="J2664" s="1">
        <v>1.3929554721385884</v>
      </c>
      <c r="K2664" s="1">
        <v>-106.94672179011447</v>
      </c>
      <c r="L2664" s="1">
        <v>114.29245595719652</v>
      </c>
      <c r="M2664" s="1">
        <v>165.73001099999999</v>
      </c>
      <c r="N2664" s="1">
        <v>0.73916359636363638</v>
      </c>
      <c r="O2664" s="1">
        <v>0.96908163265306113</v>
      </c>
      <c r="P2664" s="1">
        <v>0.71630986476178105</v>
      </c>
      <c r="Q2664" s="1">
        <v>0.78524723672727281</v>
      </c>
      <c r="R2664" s="1">
        <v>0.94022448979591822</v>
      </c>
      <c r="S2664" s="1">
        <v>0.7383086825155547</v>
      </c>
      <c r="T2664" s="1">
        <v>0.7383086825155547</v>
      </c>
      <c r="U2664" s="1">
        <v>0.71630986476178105</v>
      </c>
      <c r="V2664" s="1">
        <v>406.790663</v>
      </c>
      <c r="W2664" s="1">
        <v>379.211635</v>
      </c>
      <c r="X2664" s="1">
        <v>262.000766</v>
      </c>
      <c r="Y2664" s="1">
        <v>389.46</v>
      </c>
      <c r="Z2664" s="7">
        <v>74463.375599999999</v>
      </c>
      <c r="AA2664" s="7">
        <v>1.3766488585000001</v>
      </c>
      <c r="AB2664" s="7">
        <v>1.3623963864999999</v>
      </c>
      <c r="AC2664" s="7" t="s">
        <v>444</v>
      </c>
      <c r="AD2664" s="7" t="s">
        <v>445</v>
      </c>
      <c r="AE2664" s="7">
        <v>0.80872715989999999</v>
      </c>
      <c r="AF2664" s="7" t="s">
        <v>445</v>
      </c>
      <c r="AG2664" s="7">
        <v>1.6085328775000001</v>
      </c>
    </row>
    <row r="2665" spans="1:33" ht="30" x14ac:dyDescent="0.25">
      <c r="A2665" s="1">
        <v>164733</v>
      </c>
      <c r="B2665" s="1">
        <v>20001000</v>
      </c>
      <c r="C2665" s="1">
        <v>9232423</v>
      </c>
      <c r="D2665" s="1">
        <v>392004</v>
      </c>
      <c r="E2665" s="248" t="s">
        <v>667</v>
      </c>
      <c r="F2665" s="1">
        <v>34203085</v>
      </c>
      <c r="G2665" s="1">
        <v>1.83</v>
      </c>
      <c r="H2665" s="1">
        <v>125.87350485281102</v>
      </c>
      <c r="I2665" s="1">
        <v>-71.637841929469062</v>
      </c>
      <c r="J2665" s="1">
        <v>10.505509291134981</v>
      </c>
      <c r="K2665" s="1">
        <v>-117.0390904229659</v>
      </c>
      <c r="L2665" s="1">
        <v>120.96354517144309</v>
      </c>
      <c r="M2665" s="1">
        <v>165.73001099999999</v>
      </c>
      <c r="N2665" s="1">
        <v>0.73916359636363638</v>
      </c>
      <c r="O2665" s="1">
        <v>0.96908163265306113</v>
      </c>
      <c r="P2665" s="1">
        <v>0.71630986476178105</v>
      </c>
      <c r="Q2665" s="1">
        <v>0.78524723672727281</v>
      </c>
      <c r="R2665" s="1">
        <v>0.94022448979591822</v>
      </c>
      <c r="S2665" s="1">
        <v>0.7383086825155547</v>
      </c>
      <c r="T2665" s="1">
        <v>0.7383086825155547</v>
      </c>
      <c r="U2665" s="1">
        <v>0.71630986476178105</v>
      </c>
      <c r="V2665" s="1">
        <v>406.790663</v>
      </c>
      <c r="W2665" s="1">
        <v>379.211635</v>
      </c>
      <c r="X2665" s="1">
        <v>262.000766</v>
      </c>
      <c r="Y2665" s="1">
        <v>389.46</v>
      </c>
      <c r="Z2665" s="7">
        <v>74463.375599999999</v>
      </c>
      <c r="AA2665" s="7">
        <v>1.2455776622000001</v>
      </c>
      <c r="AB2665" s="7">
        <v>1.1579842025</v>
      </c>
      <c r="AC2665" s="7" t="s">
        <v>444</v>
      </c>
      <c r="AD2665" s="7" t="s">
        <v>445</v>
      </c>
      <c r="AE2665" s="7">
        <v>0.65275925901999998</v>
      </c>
      <c r="AF2665" s="7" t="s">
        <v>445</v>
      </c>
      <c r="AG2665" s="7">
        <v>1.3835971291</v>
      </c>
    </row>
    <row r="2666" spans="1:33" ht="30" x14ac:dyDescent="0.25">
      <c r="A2666" s="1">
        <v>164734</v>
      </c>
      <c r="B2666" s="1">
        <v>20006000</v>
      </c>
      <c r="C2666" s="1">
        <v>9232423</v>
      </c>
      <c r="D2666" s="1">
        <v>392031</v>
      </c>
      <c r="E2666" s="248" t="s">
        <v>667</v>
      </c>
      <c r="F2666" s="1">
        <v>34203085</v>
      </c>
      <c r="G2666" s="1">
        <v>1.83</v>
      </c>
      <c r="H2666" s="1">
        <v>117.3250651323302</v>
      </c>
      <c r="I2666" s="1">
        <v>-70.28051330617275</v>
      </c>
      <c r="J2666" s="1">
        <v>5.9492206774044227</v>
      </c>
      <c r="K2666" s="1">
        <v>-109.51542452540022</v>
      </c>
      <c r="L2666" s="1">
        <v>114.46682505952842</v>
      </c>
      <c r="M2666" s="1">
        <v>165.73001099999999</v>
      </c>
      <c r="N2666" s="1">
        <v>0.73916359636363638</v>
      </c>
      <c r="O2666" s="1">
        <v>0.96908163265306113</v>
      </c>
      <c r="P2666" s="1">
        <v>0.71630986476178105</v>
      </c>
      <c r="Q2666" s="1">
        <v>0.78524723672727281</v>
      </c>
      <c r="R2666" s="1">
        <v>0.94022448979591822</v>
      </c>
      <c r="S2666" s="1">
        <v>0.7383086825155547</v>
      </c>
      <c r="T2666" s="1">
        <v>0.7383086825155547</v>
      </c>
      <c r="U2666" s="1">
        <v>0.71630986476178105</v>
      </c>
      <c r="V2666" s="1">
        <v>406.790663</v>
      </c>
      <c r="W2666" s="1">
        <v>379.211635</v>
      </c>
      <c r="X2666" s="1">
        <v>262.000766</v>
      </c>
      <c r="Y2666" s="1">
        <v>389.46</v>
      </c>
      <c r="Z2666" s="7">
        <v>74463.375599999999</v>
      </c>
      <c r="AA2666" s="7">
        <v>1.3730284721999999</v>
      </c>
      <c r="AB2666" s="7">
        <v>1.3152174233</v>
      </c>
      <c r="AC2666" s="7" t="s">
        <v>444</v>
      </c>
      <c r="AD2666" s="7" t="s">
        <v>445</v>
      </c>
      <c r="AE2666" s="7">
        <v>0.76630315958999995</v>
      </c>
      <c r="AF2666" s="7" t="s">
        <v>445</v>
      </c>
      <c r="AG2666" s="7">
        <v>1.5473492993</v>
      </c>
    </row>
    <row r="2667" spans="1:33" ht="30" x14ac:dyDescent="0.25">
      <c r="A2667" s="1">
        <v>164735</v>
      </c>
      <c r="B2667" s="1">
        <v>20005000</v>
      </c>
      <c r="C2667" s="1">
        <v>9232423</v>
      </c>
      <c r="D2667" s="1">
        <v>392026</v>
      </c>
      <c r="E2667" s="248" t="s">
        <v>667</v>
      </c>
      <c r="F2667" s="1">
        <v>34203085</v>
      </c>
      <c r="G2667" s="1">
        <v>1.83</v>
      </c>
      <c r="H2667" s="1">
        <v>128.04806589093923</v>
      </c>
      <c r="I2667" s="1">
        <v>-72.232181371210956</v>
      </c>
      <c r="J2667" s="1">
        <v>11.673107630133561</v>
      </c>
      <c r="K2667" s="1">
        <v>-119.21660479237799</v>
      </c>
      <c r="L2667" s="1">
        <v>122.62897108423535</v>
      </c>
      <c r="M2667" s="1">
        <v>165.73001099999999</v>
      </c>
      <c r="N2667" s="1">
        <v>0.73916359636363638</v>
      </c>
      <c r="O2667" s="1">
        <v>0.96908163265306113</v>
      </c>
      <c r="P2667" s="1">
        <v>0.71630986476178105</v>
      </c>
      <c r="Q2667" s="1">
        <v>0.78524723672727281</v>
      </c>
      <c r="R2667" s="1">
        <v>0.94022448979591822</v>
      </c>
      <c r="S2667" s="1">
        <v>0.7383086825155547</v>
      </c>
      <c r="T2667" s="1">
        <v>0.7383086825155547</v>
      </c>
      <c r="U2667" s="1">
        <v>0.71630986476178105</v>
      </c>
      <c r="V2667" s="1">
        <v>406.790663</v>
      </c>
      <c r="W2667" s="1">
        <v>379.211635</v>
      </c>
      <c r="X2667" s="1">
        <v>262.000766</v>
      </c>
      <c r="Y2667" s="1">
        <v>389.46</v>
      </c>
      <c r="Z2667" s="7">
        <v>74463.375599999999</v>
      </c>
      <c r="AA2667" s="7">
        <v>1.215080438</v>
      </c>
      <c r="AB2667" s="7">
        <v>1.1213364926</v>
      </c>
      <c r="AC2667" s="7" t="s">
        <v>444</v>
      </c>
      <c r="AD2667" s="7" t="s">
        <v>445</v>
      </c>
      <c r="AE2667" s="7">
        <v>0.62257129113999998</v>
      </c>
      <c r="AF2667" s="7" t="s">
        <v>445</v>
      </c>
      <c r="AG2667" s="7">
        <v>1.3400602661000001</v>
      </c>
    </row>
    <row r="2668" spans="1:33" ht="30" x14ac:dyDescent="0.25">
      <c r="A2668" s="1">
        <v>164736</v>
      </c>
      <c r="B2668" s="1">
        <v>20010000</v>
      </c>
      <c r="C2668" s="1">
        <v>9232423</v>
      </c>
      <c r="D2668" s="1">
        <v>392057</v>
      </c>
      <c r="E2668" s="248" t="s">
        <v>667</v>
      </c>
      <c r="F2668" s="1">
        <v>34203085</v>
      </c>
      <c r="G2668" s="1">
        <v>1.83</v>
      </c>
      <c r="H2668" s="1">
        <v>114.8297964445554</v>
      </c>
      <c r="I2668" s="1">
        <v>-76.240757666306891</v>
      </c>
      <c r="J2668" s="1">
        <v>-2.901111489003168</v>
      </c>
      <c r="K2668" s="1">
        <v>-105.60738884369667</v>
      </c>
      <c r="L2668" s="1">
        <v>116.30865405515604</v>
      </c>
      <c r="M2668" s="1">
        <v>165.73001099999999</v>
      </c>
      <c r="N2668" s="1">
        <v>0.73916359636363638</v>
      </c>
      <c r="O2668" s="1">
        <v>0.96908163265306113</v>
      </c>
      <c r="P2668" s="1">
        <v>0.71630986476178105</v>
      </c>
      <c r="Q2668" s="1">
        <v>0.78524723672727281</v>
      </c>
      <c r="R2668" s="1">
        <v>0.94022448979591822</v>
      </c>
      <c r="S2668" s="1">
        <v>0.7383086825155547</v>
      </c>
      <c r="T2668" s="1">
        <v>0.7383086825155547</v>
      </c>
      <c r="U2668" s="1">
        <v>0.71630986476178105</v>
      </c>
      <c r="V2668" s="1">
        <v>406.790663</v>
      </c>
      <c r="W2668" s="1">
        <v>379.211635</v>
      </c>
      <c r="X2668" s="1">
        <v>262.000766</v>
      </c>
      <c r="Y2668" s="1">
        <v>389.46</v>
      </c>
      <c r="Z2668" s="7">
        <v>74463.375599999999</v>
      </c>
      <c r="AA2668" s="7">
        <v>1.3354499043000001</v>
      </c>
      <c r="AB2668" s="7">
        <v>1.3655274449000001</v>
      </c>
      <c r="AC2668" s="7" t="s">
        <v>444</v>
      </c>
      <c r="AD2668" s="7">
        <v>65.677010206999995</v>
      </c>
      <c r="AE2668" s="7">
        <v>0.83166578097999999</v>
      </c>
      <c r="AF2668" s="7">
        <v>95.161088943999999</v>
      </c>
      <c r="AG2668" s="7">
        <v>1.6416147864999999</v>
      </c>
    </row>
    <row r="2669" spans="1:33" ht="30" x14ac:dyDescent="0.25">
      <c r="A2669" s="1">
        <v>164737</v>
      </c>
      <c r="B2669" s="1">
        <v>20009000</v>
      </c>
      <c r="C2669" s="1">
        <v>9232423</v>
      </c>
      <c r="D2669" s="1">
        <v>392050</v>
      </c>
      <c r="E2669" s="248" t="s">
        <v>667</v>
      </c>
      <c r="F2669" s="1">
        <v>34203085</v>
      </c>
      <c r="G2669" s="1">
        <v>1.83</v>
      </c>
      <c r="H2669" s="1">
        <v>119.84124111014644</v>
      </c>
      <c r="I2669" s="1">
        <v>-70.880479381801635</v>
      </c>
      <c r="J2669" s="1">
        <v>6.3997502251855432</v>
      </c>
      <c r="K2669" s="1">
        <v>-111.0313728979819</v>
      </c>
      <c r="L2669" s="1">
        <v>116.77371906465311</v>
      </c>
      <c r="M2669" s="1">
        <v>165.73001099999999</v>
      </c>
      <c r="N2669" s="1">
        <v>0.73916359636363638</v>
      </c>
      <c r="O2669" s="1">
        <v>0.96908163265306113</v>
      </c>
      <c r="P2669" s="1">
        <v>0.71630986476178105</v>
      </c>
      <c r="Q2669" s="1">
        <v>0.78524723672727281</v>
      </c>
      <c r="R2669" s="1">
        <v>0.94022448979591822</v>
      </c>
      <c r="S2669" s="1">
        <v>0.7383086825155547</v>
      </c>
      <c r="T2669" s="1">
        <v>0.7383086825155547</v>
      </c>
      <c r="U2669" s="1">
        <v>0.71630986476178105</v>
      </c>
      <c r="V2669" s="1">
        <v>406.790663</v>
      </c>
      <c r="W2669" s="1">
        <v>379.211635</v>
      </c>
      <c r="X2669" s="1">
        <v>262.000766</v>
      </c>
      <c r="Y2669" s="1">
        <v>389.46</v>
      </c>
      <c r="Z2669" s="7">
        <v>74463.375599999999</v>
      </c>
      <c r="AA2669" s="7">
        <v>1.3261487016</v>
      </c>
      <c r="AB2669" s="7">
        <v>1.2666073254000001</v>
      </c>
      <c r="AC2669" s="7" t="s">
        <v>444</v>
      </c>
      <c r="AD2669" s="7" t="s">
        <v>445</v>
      </c>
      <c r="AE2669" s="7">
        <v>0.74218723334000003</v>
      </c>
      <c r="AF2669" s="7" t="s">
        <v>445</v>
      </c>
      <c r="AG2669" s="7">
        <v>1.5125694895999999</v>
      </c>
    </row>
    <row r="2670" spans="1:33" ht="30" x14ac:dyDescent="0.25">
      <c r="A2670" s="1">
        <v>164738</v>
      </c>
      <c r="B2670" s="1">
        <v>20092000</v>
      </c>
      <c r="C2670" s="1">
        <v>9232423</v>
      </c>
      <c r="D2670" s="1">
        <v>392222</v>
      </c>
      <c r="E2670" s="248" t="s">
        <v>667</v>
      </c>
      <c r="F2670" s="1">
        <v>34203085</v>
      </c>
      <c r="G2670" s="1">
        <v>1.83</v>
      </c>
      <c r="H2670" s="1">
        <v>115.75334865464215</v>
      </c>
      <c r="I2670" s="1">
        <v>-72.873038565015122</v>
      </c>
      <c r="J2670" s="1">
        <v>0.82528397964434697</v>
      </c>
      <c r="K2670" s="1">
        <v>-106.35130673984406</v>
      </c>
      <c r="L2670" s="1">
        <v>115.34447594321499</v>
      </c>
      <c r="M2670" s="1">
        <v>165.73001099999999</v>
      </c>
      <c r="N2670" s="1">
        <v>0.73916359636363638</v>
      </c>
      <c r="O2670" s="1">
        <v>0.96908163265306113</v>
      </c>
      <c r="P2670" s="1">
        <v>0.71630986476178105</v>
      </c>
      <c r="Q2670" s="1">
        <v>0.78524723672727281</v>
      </c>
      <c r="R2670" s="1">
        <v>0.94022448979591822</v>
      </c>
      <c r="S2670" s="1">
        <v>0.7383086825155547</v>
      </c>
      <c r="T2670" s="1">
        <v>0.7383086825155547</v>
      </c>
      <c r="U2670" s="1">
        <v>0.71630986476178105</v>
      </c>
      <c r="V2670" s="1">
        <v>406.790663</v>
      </c>
      <c r="W2670" s="1">
        <v>379.211635</v>
      </c>
      <c r="X2670" s="1">
        <v>262.000766</v>
      </c>
      <c r="Y2670" s="1">
        <v>389.46</v>
      </c>
      <c r="Z2670" s="7">
        <v>74463.375599999999</v>
      </c>
      <c r="AA2670" s="7">
        <v>1.3549722062</v>
      </c>
      <c r="AB2670" s="7">
        <v>1.3466537957</v>
      </c>
      <c r="AC2670" s="7" t="s">
        <v>444</v>
      </c>
      <c r="AD2670" s="7" t="s">
        <v>445</v>
      </c>
      <c r="AE2670" s="7">
        <v>0.81885344236000002</v>
      </c>
      <c r="AF2670" s="7" t="s">
        <v>445</v>
      </c>
      <c r="AG2670" s="7">
        <v>1.6231369269</v>
      </c>
    </row>
    <row r="2671" spans="1:33" ht="30" x14ac:dyDescent="0.25">
      <c r="A2671" s="1">
        <v>164739</v>
      </c>
      <c r="B2671" s="1">
        <v>21001000</v>
      </c>
      <c r="C2671" s="1">
        <v>9232423</v>
      </c>
      <c r="D2671" s="1">
        <v>392233</v>
      </c>
      <c r="E2671" s="248" t="s">
        <v>667</v>
      </c>
      <c r="F2671" s="1">
        <v>34203085</v>
      </c>
      <c r="G2671" s="1">
        <v>1.83</v>
      </c>
      <c r="H2671" s="1">
        <v>118.81533837464376</v>
      </c>
      <c r="I2671" s="1">
        <v>-74.05920740822161</v>
      </c>
      <c r="J2671" s="1">
        <v>2.7005243632133373</v>
      </c>
      <c r="K2671" s="1">
        <v>-109.54637588678193</v>
      </c>
      <c r="L2671" s="1">
        <v>117.48893123788891</v>
      </c>
      <c r="M2671" s="1">
        <v>165.73001099999999</v>
      </c>
      <c r="N2671" s="1">
        <v>0.73916359636363638</v>
      </c>
      <c r="O2671" s="1">
        <v>0.96908163265306113</v>
      </c>
      <c r="P2671" s="1">
        <v>0.71630986476178105</v>
      </c>
      <c r="Q2671" s="1">
        <v>0.78524723672727281</v>
      </c>
      <c r="R2671" s="1">
        <v>0.94022448979591822</v>
      </c>
      <c r="S2671" s="1">
        <v>0.7383086825155547</v>
      </c>
      <c r="T2671" s="1">
        <v>0.7383086825155547</v>
      </c>
      <c r="U2671" s="1">
        <v>0.71630986476178105</v>
      </c>
      <c r="V2671" s="1">
        <v>406.790663</v>
      </c>
      <c r="W2671" s="1">
        <v>379.211635</v>
      </c>
      <c r="X2671" s="1">
        <v>262.000766</v>
      </c>
      <c r="Y2671" s="1">
        <v>389.46</v>
      </c>
      <c r="Z2671" s="7">
        <v>74463.375599999999</v>
      </c>
      <c r="AA2671" s="7">
        <v>1.3119883049000001</v>
      </c>
      <c r="AB2671" s="7">
        <v>1.2861781879</v>
      </c>
      <c r="AC2671" s="7" t="s">
        <v>444</v>
      </c>
      <c r="AD2671" s="7" t="s">
        <v>445</v>
      </c>
      <c r="AE2671" s="7">
        <v>0.76580410622999995</v>
      </c>
      <c r="AF2671" s="7" t="s">
        <v>445</v>
      </c>
      <c r="AG2671" s="7">
        <v>1.5466295683</v>
      </c>
    </row>
    <row r="2672" spans="1:33" ht="30" x14ac:dyDescent="0.25">
      <c r="A2672" s="1">
        <v>164740</v>
      </c>
      <c r="B2672" s="1">
        <v>26001000</v>
      </c>
      <c r="C2672" s="1">
        <v>9232423</v>
      </c>
      <c r="D2672" s="1">
        <v>392251</v>
      </c>
      <c r="E2672" s="248" t="s">
        <v>667</v>
      </c>
      <c r="F2672" s="1">
        <v>34203085</v>
      </c>
      <c r="G2672" s="1">
        <v>1.83</v>
      </c>
      <c r="H2672" s="1">
        <v>118.74614550865265</v>
      </c>
      <c r="I2672" s="1">
        <v>-73.780395682636154</v>
      </c>
      <c r="J2672" s="1">
        <v>2.9345937621588565</v>
      </c>
      <c r="K2672" s="1">
        <v>-109.48790303729295</v>
      </c>
      <c r="L2672" s="1">
        <v>117.30694671556235</v>
      </c>
      <c r="M2672" s="1">
        <v>165.73001099999999</v>
      </c>
      <c r="N2672" s="1">
        <v>0.73916359636363638</v>
      </c>
      <c r="O2672" s="1">
        <v>0.96908163265306113</v>
      </c>
      <c r="P2672" s="1">
        <v>0.71630986476178105</v>
      </c>
      <c r="Q2672" s="1">
        <v>0.78524723672727281</v>
      </c>
      <c r="R2672" s="1">
        <v>0.94022448979591822</v>
      </c>
      <c r="S2672" s="1">
        <v>0.7383086825155547</v>
      </c>
      <c r="T2672" s="1">
        <v>0.7383086825155547</v>
      </c>
      <c r="U2672" s="1">
        <v>0.71630986476178105</v>
      </c>
      <c r="V2672" s="1">
        <v>406.790663</v>
      </c>
      <c r="W2672" s="1">
        <v>379.211635</v>
      </c>
      <c r="X2672" s="1">
        <v>262.000766</v>
      </c>
      <c r="Y2672" s="1">
        <v>389.46</v>
      </c>
      <c r="Z2672" s="7">
        <v>74463.375599999999</v>
      </c>
      <c r="AA2672" s="7">
        <v>1.3155750156999999</v>
      </c>
      <c r="AB2672" s="7">
        <v>1.2875103341</v>
      </c>
      <c r="AC2672" s="7" t="s">
        <v>444</v>
      </c>
      <c r="AD2672" s="7" t="s">
        <v>445</v>
      </c>
      <c r="AE2672" s="7">
        <v>0.76674714738000005</v>
      </c>
      <c r="AF2672" s="7" t="s">
        <v>445</v>
      </c>
      <c r="AG2672" s="7">
        <v>1.5479896151999999</v>
      </c>
    </row>
    <row r="2673" spans="1:33" ht="30" x14ac:dyDescent="0.25">
      <c r="A2673" s="1">
        <v>164741</v>
      </c>
      <c r="B2673" s="1">
        <v>21002000</v>
      </c>
      <c r="C2673" s="1">
        <v>9232423</v>
      </c>
      <c r="D2673" s="1">
        <v>392240</v>
      </c>
      <c r="E2673" s="248" t="s">
        <v>667</v>
      </c>
      <c r="F2673" s="1">
        <v>34203085</v>
      </c>
      <c r="G2673" s="1">
        <v>1.83</v>
      </c>
      <c r="H2673" s="1">
        <v>116.11056229415905</v>
      </c>
      <c r="I2673" s="1">
        <v>-71.452478228878533</v>
      </c>
      <c r="J2673" s="1">
        <v>3.2466591071969679</v>
      </c>
      <c r="K2673" s="1">
        <v>-106.94871465787666</v>
      </c>
      <c r="L2673" s="1">
        <v>114.52268912034468</v>
      </c>
      <c r="M2673" s="1">
        <v>165.73001099999999</v>
      </c>
      <c r="N2673" s="1">
        <v>0.73916359636363638</v>
      </c>
      <c r="O2673" s="1">
        <v>0.96908163265306113</v>
      </c>
      <c r="P2673" s="1">
        <v>0.71630986476178105</v>
      </c>
      <c r="Q2673" s="1">
        <v>0.78524723672727281</v>
      </c>
      <c r="R2673" s="1">
        <v>0.94022448979591822</v>
      </c>
      <c r="S2673" s="1">
        <v>0.7383086825155547</v>
      </c>
      <c r="T2673" s="1">
        <v>0.7383086825155547</v>
      </c>
      <c r="U2673" s="1">
        <v>0.71630986476178105</v>
      </c>
      <c r="V2673" s="1">
        <v>406.790663</v>
      </c>
      <c r="W2673" s="1">
        <v>379.211635</v>
      </c>
      <c r="X2673" s="1">
        <v>262.000766</v>
      </c>
      <c r="Y2673" s="1">
        <v>389.46</v>
      </c>
      <c r="Z2673" s="7">
        <v>74463.375599999999</v>
      </c>
      <c r="AA2673" s="7">
        <v>1.3718709111</v>
      </c>
      <c r="AB2673" s="7">
        <v>1.3394343255000001</v>
      </c>
      <c r="AC2673" s="7" t="s">
        <v>444</v>
      </c>
      <c r="AD2673" s="7" t="s">
        <v>445</v>
      </c>
      <c r="AE2673" s="7">
        <v>0.80869345632</v>
      </c>
      <c r="AF2673" s="7" t="s">
        <v>445</v>
      </c>
      <c r="AG2673" s="7">
        <v>1.6084842705</v>
      </c>
    </row>
    <row r="2674" spans="1:33" ht="30" x14ac:dyDescent="0.25">
      <c r="A2674" s="1">
        <v>164742</v>
      </c>
      <c r="B2674" s="1">
        <v>26002000</v>
      </c>
      <c r="C2674" s="1">
        <v>9232423</v>
      </c>
      <c r="D2674" s="1">
        <v>392258</v>
      </c>
      <c r="E2674" s="248" t="s">
        <v>667</v>
      </c>
      <c r="F2674" s="1">
        <v>34203085</v>
      </c>
      <c r="G2674" s="1">
        <v>1.83</v>
      </c>
      <c r="H2674" s="1">
        <v>115.90884204724316</v>
      </c>
      <c r="I2674" s="1">
        <v>-71.164714718518667</v>
      </c>
      <c r="J2674" s="1">
        <v>3.4150468672296355</v>
      </c>
      <c r="K2674" s="1">
        <v>-106.7658865386687</v>
      </c>
      <c r="L2674" s="1">
        <v>114.24051563824861</v>
      </c>
      <c r="M2674" s="1">
        <v>165.73001099999999</v>
      </c>
      <c r="N2674" s="1">
        <v>0.73916359636363638</v>
      </c>
      <c r="O2674" s="1">
        <v>0.96908163265306113</v>
      </c>
      <c r="P2674" s="1">
        <v>0.71630986476178105</v>
      </c>
      <c r="Q2674" s="1">
        <v>0.78524723672727281</v>
      </c>
      <c r="R2674" s="1">
        <v>0.94022448979591822</v>
      </c>
      <c r="S2674" s="1">
        <v>0.7383086825155547</v>
      </c>
      <c r="T2674" s="1">
        <v>0.7383086825155547</v>
      </c>
      <c r="U2674" s="1">
        <v>0.71630986476178105</v>
      </c>
      <c r="V2674" s="1">
        <v>406.790663</v>
      </c>
      <c r="W2674" s="1">
        <v>379.211635</v>
      </c>
      <c r="X2674" s="1">
        <v>262.000766</v>
      </c>
      <c r="Y2674" s="1">
        <v>389.46</v>
      </c>
      <c r="Z2674" s="7">
        <v>74463.375599999999</v>
      </c>
      <c r="AA2674" s="7">
        <v>1.3777294199000001</v>
      </c>
      <c r="AB2674" s="7">
        <v>1.3435057256</v>
      </c>
      <c r="AC2674" s="7" t="s">
        <v>444</v>
      </c>
      <c r="AD2674" s="7" t="s">
        <v>445</v>
      </c>
      <c r="AE2674" s="7">
        <v>0.81179070052000002</v>
      </c>
      <c r="AF2674" s="7" t="s">
        <v>445</v>
      </c>
      <c r="AG2674" s="7">
        <v>1.6129510929999999</v>
      </c>
    </row>
    <row r="2675" spans="1:33" ht="30" x14ac:dyDescent="0.25">
      <c r="A2675" s="1">
        <v>164743</v>
      </c>
      <c r="B2675" s="1">
        <v>20024000</v>
      </c>
      <c r="C2675" s="1">
        <v>9232423</v>
      </c>
      <c r="D2675" s="1">
        <v>392130</v>
      </c>
      <c r="E2675" s="248" t="s">
        <v>667</v>
      </c>
      <c r="F2675" s="1">
        <v>34203085</v>
      </c>
      <c r="G2675" s="1">
        <v>1.83</v>
      </c>
      <c r="H2675" s="1">
        <v>119.21285246869787</v>
      </c>
      <c r="I2675" s="1">
        <v>-77.297876078947198</v>
      </c>
      <c r="J2675" s="1">
        <v>-1.1833054338828211</v>
      </c>
      <c r="K2675" s="1">
        <v>-109.75629627228547</v>
      </c>
      <c r="L2675" s="1">
        <v>119.81014828925223</v>
      </c>
      <c r="M2675" s="1">
        <v>165.73001099999999</v>
      </c>
      <c r="N2675" s="1">
        <v>0.73916359636363638</v>
      </c>
      <c r="O2675" s="1">
        <v>0.96908163265306113</v>
      </c>
      <c r="P2675" s="1">
        <v>0.71630986476178105</v>
      </c>
      <c r="Q2675" s="1">
        <v>0.78524723672727281</v>
      </c>
      <c r="R2675" s="1">
        <v>0.94022448979591822</v>
      </c>
      <c r="S2675" s="1">
        <v>0.7383086825155547</v>
      </c>
      <c r="T2675" s="1">
        <v>0.7383086825155547</v>
      </c>
      <c r="U2675" s="1">
        <v>0.71630986476178105</v>
      </c>
      <c r="V2675" s="1">
        <v>406.790663</v>
      </c>
      <c r="W2675" s="1">
        <v>379.211635</v>
      </c>
      <c r="X2675" s="1">
        <v>262.000766</v>
      </c>
      <c r="Y2675" s="1">
        <v>389.46</v>
      </c>
      <c r="Z2675" s="7">
        <v>74463.375599999999</v>
      </c>
      <c r="AA2675" s="7">
        <v>1.2671955495</v>
      </c>
      <c r="AB2675" s="7">
        <v>1.2785549490999999</v>
      </c>
      <c r="AC2675" s="7" t="s">
        <v>444</v>
      </c>
      <c r="AD2675" s="7">
        <v>162.47211364</v>
      </c>
      <c r="AE2675" s="7">
        <v>0.76242682135999995</v>
      </c>
      <c r="AF2675" s="7">
        <v>234.75826827</v>
      </c>
      <c r="AG2675" s="7">
        <v>1.5417588731</v>
      </c>
    </row>
    <row r="2676" spans="1:33" ht="30" x14ac:dyDescent="0.25">
      <c r="A2676" s="1">
        <v>164744</v>
      </c>
      <c r="B2676" s="1">
        <v>20022000</v>
      </c>
      <c r="C2676" s="1">
        <v>9232423</v>
      </c>
      <c r="D2676" s="1">
        <v>392123</v>
      </c>
      <c r="E2676" s="248" t="s">
        <v>667</v>
      </c>
      <c r="F2676" s="1">
        <v>34203085</v>
      </c>
      <c r="G2676" s="1">
        <v>1.83</v>
      </c>
      <c r="H2676" s="1">
        <v>118.52287936710322</v>
      </c>
      <c r="I2676" s="1">
        <v>-72.408711824133093</v>
      </c>
      <c r="J2676" s="1">
        <v>4.0915578464004794</v>
      </c>
      <c r="K2676" s="1">
        <v>-110.43433753335745</v>
      </c>
      <c r="L2676" s="1">
        <v>116.5316373649617</v>
      </c>
      <c r="M2676" s="1">
        <v>165.73001099999999</v>
      </c>
      <c r="N2676" s="1">
        <v>0.73916359636363638</v>
      </c>
      <c r="O2676" s="1">
        <v>0.96908163265306113</v>
      </c>
      <c r="P2676" s="1">
        <v>0.71630986476178105</v>
      </c>
      <c r="Q2676" s="1">
        <v>0.78524723672727281</v>
      </c>
      <c r="R2676" s="1">
        <v>0.94022448979591822</v>
      </c>
      <c r="S2676" s="1">
        <v>0.7383086825155547</v>
      </c>
      <c r="T2676" s="1">
        <v>0.7383086825155547</v>
      </c>
      <c r="U2676" s="1">
        <v>0.71630986476178105</v>
      </c>
      <c r="V2676" s="1">
        <v>406.790663</v>
      </c>
      <c r="W2676" s="1">
        <v>379.211635</v>
      </c>
      <c r="X2676" s="1">
        <v>262.000766</v>
      </c>
      <c r="Y2676" s="1">
        <v>389.46</v>
      </c>
      <c r="Z2676" s="7">
        <v>74463.375599999999</v>
      </c>
      <c r="AA2676" s="7">
        <v>1.3309810204999999</v>
      </c>
      <c r="AB2676" s="7">
        <v>1.2918194059999999</v>
      </c>
      <c r="AC2676" s="7" t="s">
        <v>444</v>
      </c>
      <c r="AD2676" s="7" t="s">
        <v>445</v>
      </c>
      <c r="AE2676" s="7">
        <v>0.75160592876999999</v>
      </c>
      <c r="AF2676" s="7" t="s">
        <v>445</v>
      </c>
      <c r="AG2676" s="7">
        <v>1.5261530621999999</v>
      </c>
    </row>
    <row r="2677" spans="1:33" ht="30" x14ac:dyDescent="0.25">
      <c r="A2677" s="1">
        <v>164745</v>
      </c>
      <c r="B2677" s="1">
        <v>20026000</v>
      </c>
      <c r="C2677" s="1">
        <v>9232423</v>
      </c>
      <c r="D2677" s="1">
        <v>392138</v>
      </c>
      <c r="E2677" s="248" t="s">
        <v>667</v>
      </c>
      <c r="F2677" s="1">
        <v>34203085</v>
      </c>
      <c r="G2677" s="1">
        <v>1.83</v>
      </c>
      <c r="H2677" s="1">
        <v>121.70256090348069</v>
      </c>
      <c r="I2677" s="1">
        <v>-65.621935461042654</v>
      </c>
      <c r="J2677" s="1">
        <v>13.299631689220721</v>
      </c>
      <c r="K2677" s="1">
        <v>-113.0928423687416</v>
      </c>
      <c r="L2677" s="1">
        <v>115.62828037987984</v>
      </c>
      <c r="M2677" s="1">
        <v>165.73001099999999</v>
      </c>
      <c r="N2677" s="1">
        <v>0.73916359636363638</v>
      </c>
      <c r="O2677" s="1">
        <v>0.96908163265306113</v>
      </c>
      <c r="P2677" s="1">
        <v>0.71630986476178105</v>
      </c>
      <c r="Q2677" s="1">
        <v>0.78524723672727281</v>
      </c>
      <c r="R2677" s="1">
        <v>0.94022448979591822</v>
      </c>
      <c r="S2677" s="1">
        <v>0.7383086825155547</v>
      </c>
      <c r="T2677" s="1">
        <v>0.7383086825155547</v>
      </c>
      <c r="U2677" s="1">
        <v>0.71630986476178105</v>
      </c>
      <c r="V2677" s="1">
        <v>406.790663</v>
      </c>
      <c r="W2677" s="1">
        <v>379.211635</v>
      </c>
      <c r="X2677" s="1">
        <v>262.000766</v>
      </c>
      <c r="Y2677" s="1">
        <v>389.46</v>
      </c>
      <c r="Z2677" s="7">
        <v>74463.375599999999</v>
      </c>
      <c r="AA2677" s="7">
        <v>1.3491920324</v>
      </c>
      <c r="AB2677" s="7">
        <v>1.2319418175000001</v>
      </c>
      <c r="AC2677" s="7" t="s">
        <v>444</v>
      </c>
      <c r="AD2677" s="7" t="s">
        <v>445</v>
      </c>
      <c r="AE2677" s="7">
        <v>0.71043044203000005</v>
      </c>
      <c r="AF2677" s="7" t="s">
        <v>445</v>
      </c>
      <c r="AG2677" s="7">
        <v>1.4667700809999999</v>
      </c>
    </row>
    <row r="2678" spans="1:33" ht="30" x14ac:dyDescent="0.25">
      <c r="A2678" s="1">
        <v>164746</v>
      </c>
      <c r="B2678" s="1">
        <v>20028000</v>
      </c>
      <c r="C2678" s="1">
        <v>9232423</v>
      </c>
      <c r="D2678" s="1">
        <v>392145</v>
      </c>
      <c r="E2678" s="248" t="s">
        <v>667</v>
      </c>
      <c r="F2678" s="1">
        <v>34203085</v>
      </c>
      <c r="G2678" s="1">
        <v>1.83</v>
      </c>
      <c r="H2678" s="1">
        <v>119.69159560616812</v>
      </c>
      <c r="I2678" s="1">
        <v>-65.293004026214774</v>
      </c>
      <c r="J2678" s="1">
        <v>11.616759170260263</v>
      </c>
      <c r="K2678" s="1">
        <v>-110.73695830633659</v>
      </c>
      <c r="L2678" s="1">
        <v>114.32769828729346</v>
      </c>
      <c r="M2678" s="1">
        <v>165.73001099999999</v>
      </c>
      <c r="N2678" s="1">
        <v>0.73916359636363638</v>
      </c>
      <c r="O2678" s="1">
        <v>0.96908163265306113</v>
      </c>
      <c r="P2678" s="1">
        <v>0.71630986476178105</v>
      </c>
      <c r="Q2678" s="1">
        <v>0.78524723672727281</v>
      </c>
      <c r="R2678" s="1">
        <v>0.94022448979591822</v>
      </c>
      <c r="S2678" s="1">
        <v>0.7383086825155547</v>
      </c>
      <c r="T2678" s="1">
        <v>0.7383086825155547</v>
      </c>
      <c r="U2678" s="1">
        <v>0.71630986476178105</v>
      </c>
      <c r="V2678" s="1">
        <v>406.790663</v>
      </c>
      <c r="W2678" s="1">
        <v>379.211635</v>
      </c>
      <c r="X2678" s="1">
        <v>262.000766</v>
      </c>
      <c r="Y2678" s="1">
        <v>389.46</v>
      </c>
      <c r="Z2678" s="7">
        <v>74463.375599999999</v>
      </c>
      <c r="AA2678" s="7">
        <v>1.3759162395</v>
      </c>
      <c r="AB2678" s="7">
        <v>1.2694411718</v>
      </c>
      <c r="AC2678" s="7" t="s">
        <v>444</v>
      </c>
      <c r="AD2678" s="7" t="s">
        <v>445</v>
      </c>
      <c r="AE2678" s="7">
        <v>0.74681915886000005</v>
      </c>
      <c r="AF2678" s="7" t="s">
        <v>445</v>
      </c>
      <c r="AG2678" s="7">
        <v>1.5192496181999999</v>
      </c>
    </row>
    <row r="2679" spans="1:33" ht="30" x14ac:dyDescent="0.25">
      <c r="A2679" s="1">
        <v>164747</v>
      </c>
      <c r="B2679" s="1">
        <v>20030000</v>
      </c>
      <c r="C2679" s="1">
        <v>9232423</v>
      </c>
      <c r="D2679" s="1">
        <v>392152</v>
      </c>
      <c r="E2679" s="248" t="s">
        <v>667</v>
      </c>
      <c r="F2679" s="1">
        <v>34203085</v>
      </c>
      <c r="G2679" s="1">
        <v>1.83</v>
      </c>
      <c r="H2679" s="1">
        <v>119.88436124808223</v>
      </c>
      <c r="I2679" s="1">
        <v>-70.809435341640665</v>
      </c>
      <c r="J2679" s="1">
        <v>6.4903217408966123</v>
      </c>
      <c r="K2679" s="1">
        <v>-111.07552860147888</v>
      </c>
      <c r="L2679" s="1">
        <v>116.7753123459118</v>
      </c>
      <c r="M2679" s="1">
        <v>165.73001099999999</v>
      </c>
      <c r="N2679" s="1">
        <v>0.73916359636363638</v>
      </c>
      <c r="O2679" s="1">
        <v>0.96908163265306113</v>
      </c>
      <c r="P2679" s="1">
        <v>0.71630986476178105</v>
      </c>
      <c r="Q2679" s="1">
        <v>0.78524723672727281</v>
      </c>
      <c r="R2679" s="1">
        <v>0.94022448979591822</v>
      </c>
      <c r="S2679" s="1">
        <v>0.7383086825155547</v>
      </c>
      <c r="T2679" s="1">
        <v>0.7383086825155547</v>
      </c>
      <c r="U2679" s="1">
        <v>0.71630986476178105</v>
      </c>
      <c r="V2679" s="1">
        <v>406.790663</v>
      </c>
      <c r="W2679" s="1">
        <v>379.211635</v>
      </c>
      <c r="X2679" s="1">
        <v>262.000766</v>
      </c>
      <c r="Y2679" s="1">
        <v>389.46</v>
      </c>
      <c r="Z2679" s="7">
        <v>74463.375599999999</v>
      </c>
      <c r="AA2679" s="7">
        <v>1.3261169636000001</v>
      </c>
      <c r="AB2679" s="7">
        <v>1.2657920696</v>
      </c>
      <c r="AC2679" s="7" t="s">
        <v>444</v>
      </c>
      <c r="AD2679" s="7" t="s">
        <v>445</v>
      </c>
      <c r="AE2679" s="7">
        <v>0.74149466402999997</v>
      </c>
      <c r="AF2679" s="7" t="s">
        <v>445</v>
      </c>
      <c r="AG2679" s="7">
        <v>1.5115706712999999</v>
      </c>
    </row>
    <row r="2680" spans="1:33" ht="30" x14ac:dyDescent="0.25">
      <c r="A2680" s="1">
        <v>164748</v>
      </c>
      <c r="B2680" s="1">
        <v>20031000</v>
      </c>
      <c r="C2680" s="1">
        <v>9232423</v>
      </c>
      <c r="D2680" s="1">
        <v>392159</v>
      </c>
      <c r="E2680" s="248" t="s">
        <v>667</v>
      </c>
      <c r="F2680" s="1">
        <v>34203085</v>
      </c>
      <c r="G2680" s="1">
        <v>1.83</v>
      </c>
      <c r="H2680" s="1">
        <v>114.79621127970385</v>
      </c>
      <c r="I2680" s="1">
        <v>-75.951460134025155</v>
      </c>
      <c r="J2680" s="1">
        <v>-2.6268611777708202</v>
      </c>
      <c r="K2680" s="1">
        <v>-105.60908162628037</v>
      </c>
      <c r="L2680" s="1">
        <v>116.13308771587874</v>
      </c>
      <c r="M2680" s="1">
        <v>165.73001099999999</v>
      </c>
      <c r="N2680" s="1">
        <v>0.73916359636363638</v>
      </c>
      <c r="O2680" s="1">
        <v>0.96908163265306113</v>
      </c>
      <c r="P2680" s="1">
        <v>0.71630986476178105</v>
      </c>
      <c r="Q2680" s="1">
        <v>0.78524723672727281</v>
      </c>
      <c r="R2680" s="1">
        <v>0.94022448979591822</v>
      </c>
      <c r="S2680" s="1">
        <v>0.7383086825155547</v>
      </c>
      <c r="T2680" s="1">
        <v>0.7383086825155547</v>
      </c>
      <c r="U2680" s="1">
        <v>0.71630986476178105</v>
      </c>
      <c r="V2680" s="1">
        <v>406.790663</v>
      </c>
      <c r="W2680" s="1">
        <v>379.211635</v>
      </c>
      <c r="X2680" s="1">
        <v>262.000766</v>
      </c>
      <c r="Y2680" s="1">
        <v>389.46</v>
      </c>
      <c r="Z2680" s="7">
        <v>74463.375599999999</v>
      </c>
      <c r="AA2680" s="7">
        <v>1.3389805638000001</v>
      </c>
      <c r="AB2680" s="7">
        <v>1.3662195116</v>
      </c>
      <c r="AC2680" s="7" t="s">
        <v>444</v>
      </c>
      <c r="AD2680" s="7">
        <v>72.638242477999995</v>
      </c>
      <c r="AE2680" s="7">
        <v>0.83163642164999996</v>
      </c>
      <c r="AF2680" s="7">
        <v>105.20052643</v>
      </c>
      <c r="AG2680" s="7">
        <v>1.6415724447</v>
      </c>
    </row>
    <row r="2681" spans="1:33" ht="30" x14ac:dyDescent="0.25">
      <c r="A2681" s="1">
        <v>164749</v>
      </c>
      <c r="B2681" s="1">
        <v>20052006</v>
      </c>
      <c r="C2681" s="1">
        <v>9232423</v>
      </c>
      <c r="D2681" s="1">
        <v>392196</v>
      </c>
      <c r="E2681" s="248" t="s">
        <v>667</v>
      </c>
      <c r="F2681" s="1">
        <v>34203085</v>
      </c>
      <c r="G2681" s="1">
        <v>1.83</v>
      </c>
      <c r="H2681" s="1">
        <v>116.40631980203536</v>
      </c>
      <c r="I2681" s="1">
        <v>-64.980847330229068</v>
      </c>
      <c r="J2681" s="1">
        <v>10.394822004445817</v>
      </c>
      <c r="K2681" s="1">
        <v>-108.47252809023536</v>
      </c>
      <c r="L2681" s="1">
        <v>111.57305783078999</v>
      </c>
      <c r="M2681" s="1">
        <v>165.73001099999999</v>
      </c>
      <c r="N2681" s="1">
        <v>0.73916359636363638</v>
      </c>
      <c r="O2681" s="1">
        <v>0.96908163265306113</v>
      </c>
      <c r="P2681" s="1">
        <v>0.71630986476178105</v>
      </c>
      <c r="Q2681" s="1">
        <v>0.78524723672727281</v>
      </c>
      <c r="R2681" s="1">
        <v>0.94022448979591822</v>
      </c>
      <c r="S2681" s="1">
        <v>0.7383086825155547</v>
      </c>
      <c r="T2681" s="1">
        <v>0.7383086825155547</v>
      </c>
      <c r="U2681" s="1">
        <v>0.71630986476178105</v>
      </c>
      <c r="V2681" s="1">
        <v>406.790663</v>
      </c>
      <c r="W2681" s="1">
        <v>379.211635</v>
      </c>
      <c r="X2681" s="1">
        <v>262.000766</v>
      </c>
      <c r="Y2681" s="1">
        <v>389.46</v>
      </c>
      <c r="Z2681" s="7">
        <v>74463.375599999999</v>
      </c>
      <c r="AA2681" s="7">
        <v>1.4345755173000001</v>
      </c>
      <c r="AB2681" s="7">
        <v>1.3334904449</v>
      </c>
      <c r="AC2681" s="7" t="s">
        <v>444</v>
      </c>
      <c r="AD2681" s="7" t="s">
        <v>445</v>
      </c>
      <c r="AE2681" s="7">
        <v>0.78328507474999998</v>
      </c>
      <c r="AF2681" s="7" t="s">
        <v>445</v>
      </c>
      <c r="AG2681" s="7">
        <v>1.5718404911999999</v>
      </c>
    </row>
    <row r="2682" spans="1:33" ht="30" x14ac:dyDescent="0.25">
      <c r="A2682" s="1">
        <v>164750</v>
      </c>
      <c r="B2682" s="1">
        <v>20053006</v>
      </c>
      <c r="C2682" s="1">
        <v>9232423</v>
      </c>
      <c r="D2682" s="1">
        <v>392199</v>
      </c>
      <c r="E2682" s="248" t="s">
        <v>667</v>
      </c>
      <c r="F2682" s="1">
        <v>34203085</v>
      </c>
      <c r="G2682" s="1">
        <v>1.83</v>
      </c>
      <c r="H2682" s="1">
        <v>116.91189472865848</v>
      </c>
      <c r="I2682" s="1">
        <v>-62.477003726787203</v>
      </c>
      <c r="J2682" s="1">
        <v>13.376856870275569</v>
      </c>
      <c r="K2682" s="1">
        <v>-109.38104028946559</v>
      </c>
      <c r="L2682" s="1">
        <v>110.83092596241625</v>
      </c>
      <c r="M2682" s="1">
        <v>165.73001099999999</v>
      </c>
      <c r="N2682" s="1">
        <v>0.73916359636363638</v>
      </c>
      <c r="O2682" s="1">
        <v>0.96908163265306113</v>
      </c>
      <c r="P2682" s="1">
        <v>0.71630986476178105</v>
      </c>
      <c r="Q2682" s="1">
        <v>0.78524723672727281</v>
      </c>
      <c r="R2682" s="1">
        <v>0.94022448979591822</v>
      </c>
      <c r="S2682" s="1">
        <v>0.7383086825155547</v>
      </c>
      <c r="T2682" s="1">
        <v>0.7383086825155547</v>
      </c>
      <c r="U2682" s="1">
        <v>0.71630986476178105</v>
      </c>
      <c r="V2682" s="1">
        <v>406.790663</v>
      </c>
      <c r="W2682" s="1">
        <v>379.211635</v>
      </c>
      <c r="X2682" s="1">
        <v>262.000766</v>
      </c>
      <c r="Y2682" s="1">
        <v>389.46</v>
      </c>
      <c r="Z2682" s="7">
        <v>74463.375599999999</v>
      </c>
      <c r="AA2682" s="7">
        <v>1.4508776104000001</v>
      </c>
      <c r="AB2682" s="7">
        <v>1.3233994763000001</v>
      </c>
      <c r="AC2682" s="7" t="s">
        <v>444</v>
      </c>
      <c r="AD2682" s="7" t="s">
        <v>445</v>
      </c>
      <c r="AE2682" s="7">
        <v>0.76847321850000005</v>
      </c>
      <c r="AF2682" s="7" t="s">
        <v>445</v>
      </c>
      <c r="AG2682" s="7">
        <v>1.5504789422</v>
      </c>
    </row>
    <row r="2683" spans="1:33" ht="30" x14ac:dyDescent="0.25">
      <c r="A2683" s="1">
        <v>164751</v>
      </c>
      <c r="B2683" s="1">
        <v>20058006</v>
      </c>
      <c r="C2683" s="1">
        <v>9232466</v>
      </c>
      <c r="D2683" s="1">
        <v>392214</v>
      </c>
      <c r="E2683" s="248" t="s">
        <v>668</v>
      </c>
      <c r="F2683" s="1">
        <v>34203085</v>
      </c>
      <c r="G2683" s="1">
        <v>1.83</v>
      </c>
      <c r="H2683" s="1">
        <v>69.647913492869066</v>
      </c>
      <c r="I2683" s="1">
        <v>-38.134539815148663</v>
      </c>
      <c r="J2683" s="1">
        <v>8.7858971621718922</v>
      </c>
      <c r="K2683" s="1">
        <v>-66.122683843462781</v>
      </c>
      <c r="L2683" s="1">
        <v>65.698039759353364</v>
      </c>
      <c r="M2683" s="1">
        <v>100.01499939999999</v>
      </c>
      <c r="N2683" s="1">
        <v>0.93330833433333338</v>
      </c>
      <c r="O2683" s="1">
        <v>0.96908163265306113</v>
      </c>
      <c r="P2683" s="1">
        <v>0.90445196440445574</v>
      </c>
      <c r="Q2683" s="1">
        <v>0.92830833433333326</v>
      </c>
      <c r="R2683" s="1">
        <v>0.94022448979591822</v>
      </c>
      <c r="S2683" s="1">
        <v>0.87281823002185699</v>
      </c>
      <c r="T2683" s="1">
        <v>0.87281823002185699</v>
      </c>
      <c r="U2683" s="1">
        <v>0.90445196440445574</v>
      </c>
      <c r="V2683" s="1">
        <v>406.790663</v>
      </c>
      <c r="W2683" s="1">
        <v>379.211635</v>
      </c>
      <c r="X2683" s="1">
        <v>262.000766</v>
      </c>
      <c r="Y2683" s="1">
        <v>389.46</v>
      </c>
      <c r="Z2683" s="7">
        <v>74463.375599999999</v>
      </c>
      <c r="AA2683" s="7">
        <v>4.2205318371000002</v>
      </c>
      <c r="AB2683" s="7">
        <v>3.9244649409000001</v>
      </c>
      <c r="AC2683" s="7" t="s">
        <v>444</v>
      </c>
      <c r="AD2683" s="7" t="s">
        <v>445</v>
      </c>
      <c r="AE2683" s="7">
        <v>2.4584053693999999</v>
      </c>
      <c r="AF2683" s="7" t="s">
        <v>445</v>
      </c>
      <c r="AG2683" s="7">
        <v>4.3271863993000004</v>
      </c>
    </row>
    <row r="2684" spans="1:33" ht="30" x14ac:dyDescent="0.25">
      <c r="A2684" s="1">
        <v>164752</v>
      </c>
      <c r="B2684" s="1">
        <v>20093006</v>
      </c>
      <c r="C2684" s="1">
        <v>9232466</v>
      </c>
      <c r="D2684" s="1">
        <v>392225</v>
      </c>
      <c r="E2684" s="248" t="s">
        <v>668</v>
      </c>
      <c r="F2684" s="1">
        <v>34203085</v>
      </c>
      <c r="G2684" s="1">
        <v>1.83</v>
      </c>
      <c r="H2684" s="1">
        <v>65.499693602788881</v>
      </c>
      <c r="I2684" s="1">
        <v>-36.013730061764399</v>
      </c>
      <c r="J2684" s="1">
        <v>7.9984024593577443</v>
      </c>
      <c r="K2684" s="1">
        <v>-62.67566205482192</v>
      </c>
      <c r="L2684" s="1">
        <v>61.89000711783406</v>
      </c>
      <c r="M2684" s="1">
        <v>100.01499939999999</v>
      </c>
      <c r="N2684" s="1">
        <v>0.93330833433333338</v>
      </c>
      <c r="O2684" s="1">
        <v>0.96908163265306113</v>
      </c>
      <c r="P2684" s="1">
        <v>0.90445196440445574</v>
      </c>
      <c r="Q2684" s="1">
        <v>0.92830833433333326</v>
      </c>
      <c r="R2684" s="1">
        <v>0.94022448979591822</v>
      </c>
      <c r="S2684" s="1">
        <v>0.87281823002185699</v>
      </c>
      <c r="T2684" s="1">
        <v>0.87281823002185699</v>
      </c>
      <c r="U2684" s="1">
        <v>0.90445196440445574</v>
      </c>
      <c r="V2684" s="1">
        <v>406.790663</v>
      </c>
      <c r="W2684" s="1">
        <v>379.211635</v>
      </c>
      <c r="X2684" s="1">
        <v>262.000766</v>
      </c>
      <c r="Y2684" s="1">
        <v>389.46</v>
      </c>
      <c r="Z2684" s="7">
        <v>74463.375599999999</v>
      </c>
      <c r="AA2684" s="7">
        <v>4.5417461424000001</v>
      </c>
      <c r="AB2684" s="7">
        <v>4.2363406503999999</v>
      </c>
      <c r="AC2684" s="7" t="s">
        <v>444</v>
      </c>
      <c r="AD2684" s="7" t="s">
        <v>445</v>
      </c>
      <c r="AE2684" s="7">
        <v>2.6486099603</v>
      </c>
      <c r="AF2684" s="7" t="s">
        <v>445</v>
      </c>
      <c r="AG2684" s="7">
        <v>4.6201697836999998</v>
      </c>
    </row>
    <row r="2685" spans="1:33" ht="30" x14ac:dyDescent="0.25">
      <c r="A2685" s="1">
        <v>164753</v>
      </c>
      <c r="B2685" s="1">
        <v>26051006</v>
      </c>
      <c r="C2685" s="1">
        <v>9232466</v>
      </c>
      <c r="D2685" s="1">
        <v>392261</v>
      </c>
      <c r="E2685" s="248" t="s">
        <v>668</v>
      </c>
      <c r="F2685" s="1">
        <v>34203085</v>
      </c>
      <c r="G2685" s="1">
        <v>1.83</v>
      </c>
      <c r="H2685" s="1">
        <v>67.207221686209124</v>
      </c>
      <c r="I2685" s="1">
        <v>-38.417399831146724</v>
      </c>
      <c r="J2685" s="1">
        <v>6.1515039577541426</v>
      </c>
      <c r="K2685" s="1">
        <v>-64.000215917032165</v>
      </c>
      <c r="L2685" s="1">
        <v>64.352550472312799</v>
      </c>
      <c r="M2685" s="1">
        <v>100.01499939999999</v>
      </c>
      <c r="N2685" s="1">
        <v>0.93330833433333338</v>
      </c>
      <c r="O2685" s="1">
        <v>0.96908163265306113</v>
      </c>
      <c r="P2685" s="1">
        <v>0.90445196440445574</v>
      </c>
      <c r="Q2685" s="1">
        <v>0.92830833433333326</v>
      </c>
      <c r="R2685" s="1">
        <v>0.94022448979591822</v>
      </c>
      <c r="S2685" s="1">
        <v>0.87281823002185699</v>
      </c>
      <c r="T2685" s="1">
        <v>0.87281823002185699</v>
      </c>
      <c r="U2685" s="1">
        <v>0.90445196440445574</v>
      </c>
      <c r="V2685" s="1">
        <v>406.790663</v>
      </c>
      <c r="W2685" s="1">
        <v>379.211635</v>
      </c>
      <c r="X2685" s="1">
        <v>262.000766</v>
      </c>
      <c r="Y2685" s="1">
        <v>389.46</v>
      </c>
      <c r="Z2685" s="7">
        <v>74463.375599999999</v>
      </c>
      <c r="AA2685" s="7">
        <v>4.3296832166000003</v>
      </c>
      <c r="AB2685" s="7">
        <v>4.1033013951999999</v>
      </c>
      <c r="AC2685" s="7" t="s">
        <v>444</v>
      </c>
      <c r="AD2685" s="7" t="s">
        <v>445</v>
      </c>
      <c r="AE2685" s="7">
        <v>2.5730980210999999</v>
      </c>
      <c r="AF2685" s="7" t="s">
        <v>445</v>
      </c>
      <c r="AG2685" s="7">
        <v>4.5038542763000002</v>
      </c>
    </row>
    <row r="2686" spans="1:33" ht="30" x14ac:dyDescent="0.25">
      <c r="A2686" s="1">
        <v>164754</v>
      </c>
      <c r="B2686" s="1">
        <v>21051006</v>
      </c>
      <c r="C2686" s="1">
        <v>9232466</v>
      </c>
      <c r="D2686" s="1">
        <v>392243</v>
      </c>
      <c r="E2686" s="248" t="s">
        <v>668</v>
      </c>
      <c r="F2686" s="1">
        <v>34203085</v>
      </c>
      <c r="G2686" s="1">
        <v>1.83</v>
      </c>
      <c r="H2686" s="1">
        <v>67.991063776363049</v>
      </c>
      <c r="I2686" s="1">
        <v>-38.656418811977318</v>
      </c>
      <c r="J2686" s="1">
        <v>6.3533127269802243</v>
      </c>
      <c r="K2686" s="1">
        <v>-64.782617356343565</v>
      </c>
      <c r="L2686" s="1">
        <v>65.047687073269898</v>
      </c>
      <c r="M2686" s="1">
        <v>100.01499939999999</v>
      </c>
      <c r="N2686" s="1">
        <v>0.93330833433333338</v>
      </c>
      <c r="O2686" s="1">
        <v>0.96908163265306113</v>
      </c>
      <c r="P2686" s="1">
        <v>0.90445196440445574</v>
      </c>
      <c r="Q2686" s="1">
        <v>0.92830833433333326</v>
      </c>
      <c r="R2686" s="1">
        <v>0.94022448979591822</v>
      </c>
      <c r="S2686" s="1">
        <v>0.87281823002185699</v>
      </c>
      <c r="T2686" s="1">
        <v>0.87281823002185699</v>
      </c>
      <c r="U2686" s="1">
        <v>0.90445196440445574</v>
      </c>
      <c r="V2686" s="1">
        <v>406.790663</v>
      </c>
      <c r="W2686" s="1">
        <v>379.211635</v>
      </c>
      <c r="X2686" s="1">
        <v>262.000766</v>
      </c>
      <c r="Y2686" s="1">
        <v>389.46</v>
      </c>
      <c r="Z2686" s="7">
        <v>74463.375599999999</v>
      </c>
      <c r="AA2686" s="7">
        <v>4.2727271888000002</v>
      </c>
      <c r="AB2686" s="7">
        <v>4.0444674513000001</v>
      </c>
      <c r="AC2686" s="7" t="s">
        <v>444</v>
      </c>
      <c r="AD2686" s="7" t="s">
        <v>445</v>
      </c>
      <c r="AE2686" s="7">
        <v>2.5299445156</v>
      </c>
      <c r="AF2686" s="7" t="s">
        <v>445</v>
      </c>
      <c r="AG2686" s="7">
        <v>4.4373823786999997</v>
      </c>
    </row>
    <row r="2687" spans="1:33" ht="30" x14ac:dyDescent="0.25">
      <c r="A2687" s="1">
        <v>164755</v>
      </c>
      <c r="B2687" s="1">
        <v>20091000</v>
      </c>
      <c r="C2687" s="1">
        <v>9232466</v>
      </c>
      <c r="D2687" s="1">
        <v>392217</v>
      </c>
      <c r="E2687" s="248" t="s">
        <v>668</v>
      </c>
      <c r="F2687" s="1">
        <v>34203085</v>
      </c>
      <c r="G2687" s="1">
        <v>1.83</v>
      </c>
      <c r="H2687" s="1">
        <v>67.007957762545942</v>
      </c>
      <c r="I2687" s="1">
        <v>-42.344418364338864</v>
      </c>
      <c r="J2687" s="1">
        <v>1.9573540127374667</v>
      </c>
      <c r="K2687" s="1">
        <v>-63.001768254677771</v>
      </c>
      <c r="L2687" s="1">
        <v>66.051110522422803</v>
      </c>
      <c r="M2687" s="1">
        <v>100.01499939999999</v>
      </c>
      <c r="N2687" s="1">
        <v>0.93330833433333338</v>
      </c>
      <c r="O2687" s="1">
        <v>0.96908163265306113</v>
      </c>
      <c r="P2687" s="1">
        <v>0.90445196440445574</v>
      </c>
      <c r="Q2687" s="1">
        <v>0.92830833433333326</v>
      </c>
      <c r="R2687" s="1">
        <v>0.94022448979591822</v>
      </c>
      <c r="S2687" s="1">
        <v>0.87281823002185699</v>
      </c>
      <c r="T2687" s="1">
        <v>0.87281823002185699</v>
      </c>
      <c r="U2687" s="1">
        <v>0.90445196440445574</v>
      </c>
      <c r="V2687" s="1">
        <v>406.790663</v>
      </c>
      <c r="W2687" s="1">
        <v>379.211635</v>
      </c>
      <c r="X2687" s="1">
        <v>262.000766</v>
      </c>
      <c r="Y2687" s="1">
        <v>389.46</v>
      </c>
      <c r="Z2687" s="7">
        <v>74463.375599999999</v>
      </c>
      <c r="AA2687" s="7">
        <v>4.1926259147999998</v>
      </c>
      <c r="AB2687" s="7">
        <v>4.1184772622999999</v>
      </c>
      <c r="AC2687" s="7" t="s">
        <v>444</v>
      </c>
      <c r="AD2687" s="7" t="s">
        <v>445</v>
      </c>
      <c r="AE2687" s="7">
        <v>2.6297242312</v>
      </c>
      <c r="AF2687" s="7" t="s">
        <v>445</v>
      </c>
      <c r="AG2687" s="7">
        <v>4.5910789778999996</v>
      </c>
    </row>
    <row r="2688" spans="1:33" ht="30" x14ac:dyDescent="0.25">
      <c r="A2688" s="1">
        <v>164756</v>
      </c>
      <c r="B2688" s="1">
        <v>21001000</v>
      </c>
      <c r="C2688" s="1">
        <v>9232466</v>
      </c>
      <c r="D2688" s="1">
        <v>392234</v>
      </c>
      <c r="E2688" s="248" t="s">
        <v>668</v>
      </c>
      <c r="F2688" s="1">
        <v>34203085</v>
      </c>
      <c r="G2688" s="1">
        <v>1.83</v>
      </c>
      <c r="H2688" s="1">
        <v>70.187983119007569</v>
      </c>
      <c r="I2688" s="1">
        <v>-46.148578370502634</v>
      </c>
      <c r="J2688" s="1">
        <v>1.6549587289914715E-2</v>
      </c>
      <c r="K2688" s="1">
        <v>-65.892741969922412</v>
      </c>
      <c r="L2688" s="1">
        <v>70.179726717290094</v>
      </c>
      <c r="M2688" s="1">
        <v>100.01499939999999</v>
      </c>
      <c r="N2688" s="1">
        <v>0.93330833433333338</v>
      </c>
      <c r="O2688" s="1">
        <v>0.96908163265306113</v>
      </c>
      <c r="P2688" s="1">
        <v>0.90445196440445574</v>
      </c>
      <c r="Q2688" s="1">
        <v>0.92830833433333326</v>
      </c>
      <c r="R2688" s="1">
        <v>0.94022448979591822</v>
      </c>
      <c r="S2688" s="1">
        <v>0.87281823002185699</v>
      </c>
      <c r="T2688" s="1">
        <v>0.87281823002185699</v>
      </c>
      <c r="U2688" s="1">
        <v>0.90445196440445574</v>
      </c>
      <c r="V2688" s="1">
        <v>406.790663</v>
      </c>
      <c r="W2688" s="1">
        <v>379.211635</v>
      </c>
      <c r="X2688" s="1">
        <v>262.000766</v>
      </c>
      <c r="Y2688" s="1">
        <v>389.46</v>
      </c>
      <c r="Z2688" s="7">
        <v>74463.375599999999</v>
      </c>
      <c r="AA2688" s="7">
        <v>3.8871479592</v>
      </c>
      <c r="AB2688" s="7">
        <v>3.8865730707999999</v>
      </c>
      <c r="AC2688" s="7" t="s">
        <v>444</v>
      </c>
      <c r="AD2688" s="7" t="s">
        <v>445</v>
      </c>
      <c r="AE2688" s="7">
        <v>2.4704739552000001</v>
      </c>
      <c r="AF2688" s="7" t="s">
        <v>445</v>
      </c>
      <c r="AG2688" s="7">
        <v>4.345776356</v>
      </c>
    </row>
    <row r="2689" spans="1:33" ht="30" x14ac:dyDescent="0.25">
      <c r="A2689" s="1">
        <v>164757</v>
      </c>
      <c r="B2689" s="1">
        <v>26001000</v>
      </c>
      <c r="C2689" s="1">
        <v>9232466</v>
      </c>
      <c r="D2689" s="1">
        <v>392252</v>
      </c>
      <c r="E2689" s="248" t="s">
        <v>668</v>
      </c>
      <c r="F2689" s="1">
        <v>34203085</v>
      </c>
      <c r="G2689" s="1">
        <v>1.83</v>
      </c>
      <c r="H2689" s="1">
        <v>70.118614988576923</v>
      </c>
      <c r="I2689" s="1">
        <v>-45.872069354129614</v>
      </c>
      <c r="J2689" s="1">
        <v>0.2507945112417177</v>
      </c>
      <c r="K2689" s="1">
        <v>-65.831966150654239</v>
      </c>
      <c r="L2689" s="1">
        <v>69.993574360542127</v>
      </c>
      <c r="M2689" s="1">
        <v>100.01499939999999</v>
      </c>
      <c r="N2689" s="1">
        <v>0.93330833433333338</v>
      </c>
      <c r="O2689" s="1">
        <v>0.96908163265306113</v>
      </c>
      <c r="P2689" s="1">
        <v>0.90445196440445574</v>
      </c>
      <c r="Q2689" s="1">
        <v>0.92830833433333326</v>
      </c>
      <c r="R2689" s="1">
        <v>0.94022448979591822</v>
      </c>
      <c r="S2689" s="1">
        <v>0.87281823002185699</v>
      </c>
      <c r="T2689" s="1">
        <v>0.87281823002185699</v>
      </c>
      <c r="U2689" s="1">
        <v>0.90445196440445574</v>
      </c>
      <c r="V2689" s="1">
        <v>406.790663</v>
      </c>
      <c r="W2689" s="1">
        <v>379.211635</v>
      </c>
      <c r="X2689" s="1">
        <v>262.000766</v>
      </c>
      <c r="Y2689" s="1">
        <v>389.46</v>
      </c>
      <c r="Z2689" s="7">
        <v>74463.375599999999</v>
      </c>
      <c r="AA2689" s="7">
        <v>3.9001456395999998</v>
      </c>
      <c r="AB2689" s="7">
        <v>3.8914073425</v>
      </c>
      <c r="AC2689" s="7" t="s">
        <v>444</v>
      </c>
      <c r="AD2689" s="7" t="s">
        <v>445</v>
      </c>
      <c r="AE2689" s="7">
        <v>2.4736778835000002</v>
      </c>
      <c r="AF2689" s="7" t="s">
        <v>445</v>
      </c>
      <c r="AG2689" s="7">
        <v>4.3507115563000003</v>
      </c>
    </row>
    <row r="2690" spans="1:33" ht="30" x14ac:dyDescent="0.25">
      <c r="A2690" s="1">
        <v>164758</v>
      </c>
      <c r="B2690" s="1">
        <v>20036000</v>
      </c>
      <c r="C2690" s="1">
        <v>9232466</v>
      </c>
      <c r="D2690" s="1">
        <v>392187</v>
      </c>
      <c r="E2690" s="248" t="s">
        <v>668</v>
      </c>
      <c r="F2690" s="1">
        <v>34203085</v>
      </c>
      <c r="G2690" s="1">
        <v>1.83</v>
      </c>
      <c r="H2690" s="1">
        <v>71.454851522673096</v>
      </c>
      <c r="I2690" s="1">
        <v>-44.913017610947165</v>
      </c>
      <c r="J2690" s="1">
        <v>2.6219207167817427</v>
      </c>
      <c r="K2690" s="1">
        <v>-66.799326627562081</v>
      </c>
      <c r="L2690" s="1">
        <v>70.180942744542136</v>
      </c>
      <c r="M2690" s="1">
        <v>100.01499939999999</v>
      </c>
      <c r="N2690" s="1">
        <v>0.93330833433333338</v>
      </c>
      <c r="O2690" s="1">
        <v>0.96908163265306113</v>
      </c>
      <c r="P2690" s="1">
        <v>0.90445196440445574</v>
      </c>
      <c r="Q2690" s="1">
        <v>0.92830833433333326</v>
      </c>
      <c r="R2690" s="1">
        <v>0.94022448979591822</v>
      </c>
      <c r="S2690" s="1">
        <v>0.87281823002185699</v>
      </c>
      <c r="T2690" s="1">
        <v>0.87281823002185699</v>
      </c>
      <c r="U2690" s="1">
        <v>0.90445196440445574</v>
      </c>
      <c r="V2690" s="1">
        <v>406.790663</v>
      </c>
      <c r="W2690" s="1">
        <v>379.211635</v>
      </c>
      <c r="X2690" s="1">
        <v>262.000766</v>
      </c>
      <c r="Y2690" s="1">
        <v>389.46</v>
      </c>
      <c r="Z2690" s="7">
        <v>74463.375599999999</v>
      </c>
      <c r="AA2690" s="7">
        <v>3.8870632794</v>
      </c>
      <c r="AB2690" s="7">
        <v>3.7999359160999999</v>
      </c>
      <c r="AC2690" s="7" t="s">
        <v>444</v>
      </c>
      <c r="AD2690" s="7" t="s">
        <v>445</v>
      </c>
      <c r="AE2690" s="7">
        <v>2.4233735037000002</v>
      </c>
      <c r="AF2690" s="7" t="s">
        <v>445</v>
      </c>
      <c r="AG2690" s="7">
        <v>4.2732247440000002</v>
      </c>
    </row>
    <row r="2691" spans="1:33" ht="30" x14ac:dyDescent="0.25">
      <c r="A2691" s="1">
        <v>164759</v>
      </c>
      <c r="B2691" s="1">
        <v>20033000</v>
      </c>
      <c r="C2691" s="1">
        <v>9232466</v>
      </c>
      <c r="D2691" s="1">
        <v>392172</v>
      </c>
      <c r="E2691" s="248" t="s">
        <v>668</v>
      </c>
      <c r="F2691" s="1">
        <v>34203085</v>
      </c>
      <c r="G2691" s="1">
        <v>1.83</v>
      </c>
      <c r="H2691" s="1">
        <v>72.444546005842383</v>
      </c>
      <c r="I2691" s="1">
        <v>-48.131184722116771</v>
      </c>
      <c r="J2691" s="1">
        <v>0.42423965333891994</v>
      </c>
      <c r="K2691" s="1">
        <v>-67.681611201309835</v>
      </c>
      <c r="L2691" s="1">
        <v>72.233983589059378</v>
      </c>
      <c r="M2691" s="1">
        <v>100.01499939999999</v>
      </c>
      <c r="N2691" s="1">
        <v>0.93330833433333338</v>
      </c>
      <c r="O2691" s="1">
        <v>0.96908163265306113</v>
      </c>
      <c r="P2691" s="1">
        <v>0.90445196440445574</v>
      </c>
      <c r="Q2691" s="1">
        <v>0.92830833433333326</v>
      </c>
      <c r="R2691" s="1">
        <v>0.94022448979591822</v>
      </c>
      <c r="S2691" s="1">
        <v>0.87281823002185699</v>
      </c>
      <c r="T2691" s="1">
        <v>0.87281823002185699</v>
      </c>
      <c r="U2691" s="1">
        <v>0.90445196440445574</v>
      </c>
      <c r="V2691" s="1">
        <v>406.790663</v>
      </c>
      <c r="W2691" s="1">
        <v>379.211635</v>
      </c>
      <c r="X2691" s="1">
        <v>262.000766</v>
      </c>
      <c r="Y2691" s="1">
        <v>389.46</v>
      </c>
      <c r="Z2691" s="7">
        <v>74463.375599999999</v>
      </c>
      <c r="AA2691" s="7">
        <v>3.7481627229000001</v>
      </c>
      <c r="AB2691" s="7">
        <v>3.7343620343000001</v>
      </c>
      <c r="AC2691" s="7" t="s">
        <v>444</v>
      </c>
      <c r="AD2691" s="7" t="s">
        <v>445</v>
      </c>
      <c r="AE2691" s="7">
        <v>2.3787470597000002</v>
      </c>
      <c r="AF2691" s="7" t="s">
        <v>445</v>
      </c>
      <c r="AG2691" s="7">
        <v>4.2044839921000001</v>
      </c>
    </row>
    <row r="2692" spans="1:33" ht="30" x14ac:dyDescent="0.25">
      <c r="A2692" s="1">
        <v>164760</v>
      </c>
      <c r="B2692" s="1">
        <v>20035000</v>
      </c>
      <c r="C2692" s="1">
        <v>9232466</v>
      </c>
      <c r="D2692" s="1">
        <v>392182</v>
      </c>
      <c r="E2692" s="248" t="s">
        <v>668</v>
      </c>
      <c r="F2692" s="1">
        <v>34203085</v>
      </c>
      <c r="G2692" s="1">
        <v>1.83</v>
      </c>
      <c r="H2692" s="1">
        <v>70.524237730111778</v>
      </c>
      <c r="I2692" s="1">
        <v>-44.21123356190347</v>
      </c>
      <c r="J2692" s="1">
        <v>2.6587049296513001</v>
      </c>
      <c r="K2692" s="1">
        <v>-65.904978149376447</v>
      </c>
      <c r="L2692" s="1">
        <v>69.23345090582356</v>
      </c>
      <c r="M2692" s="1">
        <v>100.01499939999999</v>
      </c>
      <c r="N2692" s="1">
        <v>0.93330833433333338</v>
      </c>
      <c r="O2692" s="1">
        <v>0.96908163265306113</v>
      </c>
      <c r="P2692" s="1">
        <v>0.90445196440445574</v>
      </c>
      <c r="Q2692" s="1">
        <v>0.92830833433333326</v>
      </c>
      <c r="R2692" s="1">
        <v>0.94022448979591822</v>
      </c>
      <c r="S2692" s="1">
        <v>0.87281823002185699</v>
      </c>
      <c r="T2692" s="1">
        <v>0.87281823002185699</v>
      </c>
      <c r="U2692" s="1">
        <v>0.90445196440445574</v>
      </c>
      <c r="V2692" s="1">
        <v>406.790663</v>
      </c>
      <c r="W2692" s="1">
        <v>379.211635</v>
      </c>
      <c r="X2692" s="1">
        <v>262.000766</v>
      </c>
      <c r="Y2692" s="1">
        <v>389.46</v>
      </c>
      <c r="Z2692" s="7">
        <v>74463.375599999999</v>
      </c>
      <c r="AA2692" s="7">
        <v>3.9539450036999999</v>
      </c>
      <c r="AB2692" s="7">
        <v>3.8632742336999999</v>
      </c>
      <c r="AC2692" s="7" t="s">
        <v>444</v>
      </c>
      <c r="AD2692" s="7" t="s">
        <v>445</v>
      </c>
      <c r="AE2692" s="7">
        <v>2.4698296132999999</v>
      </c>
      <c r="AF2692" s="7" t="s">
        <v>445</v>
      </c>
      <c r="AG2692" s="7">
        <v>4.3447838379999997</v>
      </c>
    </row>
    <row r="2693" spans="1:33" ht="30" x14ac:dyDescent="0.25">
      <c r="A2693" s="1">
        <v>164761</v>
      </c>
      <c r="B2693" s="1">
        <v>20034000</v>
      </c>
      <c r="C2693" s="1">
        <v>9232466</v>
      </c>
      <c r="D2693" s="1">
        <v>392177</v>
      </c>
      <c r="E2693" s="248" t="s">
        <v>668</v>
      </c>
      <c r="F2693" s="1">
        <v>34203085</v>
      </c>
      <c r="G2693" s="1">
        <v>1.83</v>
      </c>
      <c r="H2693" s="1">
        <v>68.75636635163994</v>
      </c>
      <c r="I2693" s="1">
        <v>-39.566232390191409</v>
      </c>
      <c r="J2693" s="1">
        <v>5.6200883455860886</v>
      </c>
      <c r="K2693" s="1">
        <v>-64.296305599931259</v>
      </c>
      <c r="L2693" s="1">
        <v>66.125716156968934</v>
      </c>
      <c r="M2693" s="1">
        <v>100.01499939999999</v>
      </c>
      <c r="N2693" s="1">
        <v>0.93330833433333338</v>
      </c>
      <c r="O2693" s="1">
        <v>0.96908163265306113</v>
      </c>
      <c r="P2693" s="1">
        <v>0.90445196440445574</v>
      </c>
      <c r="Q2693" s="1">
        <v>0.92830833433333326</v>
      </c>
      <c r="R2693" s="1">
        <v>0.94022448979591822</v>
      </c>
      <c r="S2693" s="1">
        <v>0.87281823002185699</v>
      </c>
      <c r="T2693" s="1">
        <v>0.87281823002185699</v>
      </c>
      <c r="U2693" s="1">
        <v>0.90445196440445574</v>
      </c>
      <c r="V2693" s="1">
        <v>406.790663</v>
      </c>
      <c r="W2693" s="1">
        <v>379.211635</v>
      </c>
      <c r="X2693" s="1">
        <v>262.000766</v>
      </c>
      <c r="Y2693" s="1">
        <v>389.46</v>
      </c>
      <c r="Z2693" s="7">
        <v>74463.375599999999</v>
      </c>
      <c r="AA2693" s="7">
        <v>4.18676739</v>
      </c>
      <c r="AB2693" s="7">
        <v>3.9883192845000002</v>
      </c>
      <c r="AC2693" s="7" t="s">
        <v>444</v>
      </c>
      <c r="AD2693" s="7" t="s">
        <v>445</v>
      </c>
      <c r="AE2693" s="7">
        <v>2.5566436160000001</v>
      </c>
      <c r="AF2693" s="7" t="s">
        <v>445</v>
      </c>
      <c r="AG2693" s="7">
        <v>4.4785085826</v>
      </c>
    </row>
    <row r="2694" spans="1:33" ht="45" x14ac:dyDescent="0.25">
      <c r="A2694" s="1">
        <v>32401</v>
      </c>
      <c r="B2694" s="1">
        <v>10050000</v>
      </c>
      <c r="C2694" s="1">
        <v>9232422</v>
      </c>
      <c r="D2694" s="1">
        <v>391002</v>
      </c>
      <c r="E2694" s="248" t="s">
        <v>665</v>
      </c>
      <c r="F2694" s="1">
        <v>34203085</v>
      </c>
      <c r="G2694" s="1">
        <v>1.83</v>
      </c>
      <c r="H2694" s="1">
        <v>115.68588510199451</v>
      </c>
      <c r="I2694" s="1">
        <v>-57.817930415381184</v>
      </c>
      <c r="J2694" s="1">
        <v>15.631373356534354</v>
      </c>
      <c r="K2694" s="1">
        <v>-103.90827621791998</v>
      </c>
      <c r="L2694" s="1">
        <v>108.7214899065479</v>
      </c>
      <c r="M2694" s="1">
        <v>129.2774963</v>
      </c>
      <c r="N2694" s="1">
        <v>0.8633937618928571</v>
      </c>
      <c r="O2694" s="1">
        <v>0.96908163265306113</v>
      </c>
      <c r="P2694" s="1">
        <v>0.83669903639759824</v>
      </c>
      <c r="Q2694" s="1">
        <v>0.88226250792857142</v>
      </c>
      <c r="R2694" s="1">
        <v>0.94022448979591822</v>
      </c>
      <c r="S2694" s="1">
        <v>0.8295248163832083</v>
      </c>
      <c r="T2694" s="1">
        <v>0.8295248163832083</v>
      </c>
      <c r="U2694" s="1">
        <v>0.83669903639759824</v>
      </c>
      <c r="V2694" s="1">
        <v>406.790663</v>
      </c>
      <c r="W2694" s="1">
        <v>379.211635</v>
      </c>
      <c r="X2694" s="1">
        <v>262.000766</v>
      </c>
      <c r="Y2694" s="1">
        <v>389.46</v>
      </c>
      <c r="Z2694" s="7">
        <v>74463.375599999999</v>
      </c>
      <c r="AA2694" s="7">
        <v>1.9183375786000001</v>
      </c>
      <c r="AB2694" s="7">
        <v>1.7426510098000001</v>
      </c>
      <c r="AC2694" s="7" t="s">
        <v>444</v>
      </c>
      <c r="AD2694" s="7" t="s">
        <v>445</v>
      </c>
      <c r="AE2694" s="7">
        <v>1.0916152709</v>
      </c>
      <c r="AF2694" s="7" t="s">
        <v>445</v>
      </c>
      <c r="AG2694" s="7">
        <v>2.1360428503</v>
      </c>
    </row>
    <row r="2695" spans="1:33" ht="45" x14ac:dyDescent="0.25">
      <c r="A2695" s="1">
        <v>32402</v>
      </c>
      <c r="B2695" s="1">
        <v>10051000</v>
      </c>
      <c r="C2695" s="1">
        <v>9232422</v>
      </c>
      <c r="D2695" s="1">
        <v>391005</v>
      </c>
      <c r="E2695" s="248" t="s">
        <v>665</v>
      </c>
      <c r="F2695" s="1">
        <v>34203085</v>
      </c>
      <c r="G2695" s="1">
        <v>1.83</v>
      </c>
      <c r="H2695" s="1">
        <v>111.12807956100812</v>
      </c>
      <c r="I2695" s="1">
        <v>-48.54015253145613</v>
      </c>
      <c r="J2695" s="1">
        <v>21.488401987991022</v>
      </c>
      <c r="K2695" s="1">
        <v>-101.04717257567836</v>
      </c>
      <c r="L2695" s="1">
        <v>102.10166832099883</v>
      </c>
      <c r="M2695" s="1">
        <v>129.2774963</v>
      </c>
      <c r="N2695" s="1">
        <v>0.8633937618928571</v>
      </c>
      <c r="O2695" s="1">
        <v>0.96908163265306113</v>
      </c>
      <c r="P2695" s="1">
        <v>0.83669903639759824</v>
      </c>
      <c r="Q2695" s="1">
        <v>0.88226250792857142</v>
      </c>
      <c r="R2695" s="1">
        <v>0.94022448979591822</v>
      </c>
      <c r="S2695" s="1">
        <v>0.8295248163832083</v>
      </c>
      <c r="T2695" s="1">
        <v>0.8295248163832083</v>
      </c>
      <c r="U2695" s="1">
        <v>0.83669903639759824</v>
      </c>
      <c r="V2695" s="1">
        <v>406.790663</v>
      </c>
      <c r="W2695" s="1">
        <v>379.211635</v>
      </c>
      <c r="X2695" s="1">
        <v>262.000766</v>
      </c>
      <c r="Y2695" s="1">
        <v>389.46</v>
      </c>
      <c r="Z2695" s="7">
        <v>74463.375599999999</v>
      </c>
      <c r="AA2695" s="7">
        <v>2.1075497082000001</v>
      </c>
      <c r="AB2695" s="7">
        <v>1.8551380609999999</v>
      </c>
      <c r="AC2695" s="7" t="s">
        <v>444</v>
      </c>
      <c r="AD2695" s="7" t="s">
        <v>445</v>
      </c>
      <c r="AE2695" s="7">
        <v>1.1508383834</v>
      </c>
      <c r="AF2695" s="7" t="s">
        <v>445</v>
      </c>
      <c r="AG2695" s="7">
        <v>2.2248384433999999</v>
      </c>
    </row>
    <row r="2696" spans="1:33" ht="30" x14ac:dyDescent="0.25">
      <c r="A2696" s="1">
        <v>32403</v>
      </c>
      <c r="B2696" s="1">
        <v>10053000</v>
      </c>
      <c r="C2696" s="1">
        <v>9232423</v>
      </c>
      <c r="D2696" s="1">
        <v>391011</v>
      </c>
      <c r="E2696" s="248" t="s">
        <v>667</v>
      </c>
      <c r="F2696" s="1">
        <v>34203085</v>
      </c>
      <c r="G2696" s="1">
        <v>1.83</v>
      </c>
      <c r="H2696" s="1">
        <v>119.29697130806734</v>
      </c>
      <c r="I2696" s="1">
        <v>-69.501001897012117</v>
      </c>
      <c r="J2696" s="1">
        <v>7.1205146275022875</v>
      </c>
      <c r="K2696" s="1">
        <v>-110.74735863149525</v>
      </c>
      <c r="L2696" s="1">
        <v>115.90193811784354</v>
      </c>
      <c r="M2696" s="1">
        <v>165.73001099999999</v>
      </c>
      <c r="N2696" s="1">
        <v>0.73916359636363638</v>
      </c>
      <c r="O2696" s="1">
        <v>0.96908163265306113</v>
      </c>
      <c r="P2696" s="1">
        <v>0.71630986476178105</v>
      </c>
      <c r="Q2696" s="1">
        <v>0.78524723672727281</v>
      </c>
      <c r="R2696" s="1">
        <v>0.94022448979591822</v>
      </c>
      <c r="S2696" s="1">
        <v>0.7383086825155547</v>
      </c>
      <c r="T2696" s="1">
        <v>0.7383086825155547</v>
      </c>
      <c r="U2696" s="1">
        <v>0.71630986476178105</v>
      </c>
      <c r="V2696" s="1">
        <v>406.790663</v>
      </c>
      <c r="W2696" s="1">
        <v>379.211635</v>
      </c>
      <c r="X2696" s="1">
        <v>262.000766</v>
      </c>
      <c r="Y2696" s="1">
        <v>389.46</v>
      </c>
      <c r="Z2696" s="7">
        <v>74463.375599999999</v>
      </c>
      <c r="AA2696" s="7">
        <v>1.3436453211999999</v>
      </c>
      <c r="AB2696" s="7">
        <v>1.2769482913000001</v>
      </c>
      <c r="AC2696" s="7" t="s">
        <v>444</v>
      </c>
      <c r="AD2696" s="7" t="s">
        <v>445</v>
      </c>
      <c r="AE2696" s="7">
        <v>0.74665511442999999</v>
      </c>
      <c r="AF2696" s="7" t="s">
        <v>445</v>
      </c>
      <c r="AG2696" s="7">
        <v>1.5190130344999999</v>
      </c>
    </row>
    <row r="2697" spans="1:33" ht="30" x14ac:dyDescent="0.25">
      <c r="A2697" s="1">
        <v>32404</v>
      </c>
      <c r="B2697" s="1">
        <v>10052000</v>
      </c>
      <c r="C2697" s="1">
        <v>9232423</v>
      </c>
      <c r="D2697" s="1">
        <v>391008</v>
      </c>
      <c r="E2697" s="248" t="s">
        <v>667</v>
      </c>
      <c r="F2697" s="1">
        <v>34203085</v>
      </c>
      <c r="G2697" s="1">
        <v>1.83</v>
      </c>
      <c r="H2697" s="1">
        <v>118.83694810593946</v>
      </c>
      <c r="I2697" s="1">
        <v>-73.702791587177146</v>
      </c>
      <c r="J2697" s="1">
        <v>2.3028496575815911</v>
      </c>
      <c r="K2697" s="1">
        <v>-109.59556012991339</v>
      </c>
      <c r="L2697" s="1">
        <v>117.70371650542104</v>
      </c>
      <c r="M2697" s="1">
        <v>165.73001099999999</v>
      </c>
      <c r="N2697" s="1">
        <v>0.73916359636363638</v>
      </c>
      <c r="O2697" s="1">
        <v>0.96908163265306113</v>
      </c>
      <c r="P2697" s="1">
        <v>0.71630986476178105</v>
      </c>
      <c r="Q2697" s="1">
        <v>0.78524723672727281</v>
      </c>
      <c r="R2697" s="1">
        <v>0.94022448979591822</v>
      </c>
      <c r="S2697" s="1">
        <v>0.7383086825155547</v>
      </c>
      <c r="T2697" s="1">
        <v>0.7383086825155547</v>
      </c>
      <c r="U2697" s="1">
        <v>0.71630986476178105</v>
      </c>
      <c r="V2697" s="1">
        <v>406.790663</v>
      </c>
      <c r="W2697" s="1">
        <v>379.211635</v>
      </c>
      <c r="X2697" s="1">
        <v>262.000766</v>
      </c>
      <c r="Y2697" s="1">
        <v>389.46</v>
      </c>
      <c r="Z2697" s="7">
        <v>74463.375599999999</v>
      </c>
      <c r="AA2697" s="7">
        <v>1.307769398</v>
      </c>
      <c r="AB2697" s="7">
        <v>1.2857624612</v>
      </c>
      <c r="AC2697" s="7" t="s">
        <v>444</v>
      </c>
      <c r="AD2697" s="7" t="s">
        <v>445</v>
      </c>
      <c r="AE2697" s="7">
        <v>0.76501164951</v>
      </c>
      <c r="AF2697" s="7" t="s">
        <v>445</v>
      </c>
      <c r="AG2697" s="7">
        <v>1.5454866931</v>
      </c>
    </row>
    <row r="2698" spans="1:33" ht="30" x14ac:dyDescent="0.25">
      <c r="A2698" s="1">
        <v>32405</v>
      </c>
      <c r="B2698" s="1">
        <v>10056000</v>
      </c>
      <c r="C2698" s="1">
        <v>9232434</v>
      </c>
      <c r="D2698" s="1">
        <v>391020</v>
      </c>
      <c r="E2698" s="248" t="s">
        <v>666</v>
      </c>
      <c r="F2698" s="1">
        <v>34203085</v>
      </c>
      <c r="G2698" s="1">
        <v>1.83</v>
      </c>
      <c r="H2698" s="1">
        <v>69.107737454222246</v>
      </c>
      <c r="I2698" s="1">
        <v>-43.342707368020982</v>
      </c>
      <c r="J2698" s="1">
        <v>4.3556819302943612</v>
      </c>
      <c r="K2698" s="1">
        <v>-62.850728322111223</v>
      </c>
      <c r="L2698" s="1">
        <v>67.038621025982508</v>
      </c>
      <c r="M2698" s="1">
        <v>178.83000179999999</v>
      </c>
      <c r="N2698" s="1">
        <v>0.69152726618181815</v>
      </c>
      <c r="O2698" s="1">
        <v>0.96908163265306113</v>
      </c>
      <c r="P2698" s="1">
        <v>0.67014637213558437</v>
      </c>
      <c r="Q2698" s="1">
        <v>0.74237453956363642</v>
      </c>
      <c r="R2698" s="1">
        <v>0.94022448979591822</v>
      </c>
      <c r="S2698" s="1">
        <v>0.69799872269869978</v>
      </c>
      <c r="T2698" s="1">
        <v>0.69799872269869978</v>
      </c>
      <c r="U2698" s="1">
        <v>0.67014637213558437</v>
      </c>
      <c r="V2698" s="1">
        <v>406.790663</v>
      </c>
      <c r="W2698" s="1">
        <v>379.211635</v>
      </c>
      <c r="X2698" s="1">
        <v>262.000766</v>
      </c>
      <c r="Y2698" s="1">
        <v>389.46</v>
      </c>
      <c r="Z2698" s="7">
        <v>74463.375599999999</v>
      </c>
      <c r="AA2698" s="7">
        <v>2.7907596782000001</v>
      </c>
      <c r="AB2698" s="7">
        <v>2.6772626456999999</v>
      </c>
      <c r="AC2698" s="7" t="s">
        <v>444</v>
      </c>
      <c r="AD2698" s="7" t="s">
        <v>445</v>
      </c>
      <c r="AE2698" s="7">
        <v>1.9096910234</v>
      </c>
      <c r="AF2698" s="7" t="s">
        <v>445</v>
      </c>
      <c r="AG2698" s="7">
        <v>3.1526202329999999</v>
      </c>
    </row>
    <row r="2699" spans="1:33" ht="30" x14ac:dyDescent="0.25">
      <c r="A2699" s="1">
        <v>32406</v>
      </c>
      <c r="B2699" s="1">
        <v>10057000</v>
      </c>
      <c r="C2699" s="1">
        <v>9232434</v>
      </c>
      <c r="D2699" s="1">
        <v>391023</v>
      </c>
      <c r="E2699" s="248" t="s">
        <v>666</v>
      </c>
      <c r="F2699" s="1">
        <v>34203085</v>
      </c>
      <c r="G2699" s="1">
        <v>1.83</v>
      </c>
      <c r="H2699" s="1">
        <v>83.656971693239257</v>
      </c>
      <c r="I2699" s="1">
        <v>-56.248509458971071</v>
      </c>
      <c r="J2699" s="1">
        <v>3.3071009442689703</v>
      </c>
      <c r="K2699" s="1">
        <v>-76.254476379389232</v>
      </c>
      <c r="L2699" s="1">
        <v>82.061212133880701</v>
      </c>
      <c r="M2699" s="1">
        <v>178.83000179999999</v>
      </c>
      <c r="N2699" s="1">
        <v>0.69152726618181815</v>
      </c>
      <c r="O2699" s="1">
        <v>0.96908163265306113</v>
      </c>
      <c r="P2699" s="1">
        <v>0.67014637213558437</v>
      </c>
      <c r="Q2699" s="1">
        <v>0.74237453956363642</v>
      </c>
      <c r="R2699" s="1">
        <v>0.94022448979591822</v>
      </c>
      <c r="S2699" s="1">
        <v>0.69799872269869978</v>
      </c>
      <c r="T2699" s="1">
        <v>0.69799872269869978</v>
      </c>
      <c r="U2699" s="1">
        <v>0.67014637213558437</v>
      </c>
      <c r="V2699" s="1">
        <v>406.790663</v>
      </c>
      <c r="W2699" s="1">
        <v>379.211635</v>
      </c>
      <c r="X2699" s="1">
        <v>262.000766</v>
      </c>
      <c r="Y2699" s="1">
        <v>389.46</v>
      </c>
      <c r="Z2699" s="7">
        <v>74463.375599999999</v>
      </c>
      <c r="AA2699" s="7">
        <v>2.0968017028000001</v>
      </c>
      <c r="AB2699" s="7">
        <v>2.0377301057000001</v>
      </c>
      <c r="AC2699" s="7" t="s">
        <v>444</v>
      </c>
      <c r="AD2699" s="7" t="s">
        <v>445</v>
      </c>
      <c r="AE2699" s="7">
        <v>1.3982356012999999</v>
      </c>
      <c r="AF2699" s="7" t="s">
        <v>445</v>
      </c>
      <c r="AG2699" s="7">
        <v>2.4226870144000001</v>
      </c>
    </row>
    <row r="2700" spans="1:33" ht="30" x14ac:dyDescent="0.25">
      <c r="A2700" s="1">
        <v>32407</v>
      </c>
      <c r="B2700" s="1">
        <v>10055000</v>
      </c>
      <c r="C2700" s="1">
        <v>9232434</v>
      </c>
      <c r="D2700" s="1">
        <v>391017</v>
      </c>
      <c r="E2700" s="248" t="s">
        <v>666</v>
      </c>
      <c r="F2700" s="1">
        <v>34203085</v>
      </c>
      <c r="G2700" s="1">
        <v>1.83</v>
      </c>
      <c r="H2700" s="1">
        <v>72.297721058687458</v>
      </c>
      <c r="I2700" s="1">
        <v>-43.133773067519328</v>
      </c>
      <c r="J2700" s="1">
        <v>7.1444963748735972</v>
      </c>
      <c r="K2700" s="1">
        <v>-66.550266592684892</v>
      </c>
      <c r="L2700" s="1">
        <v>69.006834942863591</v>
      </c>
      <c r="M2700" s="1">
        <v>178.83000179999999</v>
      </c>
      <c r="N2700" s="1">
        <v>0.69152726618181815</v>
      </c>
      <c r="O2700" s="1">
        <v>0.96908163265306113</v>
      </c>
      <c r="P2700" s="1">
        <v>0.67014637213558437</v>
      </c>
      <c r="Q2700" s="1">
        <v>0.74237453956363642</v>
      </c>
      <c r="R2700" s="1">
        <v>0.94022448979591822</v>
      </c>
      <c r="S2700" s="1">
        <v>0.69799872269869978</v>
      </c>
      <c r="T2700" s="1">
        <v>0.69799872269869978</v>
      </c>
      <c r="U2700" s="1">
        <v>0.67014637213558437</v>
      </c>
      <c r="V2700" s="1">
        <v>406.790663</v>
      </c>
      <c r="W2700" s="1">
        <v>379.211635</v>
      </c>
      <c r="X2700" s="1">
        <v>262.000766</v>
      </c>
      <c r="Y2700" s="1">
        <v>389.46</v>
      </c>
      <c r="Z2700" s="7">
        <v>74463.375599999999</v>
      </c>
      <c r="AA2700" s="7">
        <v>2.6826395772999998</v>
      </c>
      <c r="AB2700" s="7">
        <v>2.5150112305999999</v>
      </c>
      <c r="AC2700" s="7" t="s">
        <v>444</v>
      </c>
      <c r="AD2700" s="7" t="s">
        <v>445</v>
      </c>
      <c r="AE2700" s="7">
        <v>1.7479409080999999</v>
      </c>
      <c r="AF2700" s="7" t="s">
        <v>445</v>
      </c>
      <c r="AG2700" s="7">
        <v>2.9217755157999998</v>
      </c>
    </row>
    <row r="2701" spans="1:33" ht="30" x14ac:dyDescent="0.25">
      <c r="A2701" s="1">
        <v>32408</v>
      </c>
      <c r="B2701" s="1">
        <v>10054000</v>
      </c>
      <c r="C2701" s="1">
        <v>9232434</v>
      </c>
      <c r="D2701" s="1">
        <v>391014</v>
      </c>
      <c r="E2701" s="248" t="s">
        <v>666</v>
      </c>
      <c r="F2701" s="1">
        <v>34203085</v>
      </c>
      <c r="G2701" s="1">
        <v>1.83</v>
      </c>
      <c r="H2701" s="1">
        <v>72.462858812910838</v>
      </c>
      <c r="I2701" s="1">
        <v>-42.189643010383868</v>
      </c>
      <c r="J2701" s="1">
        <v>7.9578116565274737</v>
      </c>
      <c r="K2701" s="1">
        <v>-66.727141073452017</v>
      </c>
      <c r="L2701" s="1">
        <v>68.832767048330012</v>
      </c>
      <c r="M2701" s="1">
        <v>178.83000179999999</v>
      </c>
      <c r="N2701" s="1">
        <v>0.69152726618181815</v>
      </c>
      <c r="O2701" s="1">
        <v>0.96908163265306113</v>
      </c>
      <c r="P2701" s="1">
        <v>0.67014637213558437</v>
      </c>
      <c r="Q2701" s="1">
        <v>0.74237453956363642</v>
      </c>
      <c r="R2701" s="1">
        <v>0.94022448979591822</v>
      </c>
      <c r="S2701" s="1">
        <v>0.69799872269869978</v>
      </c>
      <c r="T2701" s="1">
        <v>0.69799872269869978</v>
      </c>
      <c r="U2701" s="1">
        <v>0.67014637213558437</v>
      </c>
      <c r="V2701" s="1">
        <v>406.790663</v>
      </c>
      <c r="W2701" s="1">
        <v>379.211635</v>
      </c>
      <c r="X2701" s="1">
        <v>262.000766</v>
      </c>
      <c r="Y2701" s="1">
        <v>389.46</v>
      </c>
      <c r="Z2701" s="7">
        <v>74463.375599999999</v>
      </c>
      <c r="AA2701" s="7">
        <v>2.6919524285</v>
      </c>
      <c r="AB2701" s="7">
        <v>2.5070007674000001</v>
      </c>
      <c r="AC2701" s="7" t="s">
        <v>444</v>
      </c>
      <c r="AD2701" s="7" t="s">
        <v>445</v>
      </c>
      <c r="AE2701" s="7">
        <v>1.7406569061999999</v>
      </c>
      <c r="AF2701" s="7" t="s">
        <v>445</v>
      </c>
      <c r="AG2701" s="7">
        <v>2.9113800155999998</v>
      </c>
    </row>
    <row r="2702" spans="1:33" ht="30" x14ac:dyDescent="0.25">
      <c r="A2702" s="1">
        <v>32409</v>
      </c>
      <c r="B2702" s="1">
        <v>11051000</v>
      </c>
      <c r="C2702" s="1">
        <v>9232466</v>
      </c>
      <c r="D2702" s="1">
        <v>391032</v>
      </c>
      <c r="E2702" s="248" t="s">
        <v>668</v>
      </c>
      <c r="F2702" s="1">
        <v>34203085</v>
      </c>
      <c r="G2702" s="1">
        <v>1.83</v>
      </c>
      <c r="H2702" s="1">
        <v>68.621453470670957</v>
      </c>
      <c r="I2702" s="1">
        <v>-47.273668317779943</v>
      </c>
      <c r="J2702" s="1">
        <v>-2.5630912804366193</v>
      </c>
      <c r="K2702" s="1">
        <v>-64.11661284948498</v>
      </c>
      <c r="L2702" s="1">
        <v>69.938268847796166</v>
      </c>
      <c r="M2702" s="1">
        <v>100.01499939999999</v>
      </c>
      <c r="N2702" s="1">
        <v>0.93330833433333338</v>
      </c>
      <c r="O2702" s="1">
        <v>0.96908163265306113</v>
      </c>
      <c r="P2702" s="1">
        <v>0.90445196440445574</v>
      </c>
      <c r="Q2702" s="1">
        <v>0.92830833433333326</v>
      </c>
      <c r="R2702" s="1">
        <v>0.94022448979591822</v>
      </c>
      <c r="S2702" s="1">
        <v>0.87281823002185699</v>
      </c>
      <c r="T2702" s="1">
        <v>0.87281823002185699</v>
      </c>
      <c r="U2702" s="1">
        <v>0.90445196440445574</v>
      </c>
      <c r="V2702" s="1">
        <v>406.790663</v>
      </c>
      <c r="W2702" s="1">
        <v>379.211635</v>
      </c>
      <c r="X2702" s="1">
        <v>262.000766</v>
      </c>
      <c r="Y2702" s="1">
        <v>389.46</v>
      </c>
      <c r="Z2702" s="7">
        <v>74463.375599999999</v>
      </c>
      <c r="AA2702" s="7">
        <v>3.9040205577</v>
      </c>
      <c r="AB2702" s="7">
        <v>3.9981265457999999</v>
      </c>
      <c r="AC2702" s="7" t="s">
        <v>444</v>
      </c>
      <c r="AD2702" s="7">
        <v>88.220015919999994</v>
      </c>
      <c r="AE2702" s="7">
        <v>2.5666114393999999</v>
      </c>
      <c r="AF2702" s="7">
        <v>136.43086901999999</v>
      </c>
      <c r="AG2702" s="7">
        <v>4.4938626106999999</v>
      </c>
    </row>
    <row r="2703" spans="1:33" ht="30" x14ac:dyDescent="0.25">
      <c r="A2703" s="1">
        <v>32410</v>
      </c>
      <c r="B2703" s="1">
        <v>16051000</v>
      </c>
      <c r="C2703" s="1">
        <v>9232466</v>
      </c>
      <c r="D2703" s="1">
        <v>391035</v>
      </c>
      <c r="E2703" s="248" t="s">
        <v>668</v>
      </c>
      <c r="F2703" s="1">
        <v>34203085</v>
      </c>
      <c r="G2703" s="1">
        <v>1.83</v>
      </c>
      <c r="H2703" s="1">
        <v>68.575200107372012</v>
      </c>
      <c r="I2703" s="1">
        <v>-46.90885771421204</v>
      </c>
      <c r="J2703" s="1">
        <v>-2.233399239102051</v>
      </c>
      <c r="K2703" s="1">
        <v>-64.082211127610137</v>
      </c>
      <c r="L2703" s="1">
        <v>69.71876789811644</v>
      </c>
      <c r="M2703" s="1">
        <v>100.01499939999999</v>
      </c>
      <c r="N2703" s="1">
        <v>0.93330833433333338</v>
      </c>
      <c r="O2703" s="1">
        <v>0.96908163265306113</v>
      </c>
      <c r="P2703" s="1">
        <v>0.90445196440445574</v>
      </c>
      <c r="Q2703" s="1">
        <v>0.92830833433333326</v>
      </c>
      <c r="R2703" s="1">
        <v>0.94022448979591822</v>
      </c>
      <c r="S2703" s="1">
        <v>0.87281823002185699</v>
      </c>
      <c r="T2703" s="1">
        <v>0.87281823002185699</v>
      </c>
      <c r="U2703" s="1">
        <v>0.90445196440445574</v>
      </c>
      <c r="V2703" s="1">
        <v>406.790663</v>
      </c>
      <c r="W2703" s="1">
        <v>379.211635</v>
      </c>
      <c r="X2703" s="1">
        <v>262.000766</v>
      </c>
      <c r="Y2703" s="1">
        <v>389.46</v>
      </c>
      <c r="Z2703" s="7">
        <v>74463.375599999999</v>
      </c>
      <c r="AA2703" s="7">
        <v>3.9194602620999999</v>
      </c>
      <c r="AB2703" s="7">
        <v>4.0014977377000003</v>
      </c>
      <c r="AC2703" s="7" t="s">
        <v>444</v>
      </c>
      <c r="AD2703" s="7">
        <v>101.39058061999999</v>
      </c>
      <c r="AE2703" s="7">
        <v>2.5685261294999999</v>
      </c>
      <c r="AF2703" s="7">
        <v>156.71826904</v>
      </c>
      <c r="AG2703" s="7">
        <v>4.4968119210999999</v>
      </c>
    </row>
    <row r="2704" spans="1:33" ht="30" x14ac:dyDescent="0.25">
      <c r="A2704" s="1">
        <v>32411</v>
      </c>
      <c r="B2704" s="1">
        <v>10058000</v>
      </c>
      <c r="C2704" s="1">
        <v>9232466</v>
      </c>
      <c r="D2704" s="1">
        <v>391026</v>
      </c>
      <c r="E2704" s="248" t="s">
        <v>668</v>
      </c>
      <c r="F2704" s="1">
        <v>34203085</v>
      </c>
      <c r="G2704" s="1">
        <v>1.83</v>
      </c>
      <c r="H2704" s="1">
        <v>72.363514393716784</v>
      </c>
      <c r="I2704" s="1">
        <v>-45.009532592095404</v>
      </c>
      <c r="J2704" s="1">
        <v>3.2682955745104483</v>
      </c>
      <c r="K2704" s="1">
        <v>-67.715660003482355</v>
      </c>
      <c r="L2704" s="1">
        <v>70.786397171934837</v>
      </c>
      <c r="M2704" s="1">
        <v>100.01499939999999</v>
      </c>
      <c r="N2704" s="1">
        <v>0.93330833433333338</v>
      </c>
      <c r="O2704" s="1">
        <v>0.96908163265306113</v>
      </c>
      <c r="P2704" s="1">
        <v>0.90445196440445574</v>
      </c>
      <c r="Q2704" s="1">
        <v>0.92830833433333326</v>
      </c>
      <c r="R2704" s="1">
        <v>0.94022448979591822</v>
      </c>
      <c r="S2704" s="1">
        <v>0.87281823002185699</v>
      </c>
      <c r="T2704" s="1">
        <v>0.87281823002185699</v>
      </c>
      <c r="U2704" s="1">
        <v>0.90445196440445574</v>
      </c>
      <c r="V2704" s="1">
        <v>406.790663</v>
      </c>
      <c r="W2704" s="1">
        <v>379.211635</v>
      </c>
      <c r="X2704" s="1">
        <v>262.000766</v>
      </c>
      <c r="Y2704" s="1">
        <v>389.46</v>
      </c>
      <c r="Z2704" s="7">
        <v>74463.375599999999</v>
      </c>
      <c r="AA2704" s="7">
        <v>3.8452629587999998</v>
      </c>
      <c r="AB2704" s="7">
        <v>3.7396635041000001</v>
      </c>
      <c r="AC2704" s="7" t="s">
        <v>444</v>
      </c>
      <c r="AD2704" s="7" t="s">
        <v>445</v>
      </c>
      <c r="AE2704" s="7">
        <v>2.3770481574</v>
      </c>
      <c r="AF2704" s="7" t="s">
        <v>445</v>
      </c>
      <c r="AG2704" s="7">
        <v>4.2018670723999998</v>
      </c>
    </row>
    <row r="2705" spans="1:33" ht="30" x14ac:dyDescent="0.25">
      <c r="A2705" s="1">
        <v>32412</v>
      </c>
      <c r="B2705" s="1">
        <v>10093000</v>
      </c>
      <c r="C2705" s="1">
        <v>9232466</v>
      </c>
      <c r="D2705" s="1">
        <v>391029</v>
      </c>
      <c r="E2705" s="248" t="s">
        <v>668</v>
      </c>
      <c r="F2705" s="1">
        <v>34203085</v>
      </c>
      <c r="G2705" s="1">
        <v>1.83</v>
      </c>
      <c r="H2705" s="1">
        <v>65.54949729278006</v>
      </c>
      <c r="I2705" s="1">
        <v>-41.622399730863812</v>
      </c>
      <c r="J2705" s="1">
        <v>1.4845795638016264</v>
      </c>
      <c r="K2705" s="1">
        <v>-61.617853691087262</v>
      </c>
      <c r="L2705" s="1">
        <v>64.819970152630773</v>
      </c>
      <c r="M2705" s="1">
        <v>100.01499939999999</v>
      </c>
      <c r="N2705" s="1">
        <v>0.93330833433333338</v>
      </c>
      <c r="O2705" s="1">
        <v>0.96908163265306113</v>
      </c>
      <c r="P2705" s="1">
        <v>0.90445196440445574</v>
      </c>
      <c r="Q2705" s="1">
        <v>0.92830833433333326</v>
      </c>
      <c r="R2705" s="1">
        <v>0.94022448979591822</v>
      </c>
      <c r="S2705" s="1">
        <v>0.87281823002185699</v>
      </c>
      <c r="T2705" s="1">
        <v>0.87281823002185699</v>
      </c>
      <c r="U2705" s="1">
        <v>0.90445196440445574</v>
      </c>
      <c r="V2705" s="1">
        <v>406.790663</v>
      </c>
      <c r="W2705" s="1">
        <v>379.211635</v>
      </c>
      <c r="X2705" s="1">
        <v>262.000766</v>
      </c>
      <c r="Y2705" s="1">
        <v>389.46</v>
      </c>
      <c r="Z2705" s="7">
        <v>74463.375599999999</v>
      </c>
      <c r="AA2705" s="7">
        <v>4.2912506344999999</v>
      </c>
      <c r="AB2705" s="7">
        <v>4.2323621440999997</v>
      </c>
      <c r="AC2705" s="7" t="s">
        <v>444</v>
      </c>
      <c r="AD2705" s="7" t="s">
        <v>445</v>
      </c>
      <c r="AE2705" s="7">
        <v>2.7112465162000001</v>
      </c>
      <c r="AF2705" s="7" t="s">
        <v>445</v>
      </c>
      <c r="AG2705" s="7">
        <v>4.7166525763999996</v>
      </c>
    </row>
    <row r="2706" spans="1:33" x14ac:dyDescent="0.25">
      <c r="A2706" s="1">
        <v>2716</v>
      </c>
      <c r="B2706" s="1">
        <v>20001000</v>
      </c>
      <c r="C2706" s="1">
        <v>9231319</v>
      </c>
      <c r="D2706" s="1">
        <v>392001</v>
      </c>
      <c r="E2706" s="1" t="s">
        <v>669</v>
      </c>
      <c r="F2706" s="1">
        <v>34203085</v>
      </c>
      <c r="G2706" s="1">
        <v>1.83</v>
      </c>
      <c r="H2706" s="1">
        <v>-71.144450000000006</v>
      </c>
      <c r="I2706" s="1">
        <v>123.61020000000001</v>
      </c>
      <c r="J2706" s="1">
        <v>-115.53</v>
      </c>
      <c r="K2706" s="1">
        <v>9.0207250000000005</v>
      </c>
      <c r="L2706" s="1">
        <v>119.3558</v>
      </c>
      <c r="M2706" s="1">
        <v>239.73001099999999</v>
      </c>
      <c r="N2706" s="1">
        <v>0.49153389517857149</v>
      </c>
      <c r="O2706" s="1">
        <v>0.96907635467980291</v>
      </c>
      <c r="P2706" s="1">
        <v>0.47633387534121441</v>
      </c>
      <c r="Q2706" s="1">
        <v>0.54515353607142858</v>
      </c>
      <c r="R2706" s="1">
        <v>0.94021428571428567</v>
      </c>
      <c r="S2706" s="1">
        <v>0.51256114252201523</v>
      </c>
      <c r="T2706" s="1">
        <v>0.51256114252201523</v>
      </c>
      <c r="U2706" s="1">
        <v>0.47633387534121441</v>
      </c>
      <c r="V2706" s="1">
        <v>406.790663</v>
      </c>
      <c r="W2706" s="1">
        <v>379.211635</v>
      </c>
      <c r="X2706" s="1">
        <v>262.000766</v>
      </c>
      <c r="Y2706" s="1">
        <v>389.46</v>
      </c>
      <c r="Z2706" s="7">
        <v>74463.375599999999</v>
      </c>
      <c r="AA2706" s="7">
        <v>0.51338558891999997</v>
      </c>
      <c r="AB2706" s="7" t="s">
        <v>444</v>
      </c>
      <c r="AC2706" s="7">
        <v>0.46129807794</v>
      </c>
      <c r="AD2706" s="7">
        <v>0.16239428686999999</v>
      </c>
      <c r="AE2706" s="7" t="s">
        <v>445</v>
      </c>
      <c r="AF2706" s="7">
        <v>0.60575600355000003</v>
      </c>
      <c r="AG2706" s="7" t="s">
        <v>445</v>
      </c>
    </row>
    <row r="2707" spans="1:33" x14ac:dyDescent="0.25">
      <c r="A2707" s="1">
        <v>7342</v>
      </c>
      <c r="B2707" s="1">
        <v>20001000</v>
      </c>
      <c r="C2707" s="1">
        <v>9231319</v>
      </c>
      <c r="D2707" s="1">
        <v>392001</v>
      </c>
      <c r="E2707" s="1" t="s">
        <v>669</v>
      </c>
      <c r="F2707" s="1">
        <v>34203085</v>
      </c>
      <c r="G2707" s="1">
        <v>1.83</v>
      </c>
      <c r="H2707" s="1">
        <v>-71.144450000000006</v>
      </c>
      <c r="I2707" s="1">
        <v>123.61020000000001</v>
      </c>
      <c r="J2707" s="1">
        <v>-115.53</v>
      </c>
      <c r="K2707" s="1">
        <v>9.0207250000000005</v>
      </c>
      <c r="L2707" s="1">
        <v>119.3558</v>
      </c>
      <c r="M2707" s="1">
        <v>239.73001099999999</v>
      </c>
      <c r="N2707" s="1">
        <v>0.49153389517857149</v>
      </c>
      <c r="O2707" s="1">
        <v>0.96907635467980291</v>
      </c>
      <c r="P2707" s="1">
        <v>0.47633387534121441</v>
      </c>
      <c r="Q2707" s="1">
        <v>0.54515353607142858</v>
      </c>
      <c r="R2707" s="1">
        <v>0.94021428571428567</v>
      </c>
      <c r="S2707" s="1">
        <v>0.51256114252201523</v>
      </c>
      <c r="T2707" s="1">
        <v>0.51256114252201523</v>
      </c>
      <c r="U2707" s="1">
        <v>0.47633387534121441</v>
      </c>
      <c r="V2707" s="1">
        <v>406.790663</v>
      </c>
      <c r="W2707" s="1">
        <v>379.211635</v>
      </c>
      <c r="X2707" s="1">
        <v>262.000766</v>
      </c>
      <c r="Y2707" s="1">
        <v>389.46</v>
      </c>
      <c r="Z2707" s="7">
        <v>74463.375599999999</v>
      </c>
      <c r="AA2707" s="7">
        <v>0.51338558891999997</v>
      </c>
      <c r="AB2707" s="7" t="s">
        <v>444</v>
      </c>
      <c r="AC2707" s="7">
        <v>0.46129807794</v>
      </c>
      <c r="AD2707" s="7">
        <v>0.16239428686999999</v>
      </c>
      <c r="AE2707" s="7" t="s">
        <v>445</v>
      </c>
      <c r="AF2707" s="7">
        <v>0.60575600355000003</v>
      </c>
      <c r="AG2707" s="7" t="s">
        <v>445</v>
      </c>
    </row>
    <row r="2708" spans="1:33" x14ac:dyDescent="0.25">
      <c r="A2708" s="1">
        <v>11968</v>
      </c>
      <c r="B2708" s="1">
        <v>20001000</v>
      </c>
      <c r="C2708" s="1">
        <v>9231319</v>
      </c>
      <c r="D2708" s="1">
        <v>392001</v>
      </c>
      <c r="E2708" s="1" t="s">
        <v>669</v>
      </c>
      <c r="F2708" s="1">
        <v>34203085</v>
      </c>
      <c r="G2708" s="1">
        <v>1.83</v>
      </c>
      <c r="H2708" s="1">
        <v>-56.178019999999997</v>
      </c>
      <c r="I2708" s="1">
        <v>112.1948</v>
      </c>
      <c r="J2708" s="1">
        <v>-105.5241</v>
      </c>
      <c r="K2708" s="1">
        <v>18.311340000000001</v>
      </c>
      <c r="L2708" s="1">
        <v>104.25230000000001</v>
      </c>
      <c r="M2708" s="1">
        <v>239.73001099999999</v>
      </c>
      <c r="N2708" s="1">
        <v>0.49153389517857149</v>
      </c>
      <c r="O2708" s="1">
        <v>0.96907635467980291</v>
      </c>
      <c r="P2708" s="1">
        <v>0.47633387534121441</v>
      </c>
      <c r="Q2708" s="1">
        <v>0.54515353607142858</v>
      </c>
      <c r="R2708" s="1">
        <v>0.94021428571428567</v>
      </c>
      <c r="S2708" s="1">
        <v>0.51256114252201523</v>
      </c>
      <c r="T2708" s="1">
        <v>0.51256114252201523</v>
      </c>
      <c r="U2708" s="1">
        <v>0.47633387534121441</v>
      </c>
      <c r="V2708" s="1">
        <v>406.790663</v>
      </c>
      <c r="W2708" s="1">
        <v>379.211635</v>
      </c>
      <c r="X2708" s="1">
        <v>262.000766</v>
      </c>
      <c r="Y2708" s="1">
        <v>389.46</v>
      </c>
      <c r="Z2708" s="7">
        <v>74463.375599999999</v>
      </c>
      <c r="AA2708" s="7">
        <v>0.73263657179999997</v>
      </c>
      <c r="AB2708" s="7" t="s">
        <v>444</v>
      </c>
      <c r="AC2708" s="7">
        <v>0.60997967529999997</v>
      </c>
      <c r="AD2708" s="7">
        <v>0.27261366798999997</v>
      </c>
      <c r="AE2708" s="7" t="s">
        <v>445</v>
      </c>
      <c r="AF2708" s="7">
        <v>0.75801538312000005</v>
      </c>
      <c r="AG2708" s="7" t="s">
        <v>445</v>
      </c>
    </row>
    <row r="2709" spans="1:33" ht="30" x14ac:dyDescent="0.25">
      <c r="A2709" s="1">
        <v>16594</v>
      </c>
      <c r="B2709" s="1">
        <v>20001000</v>
      </c>
      <c r="C2709" s="1">
        <v>9233370</v>
      </c>
      <c r="D2709" s="1">
        <v>392005</v>
      </c>
      <c r="E2709" s="248" t="s">
        <v>670</v>
      </c>
      <c r="F2709" s="1">
        <v>34203085</v>
      </c>
      <c r="G2709" s="1">
        <v>1.83</v>
      </c>
      <c r="H2709" s="1">
        <v>-69.508949999999999</v>
      </c>
      <c r="I2709" s="1">
        <v>120.2758</v>
      </c>
      <c r="J2709" s="1">
        <v>-116.7838</v>
      </c>
      <c r="K2709" s="1">
        <v>11.461449999999999</v>
      </c>
      <c r="L2709" s="1">
        <v>114.9744</v>
      </c>
      <c r="M2709" s="1">
        <v>263.61749270000001</v>
      </c>
      <c r="N2709" s="1">
        <v>0.42231282801249992</v>
      </c>
      <c r="O2709" s="1">
        <v>0.96907635467980291</v>
      </c>
      <c r="P2709" s="1">
        <v>0.40925337590487199</v>
      </c>
      <c r="Q2709" s="1">
        <v>0.47140845483750016</v>
      </c>
      <c r="R2709" s="1">
        <v>0.94021428571428567</v>
      </c>
      <c r="S2709" s="1">
        <v>0.44322496364471531</v>
      </c>
      <c r="T2709" s="1">
        <v>0.44322496364471531</v>
      </c>
      <c r="U2709" s="1">
        <v>0.40925337590487199</v>
      </c>
      <c r="V2709" s="1">
        <v>406.790663</v>
      </c>
      <c r="W2709" s="1">
        <v>379.211635</v>
      </c>
      <c r="X2709" s="1">
        <v>262.000766</v>
      </c>
      <c r="Y2709" s="1">
        <v>389.46</v>
      </c>
      <c r="Z2709" s="7">
        <v>74463.375599999999</v>
      </c>
      <c r="AA2709" s="7">
        <v>0.34981040827999998</v>
      </c>
      <c r="AB2709" s="7" t="s">
        <v>444</v>
      </c>
      <c r="AC2709" s="7">
        <v>0.29031477493000002</v>
      </c>
      <c r="AD2709" s="7">
        <v>-5.6387959182999997E-3</v>
      </c>
      <c r="AE2709" s="7" t="s">
        <v>445</v>
      </c>
      <c r="AF2709" s="7">
        <v>0.36481104210999998</v>
      </c>
      <c r="AG2709" s="7" t="s">
        <v>445</v>
      </c>
    </row>
    <row r="2710" spans="1:33" x14ac:dyDescent="0.25">
      <c r="A2710" s="1">
        <v>21220</v>
      </c>
      <c r="B2710" s="1">
        <v>20002000</v>
      </c>
      <c r="C2710" s="1">
        <v>9231319</v>
      </c>
      <c r="D2710" s="1">
        <v>392006</v>
      </c>
      <c r="E2710" s="1" t="s">
        <v>669</v>
      </c>
      <c r="F2710" s="1">
        <v>34203085</v>
      </c>
      <c r="G2710" s="1">
        <v>1.83</v>
      </c>
      <c r="H2710" s="1">
        <v>-74.815110000000004</v>
      </c>
      <c r="I2710" s="1">
        <v>116.9559</v>
      </c>
      <c r="J2710" s="1">
        <v>-109.2891</v>
      </c>
      <c r="K2710" s="1">
        <v>0.29045290000000001</v>
      </c>
      <c r="L2710" s="1">
        <v>116.81100000000001</v>
      </c>
      <c r="M2710" s="1">
        <v>239.73001099999999</v>
      </c>
      <c r="N2710" s="1">
        <v>0.49153389517857149</v>
      </c>
      <c r="O2710" s="1">
        <v>0.96907635467980291</v>
      </c>
      <c r="P2710" s="1">
        <v>0.47633387534121441</v>
      </c>
      <c r="Q2710" s="1">
        <v>0.54515353607142858</v>
      </c>
      <c r="R2710" s="1">
        <v>0.94021428571428567</v>
      </c>
      <c r="S2710" s="1">
        <v>0.51256114252201523</v>
      </c>
      <c r="T2710" s="1">
        <v>0.51256114252201523</v>
      </c>
      <c r="U2710" s="1">
        <v>0.47633387534121441</v>
      </c>
      <c r="V2710" s="1">
        <v>406.790663</v>
      </c>
      <c r="W2710" s="1">
        <v>379.211635</v>
      </c>
      <c r="X2710" s="1">
        <v>262.000766</v>
      </c>
      <c r="Y2710" s="1">
        <v>389.46</v>
      </c>
      <c r="Z2710" s="7">
        <v>74463.375599999999</v>
      </c>
      <c r="AA2710" s="7">
        <v>0.54635563152</v>
      </c>
      <c r="AB2710" s="7" t="s">
        <v>444</v>
      </c>
      <c r="AC2710" s="7">
        <v>0.54443980742999998</v>
      </c>
      <c r="AD2710" s="7">
        <v>0.22877223768999999</v>
      </c>
      <c r="AE2710" s="7" t="s">
        <v>445</v>
      </c>
      <c r="AF2710" s="7">
        <v>0.69745190590999995</v>
      </c>
      <c r="AG2710" s="7" t="s">
        <v>445</v>
      </c>
    </row>
    <row r="2711" spans="1:33" x14ac:dyDescent="0.25">
      <c r="A2711" s="1">
        <v>25846</v>
      </c>
      <c r="B2711" s="1">
        <v>20002000</v>
      </c>
      <c r="C2711" s="1">
        <v>9231320</v>
      </c>
      <c r="D2711" s="1">
        <v>392007</v>
      </c>
      <c r="E2711" s="1" t="s">
        <v>671</v>
      </c>
      <c r="F2711" s="1">
        <v>34203085</v>
      </c>
      <c r="G2711" s="1">
        <v>1.83</v>
      </c>
      <c r="H2711" s="1">
        <v>-59.647539999999999</v>
      </c>
      <c r="I2711" s="1">
        <v>105.42019999999999</v>
      </c>
      <c r="J2711" s="1">
        <v>-99.218609999999998</v>
      </c>
      <c r="K2711" s="1">
        <v>9.7173850000000002</v>
      </c>
      <c r="L2711" s="1">
        <v>100.9131</v>
      </c>
      <c r="M2711" s="1">
        <v>251.1125031</v>
      </c>
      <c r="N2711" s="1">
        <v>0.45697990130357147</v>
      </c>
      <c r="O2711" s="1">
        <v>0.96907635467980291</v>
      </c>
      <c r="P2711" s="1">
        <v>0.44284841691720117</v>
      </c>
      <c r="Q2711" s="1">
        <v>0.50856695432142862</v>
      </c>
      <c r="R2711" s="1">
        <v>0.94021428571428567</v>
      </c>
      <c r="S2711" s="1">
        <v>0.47816191569521177</v>
      </c>
      <c r="T2711" s="1">
        <v>0.47816191569521177</v>
      </c>
      <c r="U2711" s="1">
        <v>0.44284841691720117</v>
      </c>
      <c r="V2711" s="1">
        <v>406.790663</v>
      </c>
      <c r="W2711" s="1">
        <v>379.211635</v>
      </c>
      <c r="X2711" s="1">
        <v>262.000766</v>
      </c>
      <c r="Y2711" s="1">
        <v>389.46</v>
      </c>
      <c r="Z2711" s="7">
        <v>74463.375599999999</v>
      </c>
      <c r="AA2711" s="7">
        <v>0.66413748300999997</v>
      </c>
      <c r="AB2711" s="7" t="s">
        <v>444</v>
      </c>
      <c r="AC2711" s="7">
        <v>0.59298950520000004</v>
      </c>
      <c r="AD2711" s="7">
        <v>0.26265413499000001</v>
      </c>
      <c r="AE2711" s="7" t="s">
        <v>445</v>
      </c>
      <c r="AF2711" s="7">
        <v>0.73830034963000002</v>
      </c>
      <c r="AG2711" s="7" t="s">
        <v>445</v>
      </c>
    </row>
    <row r="2712" spans="1:33" ht="30" x14ac:dyDescent="0.25">
      <c r="A2712" s="1">
        <v>30472</v>
      </c>
      <c r="B2712" s="1">
        <v>20002000</v>
      </c>
      <c r="C2712" s="1">
        <v>9233370</v>
      </c>
      <c r="D2712" s="1">
        <v>392010</v>
      </c>
      <c r="E2712" s="248" t="s">
        <v>670</v>
      </c>
      <c r="F2712" s="1">
        <v>34203085</v>
      </c>
      <c r="G2712" s="1">
        <v>1.83</v>
      </c>
      <c r="H2712" s="1">
        <v>-74.056269999999998</v>
      </c>
      <c r="I2712" s="1">
        <v>114.73609999999999</v>
      </c>
      <c r="J2712" s="1">
        <v>-107.6328</v>
      </c>
      <c r="K2712" s="1">
        <v>-0.32847900000000002</v>
      </c>
      <c r="L2712" s="1">
        <v>114.9007</v>
      </c>
      <c r="M2712" s="1">
        <v>263.61749270000001</v>
      </c>
      <c r="N2712" s="1">
        <v>0.42231282801249992</v>
      </c>
      <c r="O2712" s="1">
        <v>0.96907635467980291</v>
      </c>
      <c r="P2712" s="1">
        <v>0.40925337590487199</v>
      </c>
      <c r="Q2712" s="1">
        <v>0.47140845483750016</v>
      </c>
      <c r="R2712" s="1">
        <v>0.94021428571428567</v>
      </c>
      <c r="S2712" s="1">
        <v>0.44322496364471531</v>
      </c>
      <c r="T2712" s="1">
        <v>0.44322496364471531</v>
      </c>
      <c r="U2712" s="1">
        <v>0.40925337590487199</v>
      </c>
      <c r="V2712" s="1">
        <v>406.790663</v>
      </c>
      <c r="W2712" s="1">
        <v>379.211635</v>
      </c>
      <c r="X2712" s="1">
        <v>262.000766</v>
      </c>
      <c r="Y2712" s="1">
        <v>389.46</v>
      </c>
      <c r="Z2712" s="7">
        <v>74463.375599999999</v>
      </c>
      <c r="AA2712" s="7">
        <v>0.35067620829000001</v>
      </c>
      <c r="AB2712" s="7" t="s">
        <v>444</v>
      </c>
      <c r="AC2712" s="7">
        <v>0.35261388357000001</v>
      </c>
      <c r="AD2712" s="7">
        <v>7.8902341900000006E-2</v>
      </c>
      <c r="AE2712" s="7">
        <v>352.52421306999997</v>
      </c>
      <c r="AF2712" s="7">
        <v>0.48084802940999999</v>
      </c>
      <c r="AG2712" s="7">
        <v>484.22986182</v>
      </c>
    </row>
    <row r="2713" spans="1:33" x14ac:dyDescent="0.25">
      <c r="A2713" s="1">
        <v>35098</v>
      </c>
      <c r="B2713" s="1">
        <v>20005000</v>
      </c>
      <c r="C2713" s="1">
        <v>9231319</v>
      </c>
      <c r="D2713" s="1">
        <v>392023</v>
      </c>
      <c r="E2713" s="1" t="s">
        <v>669</v>
      </c>
      <c r="F2713" s="1">
        <v>34203085</v>
      </c>
      <c r="G2713" s="1">
        <v>1.83</v>
      </c>
      <c r="H2713" s="1">
        <v>-71.473619999999997</v>
      </c>
      <c r="I2713" s="1">
        <v>126.0813</v>
      </c>
      <c r="J2713" s="1">
        <v>-118.04900000000001</v>
      </c>
      <c r="K2713" s="1">
        <v>10.616580000000001</v>
      </c>
      <c r="L2713" s="1">
        <v>121.1224</v>
      </c>
      <c r="M2713" s="1">
        <v>239.73001099999999</v>
      </c>
      <c r="N2713" s="1">
        <v>0.49153389517857149</v>
      </c>
      <c r="O2713" s="1">
        <v>0.96907635467980291</v>
      </c>
      <c r="P2713" s="1">
        <v>0.47633387534121441</v>
      </c>
      <c r="Q2713" s="1">
        <v>0.54515353607142858</v>
      </c>
      <c r="R2713" s="1">
        <v>0.94021428571428567</v>
      </c>
      <c r="S2713" s="1">
        <v>0.51256114252201523</v>
      </c>
      <c r="T2713" s="1">
        <v>0.51256114252201523</v>
      </c>
      <c r="U2713" s="1">
        <v>0.47633387534121441</v>
      </c>
      <c r="V2713" s="1">
        <v>406.790663</v>
      </c>
      <c r="W2713" s="1">
        <v>379.211635</v>
      </c>
      <c r="X2713" s="1">
        <v>262.000766</v>
      </c>
      <c r="Y2713" s="1">
        <v>389.46</v>
      </c>
      <c r="Z2713" s="7">
        <v>74463.375599999999</v>
      </c>
      <c r="AA2713" s="7">
        <v>0.49131248780999998</v>
      </c>
      <c r="AB2713" s="7" t="s">
        <v>444</v>
      </c>
      <c r="AC2713" s="7">
        <v>0.43265771906</v>
      </c>
      <c r="AD2713" s="7">
        <v>0.13759042399999999</v>
      </c>
      <c r="AE2713" s="7" t="s">
        <v>445</v>
      </c>
      <c r="AF2713" s="7">
        <v>0.57149142381999996</v>
      </c>
      <c r="AG2713" s="7" t="s">
        <v>445</v>
      </c>
    </row>
    <row r="2714" spans="1:33" x14ac:dyDescent="0.25">
      <c r="A2714" s="1">
        <v>39724</v>
      </c>
      <c r="B2714" s="1">
        <v>20005000</v>
      </c>
      <c r="C2714" s="1">
        <v>9231320</v>
      </c>
      <c r="D2714" s="1">
        <v>392024</v>
      </c>
      <c r="E2714" s="1" t="s">
        <v>671</v>
      </c>
      <c r="F2714" s="1">
        <v>34203085</v>
      </c>
      <c r="G2714" s="1">
        <v>1.83</v>
      </c>
      <c r="H2714" s="1">
        <v>-56.544640000000001</v>
      </c>
      <c r="I2714" s="1">
        <v>114.5256</v>
      </c>
      <c r="J2714" s="1">
        <v>-107.8732</v>
      </c>
      <c r="K2714" s="1">
        <v>19.771129999999999</v>
      </c>
      <c r="L2714" s="1">
        <v>106.0316</v>
      </c>
      <c r="M2714" s="1">
        <v>251.1125031</v>
      </c>
      <c r="N2714" s="1">
        <v>0.45697990130357147</v>
      </c>
      <c r="O2714" s="1">
        <v>0.96907635467980291</v>
      </c>
      <c r="P2714" s="1">
        <v>0.44284841691720117</v>
      </c>
      <c r="Q2714" s="1">
        <v>0.50856695432142862</v>
      </c>
      <c r="R2714" s="1">
        <v>0.94021428571428567</v>
      </c>
      <c r="S2714" s="1">
        <v>0.47816191569521177</v>
      </c>
      <c r="T2714" s="1">
        <v>0.47816191569521177</v>
      </c>
      <c r="U2714" s="1">
        <v>0.44284841691720117</v>
      </c>
      <c r="V2714" s="1">
        <v>406.790663</v>
      </c>
      <c r="W2714" s="1">
        <v>379.211635</v>
      </c>
      <c r="X2714" s="1">
        <v>262.000766</v>
      </c>
      <c r="Y2714" s="1">
        <v>389.46</v>
      </c>
      <c r="Z2714" s="7">
        <v>74463.375599999999</v>
      </c>
      <c r="AA2714" s="7">
        <v>0.58380400028000001</v>
      </c>
      <c r="AB2714" s="7" t="s">
        <v>444</v>
      </c>
      <c r="AC2714" s="7">
        <v>0.46633828799999999</v>
      </c>
      <c r="AD2714" s="7">
        <v>0.16135229309999999</v>
      </c>
      <c r="AE2714" s="7" t="s">
        <v>445</v>
      </c>
      <c r="AF2714" s="7">
        <v>0.59883775073000001</v>
      </c>
      <c r="AG2714" s="7" t="s">
        <v>445</v>
      </c>
    </row>
    <row r="2715" spans="1:33" ht="30" x14ac:dyDescent="0.25">
      <c r="A2715" s="1">
        <v>44350</v>
      </c>
      <c r="B2715" s="1">
        <v>20005000</v>
      </c>
      <c r="C2715" s="1">
        <v>9233370</v>
      </c>
      <c r="D2715" s="1">
        <v>392027</v>
      </c>
      <c r="E2715" s="248" t="s">
        <v>670</v>
      </c>
      <c r="F2715" s="1">
        <v>34203085</v>
      </c>
      <c r="G2715" s="1">
        <v>1.83</v>
      </c>
      <c r="H2715" s="1">
        <v>-69.535179999999997</v>
      </c>
      <c r="I2715" s="1">
        <v>121.49760000000001</v>
      </c>
      <c r="J2715" s="1">
        <v>-120.62430000000001</v>
      </c>
      <c r="K2715" s="1">
        <v>14.286379999999999</v>
      </c>
      <c r="L2715" s="1">
        <v>115.0218</v>
      </c>
      <c r="M2715" s="1">
        <v>263.61749270000001</v>
      </c>
      <c r="N2715" s="1">
        <v>0.42231282801249992</v>
      </c>
      <c r="O2715" s="1">
        <v>0.96907635467980291</v>
      </c>
      <c r="P2715" s="1">
        <v>0.40925337590487199</v>
      </c>
      <c r="Q2715" s="1">
        <v>0.47140845483750016</v>
      </c>
      <c r="R2715" s="1">
        <v>0.94021428571428567</v>
      </c>
      <c r="S2715" s="1">
        <v>0.44322496364471531</v>
      </c>
      <c r="T2715" s="1">
        <v>0.44322496364471531</v>
      </c>
      <c r="U2715" s="1">
        <v>0.40925337590487199</v>
      </c>
      <c r="V2715" s="1">
        <v>406.790663</v>
      </c>
      <c r="W2715" s="1">
        <v>379.211635</v>
      </c>
      <c r="X2715" s="1">
        <v>262.000766</v>
      </c>
      <c r="Y2715" s="1">
        <v>389.46</v>
      </c>
      <c r="Z2715" s="7">
        <v>74463.375599999999</v>
      </c>
      <c r="AA2715" s="7">
        <v>0.34925415709000002</v>
      </c>
      <c r="AB2715" s="7" t="s">
        <v>444</v>
      </c>
      <c r="AC2715" s="7">
        <v>0.27733915572000001</v>
      </c>
      <c r="AD2715" s="7">
        <v>-3.7297791694999999E-2</v>
      </c>
      <c r="AE2715" s="7" t="s">
        <v>445</v>
      </c>
      <c r="AF2715" s="7">
        <v>0.32135746926999997</v>
      </c>
      <c r="AG2715" s="7" t="s">
        <v>445</v>
      </c>
    </row>
    <row r="2716" spans="1:33" x14ac:dyDescent="0.25">
      <c r="A2716" s="1">
        <v>48976</v>
      </c>
      <c r="B2716" s="1">
        <v>20006000</v>
      </c>
      <c r="C2716" s="1">
        <v>9231319</v>
      </c>
      <c r="D2716" s="1">
        <v>392028</v>
      </c>
      <c r="E2716" s="1" t="s">
        <v>669</v>
      </c>
      <c r="F2716" s="1">
        <v>34203085</v>
      </c>
      <c r="G2716" s="1">
        <v>1.83</v>
      </c>
      <c r="H2716" s="1">
        <v>-72.526110000000003</v>
      </c>
      <c r="I2716" s="1">
        <v>118.9803</v>
      </c>
      <c r="J2716" s="1">
        <v>-111.5766</v>
      </c>
      <c r="K2716" s="1">
        <v>4.3512250000000003</v>
      </c>
      <c r="L2716" s="1">
        <v>116.8655</v>
      </c>
      <c r="M2716" s="1">
        <v>239.73001099999999</v>
      </c>
      <c r="N2716" s="1">
        <v>0.49153389517857149</v>
      </c>
      <c r="O2716" s="1">
        <v>0.96907635467980291</v>
      </c>
      <c r="P2716" s="1">
        <v>0.47633387534121441</v>
      </c>
      <c r="Q2716" s="1">
        <v>0.54515353607142858</v>
      </c>
      <c r="R2716" s="1">
        <v>0.94021428571428567</v>
      </c>
      <c r="S2716" s="1">
        <v>0.51256114252201523</v>
      </c>
      <c r="T2716" s="1">
        <v>0.51256114252201523</v>
      </c>
      <c r="U2716" s="1">
        <v>0.47633387534121441</v>
      </c>
      <c r="V2716" s="1">
        <v>406.790663</v>
      </c>
      <c r="W2716" s="1">
        <v>379.211635</v>
      </c>
      <c r="X2716" s="1">
        <v>262.000766</v>
      </c>
      <c r="Y2716" s="1">
        <v>389.46</v>
      </c>
      <c r="Z2716" s="7">
        <v>74463.375599999999</v>
      </c>
      <c r="AA2716" s="7">
        <v>0.54563449156999999</v>
      </c>
      <c r="AB2716" s="7" t="s">
        <v>444</v>
      </c>
      <c r="AC2716" s="7">
        <v>0.51816181059999999</v>
      </c>
      <c r="AD2716" s="7">
        <v>0.20358042781999999</v>
      </c>
      <c r="AE2716" s="7" t="s">
        <v>445</v>
      </c>
      <c r="AF2716" s="7">
        <v>0.662651408</v>
      </c>
      <c r="AG2716" s="7" t="s">
        <v>445</v>
      </c>
    </row>
    <row r="2717" spans="1:33" x14ac:dyDescent="0.25">
      <c r="A2717" s="1">
        <v>53602</v>
      </c>
      <c r="B2717" s="1">
        <v>20006000</v>
      </c>
      <c r="C2717" s="1">
        <v>9231320</v>
      </c>
      <c r="D2717" s="1">
        <v>392029</v>
      </c>
      <c r="E2717" s="1" t="s">
        <v>671</v>
      </c>
      <c r="F2717" s="1">
        <v>34203085</v>
      </c>
      <c r="G2717" s="1">
        <v>1.83</v>
      </c>
      <c r="H2717" s="1">
        <v>-57.506450000000001</v>
      </c>
      <c r="I2717" s="1">
        <v>107.4967</v>
      </c>
      <c r="J2717" s="1">
        <v>-101.5536</v>
      </c>
      <c r="K2717" s="1">
        <v>13.653700000000001</v>
      </c>
      <c r="L2717" s="1">
        <v>101.36190000000001</v>
      </c>
      <c r="M2717" s="1">
        <v>251.1125031</v>
      </c>
      <c r="N2717" s="1">
        <v>0.45697990130357147</v>
      </c>
      <c r="O2717" s="1">
        <v>0.96907635467980291</v>
      </c>
      <c r="P2717" s="1">
        <v>0.44284841691720117</v>
      </c>
      <c r="Q2717" s="1">
        <v>0.50856695432142862</v>
      </c>
      <c r="R2717" s="1">
        <v>0.94021428571428567</v>
      </c>
      <c r="S2717" s="1">
        <v>0.47816191569521177</v>
      </c>
      <c r="T2717" s="1">
        <v>0.47816191569521177</v>
      </c>
      <c r="U2717" s="1">
        <v>0.44284841691720117</v>
      </c>
      <c r="V2717" s="1">
        <v>406.790663</v>
      </c>
      <c r="W2717" s="1">
        <v>379.211635</v>
      </c>
      <c r="X2717" s="1">
        <v>262.000766</v>
      </c>
      <c r="Y2717" s="1">
        <v>389.46</v>
      </c>
      <c r="Z2717" s="7">
        <v>74463.375599999999</v>
      </c>
      <c r="AA2717" s="7">
        <v>0.65676918285999997</v>
      </c>
      <c r="AB2717" s="7" t="s">
        <v>444</v>
      </c>
      <c r="AC2717" s="7">
        <v>0.56221793075000004</v>
      </c>
      <c r="AD2717" s="7">
        <v>0.23362232539</v>
      </c>
      <c r="AE2717" s="7" t="s">
        <v>445</v>
      </c>
      <c r="AF2717" s="7">
        <v>0.69833215614999999</v>
      </c>
      <c r="AG2717" s="7" t="s">
        <v>445</v>
      </c>
    </row>
    <row r="2718" spans="1:33" ht="30" x14ac:dyDescent="0.25">
      <c r="A2718" s="1">
        <v>58228</v>
      </c>
      <c r="B2718" s="1">
        <v>20006000</v>
      </c>
      <c r="C2718" s="1">
        <v>9233370</v>
      </c>
      <c r="D2718" s="1">
        <v>392032</v>
      </c>
      <c r="E2718" s="248" t="s">
        <v>670</v>
      </c>
      <c r="F2718" s="1">
        <v>34203085</v>
      </c>
      <c r="G2718" s="1">
        <v>1.83</v>
      </c>
      <c r="H2718" s="1">
        <v>-71.502499999999998</v>
      </c>
      <c r="I2718" s="1">
        <v>117.038</v>
      </c>
      <c r="J2718" s="1">
        <v>-110.5108</v>
      </c>
      <c r="K2718" s="1">
        <v>4.3893649999999997</v>
      </c>
      <c r="L2718" s="1">
        <v>114.9062</v>
      </c>
      <c r="M2718" s="1">
        <v>263.61749270000001</v>
      </c>
      <c r="N2718" s="1">
        <v>0.42231282801249992</v>
      </c>
      <c r="O2718" s="1">
        <v>0.96907635467980291</v>
      </c>
      <c r="P2718" s="1">
        <v>0.40925337590487199</v>
      </c>
      <c r="Q2718" s="1">
        <v>0.47140845483750016</v>
      </c>
      <c r="R2718" s="1">
        <v>0.94021428571428567</v>
      </c>
      <c r="S2718" s="1">
        <v>0.44322496364471531</v>
      </c>
      <c r="T2718" s="1">
        <v>0.44322496364471531</v>
      </c>
      <c r="U2718" s="1">
        <v>0.40925337590487199</v>
      </c>
      <c r="V2718" s="1">
        <v>406.790663</v>
      </c>
      <c r="W2718" s="1">
        <v>379.211635</v>
      </c>
      <c r="X2718" s="1">
        <v>262.000766</v>
      </c>
      <c r="Y2718" s="1">
        <v>389.46</v>
      </c>
      <c r="Z2718" s="7">
        <v>74463.375599999999</v>
      </c>
      <c r="AA2718" s="7">
        <v>0.35061155799999999</v>
      </c>
      <c r="AB2718" s="7" t="s">
        <v>444</v>
      </c>
      <c r="AC2718" s="7">
        <v>0.32601071280999999</v>
      </c>
      <c r="AD2718" s="7">
        <v>5.0804808084000001E-2</v>
      </c>
      <c r="AE2718" s="7" t="s">
        <v>445</v>
      </c>
      <c r="AF2718" s="7">
        <v>0.44228274322</v>
      </c>
      <c r="AG2718" s="7" t="s">
        <v>445</v>
      </c>
    </row>
    <row r="2719" spans="1:33" x14ac:dyDescent="0.25">
      <c r="A2719" s="1">
        <v>62854</v>
      </c>
      <c r="B2719" s="1">
        <v>20009000</v>
      </c>
      <c r="C2719" s="1">
        <v>9231319</v>
      </c>
      <c r="D2719" s="1">
        <v>392046</v>
      </c>
      <c r="E2719" s="1" t="s">
        <v>669</v>
      </c>
      <c r="F2719" s="1">
        <v>34203085</v>
      </c>
      <c r="G2719" s="1">
        <v>1.83</v>
      </c>
      <c r="H2719" s="1">
        <v>-71.648920000000004</v>
      </c>
      <c r="I2719" s="1">
        <v>117.8991</v>
      </c>
      <c r="J2719" s="1">
        <v>-109.70820000000001</v>
      </c>
      <c r="K2719" s="1">
        <v>3.9962330000000001</v>
      </c>
      <c r="L2719" s="1">
        <v>115.95269999999999</v>
      </c>
      <c r="M2719" s="1">
        <v>239.73001099999999</v>
      </c>
      <c r="N2719" s="1">
        <v>0.49153389517857149</v>
      </c>
      <c r="O2719" s="1">
        <v>0.96907635467980291</v>
      </c>
      <c r="P2719" s="1">
        <v>0.47633387534121441</v>
      </c>
      <c r="Q2719" s="1">
        <v>0.54515353607142858</v>
      </c>
      <c r="R2719" s="1">
        <v>0.94021428571428567</v>
      </c>
      <c r="S2719" s="1">
        <v>0.51256114252201523</v>
      </c>
      <c r="T2719" s="1">
        <v>0.51256114252201523</v>
      </c>
      <c r="U2719" s="1">
        <v>0.47633387534121441</v>
      </c>
      <c r="V2719" s="1">
        <v>406.790663</v>
      </c>
      <c r="W2719" s="1">
        <v>379.211635</v>
      </c>
      <c r="X2719" s="1">
        <v>262.000766</v>
      </c>
      <c r="Y2719" s="1">
        <v>389.46</v>
      </c>
      <c r="Z2719" s="7">
        <v>74463.375599999999</v>
      </c>
      <c r="AA2719" s="7">
        <v>0.55780199749000003</v>
      </c>
      <c r="AB2719" s="7" t="s">
        <v>444</v>
      </c>
      <c r="AC2719" s="7">
        <v>0.53208419465000001</v>
      </c>
      <c r="AD2719" s="7">
        <v>0.22407816337</v>
      </c>
      <c r="AE2719" s="7" t="s">
        <v>445</v>
      </c>
      <c r="AF2719" s="7">
        <v>0.69096741256000005</v>
      </c>
      <c r="AG2719" s="7" t="s">
        <v>445</v>
      </c>
    </row>
    <row r="2720" spans="1:33" x14ac:dyDescent="0.25">
      <c r="A2720" s="1">
        <v>67465</v>
      </c>
      <c r="B2720" s="1">
        <v>20009000</v>
      </c>
      <c r="C2720" s="1">
        <v>9231320</v>
      </c>
      <c r="D2720" s="1">
        <v>392047</v>
      </c>
      <c r="E2720" s="1" t="s">
        <v>671</v>
      </c>
      <c r="F2720" s="1">
        <v>34203085</v>
      </c>
      <c r="G2720" s="1">
        <v>1.83</v>
      </c>
      <c r="H2720" s="1">
        <v>-56.568440000000002</v>
      </c>
      <c r="I2720" s="1">
        <v>106.4395</v>
      </c>
      <c r="J2720" s="1">
        <v>-99.715509999999995</v>
      </c>
      <c r="K2720" s="1">
        <v>13.37848</v>
      </c>
      <c r="L2720" s="1">
        <v>100.4209</v>
      </c>
      <c r="M2720" s="1">
        <v>251.1125031</v>
      </c>
      <c r="N2720" s="1">
        <v>0.45697990130357147</v>
      </c>
      <c r="O2720" s="1">
        <v>0.96907635467980291</v>
      </c>
      <c r="P2720" s="1">
        <v>0.44284841691720117</v>
      </c>
      <c r="Q2720" s="1">
        <v>0.50856695432142862</v>
      </c>
      <c r="R2720" s="1">
        <v>0.94021428571428567</v>
      </c>
      <c r="S2720" s="1">
        <v>0.47816191569521177</v>
      </c>
      <c r="T2720" s="1">
        <v>0.47816191569521177</v>
      </c>
      <c r="U2720" s="1">
        <v>0.44284841691720117</v>
      </c>
      <c r="V2720" s="1">
        <v>406.790663</v>
      </c>
      <c r="W2720" s="1">
        <v>379.211635</v>
      </c>
      <c r="X2720" s="1">
        <v>262.000766</v>
      </c>
      <c r="Y2720" s="1">
        <v>389.46</v>
      </c>
      <c r="Z2720" s="7">
        <v>74463.375599999999</v>
      </c>
      <c r="AA2720" s="7">
        <v>0.67229403675999999</v>
      </c>
      <c r="AB2720" s="7" t="s">
        <v>444</v>
      </c>
      <c r="AC2720" s="7">
        <v>0.57773450867999998</v>
      </c>
      <c r="AD2720" s="7">
        <v>0.25636210640000001</v>
      </c>
      <c r="AE2720" s="7" t="s">
        <v>445</v>
      </c>
      <c r="AF2720" s="7">
        <v>0.72963809192999995</v>
      </c>
      <c r="AG2720" s="7" t="s">
        <v>445</v>
      </c>
    </row>
    <row r="2721" spans="1:33" ht="30" x14ac:dyDescent="0.25">
      <c r="A2721" s="1">
        <v>72091</v>
      </c>
      <c r="B2721" s="1">
        <v>20009000</v>
      </c>
      <c r="C2721" s="1">
        <v>9233370</v>
      </c>
      <c r="D2721" s="1">
        <v>392051</v>
      </c>
      <c r="E2721" s="248" t="s">
        <v>670</v>
      </c>
      <c r="F2721" s="1">
        <v>34203085</v>
      </c>
      <c r="G2721" s="1">
        <v>1.83</v>
      </c>
      <c r="H2721" s="1">
        <v>-70.754189999999994</v>
      </c>
      <c r="I2721" s="1">
        <v>116.15470000000001</v>
      </c>
      <c r="J2721" s="1">
        <v>-108.5146</v>
      </c>
      <c r="K2721" s="1">
        <v>3.7840210000000001</v>
      </c>
      <c r="L2721" s="1">
        <v>114.30970000000001</v>
      </c>
      <c r="M2721" s="1">
        <v>263.61749270000001</v>
      </c>
      <c r="N2721" s="1">
        <v>0.42231282801249992</v>
      </c>
      <c r="O2721" s="1">
        <v>0.96907635467980291</v>
      </c>
      <c r="P2721" s="1">
        <v>0.40925337590487199</v>
      </c>
      <c r="Q2721" s="1">
        <v>0.47140845483750016</v>
      </c>
      <c r="R2721" s="1">
        <v>0.94021428571428567</v>
      </c>
      <c r="S2721" s="1">
        <v>0.44322496364471531</v>
      </c>
      <c r="T2721" s="1">
        <v>0.44322496364471531</v>
      </c>
      <c r="U2721" s="1">
        <v>0.40925337590487199</v>
      </c>
      <c r="V2721" s="1">
        <v>406.790663</v>
      </c>
      <c r="W2721" s="1">
        <v>379.211635</v>
      </c>
      <c r="X2721" s="1">
        <v>262.000766</v>
      </c>
      <c r="Y2721" s="1">
        <v>389.46</v>
      </c>
      <c r="Z2721" s="7">
        <v>74463.375599999999</v>
      </c>
      <c r="AA2721" s="7">
        <v>0.35765942702999998</v>
      </c>
      <c r="AB2721" s="7" t="s">
        <v>444</v>
      </c>
      <c r="AC2721" s="7">
        <v>0.33609437935999997</v>
      </c>
      <c r="AD2721" s="7">
        <v>7.0135078461999997E-2</v>
      </c>
      <c r="AE2721" s="7" t="s">
        <v>445</v>
      </c>
      <c r="AF2721" s="7">
        <v>0.46881451693999998</v>
      </c>
      <c r="AG2721" s="7" t="s">
        <v>445</v>
      </c>
    </row>
    <row r="2722" spans="1:33" x14ac:dyDescent="0.25">
      <c r="A2722" s="1">
        <v>76717</v>
      </c>
      <c r="B2722" s="1">
        <v>20010000</v>
      </c>
      <c r="C2722" s="1">
        <v>9231320</v>
      </c>
      <c r="D2722" s="1">
        <v>392054</v>
      </c>
      <c r="E2722" s="1" t="s">
        <v>671</v>
      </c>
      <c r="F2722" s="1">
        <v>34203085</v>
      </c>
      <c r="G2722" s="1">
        <v>1.83</v>
      </c>
      <c r="H2722" s="1">
        <v>-62.895220000000002</v>
      </c>
      <c r="I2722" s="1">
        <v>104.599</v>
      </c>
      <c r="J2722" s="1">
        <v>-97.228880000000004</v>
      </c>
      <c r="K2722" s="1">
        <v>5.141292</v>
      </c>
      <c r="L2722" s="1">
        <v>102.1255</v>
      </c>
      <c r="M2722" s="1">
        <v>251.1125031</v>
      </c>
      <c r="N2722" s="1">
        <v>0.45697990130357147</v>
      </c>
      <c r="O2722" s="1">
        <v>0.96907635467980291</v>
      </c>
      <c r="P2722" s="1">
        <v>0.44284841691720117</v>
      </c>
      <c r="Q2722" s="1">
        <v>0.50856695432142862</v>
      </c>
      <c r="R2722" s="1">
        <v>0.94021428571428567</v>
      </c>
      <c r="S2722" s="1">
        <v>0.47816191569521177</v>
      </c>
      <c r="T2722" s="1">
        <v>0.47816191569521177</v>
      </c>
      <c r="U2722" s="1">
        <v>0.44284841691720117</v>
      </c>
      <c r="V2722" s="1">
        <v>406.790663</v>
      </c>
      <c r="W2722" s="1">
        <v>379.211635</v>
      </c>
      <c r="X2722" s="1">
        <v>262.000766</v>
      </c>
      <c r="Y2722" s="1">
        <v>389.46</v>
      </c>
      <c r="Z2722" s="7">
        <v>74463.375599999999</v>
      </c>
      <c r="AA2722" s="7">
        <v>0.64438139579999998</v>
      </c>
      <c r="AB2722" s="7" t="s">
        <v>444</v>
      </c>
      <c r="AC2722" s="7">
        <v>0.60549596301999997</v>
      </c>
      <c r="AD2722" s="7">
        <v>0.28849358528000002</v>
      </c>
      <c r="AE2722" s="7" t="s">
        <v>445</v>
      </c>
      <c r="AF2722" s="7">
        <v>0.77387361092999996</v>
      </c>
      <c r="AG2722" s="7" t="s">
        <v>445</v>
      </c>
    </row>
    <row r="2723" spans="1:33" ht="30" x14ac:dyDescent="0.25">
      <c r="A2723" s="1">
        <v>81343</v>
      </c>
      <c r="B2723" s="1">
        <v>20010000</v>
      </c>
      <c r="C2723" s="1">
        <v>9233370</v>
      </c>
      <c r="D2723" s="1">
        <v>392058</v>
      </c>
      <c r="E2723" s="248" t="s">
        <v>670</v>
      </c>
      <c r="F2723" s="1">
        <v>34203085</v>
      </c>
      <c r="G2723" s="1">
        <v>1.83</v>
      </c>
      <c r="H2723" s="1">
        <v>-77.573909999999998</v>
      </c>
      <c r="I2723" s="1">
        <v>112.0596</v>
      </c>
      <c r="J2723" s="1">
        <v>-104.76130000000001</v>
      </c>
      <c r="K2723" s="1">
        <v>-5.5214840000000001</v>
      </c>
      <c r="L2723" s="1">
        <v>114.9199</v>
      </c>
      <c r="M2723" s="1">
        <v>263.61749270000001</v>
      </c>
      <c r="N2723" s="1">
        <v>0.42231282801249992</v>
      </c>
      <c r="O2723" s="1">
        <v>0.96907635467980291</v>
      </c>
      <c r="P2723" s="1">
        <v>0.40925337590487199</v>
      </c>
      <c r="Q2723" s="1">
        <v>0.47140845483750016</v>
      </c>
      <c r="R2723" s="1">
        <v>0.94021428571428567</v>
      </c>
      <c r="S2723" s="1">
        <v>0.44322496364471531</v>
      </c>
      <c r="T2723" s="1">
        <v>0.44322496364471531</v>
      </c>
      <c r="U2723" s="1">
        <v>0.40925337590487199</v>
      </c>
      <c r="V2723" s="1">
        <v>406.790663</v>
      </c>
      <c r="W2723" s="1">
        <v>379.211635</v>
      </c>
      <c r="X2723" s="1">
        <v>262.000766</v>
      </c>
      <c r="Y2723" s="1">
        <v>389.46</v>
      </c>
      <c r="Z2723" s="7">
        <v>74463.375599999999</v>
      </c>
      <c r="AA2723" s="7">
        <v>0.35045054690999999</v>
      </c>
      <c r="AB2723" s="7" t="s">
        <v>444</v>
      </c>
      <c r="AC2723" s="7">
        <v>0.38492054055000002</v>
      </c>
      <c r="AD2723" s="7">
        <v>0.10847498060000001</v>
      </c>
      <c r="AE2723" s="7">
        <v>20.031534272999998</v>
      </c>
      <c r="AF2723" s="7">
        <v>0.52143797165000005</v>
      </c>
      <c r="AG2723" s="7">
        <v>27.866844452999999</v>
      </c>
    </row>
    <row r="2724" spans="1:33" x14ac:dyDescent="0.25">
      <c r="A2724" s="1">
        <v>85969</v>
      </c>
      <c r="B2724" s="1">
        <v>20012000</v>
      </c>
      <c r="C2724" s="1">
        <v>9231319</v>
      </c>
      <c r="D2724" s="1">
        <v>392063</v>
      </c>
      <c r="E2724" s="1" t="s">
        <v>669</v>
      </c>
      <c r="F2724" s="1">
        <v>34203085</v>
      </c>
      <c r="G2724" s="1">
        <v>1.83</v>
      </c>
      <c r="H2724" s="1">
        <v>-74.550479999999993</v>
      </c>
      <c r="I2724" s="1">
        <v>116.9537</v>
      </c>
      <c r="J2724" s="1">
        <v>-109.3091</v>
      </c>
      <c r="K2724" s="1">
        <v>0.57884679999999999</v>
      </c>
      <c r="L2724" s="1">
        <v>116.66540000000001</v>
      </c>
      <c r="M2724" s="1">
        <v>239.73001099999999</v>
      </c>
      <c r="N2724" s="1">
        <v>0.49153389517857149</v>
      </c>
      <c r="O2724" s="1">
        <v>0.96907635467980291</v>
      </c>
      <c r="P2724" s="1">
        <v>0.47633387534121441</v>
      </c>
      <c r="Q2724" s="1">
        <v>0.54515353607142858</v>
      </c>
      <c r="R2724" s="1">
        <v>0.94021428571428567</v>
      </c>
      <c r="S2724" s="1">
        <v>0.51256114252201523</v>
      </c>
      <c r="T2724" s="1">
        <v>0.51256114252201523</v>
      </c>
      <c r="U2724" s="1">
        <v>0.47633387534121441</v>
      </c>
      <c r="V2724" s="1">
        <v>406.790663</v>
      </c>
      <c r="W2724" s="1">
        <v>379.211635</v>
      </c>
      <c r="X2724" s="1">
        <v>262.000766</v>
      </c>
      <c r="Y2724" s="1">
        <v>389.46</v>
      </c>
      <c r="Z2724" s="7">
        <v>74463.375599999999</v>
      </c>
      <c r="AA2724" s="7">
        <v>0.54828550431</v>
      </c>
      <c r="AB2724" s="7" t="s">
        <v>444</v>
      </c>
      <c r="AC2724" s="7">
        <v>0.54446885968000003</v>
      </c>
      <c r="AD2724" s="7">
        <v>0.22854741244999999</v>
      </c>
      <c r="AE2724" s="7" t="s">
        <v>445</v>
      </c>
      <c r="AF2724" s="7">
        <v>0.69714132758000003</v>
      </c>
      <c r="AG2724" s="7" t="s">
        <v>445</v>
      </c>
    </row>
    <row r="2725" spans="1:33" x14ac:dyDescent="0.25">
      <c r="A2725" s="1">
        <v>90595</v>
      </c>
      <c r="B2725" s="1">
        <v>20012000</v>
      </c>
      <c r="C2725" s="1">
        <v>9231320</v>
      </c>
      <c r="D2725" s="1">
        <v>392064</v>
      </c>
      <c r="E2725" s="1" t="s">
        <v>671</v>
      </c>
      <c r="F2725" s="1">
        <v>34203085</v>
      </c>
      <c r="G2725" s="1">
        <v>1.83</v>
      </c>
      <c r="H2725" s="1">
        <v>-59.389710000000001</v>
      </c>
      <c r="I2725" s="1">
        <v>105.4222</v>
      </c>
      <c r="J2725" s="1">
        <v>-99.242530000000002</v>
      </c>
      <c r="K2725" s="1">
        <v>10.00004</v>
      </c>
      <c r="L2725" s="1">
        <v>100.7949</v>
      </c>
      <c r="M2725" s="1">
        <v>251.1125031</v>
      </c>
      <c r="N2725" s="1">
        <v>0.45697990130357147</v>
      </c>
      <c r="O2725" s="1">
        <v>0.96907635467980291</v>
      </c>
      <c r="P2725" s="1">
        <v>0.44284841691720117</v>
      </c>
      <c r="Q2725" s="1">
        <v>0.50856695432142862</v>
      </c>
      <c r="R2725" s="1">
        <v>0.94021428571428567</v>
      </c>
      <c r="S2725" s="1">
        <v>0.47816191569521177</v>
      </c>
      <c r="T2725" s="1">
        <v>0.47816191569521177</v>
      </c>
      <c r="U2725" s="1">
        <v>0.44284841691720117</v>
      </c>
      <c r="V2725" s="1">
        <v>406.790663</v>
      </c>
      <c r="W2725" s="1">
        <v>379.211635</v>
      </c>
      <c r="X2725" s="1">
        <v>262.000766</v>
      </c>
      <c r="Y2725" s="1">
        <v>389.46</v>
      </c>
      <c r="Z2725" s="7">
        <v>74463.375599999999</v>
      </c>
      <c r="AA2725" s="7">
        <v>0.66608898105000003</v>
      </c>
      <c r="AB2725" s="7" t="s">
        <v>444</v>
      </c>
      <c r="AC2725" s="7">
        <v>0.59295928405999998</v>
      </c>
      <c r="AD2725" s="7">
        <v>0.26234980288999998</v>
      </c>
      <c r="AE2725" s="7" t="s">
        <v>445</v>
      </c>
      <c r="AF2725" s="7">
        <v>0.73788137457000003</v>
      </c>
      <c r="AG2725" s="7" t="s">
        <v>445</v>
      </c>
    </row>
    <row r="2726" spans="1:33" ht="30" x14ac:dyDescent="0.25">
      <c r="A2726" s="1">
        <v>95221</v>
      </c>
      <c r="B2726" s="1">
        <v>20012000</v>
      </c>
      <c r="C2726" s="1">
        <v>9233370</v>
      </c>
      <c r="D2726" s="1">
        <v>392069</v>
      </c>
      <c r="E2726" s="248" t="s">
        <v>670</v>
      </c>
      <c r="F2726" s="1">
        <v>34203085</v>
      </c>
      <c r="G2726" s="1">
        <v>1.83</v>
      </c>
      <c r="H2726" s="1">
        <v>-73.792850000000001</v>
      </c>
      <c r="I2726" s="1">
        <v>114.79349999999999</v>
      </c>
      <c r="J2726" s="1">
        <v>-107.6784</v>
      </c>
      <c r="K2726" s="1">
        <v>-2.9395649999999999E-2</v>
      </c>
      <c r="L2726" s="1">
        <v>114.8082</v>
      </c>
      <c r="M2726" s="1">
        <v>263.61749270000001</v>
      </c>
      <c r="N2726" s="1">
        <v>0.42231282801249992</v>
      </c>
      <c r="O2726" s="1">
        <v>0.96907635467980291</v>
      </c>
      <c r="P2726" s="1">
        <v>0.40925337590487199</v>
      </c>
      <c r="Q2726" s="1">
        <v>0.47140845483750016</v>
      </c>
      <c r="R2726" s="1">
        <v>0.94021428571428567</v>
      </c>
      <c r="S2726" s="1">
        <v>0.44322496364471531</v>
      </c>
      <c r="T2726" s="1">
        <v>0.44322496364471531</v>
      </c>
      <c r="U2726" s="1">
        <v>0.40925337590487199</v>
      </c>
      <c r="V2726" s="1">
        <v>406.790663</v>
      </c>
      <c r="W2726" s="1">
        <v>379.211635</v>
      </c>
      <c r="X2726" s="1">
        <v>262.000766</v>
      </c>
      <c r="Y2726" s="1">
        <v>389.46</v>
      </c>
      <c r="Z2726" s="7">
        <v>74463.375599999999</v>
      </c>
      <c r="AA2726" s="7">
        <v>0.35176443674000002</v>
      </c>
      <c r="AB2726" s="7" t="s">
        <v>444</v>
      </c>
      <c r="AC2726" s="7">
        <v>0.35193753833000002</v>
      </c>
      <c r="AD2726" s="7">
        <v>7.8445444818000004E-2</v>
      </c>
      <c r="AE2726" s="7">
        <v>3949.4239567999998</v>
      </c>
      <c r="AF2726" s="7">
        <v>0.48022091505999998</v>
      </c>
      <c r="AG2726" s="7">
        <v>5421.1566721999998</v>
      </c>
    </row>
    <row r="2727" spans="1:33" x14ac:dyDescent="0.25">
      <c r="A2727" s="1">
        <v>99847</v>
      </c>
      <c r="B2727" s="1">
        <v>20013000</v>
      </c>
      <c r="C2727" s="1">
        <v>9231319</v>
      </c>
      <c r="D2727" s="1">
        <v>392070</v>
      </c>
      <c r="E2727" s="1" t="s">
        <v>669</v>
      </c>
      <c r="F2727" s="1">
        <v>34203085</v>
      </c>
      <c r="G2727" s="1">
        <v>1.83</v>
      </c>
      <c r="H2727" s="1">
        <v>-83.346530000000001</v>
      </c>
      <c r="I2727" s="1">
        <v>133.33240000000001</v>
      </c>
      <c r="J2727" s="1">
        <v>-128.38</v>
      </c>
      <c r="K2727" s="1">
        <v>8.7057760000000002</v>
      </c>
      <c r="L2727" s="1">
        <v>129.19970000000001</v>
      </c>
      <c r="M2727" s="1">
        <v>239.73001099999999</v>
      </c>
      <c r="N2727" s="1">
        <v>0.49153389517857149</v>
      </c>
      <c r="O2727" s="1">
        <v>0.96907635467980291</v>
      </c>
      <c r="P2727" s="1">
        <v>0.47633387534121441</v>
      </c>
      <c r="Q2727" s="1">
        <v>0.54515353607142858</v>
      </c>
      <c r="R2727" s="1">
        <v>0.94021428571428567</v>
      </c>
      <c r="S2727" s="1">
        <v>0.51256114252201523</v>
      </c>
      <c r="T2727" s="1">
        <v>0.51256114252201523</v>
      </c>
      <c r="U2727" s="1">
        <v>0.47633387534121441</v>
      </c>
      <c r="V2727" s="1">
        <v>406.790663</v>
      </c>
      <c r="W2727" s="1">
        <v>379.211635</v>
      </c>
      <c r="X2727" s="1">
        <v>262.000766</v>
      </c>
      <c r="Y2727" s="1">
        <v>389.46</v>
      </c>
      <c r="Z2727" s="7">
        <v>74463.375599999999</v>
      </c>
      <c r="AA2727" s="7">
        <v>0.39807869271000001</v>
      </c>
      <c r="AB2727" s="7" t="s">
        <v>444</v>
      </c>
      <c r="AC2727" s="7">
        <v>0.35474459076999998</v>
      </c>
      <c r="AD2727" s="7">
        <v>4.6046206282999998E-2</v>
      </c>
      <c r="AE2727" s="7" t="s">
        <v>445</v>
      </c>
      <c r="AF2727" s="7">
        <v>0.44503030916000003</v>
      </c>
      <c r="AG2727" s="7" t="s">
        <v>445</v>
      </c>
    </row>
    <row r="2728" spans="1:33" x14ac:dyDescent="0.25">
      <c r="A2728" s="1">
        <v>104473</v>
      </c>
      <c r="B2728" s="1">
        <v>20013000</v>
      </c>
      <c r="C2728" s="1">
        <v>9231320</v>
      </c>
      <c r="D2728" s="1">
        <v>392071</v>
      </c>
      <c r="E2728" s="1" t="s">
        <v>671</v>
      </c>
      <c r="F2728" s="1">
        <v>34203085</v>
      </c>
      <c r="G2728" s="1">
        <v>1.83</v>
      </c>
      <c r="H2728" s="1">
        <v>-68.165610000000001</v>
      </c>
      <c r="I2728" s="1">
        <v>127.0921</v>
      </c>
      <c r="J2728" s="1">
        <v>-118.4179</v>
      </c>
      <c r="K2728" s="1">
        <v>17.573689999999999</v>
      </c>
      <c r="L2728" s="1">
        <v>119.28019999999999</v>
      </c>
      <c r="M2728" s="1">
        <v>251.1125031</v>
      </c>
      <c r="N2728" s="1">
        <v>0.45697990130357147</v>
      </c>
      <c r="O2728" s="1">
        <v>0.96907635467980291</v>
      </c>
      <c r="P2728" s="1">
        <v>0.44284841691720117</v>
      </c>
      <c r="Q2728" s="1">
        <v>0.50856695432142862</v>
      </c>
      <c r="R2728" s="1">
        <v>0.94021428571428567</v>
      </c>
      <c r="S2728" s="1">
        <v>0.47816191569521177</v>
      </c>
      <c r="T2728" s="1">
        <v>0.47816191569521177</v>
      </c>
      <c r="U2728" s="1">
        <v>0.44284841691720117</v>
      </c>
      <c r="V2728" s="1">
        <v>406.790663</v>
      </c>
      <c r="W2728" s="1">
        <v>379.211635</v>
      </c>
      <c r="X2728" s="1">
        <v>262.000766</v>
      </c>
      <c r="Y2728" s="1">
        <v>389.46</v>
      </c>
      <c r="Z2728" s="7">
        <v>74463.375599999999</v>
      </c>
      <c r="AA2728" s="7">
        <v>0.40788892236000002</v>
      </c>
      <c r="AB2728" s="7" t="s">
        <v>444</v>
      </c>
      <c r="AC2728" s="7">
        <v>0.32135099063</v>
      </c>
      <c r="AD2728" s="7">
        <v>5.7937931546999999E-2</v>
      </c>
      <c r="AE2728" s="7" t="s">
        <v>445</v>
      </c>
      <c r="AF2728" s="7">
        <v>0.45646683864999998</v>
      </c>
      <c r="AG2728" s="7" t="s">
        <v>445</v>
      </c>
    </row>
    <row r="2729" spans="1:33" ht="30" x14ac:dyDescent="0.25">
      <c r="A2729" s="1">
        <v>109099</v>
      </c>
      <c r="B2729" s="1">
        <v>20013000</v>
      </c>
      <c r="C2729" s="1">
        <v>9233370</v>
      </c>
      <c r="D2729" s="1">
        <v>392076</v>
      </c>
      <c r="E2729" s="248" t="s">
        <v>670</v>
      </c>
      <c r="F2729" s="1">
        <v>34203085</v>
      </c>
      <c r="G2729" s="1">
        <v>1.83</v>
      </c>
      <c r="H2729" s="1">
        <v>-79.573509999999999</v>
      </c>
      <c r="I2729" s="1">
        <v>122.0506</v>
      </c>
      <c r="J2729" s="1">
        <v>-131.7783</v>
      </c>
      <c r="K2729" s="1">
        <v>14.985010000000001</v>
      </c>
      <c r="L2729" s="1">
        <v>115.2908</v>
      </c>
      <c r="M2729" s="1">
        <v>263.61749270000001</v>
      </c>
      <c r="N2729" s="1">
        <v>0.42231282801249992</v>
      </c>
      <c r="O2729" s="1">
        <v>0.96907635467980291</v>
      </c>
      <c r="P2729" s="1">
        <v>0.40925337590487199</v>
      </c>
      <c r="Q2729" s="1">
        <v>0.47140845483750016</v>
      </c>
      <c r="R2729" s="1">
        <v>0.94021428571428567</v>
      </c>
      <c r="S2729" s="1">
        <v>0.44322496364471531</v>
      </c>
      <c r="T2729" s="1">
        <v>0.44322496364471531</v>
      </c>
      <c r="U2729" s="1">
        <v>0.40925337590487199</v>
      </c>
      <c r="V2729" s="1">
        <v>406.790663</v>
      </c>
      <c r="W2729" s="1">
        <v>379.211635</v>
      </c>
      <c r="X2729" s="1">
        <v>262.000766</v>
      </c>
      <c r="Y2729" s="1">
        <v>389.46</v>
      </c>
      <c r="Z2729" s="7">
        <v>74463.375599999999</v>
      </c>
      <c r="AA2729" s="7">
        <v>0.34610603626999997</v>
      </c>
      <c r="AB2729" s="7" t="s">
        <v>444</v>
      </c>
      <c r="AC2729" s="7">
        <v>0.27155164993999997</v>
      </c>
      <c r="AD2729" s="7">
        <v>-0.11878298639</v>
      </c>
      <c r="AE2729" s="7" t="s">
        <v>445</v>
      </c>
      <c r="AF2729" s="7">
        <v>0.20951491846</v>
      </c>
      <c r="AG2729" s="7" t="s">
        <v>445</v>
      </c>
    </row>
    <row r="2730" spans="1:33" x14ac:dyDescent="0.25">
      <c r="A2730" s="1">
        <v>113725</v>
      </c>
      <c r="B2730" s="1">
        <v>20014000</v>
      </c>
      <c r="C2730" s="1">
        <v>9231320</v>
      </c>
      <c r="D2730" s="1">
        <v>392077</v>
      </c>
      <c r="E2730" s="1" t="s">
        <v>671</v>
      </c>
      <c r="F2730" s="1">
        <v>34203085</v>
      </c>
      <c r="G2730" s="1">
        <v>1.83</v>
      </c>
      <c r="H2730" s="1">
        <v>-57.381349999999998</v>
      </c>
      <c r="I2730" s="1">
        <v>115.07340000000001</v>
      </c>
      <c r="J2730" s="1">
        <v>-108.4532</v>
      </c>
      <c r="K2730" s="1">
        <v>19.423829999999999</v>
      </c>
      <c r="L2730" s="1">
        <v>106.69580000000001</v>
      </c>
      <c r="M2730" s="1">
        <v>251.1125031</v>
      </c>
      <c r="N2730" s="1">
        <v>0.45697990130357147</v>
      </c>
      <c r="O2730" s="1">
        <v>0.96907635467980291</v>
      </c>
      <c r="P2730" s="1">
        <v>0.44284841691720117</v>
      </c>
      <c r="Q2730" s="1">
        <v>0.50856695432142862</v>
      </c>
      <c r="R2730" s="1">
        <v>0.94021428571428567</v>
      </c>
      <c r="S2730" s="1">
        <v>0.47816191569521177</v>
      </c>
      <c r="T2730" s="1">
        <v>0.47816191569521177</v>
      </c>
      <c r="U2730" s="1">
        <v>0.44284841691720117</v>
      </c>
      <c r="V2730" s="1">
        <v>406.790663</v>
      </c>
      <c r="W2730" s="1">
        <v>379.211635</v>
      </c>
      <c r="X2730" s="1">
        <v>262.000766</v>
      </c>
      <c r="Y2730" s="1">
        <v>389.46</v>
      </c>
      <c r="Z2730" s="7">
        <v>74463.375599999999</v>
      </c>
      <c r="AA2730" s="7">
        <v>0.57394454361000002</v>
      </c>
      <c r="AB2730" s="7" t="s">
        <v>444</v>
      </c>
      <c r="AC2730" s="7">
        <v>0.45935787277000001</v>
      </c>
      <c r="AD2730" s="7">
        <v>0.15514146364</v>
      </c>
      <c r="AE2730" s="7" t="s">
        <v>445</v>
      </c>
      <c r="AF2730" s="7">
        <v>0.59028728015999998</v>
      </c>
      <c r="AG2730" s="7" t="s">
        <v>445</v>
      </c>
    </row>
    <row r="2731" spans="1:33" x14ac:dyDescent="0.25">
      <c r="A2731" s="1">
        <v>118351</v>
      </c>
      <c r="B2731" s="1">
        <v>20015000</v>
      </c>
      <c r="C2731" s="1">
        <v>9231320</v>
      </c>
      <c r="D2731" s="1">
        <v>392082</v>
      </c>
      <c r="E2731" s="1" t="s">
        <v>671</v>
      </c>
      <c r="F2731" s="1">
        <v>34203085</v>
      </c>
      <c r="G2731" s="1">
        <v>1.83</v>
      </c>
      <c r="H2731" s="1">
        <v>-57.373150000000003</v>
      </c>
      <c r="I2731" s="1">
        <v>108.2634</v>
      </c>
      <c r="J2731" s="1">
        <v>-102.27200000000001</v>
      </c>
      <c r="K2731" s="1">
        <v>14.53828</v>
      </c>
      <c r="L2731" s="1">
        <v>101.776</v>
      </c>
      <c r="M2731" s="1">
        <v>251.1125031</v>
      </c>
      <c r="N2731" s="1">
        <v>0.45697990130357147</v>
      </c>
      <c r="O2731" s="1">
        <v>0.96907635467980291</v>
      </c>
      <c r="P2731" s="1">
        <v>0.44284841691720117</v>
      </c>
      <c r="Q2731" s="1">
        <v>0.50856695432142862</v>
      </c>
      <c r="R2731" s="1">
        <v>0.94021428571428567</v>
      </c>
      <c r="S2731" s="1">
        <v>0.47816191569521177</v>
      </c>
      <c r="T2731" s="1">
        <v>0.47816191569521177</v>
      </c>
      <c r="U2731" s="1">
        <v>0.44284841691720117</v>
      </c>
      <c r="V2731" s="1">
        <v>406.790663</v>
      </c>
      <c r="W2731" s="1">
        <v>379.211635</v>
      </c>
      <c r="X2731" s="1">
        <v>262.000766</v>
      </c>
      <c r="Y2731" s="1">
        <v>389.46</v>
      </c>
      <c r="Z2731" s="7">
        <v>74463.375599999999</v>
      </c>
      <c r="AA2731" s="7">
        <v>0.65002822116000003</v>
      </c>
      <c r="AB2731" s="7" t="s">
        <v>444</v>
      </c>
      <c r="AC2731" s="7">
        <v>0.55115461214000006</v>
      </c>
      <c r="AD2731" s="7">
        <v>0.22495686194</v>
      </c>
      <c r="AE2731" s="7" t="s">
        <v>445</v>
      </c>
      <c r="AF2731" s="7">
        <v>0.68640238239999996</v>
      </c>
      <c r="AG2731" s="7" t="s">
        <v>445</v>
      </c>
    </row>
    <row r="2732" spans="1:33" x14ac:dyDescent="0.25">
      <c r="A2732" s="1">
        <v>122977</v>
      </c>
      <c r="B2732" s="1">
        <v>20016000</v>
      </c>
      <c r="C2732" s="1">
        <v>9231320</v>
      </c>
      <c r="D2732" s="1">
        <v>392087</v>
      </c>
      <c r="E2732" s="1" t="s">
        <v>671</v>
      </c>
      <c r="F2732" s="1">
        <v>34203085</v>
      </c>
      <c r="G2732" s="1">
        <v>1.83</v>
      </c>
      <c r="H2732" s="1">
        <v>-56.70664</v>
      </c>
      <c r="I2732" s="1">
        <v>113.1477</v>
      </c>
      <c r="J2732" s="1">
        <v>-106.39749999999999</v>
      </c>
      <c r="K2732" s="1">
        <v>18.558589999999999</v>
      </c>
      <c r="L2732" s="1">
        <v>105.1045</v>
      </c>
      <c r="M2732" s="1">
        <v>251.1125031</v>
      </c>
      <c r="N2732" s="1">
        <v>0.45697990130357147</v>
      </c>
      <c r="O2732" s="1">
        <v>0.96907635467980291</v>
      </c>
      <c r="P2732" s="1">
        <v>0.44284841691720117</v>
      </c>
      <c r="Q2732" s="1">
        <v>0.50856695432142862</v>
      </c>
      <c r="R2732" s="1">
        <v>0.94021428571428567</v>
      </c>
      <c r="S2732" s="1">
        <v>0.47816191569521177</v>
      </c>
      <c r="T2732" s="1">
        <v>0.47816191569521177</v>
      </c>
      <c r="U2732" s="1">
        <v>0.44284841691720117</v>
      </c>
      <c r="V2732" s="1">
        <v>406.790663</v>
      </c>
      <c r="W2732" s="1">
        <v>379.211635</v>
      </c>
      <c r="X2732" s="1">
        <v>262.000766</v>
      </c>
      <c r="Y2732" s="1">
        <v>389.46</v>
      </c>
      <c r="Z2732" s="7">
        <v>74463.375599999999</v>
      </c>
      <c r="AA2732" s="7">
        <v>0.59777433161000004</v>
      </c>
      <c r="AB2732" s="7" t="s">
        <v>444</v>
      </c>
      <c r="AC2732" s="7">
        <v>0.48419519120999999</v>
      </c>
      <c r="AD2732" s="7">
        <v>0.17745988566000001</v>
      </c>
      <c r="AE2732" s="7" t="s">
        <v>445</v>
      </c>
      <c r="AF2732" s="7">
        <v>0.62101312955999999</v>
      </c>
      <c r="AG2732" s="7" t="s">
        <v>445</v>
      </c>
    </row>
    <row r="2733" spans="1:33" x14ac:dyDescent="0.25">
      <c r="A2733" s="1">
        <v>127603</v>
      </c>
      <c r="B2733" s="1">
        <v>20017000</v>
      </c>
      <c r="C2733" s="1">
        <v>9231320</v>
      </c>
      <c r="D2733" s="1">
        <v>392092</v>
      </c>
      <c r="E2733" s="1" t="s">
        <v>671</v>
      </c>
      <c r="F2733" s="1">
        <v>34203085</v>
      </c>
      <c r="G2733" s="1">
        <v>1.83</v>
      </c>
      <c r="H2733" s="1">
        <v>-59.028280000000002</v>
      </c>
      <c r="I2733" s="1">
        <v>105.64060000000001</v>
      </c>
      <c r="J2733" s="1">
        <v>-99.525599999999997</v>
      </c>
      <c r="K2733" s="1">
        <v>10.76285</v>
      </c>
      <c r="L2733" s="1">
        <v>100.69159999999999</v>
      </c>
      <c r="M2733" s="1">
        <v>251.1125031</v>
      </c>
      <c r="N2733" s="1">
        <v>0.45697990130357147</v>
      </c>
      <c r="O2733" s="1">
        <v>0.96907635467980291</v>
      </c>
      <c r="P2733" s="1">
        <v>0.44284841691720117</v>
      </c>
      <c r="Q2733" s="1">
        <v>0.50856695432142862</v>
      </c>
      <c r="R2733" s="1">
        <v>0.94021428571428567</v>
      </c>
      <c r="S2733" s="1">
        <v>0.47816191569521177</v>
      </c>
      <c r="T2733" s="1">
        <v>0.47816191569521177</v>
      </c>
      <c r="U2733" s="1">
        <v>0.44284841691720117</v>
      </c>
      <c r="V2733" s="1">
        <v>406.790663</v>
      </c>
      <c r="W2733" s="1">
        <v>379.211635</v>
      </c>
      <c r="X2733" s="1">
        <v>262.000766</v>
      </c>
      <c r="Y2733" s="1">
        <v>389.46</v>
      </c>
      <c r="Z2733" s="7">
        <v>74463.375599999999</v>
      </c>
      <c r="AA2733" s="7">
        <v>0.66779822981000003</v>
      </c>
      <c r="AB2733" s="7" t="s">
        <v>444</v>
      </c>
      <c r="AC2733" s="7">
        <v>0.58966602078999997</v>
      </c>
      <c r="AD2733" s="7">
        <v>0.25875943661</v>
      </c>
      <c r="AE2733" s="7" t="s">
        <v>445</v>
      </c>
      <c r="AF2733" s="7">
        <v>0.73293850479</v>
      </c>
      <c r="AG2733" s="7" t="s">
        <v>445</v>
      </c>
    </row>
    <row r="2734" spans="1:33" x14ac:dyDescent="0.25">
      <c r="A2734" s="1">
        <v>132229</v>
      </c>
      <c r="B2734" s="1">
        <v>20022000</v>
      </c>
      <c r="C2734" s="1">
        <v>9231319</v>
      </c>
      <c r="D2734" s="1">
        <v>392117</v>
      </c>
      <c r="E2734" s="1" t="s">
        <v>669</v>
      </c>
      <c r="F2734" s="1">
        <v>34203085</v>
      </c>
      <c r="G2734" s="1">
        <v>1.83</v>
      </c>
      <c r="H2734" s="1">
        <v>-75.021929999999998</v>
      </c>
      <c r="I2734" s="1">
        <v>118.0363</v>
      </c>
      <c r="J2734" s="1">
        <v>-110.3819</v>
      </c>
      <c r="K2734" s="1">
        <v>0.95224370000000003</v>
      </c>
      <c r="L2734" s="1">
        <v>117.56310000000001</v>
      </c>
      <c r="M2734" s="1">
        <v>239.73001099999999</v>
      </c>
      <c r="N2734" s="1">
        <v>0.49153389517857149</v>
      </c>
      <c r="O2734" s="1">
        <v>0.96907635467980291</v>
      </c>
      <c r="P2734" s="1">
        <v>0.47633387534121441</v>
      </c>
      <c r="Q2734" s="1">
        <v>0.54515353607142858</v>
      </c>
      <c r="R2734" s="1">
        <v>0.94021428571428567</v>
      </c>
      <c r="S2734" s="1">
        <v>0.51256114252201523</v>
      </c>
      <c r="T2734" s="1">
        <v>0.51256114252201523</v>
      </c>
      <c r="U2734" s="1">
        <v>0.47633387534121441</v>
      </c>
      <c r="V2734" s="1">
        <v>406.790663</v>
      </c>
      <c r="W2734" s="1">
        <v>379.211635</v>
      </c>
      <c r="X2734" s="1">
        <v>262.000766</v>
      </c>
      <c r="Y2734" s="1">
        <v>389.46</v>
      </c>
      <c r="Z2734" s="7">
        <v>74463.375599999999</v>
      </c>
      <c r="AA2734" s="7">
        <v>0.53646295201000005</v>
      </c>
      <c r="AB2734" s="7" t="s">
        <v>444</v>
      </c>
      <c r="AC2734" s="7">
        <v>0.53030337001000005</v>
      </c>
      <c r="AD2734" s="7">
        <v>0.21660717892</v>
      </c>
      <c r="AE2734" s="7" t="s">
        <v>445</v>
      </c>
      <c r="AF2734" s="7">
        <v>0.68064683694000006</v>
      </c>
      <c r="AG2734" s="7" t="s">
        <v>445</v>
      </c>
    </row>
    <row r="2735" spans="1:33" x14ac:dyDescent="0.25">
      <c r="A2735" s="1">
        <v>136855</v>
      </c>
      <c r="B2735" s="1">
        <v>20022000</v>
      </c>
      <c r="C2735" s="1">
        <v>9231320</v>
      </c>
      <c r="D2735" s="1">
        <v>392118</v>
      </c>
      <c r="E2735" s="1" t="s">
        <v>671</v>
      </c>
      <c r="F2735" s="1">
        <v>34203085</v>
      </c>
      <c r="G2735" s="1">
        <v>1.83</v>
      </c>
      <c r="H2735" s="1">
        <v>-59.722320000000003</v>
      </c>
      <c r="I2735" s="1">
        <v>106.4436</v>
      </c>
      <c r="J2735" s="1">
        <v>-100.26090000000001</v>
      </c>
      <c r="K2735" s="1">
        <v>10.45773</v>
      </c>
      <c r="L2735" s="1">
        <v>101.61920000000001</v>
      </c>
      <c r="M2735" s="1">
        <v>251.1125031</v>
      </c>
      <c r="N2735" s="1">
        <v>0.45697990130357147</v>
      </c>
      <c r="O2735" s="1">
        <v>0.96907635467980291</v>
      </c>
      <c r="P2735" s="1">
        <v>0.44284841691720117</v>
      </c>
      <c r="Q2735" s="1">
        <v>0.50856695432142862</v>
      </c>
      <c r="R2735" s="1">
        <v>0.94021428571428567</v>
      </c>
      <c r="S2735" s="1">
        <v>0.47816191569521177</v>
      </c>
      <c r="T2735" s="1">
        <v>0.47816191569521177</v>
      </c>
      <c r="U2735" s="1">
        <v>0.44284841691720117</v>
      </c>
      <c r="V2735" s="1">
        <v>406.790663</v>
      </c>
      <c r="W2735" s="1">
        <v>379.211635</v>
      </c>
      <c r="X2735" s="1">
        <v>262.000766</v>
      </c>
      <c r="Y2735" s="1">
        <v>389.46</v>
      </c>
      <c r="Z2735" s="7">
        <v>74463.375599999999</v>
      </c>
      <c r="AA2735" s="7">
        <v>0.65257424025999999</v>
      </c>
      <c r="AB2735" s="7" t="s">
        <v>444</v>
      </c>
      <c r="AC2735" s="7">
        <v>0.57767373742000006</v>
      </c>
      <c r="AD2735" s="7">
        <v>0.24952786364999999</v>
      </c>
      <c r="AE2735" s="7" t="s">
        <v>445</v>
      </c>
      <c r="AF2735" s="7">
        <v>0.72022936610999999</v>
      </c>
      <c r="AG2735" s="7" t="s">
        <v>445</v>
      </c>
    </row>
    <row r="2736" spans="1:33" ht="30" x14ac:dyDescent="0.25">
      <c r="A2736" s="1">
        <v>141481</v>
      </c>
      <c r="B2736" s="1">
        <v>20022000</v>
      </c>
      <c r="C2736" s="1">
        <v>9233370</v>
      </c>
      <c r="D2736" s="1">
        <v>392124</v>
      </c>
      <c r="E2736" s="248" t="s">
        <v>670</v>
      </c>
      <c r="F2736" s="1">
        <v>34203085</v>
      </c>
      <c r="G2736" s="1">
        <v>1.83</v>
      </c>
      <c r="H2736" s="1">
        <v>-74.207250000000002</v>
      </c>
      <c r="I2736" s="1">
        <v>115.244</v>
      </c>
      <c r="J2736" s="1">
        <v>-108.9098</v>
      </c>
      <c r="K2736" s="1">
        <v>0.66032659999999999</v>
      </c>
      <c r="L2736" s="1">
        <v>114.9153</v>
      </c>
      <c r="M2736" s="1">
        <v>263.61749270000001</v>
      </c>
      <c r="N2736" s="1">
        <v>0.42231282801249992</v>
      </c>
      <c r="O2736" s="1">
        <v>0.96907635467980291</v>
      </c>
      <c r="P2736" s="1">
        <v>0.40925337590487199</v>
      </c>
      <c r="Q2736" s="1">
        <v>0.47140845483750016</v>
      </c>
      <c r="R2736" s="1">
        <v>0.94021428571428567</v>
      </c>
      <c r="S2736" s="1">
        <v>0.44322496364471531</v>
      </c>
      <c r="T2736" s="1">
        <v>0.44322496364471531</v>
      </c>
      <c r="U2736" s="1">
        <v>0.40925337590487199</v>
      </c>
      <c r="V2736" s="1">
        <v>406.790663</v>
      </c>
      <c r="W2736" s="1">
        <v>379.211635</v>
      </c>
      <c r="X2736" s="1">
        <v>262.000766</v>
      </c>
      <c r="Y2736" s="1">
        <v>389.46</v>
      </c>
      <c r="Z2736" s="7">
        <v>74463.375599999999</v>
      </c>
      <c r="AA2736" s="7">
        <v>0.35050460475</v>
      </c>
      <c r="AB2736" s="7" t="s">
        <v>444</v>
      </c>
      <c r="AC2736" s="7">
        <v>0.34665268306000002</v>
      </c>
      <c r="AD2736" s="7">
        <v>6.6251889041999995E-2</v>
      </c>
      <c r="AE2736" s="7" t="s">
        <v>445</v>
      </c>
      <c r="AF2736" s="7">
        <v>0.46348464306999998</v>
      </c>
      <c r="AG2736" s="7" t="s">
        <v>445</v>
      </c>
    </row>
    <row r="2737" spans="1:33" x14ac:dyDescent="0.25">
      <c r="A2737" s="1">
        <v>146107</v>
      </c>
      <c r="B2737" s="1">
        <v>20024000</v>
      </c>
      <c r="C2737" s="1">
        <v>9231319</v>
      </c>
      <c r="D2737" s="1">
        <v>392126</v>
      </c>
      <c r="E2737" s="1" t="s">
        <v>669</v>
      </c>
      <c r="F2737" s="1">
        <v>34203085</v>
      </c>
      <c r="G2737" s="1">
        <v>1.83</v>
      </c>
      <c r="H2737" s="1">
        <v>-79.592740000000006</v>
      </c>
      <c r="I2737" s="1">
        <v>117.5804</v>
      </c>
      <c r="J2737" s="1">
        <v>-108.60420000000001</v>
      </c>
      <c r="K2737" s="1">
        <v>-4.7445510000000004</v>
      </c>
      <c r="L2737" s="1">
        <v>120.023</v>
      </c>
      <c r="M2737" s="1">
        <v>239.73001099999999</v>
      </c>
      <c r="N2737" s="1">
        <v>0.49153389517857149</v>
      </c>
      <c r="O2737" s="1">
        <v>0.96907635467980291</v>
      </c>
      <c r="P2737" s="1">
        <v>0.47633387534121441</v>
      </c>
      <c r="Q2737" s="1">
        <v>0.54515353607142858</v>
      </c>
      <c r="R2737" s="1">
        <v>0.94021428571428567</v>
      </c>
      <c r="S2737" s="1">
        <v>0.51256114252201523</v>
      </c>
      <c r="T2737" s="1">
        <v>0.51256114252201523</v>
      </c>
      <c r="U2737" s="1">
        <v>0.47633387534121441</v>
      </c>
      <c r="V2737" s="1">
        <v>406.790663</v>
      </c>
      <c r="W2737" s="1">
        <v>379.211635</v>
      </c>
      <c r="X2737" s="1">
        <v>262.000766</v>
      </c>
      <c r="Y2737" s="1">
        <v>389.46</v>
      </c>
      <c r="Z2737" s="7">
        <v>74463.375599999999</v>
      </c>
      <c r="AA2737" s="7">
        <v>0.50497277750000003</v>
      </c>
      <c r="AB2737" s="7" t="s">
        <v>444</v>
      </c>
      <c r="AC2737" s="7">
        <v>0.53623688705000006</v>
      </c>
      <c r="AD2737" s="7">
        <v>0.23652134965999999</v>
      </c>
      <c r="AE2737" s="7">
        <v>27.304345756</v>
      </c>
      <c r="AF2737" s="7">
        <v>0.70815669275000004</v>
      </c>
      <c r="AG2737" s="7">
        <v>38.100220671999999</v>
      </c>
    </row>
    <row r="2738" spans="1:33" x14ac:dyDescent="0.25">
      <c r="A2738" s="1">
        <v>150733</v>
      </c>
      <c r="B2738" s="1">
        <v>20024000</v>
      </c>
      <c r="C2738" s="1">
        <v>9231320</v>
      </c>
      <c r="D2738" s="1">
        <v>392127</v>
      </c>
      <c r="E2738" s="1" t="s">
        <v>671</v>
      </c>
      <c r="F2738" s="1">
        <v>34203085</v>
      </c>
      <c r="G2738" s="1">
        <v>1.83</v>
      </c>
      <c r="H2738" s="1">
        <v>-64.049840000000003</v>
      </c>
      <c r="I2738" s="1">
        <v>105.86409999999999</v>
      </c>
      <c r="J2738" s="1">
        <v>-98.376080000000002</v>
      </c>
      <c r="K2738" s="1">
        <v>4.9300899999999999</v>
      </c>
      <c r="L2738" s="1">
        <v>103.4871</v>
      </c>
      <c r="M2738" s="1">
        <v>251.1125031</v>
      </c>
      <c r="N2738" s="1">
        <v>0.45697990130357147</v>
      </c>
      <c r="O2738" s="1">
        <v>0.96907635467980291</v>
      </c>
      <c r="P2738" s="1">
        <v>0.44284841691720117</v>
      </c>
      <c r="Q2738" s="1">
        <v>0.50856695432142862</v>
      </c>
      <c r="R2738" s="1">
        <v>0.94021428571428567</v>
      </c>
      <c r="S2738" s="1">
        <v>0.47816191569521177</v>
      </c>
      <c r="T2738" s="1">
        <v>0.47816191569521177</v>
      </c>
      <c r="U2738" s="1">
        <v>0.44284841691720117</v>
      </c>
      <c r="V2738" s="1">
        <v>406.790663</v>
      </c>
      <c r="W2738" s="1">
        <v>379.211635</v>
      </c>
      <c r="X2738" s="1">
        <v>262.000766</v>
      </c>
      <c r="Y2738" s="1">
        <v>389.46</v>
      </c>
      <c r="Z2738" s="7">
        <v>74463.375599999999</v>
      </c>
      <c r="AA2738" s="7">
        <v>0.62274594839999997</v>
      </c>
      <c r="AB2738" s="7" t="s">
        <v>444</v>
      </c>
      <c r="AC2738" s="7">
        <v>0.58630992221</v>
      </c>
      <c r="AD2738" s="7">
        <v>0.27346798310999998</v>
      </c>
      <c r="AE2738" s="7" t="s">
        <v>445</v>
      </c>
      <c r="AF2738" s="7">
        <v>0.75318781203999996</v>
      </c>
      <c r="AG2738" s="7" t="s">
        <v>445</v>
      </c>
    </row>
    <row r="2739" spans="1:33" ht="30" x14ac:dyDescent="0.25">
      <c r="A2739" s="1">
        <v>155359</v>
      </c>
      <c r="B2739" s="1">
        <v>20024000</v>
      </c>
      <c r="C2739" s="1">
        <v>9233370</v>
      </c>
      <c r="D2739" s="1">
        <v>392131</v>
      </c>
      <c r="E2739" s="248" t="s">
        <v>670</v>
      </c>
      <c r="F2739" s="1">
        <v>34203085</v>
      </c>
      <c r="G2739" s="1">
        <v>1.83</v>
      </c>
      <c r="H2739" s="1">
        <v>-78.922970000000007</v>
      </c>
      <c r="I2739" s="1">
        <v>112.0823</v>
      </c>
      <c r="J2739" s="1">
        <v>-105.9722</v>
      </c>
      <c r="K2739" s="1">
        <v>-5.5268519999999999</v>
      </c>
      <c r="L2739" s="1">
        <v>114.94540000000001</v>
      </c>
      <c r="M2739" s="1">
        <v>263.61749270000001</v>
      </c>
      <c r="N2739" s="1">
        <v>0.42231282801249992</v>
      </c>
      <c r="O2739" s="1">
        <v>0.96907635467980291</v>
      </c>
      <c r="P2739" s="1">
        <v>0.40925337590487199</v>
      </c>
      <c r="Q2739" s="1">
        <v>0.47140845483750016</v>
      </c>
      <c r="R2739" s="1">
        <v>0.94021428571428567</v>
      </c>
      <c r="S2739" s="1">
        <v>0.44322496364471531</v>
      </c>
      <c r="T2739" s="1">
        <v>0.44322496364471531</v>
      </c>
      <c r="U2739" s="1">
        <v>0.40925337590487199</v>
      </c>
      <c r="V2739" s="1">
        <v>406.790663</v>
      </c>
      <c r="W2739" s="1">
        <v>379.211635</v>
      </c>
      <c r="X2739" s="1">
        <v>262.000766</v>
      </c>
      <c r="Y2739" s="1">
        <v>389.46</v>
      </c>
      <c r="Z2739" s="7">
        <v>74463.375599999999</v>
      </c>
      <c r="AA2739" s="7">
        <v>0.35015095693999998</v>
      </c>
      <c r="AB2739" s="7" t="s">
        <v>444</v>
      </c>
      <c r="AC2739" s="7">
        <v>0.38464005293999998</v>
      </c>
      <c r="AD2739" s="7">
        <v>9.5808900685999995E-2</v>
      </c>
      <c r="AE2739" s="7">
        <v>20.011107224</v>
      </c>
      <c r="AF2739" s="7">
        <v>0.50405313639000004</v>
      </c>
      <c r="AG2739" s="7">
        <v>27.838807295999999</v>
      </c>
    </row>
    <row r="2740" spans="1:33" x14ac:dyDescent="0.25">
      <c r="A2740" s="1">
        <v>159985</v>
      </c>
      <c r="B2740" s="1">
        <v>20026000</v>
      </c>
      <c r="C2740" s="1">
        <v>9231319</v>
      </c>
      <c r="D2740" s="1">
        <v>392132</v>
      </c>
      <c r="E2740" s="1" t="s">
        <v>669</v>
      </c>
      <c r="F2740" s="1">
        <v>34203085</v>
      </c>
      <c r="G2740" s="1">
        <v>1.83</v>
      </c>
      <c r="H2740" s="1">
        <v>-67.408550000000005</v>
      </c>
      <c r="I2740" s="1">
        <v>121.6511</v>
      </c>
      <c r="J2740" s="1">
        <v>-113.6593</v>
      </c>
      <c r="K2740" s="1">
        <v>11.13217</v>
      </c>
      <c r="L2740" s="1">
        <v>116.4847</v>
      </c>
      <c r="M2740" s="1">
        <v>239.73001099999999</v>
      </c>
      <c r="N2740" s="1">
        <v>0.49153389517857149</v>
      </c>
      <c r="O2740" s="1">
        <v>0.96907635467980291</v>
      </c>
      <c r="P2740" s="1">
        <v>0.47633387534121441</v>
      </c>
      <c r="Q2740" s="1">
        <v>0.54515353607142858</v>
      </c>
      <c r="R2740" s="1">
        <v>0.94021428571428567</v>
      </c>
      <c r="S2740" s="1">
        <v>0.51256114252201523</v>
      </c>
      <c r="T2740" s="1">
        <v>0.51256114252201523</v>
      </c>
      <c r="U2740" s="1">
        <v>0.47633387534121441</v>
      </c>
      <c r="V2740" s="1">
        <v>406.790663</v>
      </c>
      <c r="W2740" s="1">
        <v>379.211635</v>
      </c>
      <c r="X2740" s="1">
        <v>262.000766</v>
      </c>
      <c r="Y2740" s="1">
        <v>389.46</v>
      </c>
      <c r="Z2740" s="7">
        <v>74463.375599999999</v>
      </c>
      <c r="AA2740" s="7">
        <v>0.55068732352000005</v>
      </c>
      <c r="AB2740" s="7" t="s">
        <v>444</v>
      </c>
      <c r="AC2740" s="7">
        <v>0.48483119078999998</v>
      </c>
      <c r="AD2740" s="7">
        <v>0.18152594607</v>
      </c>
      <c r="AE2740" s="7" t="s">
        <v>445</v>
      </c>
      <c r="AF2740" s="7">
        <v>0.63218488139999995</v>
      </c>
      <c r="AG2740" s="7" t="s">
        <v>445</v>
      </c>
    </row>
    <row r="2741" spans="1:33" x14ac:dyDescent="0.25">
      <c r="A2741" s="1">
        <v>164611</v>
      </c>
      <c r="B2741" s="1">
        <v>20026000</v>
      </c>
      <c r="C2741" s="1">
        <v>9231320</v>
      </c>
      <c r="D2741" s="1">
        <v>392133</v>
      </c>
      <c r="E2741" s="1" t="s">
        <v>671</v>
      </c>
      <c r="F2741" s="1">
        <v>34203085</v>
      </c>
      <c r="G2741" s="1">
        <v>1.83</v>
      </c>
      <c r="H2741" s="1">
        <v>-52.732880000000002</v>
      </c>
      <c r="I2741" s="1">
        <v>110.324</v>
      </c>
      <c r="J2741" s="1">
        <v>-103.7338</v>
      </c>
      <c r="K2741" s="1">
        <v>20.20881</v>
      </c>
      <c r="L2741" s="1">
        <v>101.7362</v>
      </c>
      <c r="M2741" s="1">
        <v>251.1125031</v>
      </c>
      <c r="N2741" s="1">
        <v>0.45697990130357147</v>
      </c>
      <c r="O2741" s="1">
        <v>0.96907635467980291</v>
      </c>
      <c r="P2741" s="1">
        <v>0.44284841691720117</v>
      </c>
      <c r="Q2741" s="1">
        <v>0.50856695432142862</v>
      </c>
      <c r="R2741" s="1">
        <v>0.94021428571428567</v>
      </c>
      <c r="S2741" s="1">
        <v>0.47816191569521177</v>
      </c>
      <c r="T2741" s="1">
        <v>0.47816191569521177</v>
      </c>
      <c r="U2741" s="1">
        <v>0.44284841691720117</v>
      </c>
      <c r="V2741" s="1">
        <v>406.790663</v>
      </c>
      <c r="W2741" s="1">
        <v>379.211635</v>
      </c>
      <c r="X2741" s="1">
        <v>262.000766</v>
      </c>
      <c r="Y2741" s="1">
        <v>389.46</v>
      </c>
      <c r="Z2741" s="7">
        <v>74463.375599999999</v>
      </c>
      <c r="AA2741" s="7">
        <v>0.65067372514999999</v>
      </c>
      <c r="AB2741" s="7" t="s">
        <v>444</v>
      </c>
      <c r="AC2741" s="7">
        <v>0.52218259161000002</v>
      </c>
      <c r="AD2741" s="7">
        <v>0.20769496715999999</v>
      </c>
      <c r="AE2741" s="7" t="s">
        <v>445</v>
      </c>
      <c r="AF2741" s="7">
        <v>0.66263787166999999</v>
      </c>
      <c r="AG2741" s="7" t="s">
        <v>445</v>
      </c>
    </row>
    <row r="2742" spans="1:33" ht="30" x14ac:dyDescent="0.25">
      <c r="A2742" s="1">
        <v>169237</v>
      </c>
      <c r="B2742" s="1">
        <v>20026000</v>
      </c>
      <c r="C2742" s="1">
        <v>9233370</v>
      </c>
      <c r="D2742" s="1">
        <v>392139</v>
      </c>
      <c r="E2742" s="248" t="s">
        <v>670</v>
      </c>
      <c r="F2742" s="1">
        <v>34203085</v>
      </c>
      <c r="G2742" s="1">
        <v>1.83</v>
      </c>
      <c r="H2742" s="1">
        <v>-65.936520000000002</v>
      </c>
      <c r="I2742" s="1">
        <v>120.8424</v>
      </c>
      <c r="J2742" s="1">
        <v>-114.614</v>
      </c>
      <c r="K2742" s="1">
        <v>12.93561</v>
      </c>
      <c r="L2742" s="1">
        <v>114.92189999999999</v>
      </c>
      <c r="M2742" s="1">
        <v>263.61749270000001</v>
      </c>
      <c r="N2742" s="1">
        <v>0.42231282801249992</v>
      </c>
      <c r="O2742" s="1">
        <v>0.96907635467980291</v>
      </c>
      <c r="P2742" s="1">
        <v>0.40925337590487199</v>
      </c>
      <c r="Q2742" s="1">
        <v>0.47140845483750016</v>
      </c>
      <c r="R2742" s="1">
        <v>0.94021428571428567</v>
      </c>
      <c r="S2742" s="1">
        <v>0.44322496364471531</v>
      </c>
      <c r="T2742" s="1">
        <v>0.44322496364471531</v>
      </c>
      <c r="U2742" s="1">
        <v>0.40925337590487199</v>
      </c>
      <c r="V2742" s="1">
        <v>406.790663</v>
      </c>
      <c r="W2742" s="1">
        <v>379.211635</v>
      </c>
      <c r="X2742" s="1">
        <v>262.000766</v>
      </c>
      <c r="Y2742" s="1">
        <v>389.46</v>
      </c>
      <c r="Z2742" s="7">
        <v>74463.375599999999</v>
      </c>
      <c r="AA2742" s="7">
        <v>0.35042704485999998</v>
      </c>
      <c r="AB2742" s="7" t="s">
        <v>444</v>
      </c>
      <c r="AC2742" s="7">
        <v>0.28426480941999999</v>
      </c>
      <c r="AD2742" s="7">
        <v>1.3185823593000001E-2</v>
      </c>
      <c r="AE2742" s="7" t="s">
        <v>445</v>
      </c>
      <c r="AF2742" s="7">
        <v>0.39064878444000001</v>
      </c>
      <c r="AG2742" s="7" t="s">
        <v>445</v>
      </c>
    </row>
    <row r="2743" spans="1:33" x14ac:dyDescent="0.25">
      <c r="A2743" s="1">
        <v>173863</v>
      </c>
      <c r="B2743" s="1">
        <v>20028000</v>
      </c>
      <c r="C2743" s="1">
        <v>9231319</v>
      </c>
      <c r="D2743" s="1">
        <v>392141</v>
      </c>
      <c r="E2743" s="1" t="s">
        <v>669</v>
      </c>
      <c r="F2743" s="1">
        <v>34203085</v>
      </c>
      <c r="G2743" s="1">
        <v>1.83</v>
      </c>
      <c r="H2743" s="1">
        <v>-66.330960000000005</v>
      </c>
      <c r="I2743" s="1">
        <v>117.69499999999999</v>
      </c>
      <c r="J2743" s="1">
        <v>-109.3595</v>
      </c>
      <c r="K2743" s="1">
        <v>8.9941239999999993</v>
      </c>
      <c r="L2743" s="1">
        <v>113.46559999999999</v>
      </c>
      <c r="M2743" s="1">
        <v>239.73001099999999</v>
      </c>
      <c r="N2743" s="1">
        <v>0.49153389517857149</v>
      </c>
      <c r="O2743" s="1">
        <v>0.96907635467980291</v>
      </c>
      <c r="P2743" s="1">
        <v>0.47633387534121441</v>
      </c>
      <c r="Q2743" s="1">
        <v>0.54515353607142858</v>
      </c>
      <c r="R2743" s="1">
        <v>0.94021428571428567</v>
      </c>
      <c r="S2743" s="1">
        <v>0.51256114252201523</v>
      </c>
      <c r="T2743" s="1">
        <v>0.51256114252201523</v>
      </c>
      <c r="U2743" s="1">
        <v>0.47633387534121441</v>
      </c>
      <c r="V2743" s="1">
        <v>406.790663</v>
      </c>
      <c r="W2743" s="1">
        <v>379.211635</v>
      </c>
      <c r="X2743" s="1">
        <v>262.000766</v>
      </c>
      <c r="Y2743" s="1">
        <v>389.46</v>
      </c>
      <c r="Z2743" s="7">
        <v>74463.375599999999</v>
      </c>
      <c r="AA2743" s="7">
        <v>0.59194811179999995</v>
      </c>
      <c r="AB2743" s="7" t="s">
        <v>444</v>
      </c>
      <c r="AC2743" s="7">
        <v>0.53474104825000002</v>
      </c>
      <c r="AD2743" s="7">
        <v>0.22798121757000001</v>
      </c>
      <c r="AE2743" s="7" t="s">
        <v>445</v>
      </c>
      <c r="AF2743" s="7">
        <v>0.69635917401000003</v>
      </c>
      <c r="AG2743" s="7" t="s">
        <v>445</v>
      </c>
    </row>
    <row r="2744" spans="1:33" x14ac:dyDescent="0.25">
      <c r="A2744" s="1">
        <v>178489</v>
      </c>
      <c r="B2744" s="1">
        <v>20028000</v>
      </c>
      <c r="C2744" s="1">
        <v>9231320</v>
      </c>
      <c r="D2744" s="1">
        <v>392142</v>
      </c>
      <c r="E2744" s="1" t="s">
        <v>671</v>
      </c>
      <c r="F2744" s="1">
        <v>34203085</v>
      </c>
      <c r="G2744" s="1">
        <v>1.83</v>
      </c>
      <c r="H2744" s="1">
        <v>-51.61224</v>
      </c>
      <c r="I2744" s="1">
        <v>106.4431</v>
      </c>
      <c r="J2744" s="1">
        <v>-99.545280000000005</v>
      </c>
      <c r="K2744" s="1">
        <v>18.175660000000001</v>
      </c>
      <c r="L2744" s="1">
        <v>98.619540000000001</v>
      </c>
      <c r="M2744" s="1">
        <v>251.1125031</v>
      </c>
      <c r="N2744" s="1">
        <v>0.45697990130357147</v>
      </c>
      <c r="O2744" s="1">
        <v>0.96907635467980291</v>
      </c>
      <c r="P2744" s="1">
        <v>0.44284841691720117</v>
      </c>
      <c r="Q2744" s="1">
        <v>0.50856695432142862</v>
      </c>
      <c r="R2744" s="1">
        <v>0.94021428571428567</v>
      </c>
      <c r="S2744" s="1">
        <v>0.47816191569521177</v>
      </c>
      <c r="T2744" s="1">
        <v>0.47816191569521177</v>
      </c>
      <c r="U2744" s="1">
        <v>0.44284841691720117</v>
      </c>
      <c r="V2744" s="1">
        <v>406.790663</v>
      </c>
      <c r="W2744" s="1">
        <v>379.211635</v>
      </c>
      <c r="X2744" s="1">
        <v>262.000766</v>
      </c>
      <c r="Y2744" s="1">
        <v>389.46</v>
      </c>
      <c r="Z2744" s="7">
        <v>74463.375599999999</v>
      </c>
      <c r="AA2744" s="7">
        <v>0.70283974389000003</v>
      </c>
      <c r="AB2744" s="7" t="s">
        <v>444</v>
      </c>
      <c r="AC2744" s="7">
        <v>0.57768114829999995</v>
      </c>
      <c r="AD2744" s="7">
        <v>0.25851058115999997</v>
      </c>
      <c r="AE2744" s="7" t="s">
        <v>445</v>
      </c>
      <c r="AF2744" s="7">
        <v>0.73259590462000002</v>
      </c>
      <c r="AG2744" s="7" t="s">
        <v>445</v>
      </c>
    </row>
    <row r="2745" spans="1:33" ht="30" x14ac:dyDescent="0.25">
      <c r="A2745" s="1">
        <v>183115</v>
      </c>
      <c r="B2745" s="1">
        <v>20028000</v>
      </c>
      <c r="C2745" s="1">
        <v>9233370</v>
      </c>
      <c r="D2745" s="1">
        <v>392146</v>
      </c>
      <c r="E2745" s="248" t="s">
        <v>670</v>
      </c>
      <c r="F2745" s="1">
        <v>34203085</v>
      </c>
      <c r="G2745" s="1">
        <v>1.83</v>
      </c>
      <c r="H2745" s="1">
        <v>-65.261960000000002</v>
      </c>
      <c r="I2745" s="1">
        <v>116.3618</v>
      </c>
      <c r="J2745" s="1">
        <v>-108.5949</v>
      </c>
      <c r="K2745" s="1">
        <v>9.200367</v>
      </c>
      <c r="L2745" s="1">
        <v>112.0453</v>
      </c>
      <c r="M2745" s="1">
        <v>263.61749270000001</v>
      </c>
      <c r="N2745" s="1">
        <v>0.42231282801249992</v>
      </c>
      <c r="O2745" s="1">
        <v>0.96907635467980291</v>
      </c>
      <c r="P2745" s="1">
        <v>0.40925337590487199</v>
      </c>
      <c r="Q2745" s="1">
        <v>0.47140845483750016</v>
      </c>
      <c r="R2745" s="1">
        <v>0.94021428571428567</v>
      </c>
      <c r="S2745" s="1">
        <v>0.44322496364471531</v>
      </c>
      <c r="T2745" s="1">
        <v>0.44322496364471531</v>
      </c>
      <c r="U2745" s="1">
        <v>0.40925337590487199</v>
      </c>
      <c r="V2745" s="1">
        <v>406.790663</v>
      </c>
      <c r="W2745" s="1">
        <v>379.211635</v>
      </c>
      <c r="X2745" s="1">
        <v>262.000766</v>
      </c>
      <c r="Y2745" s="1">
        <v>389.46</v>
      </c>
      <c r="Z2745" s="7">
        <v>74463.375599999999</v>
      </c>
      <c r="AA2745" s="7">
        <v>0.38509729374000001</v>
      </c>
      <c r="AB2745" s="7" t="s">
        <v>444</v>
      </c>
      <c r="AC2745" s="7">
        <v>0.33371640697999999</v>
      </c>
      <c r="AD2745" s="7">
        <v>6.9343771993E-2</v>
      </c>
      <c r="AE2745" s="7" t="s">
        <v>445</v>
      </c>
      <c r="AF2745" s="7">
        <v>0.46772840878999999</v>
      </c>
      <c r="AG2745" s="7" t="s">
        <v>445</v>
      </c>
    </row>
    <row r="2746" spans="1:33" x14ac:dyDescent="0.25">
      <c r="A2746" s="1">
        <v>187741</v>
      </c>
      <c r="B2746" s="1">
        <v>20030000</v>
      </c>
      <c r="C2746" s="1">
        <v>9231319</v>
      </c>
      <c r="D2746" s="1">
        <v>392148</v>
      </c>
      <c r="E2746" s="1" t="s">
        <v>669</v>
      </c>
      <c r="F2746" s="1">
        <v>34203085</v>
      </c>
      <c r="G2746" s="1">
        <v>1.83</v>
      </c>
      <c r="H2746" s="1">
        <v>-71.608459999999994</v>
      </c>
      <c r="I2746" s="1">
        <v>117.8843</v>
      </c>
      <c r="J2746" s="1">
        <v>-109.6956</v>
      </c>
      <c r="K2746" s="1">
        <v>4.027266</v>
      </c>
      <c r="L2746" s="1">
        <v>115.92319999999999</v>
      </c>
      <c r="M2746" s="1">
        <v>239.73001099999999</v>
      </c>
      <c r="N2746" s="1">
        <v>0.49153389517857149</v>
      </c>
      <c r="O2746" s="1">
        <v>0.96907635467980291</v>
      </c>
      <c r="P2746" s="1">
        <v>0.47633387534121441</v>
      </c>
      <c r="Q2746" s="1">
        <v>0.54515353607142858</v>
      </c>
      <c r="R2746" s="1">
        <v>0.94021428571428567</v>
      </c>
      <c r="S2746" s="1">
        <v>0.51256114252201523</v>
      </c>
      <c r="T2746" s="1">
        <v>0.51256114252201523</v>
      </c>
      <c r="U2746" s="1">
        <v>0.47633387534121441</v>
      </c>
      <c r="V2746" s="1">
        <v>406.790663</v>
      </c>
      <c r="W2746" s="1">
        <v>379.211635</v>
      </c>
      <c r="X2746" s="1">
        <v>262.000766</v>
      </c>
      <c r="Y2746" s="1">
        <v>389.46</v>
      </c>
      <c r="Z2746" s="7">
        <v>74463.375599999999</v>
      </c>
      <c r="AA2746" s="7">
        <v>0.55819842510999995</v>
      </c>
      <c r="AB2746" s="7" t="s">
        <v>444</v>
      </c>
      <c r="AC2746" s="7">
        <v>0.53227654297000004</v>
      </c>
      <c r="AD2746" s="7">
        <v>0.22421876503999999</v>
      </c>
      <c r="AE2746" s="7" t="s">
        <v>445</v>
      </c>
      <c r="AF2746" s="7">
        <v>0.69116164268000002</v>
      </c>
      <c r="AG2746" s="7" t="s">
        <v>445</v>
      </c>
    </row>
    <row r="2747" spans="1:33" x14ac:dyDescent="0.25">
      <c r="A2747" s="1">
        <v>192367</v>
      </c>
      <c r="B2747" s="1">
        <v>20030000</v>
      </c>
      <c r="C2747" s="1">
        <v>9231320</v>
      </c>
      <c r="D2747" s="1">
        <v>392149</v>
      </c>
      <c r="E2747" s="1" t="s">
        <v>671</v>
      </c>
      <c r="F2747" s="1">
        <v>34203085</v>
      </c>
      <c r="G2747" s="1">
        <v>1.83</v>
      </c>
      <c r="H2747" s="1">
        <v>-56.530459999999998</v>
      </c>
      <c r="I2747" s="1">
        <v>106.4241</v>
      </c>
      <c r="J2747" s="1">
        <v>-99.702389999999994</v>
      </c>
      <c r="K2747" s="1">
        <v>13.40691</v>
      </c>
      <c r="L2747" s="1">
        <v>100.3943</v>
      </c>
      <c r="M2747" s="1">
        <v>251.1125031</v>
      </c>
      <c r="N2747" s="1">
        <v>0.45697990130357147</v>
      </c>
      <c r="O2747" s="1">
        <v>0.96907635467980291</v>
      </c>
      <c r="P2747" s="1">
        <v>0.44284841691720117</v>
      </c>
      <c r="Q2747" s="1">
        <v>0.50856695432142862</v>
      </c>
      <c r="R2747" s="1">
        <v>0.94021428571428567</v>
      </c>
      <c r="S2747" s="1">
        <v>0.47816191569521177</v>
      </c>
      <c r="T2747" s="1">
        <v>0.47816191569521177</v>
      </c>
      <c r="U2747" s="1">
        <v>0.44284841691720117</v>
      </c>
      <c r="V2747" s="1">
        <v>406.790663</v>
      </c>
      <c r="W2747" s="1">
        <v>379.211635</v>
      </c>
      <c r="X2747" s="1">
        <v>262.000766</v>
      </c>
      <c r="Y2747" s="1">
        <v>389.46</v>
      </c>
      <c r="Z2747" s="7">
        <v>74463.375599999999</v>
      </c>
      <c r="AA2747" s="7">
        <v>0.67273711989999996</v>
      </c>
      <c r="AB2747" s="7" t="s">
        <v>444</v>
      </c>
      <c r="AC2747" s="7">
        <v>0.57796281327999999</v>
      </c>
      <c r="AD2747" s="7">
        <v>0.25652743313999998</v>
      </c>
      <c r="AE2747" s="7" t="s">
        <v>445</v>
      </c>
      <c r="AF2747" s="7">
        <v>0.72986569782999999</v>
      </c>
      <c r="AG2747" s="7" t="s">
        <v>445</v>
      </c>
    </row>
    <row r="2748" spans="1:33" ht="30" x14ac:dyDescent="0.25">
      <c r="A2748" s="1">
        <v>196993</v>
      </c>
      <c r="B2748" s="1">
        <v>20030000</v>
      </c>
      <c r="C2748" s="1">
        <v>9233370</v>
      </c>
      <c r="D2748" s="1">
        <v>392153</v>
      </c>
      <c r="E2748" s="248" t="s">
        <v>670</v>
      </c>
      <c r="F2748" s="1">
        <v>34203085</v>
      </c>
      <c r="G2748" s="1">
        <v>1.83</v>
      </c>
      <c r="H2748" s="1">
        <v>-70.71696</v>
      </c>
      <c r="I2748" s="1">
        <v>116.1414</v>
      </c>
      <c r="J2748" s="1">
        <v>-108.50369999999999</v>
      </c>
      <c r="K2748" s="1">
        <v>3.8131349999999999</v>
      </c>
      <c r="L2748" s="1">
        <v>114.2826</v>
      </c>
      <c r="M2748" s="1">
        <v>263.61749270000001</v>
      </c>
      <c r="N2748" s="1">
        <v>0.42231282801249992</v>
      </c>
      <c r="O2748" s="1">
        <v>0.96907635467980291</v>
      </c>
      <c r="P2748" s="1">
        <v>0.40925337590487199</v>
      </c>
      <c r="Q2748" s="1">
        <v>0.47140845483750016</v>
      </c>
      <c r="R2748" s="1">
        <v>0.94021428571428567</v>
      </c>
      <c r="S2748" s="1">
        <v>0.44322496364471531</v>
      </c>
      <c r="T2748" s="1">
        <v>0.44322496364471531</v>
      </c>
      <c r="U2748" s="1">
        <v>0.40925337590487199</v>
      </c>
      <c r="V2748" s="1">
        <v>406.790663</v>
      </c>
      <c r="W2748" s="1">
        <v>379.211635</v>
      </c>
      <c r="X2748" s="1">
        <v>262.000766</v>
      </c>
      <c r="Y2748" s="1">
        <v>389.46</v>
      </c>
      <c r="Z2748" s="7">
        <v>74463.375599999999</v>
      </c>
      <c r="AA2748" s="7">
        <v>0.35798137079999998</v>
      </c>
      <c r="AB2748" s="7" t="s">
        <v>444</v>
      </c>
      <c r="AC2748" s="7">
        <v>0.33624738298000001</v>
      </c>
      <c r="AD2748" s="7">
        <v>7.0242581452999997E-2</v>
      </c>
      <c r="AE2748" s="7" t="s">
        <v>445</v>
      </c>
      <c r="AF2748" s="7">
        <v>0.46896207023000003</v>
      </c>
      <c r="AG2748" s="7" t="s">
        <v>445</v>
      </c>
    </row>
    <row r="2749" spans="1:33" x14ac:dyDescent="0.25">
      <c r="A2749" s="1">
        <v>201619</v>
      </c>
      <c r="B2749" s="1">
        <v>20031000</v>
      </c>
      <c r="C2749" s="1">
        <v>9231320</v>
      </c>
      <c r="D2749" s="1">
        <v>392156</v>
      </c>
      <c r="E2749" s="1" t="s">
        <v>671</v>
      </c>
      <c r="F2749" s="1">
        <v>34203085</v>
      </c>
      <c r="G2749" s="1">
        <v>1.83</v>
      </c>
      <c r="H2749" s="1">
        <v>-62.68197</v>
      </c>
      <c r="I2749" s="1">
        <v>104.5759</v>
      </c>
      <c r="J2749" s="1">
        <v>-97.239840000000001</v>
      </c>
      <c r="K2749" s="1">
        <v>5.3585339999999997</v>
      </c>
      <c r="L2749" s="1">
        <v>102.00230000000001</v>
      </c>
      <c r="M2749" s="1">
        <v>251.1125031</v>
      </c>
      <c r="N2749" s="1">
        <v>0.45697990130357147</v>
      </c>
      <c r="O2749" s="1">
        <v>0.96907635467980291</v>
      </c>
      <c r="P2749" s="1">
        <v>0.44284841691720117</v>
      </c>
      <c r="Q2749" s="1">
        <v>0.50856695432142862</v>
      </c>
      <c r="R2749" s="1">
        <v>0.94021428571428567</v>
      </c>
      <c r="S2749" s="1">
        <v>0.47816191569521177</v>
      </c>
      <c r="T2749" s="1">
        <v>0.47816191569521177</v>
      </c>
      <c r="U2749" s="1">
        <v>0.44284841691720117</v>
      </c>
      <c r="V2749" s="1">
        <v>406.790663</v>
      </c>
      <c r="W2749" s="1">
        <v>379.211635</v>
      </c>
      <c r="X2749" s="1">
        <v>262.000766</v>
      </c>
      <c r="Y2749" s="1">
        <v>389.46</v>
      </c>
      <c r="Z2749" s="7">
        <v>74463.375599999999</v>
      </c>
      <c r="AA2749" s="7">
        <v>0.64636750579000002</v>
      </c>
      <c r="AB2749" s="7" t="s">
        <v>444</v>
      </c>
      <c r="AC2749" s="7">
        <v>0.60585060454999995</v>
      </c>
      <c r="AD2749" s="7">
        <v>0.28834835788000002</v>
      </c>
      <c r="AE2749" s="7" t="s">
        <v>445</v>
      </c>
      <c r="AF2749" s="7">
        <v>0.77367367586000002</v>
      </c>
      <c r="AG2749" s="7" t="s">
        <v>445</v>
      </c>
    </row>
    <row r="2750" spans="1:33" ht="30" x14ac:dyDescent="0.25">
      <c r="A2750" s="1">
        <v>206245</v>
      </c>
      <c r="B2750" s="1">
        <v>20031000</v>
      </c>
      <c r="C2750" s="1">
        <v>9233370</v>
      </c>
      <c r="D2750" s="1">
        <v>392160</v>
      </c>
      <c r="E2750" s="248" t="s">
        <v>670</v>
      </c>
      <c r="F2750" s="1">
        <v>34203085</v>
      </c>
      <c r="G2750" s="1">
        <v>1.83</v>
      </c>
      <c r="H2750" s="1">
        <v>-77.349239999999995</v>
      </c>
      <c r="I2750" s="1">
        <v>112.17529999999999</v>
      </c>
      <c r="J2750" s="1">
        <v>-104.8013</v>
      </c>
      <c r="K2750" s="1">
        <v>-5.3014900000000003</v>
      </c>
      <c r="L2750" s="1">
        <v>114.9178</v>
      </c>
      <c r="M2750" s="1">
        <v>263.61749270000001</v>
      </c>
      <c r="N2750" s="1">
        <v>0.42231282801249992</v>
      </c>
      <c r="O2750" s="1">
        <v>0.96907635467980291</v>
      </c>
      <c r="P2750" s="1">
        <v>0.40925337590487199</v>
      </c>
      <c r="Q2750" s="1">
        <v>0.47140845483750016</v>
      </c>
      <c r="R2750" s="1">
        <v>0.94021428571428567</v>
      </c>
      <c r="S2750" s="1">
        <v>0.44322496364471531</v>
      </c>
      <c r="T2750" s="1">
        <v>0.44322496364471531</v>
      </c>
      <c r="U2750" s="1">
        <v>0.40925337590487199</v>
      </c>
      <c r="V2750" s="1">
        <v>406.790663</v>
      </c>
      <c r="W2750" s="1">
        <v>379.211635</v>
      </c>
      <c r="X2750" s="1">
        <v>262.000766</v>
      </c>
      <c r="Y2750" s="1">
        <v>389.46</v>
      </c>
      <c r="Z2750" s="7">
        <v>74463.375599999999</v>
      </c>
      <c r="AA2750" s="7">
        <v>0.35047522495</v>
      </c>
      <c r="AB2750" s="7" t="s">
        <v>444</v>
      </c>
      <c r="AC2750" s="7">
        <v>0.38349210392999999</v>
      </c>
      <c r="AD2750" s="7">
        <v>0.1080519038</v>
      </c>
      <c r="AE2750" s="7">
        <v>20.904272192000001</v>
      </c>
      <c r="AF2750" s="7">
        <v>0.52085727733999998</v>
      </c>
      <c r="AG2750" s="7">
        <v>29.064721385999999</v>
      </c>
    </row>
    <row r="2751" spans="1:33" x14ac:dyDescent="0.25">
      <c r="A2751" s="1">
        <v>210871</v>
      </c>
      <c r="B2751" s="1">
        <v>20050006</v>
      </c>
      <c r="C2751" s="1">
        <v>9231318</v>
      </c>
      <c r="D2751" s="1">
        <v>392189</v>
      </c>
      <c r="E2751" s="1" t="s">
        <v>672</v>
      </c>
      <c r="F2751" s="1">
        <v>34203085</v>
      </c>
      <c r="G2751" s="1">
        <v>1.83</v>
      </c>
      <c r="H2751" s="1">
        <v>-89.917109999999994</v>
      </c>
      <c r="I2751" s="1">
        <v>128.4965</v>
      </c>
      <c r="J2751" s="1">
        <v>-117.35720000000001</v>
      </c>
      <c r="K2751" s="1">
        <v>-7.5746359999999999</v>
      </c>
      <c r="L2751" s="1">
        <v>132.44640000000001</v>
      </c>
      <c r="M2751" s="1">
        <v>197.07749939999999</v>
      </c>
      <c r="N2751" s="1">
        <v>0.62517272945454538</v>
      </c>
      <c r="O2751" s="1">
        <v>0.96907635467980291</v>
      </c>
      <c r="P2751" s="1">
        <v>0.60584010970503344</v>
      </c>
      <c r="Q2751" s="1">
        <v>0.68265545650909099</v>
      </c>
      <c r="R2751" s="1">
        <v>0.94021428571428567</v>
      </c>
      <c r="S2751" s="1">
        <v>0.64184241243065454</v>
      </c>
      <c r="T2751" s="1">
        <v>0.64184241243065454</v>
      </c>
      <c r="U2751" s="1">
        <v>0.60584010970503344</v>
      </c>
      <c r="V2751" s="1">
        <v>406.790663</v>
      </c>
      <c r="W2751" s="1">
        <v>379.211635</v>
      </c>
      <c r="X2751" s="1">
        <v>262.000766</v>
      </c>
      <c r="Y2751" s="1">
        <v>389.46</v>
      </c>
      <c r="Z2751" s="7">
        <v>74463.375599999999</v>
      </c>
      <c r="AA2751" s="7">
        <v>0.73460070300000002</v>
      </c>
      <c r="AB2751" s="7" t="s">
        <v>444</v>
      </c>
      <c r="AC2751" s="7">
        <v>0.78792121613999999</v>
      </c>
      <c r="AD2751" s="7">
        <v>0.43291765403999999</v>
      </c>
      <c r="AE2751" s="7">
        <v>21.200829678000002</v>
      </c>
      <c r="AF2751" s="7">
        <v>1.0105327081</v>
      </c>
      <c r="AG2751" s="7">
        <v>30.150076271</v>
      </c>
    </row>
    <row r="2752" spans="1:33" ht="30" x14ac:dyDescent="0.25">
      <c r="A2752" s="1">
        <v>215497</v>
      </c>
      <c r="B2752" s="1">
        <v>20050006</v>
      </c>
      <c r="C2752" s="1">
        <v>9233370</v>
      </c>
      <c r="D2752" s="1">
        <v>392191</v>
      </c>
      <c r="E2752" s="248" t="s">
        <v>670</v>
      </c>
      <c r="F2752" s="1">
        <v>34203085</v>
      </c>
      <c r="G2752" s="1">
        <v>1.83</v>
      </c>
      <c r="H2752" s="1">
        <v>-85.384799999999998</v>
      </c>
      <c r="I2752" s="1">
        <v>110.38200000000001</v>
      </c>
      <c r="J2752" s="1">
        <v>-107.0104</v>
      </c>
      <c r="K2752" s="1">
        <v>-8.8026260000000001</v>
      </c>
      <c r="L2752" s="1">
        <v>115.03619999999999</v>
      </c>
      <c r="M2752" s="1">
        <v>263.61749270000001</v>
      </c>
      <c r="N2752" s="1">
        <v>0.42231282801249992</v>
      </c>
      <c r="O2752" s="1">
        <v>0.96907635467980291</v>
      </c>
      <c r="P2752" s="1">
        <v>0.40925337590487199</v>
      </c>
      <c r="Q2752" s="1">
        <v>0.47140845483750016</v>
      </c>
      <c r="R2752" s="1">
        <v>0.94021428571428567</v>
      </c>
      <c r="S2752" s="1">
        <v>0.44322496364471531</v>
      </c>
      <c r="T2752" s="1">
        <v>0.44322496364471531</v>
      </c>
      <c r="U2752" s="1">
        <v>0.40925337590487199</v>
      </c>
      <c r="V2752" s="1">
        <v>406.790663</v>
      </c>
      <c r="W2752" s="1">
        <v>379.211635</v>
      </c>
      <c r="X2752" s="1">
        <v>262.000766</v>
      </c>
      <c r="Y2752" s="1">
        <v>389.46</v>
      </c>
      <c r="Z2752" s="7">
        <v>74463.375599999999</v>
      </c>
      <c r="AA2752" s="7">
        <v>0.34908526017000002</v>
      </c>
      <c r="AB2752" s="7" t="s">
        <v>444</v>
      </c>
      <c r="AC2752" s="7">
        <v>0.40596874314999998</v>
      </c>
      <c r="AD2752" s="7">
        <v>8.5177515317999997E-2</v>
      </c>
      <c r="AE2752" s="7">
        <v>12.192117895999999</v>
      </c>
      <c r="AF2752" s="7">
        <v>0.48946102228999999</v>
      </c>
      <c r="AG2752" s="7">
        <v>17.106848999</v>
      </c>
    </row>
    <row r="2753" spans="1:33" ht="30" x14ac:dyDescent="0.25">
      <c r="A2753" s="1">
        <v>220123</v>
      </c>
      <c r="B2753" s="1">
        <v>20051006</v>
      </c>
      <c r="C2753" s="1">
        <v>9233370</v>
      </c>
      <c r="D2753" s="1">
        <v>392194</v>
      </c>
      <c r="E2753" s="248" t="s">
        <v>670</v>
      </c>
      <c r="F2753" s="1">
        <v>34203085</v>
      </c>
      <c r="G2753" s="1">
        <v>1.83</v>
      </c>
      <c r="H2753" s="1">
        <v>-78.934330000000003</v>
      </c>
      <c r="I2753" s="1">
        <v>111.8075</v>
      </c>
      <c r="J2753" s="1">
        <v>-104.8548</v>
      </c>
      <c r="K2753" s="1">
        <v>-6.0336319999999999</v>
      </c>
      <c r="L2753" s="1">
        <v>114.9431</v>
      </c>
      <c r="M2753" s="1">
        <v>263.61749270000001</v>
      </c>
      <c r="N2753" s="1">
        <v>0.42231282801249992</v>
      </c>
      <c r="O2753" s="1">
        <v>0.96907635467980291</v>
      </c>
      <c r="P2753" s="1">
        <v>0.40925337590487199</v>
      </c>
      <c r="Q2753" s="1">
        <v>0.47140845483750016</v>
      </c>
      <c r="R2753" s="1">
        <v>0.94021428571428567</v>
      </c>
      <c r="S2753" s="1">
        <v>0.44322496364471531</v>
      </c>
      <c r="T2753" s="1">
        <v>0.44322496364471531</v>
      </c>
      <c r="U2753" s="1">
        <v>0.40925337590487199</v>
      </c>
      <c r="V2753" s="1">
        <v>406.790663</v>
      </c>
      <c r="W2753" s="1">
        <v>379.211635</v>
      </c>
      <c r="X2753" s="1">
        <v>262.000766</v>
      </c>
      <c r="Y2753" s="1">
        <v>389.46</v>
      </c>
      <c r="Z2753" s="7">
        <v>74463.375599999999</v>
      </c>
      <c r="AA2753" s="7">
        <v>0.35017797333</v>
      </c>
      <c r="AB2753" s="7" t="s">
        <v>444</v>
      </c>
      <c r="AC2753" s="7">
        <v>0.38804321539999997</v>
      </c>
      <c r="AD2753" s="7">
        <v>0.10748654316</v>
      </c>
      <c r="AE2753" s="7">
        <v>18.246331228999999</v>
      </c>
      <c r="AF2753" s="7">
        <v>0.52008129127000002</v>
      </c>
      <c r="AG2753" s="7">
        <v>25.416562988999999</v>
      </c>
    </row>
    <row r="2754" spans="1:33" ht="30" x14ac:dyDescent="0.25">
      <c r="A2754" s="1">
        <v>224749</v>
      </c>
      <c r="B2754" s="1">
        <v>20052006</v>
      </c>
      <c r="C2754" s="1">
        <v>9233370</v>
      </c>
      <c r="D2754" s="1">
        <v>392197</v>
      </c>
      <c r="E2754" s="248" t="s">
        <v>670</v>
      </c>
      <c r="F2754" s="1">
        <v>34203085</v>
      </c>
      <c r="G2754" s="1">
        <v>1.83</v>
      </c>
      <c r="H2754" s="1">
        <v>-73.603650000000002</v>
      </c>
      <c r="I2754" s="1">
        <v>113.7843</v>
      </c>
      <c r="J2754" s="1">
        <v>-105.69199999999999</v>
      </c>
      <c r="K2754" s="1">
        <v>-1.019069</v>
      </c>
      <c r="L2754" s="1">
        <v>114.2972</v>
      </c>
      <c r="M2754" s="1">
        <v>263.61749270000001</v>
      </c>
      <c r="N2754" s="1">
        <v>0.42231282801249992</v>
      </c>
      <c r="O2754" s="1">
        <v>0.96907635467980291</v>
      </c>
      <c r="P2754" s="1">
        <v>0.40925337590487199</v>
      </c>
      <c r="Q2754" s="1">
        <v>0.47140845483750016</v>
      </c>
      <c r="R2754" s="1">
        <v>0.94021428571428567</v>
      </c>
      <c r="S2754" s="1">
        <v>0.44322496364471531</v>
      </c>
      <c r="T2754" s="1">
        <v>0.44322496364471531</v>
      </c>
      <c r="U2754" s="1">
        <v>0.40925337590487199</v>
      </c>
      <c r="V2754" s="1">
        <v>406.790663</v>
      </c>
      <c r="W2754" s="1">
        <v>379.211635</v>
      </c>
      <c r="X2754" s="1">
        <v>262.000766</v>
      </c>
      <c r="Y2754" s="1">
        <v>389.46</v>
      </c>
      <c r="Z2754" s="7">
        <v>74463.375599999999</v>
      </c>
      <c r="AA2754" s="7">
        <v>0.35780790611000002</v>
      </c>
      <c r="AB2754" s="7" t="s">
        <v>444</v>
      </c>
      <c r="AC2754" s="7">
        <v>0.36392843131000002</v>
      </c>
      <c r="AD2754" s="7">
        <v>9.8713999028000002E-2</v>
      </c>
      <c r="AE2754" s="7">
        <v>112.95232314</v>
      </c>
      <c r="AF2754" s="7">
        <v>0.50804053079</v>
      </c>
      <c r="AG2754" s="7">
        <v>155.40532661</v>
      </c>
    </row>
    <row r="2755" spans="1:33" x14ac:dyDescent="0.25">
      <c r="A2755" s="1">
        <v>229375</v>
      </c>
      <c r="B2755" s="1">
        <v>20053006</v>
      </c>
      <c r="C2755" s="1">
        <v>9231320</v>
      </c>
      <c r="D2755" s="1">
        <v>392198</v>
      </c>
      <c r="E2755" s="1" t="s">
        <v>671</v>
      </c>
      <c r="F2755" s="1">
        <v>34203085</v>
      </c>
      <c r="G2755" s="1">
        <v>1.83</v>
      </c>
      <c r="H2755" s="1">
        <v>-56.154670000000003</v>
      </c>
      <c r="I2755" s="1">
        <v>105.1341</v>
      </c>
      <c r="J2755" s="1">
        <v>-98.487719999999996</v>
      </c>
      <c r="K2755" s="1">
        <v>12.77567</v>
      </c>
      <c r="L2755" s="1">
        <v>99.364199999999997</v>
      </c>
      <c r="M2755" s="1">
        <v>251.1125031</v>
      </c>
      <c r="N2755" s="1">
        <v>0.45697990130357147</v>
      </c>
      <c r="O2755" s="1">
        <v>0.96907635467980291</v>
      </c>
      <c r="P2755" s="1">
        <v>0.44284841691720117</v>
      </c>
      <c r="Q2755" s="1">
        <v>0.50856695432142862</v>
      </c>
      <c r="R2755" s="1">
        <v>0.94021428571428567</v>
      </c>
      <c r="S2755" s="1">
        <v>0.47816191569521177</v>
      </c>
      <c r="T2755" s="1">
        <v>0.47816191569521177</v>
      </c>
      <c r="U2755" s="1">
        <v>0.44284841691720117</v>
      </c>
      <c r="V2755" s="1">
        <v>406.790663</v>
      </c>
      <c r="W2755" s="1">
        <v>379.211635</v>
      </c>
      <c r="X2755" s="1">
        <v>262.000766</v>
      </c>
      <c r="Y2755" s="1">
        <v>389.46</v>
      </c>
      <c r="Z2755" s="7">
        <v>74463.375599999999</v>
      </c>
      <c r="AA2755" s="7">
        <v>0.69007823981000005</v>
      </c>
      <c r="AB2755" s="7" t="s">
        <v>444</v>
      </c>
      <c r="AC2755" s="7">
        <v>0.59732448592999998</v>
      </c>
      <c r="AD2755" s="7">
        <v>0.27202445324000002</v>
      </c>
      <c r="AE2755" s="7" t="s">
        <v>445</v>
      </c>
      <c r="AF2755" s="7">
        <v>0.75120049944</v>
      </c>
      <c r="AG2755" s="7" t="s">
        <v>445</v>
      </c>
    </row>
    <row r="2756" spans="1:33" ht="30" x14ac:dyDescent="0.25">
      <c r="A2756" s="1">
        <v>234001</v>
      </c>
      <c r="B2756" s="1">
        <v>20053006</v>
      </c>
      <c r="C2756" s="1">
        <v>9233370</v>
      </c>
      <c r="D2756" s="1">
        <v>392200</v>
      </c>
      <c r="E2756" s="248" t="s">
        <v>670</v>
      </c>
      <c r="F2756" s="1">
        <v>34203085</v>
      </c>
      <c r="G2756" s="1">
        <v>1.83</v>
      </c>
      <c r="H2756" s="1">
        <v>-70.396150000000006</v>
      </c>
      <c r="I2756" s="1">
        <v>114.7009</v>
      </c>
      <c r="J2756" s="1">
        <v>-107.1293</v>
      </c>
      <c r="K2756" s="1">
        <v>3.0253459999999999</v>
      </c>
      <c r="L2756" s="1">
        <v>113.2186</v>
      </c>
      <c r="M2756" s="1">
        <v>263.61749270000001</v>
      </c>
      <c r="N2756" s="1">
        <v>0.42231282801249992</v>
      </c>
      <c r="O2756" s="1">
        <v>0.96907635467980291</v>
      </c>
      <c r="P2756" s="1">
        <v>0.40925337590487199</v>
      </c>
      <c r="Q2756" s="1">
        <v>0.47140845483750016</v>
      </c>
      <c r="R2756" s="1">
        <v>0.94021428571428567</v>
      </c>
      <c r="S2756" s="1">
        <v>0.44322496364471531</v>
      </c>
      <c r="T2756" s="1">
        <v>0.44322496364471531</v>
      </c>
      <c r="U2756" s="1">
        <v>0.40925337590487199</v>
      </c>
      <c r="V2756" s="1">
        <v>406.790663</v>
      </c>
      <c r="W2756" s="1">
        <v>379.211635</v>
      </c>
      <c r="X2756" s="1">
        <v>262.000766</v>
      </c>
      <c r="Y2756" s="1">
        <v>389.46</v>
      </c>
      <c r="Z2756" s="7">
        <v>74463.375599999999</v>
      </c>
      <c r="AA2756" s="7">
        <v>0.37074333905000001</v>
      </c>
      <c r="AB2756" s="7" t="s">
        <v>444</v>
      </c>
      <c r="AC2756" s="7">
        <v>0.35302898064999999</v>
      </c>
      <c r="AD2756" s="7">
        <v>8.3973105258999994E-2</v>
      </c>
      <c r="AE2756" s="7" t="s">
        <v>445</v>
      </c>
      <c r="AF2756" s="7">
        <v>0.48780790857</v>
      </c>
      <c r="AG2756" s="7" t="s">
        <v>445</v>
      </c>
    </row>
    <row r="2757" spans="1:33" x14ac:dyDescent="0.25">
      <c r="A2757" s="1">
        <v>238627</v>
      </c>
      <c r="B2757" s="1">
        <v>20092000</v>
      </c>
      <c r="C2757" s="1">
        <v>9231319</v>
      </c>
      <c r="D2757" s="1">
        <v>392220</v>
      </c>
      <c r="E2757" s="1" t="s">
        <v>669</v>
      </c>
      <c r="F2757" s="1">
        <v>34203085</v>
      </c>
      <c r="G2757" s="1">
        <v>1.83</v>
      </c>
      <c r="H2757" s="1">
        <v>-75.891909999999996</v>
      </c>
      <c r="I2757" s="1">
        <v>115.83369999999999</v>
      </c>
      <c r="J2757" s="1">
        <v>-106.8763</v>
      </c>
      <c r="K2757" s="1">
        <v>-2.327407</v>
      </c>
      <c r="L2757" s="1">
        <v>117.0147</v>
      </c>
      <c r="M2757" s="1">
        <v>239.73001099999999</v>
      </c>
      <c r="N2757" s="1">
        <v>0.49153389517857149</v>
      </c>
      <c r="O2757" s="1">
        <v>0.96907635467980291</v>
      </c>
      <c r="P2757" s="1">
        <v>0.47633387534121441</v>
      </c>
      <c r="Q2757" s="1">
        <v>0.54515353607142858</v>
      </c>
      <c r="R2757" s="1">
        <v>0.94021428571428567</v>
      </c>
      <c r="S2757" s="1">
        <v>0.51256114252201523</v>
      </c>
      <c r="T2757" s="1">
        <v>0.51256114252201523</v>
      </c>
      <c r="U2757" s="1">
        <v>0.47633387534121441</v>
      </c>
      <c r="V2757" s="1">
        <v>406.790663</v>
      </c>
      <c r="W2757" s="1">
        <v>379.211635</v>
      </c>
      <c r="X2757" s="1">
        <v>262.000766</v>
      </c>
      <c r="Y2757" s="1">
        <v>389.46</v>
      </c>
      <c r="Z2757" s="7">
        <v>74463.375599999999</v>
      </c>
      <c r="AA2757" s="7">
        <v>0.54366372493000004</v>
      </c>
      <c r="AB2757" s="7" t="s">
        <v>444</v>
      </c>
      <c r="AC2757" s="7">
        <v>0.55940238181000002</v>
      </c>
      <c r="AD2757" s="7">
        <v>0.25651254733000001</v>
      </c>
      <c r="AE2757" s="7">
        <v>56.700012057000002</v>
      </c>
      <c r="AF2757" s="7">
        <v>0.73577295518999997</v>
      </c>
      <c r="AG2757" s="7">
        <v>78.708014579999997</v>
      </c>
    </row>
    <row r="2758" spans="1:33" ht="30" x14ac:dyDescent="0.25">
      <c r="A2758" s="1">
        <v>243253</v>
      </c>
      <c r="B2758" s="1">
        <v>20092000</v>
      </c>
      <c r="C2758" s="1">
        <v>9233370</v>
      </c>
      <c r="D2758" s="1">
        <v>392223</v>
      </c>
      <c r="E2758" s="248" t="s">
        <v>670</v>
      </c>
      <c r="F2758" s="1">
        <v>34203085</v>
      </c>
      <c r="G2758" s="1">
        <v>1.83</v>
      </c>
      <c r="H2758" s="1">
        <v>-75.190950000000001</v>
      </c>
      <c r="I2758" s="1">
        <v>112.98480000000001</v>
      </c>
      <c r="J2758" s="1">
        <v>-104.5522</v>
      </c>
      <c r="K2758" s="1">
        <v>-3.4454349999999998</v>
      </c>
      <c r="L2758" s="1">
        <v>114.74630000000001</v>
      </c>
      <c r="M2758" s="1">
        <v>263.61749270000001</v>
      </c>
      <c r="N2758" s="1">
        <v>0.42231282801249992</v>
      </c>
      <c r="O2758" s="1">
        <v>0.96907635467980291</v>
      </c>
      <c r="P2758" s="1">
        <v>0.40925337590487199</v>
      </c>
      <c r="Q2758" s="1">
        <v>0.47140845483750016</v>
      </c>
      <c r="R2758" s="1">
        <v>0.94021428571428567</v>
      </c>
      <c r="S2758" s="1">
        <v>0.44322496364471531</v>
      </c>
      <c r="T2758" s="1">
        <v>0.44322496364471531</v>
      </c>
      <c r="U2758" s="1">
        <v>0.40925337590487199</v>
      </c>
      <c r="V2758" s="1">
        <v>406.790663</v>
      </c>
      <c r="W2758" s="1">
        <v>379.211635</v>
      </c>
      <c r="X2758" s="1">
        <v>262.000766</v>
      </c>
      <c r="Y2758" s="1">
        <v>389.46</v>
      </c>
      <c r="Z2758" s="7">
        <v>74463.375599999999</v>
      </c>
      <c r="AA2758" s="7">
        <v>0.35249364733999999</v>
      </c>
      <c r="AB2758" s="7" t="s">
        <v>444</v>
      </c>
      <c r="AC2758" s="7">
        <v>0.37357982494999997</v>
      </c>
      <c r="AD2758" s="7">
        <v>0.11069188391</v>
      </c>
      <c r="AE2758" s="7">
        <v>32.704098317000003</v>
      </c>
      <c r="AF2758" s="7">
        <v>0.52448078357000005</v>
      </c>
      <c r="AG2758" s="7">
        <v>45.260579515000003</v>
      </c>
    </row>
    <row r="2759" spans="1:33" x14ac:dyDescent="0.25">
      <c r="A2759" s="1">
        <v>247879</v>
      </c>
      <c r="B2759" s="1">
        <v>21001000</v>
      </c>
      <c r="C2759" s="1">
        <v>9231319</v>
      </c>
      <c r="D2759" s="1">
        <v>392228</v>
      </c>
      <c r="E2759" s="1" t="s">
        <v>669</v>
      </c>
      <c r="F2759" s="1">
        <v>34203085</v>
      </c>
      <c r="G2759" s="1">
        <v>1.83</v>
      </c>
      <c r="H2759" s="1">
        <v>-71.37885</v>
      </c>
      <c r="I2759" s="1">
        <v>114.0252</v>
      </c>
      <c r="J2759" s="1">
        <v>-105.50149999999999</v>
      </c>
      <c r="K2759" s="1">
        <v>1.5866130000000001</v>
      </c>
      <c r="L2759" s="1">
        <v>113.2403</v>
      </c>
      <c r="M2759" s="1">
        <v>239.73001099999999</v>
      </c>
      <c r="N2759" s="1">
        <v>0.49153389517857149</v>
      </c>
      <c r="O2759" s="1">
        <v>0.96907635467980291</v>
      </c>
      <c r="P2759" s="1">
        <v>0.47633387534121441</v>
      </c>
      <c r="Q2759" s="1">
        <v>0.54515353607142858</v>
      </c>
      <c r="R2759" s="1">
        <v>0.94021428571428567</v>
      </c>
      <c r="S2759" s="1">
        <v>0.51256114252201523</v>
      </c>
      <c r="T2759" s="1">
        <v>0.51256114252201523</v>
      </c>
      <c r="U2759" s="1">
        <v>0.47633387534121441</v>
      </c>
      <c r="V2759" s="1">
        <v>406.790663</v>
      </c>
      <c r="W2759" s="1">
        <v>379.211635</v>
      </c>
      <c r="X2759" s="1">
        <v>262.000766</v>
      </c>
      <c r="Y2759" s="1">
        <v>389.46</v>
      </c>
      <c r="Z2759" s="7">
        <v>74463.375599999999</v>
      </c>
      <c r="AA2759" s="7">
        <v>0.59511541097999998</v>
      </c>
      <c r="AB2759" s="7" t="s">
        <v>444</v>
      </c>
      <c r="AC2759" s="7">
        <v>0.58413532862999995</v>
      </c>
      <c r="AD2759" s="7">
        <v>0.27288628088</v>
      </c>
      <c r="AE2759" s="7" t="s">
        <v>445</v>
      </c>
      <c r="AF2759" s="7">
        <v>0.75839197632999999</v>
      </c>
      <c r="AG2759" s="7" t="s">
        <v>445</v>
      </c>
    </row>
    <row r="2760" spans="1:33" x14ac:dyDescent="0.25">
      <c r="A2760" s="1">
        <v>252505</v>
      </c>
      <c r="B2760" s="1">
        <v>21001000</v>
      </c>
      <c r="C2760" s="1">
        <v>9231320</v>
      </c>
      <c r="D2760" s="1">
        <v>392229</v>
      </c>
      <c r="E2760" s="1" t="s">
        <v>671</v>
      </c>
      <c r="F2760" s="1">
        <v>34203085</v>
      </c>
      <c r="G2760" s="1">
        <v>1.83</v>
      </c>
      <c r="H2760" s="1">
        <v>-56.232939999999999</v>
      </c>
      <c r="I2760" s="1">
        <v>102.4581</v>
      </c>
      <c r="J2760" s="1">
        <v>-95.413030000000006</v>
      </c>
      <c r="K2760" s="1">
        <v>10.95191</v>
      </c>
      <c r="L2760" s="1">
        <v>97.444800000000001</v>
      </c>
      <c r="M2760" s="1">
        <v>251.1125031</v>
      </c>
      <c r="N2760" s="1">
        <v>0.45697990130357147</v>
      </c>
      <c r="O2760" s="1">
        <v>0.96907635467980291</v>
      </c>
      <c r="P2760" s="1">
        <v>0.44284841691720117</v>
      </c>
      <c r="Q2760" s="1">
        <v>0.50856695432142862</v>
      </c>
      <c r="R2760" s="1">
        <v>0.94021428571428567</v>
      </c>
      <c r="S2760" s="1">
        <v>0.47816191569521177</v>
      </c>
      <c r="T2760" s="1">
        <v>0.47816191569521177</v>
      </c>
      <c r="U2760" s="1">
        <v>0.44284841691720117</v>
      </c>
      <c r="V2760" s="1">
        <v>406.790663</v>
      </c>
      <c r="W2760" s="1">
        <v>379.211635</v>
      </c>
      <c r="X2760" s="1">
        <v>262.000766</v>
      </c>
      <c r="Y2760" s="1">
        <v>389.46</v>
      </c>
      <c r="Z2760" s="7">
        <v>74463.375599999999</v>
      </c>
      <c r="AA2760" s="7">
        <v>0.72336822730999994</v>
      </c>
      <c r="AB2760" s="7" t="s">
        <v>444</v>
      </c>
      <c r="AC2760" s="7">
        <v>0.63904339662999998</v>
      </c>
      <c r="AD2760" s="7">
        <v>0.31301550935</v>
      </c>
      <c r="AE2760" s="7" t="s">
        <v>445</v>
      </c>
      <c r="AF2760" s="7">
        <v>0.80763302929000003</v>
      </c>
      <c r="AG2760" s="7" t="s">
        <v>445</v>
      </c>
    </row>
    <row r="2761" spans="1:33" ht="30" x14ac:dyDescent="0.25">
      <c r="A2761" s="1">
        <v>257131</v>
      </c>
      <c r="B2761" s="1">
        <v>21001000</v>
      </c>
      <c r="C2761" s="1">
        <v>9233370</v>
      </c>
      <c r="D2761" s="1">
        <v>392235</v>
      </c>
      <c r="E2761" s="248" t="s">
        <v>670</v>
      </c>
      <c r="F2761" s="1">
        <v>34203085</v>
      </c>
      <c r="G2761" s="1">
        <v>1.83</v>
      </c>
      <c r="H2761" s="1">
        <v>-70.674580000000006</v>
      </c>
      <c r="I2761" s="1">
        <v>111.9571</v>
      </c>
      <c r="J2761" s="1">
        <v>-103.9579</v>
      </c>
      <c r="K2761" s="1">
        <v>0.97961010000000004</v>
      </c>
      <c r="L2761" s="1">
        <v>111.4705</v>
      </c>
      <c r="M2761" s="1">
        <v>263.61749270000001</v>
      </c>
      <c r="N2761" s="1">
        <v>0.42231282801249992</v>
      </c>
      <c r="O2761" s="1">
        <v>0.96907635467980291</v>
      </c>
      <c r="P2761" s="1">
        <v>0.40925337590487199</v>
      </c>
      <c r="Q2761" s="1">
        <v>0.47140845483750016</v>
      </c>
      <c r="R2761" s="1">
        <v>0.94021428571428567</v>
      </c>
      <c r="S2761" s="1">
        <v>0.44322496364471531</v>
      </c>
      <c r="T2761" s="1">
        <v>0.44322496364471531</v>
      </c>
      <c r="U2761" s="1">
        <v>0.40925337590487199</v>
      </c>
      <c r="V2761" s="1">
        <v>406.790663</v>
      </c>
      <c r="W2761" s="1">
        <v>379.211635</v>
      </c>
      <c r="X2761" s="1">
        <v>262.000766</v>
      </c>
      <c r="Y2761" s="1">
        <v>389.46</v>
      </c>
      <c r="Z2761" s="7">
        <v>74463.375599999999</v>
      </c>
      <c r="AA2761" s="7">
        <v>0.39223957733999998</v>
      </c>
      <c r="AB2761" s="7" t="s">
        <v>444</v>
      </c>
      <c r="AC2761" s="7">
        <v>0.38618847581999999</v>
      </c>
      <c r="AD2761" s="7">
        <v>0.11704141759</v>
      </c>
      <c r="AE2761" s="7" t="s">
        <v>445</v>
      </c>
      <c r="AF2761" s="7">
        <v>0.53319583965999995</v>
      </c>
      <c r="AG2761" s="7" t="s">
        <v>445</v>
      </c>
    </row>
    <row r="2762" spans="1:33" x14ac:dyDescent="0.25">
      <c r="A2762" s="1">
        <v>261757</v>
      </c>
      <c r="B2762" s="1">
        <v>21002000</v>
      </c>
      <c r="C2762" s="1">
        <v>9231319</v>
      </c>
      <c r="D2762" s="1">
        <v>392238</v>
      </c>
      <c r="E2762" s="1" t="s">
        <v>669</v>
      </c>
      <c r="F2762" s="1">
        <v>34203085</v>
      </c>
      <c r="G2762" s="1">
        <v>1.83</v>
      </c>
      <c r="H2762" s="1">
        <v>-71.591899999999995</v>
      </c>
      <c r="I2762" s="1">
        <v>114.1262</v>
      </c>
      <c r="J2762" s="1">
        <v>-105.59739999999999</v>
      </c>
      <c r="K2762" s="1">
        <v>1.460707</v>
      </c>
      <c r="L2762" s="1">
        <v>113.4029</v>
      </c>
      <c r="M2762" s="1">
        <v>239.73001099999999</v>
      </c>
      <c r="N2762" s="1">
        <v>0.49153389517857149</v>
      </c>
      <c r="O2762" s="1">
        <v>0.96907635467980291</v>
      </c>
      <c r="P2762" s="1">
        <v>0.47633387534121441</v>
      </c>
      <c r="Q2762" s="1">
        <v>0.54515353607142858</v>
      </c>
      <c r="R2762" s="1">
        <v>0.94021428571428567</v>
      </c>
      <c r="S2762" s="1">
        <v>0.51256114252201523</v>
      </c>
      <c r="T2762" s="1">
        <v>0.51256114252201523</v>
      </c>
      <c r="U2762" s="1">
        <v>0.47633387534121441</v>
      </c>
      <c r="V2762" s="1">
        <v>406.790663</v>
      </c>
      <c r="W2762" s="1">
        <v>379.211635</v>
      </c>
      <c r="X2762" s="1">
        <v>262.000766</v>
      </c>
      <c r="Y2762" s="1">
        <v>389.46</v>
      </c>
      <c r="Z2762" s="7">
        <v>74463.375599999999</v>
      </c>
      <c r="AA2762" s="7">
        <v>0.59282829339999998</v>
      </c>
      <c r="AB2762" s="7" t="s">
        <v>444</v>
      </c>
      <c r="AC2762" s="7">
        <v>0.58273339227999998</v>
      </c>
      <c r="AD2762" s="7">
        <v>0.27173028846000002</v>
      </c>
      <c r="AE2762" s="7" t="s">
        <v>445</v>
      </c>
      <c r="AF2762" s="7">
        <v>0.75679506398999996</v>
      </c>
      <c r="AG2762" s="7" t="s">
        <v>445</v>
      </c>
    </row>
    <row r="2763" spans="1:33" ht="30" x14ac:dyDescent="0.25">
      <c r="A2763" s="1">
        <v>266383</v>
      </c>
      <c r="B2763" s="1">
        <v>21002000</v>
      </c>
      <c r="C2763" s="1">
        <v>9233370</v>
      </c>
      <c r="D2763" s="1">
        <v>392241</v>
      </c>
      <c r="E2763" s="248" t="s">
        <v>670</v>
      </c>
      <c r="F2763" s="1">
        <v>34203085</v>
      </c>
      <c r="G2763" s="1">
        <v>1.83</v>
      </c>
      <c r="H2763" s="1">
        <v>-70.87885</v>
      </c>
      <c r="I2763" s="1">
        <v>112.068</v>
      </c>
      <c r="J2763" s="1">
        <v>-104.06319999999999</v>
      </c>
      <c r="K2763" s="1">
        <v>0.86964419999999998</v>
      </c>
      <c r="L2763" s="1">
        <v>111.6357</v>
      </c>
      <c r="M2763" s="1">
        <v>263.61749270000001</v>
      </c>
      <c r="N2763" s="1">
        <v>0.42231282801249992</v>
      </c>
      <c r="O2763" s="1">
        <v>0.96907635467980291</v>
      </c>
      <c r="P2763" s="1">
        <v>0.40925337590487199</v>
      </c>
      <c r="Q2763" s="1">
        <v>0.47140845483750016</v>
      </c>
      <c r="R2763" s="1">
        <v>0.94021428571428567</v>
      </c>
      <c r="S2763" s="1">
        <v>0.44322496364471531</v>
      </c>
      <c r="T2763" s="1">
        <v>0.44322496364471531</v>
      </c>
      <c r="U2763" s="1">
        <v>0.40925337590487199</v>
      </c>
      <c r="V2763" s="1">
        <v>406.790663</v>
      </c>
      <c r="W2763" s="1">
        <v>379.211635</v>
      </c>
      <c r="X2763" s="1">
        <v>262.000766</v>
      </c>
      <c r="Y2763" s="1">
        <v>389.46</v>
      </c>
      <c r="Z2763" s="7">
        <v>74463.375599999999</v>
      </c>
      <c r="AA2763" s="7">
        <v>0.39017932261999999</v>
      </c>
      <c r="AB2763" s="7" t="s">
        <v>444</v>
      </c>
      <c r="AC2763" s="7">
        <v>0.38481673453999998</v>
      </c>
      <c r="AD2763" s="7">
        <v>0.11591110004000001</v>
      </c>
      <c r="AE2763" s="7" t="s">
        <v>445</v>
      </c>
      <c r="AF2763" s="7">
        <v>0.53164442166000003</v>
      </c>
      <c r="AG2763" s="7" t="s">
        <v>445</v>
      </c>
    </row>
    <row r="2764" spans="1:33" x14ac:dyDescent="0.25">
      <c r="A2764" s="1">
        <v>271009</v>
      </c>
      <c r="B2764" s="1">
        <v>26001000</v>
      </c>
      <c r="C2764" s="1">
        <v>9231319</v>
      </c>
      <c r="D2764" s="1">
        <v>392246</v>
      </c>
      <c r="E2764" s="1" t="s">
        <v>669</v>
      </c>
      <c r="F2764" s="1">
        <v>34203085</v>
      </c>
      <c r="G2764" s="1">
        <v>1.83</v>
      </c>
      <c r="H2764" s="1">
        <v>-71.37885</v>
      </c>
      <c r="I2764" s="1">
        <v>114.0252</v>
      </c>
      <c r="J2764" s="1">
        <v>-105.50149999999999</v>
      </c>
      <c r="K2764" s="1">
        <v>1.5866130000000001</v>
      </c>
      <c r="L2764" s="1">
        <v>113.2403</v>
      </c>
      <c r="M2764" s="1">
        <v>239.73001099999999</v>
      </c>
      <c r="N2764" s="1">
        <v>0.49153389517857149</v>
      </c>
      <c r="O2764" s="1">
        <v>0.96907635467980291</v>
      </c>
      <c r="P2764" s="1">
        <v>0.47633387534121441</v>
      </c>
      <c r="Q2764" s="1">
        <v>0.54515353607142858</v>
      </c>
      <c r="R2764" s="1">
        <v>0.94021428571428567</v>
      </c>
      <c r="S2764" s="1">
        <v>0.51256114252201523</v>
      </c>
      <c r="T2764" s="1">
        <v>0.51256114252201523</v>
      </c>
      <c r="U2764" s="1">
        <v>0.47633387534121441</v>
      </c>
      <c r="V2764" s="1">
        <v>406.790663</v>
      </c>
      <c r="W2764" s="1">
        <v>379.211635</v>
      </c>
      <c r="X2764" s="1">
        <v>262.000766</v>
      </c>
      <c r="Y2764" s="1">
        <v>389.46</v>
      </c>
      <c r="Z2764" s="7">
        <v>74463.375599999999</v>
      </c>
      <c r="AA2764" s="7">
        <v>0.59511541097999998</v>
      </c>
      <c r="AB2764" s="7" t="s">
        <v>444</v>
      </c>
      <c r="AC2764" s="7">
        <v>0.58413532862999995</v>
      </c>
      <c r="AD2764" s="7">
        <v>0.27288628088</v>
      </c>
      <c r="AE2764" s="7" t="s">
        <v>445</v>
      </c>
      <c r="AF2764" s="7">
        <v>0.75839197632999999</v>
      </c>
      <c r="AG2764" s="7" t="s">
        <v>445</v>
      </c>
    </row>
    <row r="2765" spans="1:33" x14ac:dyDescent="0.25">
      <c r="A2765" s="1">
        <v>275635</v>
      </c>
      <c r="B2765" s="1">
        <v>26001000</v>
      </c>
      <c r="C2765" s="1">
        <v>9231320</v>
      </c>
      <c r="D2765" s="1">
        <v>392247</v>
      </c>
      <c r="E2765" s="1" t="s">
        <v>671</v>
      </c>
      <c r="F2765" s="1">
        <v>34203085</v>
      </c>
      <c r="G2765" s="1">
        <v>1.83</v>
      </c>
      <c r="H2765" s="1">
        <v>-56.232939999999999</v>
      </c>
      <c r="I2765" s="1">
        <v>102.4581</v>
      </c>
      <c r="J2765" s="1">
        <v>-95.413030000000006</v>
      </c>
      <c r="K2765" s="1">
        <v>10.95191</v>
      </c>
      <c r="L2765" s="1">
        <v>97.444800000000001</v>
      </c>
      <c r="M2765" s="1">
        <v>251.1125031</v>
      </c>
      <c r="N2765" s="1">
        <v>0.45697990130357147</v>
      </c>
      <c r="O2765" s="1">
        <v>0.96907635467980291</v>
      </c>
      <c r="P2765" s="1">
        <v>0.44284841691720117</v>
      </c>
      <c r="Q2765" s="1">
        <v>0.50856695432142862</v>
      </c>
      <c r="R2765" s="1">
        <v>0.94021428571428567</v>
      </c>
      <c r="S2765" s="1">
        <v>0.47816191569521177</v>
      </c>
      <c r="T2765" s="1">
        <v>0.47816191569521177</v>
      </c>
      <c r="U2765" s="1">
        <v>0.44284841691720117</v>
      </c>
      <c r="V2765" s="1">
        <v>406.790663</v>
      </c>
      <c r="W2765" s="1">
        <v>379.211635</v>
      </c>
      <c r="X2765" s="1">
        <v>262.000766</v>
      </c>
      <c r="Y2765" s="1">
        <v>389.46</v>
      </c>
      <c r="Z2765" s="7">
        <v>74463.375599999999</v>
      </c>
      <c r="AA2765" s="7">
        <v>0.72336822730999994</v>
      </c>
      <c r="AB2765" s="7" t="s">
        <v>444</v>
      </c>
      <c r="AC2765" s="7">
        <v>0.63904339662999998</v>
      </c>
      <c r="AD2765" s="7">
        <v>0.31301550935</v>
      </c>
      <c r="AE2765" s="7" t="s">
        <v>445</v>
      </c>
      <c r="AF2765" s="7">
        <v>0.80763302929000003</v>
      </c>
      <c r="AG2765" s="7" t="s">
        <v>445</v>
      </c>
    </row>
    <row r="2766" spans="1:33" ht="30" x14ac:dyDescent="0.25">
      <c r="A2766" s="1">
        <v>280261</v>
      </c>
      <c r="B2766" s="1">
        <v>26001000</v>
      </c>
      <c r="C2766" s="1">
        <v>9233370</v>
      </c>
      <c r="D2766" s="1">
        <v>392253</v>
      </c>
      <c r="E2766" s="248" t="s">
        <v>670</v>
      </c>
      <c r="F2766" s="1">
        <v>34203085</v>
      </c>
      <c r="G2766" s="1">
        <v>1.83</v>
      </c>
      <c r="H2766" s="1">
        <v>-70.674580000000006</v>
      </c>
      <c r="I2766" s="1">
        <v>111.9571</v>
      </c>
      <c r="J2766" s="1">
        <v>-103.9579</v>
      </c>
      <c r="K2766" s="1">
        <v>0.97961010000000004</v>
      </c>
      <c r="L2766" s="1">
        <v>111.4705</v>
      </c>
      <c r="M2766" s="1">
        <v>263.61749270000001</v>
      </c>
      <c r="N2766" s="1">
        <v>0.42231282801249992</v>
      </c>
      <c r="O2766" s="1">
        <v>0.96907635467980291</v>
      </c>
      <c r="P2766" s="1">
        <v>0.40925337590487199</v>
      </c>
      <c r="Q2766" s="1">
        <v>0.47140845483750016</v>
      </c>
      <c r="R2766" s="1">
        <v>0.94021428571428567</v>
      </c>
      <c r="S2766" s="1">
        <v>0.44322496364471531</v>
      </c>
      <c r="T2766" s="1">
        <v>0.44322496364471531</v>
      </c>
      <c r="U2766" s="1">
        <v>0.40925337590487199</v>
      </c>
      <c r="V2766" s="1">
        <v>406.790663</v>
      </c>
      <c r="W2766" s="1">
        <v>379.211635</v>
      </c>
      <c r="X2766" s="1">
        <v>262.000766</v>
      </c>
      <c r="Y2766" s="1">
        <v>389.46</v>
      </c>
      <c r="Z2766" s="7">
        <v>74463.375599999999</v>
      </c>
      <c r="AA2766" s="7">
        <v>0.39223957733999998</v>
      </c>
      <c r="AB2766" s="7" t="s">
        <v>444</v>
      </c>
      <c r="AC2766" s="7">
        <v>0.38618847581999999</v>
      </c>
      <c r="AD2766" s="7">
        <v>0.11704141759</v>
      </c>
      <c r="AE2766" s="7" t="s">
        <v>445</v>
      </c>
      <c r="AF2766" s="7">
        <v>0.53319583965999995</v>
      </c>
      <c r="AG2766" s="7" t="s">
        <v>445</v>
      </c>
    </row>
    <row r="2767" spans="1:33" x14ac:dyDescent="0.25">
      <c r="A2767" s="1">
        <v>284887</v>
      </c>
      <c r="B2767" s="1">
        <v>26002000</v>
      </c>
      <c r="C2767" s="1">
        <v>9231319</v>
      </c>
      <c r="D2767" s="1">
        <v>392256</v>
      </c>
      <c r="E2767" s="1" t="s">
        <v>669</v>
      </c>
      <c r="F2767" s="1">
        <v>34203085</v>
      </c>
      <c r="G2767" s="1">
        <v>1.83</v>
      </c>
      <c r="H2767" s="1">
        <v>-71.591899999999995</v>
      </c>
      <c r="I2767" s="1">
        <v>114.1262</v>
      </c>
      <c r="J2767" s="1">
        <v>-105.59739999999999</v>
      </c>
      <c r="K2767" s="1">
        <v>1.460707</v>
      </c>
      <c r="L2767" s="1">
        <v>113.4029</v>
      </c>
      <c r="M2767" s="1">
        <v>239.73001099999999</v>
      </c>
      <c r="N2767" s="1">
        <v>0.49153389517857149</v>
      </c>
      <c r="O2767" s="1">
        <v>0.96907635467980291</v>
      </c>
      <c r="P2767" s="1">
        <v>0.47633387534121441</v>
      </c>
      <c r="Q2767" s="1">
        <v>0.54515353607142858</v>
      </c>
      <c r="R2767" s="1">
        <v>0.94021428571428567</v>
      </c>
      <c r="S2767" s="1">
        <v>0.51256114252201523</v>
      </c>
      <c r="T2767" s="1">
        <v>0.51256114252201523</v>
      </c>
      <c r="U2767" s="1">
        <v>0.47633387534121441</v>
      </c>
      <c r="V2767" s="1">
        <v>406.790663</v>
      </c>
      <c r="W2767" s="1">
        <v>379.211635</v>
      </c>
      <c r="X2767" s="1">
        <v>262.000766</v>
      </c>
      <c r="Y2767" s="1">
        <v>389.46</v>
      </c>
      <c r="Z2767" s="7">
        <v>74463.375599999999</v>
      </c>
      <c r="AA2767" s="7">
        <v>0.59282829339999998</v>
      </c>
      <c r="AB2767" s="7" t="s">
        <v>444</v>
      </c>
      <c r="AC2767" s="7">
        <v>0.58273339227999998</v>
      </c>
      <c r="AD2767" s="7">
        <v>0.27173028846000002</v>
      </c>
      <c r="AE2767" s="7" t="s">
        <v>445</v>
      </c>
      <c r="AF2767" s="7">
        <v>0.75679506398999996</v>
      </c>
      <c r="AG2767" s="7" t="s">
        <v>445</v>
      </c>
    </row>
    <row r="2768" spans="1:33" ht="30" x14ac:dyDescent="0.25">
      <c r="A2768" s="1">
        <v>289513</v>
      </c>
      <c r="B2768" s="1">
        <v>26002000</v>
      </c>
      <c r="C2768" s="1">
        <v>9233370</v>
      </c>
      <c r="D2768" s="1">
        <v>392259</v>
      </c>
      <c r="E2768" s="248" t="s">
        <v>670</v>
      </c>
      <c r="F2768" s="1">
        <v>34203085</v>
      </c>
      <c r="G2768" s="1">
        <v>1.83</v>
      </c>
      <c r="H2768" s="1">
        <v>-70.87885</v>
      </c>
      <c r="I2768" s="1">
        <v>112.068</v>
      </c>
      <c r="J2768" s="1">
        <v>-104.06319999999999</v>
      </c>
      <c r="K2768" s="1">
        <v>0.86964419999999998</v>
      </c>
      <c r="L2768" s="1">
        <v>111.6357</v>
      </c>
      <c r="M2768" s="1">
        <v>263.61749270000001</v>
      </c>
      <c r="N2768" s="1">
        <v>0.42231282801249992</v>
      </c>
      <c r="O2768" s="1">
        <v>0.96907635467980291</v>
      </c>
      <c r="P2768" s="1">
        <v>0.40925337590487199</v>
      </c>
      <c r="Q2768" s="1">
        <v>0.47140845483750016</v>
      </c>
      <c r="R2768" s="1">
        <v>0.94021428571428567</v>
      </c>
      <c r="S2768" s="1">
        <v>0.44322496364471531</v>
      </c>
      <c r="T2768" s="1">
        <v>0.44322496364471531</v>
      </c>
      <c r="U2768" s="1">
        <v>0.40925337590487199</v>
      </c>
      <c r="V2768" s="1">
        <v>406.790663</v>
      </c>
      <c r="W2768" s="1">
        <v>379.211635</v>
      </c>
      <c r="X2768" s="1">
        <v>262.000766</v>
      </c>
      <c r="Y2768" s="1">
        <v>389.46</v>
      </c>
      <c r="Z2768" s="7">
        <v>74463.375599999999</v>
      </c>
      <c r="AA2768" s="7">
        <v>0.39017932261999999</v>
      </c>
      <c r="AB2768" s="7" t="s">
        <v>444</v>
      </c>
      <c r="AC2768" s="7">
        <v>0.38481673453999998</v>
      </c>
      <c r="AD2768" s="7">
        <v>0.11591110004000001</v>
      </c>
      <c r="AE2768" s="7" t="s">
        <v>445</v>
      </c>
      <c r="AF2768" s="7">
        <v>0.53164442166000003</v>
      </c>
      <c r="AG2768" s="7" t="s">
        <v>445</v>
      </c>
    </row>
    <row r="2769" spans="1:33" x14ac:dyDescent="0.25">
      <c r="A2769" s="1">
        <v>294139</v>
      </c>
      <c r="B2769" s="1">
        <v>10050000</v>
      </c>
      <c r="C2769" s="1">
        <v>9231318</v>
      </c>
      <c r="D2769" s="1">
        <v>391001</v>
      </c>
      <c r="E2769" s="1" t="s">
        <v>672</v>
      </c>
      <c r="F2769" s="1">
        <v>34203085</v>
      </c>
      <c r="G2769" s="1">
        <v>1.83</v>
      </c>
      <c r="H2769" s="1">
        <v>-66.148809999999997</v>
      </c>
      <c r="I2769" s="1">
        <v>132.17660000000001</v>
      </c>
      <c r="J2769" s="1">
        <v>-118.4318</v>
      </c>
      <c r="K2769" s="1">
        <v>17.203099999999999</v>
      </c>
      <c r="L2769" s="1">
        <v>124.4699</v>
      </c>
      <c r="M2769" s="1">
        <v>197.07749939999999</v>
      </c>
      <c r="N2769" s="1">
        <v>0.62517272945454538</v>
      </c>
      <c r="O2769" s="1">
        <v>0.96907635467980291</v>
      </c>
      <c r="P2769" s="1">
        <v>0.60584010970503344</v>
      </c>
      <c r="Q2769" s="1">
        <v>0.68265545650909099</v>
      </c>
      <c r="R2769" s="1">
        <v>0.94021428571428567</v>
      </c>
      <c r="S2769" s="1">
        <v>0.64184241243065454</v>
      </c>
      <c r="T2769" s="1">
        <v>0.64184241243065454</v>
      </c>
      <c r="U2769" s="1">
        <v>0.60584010970503344</v>
      </c>
      <c r="V2769" s="1">
        <v>406.790663</v>
      </c>
      <c r="W2769" s="1">
        <v>379.211635</v>
      </c>
      <c r="X2769" s="1">
        <v>262.000766</v>
      </c>
      <c r="Y2769" s="1">
        <v>389.46</v>
      </c>
      <c r="Z2769" s="7">
        <v>74463.375599999999</v>
      </c>
      <c r="AA2769" s="7">
        <v>0.84576044931000005</v>
      </c>
      <c r="AB2769" s="7" t="s">
        <v>444</v>
      </c>
      <c r="AC2769" s="7">
        <v>0.73814138471000001</v>
      </c>
      <c r="AD2769" s="7">
        <v>0.41991596604999998</v>
      </c>
      <c r="AE2769" s="7" t="s">
        <v>445</v>
      </c>
      <c r="AF2769" s="7">
        <v>0.99228998568000004</v>
      </c>
      <c r="AG2769" s="7" t="s">
        <v>445</v>
      </c>
    </row>
    <row r="2770" spans="1:33" ht="30" x14ac:dyDescent="0.25">
      <c r="A2770" s="1">
        <v>298765</v>
      </c>
      <c r="B2770" s="1">
        <v>10050000</v>
      </c>
      <c r="C2770" s="1">
        <v>9233370</v>
      </c>
      <c r="D2770" s="1">
        <v>391003</v>
      </c>
      <c r="E2770" s="248" t="s">
        <v>670</v>
      </c>
      <c r="F2770" s="1">
        <v>34203085</v>
      </c>
      <c r="G2770" s="1">
        <v>1.83</v>
      </c>
      <c r="H2770" s="1">
        <v>-93.986999999999995</v>
      </c>
      <c r="I2770" s="1">
        <v>109.60890000000001</v>
      </c>
      <c r="J2770" s="1">
        <v>-113.0859</v>
      </c>
      <c r="K2770" s="1">
        <v>-10.479240000000001</v>
      </c>
      <c r="L2770" s="1">
        <v>115.20650000000001</v>
      </c>
      <c r="M2770" s="1">
        <v>263.61749270000001</v>
      </c>
      <c r="N2770" s="1">
        <v>0.42231282801249992</v>
      </c>
      <c r="O2770" s="1">
        <v>0.96907635467980291</v>
      </c>
      <c r="P2770" s="1">
        <v>0.40925337590487199</v>
      </c>
      <c r="Q2770" s="1">
        <v>0.47140845483750016</v>
      </c>
      <c r="R2770" s="1">
        <v>0.94021428571428567</v>
      </c>
      <c r="S2770" s="1">
        <v>0.44322496364471531</v>
      </c>
      <c r="T2770" s="1">
        <v>0.44322496364471531</v>
      </c>
      <c r="U2770" s="1">
        <v>0.40925337590487199</v>
      </c>
      <c r="V2770" s="1">
        <v>406.790663</v>
      </c>
      <c r="W2770" s="1">
        <v>379.211635</v>
      </c>
      <c r="X2770" s="1">
        <v>262.000766</v>
      </c>
      <c r="Y2770" s="1">
        <v>389.46</v>
      </c>
      <c r="Z2770" s="7">
        <v>74463.375599999999</v>
      </c>
      <c r="AA2770" s="7">
        <v>0.34709102183000001</v>
      </c>
      <c r="AB2770" s="7" t="s">
        <v>444</v>
      </c>
      <c r="AC2770" s="7">
        <v>0.41588540535000001</v>
      </c>
      <c r="AD2770" s="7">
        <v>2.6876736934000001E-2</v>
      </c>
      <c r="AE2770" s="7">
        <v>10.081460104</v>
      </c>
      <c r="AF2770" s="7">
        <v>0.40944025542000001</v>
      </c>
      <c r="AG2770" s="7">
        <v>14.209864435</v>
      </c>
    </row>
    <row r="2771" spans="1:33" ht="30" x14ac:dyDescent="0.25">
      <c r="A2771" s="1">
        <v>303391</v>
      </c>
      <c r="B2771" s="1">
        <v>10051000</v>
      </c>
      <c r="C2771" s="1">
        <v>9233370</v>
      </c>
      <c r="D2771" s="1">
        <v>391006</v>
      </c>
      <c r="E2771" s="248" t="s">
        <v>670</v>
      </c>
      <c r="F2771" s="1">
        <v>34203085</v>
      </c>
      <c r="G2771" s="1">
        <v>1.83</v>
      </c>
      <c r="H2771" s="1">
        <v>-85.703639999999993</v>
      </c>
      <c r="I2771" s="1">
        <v>111.3044</v>
      </c>
      <c r="J2771" s="1">
        <v>-110.1337</v>
      </c>
      <c r="K2771" s="1">
        <v>-7.2189610000000002</v>
      </c>
      <c r="L2771" s="1">
        <v>115.0838</v>
      </c>
      <c r="M2771" s="1">
        <v>263.61749270000001</v>
      </c>
      <c r="N2771" s="1">
        <v>0.42231282801249992</v>
      </c>
      <c r="O2771" s="1">
        <v>0.96907635467980291</v>
      </c>
      <c r="P2771" s="1">
        <v>0.40925337590487199</v>
      </c>
      <c r="Q2771" s="1">
        <v>0.47140845483750016</v>
      </c>
      <c r="R2771" s="1">
        <v>0.94021428571428567</v>
      </c>
      <c r="S2771" s="1">
        <v>0.44322496364471531</v>
      </c>
      <c r="T2771" s="1">
        <v>0.44322496364471531</v>
      </c>
      <c r="U2771" s="1">
        <v>0.40925337590487199</v>
      </c>
      <c r="V2771" s="1">
        <v>406.790663</v>
      </c>
      <c r="W2771" s="1">
        <v>379.211635</v>
      </c>
      <c r="X2771" s="1">
        <v>262.000766</v>
      </c>
      <c r="Y2771" s="1">
        <v>389.46</v>
      </c>
      <c r="Z2771" s="7">
        <v>74463.375599999999</v>
      </c>
      <c r="AA2771" s="7">
        <v>0.34852726280000002</v>
      </c>
      <c r="AB2771" s="7" t="s">
        <v>444</v>
      </c>
      <c r="AC2771" s="7">
        <v>0.39431722202000002</v>
      </c>
      <c r="AD2771" s="7">
        <v>5.4402784845000003E-2</v>
      </c>
      <c r="AE2771" s="7">
        <v>15.086148682999999</v>
      </c>
      <c r="AF2771" s="7">
        <v>0.44722114828999998</v>
      </c>
      <c r="AG2771" s="7">
        <v>21.079052619999999</v>
      </c>
    </row>
    <row r="2772" spans="1:33" x14ac:dyDescent="0.25">
      <c r="A2772" s="1">
        <v>308017</v>
      </c>
      <c r="B2772" s="1">
        <v>10052000</v>
      </c>
      <c r="C2772" s="1">
        <v>9231319</v>
      </c>
      <c r="D2772" s="1">
        <v>391007</v>
      </c>
      <c r="E2772" s="1" t="s">
        <v>669</v>
      </c>
      <c r="F2772" s="1">
        <v>34203085</v>
      </c>
      <c r="G2772" s="1">
        <v>1.83</v>
      </c>
      <c r="H2772" s="1">
        <v>-80.150980000000004</v>
      </c>
      <c r="I2772" s="1">
        <v>123.3853</v>
      </c>
      <c r="J2772" s="1">
        <v>-113.4674</v>
      </c>
      <c r="K2772" s="1">
        <v>-1.6903710000000001</v>
      </c>
      <c r="L2772" s="1">
        <v>124.23909999999999</v>
      </c>
      <c r="M2772" s="1">
        <v>239.73001099999999</v>
      </c>
      <c r="N2772" s="1">
        <v>0.49153389517857149</v>
      </c>
      <c r="O2772" s="1">
        <v>0.96907635467980291</v>
      </c>
      <c r="P2772" s="1">
        <v>0.47633387534121441</v>
      </c>
      <c r="Q2772" s="1">
        <v>0.54515353607142858</v>
      </c>
      <c r="R2772" s="1">
        <v>0.94021428571428567</v>
      </c>
      <c r="S2772" s="1">
        <v>0.51256114252201523</v>
      </c>
      <c r="T2772" s="1">
        <v>0.51256114252201523</v>
      </c>
      <c r="U2772" s="1">
        <v>0.47633387534121441</v>
      </c>
      <c r="V2772" s="1">
        <v>406.790663</v>
      </c>
      <c r="W2772" s="1">
        <v>379.211635</v>
      </c>
      <c r="X2772" s="1">
        <v>262.000766</v>
      </c>
      <c r="Y2772" s="1">
        <v>389.46</v>
      </c>
      <c r="Z2772" s="7">
        <v>74463.375599999999</v>
      </c>
      <c r="AA2772" s="7">
        <v>0.45390096736000002</v>
      </c>
      <c r="AB2772" s="7" t="s">
        <v>444</v>
      </c>
      <c r="AC2772" s="7">
        <v>0.46396165242999998</v>
      </c>
      <c r="AD2772" s="7">
        <v>0.18352418371000001</v>
      </c>
      <c r="AE2772" s="7">
        <v>78.444933664000004</v>
      </c>
      <c r="AF2772" s="7">
        <v>0.63494528905000003</v>
      </c>
      <c r="AG2772" s="7">
        <v>108.74690828</v>
      </c>
    </row>
    <row r="2773" spans="1:33" ht="30" x14ac:dyDescent="0.25">
      <c r="A2773" s="1">
        <v>312643</v>
      </c>
      <c r="B2773" s="1">
        <v>10052000</v>
      </c>
      <c r="C2773" s="1">
        <v>9233370</v>
      </c>
      <c r="D2773" s="1">
        <v>391009</v>
      </c>
      <c r="E2773" s="248" t="s">
        <v>670</v>
      </c>
      <c r="F2773" s="1">
        <v>34203085</v>
      </c>
      <c r="G2773" s="1">
        <v>1.83</v>
      </c>
      <c r="H2773" s="1">
        <v>-78.715969999999999</v>
      </c>
      <c r="I2773" s="1">
        <v>114.5333</v>
      </c>
      <c r="J2773" s="1">
        <v>-111.2864</v>
      </c>
      <c r="K2773" s="1">
        <v>-0.9570031</v>
      </c>
      <c r="L2773" s="1">
        <v>115.01479999999999</v>
      </c>
      <c r="M2773" s="1">
        <v>263.61749270000001</v>
      </c>
      <c r="N2773" s="1">
        <v>0.42231282801249992</v>
      </c>
      <c r="O2773" s="1">
        <v>0.96907635467980291</v>
      </c>
      <c r="P2773" s="1">
        <v>0.40925337590487199</v>
      </c>
      <c r="Q2773" s="1">
        <v>0.47140845483750016</v>
      </c>
      <c r="R2773" s="1">
        <v>0.94021428571428567</v>
      </c>
      <c r="S2773" s="1">
        <v>0.44322496364471531</v>
      </c>
      <c r="T2773" s="1">
        <v>0.44322496364471531</v>
      </c>
      <c r="U2773" s="1">
        <v>0.40925337590487199</v>
      </c>
      <c r="V2773" s="1">
        <v>406.790663</v>
      </c>
      <c r="W2773" s="1">
        <v>379.211635</v>
      </c>
      <c r="X2773" s="1">
        <v>262.000766</v>
      </c>
      <c r="Y2773" s="1">
        <v>389.46</v>
      </c>
      <c r="Z2773" s="7">
        <v>74463.375599999999</v>
      </c>
      <c r="AA2773" s="7">
        <v>0.34933627503999998</v>
      </c>
      <c r="AB2773" s="7" t="s">
        <v>444</v>
      </c>
      <c r="AC2773" s="7">
        <v>0.35500890837999999</v>
      </c>
      <c r="AD2773" s="7">
        <v>4.3481323730999999E-2</v>
      </c>
      <c r="AE2773" s="7">
        <v>120.34263722</v>
      </c>
      <c r="AF2773" s="7">
        <v>0.43223089057000003</v>
      </c>
      <c r="AG2773" s="7">
        <v>165.54890646000001</v>
      </c>
    </row>
    <row r="2774" spans="1:33" x14ac:dyDescent="0.25">
      <c r="A2774" s="1">
        <v>317269</v>
      </c>
      <c r="B2774" s="1">
        <v>10053000</v>
      </c>
      <c r="C2774" s="1">
        <v>9231320</v>
      </c>
      <c r="D2774" s="1">
        <v>391010</v>
      </c>
      <c r="E2774" s="1" t="s">
        <v>671</v>
      </c>
      <c r="F2774" s="1">
        <v>34203085</v>
      </c>
      <c r="G2774" s="1">
        <v>1.83</v>
      </c>
      <c r="H2774" s="1">
        <v>-41.345869999999998</v>
      </c>
      <c r="I2774" s="1">
        <v>80.816289999999995</v>
      </c>
      <c r="J2774" s="1">
        <v>-78.016940000000005</v>
      </c>
      <c r="K2774" s="1">
        <v>12.33765</v>
      </c>
      <c r="L2774" s="1">
        <v>75.408270000000002</v>
      </c>
      <c r="M2774" s="1">
        <v>251.1125031</v>
      </c>
      <c r="N2774" s="1">
        <v>0.45697990130357147</v>
      </c>
      <c r="O2774" s="1">
        <v>0.96907635467980291</v>
      </c>
      <c r="P2774" s="1">
        <v>0.44284841691720117</v>
      </c>
      <c r="Q2774" s="1">
        <v>0.50856695432142862</v>
      </c>
      <c r="R2774" s="1">
        <v>0.94021428571428567</v>
      </c>
      <c r="S2774" s="1">
        <v>0.47816191569521177</v>
      </c>
      <c r="T2774" s="1">
        <v>0.47816191569521177</v>
      </c>
      <c r="U2774" s="1">
        <v>0.44284841691720117</v>
      </c>
      <c r="V2774" s="1">
        <v>406.790663</v>
      </c>
      <c r="W2774" s="1">
        <v>379.211635</v>
      </c>
      <c r="X2774" s="1">
        <v>262.000766</v>
      </c>
      <c r="Y2774" s="1">
        <v>389.46</v>
      </c>
      <c r="Z2774" s="7">
        <v>74463.375599999999</v>
      </c>
      <c r="AA2774" s="7">
        <v>1.2269874675000001</v>
      </c>
      <c r="AB2774" s="7" t="s">
        <v>444</v>
      </c>
      <c r="AC2774" s="7">
        <v>1.0779631462000001</v>
      </c>
      <c r="AD2774" s="7">
        <v>0.60578956549999996</v>
      </c>
      <c r="AE2774" s="7" t="s">
        <v>445</v>
      </c>
      <c r="AF2774" s="7">
        <v>1.2106960930999999</v>
      </c>
      <c r="AG2774" s="7" t="s">
        <v>445</v>
      </c>
    </row>
    <row r="2775" spans="1:33" ht="30" x14ac:dyDescent="0.25">
      <c r="A2775" s="1">
        <v>321895</v>
      </c>
      <c r="B2775" s="1">
        <v>10053000</v>
      </c>
      <c r="C2775" s="1">
        <v>9233370</v>
      </c>
      <c r="D2775" s="1">
        <v>391012</v>
      </c>
      <c r="E2775" s="248" t="s">
        <v>670</v>
      </c>
      <c r="F2775" s="1">
        <v>34203085</v>
      </c>
      <c r="G2775" s="1">
        <v>1.83</v>
      </c>
      <c r="H2775" s="1">
        <v>-74.310950000000005</v>
      </c>
      <c r="I2775" s="1">
        <v>117.23650000000001</v>
      </c>
      <c r="J2775" s="1">
        <v>-113.9027</v>
      </c>
      <c r="K2775" s="1">
        <v>4.6151369999999998</v>
      </c>
      <c r="L2775" s="1">
        <v>114.9984</v>
      </c>
      <c r="M2775" s="1">
        <v>263.61749270000001</v>
      </c>
      <c r="N2775" s="1">
        <v>0.42231282801249992</v>
      </c>
      <c r="O2775" s="1">
        <v>0.96907635467980291</v>
      </c>
      <c r="P2775" s="1">
        <v>0.40925337590487199</v>
      </c>
      <c r="Q2775" s="1">
        <v>0.47140845483750016</v>
      </c>
      <c r="R2775" s="1">
        <v>0.94021428571428567</v>
      </c>
      <c r="S2775" s="1">
        <v>0.44322496364471531</v>
      </c>
      <c r="T2775" s="1">
        <v>0.44322496364471531</v>
      </c>
      <c r="U2775" s="1">
        <v>0.40925337590487199</v>
      </c>
      <c r="V2775" s="1">
        <v>406.790663</v>
      </c>
      <c r="W2775" s="1">
        <v>379.211635</v>
      </c>
      <c r="X2775" s="1">
        <v>262.000766</v>
      </c>
      <c r="Y2775" s="1">
        <v>389.46</v>
      </c>
      <c r="Z2775" s="7">
        <v>74463.375599999999</v>
      </c>
      <c r="AA2775" s="7">
        <v>0.34952870479999998</v>
      </c>
      <c r="AB2775" s="7" t="s">
        <v>444</v>
      </c>
      <c r="AC2775" s="7">
        <v>0.32376556624000002</v>
      </c>
      <c r="AD2775" s="7">
        <v>1.9512970151000002E-2</v>
      </c>
      <c r="AE2775" s="7" t="s">
        <v>445</v>
      </c>
      <c r="AF2775" s="7">
        <v>0.39933311309000002</v>
      </c>
      <c r="AG2775" s="7" t="s">
        <v>445</v>
      </c>
    </row>
    <row r="2776" spans="1:33" x14ac:dyDescent="0.25">
      <c r="A2776" s="1">
        <v>32417</v>
      </c>
      <c r="B2776" s="1">
        <v>10050000</v>
      </c>
      <c r="C2776" s="1">
        <v>9221161</v>
      </c>
      <c r="D2776" s="1">
        <v>151001</v>
      </c>
      <c r="E2776" s="1" t="s">
        <v>653</v>
      </c>
      <c r="F2776" s="1">
        <v>34203085</v>
      </c>
      <c r="G2776" s="1">
        <v>1.83</v>
      </c>
      <c r="H2776" s="1">
        <v>86.680406348676158</v>
      </c>
      <c r="I2776" s="1">
        <v>-47.303701606151265</v>
      </c>
      <c r="J2776" s="1">
        <v>7.2332149939302592</v>
      </c>
      <c r="K2776" s="1">
        <v>-77.828263270650922</v>
      </c>
      <c r="L2776" s="1">
        <v>83.304158387268231</v>
      </c>
      <c r="M2776" s="1">
        <v>118.56999969482422</v>
      </c>
      <c r="N2776" s="1">
        <v>0.89511579011615949</v>
      </c>
      <c r="O2776" s="1">
        <v>0.96533690096206171</v>
      </c>
      <c r="P2776" s="1">
        <v>0.86408830283294069</v>
      </c>
      <c r="Q2776" s="1">
        <v>0.90319736882259993</v>
      </c>
      <c r="R2776" s="1">
        <v>0.9329846751933194</v>
      </c>
      <c r="S2776" s="1">
        <v>0.84266930378641414</v>
      </c>
      <c r="T2776" s="1">
        <v>0.84266930378641414</v>
      </c>
      <c r="U2776" s="1">
        <v>0.86408830283294069</v>
      </c>
      <c r="V2776" s="1">
        <v>406.790663</v>
      </c>
      <c r="W2776" s="1">
        <v>379.211635</v>
      </c>
      <c r="X2776" s="1">
        <v>262.000766</v>
      </c>
      <c r="Y2776" s="1">
        <v>389.46</v>
      </c>
      <c r="Z2776" s="7">
        <v>74463.375599999999</v>
      </c>
      <c r="AA2776" s="7">
        <v>2.9334451538000001</v>
      </c>
      <c r="AB2776" s="7">
        <v>2.7802353715999999</v>
      </c>
      <c r="AC2776" s="7" t="s">
        <v>444</v>
      </c>
      <c r="AD2776" s="7" t="s">
        <v>445</v>
      </c>
      <c r="AE2776" s="7">
        <v>1.8367587018</v>
      </c>
      <c r="AF2776" s="7" t="s">
        <v>445</v>
      </c>
      <c r="AG2776" s="7">
        <v>3.3239796994000002</v>
      </c>
    </row>
    <row r="2777" spans="1:33" x14ac:dyDescent="0.25">
      <c r="A2777" s="1">
        <v>32418</v>
      </c>
      <c r="B2777" s="1">
        <v>10051000</v>
      </c>
      <c r="C2777" s="1">
        <v>9221161</v>
      </c>
      <c r="D2777" s="1">
        <v>151004</v>
      </c>
      <c r="E2777" s="1" t="s">
        <v>653</v>
      </c>
      <c r="F2777" s="1">
        <v>34203085</v>
      </c>
      <c r="G2777" s="1">
        <v>1.83</v>
      </c>
      <c r="H2777" s="1">
        <v>80.601927299823259</v>
      </c>
      <c r="I2777" s="1">
        <v>-34.933473099426806</v>
      </c>
      <c r="J2777" s="1">
        <v>15.043994585100183</v>
      </c>
      <c r="K2777" s="1">
        <v>-74.013314459886047</v>
      </c>
      <c r="L2777" s="1">
        <v>74.240186512465144</v>
      </c>
      <c r="M2777" s="1">
        <v>118.56999969482422</v>
      </c>
      <c r="N2777" s="1">
        <v>0.89511579011615949</v>
      </c>
      <c r="O2777" s="1">
        <v>0.96533690096206171</v>
      </c>
      <c r="P2777" s="1">
        <v>0.86408830283294069</v>
      </c>
      <c r="Q2777" s="1">
        <v>0.90319736882259993</v>
      </c>
      <c r="R2777" s="1">
        <v>0.9329846751933194</v>
      </c>
      <c r="S2777" s="1">
        <v>0.84266930378641414</v>
      </c>
      <c r="T2777" s="1">
        <v>0.84266930378641414</v>
      </c>
      <c r="U2777" s="1">
        <v>0.86408830283294069</v>
      </c>
      <c r="V2777" s="1">
        <v>406.790663</v>
      </c>
      <c r="W2777" s="1">
        <v>379.211635</v>
      </c>
      <c r="X2777" s="1">
        <v>262.000766</v>
      </c>
      <c r="Y2777" s="1">
        <v>389.46</v>
      </c>
      <c r="Z2777" s="7">
        <v>74463.375599999999</v>
      </c>
      <c r="AA2777" s="7">
        <v>3.4136788106</v>
      </c>
      <c r="AB2777" s="7">
        <v>3.0653164145999998</v>
      </c>
      <c r="AC2777" s="7" t="s">
        <v>444</v>
      </c>
      <c r="AD2777" s="7" t="s">
        <v>445</v>
      </c>
      <c r="AE2777" s="7">
        <v>1.9829768426000001</v>
      </c>
      <c r="AF2777" s="7" t="s">
        <v>445</v>
      </c>
      <c r="AG2777" s="7">
        <v>3.5468552904999999</v>
      </c>
    </row>
    <row r="2778" spans="1:33" x14ac:dyDescent="0.25">
      <c r="A2778" s="1">
        <v>32419</v>
      </c>
      <c r="B2778" s="1">
        <v>10052000</v>
      </c>
      <c r="C2778" s="1">
        <v>9221162</v>
      </c>
      <c r="D2778" s="1">
        <v>151007</v>
      </c>
      <c r="E2778" s="1" t="s">
        <v>651</v>
      </c>
      <c r="F2778" s="1">
        <v>34203085</v>
      </c>
      <c r="G2778" s="1">
        <v>1.83</v>
      </c>
      <c r="H2778" s="1">
        <v>82.803510012018677</v>
      </c>
      <c r="I2778" s="1">
        <v>-47.044119791117232</v>
      </c>
      <c r="J2778" s="1">
        <v>5.6141018138036927</v>
      </c>
      <c r="K2778" s="1">
        <v>-78.290419903250253</v>
      </c>
      <c r="L2778" s="1">
        <v>80.145479744019028</v>
      </c>
      <c r="M2778" s="1">
        <v>148.04998779296875</v>
      </c>
      <c r="N2778" s="1">
        <v>0.80305361066545755</v>
      </c>
      <c r="O2778" s="1">
        <v>0.96533690096206171</v>
      </c>
      <c r="P2778" s="1">
        <v>0.77521728382618682</v>
      </c>
      <c r="Q2778" s="1">
        <v>0.84203574044363827</v>
      </c>
      <c r="R2778" s="1">
        <v>0.9329846751933194</v>
      </c>
      <c r="S2778" s="1">
        <v>0.7856064417989741</v>
      </c>
      <c r="T2778" s="1">
        <v>0.7856064417989741</v>
      </c>
      <c r="U2778" s="1">
        <v>0.77521728382618682</v>
      </c>
      <c r="V2778" s="1">
        <v>406.790663</v>
      </c>
      <c r="W2778" s="1">
        <v>379.211635</v>
      </c>
      <c r="X2778" s="1">
        <v>262.000766</v>
      </c>
      <c r="Y2778" s="1">
        <v>389.46</v>
      </c>
      <c r="Z2778" s="7">
        <v>74463.375599999999</v>
      </c>
      <c r="AA2778" s="7">
        <v>2.6679724748</v>
      </c>
      <c r="AB2778" s="7">
        <v>2.5502288928999999</v>
      </c>
      <c r="AC2778" s="7" t="s">
        <v>444</v>
      </c>
      <c r="AD2778" s="7" t="s">
        <v>445</v>
      </c>
      <c r="AE2778" s="7">
        <v>1.6290507802</v>
      </c>
      <c r="AF2778" s="7" t="s">
        <v>445</v>
      </c>
      <c r="AG2778" s="7">
        <v>2.8563610174999998</v>
      </c>
    </row>
    <row r="2779" spans="1:33" x14ac:dyDescent="0.25">
      <c r="A2779" s="1">
        <v>32420</v>
      </c>
      <c r="B2779" s="1">
        <v>10053000</v>
      </c>
      <c r="C2779" s="1">
        <v>9221163</v>
      </c>
      <c r="D2779" s="1">
        <v>151010</v>
      </c>
      <c r="E2779" s="1" t="s">
        <v>649</v>
      </c>
      <c r="F2779" s="1">
        <v>34203085</v>
      </c>
      <c r="G2779" s="1">
        <v>1.83</v>
      </c>
      <c r="H2779" s="1">
        <v>74.964924730367954</v>
      </c>
      <c r="I2779" s="1">
        <v>-33.836330337459025</v>
      </c>
      <c r="J2779" s="1">
        <v>15.273849860836954</v>
      </c>
      <c r="K2779" s="1">
        <v>-72.262956099338197</v>
      </c>
      <c r="L2779" s="1">
        <v>68.615125623715556</v>
      </c>
      <c r="M2779" s="1">
        <v>157.46249389648438</v>
      </c>
      <c r="N2779" s="1">
        <v>0.76922729492187503</v>
      </c>
      <c r="O2779" s="1">
        <v>0.96533690096206171</v>
      </c>
      <c r="P2779" s="1">
        <v>0.74256349301531266</v>
      </c>
      <c r="Q2779" s="1">
        <v>0.81230456542968754</v>
      </c>
      <c r="R2779" s="1">
        <v>0.9329846751933194</v>
      </c>
      <c r="S2779" s="1">
        <v>0.75786771113546747</v>
      </c>
      <c r="T2779" s="1">
        <v>0.75786771113546747</v>
      </c>
      <c r="U2779" s="1">
        <v>0.74256349301531266</v>
      </c>
      <c r="V2779" s="1">
        <v>406.790663</v>
      </c>
      <c r="W2779" s="1">
        <v>379.211635</v>
      </c>
      <c r="X2779" s="1">
        <v>262.000766</v>
      </c>
      <c r="Y2779" s="1">
        <v>389.46</v>
      </c>
      <c r="Z2779" s="7">
        <v>74463.375599999999</v>
      </c>
      <c r="AA2779" s="7">
        <v>3.1038869159</v>
      </c>
      <c r="AB2779" s="7">
        <v>2.7562729142000002</v>
      </c>
      <c r="AC2779" s="7" t="s">
        <v>444</v>
      </c>
      <c r="AD2779" s="7" t="s">
        <v>445</v>
      </c>
      <c r="AE2779" s="7">
        <v>1.7477691415000001</v>
      </c>
      <c r="AF2779" s="7" t="s">
        <v>445</v>
      </c>
      <c r="AG2779" s="7">
        <v>3.0020335950999999</v>
      </c>
    </row>
    <row r="2780" spans="1:33" x14ac:dyDescent="0.25">
      <c r="A2780" s="1">
        <v>32421</v>
      </c>
      <c r="B2780" s="1">
        <v>10054000</v>
      </c>
      <c r="C2780" s="1">
        <v>9221170</v>
      </c>
      <c r="D2780" s="1">
        <v>151013</v>
      </c>
      <c r="E2780" s="1" t="s">
        <v>650</v>
      </c>
      <c r="F2780" s="1">
        <v>34203085</v>
      </c>
      <c r="G2780" s="1">
        <v>1.83</v>
      </c>
      <c r="H2780" s="1">
        <v>49.791513468101044</v>
      </c>
      <c r="I2780" s="1">
        <v>-21.077286103282319</v>
      </c>
      <c r="J2780" s="1">
        <v>13.859281244066548</v>
      </c>
      <c r="K2780" s="1">
        <v>-47.960202754921077</v>
      </c>
      <c r="L2780" s="1">
        <v>44.514482611414095</v>
      </c>
      <c r="M2780" s="1">
        <v>143.04750061035156</v>
      </c>
      <c r="N2780" s="1">
        <v>0.81913303375244129</v>
      </c>
      <c r="O2780" s="1">
        <v>0.96533690096206171</v>
      </c>
      <c r="P2780" s="1">
        <v>0.79073934427823356</v>
      </c>
      <c r="Q2780" s="1">
        <v>0.85275535583496087</v>
      </c>
      <c r="R2780" s="1">
        <v>0.9329846751933194</v>
      </c>
      <c r="S2780" s="1">
        <v>0.79560767868304449</v>
      </c>
      <c r="T2780" s="1">
        <v>0.79560767868304449</v>
      </c>
      <c r="U2780" s="1">
        <v>0.79073934427823356</v>
      </c>
      <c r="V2780" s="1">
        <v>406.790663</v>
      </c>
      <c r="W2780" s="1">
        <v>379.211635</v>
      </c>
      <c r="X2780" s="1">
        <v>262.000766</v>
      </c>
      <c r="Y2780" s="1">
        <v>389.46</v>
      </c>
      <c r="Z2780" s="7">
        <v>74463.375599999999</v>
      </c>
      <c r="AA2780" s="7">
        <v>5.7361798230999996</v>
      </c>
      <c r="AB2780" s="7">
        <v>5.0222624041000001</v>
      </c>
      <c r="AC2780" s="7" t="s">
        <v>444</v>
      </c>
      <c r="AD2780" s="7" t="s">
        <v>445</v>
      </c>
      <c r="AE2780" s="7">
        <v>3.3463081737999998</v>
      </c>
      <c r="AF2780" s="7" t="s">
        <v>445</v>
      </c>
      <c r="AG2780" s="7">
        <v>5.4211852187999998</v>
      </c>
    </row>
    <row r="2781" spans="1:33" x14ac:dyDescent="0.25">
      <c r="A2781" s="1">
        <v>32422</v>
      </c>
      <c r="B2781" s="1">
        <v>10055000</v>
      </c>
      <c r="C2781" s="1">
        <v>9221173</v>
      </c>
      <c r="D2781" s="1">
        <v>151016</v>
      </c>
      <c r="E2781" s="1" t="s">
        <v>650</v>
      </c>
      <c r="F2781" s="1">
        <v>34203085</v>
      </c>
      <c r="G2781" s="1">
        <v>1.83</v>
      </c>
      <c r="H2781" s="1">
        <v>57.285006318313179</v>
      </c>
      <c r="I2781" s="1">
        <v>-26.725867205582635</v>
      </c>
      <c r="J2781" s="1">
        <v>13.951032923935607</v>
      </c>
      <c r="K2781" s="1">
        <v>-54.786024801601791</v>
      </c>
      <c r="L2781" s="1">
        <v>51.743786680927322</v>
      </c>
      <c r="M2781" s="1">
        <v>148.28250122070313</v>
      </c>
      <c r="N2781" s="1">
        <v>0.80230624607631129</v>
      </c>
      <c r="O2781" s="1">
        <v>0.96533690096206171</v>
      </c>
      <c r="P2781" s="1">
        <v>0.77449582520981164</v>
      </c>
      <c r="Q2781" s="1">
        <v>0.84153749738420758</v>
      </c>
      <c r="R2781" s="1">
        <v>0.9329846751933194</v>
      </c>
      <c r="S2781" s="1">
        <v>0.78514158866000383</v>
      </c>
      <c r="T2781" s="1">
        <v>0.78514158866000383</v>
      </c>
      <c r="U2781" s="1">
        <v>0.77449582520981164</v>
      </c>
      <c r="V2781" s="1">
        <v>406.790663</v>
      </c>
      <c r="W2781" s="1">
        <v>379.211635</v>
      </c>
      <c r="X2781" s="1">
        <v>262.000766</v>
      </c>
      <c r="Y2781" s="1">
        <v>389.46</v>
      </c>
      <c r="Z2781" s="7">
        <v>74463.375599999999</v>
      </c>
      <c r="AA2781" s="7">
        <v>4.6760018355000001</v>
      </c>
      <c r="AB2781" s="7">
        <v>4.1269581179000001</v>
      </c>
      <c r="AC2781" s="7" t="s">
        <v>444</v>
      </c>
      <c r="AD2781" s="7" t="s">
        <v>445</v>
      </c>
      <c r="AE2781" s="7">
        <v>2.7547476458000002</v>
      </c>
      <c r="AF2781" s="7" t="s">
        <v>445</v>
      </c>
      <c r="AG2781" s="7">
        <v>4.5056950231000004</v>
      </c>
    </row>
    <row r="2782" spans="1:33" x14ac:dyDescent="0.25">
      <c r="A2782" s="1">
        <v>32423</v>
      </c>
      <c r="B2782" s="1">
        <v>10056000</v>
      </c>
      <c r="C2782" s="1">
        <v>9221179</v>
      </c>
      <c r="D2782" s="1">
        <v>151019</v>
      </c>
      <c r="E2782" s="1" t="s">
        <v>652</v>
      </c>
      <c r="F2782" s="1">
        <v>34203085</v>
      </c>
      <c r="G2782" s="1">
        <v>1.83</v>
      </c>
      <c r="H2782" s="1">
        <v>55.71246807104545</v>
      </c>
      <c r="I2782" s="1">
        <v>-29.042933053085513</v>
      </c>
      <c r="J2782" s="1">
        <v>9.8879460654532423</v>
      </c>
      <c r="K2782" s="1">
        <v>-52.293077751624359</v>
      </c>
      <c r="L2782" s="1">
        <v>51.486347483481588</v>
      </c>
      <c r="M2782" s="1">
        <v>133.54750061035156</v>
      </c>
      <c r="N2782" s="1">
        <v>0.84966874803815551</v>
      </c>
      <c r="O2782" s="1">
        <v>0.96533690096206171</v>
      </c>
      <c r="P2782" s="1">
        <v>0.82021659607546793</v>
      </c>
      <c r="Q2782" s="1">
        <v>0.87311249869210372</v>
      </c>
      <c r="R2782" s="1">
        <v>0.9329846751933194</v>
      </c>
      <c r="S2782" s="1">
        <v>0.81460058099947985</v>
      </c>
      <c r="T2782" s="1">
        <v>0.81460058099947985</v>
      </c>
      <c r="U2782" s="1">
        <v>0.82021659607546793</v>
      </c>
      <c r="V2782" s="1">
        <v>406.790663</v>
      </c>
      <c r="W2782" s="1">
        <v>379.211635</v>
      </c>
      <c r="X2782" s="1">
        <v>262.000766</v>
      </c>
      <c r="Y2782" s="1">
        <v>389.46</v>
      </c>
      <c r="Z2782" s="7">
        <v>74463.375599999999</v>
      </c>
      <c r="AA2782" s="7">
        <v>5.0411291858</v>
      </c>
      <c r="AB2782" s="7">
        <v>4.5828737662999997</v>
      </c>
      <c r="AC2782" s="7" t="s">
        <v>444</v>
      </c>
      <c r="AD2782" s="7" t="s">
        <v>445</v>
      </c>
      <c r="AE2782" s="7">
        <v>3.0813427968</v>
      </c>
      <c r="AF2782" s="7" t="s">
        <v>445</v>
      </c>
      <c r="AG2782" s="7">
        <v>5.1086776538000001</v>
      </c>
    </row>
    <row r="2783" spans="1:33" x14ac:dyDescent="0.25">
      <c r="A2783" s="1">
        <v>32424</v>
      </c>
      <c r="B2783" s="1">
        <v>10057000</v>
      </c>
      <c r="C2783" s="1">
        <v>9221188</v>
      </c>
      <c r="D2783" s="1">
        <v>151022</v>
      </c>
      <c r="E2783" s="1" t="s">
        <v>655</v>
      </c>
      <c r="F2783" s="1">
        <v>34203085</v>
      </c>
      <c r="G2783" s="1">
        <v>1.83</v>
      </c>
      <c r="H2783" s="1">
        <v>22.534858309300496</v>
      </c>
      <c r="I2783" s="1">
        <v>-17.753235920801533</v>
      </c>
      <c r="J2783" s="1">
        <v>1.07309412190367</v>
      </c>
      <c r="K2783" s="1">
        <v>-21.837683913567727</v>
      </c>
      <c r="L2783" s="1">
        <v>22.042003030030251</v>
      </c>
      <c r="M2783" s="1">
        <v>34.474998474121094</v>
      </c>
      <c r="N2783" s="1">
        <v>0.98970659838782415</v>
      </c>
      <c r="O2783" s="1">
        <v>0.96533690096206171</v>
      </c>
      <c r="P2783" s="1">
        <v>0.95540030054940595</v>
      </c>
      <c r="Q2783" s="1">
        <v>0.98877083460489912</v>
      </c>
      <c r="R2783" s="1">
        <v>0.9329846751933194</v>
      </c>
      <c r="S2783" s="1">
        <v>0.92250803596447917</v>
      </c>
      <c r="T2783" s="1">
        <v>0.92250803596447917</v>
      </c>
      <c r="U2783" s="1">
        <v>0.95540030054940595</v>
      </c>
      <c r="V2783" s="1">
        <v>406.790663</v>
      </c>
      <c r="W2783" s="1">
        <v>379.211635</v>
      </c>
      <c r="X2783" s="1">
        <v>262.000766</v>
      </c>
      <c r="Y2783" s="1">
        <v>389.46</v>
      </c>
      <c r="Z2783" s="7">
        <v>74463.375599999999</v>
      </c>
      <c r="AA2783" s="7">
        <v>15.436750760000001</v>
      </c>
      <c r="AB2783" s="7">
        <v>15.077265944000001</v>
      </c>
      <c r="AC2783" s="7" t="s">
        <v>444</v>
      </c>
      <c r="AD2783" s="7" t="s">
        <v>445</v>
      </c>
      <c r="AE2783" s="7">
        <v>10.067923367000001</v>
      </c>
      <c r="AF2783" s="7" t="s">
        <v>445</v>
      </c>
      <c r="AG2783" s="7">
        <v>16.038904058</v>
      </c>
    </row>
    <row r="2784" spans="1:33" x14ac:dyDescent="0.25">
      <c r="A2784" s="1">
        <v>32425</v>
      </c>
      <c r="B2784" s="1">
        <v>10058000</v>
      </c>
      <c r="C2784" s="1">
        <v>9221203</v>
      </c>
      <c r="D2784" s="1">
        <v>151025</v>
      </c>
      <c r="E2784" s="1" t="s">
        <v>654</v>
      </c>
      <c r="F2784" s="1">
        <v>34203085</v>
      </c>
      <c r="G2784" s="1">
        <v>1.83</v>
      </c>
      <c r="H2784" s="1">
        <v>17.003477862294886</v>
      </c>
      <c r="I2784" s="1">
        <v>-8.381178815726221</v>
      </c>
      <c r="J2784" s="1">
        <v>3.9285139610473538</v>
      </c>
      <c r="K2784" s="1">
        <v>-15.534968530005774</v>
      </c>
      <c r="L2784" s="1">
        <v>15.423247544779649</v>
      </c>
      <c r="M2784" s="1">
        <v>64.709999084472656</v>
      </c>
      <c r="N2784" s="1">
        <v>0.96661041736602782</v>
      </c>
      <c r="O2784" s="1">
        <v>0.96533690096206171</v>
      </c>
      <c r="P2784" s="1">
        <v>0.9331047047377663</v>
      </c>
      <c r="Q2784" s="1">
        <v>0.96357500076293945</v>
      </c>
      <c r="R2784" s="1">
        <v>0.9329846751933194</v>
      </c>
      <c r="S2784" s="1">
        <v>0.89900070911121355</v>
      </c>
      <c r="T2784" s="1">
        <v>0.89900070911121355</v>
      </c>
      <c r="U2784" s="1">
        <v>0.9331047047377663</v>
      </c>
      <c r="V2784" s="1">
        <v>406.790663</v>
      </c>
      <c r="W2784" s="1">
        <v>379.211635</v>
      </c>
      <c r="X2784" s="1">
        <v>262.000766</v>
      </c>
      <c r="Y2784" s="1">
        <v>389.46</v>
      </c>
      <c r="Z2784" s="7">
        <v>74463.375599999999</v>
      </c>
      <c r="AA2784" s="7">
        <v>21.942260355999998</v>
      </c>
      <c r="AB2784" s="7">
        <v>19.810105061000002</v>
      </c>
      <c r="AC2784" s="7" t="s">
        <v>444</v>
      </c>
      <c r="AD2784" s="7" t="s">
        <v>445</v>
      </c>
      <c r="AE2784" s="7">
        <v>14.161850761</v>
      </c>
      <c r="AF2784" s="7" t="s">
        <v>445</v>
      </c>
      <c r="AG2784" s="7">
        <v>22.392835176999998</v>
      </c>
    </row>
    <row r="2785" spans="1:33" x14ac:dyDescent="0.25">
      <c r="A2785" s="1">
        <v>32426</v>
      </c>
      <c r="B2785" s="1">
        <v>11051000</v>
      </c>
      <c r="C2785" s="1">
        <v>9221205</v>
      </c>
      <c r="D2785" s="1">
        <v>151031</v>
      </c>
      <c r="E2785" s="1" t="s">
        <v>656</v>
      </c>
      <c r="F2785" s="1">
        <v>34203085</v>
      </c>
      <c r="G2785" s="1">
        <v>1.83</v>
      </c>
      <c r="H2785" s="1">
        <v>61.973014927687984</v>
      </c>
      <c r="I2785" s="1">
        <v>-39.85472156794421</v>
      </c>
      <c r="J2785" s="1">
        <v>0.16386088468596527</v>
      </c>
      <c r="K2785" s="1">
        <v>-58.317792740117973</v>
      </c>
      <c r="L2785" s="1">
        <v>61.891482229560559</v>
      </c>
      <c r="M2785" s="1">
        <v>141.70500183105469</v>
      </c>
      <c r="N2785" s="1">
        <v>0.82344820840018129</v>
      </c>
      <c r="O2785" s="1">
        <v>0.96533690096206171</v>
      </c>
      <c r="P2785" s="1">
        <v>0.79490494159979297</v>
      </c>
      <c r="Q2785" s="1">
        <v>0.85563213893345424</v>
      </c>
      <c r="R2785" s="1">
        <v>0.9329846751933194</v>
      </c>
      <c r="S2785" s="1">
        <v>0.79829167322779393</v>
      </c>
      <c r="T2785" s="1">
        <v>0.79829167322779393</v>
      </c>
      <c r="U2785" s="1">
        <v>0.79490494159979297</v>
      </c>
      <c r="V2785" s="1">
        <v>406.790663</v>
      </c>
      <c r="W2785" s="1">
        <v>379.211635</v>
      </c>
      <c r="X2785" s="1">
        <v>262.000766</v>
      </c>
      <c r="Y2785" s="1">
        <v>389.46</v>
      </c>
      <c r="Z2785" s="7">
        <v>74463.375599999999</v>
      </c>
      <c r="AA2785" s="7">
        <v>3.8704149863000001</v>
      </c>
      <c r="AB2785" s="7">
        <v>3.8640073897999998</v>
      </c>
      <c r="AC2785" s="7" t="s">
        <v>444</v>
      </c>
      <c r="AD2785" s="7" t="s">
        <v>445</v>
      </c>
      <c r="AE2785" s="7">
        <v>2.5864359752000001</v>
      </c>
      <c r="AF2785" s="7" t="s">
        <v>445</v>
      </c>
      <c r="AG2785" s="7">
        <v>4.3085630304000002</v>
      </c>
    </row>
    <row r="2786" spans="1:33" x14ac:dyDescent="0.25">
      <c r="A2786" s="1">
        <v>32427</v>
      </c>
      <c r="B2786" s="1">
        <v>16051000</v>
      </c>
      <c r="C2786" s="1">
        <v>9221205</v>
      </c>
      <c r="D2786" s="1">
        <v>151034</v>
      </c>
      <c r="E2786" s="1" t="s">
        <v>656</v>
      </c>
      <c r="F2786" s="1">
        <v>34203085</v>
      </c>
      <c r="G2786" s="1">
        <v>1.83</v>
      </c>
      <c r="H2786" s="1">
        <v>61.910790893611299</v>
      </c>
      <c r="I2786" s="1">
        <v>-39.387761859865179</v>
      </c>
      <c r="J2786" s="1">
        <v>0.60400118694235849</v>
      </c>
      <c r="K2786" s="1">
        <v>-58.252467899539049</v>
      </c>
      <c r="L2786" s="1">
        <v>61.611235557890708</v>
      </c>
      <c r="M2786" s="1">
        <v>141.70500183105469</v>
      </c>
      <c r="N2786" s="1">
        <v>0.82344820840018129</v>
      </c>
      <c r="O2786" s="1">
        <v>0.96533690096206171</v>
      </c>
      <c r="P2786" s="1">
        <v>0.79490494159979297</v>
      </c>
      <c r="Q2786" s="1">
        <v>0.85563213893345424</v>
      </c>
      <c r="R2786" s="1">
        <v>0.9329846751933194</v>
      </c>
      <c r="S2786" s="1">
        <v>0.79829167322779393</v>
      </c>
      <c r="T2786" s="1">
        <v>0.79829167322779393</v>
      </c>
      <c r="U2786" s="1">
        <v>0.79490494159979297</v>
      </c>
      <c r="V2786" s="1">
        <v>406.790663</v>
      </c>
      <c r="W2786" s="1">
        <v>379.211635</v>
      </c>
      <c r="X2786" s="1">
        <v>262.000766</v>
      </c>
      <c r="Y2786" s="1">
        <v>389.46</v>
      </c>
      <c r="Z2786" s="7">
        <v>74463.375599999999</v>
      </c>
      <c r="AA2786" s="7">
        <v>3.8925686985999999</v>
      </c>
      <c r="AB2786" s="7">
        <v>3.868896007</v>
      </c>
      <c r="AC2786" s="7" t="s">
        <v>444</v>
      </c>
      <c r="AD2786" s="7" t="s">
        <v>445</v>
      </c>
      <c r="AE2786" s="7">
        <v>2.5904578367000002</v>
      </c>
      <c r="AF2786" s="7" t="s">
        <v>445</v>
      </c>
      <c r="AG2786" s="7">
        <v>4.3145161006999997</v>
      </c>
    </row>
    <row r="2787" spans="1:33" x14ac:dyDescent="0.25">
      <c r="A2787" s="1">
        <v>32428</v>
      </c>
      <c r="B2787" s="1">
        <v>10093000</v>
      </c>
      <c r="C2787" s="1">
        <v>9221205</v>
      </c>
      <c r="D2787" s="1">
        <v>151028</v>
      </c>
      <c r="E2787" s="1" t="s">
        <v>656</v>
      </c>
      <c r="F2787" s="1">
        <v>34203085</v>
      </c>
      <c r="G2787" s="1">
        <v>1.83</v>
      </c>
      <c r="H2787" s="1">
        <v>57.877404883588085</v>
      </c>
      <c r="I2787" s="1">
        <v>-32.323284690701961</v>
      </c>
      <c r="J2787" s="1">
        <v>5.5604342377828395</v>
      </c>
      <c r="K2787" s="1">
        <v>-54.982534900930709</v>
      </c>
      <c r="L2787" s="1">
        <v>55.307229639919512</v>
      </c>
      <c r="M2787" s="1">
        <v>141.70500183105469</v>
      </c>
      <c r="N2787" s="1">
        <v>0.82344820840018129</v>
      </c>
      <c r="O2787" s="1">
        <v>0.96533690096206171</v>
      </c>
      <c r="P2787" s="1">
        <v>0.79490494159979297</v>
      </c>
      <c r="Q2787" s="1">
        <v>0.85563213893345424</v>
      </c>
      <c r="R2787" s="1">
        <v>0.9329846751933194</v>
      </c>
      <c r="S2787" s="1">
        <v>0.79829167322779393</v>
      </c>
      <c r="T2787" s="1">
        <v>0.79829167322779393</v>
      </c>
      <c r="U2787" s="1">
        <v>0.79490494159979297</v>
      </c>
      <c r="V2787" s="1">
        <v>406.790663</v>
      </c>
      <c r="W2787" s="1">
        <v>379.211635</v>
      </c>
      <c r="X2787" s="1">
        <v>262.000766</v>
      </c>
      <c r="Y2787" s="1">
        <v>389.46</v>
      </c>
      <c r="Z2787" s="7">
        <v>74463.375599999999</v>
      </c>
      <c r="AA2787" s="7">
        <v>4.4502314531999998</v>
      </c>
      <c r="AB2787" s="7">
        <v>4.2082017702999996</v>
      </c>
      <c r="AC2787" s="7" t="s">
        <v>444</v>
      </c>
      <c r="AD2787" s="7" t="s">
        <v>445</v>
      </c>
      <c r="AE2787" s="7">
        <v>2.8039903080999999</v>
      </c>
      <c r="AF2787" s="7" t="s">
        <v>445</v>
      </c>
      <c r="AG2787" s="7">
        <v>4.6305821314999998</v>
      </c>
    </row>
    <row r="2788" spans="1:33" ht="45" x14ac:dyDescent="0.25">
      <c r="A2788" s="1">
        <v>32401</v>
      </c>
      <c r="B2788" s="1">
        <v>10050000</v>
      </c>
      <c r="C2788" s="1">
        <v>9222265</v>
      </c>
      <c r="D2788" s="1">
        <v>151002</v>
      </c>
      <c r="E2788" s="248" t="s">
        <v>673</v>
      </c>
      <c r="F2788" s="1">
        <v>34203085</v>
      </c>
      <c r="G2788" s="1">
        <v>1.83</v>
      </c>
      <c r="H2788" s="1">
        <v>77.512102065550266</v>
      </c>
      <c r="I2788" s="1">
        <v>-41.045013985502983</v>
      </c>
      <c r="J2788" s="1">
        <v>7.6287976144845437</v>
      </c>
      <c r="K2788" s="1">
        <v>-69.233226713802495</v>
      </c>
      <c r="L2788" s="1">
        <v>73.997898269574151</v>
      </c>
      <c r="M2788" s="1">
        <v>62.837501525878906</v>
      </c>
      <c r="N2788" s="1">
        <v>0.96804079744550919</v>
      </c>
      <c r="O2788" s="1">
        <v>0.96533690096206171</v>
      </c>
      <c r="P2788" s="1">
        <v>0.93448550341089076</v>
      </c>
      <c r="Q2788" s="1">
        <v>0.96513541539510095</v>
      </c>
      <c r="R2788" s="1">
        <v>0.9329846751933194</v>
      </c>
      <c r="S2788" s="1">
        <v>0.90045655204996766</v>
      </c>
      <c r="T2788" s="1">
        <v>0.90045655204996766</v>
      </c>
      <c r="U2788" s="1">
        <v>0.93448550341089076</v>
      </c>
      <c r="V2788" s="1">
        <v>406.790663</v>
      </c>
      <c r="W2788" s="1">
        <v>379.211635</v>
      </c>
      <c r="X2788" s="1">
        <v>262.000766</v>
      </c>
      <c r="Y2788" s="1">
        <v>389.46</v>
      </c>
      <c r="Z2788" s="7">
        <v>74463.375599999999</v>
      </c>
      <c r="AA2788" s="7">
        <v>3.7888897376999999</v>
      </c>
      <c r="AB2788" s="7">
        <v>3.5717735191000002</v>
      </c>
      <c r="AC2788" s="7" t="s">
        <v>444</v>
      </c>
      <c r="AD2788" s="7" t="s">
        <v>445</v>
      </c>
      <c r="AE2788" s="7">
        <v>2.4076167987999999</v>
      </c>
      <c r="AF2788" s="7" t="s">
        <v>445</v>
      </c>
      <c r="AG2788" s="7">
        <v>4.2567927486999997</v>
      </c>
    </row>
    <row r="2789" spans="1:33" ht="45" x14ac:dyDescent="0.25">
      <c r="A2789" s="1">
        <v>32402</v>
      </c>
      <c r="B2789" s="1">
        <v>10051000</v>
      </c>
      <c r="C2789" s="1">
        <v>9222265</v>
      </c>
      <c r="D2789" s="1">
        <v>151005</v>
      </c>
      <c r="E2789" s="248" t="s">
        <v>673</v>
      </c>
      <c r="F2789" s="1">
        <v>34203085</v>
      </c>
      <c r="G2789" s="1">
        <v>1.83</v>
      </c>
      <c r="H2789" s="1">
        <v>71.434244453183027</v>
      </c>
      <c r="I2789" s="1">
        <v>-28.674031415879789</v>
      </c>
      <c r="J2789" s="1">
        <v>15.438953945201586</v>
      </c>
      <c r="K2789" s="1">
        <v>-65.41903378990358</v>
      </c>
      <c r="L2789" s="1">
        <v>65.111093140796484</v>
      </c>
      <c r="M2789" s="1">
        <v>62.837501525878906</v>
      </c>
      <c r="N2789" s="1">
        <v>0.96804079744550919</v>
      </c>
      <c r="O2789" s="1">
        <v>0.96533690096206171</v>
      </c>
      <c r="P2789" s="1">
        <v>0.93448550341089076</v>
      </c>
      <c r="Q2789" s="1">
        <v>0.96513541539510095</v>
      </c>
      <c r="R2789" s="1">
        <v>0.9329846751933194</v>
      </c>
      <c r="S2789" s="1">
        <v>0.90045655204996766</v>
      </c>
      <c r="T2789" s="1">
        <v>0.90045655204996766</v>
      </c>
      <c r="U2789" s="1">
        <v>0.93448550341089076</v>
      </c>
      <c r="V2789" s="1">
        <v>406.790663</v>
      </c>
      <c r="W2789" s="1">
        <v>379.211635</v>
      </c>
      <c r="X2789" s="1">
        <v>262.000766</v>
      </c>
      <c r="Y2789" s="1">
        <v>389.46</v>
      </c>
      <c r="Z2789" s="7">
        <v>74463.375599999999</v>
      </c>
      <c r="AA2789" s="7">
        <v>4.4425100015999996</v>
      </c>
      <c r="AB2789" s="7">
        <v>3.9607548641000001</v>
      </c>
      <c r="AC2789" s="7" t="s">
        <v>444</v>
      </c>
      <c r="AD2789" s="7" t="s">
        <v>445</v>
      </c>
      <c r="AE2789" s="7">
        <v>2.6062945708999998</v>
      </c>
      <c r="AF2789" s="7" t="s">
        <v>445</v>
      </c>
      <c r="AG2789" s="7">
        <v>4.5632849199000001</v>
      </c>
    </row>
    <row r="2790" spans="1:33" ht="30" x14ac:dyDescent="0.25">
      <c r="A2790" s="1">
        <v>32403</v>
      </c>
      <c r="B2790" s="1">
        <v>10053000</v>
      </c>
      <c r="C2790" s="1">
        <v>9222266</v>
      </c>
      <c r="D2790" s="1">
        <v>151011</v>
      </c>
      <c r="E2790" s="248" t="s">
        <v>674</v>
      </c>
      <c r="F2790" s="1">
        <v>34203085</v>
      </c>
      <c r="G2790" s="1">
        <v>1.83</v>
      </c>
      <c r="H2790" s="1">
        <v>78.639942153577337</v>
      </c>
      <c r="I2790" s="1">
        <v>-36.973628515161074</v>
      </c>
      <c r="J2790" s="1">
        <v>13.252344491407136</v>
      </c>
      <c r="K2790" s="1">
        <v>-74.938467977331271</v>
      </c>
      <c r="L2790" s="1">
        <v>72.924183661293753</v>
      </c>
      <c r="M2790" s="1">
        <v>88.919998168945313</v>
      </c>
      <c r="N2790" s="1">
        <v>0.94811666806538897</v>
      </c>
      <c r="O2790" s="1">
        <v>0.96533690096206171</v>
      </c>
      <c r="P2790" s="1">
        <v>0.91525200610071833</v>
      </c>
      <c r="Q2790" s="1">
        <v>0.94340000152587888</v>
      </c>
      <c r="R2790" s="1">
        <v>0.9329846751933194</v>
      </c>
      <c r="S2790" s="1">
        <v>0.88017774400099913</v>
      </c>
      <c r="T2790" s="1">
        <v>0.88017774400099913</v>
      </c>
      <c r="U2790" s="1">
        <v>0.91525200610071833</v>
      </c>
      <c r="V2790" s="1">
        <v>406.790663</v>
      </c>
      <c r="W2790" s="1">
        <v>379.211635</v>
      </c>
      <c r="X2790" s="1">
        <v>262.000766</v>
      </c>
      <c r="Y2790" s="1">
        <v>389.46</v>
      </c>
      <c r="Z2790" s="7">
        <v>74463.375599999999</v>
      </c>
      <c r="AA2790" s="7">
        <v>3.7593842296000002</v>
      </c>
      <c r="AB2790" s="7">
        <v>3.4134596257999998</v>
      </c>
      <c r="AC2790" s="7" t="s">
        <v>444</v>
      </c>
      <c r="AD2790" s="7" t="s">
        <v>445</v>
      </c>
      <c r="AE2790" s="7">
        <v>2.0772879318999999</v>
      </c>
      <c r="AF2790" s="7" t="s">
        <v>445</v>
      </c>
      <c r="AG2790" s="7">
        <v>3.7566230791000002</v>
      </c>
    </row>
    <row r="2791" spans="1:33" ht="30" x14ac:dyDescent="0.25">
      <c r="A2791" s="1">
        <v>32404</v>
      </c>
      <c r="B2791" s="1">
        <v>10052000</v>
      </c>
      <c r="C2791" s="1">
        <v>9222266</v>
      </c>
      <c r="D2791" s="1">
        <v>151008</v>
      </c>
      <c r="E2791" s="248" t="s">
        <v>674</v>
      </c>
      <c r="F2791" s="1">
        <v>34203085</v>
      </c>
      <c r="G2791" s="1">
        <v>1.83</v>
      </c>
      <c r="H2791" s="1">
        <v>78.032430168218511</v>
      </c>
      <c r="I2791" s="1">
        <v>-42.558156819805887</v>
      </c>
      <c r="J2791" s="1">
        <v>6.822949326025129</v>
      </c>
      <c r="K2791" s="1">
        <v>-73.420611516956626</v>
      </c>
      <c r="L2791" s="1">
        <v>74.856630478135102</v>
      </c>
      <c r="M2791" s="1">
        <v>88.919998168945313</v>
      </c>
      <c r="N2791" s="1">
        <v>0.94811666806538897</v>
      </c>
      <c r="O2791" s="1">
        <v>0.96533690096206171</v>
      </c>
      <c r="P2791" s="1">
        <v>0.91525200610071833</v>
      </c>
      <c r="Q2791" s="1">
        <v>0.94340000152587888</v>
      </c>
      <c r="R2791" s="1">
        <v>0.9329846751933194</v>
      </c>
      <c r="S2791" s="1">
        <v>0.88017774400099913</v>
      </c>
      <c r="T2791" s="1">
        <v>0.88017774400099913</v>
      </c>
      <c r="U2791" s="1">
        <v>0.91525200610071833</v>
      </c>
      <c r="V2791" s="1">
        <v>406.790663</v>
      </c>
      <c r="W2791" s="1">
        <v>379.211635</v>
      </c>
      <c r="X2791" s="1">
        <v>262.000766</v>
      </c>
      <c r="Y2791" s="1">
        <v>389.46</v>
      </c>
      <c r="Z2791" s="7">
        <v>74463.375599999999</v>
      </c>
      <c r="AA2791" s="7">
        <v>3.6365192695999999</v>
      </c>
      <c r="AB2791" s="7">
        <v>3.4478200783999999</v>
      </c>
      <c r="AC2791" s="7" t="s">
        <v>444</v>
      </c>
      <c r="AD2791" s="7" t="s">
        <v>445</v>
      </c>
      <c r="AE2791" s="7">
        <v>2.1409060532000002</v>
      </c>
      <c r="AF2791" s="7" t="s">
        <v>445</v>
      </c>
      <c r="AG2791" s="7">
        <v>3.8549588314999998</v>
      </c>
    </row>
    <row r="2792" spans="1:33" ht="30" x14ac:dyDescent="0.25">
      <c r="A2792" s="1">
        <v>32405</v>
      </c>
      <c r="B2792" s="1">
        <v>10056000</v>
      </c>
      <c r="C2792" s="1">
        <v>9222277</v>
      </c>
      <c r="D2792" s="1">
        <v>151020</v>
      </c>
      <c r="E2792" s="248" t="s">
        <v>675</v>
      </c>
      <c r="F2792" s="1">
        <v>34203085</v>
      </c>
      <c r="G2792" s="1">
        <v>1.83</v>
      </c>
      <c r="H2792" s="1">
        <v>48.502852009016365</v>
      </c>
      <c r="I2792" s="1">
        <v>-26.461665338458651</v>
      </c>
      <c r="J2792" s="1">
        <v>7.5671642965198593</v>
      </c>
      <c r="K2792" s="1">
        <v>-45.506051159369321</v>
      </c>
      <c r="L2792" s="1">
        <v>45.200174097023584</v>
      </c>
      <c r="M2792" s="1">
        <v>124.79000091552734</v>
      </c>
      <c r="N2792" s="1">
        <v>0.87781785420009051</v>
      </c>
      <c r="O2792" s="1">
        <v>0.96533690096206171</v>
      </c>
      <c r="P2792" s="1">
        <v>0.84738996698268232</v>
      </c>
      <c r="Q2792" s="1">
        <v>0.89187856946672706</v>
      </c>
      <c r="R2792" s="1">
        <v>0.9329846751933194</v>
      </c>
      <c r="S2792" s="1">
        <v>0.83210903744579667</v>
      </c>
      <c r="T2792" s="1">
        <v>0.83210903744579667</v>
      </c>
      <c r="U2792" s="1">
        <v>0.84738996698268232</v>
      </c>
      <c r="V2792" s="1">
        <v>406.790663</v>
      </c>
      <c r="W2792" s="1">
        <v>379.211635</v>
      </c>
      <c r="X2792" s="1">
        <v>262.000766</v>
      </c>
      <c r="Y2792" s="1">
        <v>389.46</v>
      </c>
      <c r="Z2792" s="7">
        <v>74463.375599999999</v>
      </c>
      <c r="AA2792" s="7">
        <v>6.1092676363000002</v>
      </c>
      <c r="AB2792" s="7">
        <v>5.6251802018000001</v>
      </c>
      <c r="AC2792" s="7" t="s">
        <v>444</v>
      </c>
      <c r="AD2792" s="7" t="s">
        <v>445</v>
      </c>
      <c r="AE2792" s="7">
        <v>3.7908618667999998</v>
      </c>
      <c r="AF2792" s="7" t="s">
        <v>445</v>
      </c>
      <c r="AG2792" s="7">
        <v>6.2523211337999998</v>
      </c>
    </row>
    <row r="2793" spans="1:33" ht="30" x14ac:dyDescent="0.25">
      <c r="A2793" s="1">
        <v>32406</v>
      </c>
      <c r="B2793" s="1">
        <v>10057000</v>
      </c>
      <c r="C2793" s="1">
        <v>9222277</v>
      </c>
      <c r="D2793" s="1">
        <v>151023</v>
      </c>
      <c r="E2793" s="248" t="s">
        <v>675</v>
      </c>
      <c r="F2793" s="1">
        <v>34203085</v>
      </c>
      <c r="G2793" s="1">
        <v>1.83</v>
      </c>
      <c r="H2793" s="1">
        <v>67.903735399277096</v>
      </c>
      <c r="I2793" s="1">
        <v>-43.669295908015705</v>
      </c>
      <c r="J2793" s="1">
        <v>6.1671485947853242</v>
      </c>
      <c r="K2793" s="1">
        <v>-63.377820685643634</v>
      </c>
      <c r="L2793" s="1">
        <v>65.052384193976067</v>
      </c>
      <c r="M2793" s="1">
        <v>124.79000091552734</v>
      </c>
      <c r="N2793" s="1">
        <v>0.87781785420009051</v>
      </c>
      <c r="O2793" s="1">
        <v>0.96533690096206171</v>
      </c>
      <c r="P2793" s="1">
        <v>0.84738996698268232</v>
      </c>
      <c r="Q2793" s="1">
        <v>0.89187856946672706</v>
      </c>
      <c r="R2793" s="1">
        <v>0.9329846751933194</v>
      </c>
      <c r="S2793" s="1">
        <v>0.83210903744579667</v>
      </c>
      <c r="T2793" s="1">
        <v>0.83210903744579667</v>
      </c>
      <c r="U2793" s="1">
        <v>0.84738996698268232</v>
      </c>
      <c r="V2793" s="1">
        <v>406.790663</v>
      </c>
      <c r="W2793" s="1">
        <v>379.211635</v>
      </c>
      <c r="X2793" s="1">
        <v>262.000766</v>
      </c>
      <c r="Y2793" s="1">
        <v>389.46</v>
      </c>
      <c r="Z2793" s="7">
        <v>74463.375599999999</v>
      </c>
      <c r="AA2793" s="7">
        <v>3.9397134146999999</v>
      </c>
      <c r="AB2793" s="7">
        <v>3.7322895120999999</v>
      </c>
      <c r="AC2793" s="7" t="s">
        <v>444</v>
      </c>
      <c r="AD2793" s="7" t="s">
        <v>445</v>
      </c>
      <c r="AE2793" s="7">
        <v>2.4398974727999998</v>
      </c>
      <c r="AF2793" s="7" t="s">
        <v>445</v>
      </c>
      <c r="AG2793" s="7">
        <v>4.2072553610999996</v>
      </c>
    </row>
    <row r="2794" spans="1:33" ht="30" x14ac:dyDescent="0.25">
      <c r="A2794" s="1">
        <v>32407</v>
      </c>
      <c r="B2794" s="1">
        <v>10055000</v>
      </c>
      <c r="C2794" s="1">
        <v>9222277</v>
      </c>
      <c r="D2794" s="1">
        <v>151017</v>
      </c>
      <c r="E2794" s="248" t="s">
        <v>675</v>
      </c>
      <c r="F2794" s="1">
        <v>34203085</v>
      </c>
      <c r="G2794" s="1">
        <v>1.83</v>
      </c>
      <c r="H2794" s="1">
        <v>52.750650880011712</v>
      </c>
      <c r="I2794" s="1">
        <v>-26.202005141369234</v>
      </c>
      <c r="J2794" s="1">
        <v>11.291101250026109</v>
      </c>
      <c r="K2794" s="1">
        <v>-50.419857420764473</v>
      </c>
      <c r="L2794" s="1">
        <v>48.114193669984701</v>
      </c>
      <c r="M2794" s="1">
        <v>124.79000091552734</v>
      </c>
      <c r="N2794" s="1">
        <v>0.87781785420009051</v>
      </c>
      <c r="O2794" s="1">
        <v>0.96533690096206171</v>
      </c>
      <c r="P2794" s="1">
        <v>0.84738996698268232</v>
      </c>
      <c r="Q2794" s="1">
        <v>0.89187856946672706</v>
      </c>
      <c r="R2794" s="1">
        <v>0.9329846751933194</v>
      </c>
      <c r="S2794" s="1">
        <v>0.83210903744579667</v>
      </c>
      <c r="T2794" s="1">
        <v>0.83210903744579667</v>
      </c>
      <c r="U2794" s="1">
        <v>0.84738996698268232</v>
      </c>
      <c r="V2794" s="1">
        <v>406.790663</v>
      </c>
      <c r="W2794" s="1">
        <v>379.211635</v>
      </c>
      <c r="X2794" s="1">
        <v>262.000766</v>
      </c>
      <c r="Y2794" s="1">
        <v>389.46</v>
      </c>
      <c r="Z2794" s="7">
        <v>74463.375599999999</v>
      </c>
      <c r="AA2794" s="7">
        <v>5.6786972896999997</v>
      </c>
      <c r="AB2794" s="7">
        <v>5.0916809461000003</v>
      </c>
      <c r="AC2794" s="7" t="s">
        <v>444</v>
      </c>
      <c r="AD2794" s="7" t="s">
        <v>445</v>
      </c>
      <c r="AE2794" s="7">
        <v>3.3239552104999999</v>
      </c>
      <c r="AF2794" s="7" t="s">
        <v>445</v>
      </c>
      <c r="AG2794" s="7">
        <v>5.5455261761000001</v>
      </c>
    </row>
    <row r="2795" spans="1:33" ht="30" x14ac:dyDescent="0.25">
      <c r="A2795" s="1">
        <v>32408</v>
      </c>
      <c r="B2795" s="1">
        <v>10054000</v>
      </c>
      <c r="C2795" s="1">
        <v>9222277</v>
      </c>
      <c r="D2795" s="1">
        <v>151014</v>
      </c>
      <c r="E2795" s="248" t="s">
        <v>675</v>
      </c>
      <c r="F2795" s="1">
        <v>34203085</v>
      </c>
      <c r="G2795" s="1">
        <v>1.83</v>
      </c>
      <c r="H2795" s="1">
        <v>52.971167150563701</v>
      </c>
      <c r="I2795" s="1">
        <v>-24.938240071867387</v>
      </c>
      <c r="J2795" s="1">
        <v>12.375191517645089</v>
      </c>
      <c r="K2795" s="1">
        <v>-50.660615982042657</v>
      </c>
      <c r="L2795" s="1">
        <v>47.999397350232435</v>
      </c>
      <c r="M2795" s="1">
        <v>124.79000091552734</v>
      </c>
      <c r="N2795" s="1">
        <v>0.87781785420009051</v>
      </c>
      <c r="O2795" s="1">
        <v>0.96533690096206171</v>
      </c>
      <c r="P2795" s="1">
        <v>0.84738996698268232</v>
      </c>
      <c r="Q2795" s="1">
        <v>0.89187856946672706</v>
      </c>
      <c r="R2795" s="1">
        <v>0.9329846751933194</v>
      </c>
      <c r="S2795" s="1">
        <v>0.83210903744579667</v>
      </c>
      <c r="T2795" s="1">
        <v>0.83210903744579667</v>
      </c>
      <c r="U2795" s="1">
        <v>0.84738996698268232</v>
      </c>
      <c r="V2795" s="1">
        <v>406.790663</v>
      </c>
      <c r="W2795" s="1">
        <v>379.211635</v>
      </c>
      <c r="X2795" s="1">
        <v>262.000766</v>
      </c>
      <c r="Y2795" s="1">
        <v>389.46</v>
      </c>
      <c r="Z2795" s="7">
        <v>74463.375599999999</v>
      </c>
      <c r="AA2795" s="7">
        <v>5.6946701958999997</v>
      </c>
      <c r="AB2795" s="7">
        <v>5.0663215887000002</v>
      </c>
      <c r="AC2795" s="7" t="s">
        <v>444</v>
      </c>
      <c r="AD2795" s="7" t="s">
        <v>445</v>
      </c>
      <c r="AE2795" s="7">
        <v>3.3034061268000001</v>
      </c>
      <c r="AF2795" s="7" t="s">
        <v>445</v>
      </c>
      <c r="AG2795" s="7">
        <v>5.5144193401999999</v>
      </c>
    </row>
    <row r="2796" spans="1:33" ht="30" x14ac:dyDescent="0.25">
      <c r="A2796" s="1">
        <v>32409</v>
      </c>
      <c r="B2796" s="1">
        <v>11051000</v>
      </c>
      <c r="C2796" s="1">
        <v>9222310</v>
      </c>
      <c r="D2796" s="1">
        <v>151032</v>
      </c>
      <c r="E2796" s="248" t="s">
        <v>676</v>
      </c>
      <c r="F2796" s="1">
        <v>34203085</v>
      </c>
      <c r="G2796" s="1">
        <v>1.83</v>
      </c>
      <c r="H2796" s="1">
        <v>63.165173158707525</v>
      </c>
      <c r="I2796" s="1">
        <v>-44.180339828371444</v>
      </c>
      <c r="J2796" s="1">
        <v>-3.0589935747451777</v>
      </c>
      <c r="K2796" s="1">
        <v>-59.158665850152005</v>
      </c>
      <c r="L2796" s="1">
        <v>64.748956189492077</v>
      </c>
      <c r="M2796" s="1">
        <v>85.1925048828125</v>
      </c>
      <c r="N2796" s="1">
        <v>0.95096405877007384</v>
      </c>
      <c r="O2796" s="1">
        <v>0.96533690096206171</v>
      </c>
      <c r="P2796" s="1">
        <v>0.91800069741940704</v>
      </c>
      <c r="Q2796" s="1">
        <v>0.94650624593098964</v>
      </c>
      <c r="R2796" s="1">
        <v>0.9329846751933194</v>
      </c>
      <c r="S2796" s="1">
        <v>0.88307582242837246</v>
      </c>
      <c r="T2796" s="1">
        <v>0.88307582242837246</v>
      </c>
      <c r="U2796" s="1">
        <v>0.91800069741940704</v>
      </c>
      <c r="V2796" s="1">
        <v>406.790663</v>
      </c>
      <c r="W2796" s="1">
        <v>379.211635</v>
      </c>
      <c r="X2796" s="1">
        <v>262.000766</v>
      </c>
      <c r="Y2796" s="1">
        <v>389.46</v>
      </c>
      <c r="Z2796" s="7">
        <v>74463.375599999999</v>
      </c>
      <c r="AA2796" s="7">
        <v>4.3764039744999996</v>
      </c>
      <c r="AB2796" s="7">
        <v>4.511210181</v>
      </c>
      <c r="AC2796" s="7" t="s">
        <v>444</v>
      </c>
      <c r="AD2796" s="7">
        <v>74.634857104999995</v>
      </c>
      <c r="AE2796" s="7">
        <v>2.9109492851000001</v>
      </c>
      <c r="AF2796" s="7">
        <v>115.87652912</v>
      </c>
      <c r="AG2796" s="7">
        <v>5.0434857087999996</v>
      </c>
    </row>
    <row r="2797" spans="1:33" ht="30" x14ac:dyDescent="0.25">
      <c r="A2797" s="1">
        <v>32410</v>
      </c>
      <c r="B2797" s="1">
        <v>16051000</v>
      </c>
      <c r="C2797" s="1">
        <v>9222310</v>
      </c>
      <c r="D2797" s="1">
        <v>151035</v>
      </c>
      <c r="E2797" s="248" t="s">
        <v>676</v>
      </c>
      <c r="F2797" s="1">
        <v>34203085</v>
      </c>
      <c r="G2797" s="1">
        <v>1.83</v>
      </c>
      <c r="H2797" s="1">
        <v>63.103428804396444</v>
      </c>
      <c r="I2797" s="1">
        <v>-43.694817043882082</v>
      </c>
      <c r="J2797" s="1">
        <v>-2.6193308677204059</v>
      </c>
      <c r="K2797" s="1">
        <v>-59.111902001449444</v>
      </c>
      <c r="L2797" s="1">
        <v>64.45308790400469</v>
      </c>
      <c r="M2797" s="1">
        <v>85.1925048828125</v>
      </c>
      <c r="N2797" s="1">
        <v>0.95096405877007384</v>
      </c>
      <c r="O2797" s="1">
        <v>0.96533690096206171</v>
      </c>
      <c r="P2797" s="1">
        <v>0.91800069741940704</v>
      </c>
      <c r="Q2797" s="1">
        <v>0.94650624593098964</v>
      </c>
      <c r="R2797" s="1">
        <v>0.9329846751933194</v>
      </c>
      <c r="S2797" s="1">
        <v>0.88307582242837246</v>
      </c>
      <c r="T2797" s="1">
        <v>0.88307582242837246</v>
      </c>
      <c r="U2797" s="1">
        <v>0.91800069741940704</v>
      </c>
      <c r="V2797" s="1">
        <v>406.790663</v>
      </c>
      <c r="W2797" s="1">
        <v>379.211635</v>
      </c>
      <c r="X2797" s="1">
        <v>262.000766</v>
      </c>
      <c r="Y2797" s="1">
        <v>389.46</v>
      </c>
      <c r="Z2797" s="7">
        <v>74463.375599999999</v>
      </c>
      <c r="AA2797" s="7">
        <v>4.4010840554000001</v>
      </c>
      <c r="AB2797" s="7">
        <v>4.5166026949000004</v>
      </c>
      <c r="AC2797" s="7" t="s">
        <v>444</v>
      </c>
      <c r="AD2797" s="7">
        <v>87.330399478999993</v>
      </c>
      <c r="AE2797" s="7">
        <v>2.9140432650000001</v>
      </c>
      <c r="AF2797" s="7">
        <v>135.49461242999999</v>
      </c>
      <c r="AG2797" s="7">
        <v>5.0482667536000001</v>
      </c>
    </row>
    <row r="2798" spans="1:33" ht="30" x14ac:dyDescent="0.25">
      <c r="A2798" s="1">
        <v>32411</v>
      </c>
      <c r="B2798" s="1">
        <v>10058000</v>
      </c>
      <c r="C2798" s="1">
        <v>9222310</v>
      </c>
      <c r="D2798" s="1">
        <v>151026</v>
      </c>
      <c r="E2798" s="248" t="s">
        <v>676</v>
      </c>
      <c r="F2798" s="1">
        <v>34203085</v>
      </c>
      <c r="G2798" s="1">
        <v>1.83</v>
      </c>
      <c r="H2798" s="1">
        <v>68.15491985803969</v>
      </c>
      <c r="I2798" s="1">
        <v>-41.162268170973739</v>
      </c>
      <c r="J2798" s="1">
        <v>4.7158574766014407</v>
      </c>
      <c r="K2798" s="1">
        <v>-63.956613003164009</v>
      </c>
      <c r="L2798" s="1">
        <v>65.924421527463764</v>
      </c>
      <c r="M2798" s="1">
        <v>85.1925048828125</v>
      </c>
      <c r="N2798" s="1">
        <v>0.95096405877007384</v>
      </c>
      <c r="O2798" s="1">
        <v>0.96533690096206171</v>
      </c>
      <c r="P2798" s="1">
        <v>0.91800069741940704</v>
      </c>
      <c r="Q2798" s="1">
        <v>0.94650624593098964</v>
      </c>
      <c r="R2798" s="1">
        <v>0.9329846751933194</v>
      </c>
      <c r="S2798" s="1">
        <v>0.88307582242837246</v>
      </c>
      <c r="T2798" s="1">
        <v>0.88307582242837246</v>
      </c>
      <c r="U2798" s="1">
        <v>0.91800069741940704</v>
      </c>
      <c r="V2798" s="1">
        <v>406.790663</v>
      </c>
      <c r="W2798" s="1">
        <v>379.211635</v>
      </c>
      <c r="X2798" s="1">
        <v>262.000766</v>
      </c>
      <c r="Y2798" s="1">
        <v>389.46</v>
      </c>
      <c r="Z2798" s="7">
        <v>74463.375599999999</v>
      </c>
      <c r="AA2798" s="7">
        <v>4.2805400083</v>
      </c>
      <c r="AB2798" s="7">
        <v>4.1077243745000001</v>
      </c>
      <c r="AC2798" s="7" t="s">
        <v>444</v>
      </c>
      <c r="AD2798" s="7" t="s">
        <v>445</v>
      </c>
      <c r="AE2798" s="7">
        <v>2.6175546366</v>
      </c>
      <c r="AF2798" s="7" t="s">
        <v>445</v>
      </c>
      <c r="AG2798" s="7">
        <v>4.5901107770999996</v>
      </c>
    </row>
    <row r="2799" spans="1:33" ht="30" x14ac:dyDescent="0.25">
      <c r="A2799" s="1">
        <v>32412</v>
      </c>
      <c r="B2799" s="1">
        <v>10093000</v>
      </c>
      <c r="C2799" s="1">
        <v>9222310</v>
      </c>
      <c r="D2799" s="1">
        <v>151029</v>
      </c>
      <c r="E2799" s="248" t="s">
        <v>676</v>
      </c>
      <c r="F2799" s="1">
        <v>34203085</v>
      </c>
      <c r="G2799" s="1">
        <v>1.83</v>
      </c>
      <c r="H2799" s="1">
        <v>59.069345086144587</v>
      </c>
      <c r="I2799" s="1">
        <v>-36.645284292520643</v>
      </c>
      <c r="J2799" s="1">
        <v>2.3377920145442643</v>
      </c>
      <c r="K2799" s="1">
        <v>-55.827018792768854</v>
      </c>
      <c r="L2799" s="1">
        <v>57.935856366504744</v>
      </c>
      <c r="M2799" s="1">
        <v>85.1925048828125</v>
      </c>
      <c r="N2799" s="1">
        <v>0.95096405877007384</v>
      </c>
      <c r="O2799" s="1">
        <v>0.96533690096206171</v>
      </c>
      <c r="P2799" s="1">
        <v>0.91800069741940704</v>
      </c>
      <c r="Q2799" s="1">
        <v>0.94650624593098964</v>
      </c>
      <c r="R2799" s="1">
        <v>0.9329846751933194</v>
      </c>
      <c r="S2799" s="1">
        <v>0.88307582242837246</v>
      </c>
      <c r="T2799" s="1">
        <v>0.88307582242837246</v>
      </c>
      <c r="U2799" s="1">
        <v>0.91800069741940704</v>
      </c>
      <c r="V2799" s="1">
        <v>406.790663</v>
      </c>
      <c r="W2799" s="1">
        <v>379.211635</v>
      </c>
      <c r="X2799" s="1">
        <v>262.000766</v>
      </c>
      <c r="Y2799" s="1">
        <v>389.46</v>
      </c>
      <c r="Z2799" s="7">
        <v>74463.375599999999</v>
      </c>
      <c r="AA2799" s="7">
        <v>5.0086545229999997</v>
      </c>
      <c r="AB2799" s="7">
        <v>4.8933537334999997</v>
      </c>
      <c r="AC2799" s="7" t="s">
        <v>444</v>
      </c>
      <c r="AD2799" s="7" t="s">
        <v>445</v>
      </c>
      <c r="AE2799" s="7">
        <v>3.1443470727</v>
      </c>
      <c r="AF2799" s="7" t="s">
        <v>445</v>
      </c>
      <c r="AG2799" s="7">
        <v>5.4041490902999998</v>
      </c>
    </row>
    <row r="2800" spans="1:33" ht="30" x14ac:dyDescent="0.25">
      <c r="A2800" s="1">
        <v>32401</v>
      </c>
      <c r="B2800" s="1">
        <v>10053000</v>
      </c>
      <c r="C2800" s="1">
        <v>9223213</v>
      </c>
      <c r="D2800" s="1">
        <v>151012</v>
      </c>
      <c r="E2800" s="248" t="s">
        <v>677</v>
      </c>
      <c r="F2800" s="1">
        <v>34203085</v>
      </c>
      <c r="G2800" s="1">
        <v>1.83</v>
      </c>
      <c r="H2800" s="1">
        <v>84.784179203204985</v>
      </c>
      <c r="I2800" s="1">
        <v>-45.414790569663161</v>
      </c>
      <c r="J2800" s="1">
        <v>9.3828967588365266</v>
      </c>
      <c r="K2800" s="1">
        <v>-81.182134277344844</v>
      </c>
      <c r="L2800" s="1">
        <v>80.504378762765526</v>
      </c>
      <c r="M2800" s="1">
        <v>168.5675048828125</v>
      </c>
      <c r="N2800" s="1">
        <v>0.72884543678977276</v>
      </c>
      <c r="O2800" s="1">
        <v>0.96533690096206171</v>
      </c>
      <c r="P2800" s="1">
        <v>0.70358139523097951</v>
      </c>
      <c r="Q2800" s="1">
        <v>0.77596089311079552</v>
      </c>
      <c r="R2800" s="1">
        <v>0.9329846751933194</v>
      </c>
      <c r="S2800" s="1">
        <v>0.7239596218216936</v>
      </c>
      <c r="T2800" s="1">
        <v>0.7239596218216936</v>
      </c>
      <c r="U2800" s="1">
        <v>0.70358139523097951</v>
      </c>
      <c r="V2800" s="1">
        <v>406.790663</v>
      </c>
      <c r="W2800" s="1">
        <v>379.211635</v>
      </c>
      <c r="X2800" s="1">
        <v>262.000766</v>
      </c>
      <c r="Y2800" s="1">
        <v>389.46</v>
      </c>
      <c r="Z2800" s="7">
        <v>74463.375599999999</v>
      </c>
      <c r="AA2800" s="7">
        <v>2.3141830958999998</v>
      </c>
      <c r="AB2800" s="7">
        <v>2.1468872346999999</v>
      </c>
      <c r="AC2800" s="7" t="s">
        <v>444</v>
      </c>
      <c r="AD2800" s="7" t="s">
        <v>445</v>
      </c>
      <c r="AE2800" s="7">
        <v>1.336449727</v>
      </c>
      <c r="AF2800" s="7" t="s">
        <v>445</v>
      </c>
      <c r="AG2800" s="7">
        <v>2.3753339035000001</v>
      </c>
    </row>
    <row r="2801" spans="1:33" ht="30" x14ac:dyDescent="0.25">
      <c r="A2801" s="1">
        <v>32402</v>
      </c>
      <c r="B2801" s="1">
        <v>10052000</v>
      </c>
      <c r="C2801" s="1">
        <v>9223213</v>
      </c>
      <c r="D2801" s="1">
        <v>151009</v>
      </c>
      <c r="E2801" s="248" t="s">
        <v>677</v>
      </c>
      <c r="F2801" s="1">
        <v>34203085</v>
      </c>
      <c r="G2801" s="1">
        <v>1.83</v>
      </c>
      <c r="H2801" s="1">
        <v>84.176092558700788</v>
      </c>
      <c r="I2801" s="1">
        <v>-50.985535619744525</v>
      </c>
      <c r="J2801" s="1">
        <v>2.9540677094280712</v>
      </c>
      <c r="K2801" s="1">
        <v>-79.678052528361818</v>
      </c>
      <c r="L2801" s="1">
        <v>82.739397696781523</v>
      </c>
      <c r="M2801" s="1">
        <v>168.5675048828125</v>
      </c>
      <c r="N2801" s="1">
        <v>0.72884543678977276</v>
      </c>
      <c r="O2801" s="1">
        <v>0.96533690096206171</v>
      </c>
      <c r="P2801" s="1">
        <v>0.70358139523097951</v>
      </c>
      <c r="Q2801" s="1">
        <v>0.77596089311079552</v>
      </c>
      <c r="R2801" s="1">
        <v>0.9329846751933194</v>
      </c>
      <c r="S2801" s="1">
        <v>0.7239596218216936</v>
      </c>
      <c r="T2801" s="1">
        <v>0.7239596218216936</v>
      </c>
      <c r="U2801" s="1">
        <v>0.70358139523097951</v>
      </c>
      <c r="V2801" s="1">
        <v>406.790663</v>
      </c>
      <c r="W2801" s="1">
        <v>379.211635</v>
      </c>
      <c r="X2801" s="1">
        <v>262.000766</v>
      </c>
      <c r="Y2801" s="1">
        <v>389.46</v>
      </c>
      <c r="Z2801" s="7">
        <v>74463.375599999999</v>
      </c>
      <c r="AA2801" s="7">
        <v>2.2246578857000001</v>
      </c>
      <c r="AB2801" s="7">
        <v>2.169620294</v>
      </c>
      <c r="AC2801" s="7" t="s">
        <v>444</v>
      </c>
      <c r="AD2801" s="7" t="s">
        <v>445</v>
      </c>
      <c r="AE2801" s="7">
        <v>1.3805548636</v>
      </c>
      <c r="AF2801" s="7" t="s">
        <v>445</v>
      </c>
      <c r="AG2801" s="7">
        <v>2.4390500457000002</v>
      </c>
    </row>
    <row r="2802" spans="1:33" ht="30" x14ac:dyDescent="0.25">
      <c r="A2802" s="1">
        <v>32403</v>
      </c>
      <c r="B2802" s="1">
        <v>10050000</v>
      </c>
      <c r="C2802" s="1">
        <v>9223213</v>
      </c>
      <c r="D2802" s="1">
        <v>151003</v>
      </c>
      <c r="E2802" s="248" t="s">
        <v>677</v>
      </c>
      <c r="F2802" s="1">
        <v>34203085</v>
      </c>
      <c r="G2802" s="1">
        <v>1.83</v>
      </c>
      <c r="H2802" s="1">
        <v>90.117049128304103</v>
      </c>
      <c r="I2802" s="1">
        <v>-71.170054023536125</v>
      </c>
      <c r="J2802" s="1">
        <v>-13.47452559411227</v>
      </c>
      <c r="K2802" s="1">
        <v>-81.527284676656592</v>
      </c>
      <c r="L2802" s="1">
        <v>97.555064422726801</v>
      </c>
      <c r="M2802" s="1">
        <v>168.5675048828125</v>
      </c>
      <c r="N2802" s="1">
        <v>0.72884543678977276</v>
      </c>
      <c r="O2802" s="1">
        <v>0.96533690096206171</v>
      </c>
      <c r="P2802" s="1">
        <v>0.70358139523097951</v>
      </c>
      <c r="Q2802" s="1">
        <v>0.77596089311079552</v>
      </c>
      <c r="R2802" s="1">
        <v>0.9329846751933194</v>
      </c>
      <c r="S2802" s="1">
        <v>0.7239596218216936</v>
      </c>
      <c r="T2802" s="1">
        <v>0.7239596218216936</v>
      </c>
      <c r="U2802" s="1">
        <v>0.70358139523097951</v>
      </c>
      <c r="V2802" s="1">
        <v>406.790663</v>
      </c>
      <c r="W2802" s="1">
        <v>379.211635</v>
      </c>
      <c r="X2802" s="1">
        <v>262.000766</v>
      </c>
      <c r="Y2802" s="1">
        <v>389.46</v>
      </c>
      <c r="Z2802" s="7">
        <v>74463.375599999999</v>
      </c>
      <c r="AA2802" s="7">
        <v>1.7349297837</v>
      </c>
      <c r="AB2802" s="7">
        <v>1.9606634241000001</v>
      </c>
      <c r="AC2802" s="7" t="s">
        <v>444</v>
      </c>
      <c r="AD2802" s="7">
        <v>13.076783196999999</v>
      </c>
      <c r="AE2802" s="7">
        <v>1.3265582341</v>
      </c>
      <c r="AF2802" s="7">
        <v>19.335915226000001</v>
      </c>
      <c r="AG2802" s="7">
        <v>2.3610442354000001</v>
      </c>
    </row>
    <row r="2803" spans="1:33" ht="30" x14ac:dyDescent="0.25">
      <c r="A2803" s="1">
        <v>32404</v>
      </c>
      <c r="B2803" s="1">
        <v>10051000</v>
      </c>
      <c r="C2803" s="1">
        <v>9223213</v>
      </c>
      <c r="D2803" s="1">
        <v>151006</v>
      </c>
      <c r="E2803" s="248" t="s">
        <v>677</v>
      </c>
      <c r="F2803" s="1">
        <v>34203085</v>
      </c>
      <c r="G2803" s="1">
        <v>1.83</v>
      </c>
      <c r="H2803" s="1">
        <v>84.03990088580079</v>
      </c>
      <c r="I2803" s="1">
        <v>-58.802454053358389</v>
      </c>
      <c r="J2803" s="1">
        <v>-5.6650829475609896</v>
      </c>
      <c r="K2803" s="1">
        <v>-77.709710050345336</v>
      </c>
      <c r="L2803" s="1">
        <v>87.012142746608845</v>
      </c>
      <c r="M2803" s="1">
        <v>168.5675048828125</v>
      </c>
      <c r="N2803" s="1">
        <v>0.72884543678977276</v>
      </c>
      <c r="O2803" s="1">
        <v>0.96533690096206171</v>
      </c>
      <c r="P2803" s="1">
        <v>0.70358139523097951</v>
      </c>
      <c r="Q2803" s="1">
        <v>0.77596089311079552</v>
      </c>
      <c r="R2803" s="1">
        <v>0.9329846751933194</v>
      </c>
      <c r="S2803" s="1">
        <v>0.7239596218216936</v>
      </c>
      <c r="T2803" s="1">
        <v>0.7239596218216936</v>
      </c>
      <c r="U2803" s="1">
        <v>0.70358139523097951</v>
      </c>
      <c r="V2803" s="1">
        <v>406.790663</v>
      </c>
      <c r="W2803" s="1">
        <v>379.211635</v>
      </c>
      <c r="X2803" s="1">
        <v>262.000766</v>
      </c>
      <c r="Y2803" s="1">
        <v>389.46</v>
      </c>
      <c r="Z2803" s="7">
        <v>74463.375599999999</v>
      </c>
      <c r="AA2803" s="7">
        <v>2.0663105494999998</v>
      </c>
      <c r="AB2803" s="7">
        <v>2.1747568526999999</v>
      </c>
      <c r="AC2803" s="7" t="s">
        <v>444</v>
      </c>
      <c r="AD2803" s="7">
        <v>32.481941433999999</v>
      </c>
      <c r="AE2803" s="7">
        <v>1.4408529558000001</v>
      </c>
      <c r="AF2803" s="7">
        <v>47.369425960000001</v>
      </c>
      <c r="AG2803" s="7">
        <v>2.5261592149999998</v>
      </c>
    </row>
    <row r="2804" spans="1:33" ht="30" x14ac:dyDescent="0.25">
      <c r="A2804" s="1">
        <v>32405</v>
      </c>
      <c r="B2804" s="1">
        <v>10055000</v>
      </c>
      <c r="C2804" s="1">
        <v>9223224</v>
      </c>
      <c r="D2804" s="1">
        <v>151018</v>
      </c>
      <c r="E2804" s="248" t="s">
        <v>678</v>
      </c>
      <c r="F2804" s="1">
        <v>34203085</v>
      </c>
      <c r="G2804" s="1">
        <v>1.83</v>
      </c>
      <c r="H2804" s="1">
        <v>60.318863469367287</v>
      </c>
      <c r="I2804" s="1">
        <v>-31.402939811922074</v>
      </c>
      <c r="J2804" s="1">
        <v>11.528417697220721</v>
      </c>
      <c r="K2804" s="1">
        <v>-57.664076966707576</v>
      </c>
      <c r="L2804" s="1">
        <v>55.464679851578673</v>
      </c>
      <c r="M2804" s="1">
        <v>170.40499877929688</v>
      </c>
      <c r="N2804" s="1">
        <v>0.72216364080255679</v>
      </c>
      <c r="O2804" s="1">
        <v>0.96533690096206171</v>
      </c>
      <c r="P2804" s="1">
        <v>0.69713121099981967</v>
      </c>
      <c r="Q2804" s="1">
        <v>0.76994727672230112</v>
      </c>
      <c r="R2804" s="1">
        <v>0.9329846751933194</v>
      </c>
      <c r="S2804" s="1">
        <v>0.71834900988873696</v>
      </c>
      <c r="T2804" s="1">
        <v>0.71834900988873696</v>
      </c>
      <c r="U2804" s="1">
        <v>0.69713121099981967</v>
      </c>
      <c r="V2804" s="1">
        <v>406.790663</v>
      </c>
      <c r="W2804" s="1">
        <v>379.211635</v>
      </c>
      <c r="X2804" s="1">
        <v>262.000766</v>
      </c>
      <c r="Y2804" s="1">
        <v>389.46</v>
      </c>
      <c r="Z2804" s="7">
        <v>74463.375599999999</v>
      </c>
      <c r="AA2804" s="7">
        <v>3.7662812990000001</v>
      </c>
      <c r="AB2804" s="7">
        <v>3.3827129877000002</v>
      </c>
      <c r="AC2804" s="7" t="s">
        <v>444</v>
      </c>
      <c r="AD2804" s="7" t="s">
        <v>445</v>
      </c>
      <c r="AE2804" s="7">
        <v>2.2638689586999998</v>
      </c>
      <c r="AF2804" s="7" t="s">
        <v>445</v>
      </c>
      <c r="AG2804" s="7">
        <v>3.7083858047999998</v>
      </c>
    </row>
    <row r="2805" spans="1:33" ht="30" x14ac:dyDescent="0.25">
      <c r="A2805" s="1">
        <v>32406</v>
      </c>
      <c r="B2805" s="1">
        <v>10054000</v>
      </c>
      <c r="C2805" s="1">
        <v>9223224</v>
      </c>
      <c r="D2805" s="1">
        <v>151015</v>
      </c>
      <c r="E2805" s="248" t="s">
        <v>678</v>
      </c>
      <c r="F2805" s="1">
        <v>34203085</v>
      </c>
      <c r="G2805" s="1">
        <v>1.83</v>
      </c>
      <c r="H2805" s="1">
        <v>60.539768314397918</v>
      </c>
      <c r="I2805" s="1">
        <v>-30.134765530088359</v>
      </c>
      <c r="J2805" s="1">
        <v>12.612117551443307</v>
      </c>
      <c r="K2805" s="1">
        <v>-57.909243161966643</v>
      </c>
      <c r="L2805" s="1">
        <v>55.325863902719981</v>
      </c>
      <c r="M2805" s="1">
        <v>170.40499877929688</v>
      </c>
      <c r="N2805" s="1">
        <v>0.72216364080255679</v>
      </c>
      <c r="O2805" s="1">
        <v>0.96533690096206171</v>
      </c>
      <c r="P2805" s="1">
        <v>0.69713121099981967</v>
      </c>
      <c r="Q2805" s="1">
        <v>0.76994727672230112</v>
      </c>
      <c r="R2805" s="1">
        <v>0.9329846751933194</v>
      </c>
      <c r="S2805" s="1">
        <v>0.71834900988873696</v>
      </c>
      <c r="T2805" s="1">
        <v>0.71834900988873696</v>
      </c>
      <c r="U2805" s="1">
        <v>0.69713121099981967</v>
      </c>
      <c r="V2805" s="1">
        <v>406.790663</v>
      </c>
      <c r="W2805" s="1">
        <v>379.211635</v>
      </c>
      <c r="X2805" s="1">
        <v>262.000766</v>
      </c>
      <c r="Y2805" s="1">
        <v>389.46</v>
      </c>
      <c r="Z2805" s="7">
        <v>74463.375599999999</v>
      </c>
      <c r="AA2805" s="7">
        <v>3.7782401878999998</v>
      </c>
      <c r="AB2805" s="7">
        <v>3.3667208133000002</v>
      </c>
      <c r="AC2805" s="7" t="s">
        <v>444</v>
      </c>
      <c r="AD2805" s="7" t="s">
        <v>445</v>
      </c>
      <c r="AE2805" s="7">
        <v>2.2500509516</v>
      </c>
      <c r="AF2805" s="7" t="s">
        <v>445</v>
      </c>
      <c r="AG2805" s="7">
        <v>3.6884522506000001</v>
      </c>
    </row>
    <row r="2806" spans="1:33" ht="30" x14ac:dyDescent="0.25">
      <c r="A2806" s="1">
        <v>32407</v>
      </c>
      <c r="B2806" s="1">
        <v>10056000</v>
      </c>
      <c r="C2806" s="1">
        <v>9223230</v>
      </c>
      <c r="D2806" s="1">
        <v>151021</v>
      </c>
      <c r="E2806" s="248" t="s">
        <v>679</v>
      </c>
      <c r="F2806" s="1">
        <v>34203085</v>
      </c>
      <c r="G2806" s="1">
        <v>1.83</v>
      </c>
      <c r="H2806" s="1">
        <v>58.462592054004936</v>
      </c>
      <c r="I2806" s="1">
        <v>-30.121469697466758</v>
      </c>
      <c r="J2806" s="1">
        <v>10.758948006100972</v>
      </c>
      <c r="K2806" s="1">
        <v>-54.950500880789804</v>
      </c>
      <c r="L2806" s="1">
        <v>53.895219946586792</v>
      </c>
      <c r="M2806" s="1">
        <v>157.50750732421875</v>
      </c>
      <c r="N2806" s="1">
        <v>0.76906360973011367</v>
      </c>
      <c r="O2806" s="1">
        <v>0.96533690096206171</v>
      </c>
      <c r="P2806" s="1">
        <v>0.74240548165956444</v>
      </c>
      <c r="Q2806" s="1">
        <v>0.81215724875710227</v>
      </c>
      <c r="R2806" s="1">
        <v>0.9329846751933194</v>
      </c>
      <c r="S2806" s="1">
        <v>0.75773026693754497</v>
      </c>
      <c r="T2806" s="1">
        <v>0.75773026693754497</v>
      </c>
      <c r="U2806" s="1">
        <v>0.74240548165956444</v>
      </c>
      <c r="V2806" s="1">
        <v>406.790663</v>
      </c>
      <c r="W2806" s="1">
        <v>379.211635</v>
      </c>
      <c r="X2806" s="1">
        <v>262.000766</v>
      </c>
      <c r="Y2806" s="1">
        <v>389.46</v>
      </c>
      <c r="Z2806" s="7">
        <v>74463.375599999999</v>
      </c>
      <c r="AA2806" s="7">
        <v>4.2236320181</v>
      </c>
      <c r="AB2806" s="7">
        <v>3.8155373657</v>
      </c>
      <c r="AC2806" s="7" t="s">
        <v>444</v>
      </c>
      <c r="AD2806" s="7" t="s">
        <v>445</v>
      </c>
      <c r="AE2806" s="7">
        <v>2.6128134807999999</v>
      </c>
      <c r="AF2806" s="7" t="s">
        <v>445</v>
      </c>
      <c r="AG2806" s="7">
        <v>4.2617762213999999</v>
      </c>
    </row>
    <row r="2807" spans="1:33" ht="30" x14ac:dyDescent="0.25">
      <c r="A2807" s="1">
        <v>32408</v>
      </c>
      <c r="B2807" s="1">
        <v>10057000</v>
      </c>
      <c r="C2807" s="1">
        <v>9223230</v>
      </c>
      <c r="D2807" s="1">
        <v>151024</v>
      </c>
      <c r="E2807" s="248" t="s">
        <v>679</v>
      </c>
      <c r="F2807" s="1">
        <v>34203085</v>
      </c>
      <c r="G2807" s="1">
        <v>1.83</v>
      </c>
      <c r="H2807" s="1">
        <v>77.863521471210063</v>
      </c>
      <c r="I2807" s="1">
        <v>-47.32949759012353</v>
      </c>
      <c r="J2807" s="1">
        <v>9.3588846990710461</v>
      </c>
      <c r="K2807" s="1">
        <v>-72.821871245046665</v>
      </c>
      <c r="L2807" s="1">
        <v>73.638059469418764</v>
      </c>
      <c r="M2807" s="1">
        <v>157.50750732421875</v>
      </c>
      <c r="N2807" s="1">
        <v>0.76906360973011367</v>
      </c>
      <c r="O2807" s="1">
        <v>0.96533690096206171</v>
      </c>
      <c r="P2807" s="1">
        <v>0.74240548165956444</v>
      </c>
      <c r="Q2807" s="1">
        <v>0.81215724875710227</v>
      </c>
      <c r="R2807" s="1">
        <v>0.9329846751933194</v>
      </c>
      <c r="S2807" s="1">
        <v>0.75773026693754497</v>
      </c>
      <c r="T2807" s="1">
        <v>0.75773026693754497</v>
      </c>
      <c r="U2807" s="1">
        <v>0.74240548165956444</v>
      </c>
      <c r="V2807" s="1">
        <v>406.790663</v>
      </c>
      <c r="W2807" s="1">
        <v>379.211635</v>
      </c>
      <c r="X2807" s="1">
        <v>262.000766</v>
      </c>
      <c r="Y2807" s="1">
        <v>389.46</v>
      </c>
      <c r="Z2807" s="7">
        <v>74463.375599999999</v>
      </c>
      <c r="AA2807" s="7">
        <v>2.8231425239000001</v>
      </c>
      <c r="AB2807" s="7">
        <v>2.6156699725000001</v>
      </c>
      <c r="AC2807" s="7" t="s">
        <v>444</v>
      </c>
      <c r="AD2807" s="7" t="s">
        <v>445</v>
      </c>
      <c r="AE2807" s="7">
        <v>1.7261852376</v>
      </c>
      <c r="AF2807" s="7" t="s">
        <v>445</v>
      </c>
      <c r="AG2807" s="7">
        <v>2.9704725234999998</v>
      </c>
    </row>
    <row r="2808" spans="1:33" ht="30" x14ac:dyDescent="0.25">
      <c r="A2808" s="1">
        <v>32409</v>
      </c>
      <c r="B2808" s="1">
        <v>11051000</v>
      </c>
      <c r="C2808" s="1">
        <v>9223257</v>
      </c>
      <c r="D2808" s="1">
        <v>151033</v>
      </c>
      <c r="E2808" s="248" t="s">
        <v>680</v>
      </c>
      <c r="F2808" s="1">
        <v>34203085</v>
      </c>
      <c r="G2808" s="1">
        <v>1.83</v>
      </c>
      <c r="H2808" s="1">
        <v>61.581394440213792</v>
      </c>
      <c r="I2808" s="1">
        <v>-39.44083429116526</v>
      </c>
      <c r="J2808" s="1">
        <v>0.35559519357904962</v>
      </c>
      <c r="K2808" s="1">
        <v>-58.012532776947992</v>
      </c>
      <c r="L2808" s="1">
        <v>61.404591913846268</v>
      </c>
      <c r="M2808" s="1">
        <v>161.63749694824219</v>
      </c>
      <c r="N2808" s="1">
        <v>0.75404546564275565</v>
      </c>
      <c r="O2808" s="1">
        <v>0.96533690096206171</v>
      </c>
      <c r="P2808" s="1">
        <v>0.72790791298807256</v>
      </c>
      <c r="Q2808" s="1">
        <v>0.79864091907848012</v>
      </c>
      <c r="R2808" s="1">
        <v>0.9329846751933194</v>
      </c>
      <c r="S2808" s="1">
        <v>0.74511973848252988</v>
      </c>
      <c r="T2808" s="1">
        <v>0.74511973848252988</v>
      </c>
      <c r="U2808" s="1">
        <v>0.72790791298807256</v>
      </c>
      <c r="V2808" s="1">
        <v>406.790663</v>
      </c>
      <c r="W2808" s="1">
        <v>379.211635</v>
      </c>
      <c r="X2808" s="1">
        <v>262.000766</v>
      </c>
      <c r="Y2808" s="1">
        <v>389.46</v>
      </c>
      <c r="Z2808" s="7">
        <v>74463.375599999999</v>
      </c>
      <c r="AA2808" s="7">
        <v>3.4952851441999999</v>
      </c>
      <c r="AB2808" s="7">
        <v>3.4823790094999998</v>
      </c>
      <c r="AC2808" s="7" t="s">
        <v>444</v>
      </c>
      <c r="AD2808" s="7" t="s">
        <v>445</v>
      </c>
      <c r="AE2808" s="7">
        <v>2.3651684024000001</v>
      </c>
      <c r="AF2808" s="7" t="s">
        <v>445</v>
      </c>
      <c r="AG2808" s="7">
        <v>3.8867202003000001</v>
      </c>
    </row>
    <row r="2809" spans="1:33" ht="30" x14ac:dyDescent="0.25">
      <c r="A2809" s="1">
        <v>32410</v>
      </c>
      <c r="B2809" s="1">
        <v>16051000</v>
      </c>
      <c r="C2809" s="1">
        <v>9223257</v>
      </c>
      <c r="D2809" s="1">
        <v>151036</v>
      </c>
      <c r="E2809" s="248" t="s">
        <v>680</v>
      </c>
      <c r="F2809" s="1">
        <v>34203085</v>
      </c>
      <c r="G2809" s="1">
        <v>1.83</v>
      </c>
      <c r="H2809" s="1">
        <v>61.518892198751153</v>
      </c>
      <c r="I2809" s="1">
        <v>-38.978907160808447</v>
      </c>
      <c r="J2809" s="1">
        <v>0.79601370322140352</v>
      </c>
      <c r="K2809" s="1">
        <v>-57.94217535864685</v>
      </c>
      <c r="L2809" s="1">
        <v>61.124985561447566</v>
      </c>
      <c r="M2809" s="1">
        <v>161.63749694824219</v>
      </c>
      <c r="N2809" s="1">
        <v>0.75404546564275565</v>
      </c>
      <c r="O2809" s="1">
        <v>0.96533690096206171</v>
      </c>
      <c r="P2809" s="1">
        <v>0.72790791298807256</v>
      </c>
      <c r="Q2809" s="1">
        <v>0.79864091907848012</v>
      </c>
      <c r="R2809" s="1">
        <v>0.9329846751933194</v>
      </c>
      <c r="S2809" s="1">
        <v>0.74511973848252988</v>
      </c>
      <c r="T2809" s="1">
        <v>0.74511973848252988</v>
      </c>
      <c r="U2809" s="1">
        <v>0.72790791298807256</v>
      </c>
      <c r="V2809" s="1">
        <v>406.790663</v>
      </c>
      <c r="W2809" s="1">
        <v>379.211635</v>
      </c>
      <c r="X2809" s="1">
        <v>262.000766</v>
      </c>
      <c r="Y2809" s="1">
        <v>389.46</v>
      </c>
      <c r="Z2809" s="7">
        <v>74463.375599999999</v>
      </c>
      <c r="AA2809" s="7">
        <v>3.5158480983999998</v>
      </c>
      <c r="AB2809" s="7">
        <v>3.4869330371</v>
      </c>
      <c r="AC2809" s="7" t="s">
        <v>444</v>
      </c>
      <c r="AD2809" s="7" t="s">
        <v>445</v>
      </c>
      <c r="AE2809" s="7">
        <v>2.3692546238999999</v>
      </c>
      <c r="AF2809" s="7" t="s">
        <v>445</v>
      </c>
      <c r="AG2809" s="7">
        <v>3.8926539957999999</v>
      </c>
    </row>
    <row r="2810" spans="1:33" ht="30" x14ac:dyDescent="0.25">
      <c r="A2810" s="1">
        <v>32411</v>
      </c>
      <c r="B2810" s="1">
        <v>10058000</v>
      </c>
      <c r="C2810" s="1">
        <v>9223257</v>
      </c>
      <c r="D2810" s="1">
        <v>151027</v>
      </c>
      <c r="E2810" s="248" t="s">
        <v>680</v>
      </c>
      <c r="F2810" s="1">
        <v>34203085</v>
      </c>
      <c r="G2810" s="1">
        <v>1.83</v>
      </c>
      <c r="H2810" s="1">
        <v>66.57183285693462</v>
      </c>
      <c r="I2810" s="1">
        <v>-36.441782397973178</v>
      </c>
      <c r="J2810" s="1">
        <v>8.1297592775405008</v>
      </c>
      <c r="K2810" s="1">
        <v>-62.791469084825806</v>
      </c>
      <c r="L2810" s="1">
        <v>62.902731465482361</v>
      </c>
      <c r="M2810" s="1">
        <v>161.63749694824219</v>
      </c>
      <c r="N2810" s="1">
        <v>0.75404546564275565</v>
      </c>
      <c r="O2810" s="1">
        <v>0.96533690096206171</v>
      </c>
      <c r="P2810" s="1">
        <v>0.72790791298807256</v>
      </c>
      <c r="Q2810" s="1">
        <v>0.79864091907848012</v>
      </c>
      <c r="R2810" s="1">
        <v>0.9329846751933194</v>
      </c>
      <c r="S2810" s="1">
        <v>0.74511973848252988</v>
      </c>
      <c r="T2810" s="1">
        <v>0.74511973848252988</v>
      </c>
      <c r="U2810" s="1">
        <v>0.72790791298807256</v>
      </c>
      <c r="V2810" s="1">
        <v>406.790663</v>
      </c>
      <c r="W2810" s="1">
        <v>379.211635</v>
      </c>
      <c r="X2810" s="1">
        <v>262.000766</v>
      </c>
      <c r="Y2810" s="1">
        <v>389.46</v>
      </c>
      <c r="Z2810" s="7">
        <v>74463.375599999999</v>
      </c>
      <c r="AA2810" s="7">
        <v>3.3882219957999999</v>
      </c>
      <c r="AB2810" s="7">
        <v>3.1463654817000002</v>
      </c>
      <c r="AC2810" s="7" t="s">
        <v>444</v>
      </c>
      <c r="AD2810" s="7" t="s">
        <v>445</v>
      </c>
      <c r="AE2810" s="7">
        <v>2.1090519953000002</v>
      </c>
      <c r="AF2810" s="7" t="s">
        <v>445</v>
      </c>
      <c r="AG2810" s="7">
        <v>3.5148014518999999</v>
      </c>
    </row>
    <row r="2811" spans="1:33" ht="30" x14ac:dyDescent="0.25">
      <c r="A2811" s="1">
        <v>32412</v>
      </c>
      <c r="B2811" s="1">
        <v>10093000</v>
      </c>
      <c r="C2811" s="1">
        <v>9223257</v>
      </c>
      <c r="D2811" s="1">
        <v>151030</v>
      </c>
      <c r="E2811" s="248" t="s">
        <v>680</v>
      </c>
      <c r="F2811" s="1">
        <v>34203085</v>
      </c>
      <c r="G2811" s="1">
        <v>1.83</v>
      </c>
      <c r="H2811" s="1">
        <v>57.485911687035241</v>
      </c>
      <c r="I2811" s="1">
        <v>-31.911569103639987</v>
      </c>
      <c r="J2811" s="1">
        <v>5.7520412557545786</v>
      </c>
      <c r="K2811" s="1">
        <v>-54.675103248043747</v>
      </c>
      <c r="L2811" s="1">
        <v>54.836622531249773</v>
      </c>
      <c r="M2811" s="1">
        <v>161.63749694824219</v>
      </c>
      <c r="N2811" s="1">
        <v>0.75404546564275565</v>
      </c>
      <c r="O2811" s="1">
        <v>0.96533690096206171</v>
      </c>
      <c r="P2811" s="1">
        <v>0.72790791298807256</v>
      </c>
      <c r="Q2811" s="1">
        <v>0.79864091907848012</v>
      </c>
      <c r="R2811" s="1">
        <v>0.9329846751933194</v>
      </c>
      <c r="S2811" s="1">
        <v>0.74511973848252988</v>
      </c>
      <c r="T2811" s="1">
        <v>0.74511973848252988</v>
      </c>
      <c r="U2811" s="1">
        <v>0.72790791298807256</v>
      </c>
      <c r="V2811" s="1">
        <v>406.790663</v>
      </c>
      <c r="W2811" s="1">
        <v>379.211635</v>
      </c>
      <c r="X2811" s="1">
        <v>262.000766</v>
      </c>
      <c r="Y2811" s="1">
        <v>389.46</v>
      </c>
      <c r="Z2811" s="7">
        <v>74463.375599999999</v>
      </c>
      <c r="AA2811" s="7">
        <v>4.0337007836999996</v>
      </c>
      <c r="AB2811" s="7">
        <v>3.8017182247000001</v>
      </c>
      <c r="AC2811" s="7" t="s">
        <v>444</v>
      </c>
      <c r="AD2811" s="7" t="s">
        <v>445</v>
      </c>
      <c r="AE2811" s="7">
        <v>2.5705820501000001</v>
      </c>
      <c r="AF2811" s="7" t="s">
        <v>445</v>
      </c>
      <c r="AG2811" s="7">
        <v>4.1850110736000001</v>
      </c>
    </row>
    <row r="2812" spans="1:33" x14ac:dyDescent="0.25">
      <c r="A2812" s="1">
        <v>226261</v>
      </c>
      <c r="B2812" s="1">
        <v>20001000</v>
      </c>
      <c r="C2812" s="1">
        <v>9221163</v>
      </c>
      <c r="D2812" s="1">
        <v>152002</v>
      </c>
      <c r="E2812" s="1" t="s">
        <v>649</v>
      </c>
      <c r="F2812" s="1">
        <v>34203085</v>
      </c>
      <c r="G2812" s="1">
        <v>1.83</v>
      </c>
      <c r="H2812" s="1">
        <v>81.708373143547462</v>
      </c>
      <c r="I2812" s="1">
        <v>-36.213814906414498</v>
      </c>
      <c r="J2812" s="1">
        <v>18.75362778166393</v>
      </c>
      <c r="K2812" s="1">
        <v>-78.603526754440665</v>
      </c>
      <c r="L2812" s="1">
        <v>74.132990750531789</v>
      </c>
      <c r="M2812" s="1">
        <v>157.46249389648438</v>
      </c>
      <c r="N2812" s="1">
        <v>0.76922729492187503</v>
      </c>
      <c r="O2812" s="1">
        <v>0.96533691062631943</v>
      </c>
      <c r="P2812" s="1">
        <v>0.74256350044932351</v>
      </c>
      <c r="Q2812" s="1">
        <v>0.81230456542968754</v>
      </c>
      <c r="R2812" s="1">
        <v>0.9329846938775509</v>
      </c>
      <c r="S2812" s="1">
        <v>0.75786772631275401</v>
      </c>
      <c r="T2812" s="1">
        <v>0.75786772631275401</v>
      </c>
      <c r="U2812" s="1">
        <v>0.74256350044932351</v>
      </c>
      <c r="V2812" s="1">
        <v>406.790663</v>
      </c>
      <c r="W2812" s="1">
        <v>379.211635</v>
      </c>
      <c r="X2812" s="1">
        <v>262.000766</v>
      </c>
      <c r="Y2812" s="1">
        <v>389.46</v>
      </c>
      <c r="Z2812" s="7">
        <v>74463.375599999999</v>
      </c>
      <c r="AA2812" s="7">
        <v>2.7984265337999998</v>
      </c>
      <c r="AB2812" s="7">
        <v>2.4462651533000002</v>
      </c>
      <c r="AC2812" s="7" t="s">
        <v>444</v>
      </c>
      <c r="AD2812" s="7" t="s">
        <v>445</v>
      </c>
      <c r="AE2812" s="7">
        <v>1.5261197941</v>
      </c>
      <c r="AF2812" s="7" t="s">
        <v>445</v>
      </c>
      <c r="AG2812" s="7">
        <v>2.6792087177999999</v>
      </c>
    </row>
    <row r="2813" spans="1:33" x14ac:dyDescent="0.25">
      <c r="A2813" s="1">
        <v>226262</v>
      </c>
      <c r="B2813" s="1">
        <v>20001000</v>
      </c>
      <c r="C2813" s="1">
        <v>9221170</v>
      </c>
      <c r="D2813" s="1">
        <v>152003</v>
      </c>
      <c r="E2813" s="1" t="s">
        <v>650</v>
      </c>
      <c r="F2813" s="1">
        <v>34203085</v>
      </c>
      <c r="G2813" s="1">
        <v>1.83</v>
      </c>
      <c r="H2813" s="1">
        <v>51.842129369246905</v>
      </c>
      <c r="I2813" s="1">
        <v>-23.49841178178351</v>
      </c>
      <c r="J2813" s="1">
        <v>12.466129703133976</v>
      </c>
      <c r="K2813" s="1">
        <v>-49.059521044744699</v>
      </c>
      <c r="L2813" s="1">
        <v>46.872588698148675</v>
      </c>
      <c r="M2813" s="1">
        <v>143.04750061035156</v>
      </c>
      <c r="N2813" s="1">
        <v>0.81913303375244129</v>
      </c>
      <c r="O2813" s="1">
        <v>0.96533691062631943</v>
      </c>
      <c r="P2813" s="1">
        <v>0.79073935219454627</v>
      </c>
      <c r="Q2813" s="1">
        <v>0.85275535583496087</v>
      </c>
      <c r="R2813" s="1">
        <v>0.9329846938775509</v>
      </c>
      <c r="S2813" s="1">
        <v>0.79560769461612291</v>
      </c>
      <c r="T2813" s="1">
        <v>0.79560769461612291</v>
      </c>
      <c r="U2813" s="1">
        <v>0.79073935219454627</v>
      </c>
      <c r="V2813" s="1">
        <v>406.790663</v>
      </c>
      <c r="W2813" s="1">
        <v>379.211635</v>
      </c>
      <c r="X2813" s="1">
        <v>262.000766</v>
      </c>
      <c r="Y2813" s="1">
        <v>389.46</v>
      </c>
      <c r="Z2813" s="7">
        <v>74463.375599999999</v>
      </c>
      <c r="AA2813" s="7">
        <v>5.3972904193</v>
      </c>
      <c r="AB2813" s="7">
        <v>4.7840518176</v>
      </c>
      <c r="AC2813" s="7" t="s">
        <v>444</v>
      </c>
      <c r="AD2813" s="7" t="s">
        <v>445</v>
      </c>
      <c r="AE2813" s="7">
        <v>3.2489168460000002</v>
      </c>
      <c r="AF2813" s="7" t="s">
        <v>445</v>
      </c>
      <c r="AG2813" s="7">
        <v>5.2773003394</v>
      </c>
    </row>
    <row r="2814" spans="1:33" x14ac:dyDescent="0.25">
      <c r="A2814" s="1">
        <v>226263</v>
      </c>
      <c r="B2814" s="1">
        <v>20001000</v>
      </c>
      <c r="C2814" s="1">
        <v>9221162</v>
      </c>
      <c r="D2814" s="1">
        <v>152001</v>
      </c>
      <c r="E2814" s="1" t="s">
        <v>651</v>
      </c>
      <c r="F2814" s="1">
        <v>34203085</v>
      </c>
      <c r="G2814" s="1">
        <v>1.83</v>
      </c>
      <c r="H2814" s="1">
        <v>90.154981945475583</v>
      </c>
      <c r="I2814" s="1">
        <v>-43.848735566506122</v>
      </c>
      <c r="J2814" s="1">
        <v>15.52277019963158</v>
      </c>
      <c r="K2814" s="1">
        <v>-86.137194342186618</v>
      </c>
      <c r="L2814" s="1">
        <v>83.483075658802136</v>
      </c>
      <c r="M2814" s="1">
        <v>148.04998779296875</v>
      </c>
      <c r="N2814" s="1">
        <v>0.80305361066545755</v>
      </c>
      <c r="O2814" s="1">
        <v>0.96533691062631943</v>
      </c>
      <c r="P2814" s="1">
        <v>0.77521729158710395</v>
      </c>
      <c r="Q2814" s="1">
        <v>0.84203574044363827</v>
      </c>
      <c r="R2814" s="1">
        <v>0.9329846938775509</v>
      </c>
      <c r="S2814" s="1">
        <v>0.78560645753176472</v>
      </c>
      <c r="T2814" s="1">
        <v>0.78560645753176472</v>
      </c>
      <c r="U2814" s="1">
        <v>0.77521729158710395</v>
      </c>
      <c r="V2814" s="1">
        <v>406.790663</v>
      </c>
      <c r="W2814" s="1">
        <v>379.211635</v>
      </c>
      <c r="X2814" s="1">
        <v>262.000766</v>
      </c>
      <c r="Y2814" s="1">
        <v>389.46</v>
      </c>
      <c r="Z2814" s="7">
        <v>74463.375599999999</v>
      </c>
      <c r="AA2814" s="7">
        <v>2.5213294946999998</v>
      </c>
      <c r="AB2814" s="7">
        <v>2.2607340191</v>
      </c>
      <c r="AC2814" s="7" t="s">
        <v>444</v>
      </c>
      <c r="AD2814" s="7" t="s">
        <v>445</v>
      </c>
      <c r="AE2814" s="7">
        <v>1.3895541898999999</v>
      </c>
      <c r="AF2814" s="7" t="s">
        <v>445</v>
      </c>
      <c r="AG2814" s="7">
        <v>2.5050610677999998</v>
      </c>
    </row>
    <row r="2815" spans="1:33" x14ac:dyDescent="0.25">
      <c r="A2815" s="1">
        <v>232608</v>
      </c>
      <c r="B2815" s="1">
        <v>20002000</v>
      </c>
      <c r="C2815" s="1">
        <v>9221163</v>
      </c>
      <c r="D2815" s="1">
        <v>152009</v>
      </c>
      <c r="E2815" s="1" t="s">
        <v>649</v>
      </c>
      <c r="F2815" s="1">
        <v>34203085</v>
      </c>
      <c r="G2815" s="1">
        <v>1.83</v>
      </c>
      <c r="H2815" s="1">
        <v>68.890535870157493</v>
      </c>
      <c r="I2815" s="1">
        <v>-37.7950276794719</v>
      </c>
      <c r="J2815" s="1">
        <v>8.0372591699059583</v>
      </c>
      <c r="K2815" s="1">
        <v>-66.66406224117803</v>
      </c>
      <c r="L2815" s="1">
        <v>65.244294212403062</v>
      </c>
      <c r="M2815" s="1">
        <v>157.46249389648438</v>
      </c>
      <c r="N2815" s="1">
        <v>0.76922729492187503</v>
      </c>
      <c r="O2815" s="1">
        <v>0.96533691062631943</v>
      </c>
      <c r="P2815" s="1">
        <v>0.74256350044932351</v>
      </c>
      <c r="Q2815" s="1">
        <v>0.81230456542968754</v>
      </c>
      <c r="R2815" s="1">
        <v>0.9329846938775509</v>
      </c>
      <c r="S2815" s="1">
        <v>0.75786772631275401</v>
      </c>
      <c r="T2815" s="1">
        <v>0.75786772631275401</v>
      </c>
      <c r="U2815" s="1">
        <v>0.74256350044932351</v>
      </c>
      <c r="V2815" s="1">
        <v>406.790663</v>
      </c>
      <c r="W2815" s="1">
        <v>379.211635</v>
      </c>
      <c r="X2815" s="1">
        <v>262.000766</v>
      </c>
      <c r="Y2815" s="1">
        <v>389.46</v>
      </c>
      <c r="Z2815" s="7">
        <v>74463.375599999999</v>
      </c>
      <c r="AA2815" s="7">
        <v>3.3159133299999999</v>
      </c>
      <c r="AB2815" s="7">
        <v>3.0874804577999999</v>
      </c>
      <c r="AC2815" s="7" t="s">
        <v>444</v>
      </c>
      <c r="AD2815" s="7" t="s">
        <v>445</v>
      </c>
      <c r="AE2815" s="7">
        <v>1.9785452333</v>
      </c>
      <c r="AF2815" s="7" t="s">
        <v>445</v>
      </c>
      <c r="AG2815" s="7">
        <v>3.3381511891</v>
      </c>
    </row>
    <row r="2816" spans="1:33" x14ac:dyDescent="0.25">
      <c r="A2816" s="1">
        <v>232609</v>
      </c>
      <c r="B2816" s="1">
        <v>20002000</v>
      </c>
      <c r="C2816" s="1">
        <v>9221170</v>
      </c>
      <c r="D2816" s="1">
        <v>152010</v>
      </c>
      <c r="E2816" s="1" t="s">
        <v>650</v>
      </c>
      <c r="F2816" s="1">
        <v>34203085</v>
      </c>
      <c r="G2816" s="1">
        <v>1.83</v>
      </c>
      <c r="H2816" s="1">
        <v>39.011605550978381</v>
      </c>
      <c r="I2816" s="1">
        <v>-25.035726074016026</v>
      </c>
      <c r="J2816" s="1">
        <v>1.7624425103514443</v>
      </c>
      <c r="K2816" s="1">
        <v>-37.163949886403856</v>
      </c>
      <c r="L2816" s="1">
        <v>38.162557310171231</v>
      </c>
      <c r="M2816" s="1">
        <v>143.04750061035156</v>
      </c>
      <c r="N2816" s="1">
        <v>0.81913303375244129</v>
      </c>
      <c r="O2816" s="1">
        <v>0.96533691062631943</v>
      </c>
      <c r="P2816" s="1">
        <v>0.79073935219454627</v>
      </c>
      <c r="Q2816" s="1">
        <v>0.85275535583496087</v>
      </c>
      <c r="R2816" s="1">
        <v>0.9329846938775509</v>
      </c>
      <c r="S2816" s="1">
        <v>0.79560769461612291</v>
      </c>
      <c r="T2816" s="1">
        <v>0.79560769461612291</v>
      </c>
      <c r="U2816" s="1">
        <v>0.79073935219454627</v>
      </c>
      <c r="V2816" s="1">
        <v>406.790663</v>
      </c>
      <c r="W2816" s="1">
        <v>379.211635</v>
      </c>
      <c r="X2816" s="1">
        <v>262.000766</v>
      </c>
      <c r="Y2816" s="1">
        <v>389.46</v>
      </c>
      <c r="Z2816" s="7">
        <v>74463.375599999999</v>
      </c>
      <c r="AA2816" s="7">
        <v>6.8573760183000001</v>
      </c>
      <c r="AB2816" s="7">
        <v>6.6863681556000003</v>
      </c>
      <c r="AC2816" s="7" t="s">
        <v>444</v>
      </c>
      <c r="AD2816" s="7" t="s">
        <v>445</v>
      </c>
      <c r="AE2816" s="7">
        <v>4.6089254791999998</v>
      </c>
      <c r="AF2816" s="7" t="s">
        <v>445</v>
      </c>
      <c r="AG2816" s="7">
        <v>7.2865612790999998</v>
      </c>
    </row>
    <row r="2817" spans="1:33" x14ac:dyDescent="0.25">
      <c r="A2817" s="1">
        <v>232610</v>
      </c>
      <c r="B2817" s="1">
        <v>20002000</v>
      </c>
      <c r="C2817" s="1">
        <v>9221162</v>
      </c>
      <c r="D2817" s="1">
        <v>152008</v>
      </c>
      <c r="E2817" s="1" t="s">
        <v>651</v>
      </c>
      <c r="F2817" s="1">
        <v>34203085</v>
      </c>
      <c r="G2817" s="1">
        <v>1.83</v>
      </c>
      <c r="H2817" s="1">
        <v>77.332861693228011</v>
      </c>
      <c r="I2817" s="1">
        <v>-45.425886990599579</v>
      </c>
      <c r="J2817" s="1">
        <v>4.8106862753655619</v>
      </c>
      <c r="K2817" s="1">
        <v>-74.201792886522298</v>
      </c>
      <c r="L2817" s="1">
        <v>75.04362628871111</v>
      </c>
      <c r="M2817" s="1">
        <v>148.04998779296875</v>
      </c>
      <c r="N2817" s="1">
        <v>0.80305361066545755</v>
      </c>
      <c r="O2817" s="1">
        <v>0.96533691062631943</v>
      </c>
      <c r="P2817" s="1">
        <v>0.77521729158710395</v>
      </c>
      <c r="Q2817" s="1">
        <v>0.84203574044363827</v>
      </c>
      <c r="R2817" s="1">
        <v>0.9329846938775509</v>
      </c>
      <c r="S2817" s="1">
        <v>0.78560645753176472</v>
      </c>
      <c r="T2817" s="1">
        <v>0.78560645753176472</v>
      </c>
      <c r="U2817" s="1">
        <v>0.77521729158710395</v>
      </c>
      <c r="V2817" s="1">
        <v>406.790663</v>
      </c>
      <c r="W2817" s="1">
        <v>379.211635</v>
      </c>
      <c r="X2817" s="1">
        <v>262.000766</v>
      </c>
      <c r="Y2817" s="1">
        <v>389.46</v>
      </c>
      <c r="Z2817" s="7">
        <v>74463.375599999999</v>
      </c>
      <c r="AA2817" s="7">
        <v>2.9173402348000002</v>
      </c>
      <c r="AB2817" s="7">
        <v>2.8013777091000001</v>
      </c>
      <c r="AC2817" s="7" t="s">
        <v>444</v>
      </c>
      <c r="AD2817" s="7" t="s">
        <v>445</v>
      </c>
      <c r="AE2817" s="7">
        <v>1.7739153684</v>
      </c>
      <c r="AF2817" s="7" t="s">
        <v>445</v>
      </c>
      <c r="AG2817" s="7">
        <v>3.0688521751</v>
      </c>
    </row>
    <row r="2818" spans="1:33" x14ac:dyDescent="0.25">
      <c r="A2818" s="1">
        <v>238849</v>
      </c>
      <c r="B2818" s="1">
        <v>20003000</v>
      </c>
      <c r="C2818" s="1">
        <v>9221179</v>
      </c>
      <c r="D2818" s="1">
        <v>152017</v>
      </c>
      <c r="E2818" s="1" t="s">
        <v>652</v>
      </c>
      <c r="F2818" s="1">
        <v>34203085</v>
      </c>
      <c r="G2818" s="1">
        <v>1.83</v>
      </c>
      <c r="H2818" s="1">
        <v>58.785593258066257</v>
      </c>
      <c r="I2818" s="1">
        <v>-31.133549892955532</v>
      </c>
      <c r="J2818" s="1">
        <v>10.198108599616358</v>
      </c>
      <c r="K2818" s="1">
        <v>-55.334121800738757</v>
      </c>
      <c r="L2818" s="1">
        <v>54.409347941169294</v>
      </c>
      <c r="M2818" s="1">
        <v>133.54750061035156</v>
      </c>
      <c r="N2818" s="1">
        <v>0.84966874803815551</v>
      </c>
      <c r="O2818" s="1">
        <v>0.96533691062631943</v>
      </c>
      <c r="P2818" s="1">
        <v>0.8202166042868857</v>
      </c>
      <c r="Q2818" s="1">
        <v>0.87311249869210372</v>
      </c>
      <c r="R2818" s="1">
        <v>0.9329846938775509</v>
      </c>
      <c r="S2818" s="1">
        <v>0.8146005973129159</v>
      </c>
      <c r="T2818" s="1">
        <v>0.8146005973129159</v>
      </c>
      <c r="U2818" s="1">
        <v>0.8202166042868857</v>
      </c>
      <c r="V2818" s="1">
        <v>406.790663</v>
      </c>
      <c r="W2818" s="1">
        <v>379.211635</v>
      </c>
      <c r="X2818" s="1">
        <v>262.000766</v>
      </c>
      <c r="Y2818" s="1">
        <v>389.46</v>
      </c>
      <c r="Z2818" s="7">
        <v>74463.375599999999</v>
      </c>
      <c r="AA2818" s="7">
        <v>4.7165853172999999</v>
      </c>
      <c r="AB2818" s="7">
        <v>4.2910188079999996</v>
      </c>
      <c r="AC2818" s="7" t="s">
        <v>444</v>
      </c>
      <c r="AD2818" s="7" t="s">
        <v>445</v>
      </c>
      <c r="AE2818" s="7">
        <v>2.8570410721999999</v>
      </c>
      <c r="AF2818" s="7" t="s">
        <v>445</v>
      </c>
      <c r="AG2818" s="7">
        <v>4.7729579563</v>
      </c>
    </row>
    <row r="2819" spans="1:33" x14ac:dyDescent="0.25">
      <c r="A2819" s="1">
        <v>238850</v>
      </c>
      <c r="B2819" s="1">
        <v>20003000</v>
      </c>
      <c r="C2819" s="1">
        <v>9221170</v>
      </c>
      <c r="D2819" s="1">
        <v>152015</v>
      </c>
      <c r="E2819" s="1" t="s">
        <v>650</v>
      </c>
      <c r="F2819" s="1">
        <v>34203085</v>
      </c>
      <c r="G2819" s="1">
        <v>1.83</v>
      </c>
      <c r="H2819" s="1">
        <v>48.394084551984498</v>
      </c>
      <c r="I2819" s="1">
        <v>-24.683813216908785</v>
      </c>
      <c r="J2819" s="1">
        <v>9.3636607097392357</v>
      </c>
      <c r="K2819" s="1">
        <v>-45.854202034958362</v>
      </c>
      <c r="L2819" s="1">
        <v>44.46209173361828</v>
      </c>
      <c r="M2819" s="1">
        <v>143.04750061035156</v>
      </c>
      <c r="N2819" s="1">
        <v>0.81913303375244129</v>
      </c>
      <c r="O2819" s="1">
        <v>0.96533691062631943</v>
      </c>
      <c r="P2819" s="1">
        <v>0.79073935219454627</v>
      </c>
      <c r="Q2819" s="1">
        <v>0.85275535583496087</v>
      </c>
      <c r="R2819" s="1">
        <v>0.9329846938775509</v>
      </c>
      <c r="S2819" s="1">
        <v>0.79560769461612291</v>
      </c>
      <c r="T2819" s="1">
        <v>0.79560769461612291</v>
      </c>
      <c r="U2819" s="1">
        <v>0.79073935219454627</v>
      </c>
      <c r="V2819" s="1">
        <v>406.790663</v>
      </c>
      <c r="W2819" s="1">
        <v>379.211635</v>
      </c>
      <c r="X2819" s="1">
        <v>262.000766</v>
      </c>
      <c r="Y2819" s="1">
        <v>389.46</v>
      </c>
      <c r="Z2819" s="7">
        <v>74463.375599999999</v>
      </c>
      <c r="AA2819" s="7">
        <v>5.7441173124000002</v>
      </c>
      <c r="AB2819" s="7">
        <v>5.1961614808999999</v>
      </c>
      <c r="AC2819" s="7" t="s">
        <v>444</v>
      </c>
      <c r="AD2819" s="7" t="s">
        <v>445</v>
      </c>
      <c r="AE2819" s="7">
        <v>3.545926353</v>
      </c>
      <c r="AF2819" s="7" t="s">
        <v>445</v>
      </c>
      <c r="AG2819" s="7">
        <v>5.7160987311999998</v>
      </c>
    </row>
    <row r="2820" spans="1:33" x14ac:dyDescent="0.25">
      <c r="A2820" s="1">
        <v>238851</v>
      </c>
      <c r="B2820" s="1">
        <v>20003000</v>
      </c>
      <c r="C2820" s="1">
        <v>9221173</v>
      </c>
      <c r="D2820" s="1">
        <v>152016</v>
      </c>
      <c r="E2820" s="1" t="s">
        <v>650</v>
      </c>
      <c r="F2820" s="1">
        <v>34203085</v>
      </c>
      <c r="G2820" s="1">
        <v>1.83</v>
      </c>
      <c r="H2820" s="1">
        <v>56.113017790166928</v>
      </c>
      <c r="I2820" s="1">
        <v>-29.062000062406447</v>
      </c>
      <c r="J2820" s="1">
        <v>10.534575057398552</v>
      </c>
      <c r="K2820" s="1">
        <v>-52.927408478091031</v>
      </c>
      <c r="L2820" s="1">
        <v>51.661005723899024</v>
      </c>
      <c r="M2820" s="1">
        <v>148.28250122070313</v>
      </c>
      <c r="N2820" s="1">
        <v>0.80230624607631129</v>
      </c>
      <c r="O2820" s="1">
        <v>0.96533691062631943</v>
      </c>
      <c r="P2820" s="1">
        <v>0.77449583296350599</v>
      </c>
      <c r="Q2820" s="1">
        <v>0.84153749738420758</v>
      </c>
      <c r="R2820" s="1">
        <v>0.9329846938775509</v>
      </c>
      <c r="S2820" s="1">
        <v>0.78514160438348524</v>
      </c>
      <c r="T2820" s="1">
        <v>0.78514160438348524</v>
      </c>
      <c r="U2820" s="1">
        <v>0.77449583296350599</v>
      </c>
      <c r="V2820" s="1">
        <v>406.790663</v>
      </c>
      <c r="W2820" s="1">
        <v>379.211635</v>
      </c>
      <c r="X2820" s="1">
        <v>262.000766</v>
      </c>
      <c r="Y2820" s="1">
        <v>389.46</v>
      </c>
      <c r="Z2820" s="7">
        <v>74463.375599999999</v>
      </c>
      <c r="AA2820" s="7">
        <v>4.6850970476000002</v>
      </c>
      <c r="AB2820" s="7">
        <v>4.2340409174999998</v>
      </c>
      <c r="AC2820" s="7" t="s">
        <v>444</v>
      </c>
      <c r="AD2820" s="7" t="s">
        <v>445</v>
      </c>
      <c r="AE2820" s="7">
        <v>2.8866006796999999</v>
      </c>
      <c r="AF2820" s="7" t="s">
        <v>445</v>
      </c>
      <c r="AG2820" s="7">
        <v>4.6990348815000003</v>
      </c>
    </row>
    <row r="2821" spans="1:33" x14ac:dyDescent="0.25">
      <c r="A2821" s="1">
        <v>245143</v>
      </c>
      <c r="B2821" s="1">
        <v>20004000</v>
      </c>
      <c r="C2821" s="1">
        <v>9221173</v>
      </c>
      <c r="D2821" s="1">
        <v>152025</v>
      </c>
      <c r="E2821" s="1" t="s">
        <v>650</v>
      </c>
      <c r="F2821" s="1">
        <v>34203085</v>
      </c>
      <c r="G2821" s="1">
        <v>1.83</v>
      </c>
      <c r="H2821" s="1">
        <v>47.156112264775047</v>
      </c>
      <c r="I2821" s="1">
        <v>-26.378316718411501</v>
      </c>
      <c r="J2821" s="1">
        <v>6.865085765685139</v>
      </c>
      <c r="K2821" s="1">
        <v>-44.851623352467413</v>
      </c>
      <c r="L2821" s="1">
        <v>44.128597934757266</v>
      </c>
      <c r="M2821" s="1">
        <v>148.28250122070313</v>
      </c>
      <c r="N2821" s="1">
        <v>0.80230624607631129</v>
      </c>
      <c r="O2821" s="1">
        <v>0.96533691062631943</v>
      </c>
      <c r="P2821" s="1">
        <v>0.77449583296350599</v>
      </c>
      <c r="Q2821" s="1">
        <v>0.84153749738420758</v>
      </c>
      <c r="R2821" s="1">
        <v>0.9329846938775509</v>
      </c>
      <c r="S2821" s="1">
        <v>0.78514160438348524</v>
      </c>
      <c r="T2821" s="1">
        <v>0.78514160438348524</v>
      </c>
      <c r="U2821" s="1">
        <v>0.77449583296350599</v>
      </c>
      <c r="V2821" s="1">
        <v>406.790663</v>
      </c>
      <c r="W2821" s="1">
        <v>379.211635</v>
      </c>
      <c r="X2821" s="1">
        <v>262.000766</v>
      </c>
      <c r="Y2821" s="1">
        <v>389.46</v>
      </c>
      <c r="Z2821" s="7">
        <v>74463.375599999999</v>
      </c>
      <c r="AA2821" s="7">
        <v>5.6554988117000002</v>
      </c>
      <c r="AB2821" s="7">
        <v>5.2282028143000003</v>
      </c>
      <c r="AC2821" s="7" t="s">
        <v>444</v>
      </c>
      <c r="AD2821" s="7" t="s">
        <v>445</v>
      </c>
      <c r="AE2821" s="7">
        <v>3.5864048252999998</v>
      </c>
      <c r="AF2821" s="7" t="s">
        <v>445</v>
      </c>
      <c r="AG2821" s="7">
        <v>5.7251779213000002</v>
      </c>
    </row>
    <row r="2822" spans="1:33" x14ac:dyDescent="0.25">
      <c r="A2822" s="1">
        <v>245144</v>
      </c>
      <c r="B2822" s="1">
        <v>20004000</v>
      </c>
      <c r="C2822" s="1">
        <v>9221170</v>
      </c>
      <c r="D2822" s="1">
        <v>152024</v>
      </c>
      <c r="E2822" s="1" t="s">
        <v>650</v>
      </c>
      <c r="F2822" s="1">
        <v>34203085</v>
      </c>
      <c r="G2822" s="1">
        <v>1.83</v>
      </c>
      <c r="H2822" s="1">
        <v>39.456536213134122</v>
      </c>
      <c r="I2822" s="1">
        <v>-21.973858615752544</v>
      </c>
      <c r="J2822" s="1">
        <v>5.6748098947567165</v>
      </c>
      <c r="K2822" s="1">
        <v>-37.804683960051811</v>
      </c>
      <c r="L2822" s="1">
        <v>36.950850110049522</v>
      </c>
      <c r="M2822" s="1">
        <v>143.04750061035156</v>
      </c>
      <c r="N2822" s="1">
        <v>0.81913303375244129</v>
      </c>
      <c r="O2822" s="1">
        <v>0.96533691062631943</v>
      </c>
      <c r="P2822" s="1">
        <v>0.79073935219454627</v>
      </c>
      <c r="Q2822" s="1">
        <v>0.85275535583496087</v>
      </c>
      <c r="R2822" s="1">
        <v>0.9329846938775509</v>
      </c>
      <c r="S2822" s="1">
        <v>0.79560769461612291</v>
      </c>
      <c r="T2822" s="1">
        <v>0.79560769461612291</v>
      </c>
      <c r="U2822" s="1">
        <v>0.79073935219454627</v>
      </c>
      <c r="V2822" s="1">
        <v>406.790663</v>
      </c>
      <c r="W2822" s="1">
        <v>379.211635</v>
      </c>
      <c r="X2822" s="1">
        <v>262.000766</v>
      </c>
      <c r="Y2822" s="1">
        <v>389.46</v>
      </c>
      <c r="Z2822" s="7">
        <v>74463.375599999999</v>
      </c>
      <c r="AA2822" s="7">
        <v>7.115038266</v>
      </c>
      <c r="AB2822" s="7">
        <v>6.5996930136999996</v>
      </c>
      <c r="AC2822" s="7" t="s">
        <v>444</v>
      </c>
      <c r="AD2822" s="7" t="s">
        <v>445</v>
      </c>
      <c r="AE2822" s="7">
        <v>4.5138623997999998</v>
      </c>
      <c r="AF2822" s="7" t="s">
        <v>445</v>
      </c>
      <c r="AG2822" s="7">
        <v>7.1461161911</v>
      </c>
    </row>
    <row r="2823" spans="1:33" x14ac:dyDescent="0.25">
      <c r="A2823" s="1">
        <v>245145</v>
      </c>
      <c r="B2823" s="1">
        <v>20004000</v>
      </c>
      <c r="C2823" s="1">
        <v>9221179</v>
      </c>
      <c r="D2823" s="1">
        <v>152026</v>
      </c>
      <c r="E2823" s="1" t="s">
        <v>652</v>
      </c>
      <c r="F2823" s="1">
        <v>34203085</v>
      </c>
      <c r="G2823" s="1">
        <v>1.83</v>
      </c>
      <c r="H2823" s="1">
        <v>49.831981939320002</v>
      </c>
      <c r="I2823" s="1">
        <v>-28.430826869941292</v>
      </c>
      <c r="J2823" s="1">
        <v>6.5253251012573239</v>
      </c>
      <c r="K2823" s="1">
        <v>-47.277376354134432</v>
      </c>
      <c r="L2823" s="1">
        <v>46.911698520972998</v>
      </c>
      <c r="M2823" s="1">
        <v>133.54750061035156</v>
      </c>
      <c r="N2823" s="1">
        <v>0.84966874803815551</v>
      </c>
      <c r="O2823" s="1">
        <v>0.96533691062631943</v>
      </c>
      <c r="P2823" s="1">
        <v>0.8202166042868857</v>
      </c>
      <c r="Q2823" s="1">
        <v>0.87311249869210372</v>
      </c>
      <c r="R2823" s="1">
        <v>0.9329846938775509</v>
      </c>
      <c r="S2823" s="1">
        <v>0.8146005973129159</v>
      </c>
      <c r="T2823" s="1">
        <v>0.8146005973129159</v>
      </c>
      <c r="U2823" s="1">
        <v>0.8202166042868857</v>
      </c>
      <c r="V2823" s="1">
        <v>406.790663</v>
      </c>
      <c r="W2823" s="1">
        <v>379.211635</v>
      </c>
      <c r="X2823" s="1">
        <v>262.000766</v>
      </c>
      <c r="Y2823" s="1">
        <v>389.46</v>
      </c>
      <c r="Z2823" s="7">
        <v>74463.375599999999</v>
      </c>
      <c r="AA2823" s="7">
        <v>5.6302370063999998</v>
      </c>
      <c r="AB2823" s="7">
        <v>5.2416879173000002</v>
      </c>
      <c r="AC2823" s="7" t="s">
        <v>444</v>
      </c>
      <c r="AD2823" s="7" t="s">
        <v>445</v>
      </c>
      <c r="AE2823" s="7">
        <v>3.5143363895999999</v>
      </c>
      <c r="AF2823" s="7" t="s">
        <v>445</v>
      </c>
      <c r="AG2823" s="7">
        <v>5.7567530887</v>
      </c>
    </row>
    <row r="2824" spans="1:33" x14ac:dyDescent="0.25">
      <c r="A2824" s="1">
        <v>251437</v>
      </c>
      <c r="B2824" s="1">
        <v>20005000</v>
      </c>
      <c r="C2824" s="1">
        <v>9221162</v>
      </c>
      <c r="D2824" s="1">
        <v>152033</v>
      </c>
      <c r="E2824" s="1" t="s">
        <v>651</v>
      </c>
      <c r="F2824" s="1">
        <v>34203085</v>
      </c>
      <c r="G2824" s="1">
        <v>1.83</v>
      </c>
      <c r="H2824" s="1">
        <v>92.712341328908039</v>
      </c>
      <c r="I2824" s="1">
        <v>-44.554078647213544</v>
      </c>
      <c r="J2824" s="1">
        <v>16.897354945632614</v>
      </c>
      <c r="K2824" s="1">
        <v>-88.692847742876083</v>
      </c>
      <c r="L2824" s="1">
        <v>85.52489661741788</v>
      </c>
      <c r="M2824" s="1">
        <v>148.04998779296875</v>
      </c>
      <c r="N2824" s="1">
        <v>0.80305361066545755</v>
      </c>
      <c r="O2824" s="1">
        <v>0.96533691062631943</v>
      </c>
      <c r="P2824" s="1">
        <v>0.77521729158710395</v>
      </c>
      <c r="Q2824" s="1">
        <v>0.84203574044363827</v>
      </c>
      <c r="R2824" s="1">
        <v>0.9329846938775509</v>
      </c>
      <c r="S2824" s="1">
        <v>0.78560645753176472</v>
      </c>
      <c r="T2824" s="1">
        <v>0.78560645753176472</v>
      </c>
      <c r="U2824" s="1">
        <v>0.77521729158710395</v>
      </c>
      <c r="V2824" s="1">
        <v>406.790663</v>
      </c>
      <c r="W2824" s="1">
        <v>379.211635</v>
      </c>
      <c r="X2824" s="1">
        <v>262.000766</v>
      </c>
      <c r="Y2824" s="1">
        <v>389.46</v>
      </c>
      <c r="Z2824" s="7">
        <v>74463.375599999999</v>
      </c>
      <c r="AA2824" s="7">
        <v>2.4372612917000001</v>
      </c>
      <c r="AB2824" s="7">
        <v>2.1707905593999999</v>
      </c>
      <c r="AC2824" s="7" t="s">
        <v>444</v>
      </c>
      <c r="AD2824" s="7" t="s">
        <v>445</v>
      </c>
      <c r="AE2824" s="7">
        <v>1.3207000213</v>
      </c>
      <c r="AF2824" s="7" t="s">
        <v>445</v>
      </c>
      <c r="AG2824" s="7">
        <v>2.4040639585000001</v>
      </c>
    </row>
    <row r="2825" spans="1:33" x14ac:dyDescent="0.25">
      <c r="A2825" s="1">
        <v>251438</v>
      </c>
      <c r="B2825" s="1">
        <v>20005000</v>
      </c>
      <c r="C2825" s="1">
        <v>9221163</v>
      </c>
      <c r="D2825" s="1">
        <v>152034</v>
      </c>
      <c r="E2825" s="1" t="s">
        <v>649</v>
      </c>
      <c r="F2825" s="1">
        <v>34203085</v>
      </c>
      <c r="G2825" s="1">
        <v>1.83</v>
      </c>
      <c r="H2825" s="1">
        <v>84.265738884496642</v>
      </c>
      <c r="I2825" s="1">
        <v>-36.919681711754961</v>
      </c>
      <c r="J2825" s="1">
        <v>20.128204461513896</v>
      </c>
      <c r="K2825" s="1">
        <v>-81.158654721862717</v>
      </c>
      <c r="L2825" s="1">
        <v>76.222506926666284</v>
      </c>
      <c r="M2825" s="1">
        <v>157.46249389648438</v>
      </c>
      <c r="N2825" s="1">
        <v>0.76922729492187503</v>
      </c>
      <c r="O2825" s="1">
        <v>0.96533691062631943</v>
      </c>
      <c r="P2825" s="1">
        <v>0.74256350044932351</v>
      </c>
      <c r="Q2825" s="1">
        <v>0.81230456542968754</v>
      </c>
      <c r="R2825" s="1">
        <v>0.9329846938775509</v>
      </c>
      <c r="S2825" s="1">
        <v>0.75786772631275401</v>
      </c>
      <c r="T2825" s="1">
        <v>0.75786772631275401</v>
      </c>
      <c r="U2825" s="1">
        <v>0.74256350044932351</v>
      </c>
      <c r="V2825" s="1">
        <v>406.790663</v>
      </c>
      <c r="W2825" s="1">
        <v>379.211635</v>
      </c>
      <c r="X2825" s="1">
        <v>262.000766</v>
      </c>
      <c r="Y2825" s="1">
        <v>389.46</v>
      </c>
      <c r="Z2825" s="7">
        <v>74463.375599999999</v>
      </c>
      <c r="AA2825" s="7">
        <v>2.6942988422999998</v>
      </c>
      <c r="AB2825" s="7">
        <v>2.3416750725000002</v>
      </c>
      <c r="AC2825" s="7" t="s">
        <v>444</v>
      </c>
      <c r="AD2825" s="7" t="s">
        <v>445</v>
      </c>
      <c r="AE2825" s="7">
        <v>1.4465896520999999</v>
      </c>
      <c r="AF2825" s="7" t="s">
        <v>445</v>
      </c>
      <c r="AG2825" s="7">
        <v>2.5633757346000001</v>
      </c>
    </row>
    <row r="2826" spans="1:33" x14ac:dyDescent="0.25">
      <c r="A2826" s="1">
        <v>251439</v>
      </c>
      <c r="B2826" s="1">
        <v>20005000</v>
      </c>
      <c r="C2826" s="1">
        <v>9221170</v>
      </c>
      <c r="D2826" s="1">
        <v>152035</v>
      </c>
      <c r="E2826" s="1" t="s">
        <v>650</v>
      </c>
      <c r="F2826" s="1">
        <v>34203085</v>
      </c>
      <c r="G2826" s="1">
        <v>1.83</v>
      </c>
      <c r="H2826" s="1">
        <v>54.397841147757902</v>
      </c>
      <c r="I2826" s="1">
        <v>-24.202339195728349</v>
      </c>
      <c r="J2826" s="1">
        <v>13.842355219519018</v>
      </c>
      <c r="K2826" s="1">
        <v>-51.616583277659288</v>
      </c>
      <c r="L2826" s="1">
        <v>48.970903824546902</v>
      </c>
      <c r="M2826" s="1">
        <v>143.04750061035156</v>
      </c>
      <c r="N2826" s="1">
        <v>0.81913303375244129</v>
      </c>
      <c r="O2826" s="1">
        <v>0.96533691062631943</v>
      </c>
      <c r="P2826" s="1">
        <v>0.79073935219454627</v>
      </c>
      <c r="Q2826" s="1">
        <v>0.85275535583496087</v>
      </c>
      <c r="R2826" s="1">
        <v>0.9329846938775509</v>
      </c>
      <c r="S2826" s="1">
        <v>0.79560769461612291</v>
      </c>
      <c r="T2826" s="1">
        <v>0.79560769461612291</v>
      </c>
      <c r="U2826" s="1">
        <v>0.79073935219454627</v>
      </c>
      <c r="V2826" s="1">
        <v>406.790663</v>
      </c>
      <c r="W2826" s="1">
        <v>379.211635</v>
      </c>
      <c r="X2826" s="1">
        <v>262.000766</v>
      </c>
      <c r="Y2826" s="1">
        <v>389.46</v>
      </c>
      <c r="Z2826" s="7">
        <v>74463.375599999999</v>
      </c>
      <c r="AA2826" s="7">
        <v>5.1231780340000004</v>
      </c>
      <c r="AB2826" s="7">
        <v>4.5123063025999999</v>
      </c>
      <c r="AC2826" s="7" t="s">
        <v>444</v>
      </c>
      <c r="AD2826" s="7" t="s">
        <v>445</v>
      </c>
      <c r="AE2826" s="7">
        <v>3.0384274237</v>
      </c>
      <c r="AF2826" s="7" t="s">
        <v>445</v>
      </c>
      <c r="AG2826" s="7">
        <v>4.9663257144999999</v>
      </c>
    </row>
    <row r="2827" spans="1:33" x14ac:dyDescent="0.25">
      <c r="A2827" s="1">
        <v>257731</v>
      </c>
      <c r="B2827" s="1">
        <v>20006000</v>
      </c>
      <c r="C2827" s="1">
        <v>9221170</v>
      </c>
      <c r="D2827" s="1">
        <v>152042</v>
      </c>
      <c r="E2827" s="1" t="s">
        <v>650</v>
      </c>
      <c r="F2827" s="1">
        <v>34203085</v>
      </c>
      <c r="G2827" s="1">
        <v>1.83</v>
      </c>
      <c r="H2827" s="1">
        <v>41.766749360038084</v>
      </c>
      <c r="I2827" s="1">
        <v>-21.927518958884555</v>
      </c>
      <c r="J2827" s="1">
        <v>7.1241700997524777</v>
      </c>
      <c r="K2827" s="1">
        <v>-40.182173058250719</v>
      </c>
      <c r="L2827" s="1">
        <v>38.702170603481171</v>
      </c>
      <c r="M2827" s="1">
        <v>143.04750061035156</v>
      </c>
      <c r="N2827" s="1">
        <v>0.81913303375244129</v>
      </c>
      <c r="O2827" s="1">
        <v>0.96533691062631943</v>
      </c>
      <c r="P2827" s="1">
        <v>0.79073935219454627</v>
      </c>
      <c r="Q2827" s="1">
        <v>0.85275535583496087</v>
      </c>
      <c r="R2827" s="1">
        <v>0.9329846938775509</v>
      </c>
      <c r="S2827" s="1">
        <v>0.79560769461612291</v>
      </c>
      <c r="T2827" s="1">
        <v>0.79560769461612291</v>
      </c>
      <c r="U2827" s="1">
        <v>0.79073935219454627</v>
      </c>
      <c r="V2827" s="1">
        <v>406.790663</v>
      </c>
      <c r="W2827" s="1">
        <v>379.211635</v>
      </c>
      <c r="X2827" s="1">
        <v>262.000766</v>
      </c>
      <c r="Y2827" s="1">
        <v>389.46</v>
      </c>
      <c r="Z2827" s="7">
        <v>74463.375599999999</v>
      </c>
      <c r="AA2827" s="7">
        <v>6.7478228722000004</v>
      </c>
      <c r="AB2827" s="7">
        <v>6.1793368457</v>
      </c>
      <c r="AC2827" s="7" t="s">
        <v>444</v>
      </c>
      <c r="AD2827" s="7" t="s">
        <v>445</v>
      </c>
      <c r="AE2827" s="7">
        <v>4.1876195228000004</v>
      </c>
      <c r="AF2827" s="7" t="s">
        <v>445</v>
      </c>
      <c r="AG2827" s="7">
        <v>6.6641287583000004</v>
      </c>
    </row>
    <row r="2828" spans="1:33" x14ac:dyDescent="0.25">
      <c r="A2828" s="1">
        <v>257732</v>
      </c>
      <c r="B2828" s="1">
        <v>20006000</v>
      </c>
      <c r="C2828" s="1">
        <v>9221162</v>
      </c>
      <c r="D2828" s="1">
        <v>152040</v>
      </c>
      <c r="E2828" s="1" t="s">
        <v>651</v>
      </c>
      <c r="F2828" s="1">
        <v>34203085</v>
      </c>
      <c r="G2828" s="1">
        <v>1.83</v>
      </c>
      <c r="H2828" s="1">
        <v>80.089338380034818</v>
      </c>
      <c r="I2828" s="1">
        <v>-42.301538517540195</v>
      </c>
      <c r="J2828" s="1">
        <v>10.171078757251632</v>
      </c>
      <c r="K2828" s="1">
        <v>-77.236156228796204</v>
      </c>
      <c r="L2828" s="1">
        <v>75.519398031735989</v>
      </c>
      <c r="M2828" s="1">
        <v>148.04998779296875</v>
      </c>
      <c r="N2828" s="1">
        <v>0.80305361066545755</v>
      </c>
      <c r="O2828" s="1">
        <v>0.96533691062631943</v>
      </c>
      <c r="P2828" s="1">
        <v>0.77521729158710395</v>
      </c>
      <c r="Q2828" s="1">
        <v>0.84203574044363827</v>
      </c>
      <c r="R2828" s="1">
        <v>0.9329846938775509</v>
      </c>
      <c r="S2828" s="1">
        <v>0.78560645753176472</v>
      </c>
      <c r="T2828" s="1">
        <v>0.78560645753176472</v>
      </c>
      <c r="U2828" s="1">
        <v>0.77521729158710395</v>
      </c>
      <c r="V2828" s="1">
        <v>406.790663</v>
      </c>
      <c r="W2828" s="1">
        <v>379.211635</v>
      </c>
      <c r="X2828" s="1">
        <v>262.000766</v>
      </c>
      <c r="Y2828" s="1">
        <v>389.46</v>
      </c>
      <c r="Z2828" s="7">
        <v>74463.375599999999</v>
      </c>
      <c r="AA2828" s="7">
        <v>2.8926610153999999</v>
      </c>
      <c r="AB2828" s="7">
        <v>2.6705437023999998</v>
      </c>
      <c r="AC2828" s="7" t="s">
        <v>444</v>
      </c>
      <c r="AD2828" s="7" t="s">
        <v>445</v>
      </c>
      <c r="AE2828" s="7">
        <v>1.6649370411</v>
      </c>
      <c r="AF2828" s="7" t="s">
        <v>445</v>
      </c>
      <c r="AG2828" s="7">
        <v>2.9089998922999998</v>
      </c>
    </row>
    <row r="2829" spans="1:33" x14ac:dyDescent="0.25">
      <c r="A2829" s="1">
        <v>257733</v>
      </c>
      <c r="B2829" s="1">
        <v>20006000</v>
      </c>
      <c r="C2829" s="1">
        <v>9221163</v>
      </c>
      <c r="D2829" s="1">
        <v>152041</v>
      </c>
      <c r="E2829" s="1" t="s">
        <v>649</v>
      </c>
      <c r="F2829" s="1">
        <v>34203085</v>
      </c>
      <c r="G2829" s="1">
        <v>1.83</v>
      </c>
      <c r="H2829" s="1">
        <v>71.645952711343568</v>
      </c>
      <c r="I2829" s="1">
        <v>-34.670024590422145</v>
      </c>
      <c r="J2829" s="1">
        <v>13.398711497412743</v>
      </c>
      <c r="K2829" s="1">
        <v>-69.699080199442307</v>
      </c>
      <c r="L2829" s="1">
        <v>65.975233599698711</v>
      </c>
      <c r="M2829" s="1">
        <v>157.46249389648438</v>
      </c>
      <c r="N2829" s="1">
        <v>0.76922729492187503</v>
      </c>
      <c r="O2829" s="1">
        <v>0.96533691062631943</v>
      </c>
      <c r="P2829" s="1">
        <v>0.74256350044932351</v>
      </c>
      <c r="Q2829" s="1">
        <v>0.81230456542968754</v>
      </c>
      <c r="R2829" s="1">
        <v>0.9329846938775509</v>
      </c>
      <c r="S2829" s="1">
        <v>0.75786772631275401</v>
      </c>
      <c r="T2829" s="1">
        <v>0.75786772631275401</v>
      </c>
      <c r="U2829" s="1">
        <v>0.74256350044932351</v>
      </c>
      <c r="V2829" s="1">
        <v>406.790663</v>
      </c>
      <c r="W2829" s="1">
        <v>379.211635</v>
      </c>
      <c r="X2829" s="1">
        <v>262.000766</v>
      </c>
      <c r="Y2829" s="1">
        <v>389.46</v>
      </c>
      <c r="Z2829" s="7">
        <v>74463.375599999999</v>
      </c>
      <c r="AA2829" s="7">
        <v>3.2680973409999998</v>
      </c>
      <c r="AB2829" s="7">
        <v>2.9302808943</v>
      </c>
      <c r="AC2829" s="7" t="s">
        <v>444</v>
      </c>
      <c r="AD2829" s="7" t="s">
        <v>445</v>
      </c>
      <c r="AE2829" s="7">
        <v>1.8488456985999999</v>
      </c>
      <c r="AF2829" s="7" t="s">
        <v>445</v>
      </c>
      <c r="AG2829" s="7">
        <v>3.1492481687999998</v>
      </c>
    </row>
    <row r="2830" spans="1:33" x14ac:dyDescent="0.25">
      <c r="A2830" s="1">
        <v>264025</v>
      </c>
      <c r="B2830" s="1">
        <v>20007000</v>
      </c>
      <c r="C2830" s="1">
        <v>9221170</v>
      </c>
      <c r="D2830" s="1">
        <v>152047</v>
      </c>
      <c r="E2830" s="1" t="s">
        <v>650</v>
      </c>
      <c r="F2830" s="1">
        <v>34203085</v>
      </c>
      <c r="G2830" s="1">
        <v>1.83</v>
      </c>
      <c r="H2830" s="1">
        <v>48.303446525401839</v>
      </c>
      <c r="I2830" s="1">
        <v>-24.43876109129112</v>
      </c>
      <c r="J2830" s="1">
        <v>9.6905891038249159</v>
      </c>
      <c r="K2830" s="1">
        <v>-45.988476656369343</v>
      </c>
      <c r="L2830" s="1">
        <v>44.265470013453076</v>
      </c>
      <c r="M2830" s="1">
        <v>143.04750061035156</v>
      </c>
      <c r="N2830" s="1">
        <v>0.81913303375244129</v>
      </c>
      <c r="O2830" s="1">
        <v>0.96533691062631943</v>
      </c>
      <c r="P2830" s="1">
        <v>0.79073935219454627</v>
      </c>
      <c r="Q2830" s="1">
        <v>0.85275535583496087</v>
      </c>
      <c r="R2830" s="1">
        <v>0.9329846938775509</v>
      </c>
      <c r="S2830" s="1">
        <v>0.79560769461612291</v>
      </c>
      <c r="T2830" s="1">
        <v>0.79560769461612291</v>
      </c>
      <c r="U2830" s="1">
        <v>0.79073935219454627</v>
      </c>
      <c r="V2830" s="1">
        <v>406.790663</v>
      </c>
      <c r="W2830" s="1">
        <v>379.211635</v>
      </c>
      <c r="X2830" s="1">
        <v>262.000766</v>
      </c>
      <c r="Y2830" s="1">
        <v>389.46</v>
      </c>
      <c r="Z2830" s="7">
        <v>74463.375599999999</v>
      </c>
      <c r="AA2830" s="7">
        <v>5.7740738439000001</v>
      </c>
      <c r="AB2830" s="7">
        <v>5.2077881430000001</v>
      </c>
      <c r="AC2830" s="7" t="s">
        <v>444</v>
      </c>
      <c r="AD2830" s="7" t="s">
        <v>445</v>
      </c>
      <c r="AE2830" s="7">
        <v>3.5326534075999998</v>
      </c>
      <c r="AF2830" s="7" t="s">
        <v>445</v>
      </c>
      <c r="AG2830" s="7">
        <v>5.6964894360000002</v>
      </c>
    </row>
    <row r="2831" spans="1:33" x14ac:dyDescent="0.25">
      <c r="A2831" s="1">
        <v>264026</v>
      </c>
      <c r="B2831" s="1">
        <v>20007000</v>
      </c>
      <c r="C2831" s="1">
        <v>9221179</v>
      </c>
      <c r="D2831" s="1">
        <v>152049</v>
      </c>
      <c r="E2831" s="1" t="s">
        <v>652</v>
      </c>
      <c r="F2831" s="1">
        <v>34203085</v>
      </c>
      <c r="G2831" s="1">
        <v>1.83</v>
      </c>
      <c r="H2831" s="1">
        <v>58.696239699870162</v>
      </c>
      <c r="I2831" s="1">
        <v>-30.890329913205115</v>
      </c>
      <c r="J2831" s="1">
        <v>10.523757651218574</v>
      </c>
      <c r="K2831" s="1">
        <v>-55.466569402185591</v>
      </c>
      <c r="L2831" s="1">
        <v>54.207421637633836</v>
      </c>
      <c r="M2831" s="1">
        <v>133.54750061035156</v>
      </c>
      <c r="N2831" s="1">
        <v>0.84966874803815551</v>
      </c>
      <c r="O2831" s="1">
        <v>0.96533691062631943</v>
      </c>
      <c r="P2831" s="1">
        <v>0.8202166042868857</v>
      </c>
      <c r="Q2831" s="1">
        <v>0.87311249869210372</v>
      </c>
      <c r="R2831" s="1">
        <v>0.9329846938775509</v>
      </c>
      <c r="S2831" s="1">
        <v>0.8146005973129159</v>
      </c>
      <c r="T2831" s="1">
        <v>0.8146005973129159</v>
      </c>
      <c r="U2831" s="1">
        <v>0.8202166042868857</v>
      </c>
      <c r="V2831" s="1">
        <v>406.790663</v>
      </c>
      <c r="W2831" s="1">
        <v>379.211635</v>
      </c>
      <c r="X2831" s="1">
        <v>262.000766</v>
      </c>
      <c r="Y2831" s="1">
        <v>389.46</v>
      </c>
      <c r="Z2831" s="7">
        <v>74463.375599999999</v>
      </c>
      <c r="AA2831" s="7">
        <v>4.7378799834000001</v>
      </c>
      <c r="AB2831" s="7">
        <v>4.2990733504999996</v>
      </c>
      <c r="AC2831" s="7" t="s">
        <v>444</v>
      </c>
      <c r="AD2831" s="7" t="s">
        <v>445</v>
      </c>
      <c r="AE2831" s="7">
        <v>2.8478309146999998</v>
      </c>
      <c r="AF2831" s="7" t="s">
        <v>445</v>
      </c>
      <c r="AG2831" s="7">
        <v>4.7591728161000004</v>
      </c>
    </row>
    <row r="2832" spans="1:33" x14ac:dyDescent="0.25">
      <c r="A2832" s="1">
        <v>264027</v>
      </c>
      <c r="B2832" s="1">
        <v>20007000</v>
      </c>
      <c r="C2832" s="1">
        <v>9221173</v>
      </c>
      <c r="D2832" s="1">
        <v>152048</v>
      </c>
      <c r="E2832" s="1" t="s">
        <v>650</v>
      </c>
      <c r="F2832" s="1">
        <v>34203085</v>
      </c>
      <c r="G2832" s="1">
        <v>1.83</v>
      </c>
      <c r="H2832" s="1">
        <v>56.024813111240618</v>
      </c>
      <c r="I2832" s="1">
        <v>-28.814082552430357</v>
      </c>
      <c r="J2832" s="1">
        <v>10.859075229730987</v>
      </c>
      <c r="K2832" s="1">
        <v>-53.064553609763529</v>
      </c>
      <c r="L2832" s="1">
        <v>51.465438192972783</v>
      </c>
      <c r="M2832" s="1">
        <v>148.28250122070313</v>
      </c>
      <c r="N2832" s="1">
        <v>0.80230624607631129</v>
      </c>
      <c r="O2832" s="1">
        <v>0.96533691062631943</v>
      </c>
      <c r="P2832" s="1">
        <v>0.77449583296350599</v>
      </c>
      <c r="Q2832" s="1">
        <v>0.84153749738420758</v>
      </c>
      <c r="R2832" s="1">
        <v>0.9329846938775509</v>
      </c>
      <c r="S2832" s="1">
        <v>0.78514160438348524</v>
      </c>
      <c r="T2832" s="1">
        <v>0.78514160438348524</v>
      </c>
      <c r="U2832" s="1">
        <v>0.77449583296350599</v>
      </c>
      <c r="V2832" s="1">
        <v>406.790663</v>
      </c>
      <c r="W2832" s="1">
        <v>379.211635</v>
      </c>
      <c r="X2832" s="1">
        <v>262.000766</v>
      </c>
      <c r="Y2832" s="1">
        <v>389.46</v>
      </c>
      <c r="Z2832" s="7">
        <v>74463.375599999999</v>
      </c>
      <c r="AA2832" s="7">
        <v>4.7067002910999998</v>
      </c>
      <c r="AB2832" s="7">
        <v>4.2422813179999999</v>
      </c>
      <c r="AC2832" s="7" t="s">
        <v>444</v>
      </c>
      <c r="AD2832" s="7" t="s">
        <v>445</v>
      </c>
      <c r="AE2832" s="7">
        <v>2.8765557754</v>
      </c>
      <c r="AF2832" s="7" t="s">
        <v>445</v>
      </c>
      <c r="AG2832" s="7">
        <v>4.6843057480999999</v>
      </c>
    </row>
    <row r="2833" spans="1:33" x14ac:dyDescent="0.25">
      <c r="A2833" s="1">
        <v>270319</v>
      </c>
      <c r="B2833" s="1">
        <v>20008000</v>
      </c>
      <c r="C2833" s="1">
        <v>9221179</v>
      </c>
      <c r="D2833" s="1">
        <v>152058</v>
      </c>
      <c r="E2833" s="1" t="s">
        <v>652</v>
      </c>
      <c r="F2833" s="1">
        <v>34203085</v>
      </c>
      <c r="G2833" s="1">
        <v>1.83</v>
      </c>
      <c r="H2833" s="1">
        <v>54.479290993689666</v>
      </c>
      <c r="I2833" s="1">
        <v>-31.82554796314863</v>
      </c>
      <c r="J2833" s="1">
        <v>6.8098930877983577</v>
      </c>
      <c r="K2833" s="1">
        <v>-51.97767659464759</v>
      </c>
      <c r="L2833" s="1">
        <v>51.41562975942049</v>
      </c>
      <c r="M2833" s="1">
        <v>133.54750061035156</v>
      </c>
      <c r="N2833" s="1">
        <v>0.84966874803815551</v>
      </c>
      <c r="O2833" s="1">
        <v>0.96533691062631943</v>
      </c>
      <c r="P2833" s="1">
        <v>0.8202166042868857</v>
      </c>
      <c r="Q2833" s="1">
        <v>0.87311249869210372</v>
      </c>
      <c r="R2833" s="1">
        <v>0.9329846938775509</v>
      </c>
      <c r="S2833" s="1">
        <v>0.8146005973129159</v>
      </c>
      <c r="T2833" s="1">
        <v>0.8146005973129159</v>
      </c>
      <c r="U2833" s="1">
        <v>0.8202166042868857</v>
      </c>
      <c r="V2833" s="1">
        <v>406.790663</v>
      </c>
      <c r="W2833" s="1">
        <v>379.211635</v>
      </c>
      <c r="X2833" s="1">
        <v>262.000766</v>
      </c>
      <c r="Y2833" s="1">
        <v>389.46</v>
      </c>
      <c r="Z2833" s="7">
        <v>74463.375599999999</v>
      </c>
      <c r="AA2833" s="7">
        <v>5.0494382937999998</v>
      </c>
      <c r="AB2833" s="7">
        <v>4.7092460987000004</v>
      </c>
      <c r="AC2833" s="7" t="s">
        <v>444</v>
      </c>
      <c r="AD2833" s="7" t="s">
        <v>445</v>
      </c>
      <c r="AE2833" s="7">
        <v>3.1061085154999999</v>
      </c>
      <c r="AF2833" s="7" t="s">
        <v>445</v>
      </c>
      <c r="AG2833" s="7">
        <v>5.1457452436000004</v>
      </c>
    </row>
    <row r="2834" spans="1:33" x14ac:dyDescent="0.25">
      <c r="A2834" s="1">
        <v>270320</v>
      </c>
      <c r="B2834" s="1">
        <v>20008000</v>
      </c>
      <c r="C2834" s="1">
        <v>9221173</v>
      </c>
      <c r="D2834" s="1">
        <v>152057</v>
      </c>
      <c r="E2834" s="1" t="s">
        <v>650</v>
      </c>
      <c r="F2834" s="1">
        <v>34203085</v>
      </c>
      <c r="G2834" s="1">
        <v>1.83</v>
      </c>
      <c r="H2834" s="1">
        <v>51.803253022652349</v>
      </c>
      <c r="I2834" s="1">
        <v>-29.781350521051522</v>
      </c>
      <c r="J2834" s="1">
        <v>7.1498220487185371</v>
      </c>
      <c r="K2834" s="1">
        <v>-49.543610883547885</v>
      </c>
      <c r="L2834" s="1">
        <v>48.628721920484416</v>
      </c>
      <c r="M2834" s="1">
        <v>148.28250122070313</v>
      </c>
      <c r="N2834" s="1">
        <v>0.80230624607631129</v>
      </c>
      <c r="O2834" s="1">
        <v>0.96533691062631943</v>
      </c>
      <c r="P2834" s="1">
        <v>0.77449583296350599</v>
      </c>
      <c r="Q2834" s="1">
        <v>0.84153749738420758</v>
      </c>
      <c r="R2834" s="1">
        <v>0.9329846938775509</v>
      </c>
      <c r="S2834" s="1">
        <v>0.78514160438348524</v>
      </c>
      <c r="T2834" s="1">
        <v>0.78514160438348524</v>
      </c>
      <c r="U2834" s="1">
        <v>0.77449583296350599</v>
      </c>
      <c r="V2834" s="1">
        <v>406.790663</v>
      </c>
      <c r="W2834" s="1">
        <v>379.211635</v>
      </c>
      <c r="X2834" s="1">
        <v>262.000766</v>
      </c>
      <c r="Y2834" s="1">
        <v>389.46</v>
      </c>
      <c r="Z2834" s="7">
        <v>74463.375599999999</v>
      </c>
      <c r="AA2834" s="7">
        <v>5.0395959326000002</v>
      </c>
      <c r="AB2834" s="7">
        <v>4.6694862578</v>
      </c>
      <c r="AC2834" s="7" t="s">
        <v>444</v>
      </c>
      <c r="AD2834" s="7" t="s">
        <v>445</v>
      </c>
      <c r="AE2834" s="7">
        <v>3.1520530720000002</v>
      </c>
      <c r="AF2834" s="7" t="s">
        <v>445</v>
      </c>
      <c r="AG2834" s="7">
        <v>5.0882753947000001</v>
      </c>
    </row>
    <row r="2835" spans="1:33" x14ac:dyDescent="0.25">
      <c r="A2835" s="1">
        <v>270321</v>
      </c>
      <c r="B2835" s="1">
        <v>20008000</v>
      </c>
      <c r="C2835" s="1">
        <v>9221170</v>
      </c>
      <c r="D2835" s="1">
        <v>152056</v>
      </c>
      <c r="E2835" s="1" t="s">
        <v>650</v>
      </c>
      <c r="F2835" s="1">
        <v>34203085</v>
      </c>
      <c r="G2835" s="1">
        <v>1.83</v>
      </c>
      <c r="H2835" s="1">
        <v>44.108303898280177</v>
      </c>
      <c r="I2835" s="1">
        <v>-25.356593199560763</v>
      </c>
      <c r="J2835" s="1">
        <v>5.9549201048385481</v>
      </c>
      <c r="K2835" s="1">
        <v>-42.516971564281278</v>
      </c>
      <c r="L2835" s="1">
        <v>41.458461580677074</v>
      </c>
      <c r="M2835" s="1">
        <v>143.04750061035156</v>
      </c>
      <c r="N2835" s="1">
        <v>0.81913303375244129</v>
      </c>
      <c r="O2835" s="1">
        <v>0.96533691062631943</v>
      </c>
      <c r="P2835" s="1">
        <v>0.79073935219454627</v>
      </c>
      <c r="Q2835" s="1">
        <v>0.85275535583496087</v>
      </c>
      <c r="R2835" s="1">
        <v>0.9329846938775509</v>
      </c>
      <c r="S2835" s="1">
        <v>0.79560769461612291</v>
      </c>
      <c r="T2835" s="1">
        <v>0.79560769461612291</v>
      </c>
      <c r="U2835" s="1">
        <v>0.79073935219454627</v>
      </c>
      <c r="V2835" s="1">
        <v>406.790663</v>
      </c>
      <c r="W2835" s="1">
        <v>379.211635</v>
      </c>
      <c r="X2835" s="1">
        <v>262.000766</v>
      </c>
      <c r="Y2835" s="1">
        <v>389.46</v>
      </c>
      <c r="Z2835" s="7">
        <v>74463.375599999999</v>
      </c>
      <c r="AA2835" s="7">
        <v>6.2327228549000004</v>
      </c>
      <c r="AB2835" s="7">
        <v>5.7982111326999997</v>
      </c>
      <c r="AC2835" s="7" t="s">
        <v>444</v>
      </c>
      <c r="AD2835" s="7" t="s">
        <v>445</v>
      </c>
      <c r="AE2835" s="7">
        <v>3.9027439573999998</v>
      </c>
      <c r="AF2835" s="7" t="s">
        <v>445</v>
      </c>
      <c r="AG2835" s="7">
        <v>6.2432569107000004</v>
      </c>
    </row>
    <row r="2836" spans="1:33" x14ac:dyDescent="0.25">
      <c r="A2836" s="1">
        <v>277697</v>
      </c>
      <c r="B2836" s="1">
        <v>20009000</v>
      </c>
      <c r="C2836" s="1">
        <v>9221170</v>
      </c>
      <c r="D2836" s="1">
        <v>152068</v>
      </c>
      <c r="E2836" s="1" t="s">
        <v>650</v>
      </c>
      <c r="F2836" s="1">
        <v>34203085</v>
      </c>
      <c r="G2836" s="1">
        <v>1.83</v>
      </c>
      <c r="H2836" s="1">
        <v>44.750998579609032</v>
      </c>
      <c r="I2836" s="1">
        <v>-22.588483672734743</v>
      </c>
      <c r="J2836" s="1">
        <v>7.6301732990643156</v>
      </c>
      <c r="K2836" s="1">
        <v>-42.010530344571443</v>
      </c>
      <c r="L2836" s="1">
        <v>41.466813037924155</v>
      </c>
      <c r="M2836" s="1">
        <v>143.04750061035156</v>
      </c>
      <c r="N2836" s="1">
        <v>0.81913303375244129</v>
      </c>
      <c r="O2836" s="1">
        <v>0.96533691062631943</v>
      </c>
      <c r="P2836" s="1">
        <v>0.79073935219454627</v>
      </c>
      <c r="Q2836" s="1">
        <v>0.85275535583496087</v>
      </c>
      <c r="R2836" s="1">
        <v>0.9329846938775509</v>
      </c>
      <c r="S2836" s="1">
        <v>0.79560769461612291</v>
      </c>
      <c r="T2836" s="1">
        <v>0.79560769461612291</v>
      </c>
      <c r="U2836" s="1">
        <v>0.79073935219454627</v>
      </c>
      <c r="V2836" s="1">
        <v>406.790663</v>
      </c>
      <c r="W2836" s="1">
        <v>379.211635</v>
      </c>
      <c r="X2836" s="1">
        <v>262.000766</v>
      </c>
      <c r="Y2836" s="1">
        <v>389.46</v>
      </c>
      <c r="Z2836" s="7">
        <v>74463.375599999999</v>
      </c>
      <c r="AA2836" s="7">
        <v>6.2312661774000002</v>
      </c>
      <c r="AB2836" s="7">
        <v>5.7005781350999998</v>
      </c>
      <c r="AC2836" s="7" t="s">
        <v>444</v>
      </c>
      <c r="AD2836" s="7" t="s">
        <v>445</v>
      </c>
      <c r="AE2836" s="7">
        <v>3.9618470348999999</v>
      </c>
      <c r="AF2836" s="7" t="s">
        <v>445</v>
      </c>
      <c r="AG2836" s="7">
        <v>6.3305751100999998</v>
      </c>
    </row>
    <row r="2837" spans="1:33" x14ac:dyDescent="0.25">
      <c r="A2837" s="1">
        <v>277698</v>
      </c>
      <c r="B2837" s="1">
        <v>20009000</v>
      </c>
      <c r="C2837" s="1">
        <v>9221163</v>
      </c>
      <c r="D2837" s="1">
        <v>152067</v>
      </c>
      <c r="E2837" s="1" t="s">
        <v>649</v>
      </c>
      <c r="F2837" s="1">
        <v>34203085</v>
      </c>
      <c r="G2837" s="1">
        <v>1.83</v>
      </c>
      <c r="H2837" s="1">
        <v>74.613613221780398</v>
      </c>
      <c r="I2837" s="1">
        <v>-35.301426367415161</v>
      </c>
      <c r="J2837" s="1">
        <v>13.92130563562656</v>
      </c>
      <c r="K2837" s="1">
        <v>-71.557001610121077</v>
      </c>
      <c r="L2837" s="1">
        <v>68.71881273398121</v>
      </c>
      <c r="M2837" s="1">
        <v>157.46249389648438</v>
      </c>
      <c r="N2837" s="1">
        <v>0.76922729492187503</v>
      </c>
      <c r="O2837" s="1">
        <v>0.96533691062631943</v>
      </c>
      <c r="P2837" s="1">
        <v>0.74256350044932351</v>
      </c>
      <c r="Q2837" s="1">
        <v>0.81230456542968754</v>
      </c>
      <c r="R2837" s="1">
        <v>0.9329846938775509</v>
      </c>
      <c r="S2837" s="1">
        <v>0.75786772631275401</v>
      </c>
      <c r="T2837" s="1">
        <v>0.75786772631275401</v>
      </c>
      <c r="U2837" s="1">
        <v>0.74256350044932351</v>
      </c>
      <c r="V2837" s="1">
        <v>406.790663</v>
      </c>
      <c r="W2837" s="1">
        <v>379.211635</v>
      </c>
      <c r="X2837" s="1">
        <v>262.000766</v>
      </c>
      <c r="Y2837" s="1">
        <v>389.46</v>
      </c>
      <c r="Z2837" s="7">
        <v>74463.375599999999</v>
      </c>
      <c r="AA2837" s="7">
        <v>3.0976947634999998</v>
      </c>
      <c r="AB2837" s="7">
        <v>2.7739590262</v>
      </c>
      <c r="AC2837" s="7" t="s">
        <v>444</v>
      </c>
      <c r="AD2837" s="7" t="s">
        <v>445</v>
      </c>
      <c r="AE2837" s="7">
        <v>1.7748776549</v>
      </c>
      <c r="AF2837" s="7" t="s">
        <v>445</v>
      </c>
      <c r="AG2837" s="7">
        <v>3.0415161951999998</v>
      </c>
    </row>
    <row r="2838" spans="1:33" x14ac:dyDescent="0.25">
      <c r="A2838" s="1">
        <v>277699</v>
      </c>
      <c r="B2838" s="1">
        <v>20009000</v>
      </c>
      <c r="C2838" s="1">
        <v>9221162</v>
      </c>
      <c r="D2838" s="1">
        <v>152066</v>
      </c>
      <c r="E2838" s="1" t="s">
        <v>651</v>
      </c>
      <c r="F2838" s="1">
        <v>34203085</v>
      </c>
      <c r="G2838" s="1">
        <v>1.83</v>
      </c>
      <c r="H2838" s="1">
        <v>83.060162566321083</v>
      </c>
      <c r="I2838" s="1">
        <v>-42.938071968757001</v>
      </c>
      <c r="J2838" s="1">
        <v>10.690509219616013</v>
      </c>
      <c r="K2838" s="1">
        <v>-79.08894596525117</v>
      </c>
      <c r="L2838" s="1">
        <v>78.265017909515592</v>
      </c>
      <c r="M2838" s="1">
        <v>148.04998779296875</v>
      </c>
      <c r="N2838" s="1">
        <v>0.80305361066545755</v>
      </c>
      <c r="O2838" s="1">
        <v>0.96533691062631943</v>
      </c>
      <c r="P2838" s="1">
        <v>0.77521729158710395</v>
      </c>
      <c r="Q2838" s="1">
        <v>0.84203574044363827</v>
      </c>
      <c r="R2838" s="1">
        <v>0.9329846938775509</v>
      </c>
      <c r="S2838" s="1">
        <v>0.78560645753176472</v>
      </c>
      <c r="T2838" s="1">
        <v>0.78560645753176472</v>
      </c>
      <c r="U2838" s="1">
        <v>0.77521729158710395</v>
      </c>
      <c r="V2838" s="1">
        <v>406.790663</v>
      </c>
      <c r="W2838" s="1">
        <v>379.211635</v>
      </c>
      <c r="X2838" s="1">
        <v>262.000766</v>
      </c>
      <c r="Y2838" s="1">
        <v>389.46</v>
      </c>
      <c r="Z2838" s="7">
        <v>74463.375599999999</v>
      </c>
      <c r="AA2838" s="7">
        <v>2.7561023363000001</v>
      </c>
      <c r="AB2838" s="7">
        <v>2.5392588641999998</v>
      </c>
      <c r="AC2838" s="7" t="s">
        <v>444</v>
      </c>
      <c r="AD2838" s="7" t="s">
        <v>445</v>
      </c>
      <c r="AE2838" s="7">
        <v>1.6025064709000001</v>
      </c>
      <c r="AF2838" s="7" t="s">
        <v>445</v>
      </c>
      <c r="AG2838" s="7">
        <v>2.8174250864000001</v>
      </c>
    </row>
    <row r="2839" spans="1:33" x14ac:dyDescent="0.25">
      <c r="A2839" s="1">
        <v>277700</v>
      </c>
      <c r="B2839" s="1">
        <v>20009000</v>
      </c>
      <c r="C2839" s="1">
        <v>9221161</v>
      </c>
      <c r="D2839" s="1">
        <v>152065</v>
      </c>
      <c r="E2839" s="1" t="s">
        <v>653</v>
      </c>
      <c r="F2839" s="1">
        <v>34203085</v>
      </c>
      <c r="G2839" s="1">
        <v>1.83</v>
      </c>
      <c r="H2839" s="1">
        <v>81.007406139820432</v>
      </c>
      <c r="I2839" s="1">
        <v>-22.990693796429142</v>
      </c>
      <c r="J2839" s="1">
        <v>28.726916341422928</v>
      </c>
      <c r="K2839" s="1">
        <v>-76.799997740610863</v>
      </c>
      <c r="L2839" s="1">
        <v>71.140626221911575</v>
      </c>
      <c r="M2839" s="1">
        <v>118.56999969482422</v>
      </c>
      <c r="N2839" s="1">
        <v>0.89511579011615949</v>
      </c>
      <c r="O2839" s="1">
        <v>0.96533691062631943</v>
      </c>
      <c r="P2839" s="1">
        <v>0.86408831148357035</v>
      </c>
      <c r="Q2839" s="1">
        <v>0.90319736882259993</v>
      </c>
      <c r="R2839" s="1">
        <v>0.9329846938775509</v>
      </c>
      <c r="S2839" s="1">
        <v>0.84266932066196287</v>
      </c>
      <c r="T2839" s="1">
        <v>0.84266932066196287</v>
      </c>
      <c r="U2839" s="1">
        <v>0.86408831148357035</v>
      </c>
      <c r="V2839" s="1">
        <v>406.790663</v>
      </c>
      <c r="W2839" s="1">
        <v>379.211635</v>
      </c>
      <c r="X2839" s="1">
        <v>262.000766</v>
      </c>
      <c r="Y2839" s="1">
        <v>389.46</v>
      </c>
      <c r="Z2839" s="7">
        <v>74463.375599999999</v>
      </c>
      <c r="AA2839" s="7">
        <v>3.6059805596999999</v>
      </c>
      <c r="AB2839" s="7">
        <v>3.0449677011</v>
      </c>
      <c r="AC2839" s="7" t="s">
        <v>444</v>
      </c>
      <c r="AD2839" s="7" t="s">
        <v>445</v>
      </c>
      <c r="AE2839" s="7">
        <v>1.8747397655</v>
      </c>
      <c r="AF2839" s="7" t="s">
        <v>445</v>
      </c>
      <c r="AG2839" s="7">
        <v>3.3818729646999999</v>
      </c>
    </row>
    <row r="2840" spans="1:33" x14ac:dyDescent="0.25">
      <c r="A2840" s="1">
        <v>286089</v>
      </c>
      <c r="B2840" s="1">
        <v>20010000</v>
      </c>
      <c r="C2840" s="1">
        <v>9221170</v>
      </c>
      <c r="D2840" s="1">
        <v>152078</v>
      </c>
      <c r="E2840" s="1" t="s">
        <v>650</v>
      </c>
      <c r="F2840" s="1">
        <v>34203085</v>
      </c>
      <c r="G2840" s="1">
        <v>1.83</v>
      </c>
      <c r="H2840" s="1">
        <v>38.833775311845834</v>
      </c>
      <c r="I2840" s="1">
        <v>-28.895639772959719</v>
      </c>
      <c r="J2840" s="1">
        <v>-3.2906167703899207</v>
      </c>
      <c r="K2840" s="1">
        <v>-35.628417336831745</v>
      </c>
      <c r="L2840" s="1">
        <v>40.579626427877685</v>
      </c>
      <c r="M2840" s="1">
        <v>143.04750061035156</v>
      </c>
      <c r="N2840" s="1">
        <v>0.81913303375244129</v>
      </c>
      <c r="O2840" s="1">
        <v>0.96533691062631943</v>
      </c>
      <c r="P2840" s="1">
        <v>0.79073935219454627</v>
      </c>
      <c r="Q2840" s="1">
        <v>0.85275535583496087</v>
      </c>
      <c r="R2840" s="1">
        <v>0.9329846938775509</v>
      </c>
      <c r="S2840" s="1">
        <v>0.79560769461612291</v>
      </c>
      <c r="T2840" s="1">
        <v>0.79560769461612291</v>
      </c>
      <c r="U2840" s="1">
        <v>0.79073935219454627</v>
      </c>
      <c r="V2840" s="1">
        <v>406.790663</v>
      </c>
      <c r="W2840" s="1">
        <v>379.211635</v>
      </c>
      <c r="X2840" s="1">
        <v>262.000766</v>
      </c>
      <c r="Y2840" s="1">
        <v>389.46</v>
      </c>
      <c r="Z2840" s="7">
        <v>74463.375599999999</v>
      </c>
      <c r="AA2840" s="7">
        <v>6.3893623229000003</v>
      </c>
      <c r="AB2840" s="7">
        <v>6.7215660902999996</v>
      </c>
      <c r="AC2840" s="7" t="s">
        <v>444</v>
      </c>
      <c r="AD2840" s="7">
        <v>62.346734052999999</v>
      </c>
      <c r="AE2840" s="7">
        <v>4.8506619435999996</v>
      </c>
      <c r="AF2840" s="7">
        <v>92.587728256999995</v>
      </c>
      <c r="AG2840" s="7">
        <v>7.6436999205999996</v>
      </c>
    </row>
    <row r="2841" spans="1:33" x14ac:dyDescent="0.25">
      <c r="A2841" s="1">
        <v>286090</v>
      </c>
      <c r="B2841" s="1">
        <v>20010000</v>
      </c>
      <c r="C2841" s="1">
        <v>9221163</v>
      </c>
      <c r="D2841" s="1">
        <v>152077</v>
      </c>
      <c r="E2841" s="1" t="s">
        <v>649</v>
      </c>
      <c r="F2841" s="1">
        <v>34203085</v>
      </c>
      <c r="G2841" s="1">
        <v>1.83</v>
      </c>
      <c r="H2841" s="1">
        <v>68.712372760931444</v>
      </c>
      <c r="I2841" s="1">
        <v>-41.71645043756233</v>
      </c>
      <c r="J2841" s="1">
        <v>2.9845319049408996</v>
      </c>
      <c r="K2841" s="1">
        <v>-65.067019778142011</v>
      </c>
      <c r="L2841" s="1">
        <v>67.269870055509571</v>
      </c>
      <c r="M2841" s="1">
        <v>157.46249389648438</v>
      </c>
      <c r="N2841" s="1">
        <v>0.76922729492187503</v>
      </c>
      <c r="O2841" s="1">
        <v>0.96533691062631943</v>
      </c>
      <c r="P2841" s="1">
        <v>0.74256350044932351</v>
      </c>
      <c r="Q2841" s="1">
        <v>0.81230456542968754</v>
      </c>
      <c r="R2841" s="1">
        <v>0.9329846938775509</v>
      </c>
      <c r="S2841" s="1">
        <v>0.75786772631275401</v>
      </c>
      <c r="T2841" s="1">
        <v>0.75786772631275401</v>
      </c>
      <c r="U2841" s="1">
        <v>0.74256350044932351</v>
      </c>
      <c r="V2841" s="1">
        <v>406.790663</v>
      </c>
      <c r="W2841" s="1">
        <v>379.211635</v>
      </c>
      <c r="X2841" s="1">
        <v>262.000766</v>
      </c>
      <c r="Y2841" s="1">
        <v>389.46</v>
      </c>
      <c r="Z2841" s="7">
        <v>74463.375599999999</v>
      </c>
      <c r="AA2841" s="7">
        <v>3.1859560434</v>
      </c>
      <c r="AB2841" s="7">
        <v>3.0980788144</v>
      </c>
      <c r="AC2841" s="7" t="s">
        <v>444</v>
      </c>
      <c r="AD2841" s="7" t="s">
        <v>445</v>
      </c>
      <c r="AE2841" s="7">
        <v>2.0516523654999999</v>
      </c>
      <c r="AF2841" s="7" t="s">
        <v>445</v>
      </c>
      <c r="AG2841" s="7">
        <v>3.4446292741</v>
      </c>
    </row>
    <row r="2842" spans="1:33" x14ac:dyDescent="0.25">
      <c r="A2842" s="1">
        <v>286091</v>
      </c>
      <c r="B2842" s="1">
        <v>20010000</v>
      </c>
      <c r="C2842" s="1">
        <v>9221162</v>
      </c>
      <c r="D2842" s="1">
        <v>152076</v>
      </c>
      <c r="E2842" s="1" t="s">
        <v>651</v>
      </c>
      <c r="F2842" s="1">
        <v>34203085</v>
      </c>
      <c r="G2842" s="1">
        <v>1.83</v>
      </c>
      <c r="H2842" s="1">
        <v>77.154049160295628</v>
      </c>
      <c r="I2842" s="1">
        <v>-49.345808275127261</v>
      </c>
      <c r="J2842" s="1">
        <v>-0.24139156589314131</v>
      </c>
      <c r="K2842" s="1">
        <v>-72.60625189704902</v>
      </c>
      <c r="L2842" s="1">
        <v>77.276170068327872</v>
      </c>
      <c r="M2842" s="1">
        <v>148.04998779296875</v>
      </c>
      <c r="N2842" s="1">
        <v>0.80305361066545755</v>
      </c>
      <c r="O2842" s="1">
        <v>0.96533691062631943</v>
      </c>
      <c r="P2842" s="1">
        <v>0.77521729158710395</v>
      </c>
      <c r="Q2842" s="1">
        <v>0.84203574044363827</v>
      </c>
      <c r="R2842" s="1">
        <v>0.9329846938775509</v>
      </c>
      <c r="S2842" s="1">
        <v>0.78560645753176472</v>
      </c>
      <c r="T2842" s="1">
        <v>0.78560645753176472</v>
      </c>
      <c r="U2842" s="1">
        <v>0.77521729158710395</v>
      </c>
      <c r="V2842" s="1">
        <v>406.790663</v>
      </c>
      <c r="W2842" s="1">
        <v>379.211635</v>
      </c>
      <c r="X2842" s="1">
        <v>262.000766</v>
      </c>
      <c r="Y2842" s="1">
        <v>389.46</v>
      </c>
      <c r="Z2842" s="7">
        <v>74463.375599999999</v>
      </c>
      <c r="AA2842" s="7">
        <v>2.8041664897</v>
      </c>
      <c r="AB2842" s="7">
        <v>2.8101877972999998</v>
      </c>
      <c r="AC2842" s="7" t="s">
        <v>444</v>
      </c>
      <c r="AD2842" s="7">
        <v>851.67889491999995</v>
      </c>
      <c r="AE2842" s="7">
        <v>1.8348728693</v>
      </c>
      <c r="AF2842" s="7">
        <v>1249.7318773</v>
      </c>
      <c r="AG2842" s="7">
        <v>3.1582662442</v>
      </c>
    </row>
    <row r="2843" spans="1:33" x14ac:dyDescent="0.25">
      <c r="A2843" s="1">
        <v>286092</v>
      </c>
      <c r="B2843" s="1">
        <v>20010000</v>
      </c>
      <c r="C2843" s="1">
        <v>9221161</v>
      </c>
      <c r="D2843" s="1">
        <v>152075</v>
      </c>
      <c r="E2843" s="1" t="s">
        <v>653</v>
      </c>
      <c r="F2843" s="1">
        <v>34203085</v>
      </c>
      <c r="G2843" s="1">
        <v>1.83</v>
      </c>
      <c r="H2843" s="1">
        <v>75.086698930301139</v>
      </c>
      <c r="I2843" s="1">
        <v>-29.43337800852963</v>
      </c>
      <c r="J2843" s="1">
        <v>17.809608968557498</v>
      </c>
      <c r="K2843" s="1">
        <v>-70.282356157528596</v>
      </c>
      <c r="L2843" s="1">
        <v>67.961613116492927</v>
      </c>
      <c r="M2843" s="1">
        <v>118.56999969482422</v>
      </c>
      <c r="N2843" s="1">
        <v>0.89511579011615949</v>
      </c>
      <c r="O2843" s="1">
        <v>0.96533691062631943</v>
      </c>
      <c r="P2843" s="1">
        <v>0.86408831148357035</v>
      </c>
      <c r="Q2843" s="1">
        <v>0.90319736882259993</v>
      </c>
      <c r="R2843" s="1">
        <v>0.9329846938775509</v>
      </c>
      <c r="S2843" s="1">
        <v>0.84266932066196287</v>
      </c>
      <c r="T2843" s="1">
        <v>0.84266932066196287</v>
      </c>
      <c r="U2843" s="1">
        <v>0.86408831148357035</v>
      </c>
      <c r="V2843" s="1">
        <v>406.790663</v>
      </c>
      <c r="W2843" s="1">
        <v>379.211635</v>
      </c>
      <c r="X2843" s="1">
        <v>262.000766</v>
      </c>
      <c r="Y2843" s="1">
        <v>389.46</v>
      </c>
      <c r="Z2843" s="7">
        <v>74463.375599999999</v>
      </c>
      <c r="AA2843" s="7">
        <v>3.8214326641</v>
      </c>
      <c r="AB2843" s="7">
        <v>3.3639199226000001</v>
      </c>
      <c r="AC2843" s="7" t="s">
        <v>444</v>
      </c>
      <c r="AD2843" s="7" t="s">
        <v>445</v>
      </c>
      <c r="AE2843" s="7">
        <v>2.1413290557</v>
      </c>
      <c r="AF2843" s="7" t="s">
        <v>445</v>
      </c>
      <c r="AG2843" s="7">
        <v>3.7882264082999999</v>
      </c>
    </row>
    <row r="2844" spans="1:33" x14ac:dyDescent="0.25">
      <c r="A2844" s="1">
        <v>292313</v>
      </c>
      <c r="B2844" s="1">
        <v>20011000</v>
      </c>
      <c r="C2844" s="1">
        <v>9221173</v>
      </c>
      <c r="D2844" s="1">
        <v>152086</v>
      </c>
      <c r="E2844" s="1" t="s">
        <v>650</v>
      </c>
      <c r="F2844" s="1">
        <v>34203085</v>
      </c>
      <c r="G2844" s="1">
        <v>1.83</v>
      </c>
      <c r="H2844" s="1">
        <v>57.851120891720392</v>
      </c>
      <c r="I2844" s="1">
        <v>-29.084809271644794</v>
      </c>
      <c r="J2844" s="1">
        <v>11.639370296664637</v>
      </c>
      <c r="K2844" s="1">
        <v>-54.524780332344584</v>
      </c>
      <c r="L2844" s="1">
        <v>53.002002900041077</v>
      </c>
      <c r="M2844" s="1">
        <v>148.28250122070313</v>
      </c>
      <c r="N2844" s="1">
        <v>0.80230624607631129</v>
      </c>
      <c r="O2844" s="1">
        <v>0.96533691062631943</v>
      </c>
      <c r="P2844" s="1">
        <v>0.77449583296350599</v>
      </c>
      <c r="Q2844" s="1">
        <v>0.84153749738420758</v>
      </c>
      <c r="R2844" s="1">
        <v>0.9329846938775509</v>
      </c>
      <c r="S2844" s="1">
        <v>0.78514160438348524</v>
      </c>
      <c r="T2844" s="1">
        <v>0.78514160438348524</v>
      </c>
      <c r="U2844" s="1">
        <v>0.77449583296350599</v>
      </c>
      <c r="V2844" s="1">
        <v>406.790663</v>
      </c>
      <c r="W2844" s="1">
        <v>379.211635</v>
      </c>
      <c r="X2844" s="1">
        <v>262.000766</v>
      </c>
      <c r="Y2844" s="1">
        <v>389.46</v>
      </c>
      <c r="Z2844" s="7">
        <v>74463.375599999999</v>
      </c>
      <c r="AA2844" s="7">
        <v>4.5412591043999999</v>
      </c>
      <c r="AB2844" s="7">
        <v>4.0767872184999998</v>
      </c>
      <c r="AC2844" s="7" t="s">
        <v>444</v>
      </c>
      <c r="AD2844" s="7" t="s">
        <v>445</v>
      </c>
      <c r="AE2844" s="7">
        <v>2.7727378361000001</v>
      </c>
      <c r="AF2844" s="7" t="s">
        <v>445</v>
      </c>
      <c r="AG2844" s="7">
        <v>4.5320745038999997</v>
      </c>
    </row>
    <row r="2845" spans="1:33" x14ac:dyDescent="0.25">
      <c r="A2845" s="1">
        <v>292314</v>
      </c>
      <c r="B2845" s="1">
        <v>20011000</v>
      </c>
      <c r="C2845" s="1">
        <v>9221170</v>
      </c>
      <c r="D2845" s="1">
        <v>152085</v>
      </c>
      <c r="E2845" s="1" t="s">
        <v>650</v>
      </c>
      <c r="F2845" s="1">
        <v>34203085</v>
      </c>
      <c r="G2845" s="1">
        <v>1.83</v>
      </c>
      <c r="H2845" s="1">
        <v>50.129782808873635</v>
      </c>
      <c r="I2845" s="1">
        <v>-24.709014672100359</v>
      </c>
      <c r="J2845" s="1">
        <v>10.470857376400916</v>
      </c>
      <c r="K2845" s="1">
        <v>-47.449178225989961</v>
      </c>
      <c r="L2845" s="1">
        <v>45.804884635824919</v>
      </c>
      <c r="M2845" s="1">
        <v>143.04750061035156</v>
      </c>
      <c r="N2845" s="1">
        <v>0.81913303375244129</v>
      </c>
      <c r="O2845" s="1">
        <v>0.96533691062631943</v>
      </c>
      <c r="P2845" s="1">
        <v>0.79073935219454627</v>
      </c>
      <c r="Q2845" s="1">
        <v>0.85275535583496087</v>
      </c>
      <c r="R2845" s="1">
        <v>0.9329846938775509</v>
      </c>
      <c r="S2845" s="1">
        <v>0.79560769461612291</v>
      </c>
      <c r="T2845" s="1">
        <v>0.79560769461612291</v>
      </c>
      <c r="U2845" s="1">
        <v>0.79073935219454627</v>
      </c>
      <c r="V2845" s="1">
        <v>406.790663</v>
      </c>
      <c r="W2845" s="1">
        <v>379.211635</v>
      </c>
      <c r="X2845" s="1">
        <v>262.000766</v>
      </c>
      <c r="Y2845" s="1">
        <v>389.46</v>
      </c>
      <c r="Z2845" s="7">
        <v>74463.375599999999</v>
      </c>
      <c r="AA2845" s="7">
        <v>5.5464101697999997</v>
      </c>
      <c r="AB2845" s="7">
        <v>4.9816250102000001</v>
      </c>
      <c r="AC2845" s="7" t="s">
        <v>444</v>
      </c>
      <c r="AD2845" s="7" t="s">
        <v>445</v>
      </c>
      <c r="AE2845" s="7">
        <v>3.3931177149999998</v>
      </c>
      <c r="AF2845" s="7" t="s">
        <v>445</v>
      </c>
      <c r="AG2845" s="7">
        <v>5.4903410263000003</v>
      </c>
    </row>
    <row r="2846" spans="1:33" x14ac:dyDescent="0.25">
      <c r="A2846" s="1">
        <v>299761</v>
      </c>
      <c r="B2846" s="1">
        <v>20012000</v>
      </c>
      <c r="C2846" s="1">
        <v>9221203</v>
      </c>
      <c r="D2846" s="1">
        <v>152095</v>
      </c>
      <c r="E2846" s="1" t="s">
        <v>654</v>
      </c>
      <c r="F2846" s="1">
        <v>34203085</v>
      </c>
      <c r="G2846" s="1">
        <v>1.83</v>
      </c>
      <c r="H2846" s="1">
        <v>8.8066182544219629</v>
      </c>
      <c r="I2846" s="1">
        <v>-7.0855473048192703</v>
      </c>
      <c r="J2846" s="1">
        <v>-1.4136328476835827</v>
      </c>
      <c r="K2846" s="1">
        <v>-9.5249190298989159</v>
      </c>
      <c r="L2846" s="1">
        <v>9.5922901500474165</v>
      </c>
      <c r="M2846" s="1">
        <v>64.709999084472656</v>
      </c>
      <c r="N2846" s="1">
        <v>0.96661041736602782</v>
      </c>
      <c r="O2846" s="1">
        <v>0.96533691062631943</v>
      </c>
      <c r="P2846" s="1">
        <v>0.93310471407933848</v>
      </c>
      <c r="Q2846" s="1">
        <v>0.96357500076293945</v>
      </c>
      <c r="R2846" s="1">
        <v>0.9329846938775509</v>
      </c>
      <c r="S2846" s="1">
        <v>0.89900072711487189</v>
      </c>
      <c r="T2846" s="1">
        <v>0.89900072711487189</v>
      </c>
      <c r="U2846" s="1">
        <v>0.93310471407933848</v>
      </c>
      <c r="V2846" s="1">
        <v>406.790663</v>
      </c>
      <c r="W2846" s="1">
        <v>379.211635</v>
      </c>
      <c r="X2846" s="1">
        <v>262.000766</v>
      </c>
      <c r="Y2846" s="1">
        <v>389.46</v>
      </c>
      <c r="Z2846" s="7">
        <v>74463.375599999999</v>
      </c>
      <c r="AA2846" s="7">
        <v>35.888392523</v>
      </c>
      <c r="AB2846" s="7">
        <v>39.179346262999999</v>
      </c>
      <c r="AC2846" s="7" t="s">
        <v>444</v>
      </c>
      <c r="AD2846" s="7">
        <v>165.61955721000001</v>
      </c>
      <c r="AE2846" s="7">
        <v>23.728701462</v>
      </c>
      <c r="AF2846" s="7">
        <v>256.07308834999998</v>
      </c>
      <c r="AG2846" s="7">
        <v>37.153286217000002</v>
      </c>
    </row>
    <row r="2847" spans="1:33" x14ac:dyDescent="0.25">
      <c r="A2847" s="1">
        <v>299762</v>
      </c>
      <c r="B2847" s="1">
        <v>20012000</v>
      </c>
      <c r="C2847" s="1">
        <v>9221162</v>
      </c>
      <c r="D2847" s="1">
        <v>152091</v>
      </c>
      <c r="E2847" s="1" t="s">
        <v>651</v>
      </c>
      <c r="F2847" s="1">
        <v>34203085</v>
      </c>
      <c r="G2847" s="1">
        <v>1.83</v>
      </c>
      <c r="H2847" s="1">
        <v>77.389507562738373</v>
      </c>
      <c r="I2847" s="1">
        <v>-45.065757873775503</v>
      </c>
      <c r="J2847" s="1">
        <v>5.2268819410609657</v>
      </c>
      <c r="K2847" s="1">
        <v>-74.284561908746227</v>
      </c>
      <c r="L2847" s="1">
        <v>74.913309405705434</v>
      </c>
      <c r="M2847" s="1">
        <v>148.04998779296875</v>
      </c>
      <c r="N2847" s="1">
        <v>0.80305361066545755</v>
      </c>
      <c r="O2847" s="1">
        <v>0.96533691062631943</v>
      </c>
      <c r="P2847" s="1">
        <v>0.77521729158710395</v>
      </c>
      <c r="Q2847" s="1">
        <v>0.84203574044363827</v>
      </c>
      <c r="R2847" s="1">
        <v>0.9329846938775509</v>
      </c>
      <c r="S2847" s="1">
        <v>0.78560645753176472</v>
      </c>
      <c r="T2847" s="1">
        <v>0.78560645753176472</v>
      </c>
      <c r="U2847" s="1">
        <v>0.77521729158710395</v>
      </c>
      <c r="V2847" s="1">
        <v>406.790663</v>
      </c>
      <c r="W2847" s="1">
        <v>379.211635</v>
      </c>
      <c r="X2847" s="1">
        <v>262.000766</v>
      </c>
      <c r="Y2847" s="1">
        <v>389.46</v>
      </c>
      <c r="Z2847" s="7">
        <v>74463.375599999999</v>
      </c>
      <c r="AA2847" s="7">
        <v>2.9241547190000001</v>
      </c>
      <c r="AB2847" s="7">
        <v>2.7985952602999999</v>
      </c>
      <c r="AC2847" s="7" t="s">
        <v>444</v>
      </c>
      <c r="AD2847" s="7" t="s">
        <v>445</v>
      </c>
      <c r="AE2847" s="7">
        <v>1.7708246284</v>
      </c>
      <c r="AF2847" s="7" t="s">
        <v>445</v>
      </c>
      <c r="AG2847" s="7">
        <v>3.0643185963000001</v>
      </c>
    </row>
    <row r="2848" spans="1:33" x14ac:dyDescent="0.25">
      <c r="A2848" s="1">
        <v>299763</v>
      </c>
      <c r="B2848" s="1">
        <v>20012000</v>
      </c>
      <c r="C2848" s="1">
        <v>9221170</v>
      </c>
      <c r="D2848" s="1">
        <v>152093</v>
      </c>
      <c r="E2848" s="1" t="s">
        <v>650</v>
      </c>
      <c r="F2848" s="1">
        <v>34203085</v>
      </c>
      <c r="G2848" s="1">
        <v>1.83</v>
      </c>
      <c r="H2848" s="1">
        <v>39.068261233964108</v>
      </c>
      <c r="I2848" s="1">
        <v>-24.675283385998043</v>
      </c>
      <c r="J2848" s="1">
        <v>2.1786335536162724</v>
      </c>
      <c r="K2848" s="1">
        <v>-37.247037540583101</v>
      </c>
      <c r="L2848" s="1">
        <v>38.027468227392383</v>
      </c>
      <c r="M2848" s="1">
        <v>143.04750061035156</v>
      </c>
      <c r="N2848" s="1">
        <v>0.81913303375244129</v>
      </c>
      <c r="O2848" s="1">
        <v>0.96533691062631943</v>
      </c>
      <c r="P2848" s="1">
        <v>0.79073935219454627</v>
      </c>
      <c r="Q2848" s="1">
        <v>0.85275535583496087</v>
      </c>
      <c r="R2848" s="1">
        <v>0.9329846938775509</v>
      </c>
      <c r="S2848" s="1">
        <v>0.79560769461612291</v>
      </c>
      <c r="T2848" s="1">
        <v>0.79560769461612291</v>
      </c>
      <c r="U2848" s="1">
        <v>0.79073935219454627</v>
      </c>
      <c r="V2848" s="1">
        <v>406.790663</v>
      </c>
      <c r="W2848" s="1">
        <v>379.211635</v>
      </c>
      <c r="X2848" s="1">
        <v>262.000766</v>
      </c>
      <c r="Y2848" s="1">
        <v>389.46</v>
      </c>
      <c r="Z2848" s="7">
        <v>74463.375599999999</v>
      </c>
      <c r="AA2848" s="7">
        <v>6.8852886238000002</v>
      </c>
      <c r="AB2848" s="7">
        <v>6.6752216026999998</v>
      </c>
      <c r="AC2848" s="7" t="s">
        <v>444</v>
      </c>
      <c r="AD2848" s="7" t="s">
        <v>445</v>
      </c>
      <c r="AE2848" s="7">
        <v>4.5964135455999999</v>
      </c>
      <c r="AF2848" s="7" t="s">
        <v>445</v>
      </c>
      <c r="AG2848" s="7">
        <v>7.2680762939000001</v>
      </c>
    </row>
    <row r="2849" spans="1:33" x14ac:dyDescent="0.25">
      <c r="A2849" s="1">
        <v>299764</v>
      </c>
      <c r="B2849" s="1">
        <v>20012000</v>
      </c>
      <c r="C2849" s="1">
        <v>9221163</v>
      </c>
      <c r="D2849" s="1">
        <v>152092</v>
      </c>
      <c r="E2849" s="1" t="s">
        <v>649</v>
      </c>
      <c r="F2849" s="1">
        <v>34203085</v>
      </c>
      <c r="G2849" s="1">
        <v>1.83</v>
      </c>
      <c r="H2849" s="1">
        <v>68.947184018341588</v>
      </c>
      <c r="I2849" s="1">
        <v>-37.434977933610313</v>
      </c>
      <c r="J2849" s="1">
        <v>8.4534526872109943</v>
      </c>
      <c r="K2849" s="1">
        <v>-66.746751762156094</v>
      </c>
      <c r="L2849" s="1">
        <v>65.133244681836729</v>
      </c>
      <c r="M2849" s="1">
        <v>157.46249389648438</v>
      </c>
      <c r="N2849" s="1">
        <v>0.76922729492187503</v>
      </c>
      <c r="O2849" s="1">
        <v>0.96533691062631943</v>
      </c>
      <c r="P2849" s="1">
        <v>0.74256350044932351</v>
      </c>
      <c r="Q2849" s="1">
        <v>0.81230456542968754</v>
      </c>
      <c r="R2849" s="1">
        <v>0.9329846938775509</v>
      </c>
      <c r="S2849" s="1">
        <v>0.75786772631275401</v>
      </c>
      <c r="T2849" s="1">
        <v>0.75786772631275401</v>
      </c>
      <c r="U2849" s="1">
        <v>0.74256350044932351</v>
      </c>
      <c r="V2849" s="1">
        <v>406.790663</v>
      </c>
      <c r="W2849" s="1">
        <v>379.211635</v>
      </c>
      <c r="X2849" s="1">
        <v>262.000766</v>
      </c>
      <c r="Y2849" s="1">
        <v>389.46</v>
      </c>
      <c r="Z2849" s="7">
        <v>74463.375599999999</v>
      </c>
      <c r="AA2849" s="7">
        <v>3.3232717864999999</v>
      </c>
      <c r="AB2849" s="7">
        <v>3.0841221162000001</v>
      </c>
      <c r="AC2849" s="7" t="s">
        <v>444</v>
      </c>
      <c r="AD2849" s="7" t="s">
        <v>445</v>
      </c>
      <c r="AE2849" s="7">
        <v>1.9748552488</v>
      </c>
      <c r="AF2849" s="7" t="s">
        <v>445</v>
      </c>
      <c r="AG2849" s="7">
        <v>3.3327768506000002</v>
      </c>
    </row>
    <row r="2850" spans="1:33" x14ac:dyDescent="0.25">
      <c r="A2850" s="1">
        <v>299765</v>
      </c>
      <c r="B2850" s="1">
        <v>20012000</v>
      </c>
      <c r="C2850" s="1">
        <v>9221188</v>
      </c>
      <c r="D2850" s="1">
        <v>152094</v>
      </c>
      <c r="E2850" s="1" t="s">
        <v>655</v>
      </c>
      <c r="F2850" s="1">
        <v>34203085</v>
      </c>
      <c r="G2850" s="1">
        <v>1.83</v>
      </c>
      <c r="H2850" s="1">
        <v>-2.6443540266546739</v>
      </c>
      <c r="I2850" s="1">
        <v>1.8608268904372878</v>
      </c>
      <c r="J2850" s="1">
        <v>-4.8761220849068572</v>
      </c>
      <c r="K2850" s="1">
        <v>-2.8883153519602667</v>
      </c>
      <c r="L2850" s="1">
        <v>4.2303363510156862</v>
      </c>
      <c r="M2850" s="1">
        <v>34.474998474121094</v>
      </c>
      <c r="N2850" s="1">
        <v>0.98970659838782415</v>
      </c>
      <c r="O2850" s="1">
        <v>0.96533691062631943</v>
      </c>
      <c r="P2850" s="1">
        <v>0.95540031011418558</v>
      </c>
      <c r="Q2850" s="1">
        <v>0.98877083460489912</v>
      </c>
      <c r="R2850" s="1">
        <v>0.9329846938775509</v>
      </c>
      <c r="S2850" s="1">
        <v>0.92250805443890227</v>
      </c>
      <c r="T2850" s="1">
        <v>0.92250805443890227</v>
      </c>
      <c r="U2850" s="1">
        <v>0.95540031011418558</v>
      </c>
      <c r="V2850" s="1">
        <v>406.790663</v>
      </c>
      <c r="W2850" s="1">
        <v>379.211635</v>
      </c>
      <c r="X2850" s="1">
        <v>262.000766</v>
      </c>
      <c r="Y2850" s="1">
        <v>389.46</v>
      </c>
      <c r="Z2850" s="7">
        <v>74463.375599999999</v>
      </c>
      <c r="AA2850" s="7">
        <v>84.64305143</v>
      </c>
      <c r="AB2850" s="7" t="s">
        <v>444</v>
      </c>
      <c r="AC2850" s="7">
        <v>193.69780641</v>
      </c>
      <c r="AD2850" s="7">
        <v>48.567630321000003</v>
      </c>
      <c r="AE2850" s="7">
        <v>82.681242334000004</v>
      </c>
      <c r="AF2850" s="7">
        <v>75.308631797999993</v>
      </c>
      <c r="AG2850" s="7">
        <v>127.82603159</v>
      </c>
    </row>
    <row r="2851" spans="1:33" x14ac:dyDescent="0.25">
      <c r="A2851" s="1">
        <v>310251</v>
      </c>
      <c r="B2851" s="1">
        <v>20013000</v>
      </c>
      <c r="C2851" s="1">
        <v>9221203</v>
      </c>
      <c r="D2851" s="1">
        <v>152104</v>
      </c>
      <c r="E2851" s="1" t="s">
        <v>654</v>
      </c>
      <c r="F2851" s="1">
        <v>34203085</v>
      </c>
      <c r="G2851" s="1">
        <v>1.83</v>
      </c>
      <c r="H2851" s="1">
        <v>35.586146248235998</v>
      </c>
      <c r="I2851" s="1">
        <v>-24.085789313760213</v>
      </c>
      <c r="J2851" s="1">
        <v>2.5291810182671224</v>
      </c>
      <c r="K2851" s="1">
        <v>-32.580043963594349</v>
      </c>
      <c r="L2851" s="1">
        <v>34.406128682170191</v>
      </c>
      <c r="M2851" s="1">
        <v>64.709999084472656</v>
      </c>
      <c r="N2851" s="1">
        <v>0.96661041736602782</v>
      </c>
      <c r="O2851" s="1">
        <v>0.96533691062631943</v>
      </c>
      <c r="P2851" s="1">
        <v>0.93310471407933848</v>
      </c>
      <c r="Q2851" s="1">
        <v>0.96357500076293945</v>
      </c>
      <c r="R2851" s="1">
        <v>0.9329846938775509</v>
      </c>
      <c r="S2851" s="1">
        <v>0.89900072711487189</v>
      </c>
      <c r="T2851" s="1">
        <v>0.89900072711487189</v>
      </c>
      <c r="U2851" s="1">
        <v>0.93310471407933848</v>
      </c>
      <c r="V2851" s="1">
        <v>406.790663</v>
      </c>
      <c r="W2851" s="1">
        <v>379.211635</v>
      </c>
      <c r="X2851" s="1">
        <v>262.000766</v>
      </c>
      <c r="Y2851" s="1">
        <v>389.46</v>
      </c>
      <c r="Z2851" s="7">
        <v>74463.375599999999</v>
      </c>
      <c r="AA2851" s="7">
        <v>9.2843353147999998</v>
      </c>
      <c r="AB2851" s="7">
        <v>8.9433122593000007</v>
      </c>
      <c r="AC2851" s="7" t="s">
        <v>444</v>
      </c>
      <c r="AD2851" s="7" t="s">
        <v>445</v>
      </c>
      <c r="AE2851" s="7">
        <v>6.2295445457999996</v>
      </c>
      <c r="AF2851" s="7" t="s">
        <v>445</v>
      </c>
      <c r="AG2851" s="7">
        <v>10.154280894999999</v>
      </c>
    </row>
    <row r="2852" spans="1:33" x14ac:dyDescent="0.25">
      <c r="A2852" s="1">
        <v>310252</v>
      </c>
      <c r="B2852" s="1">
        <v>20013000</v>
      </c>
      <c r="C2852" s="1">
        <v>9221170</v>
      </c>
      <c r="D2852" s="1">
        <v>152102</v>
      </c>
      <c r="E2852" s="1" t="s">
        <v>650</v>
      </c>
      <c r="F2852" s="1">
        <v>34203085</v>
      </c>
      <c r="G2852" s="1">
        <v>1.83</v>
      </c>
      <c r="H2852" s="1">
        <v>65.898708074157724</v>
      </c>
      <c r="I2852" s="1">
        <v>-41.541666767365278</v>
      </c>
      <c r="J2852" s="1">
        <v>6.0705305712217292</v>
      </c>
      <c r="K2852" s="1">
        <v>-60.436021666769456</v>
      </c>
      <c r="L2852" s="1">
        <v>63.095816369312224</v>
      </c>
      <c r="M2852" s="1">
        <v>143.04750061035156</v>
      </c>
      <c r="N2852" s="1">
        <v>0.81913303375244129</v>
      </c>
      <c r="O2852" s="1">
        <v>0.96533691062631943</v>
      </c>
      <c r="P2852" s="1">
        <v>0.79073935219454627</v>
      </c>
      <c r="Q2852" s="1">
        <v>0.85275535583496087</v>
      </c>
      <c r="R2852" s="1">
        <v>0.9329846938775509</v>
      </c>
      <c r="S2852" s="1">
        <v>0.79560769461612291</v>
      </c>
      <c r="T2852" s="1">
        <v>0.79560769461612291</v>
      </c>
      <c r="U2852" s="1">
        <v>0.79073935219454627</v>
      </c>
      <c r="V2852" s="1">
        <v>406.790663</v>
      </c>
      <c r="W2852" s="1">
        <v>379.211635</v>
      </c>
      <c r="X2852" s="1">
        <v>262.000766</v>
      </c>
      <c r="Y2852" s="1">
        <v>389.46</v>
      </c>
      <c r="Z2852" s="7">
        <v>74463.375599999999</v>
      </c>
      <c r="AA2852" s="7">
        <v>3.7524159263999999</v>
      </c>
      <c r="AB2852" s="7">
        <v>3.5502798366000001</v>
      </c>
      <c r="AC2852" s="7" t="s">
        <v>444</v>
      </c>
      <c r="AD2852" s="7" t="s">
        <v>445</v>
      </c>
      <c r="AE2852" s="7">
        <v>2.4490990583999999</v>
      </c>
      <c r="AF2852" s="7" t="s">
        <v>445</v>
      </c>
      <c r="AG2852" s="7">
        <v>4.0956588406999996</v>
      </c>
    </row>
    <row r="2853" spans="1:33" x14ac:dyDescent="0.25">
      <c r="A2853" s="1">
        <v>310253</v>
      </c>
      <c r="B2853" s="1">
        <v>20013000</v>
      </c>
      <c r="C2853" s="1">
        <v>9221162</v>
      </c>
      <c r="D2853" s="1">
        <v>152100</v>
      </c>
      <c r="E2853" s="1" t="s">
        <v>651</v>
      </c>
      <c r="F2853" s="1">
        <v>34203085</v>
      </c>
      <c r="G2853" s="1">
        <v>1.83</v>
      </c>
      <c r="H2853" s="1">
        <v>104.22011085248697</v>
      </c>
      <c r="I2853" s="1">
        <v>-61.961991696339254</v>
      </c>
      <c r="J2853" s="1">
        <v>9.1186274395894866</v>
      </c>
      <c r="K2853" s="1">
        <v>-97.443700915064227</v>
      </c>
      <c r="L2853" s="1">
        <v>99.97554392039234</v>
      </c>
      <c r="M2853" s="1">
        <v>148.04998779296875</v>
      </c>
      <c r="N2853" s="1">
        <v>0.80305361066545755</v>
      </c>
      <c r="O2853" s="1">
        <v>0.96533691062631943</v>
      </c>
      <c r="P2853" s="1">
        <v>0.77521729158710395</v>
      </c>
      <c r="Q2853" s="1">
        <v>0.84203574044363827</v>
      </c>
      <c r="R2853" s="1">
        <v>0.9329846938775509</v>
      </c>
      <c r="S2853" s="1">
        <v>0.78560645753176472</v>
      </c>
      <c r="T2853" s="1">
        <v>0.78560645753176472</v>
      </c>
      <c r="U2853" s="1">
        <v>0.77521729158710395</v>
      </c>
      <c r="V2853" s="1">
        <v>406.790663</v>
      </c>
      <c r="W2853" s="1">
        <v>379.211635</v>
      </c>
      <c r="X2853" s="1">
        <v>262.000766</v>
      </c>
      <c r="Y2853" s="1">
        <v>389.46</v>
      </c>
      <c r="Z2853" s="7">
        <v>74463.375599999999</v>
      </c>
      <c r="AA2853" s="7">
        <v>1.9404332809</v>
      </c>
      <c r="AB2853" s="7">
        <v>1.8206784105</v>
      </c>
      <c r="AC2853" s="7" t="s">
        <v>444</v>
      </c>
      <c r="AD2853" s="7" t="s">
        <v>445</v>
      </c>
      <c r="AE2853" s="7">
        <v>1.1122914228</v>
      </c>
      <c r="AF2853" s="7" t="s">
        <v>445</v>
      </c>
      <c r="AG2853" s="7">
        <v>2.0983647330999999</v>
      </c>
    </row>
    <row r="2854" spans="1:33" x14ac:dyDescent="0.25">
      <c r="A2854" s="1">
        <v>310254</v>
      </c>
      <c r="B2854" s="1">
        <v>20013000</v>
      </c>
      <c r="C2854" s="1">
        <v>9221163</v>
      </c>
      <c r="D2854" s="1">
        <v>152101</v>
      </c>
      <c r="E2854" s="1" t="s">
        <v>649</v>
      </c>
      <c r="F2854" s="1">
        <v>34203085</v>
      </c>
      <c r="G2854" s="1">
        <v>1.83</v>
      </c>
      <c r="H2854" s="1">
        <v>95.777760409288092</v>
      </c>
      <c r="I2854" s="1">
        <v>-54.333745647309129</v>
      </c>
      <c r="J2854" s="1">
        <v>12.345225084541596</v>
      </c>
      <c r="K2854" s="1">
        <v>-89.903356877339021</v>
      </c>
      <c r="L2854" s="1">
        <v>90.246230224664529</v>
      </c>
      <c r="M2854" s="1">
        <v>157.46249389648438</v>
      </c>
      <c r="N2854" s="1">
        <v>0.76922729492187503</v>
      </c>
      <c r="O2854" s="1">
        <v>0.96533691062631943</v>
      </c>
      <c r="P2854" s="1">
        <v>0.74256350044932351</v>
      </c>
      <c r="Q2854" s="1">
        <v>0.81230456542968754</v>
      </c>
      <c r="R2854" s="1">
        <v>0.9329846938775509</v>
      </c>
      <c r="S2854" s="1">
        <v>0.75786772631275401</v>
      </c>
      <c r="T2854" s="1">
        <v>0.75786772631275401</v>
      </c>
      <c r="U2854" s="1">
        <v>0.74256350044932351</v>
      </c>
      <c r="V2854" s="1">
        <v>406.790663</v>
      </c>
      <c r="W2854" s="1">
        <v>379.211635</v>
      </c>
      <c r="X2854" s="1">
        <v>262.000766</v>
      </c>
      <c r="Y2854" s="1">
        <v>389.46</v>
      </c>
      <c r="Z2854" s="7">
        <v>74463.375599999999</v>
      </c>
      <c r="AA2854" s="7">
        <v>2.1202269435000001</v>
      </c>
      <c r="AB2854" s="7">
        <v>1.9400219621999999</v>
      </c>
      <c r="AC2854" s="7" t="s">
        <v>444</v>
      </c>
      <c r="AD2854" s="7" t="s">
        <v>445</v>
      </c>
      <c r="AE2854" s="7">
        <v>1.2086152477000001</v>
      </c>
      <c r="AF2854" s="7" t="s">
        <v>445</v>
      </c>
      <c r="AG2854" s="7">
        <v>2.2167739997</v>
      </c>
    </row>
    <row r="2855" spans="1:33" x14ac:dyDescent="0.25">
      <c r="A2855" s="1">
        <v>310255</v>
      </c>
      <c r="B2855" s="1">
        <v>20013000</v>
      </c>
      <c r="C2855" s="1">
        <v>9221188</v>
      </c>
      <c r="D2855" s="1">
        <v>152103</v>
      </c>
      <c r="E2855" s="1" t="s">
        <v>655</v>
      </c>
      <c r="F2855" s="1">
        <v>34203085</v>
      </c>
      <c r="G2855" s="1">
        <v>1.83</v>
      </c>
      <c r="H2855" s="1">
        <v>23.760170838402892</v>
      </c>
      <c r="I2855" s="1">
        <v>-18.687959877241717</v>
      </c>
      <c r="J2855" s="1">
        <v>-0.55830485312666034</v>
      </c>
      <c r="K2855" s="1">
        <v>-22.394895503423903</v>
      </c>
      <c r="L2855" s="1">
        <v>24.067675671122114</v>
      </c>
      <c r="M2855" s="1">
        <v>34.474998474121094</v>
      </c>
      <c r="N2855" s="1">
        <v>0.98970659838782415</v>
      </c>
      <c r="O2855" s="1">
        <v>0.96533691062631943</v>
      </c>
      <c r="P2855" s="1">
        <v>0.95540031011418558</v>
      </c>
      <c r="Q2855" s="1">
        <v>0.98877083460489912</v>
      </c>
      <c r="R2855" s="1">
        <v>0.9329846938775509</v>
      </c>
      <c r="S2855" s="1">
        <v>0.92250805443890227</v>
      </c>
      <c r="T2855" s="1">
        <v>0.92250805443890227</v>
      </c>
      <c r="U2855" s="1">
        <v>0.95540031011418558</v>
      </c>
      <c r="V2855" s="1">
        <v>406.790663</v>
      </c>
      <c r="W2855" s="1">
        <v>379.211635</v>
      </c>
      <c r="X2855" s="1">
        <v>262.000766</v>
      </c>
      <c r="Y2855" s="1">
        <v>389.46</v>
      </c>
      <c r="Z2855" s="7">
        <v>74463.375599999999</v>
      </c>
      <c r="AA2855" s="7">
        <v>14.053340365</v>
      </c>
      <c r="AB2855" s="7">
        <v>14.248161141000001</v>
      </c>
      <c r="AC2855" s="7" t="s">
        <v>444</v>
      </c>
      <c r="AD2855" s="7">
        <v>431.91369500000002</v>
      </c>
      <c r="AE2855" s="7">
        <v>9.7925405085000001</v>
      </c>
      <c r="AF2855" s="7">
        <v>665.46421339999995</v>
      </c>
      <c r="AG2855" s="7">
        <v>15.614956061000001</v>
      </c>
    </row>
    <row r="2856" spans="1:33" x14ac:dyDescent="0.25">
      <c r="A2856" s="1">
        <v>318573</v>
      </c>
      <c r="B2856" s="1">
        <v>20014000</v>
      </c>
      <c r="C2856" s="1">
        <v>9221173</v>
      </c>
      <c r="D2856" s="1">
        <v>152111</v>
      </c>
      <c r="E2856" s="1" t="s">
        <v>650</v>
      </c>
      <c r="F2856" s="1">
        <v>34203085</v>
      </c>
      <c r="G2856" s="1">
        <v>1.83</v>
      </c>
      <c r="H2856" s="1">
        <v>61.902688418637489</v>
      </c>
      <c r="I2856" s="1">
        <v>-29.12781733870181</v>
      </c>
      <c r="J2856" s="1">
        <v>14.485217057240559</v>
      </c>
      <c r="K2856" s="1">
        <v>-58.519406052905431</v>
      </c>
      <c r="L2856" s="1">
        <v>56.084678218216602</v>
      </c>
      <c r="M2856" s="1">
        <v>148.28250122070313</v>
      </c>
      <c r="N2856" s="1">
        <v>0.80230624607631129</v>
      </c>
      <c r="O2856" s="1">
        <v>0.96533691062631943</v>
      </c>
      <c r="P2856" s="1">
        <v>0.77449583296350599</v>
      </c>
      <c r="Q2856" s="1">
        <v>0.84153749738420758</v>
      </c>
      <c r="R2856" s="1">
        <v>0.9329846938775509</v>
      </c>
      <c r="S2856" s="1">
        <v>0.78514160438348524</v>
      </c>
      <c r="T2856" s="1">
        <v>0.78514160438348524</v>
      </c>
      <c r="U2856" s="1">
        <v>0.77449583296350599</v>
      </c>
      <c r="V2856" s="1">
        <v>406.790663</v>
      </c>
      <c r="W2856" s="1">
        <v>379.211635</v>
      </c>
      <c r="X2856" s="1">
        <v>262.000766</v>
      </c>
      <c r="Y2856" s="1">
        <v>389.46</v>
      </c>
      <c r="Z2856" s="7">
        <v>74463.375599999999</v>
      </c>
      <c r="AA2856" s="7">
        <v>4.2366856768999996</v>
      </c>
      <c r="AB2856" s="7">
        <v>3.7445084958999999</v>
      </c>
      <c r="AC2856" s="7" t="s">
        <v>444</v>
      </c>
      <c r="AD2856" s="7" t="s">
        <v>445</v>
      </c>
      <c r="AE2856" s="7">
        <v>2.5152048805999998</v>
      </c>
      <c r="AF2856" s="7" t="s">
        <v>445</v>
      </c>
      <c r="AG2856" s="7">
        <v>4.1544464896999997</v>
      </c>
    </row>
    <row r="2857" spans="1:33" x14ac:dyDescent="0.25">
      <c r="A2857" s="1">
        <v>318574</v>
      </c>
      <c r="B2857" s="1">
        <v>20014000</v>
      </c>
      <c r="C2857" s="1">
        <v>9221170</v>
      </c>
      <c r="D2857" s="1">
        <v>152110</v>
      </c>
      <c r="E2857" s="1" t="s">
        <v>650</v>
      </c>
      <c r="F2857" s="1">
        <v>34203085</v>
      </c>
      <c r="G2857" s="1">
        <v>1.83</v>
      </c>
      <c r="H2857" s="1">
        <v>54.18144523650404</v>
      </c>
      <c r="I2857" s="1">
        <v>-24.751692439009418</v>
      </c>
      <c r="J2857" s="1">
        <v>13.3166058189948</v>
      </c>
      <c r="K2857" s="1">
        <v>-51.444130829430037</v>
      </c>
      <c r="L2857" s="1">
        <v>48.906747689118525</v>
      </c>
      <c r="M2857" s="1">
        <v>143.04750061035156</v>
      </c>
      <c r="N2857" s="1">
        <v>0.81913303375244129</v>
      </c>
      <c r="O2857" s="1">
        <v>0.96533691062631943</v>
      </c>
      <c r="P2857" s="1">
        <v>0.79073935219454627</v>
      </c>
      <c r="Q2857" s="1">
        <v>0.85275535583496087</v>
      </c>
      <c r="R2857" s="1">
        <v>0.9329846938775509</v>
      </c>
      <c r="S2857" s="1">
        <v>0.79560769461612291</v>
      </c>
      <c r="T2857" s="1">
        <v>0.79560769461612291</v>
      </c>
      <c r="U2857" s="1">
        <v>0.79073935219454627</v>
      </c>
      <c r="V2857" s="1">
        <v>406.790663</v>
      </c>
      <c r="W2857" s="1">
        <v>379.211635</v>
      </c>
      <c r="X2857" s="1">
        <v>262.000766</v>
      </c>
      <c r="Y2857" s="1">
        <v>389.46</v>
      </c>
      <c r="Z2857" s="7">
        <v>74463.375599999999</v>
      </c>
      <c r="AA2857" s="7">
        <v>5.1312104520000004</v>
      </c>
      <c r="AB2857" s="7">
        <v>4.5343219675000004</v>
      </c>
      <c r="AC2857" s="7" t="s">
        <v>444</v>
      </c>
      <c r="AD2857" s="7" t="s">
        <v>445</v>
      </c>
      <c r="AE2857" s="7">
        <v>3.0519651525999998</v>
      </c>
      <c r="AF2857" s="7" t="s">
        <v>445</v>
      </c>
      <c r="AG2857" s="7">
        <v>4.9863261978000004</v>
      </c>
    </row>
    <row r="2858" spans="1:33" x14ac:dyDescent="0.25">
      <c r="A2858" s="1">
        <v>318575</v>
      </c>
      <c r="B2858" s="1">
        <v>20014000</v>
      </c>
      <c r="C2858" s="1">
        <v>9221163</v>
      </c>
      <c r="D2858" s="1">
        <v>152109</v>
      </c>
      <c r="E2858" s="1" t="s">
        <v>649</v>
      </c>
      <c r="F2858" s="1">
        <v>34203085</v>
      </c>
      <c r="G2858" s="1">
        <v>1.83</v>
      </c>
      <c r="H2858" s="1">
        <v>84.04912401084303</v>
      </c>
      <c r="I2858" s="1">
        <v>-37.467917811747171</v>
      </c>
      <c r="J2858" s="1">
        <v>19.602672314755047</v>
      </c>
      <c r="K2858" s="1">
        <v>-80.987317708287975</v>
      </c>
      <c r="L2858" s="1">
        <v>76.16475447376655</v>
      </c>
      <c r="M2858" s="1">
        <v>157.46249389648438</v>
      </c>
      <c r="N2858" s="1">
        <v>0.76922729492187503</v>
      </c>
      <c r="O2858" s="1">
        <v>0.96533691062631943</v>
      </c>
      <c r="P2858" s="1">
        <v>0.74256350044932351</v>
      </c>
      <c r="Q2858" s="1">
        <v>0.81230456542968754</v>
      </c>
      <c r="R2858" s="1">
        <v>0.9329846938775509</v>
      </c>
      <c r="S2858" s="1">
        <v>0.75786772631275401</v>
      </c>
      <c r="T2858" s="1">
        <v>0.75786772631275401</v>
      </c>
      <c r="U2858" s="1">
        <v>0.74256350044932351</v>
      </c>
      <c r="V2858" s="1">
        <v>406.790663</v>
      </c>
      <c r="W2858" s="1">
        <v>379.211635</v>
      </c>
      <c r="X2858" s="1">
        <v>262.000766</v>
      </c>
      <c r="Y2858" s="1">
        <v>389.46</v>
      </c>
      <c r="Z2858" s="7">
        <v>74463.375599999999</v>
      </c>
      <c r="AA2858" s="7">
        <v>2.6971000699999998</v>
      </c>
      <c r="AB2858" s="7">
        <v>2.3502873755000002</v>
      </c>
      <c r="AC2858" s="7" t="s">
        <v>444</v>
      </c>
      <c r="AD2858" s="7" t="s">
        <v>445</v>
      </c>
      <c r="AE2858" s="7">
        <v>1.4517656645000001</v>
      </c>
      <c r="AF2858" s="7" t="s">
        <v>445</v>
      </c>
      <c r="AG2858" s="7">
        <v>2.5709144230000001</v>
      </c>
    </row>
    <row r="2859" spans="1:33" x14ac:dyDescent="0.25">
      <c r="A2859" s="1">
        <v>5687</v>
      </c>
      <c r="B2859" s="1">
        <v>20015000</v>
      </c>
      <c r="C2859" s="1">
        <v>9221170</v>
      </c>
      <c r="D2859" s="1">
        <v>152117</v>
      </c>
      <c r="E2859" s="1" t="s">
        <v>650</v>
      </c>
      <c r="F2859" s="1">
        <v>34203085</v>
      </c>
      <c r="G2859" s="1">
        <v>1.83</v>
      </c>
      <c r="H2859" s="1">
        <v>42.443228531163321</v>
      </c>
      <c r="I2859" s="1">
        <v>-21.529703049898988</v>
      </c>
      <c r="J2859" s="1">
        <v>8.2485416324518503</v>
      </c>
      <c r="K2859" s="1">
        <v>-40.804755060347944</v>
      </c>
      <c r="L2859" s="1">
        <v>38.982469003029962</v>
      </c>
      <c r="M2859" s="1">
        <v>143.04750061035156</v>
      </c>
      <c r="N2859" s="1">
        <v>0.81913303375244129</v>
      </c>
      <c r="O2859" s="1">
        <v>0.96533690096206171</v>
      </c>
      <c r="P2859" s="1">
        <v>0.79073934427823356</v>
      </c>
      <c r="Q2859" s="1">
        <v>0.85275535583496087</v>
      </c>
      <c r="R2859" s="1">
        <v>0.9329846751933194</v>
      </c>
      <c r="S2859" s="1">
        <v>0.79560767868304449</v>
      </c>
      <c r="T2859" s="1">
        <v>0.79560767868304449</v>
      </c>
      <c r="U2859" s="1">
        <v>0.79073934427823356</v>
      </c>
      <c r="V2859" s="1">
        <v>406.790663</v>
      </c>
      <c r="W2859" s="1">
        <v>379.211635</v>
      </c>
      <c r="X2859" s="1">
        <v>262.000766</v>
      </c>
      <c r="Y2859" s="1">
        <v>389.46</v>
      </c>
      <c r="Z2859" s="7">
        <v>74463.375599999999</v>
      </c>
      <c r="AA2859" s="7">
        <v>6.6921130773000002</v>
      </c>
      <c r="AB2859" s="7">
        <v>6.0649092913000002</v>
      </c>
      <c r="AC2859" s="7" t="s">
        <v>444</v>
      </c>
      <c r="AD2859" s="7" t="s">
        <v>445</v>
      </c>
      <c r="AE2859" s="7">
        <v>4.1084688767999999</v>
      </c>
      <c r="AF2859" s="7" t="s">
        <v>445</v>
      </c>
      <c r="AG2859" s="7">
        <v>6.5471925898999999</v>
      </c>
    </row>
    <row r="2860" spans="1:33" x14ac:dyDescent="0.25">
      <c r="A2860" s="1">
        <v>5688</v>
      </c>
      <c r="B2860" s="1">
        <v>20015000</v>
      </c>
      <c r="C2860" s="1">
        <v>9221173</v>
      </c>
      <c r="D2860" s="1">
        <v>152118</v>
      </c>
      <c r="E2860" s="1" t="s">
        <v>650</v>
      </c>
      <c r="F2860" s="1">
        <v>34203085</v>
      </c>
      <c r="G2860" s="1">
        <v>1.83</v>
      </c>
      <c r="H2860" s="1">
        <v>50.151203196555173</v>
      </c>
      <c r="I2860" s="1">
        <v>-25.917126597751086</v>
      </c>
      <c r="J2860" s="1">
        <v>9.4304179701704758</v>
      </c>
      <c r="K2860" s="1">
        <v>-47.868728218394899</v>
      </c>
      <c r="L2860" s="1">
        <v>46.166806445489904</v>
      </c>
      <c r="M2860" s="1">
        <v>148.28250122070313</v>
      </c>
      <c r="N2860" s="1">
        <v>0.80230624607631129</v>
      </c>
      <c r="O2860" s="1">
        <v>0.96533690096206171</v>
      </c>
      <c r="P2860" s="1">
        <v>0.77449582520981164</v>
      </c>
      <c r="Q2860" s="1">
        <v>0.84153749738420758</v>
      </c>
      <c r="R2860" s="1">
        <v>0.9329846751933194</v>
      </c>
      <c r="S2860" s="1">
        <v>0.78514158866000383</v>
      </c>
      <c r="T2860" s="1">
        <v>0.78514158866000383</v>
      </c>
      <c r="U2860" s="1">
        <v>0.77449582520981164</v>
      </c>
      <c r="V2860" s="1">
        <v>406.790663</v>
      </c>
      <c r="W2860" s="1">
        <v>379.211635</v>
      </c>
      <c r="X2860" s="1">
        <v>262.000766</v>
      </c>
      <c r="Y2860" s="1">
        <v>389.46</v>
      </c>
      <c r="Z2860" s="7">
        <v>74463.375599999999</v>
      </c>
      <c r="AA2860" s="7">
        <v>5.3616665476999996</v>
      </c>
      <c r="AB2860" s="7">
        <v>4.8562468986000003</v>
      </c>
      <c r="AC2860" s="7" t="s">
        <v>444</v>
      </c>
      <c r="AD2860" s="7" t="s">
        <v>445</v>
      </c>
      <c r="AE2860" s="7">
        <v>3.2973294947</v>
      </c>
      <c r="AF2860" s="7" t="s">
        <v>445</v>
      </c>
      <c r="AG2860" s="7">
        <v>5.3012984742000002</v>
      </c>
    </row>
    <row r="2861" spans="1:33" x14ac:dyDescent="0.25">
      <c r="A2861" s="1">
        <v>5689</v>
      </c>
      <c r="B2861" s="1">
        <v>20015000</v>
      </c>
      <c r="C2861" s="1">
        <v>9221163</v>
      </c>
      <c r="D2861" s="1">
        <v>152116</v>
      </c>
      <c r="E2861" s="1" t="s">
        <v>649</v>
      </c>
      <c r="F2861" s="1">
        <v>34203085</v>
      </c>
      <c r="G2861" s="1">
        <v>1.83</v>
      </c>
      <c r="H2861" s="1">
        <v>72.322427601272935</v>
      </c>
      <c r="I2861" s="1">
        <v>-34.27515480314262</v>
      </c>
      <c r="J2861" s="1">
        <v>14.523091770843713</v>
      </c>
      <c r="K2861" s="1">
        <v>-70.318718454835249</v>
      </c>
      <c r="L2861" s="1">
        <v>66.265846797748452</v>
      </c>
      <c r="M2861" s="1">
        <v>157.46249389648438</v>
      </c>
      <c r="N2861" s="1">
        <v>0.76922729492187503</v>
      </c>
      <c r="O2861" s="1">
        <v>0.96533690096206171</v>
      </c>
      <c r="P2861" s="1">
        <v>0.74256349301531266</v>
      </c>
      <c r="Q2861" s="1">
        <v>0.81230456542968754</v>
      </c>
      <c r="R2861" s="1">
        <v>0.9329846751933194</v>
      </c>
      <c r="S2861" s="1">
        <v>0.75786771113546747</v>
      </c>
      <c r="T2861" s="1">
        <v>0.75786771113546747</v>
      </c>
      <c r="U2861" s="1">
        <v>0.74256349301531266</v>
      </c>
      <c r="V2861" s="1">
        <v>406.790663</v>
      </c>
      <c r="W2861" s="1">
        <v>379.211635</v>
      </c>
      <c r="X2861" s="1">
        <v>262.000766</v>
      </c>
      <c r="Y2861" s="1">
        <v>389.46</v>
      </c>
      <c r="Z2861" s="7">
        <v>74463.375599999999</v>
      </c>
      <c r="AA2861" s="7">
        <v>3.2493792788000002</v>
      </c>
      <c r="AB2861" s="7">
        <v>2.8935185891000001</v>
      </c>
      <c r="AC2861" s="7" t="s">
        <v>444</v>
      </c>
      <c r="AD2861" s="7" t="s">
        <v>445</v>
      </c>
      <c r="AE2861" s="7">
        <v>1.8237420307000001</v>
      </c>
      <c r="AF2861" s="7" t="s">
        <v>445</v>
      </c>
      <c r="AG2861" s="7">
        <v>3.1126855600000001</v>
      </c>
    </row>
    <row r="2862" spans="1:33" x14ac:dyDescent="0.25">
      <c r="A2862" s="1">
        <v>11981</v>
      </c>
      <c r="B2862" s="1">
        <v>20016000</v>
      </c>
      <c r="C2862" s="1">
        <v>9221163</v>
      </c>
      <c r="D2862" s="1">
        <v>152123</v>
      </c>
      <c r="E2862" s="1" t="s">
        <v>649</v>
      </c>
      <c r="F2862" s="1">
        <v>34203085</v>
      </c>
      <c r="G2862" s="1">
        <v>1.83</v>
      </c>
      <c r="H2862" s="1">
        <v>81.960626982121127</v>
      </c>
      <c r="I2862" s="1">
        <v>-36.491235539803689</v>
      </c>
      <c r="J2862" s="1">
        <v>18.831638644176699</v>
      </c>
      <c r="K2862" s="1">
        <v>-78.781861070329683</v>
      </c>
      <c r="L2862" s="1">
        <v>74.355987380933072</v>
      </c>
      <c r="M2862" s="1">
        <v>157.46249389648438</v>
      </c>
      <c r="N2862" s="1">
        <v>0.76922729492187503</v>
      </c>
      <c r="O2862" s="1">
        <v>0.96533690096206171</v>
      </c>
      <c r="P2862" s="1">
        <v>0.74256349301531266</v>
      </c>
      <c r="Q2862" s="1">
        <v>0.81230456542968754</v>
      </c>
      <c r="R2862" s="1">
        <v>0.9329846751933194</v>
      </c>
      <c r="S2862" s="1">
        <v>0.75786771113546747</v>
      </c>
      <c r="T2862" s="1">
        <v>0.75786771113546747</v>
      </c>
      <c r="U2862" s="1">
        <v>0.74256349301531266</v>
      </c>
      <c r="V2862" s="1">
        <v>406.790663</v>
      </c>
      <c r="W2862" s="1">
        <v>379.211635</v>
      </c>
      <c r="X2862" s="1">
        <v>262.000766</v>
      </c>
      <c r="Y2862" s="1">
        <v>389.46</v>
      </c>
      <c r="Z2862" s="7">
        <v>74463.375599999999</v>
      </c>
      <c r="AA2862" s="7">
        <v>2.7870348601999999</v>
      </c>
      <c r="AB2862" s="7">
        <v>2.4356583966000001</v>
      </c>
      <c r="AC2862" s="7" t="s">
        <v>444</v>
      </c>
      <c r="AD2862" s="7" t="s">
        <v>445</v>
      </c>
      <c r="AE2862" s="7">
        <v>1.5204015004</v>
      </c>
      <c r="AF2862" s="7" t="s">
        <v>445</v>
      </c>
      <c r="AG2862" s="7">
        <v>2.6708802515999999</v>
      </c>
    </row>
    <row r="2863" spans="1:33" x14ac:dyDescent="0.25">
      <c r="A2863" s="1">
        <v>11982</v>
      </c>
      <c r="B2863" s="1">
        <v>20016000</v>
      </c>
      <c r="C2863" s="1">
        <v>9221170</v>
      </c>
      <c r="D2863" s="1">
        <v>152124</v>
      </c>
      <c r="E2863" s="1" t="s">
        <v>650</v>
      </c>
      <c r="F2863" s="1">
        <v>34203085</v>
      </c>
      <c r="G2863" s="1">
        <v>1.83</v>
      </c>
      <c r="H2863" s="1">
        <v>52.093872603752217</v>
      </c>
      <c r="I2863" s="1">
        <v>-23.775818662304744</v>
      </c>
      <c r="J2863" s="1">
        <v>12.544647752446366</v>
      </c>
      <c r="K2863" s="1">
        <v>-49.237865696232944</v>
      </c>
      <c r="L2863" s="1">
        <v>47.095406337329379</v>
      </c>
      <c r="M2863" s="1">
        <v>143.04750061035156</v>
      </c>
      <c r="N2863" s="1">
        <v>0.81913303375244129</v>
      </c>
      <c r="O2863" s="1">
        <v>0.96533690096206171</v>
      </c>
      <c r="P2863" s="1">
        <v>0.79073934427823356</v>
      </c>
      <c r="Q2863" s="1">
        <v>0.85275535583496087</v>
      </c>
      <c r="R2863" s="1">
        <v>0.9329846751933194</v>
      </c>
      <c r="S2863" s="1">
        <v>0.79560767868304449</v>
      </c>
      <c r="T2863" s="1">
        <v>0.79560767868304449</v>
      </c>
      <c r="U2863" s="1">
        <v>0.79073934427823356</v>
      </c>
      <c r="V2863" s="1">
        <v>406.790663</v>
      </c>
      <c r="W2863" s="1">
        <v>379.211635</v>
      </c>
      <c r="X2863" s="1">
        <v>262.000766</v>
      </c>
      <c r="Y2863" s="1">
        <v>389.46</v>
      </c>
      <c r="Z2863" s="7">
        <v>74463.375599999999</v>
      </c>
      <c r="AA2863" s="7">
        <v>5.3670235150999996</v>
      </c>
      <c r="AB2863" s="7">
        <v>4.7561003744999999</v>
      </c>
      <c r="AC2863" s="7" t="s">
        <v>444</v>
      </c>
      <c r="AD2863" s="7" t="s">
        <v>445</v>
      </c>
      <c r="AE2863" s="7">
        <v>3.2335267442000002</v>
      </c>
      <c r="AF2863" s="7" t="s">
        <v>445</v>
      </c>
      <c r="AG2863" s="7">
        <v>5.2545632444999999</v>
      </c>
    </row>
    <row r="2864" spans="1:33" x14ac:dyDescent="0.25">
      <c r="A2864" s="1">
        <v>11983</v>
      </c>
      <c r="B2864" s="1">
        <v>20016000</v>
      </c>
      <c r="C2864" s="1">
        <v>9221173</v>
      </c>
      <c r="D2864" s="1">
        <v>152125</v>
      </c>
      <c r="E2864" s="1" t="s">
        <v>650</v>
      </c>
      <c r="F2864" s="1">
        <v>34203085</v>
      </c>
      <c r="G2864" s="1">
        <v>1.83</v>
      </c>
      <c r="H2864" s="1">
        <v>59.815583626725058</v>
      </c>
      <c r="I2864" s="1">
        <v>-28.151558377532986</v>
      </c>
      <c r="J2864" s="1">
        <v>13.712791149852738</v>
      </c>
      <c r="K2864" s="1">
        <v>-56.313526104172489</v>
      </c>
      <c r="L2864" s="1">
        <v>54.277287580345963</v>
      </c>
      <c r="M2864" s="1">
        <v>148.28250122070313</v>
      </c>
      <c r="N2864" s="1">
        <v>0.80230624607631129</v>
      </c>
      <c r="O2864" s="1">
        <v>0.96533690096206171</v>
      </c>
      <c r="P2864" s="1">
        <v>0.77449582520981164</v>
      </c>
      <c r="Q2864" s="1">
        <v>0.84153749738420758</v>
      </c>
      <c r="R2864" s="1">
        <v>0.9329846751933194</v>
      </c>
      <c r="S2864" s="1">
        <v>0.78514158866000383</v>
      </c>
      <c r="T2864" s="1">
        <v>0.78514158866000383</v>
      </c>
      <c r="U2864" s="1">
        <v>0.77449582520981164</v>
      </c>
      <c r="V2864" s="1">
        <v>406.790663</v>
      </c>
      <c r="W2864" s="1">
        <v>379.211635</v>
      </c>
      <c r="X2864" s="1">
        <v>262.000766</v>
      </c>
      <c r="Y2864" s="1">
        <v>389.46</v>
      </c>
      <c r="Z2864" s="7">
        <v>74463.375599999999</v>
      </c>
      <c r="AA2864" s="7">
        <v>4.4110631034000001</v>
      </c>
      <c r="AB2864" s="7">
        <v>3.9100553797000002</v>
      </c>
      <c r="AC2864" s="7" t="s">
        <v>444</v>
      </c>
      <c r="AD2864" s="7" t="s">
        <v>445</v>
      </c>
      <c r="AE2864" s="7">
        <v>2.6529003221999998</v>
      </c>
      <c r="AF2864" s="7" t="s">
        <v>445</v>
      </c>
      <c r="AG2864" s="7">
        <v>4.3563533479999998</v>
      </c>
    </row>
    <row r="2865" spans="1:33" x14ac:dyDescent="0.25">
      <c r="A2865" s="1">
        <v>18275</v>
      </c>
      <c r="B2865" s="1">
        <v>20017000</v>
      </c>
      <c r="C2865" s="1">
        <v>9221173</v>
      </c>
      <c r="D2865" s="1">
        <v>152132</v>
      </c>
      <c r="E2865" s="1" t="s">
        <v>650</v>
      </c>
      <c r="F2865" s="1">
        <v>34203085</v>
      </c>
      <c r="G2865" s="1">
        <v>1.83</v>
      </c>
      <c r="H2865" s="1">
        <v>46.917220645254481</v>
      </c>
      <c r="I2865" s="1">
        <v>-28.652738357059768</v>
      </c>
      <c r="J2865" s="1">
        <v>4.2156606259550635</v>
      </c>
      <c r="K2865" s="1">
        <v>-44.509869020065082</v>
      </c>
      <c r="L2865" s="1">
        <v>44.959818776631963</v>
      </c>
      <c r="M2865" s="1">
        <v>148.28250122070313</v>
      </c>
      <c r="N2865" s="1">
        <v>0.80230624607631129</v>
      </c>
      <c r="O2865" s="1">
        <v>0.96533690096206171</v>
      </c>
      <c r="P2865" s="1">
        <v>0.77449582520981164</v>
      </c>
      <c r="Q2865" s="1">
        <v>0.84153749738420758</v>
      </c>
      <c r="R2865" s="1">
        <v>0.9329846751933194</v>
      </c>
      <c r="S2865" s="1">
        <v>0.78514158866000383</v>
      </c>
      <c r="T2865" s="1">
        <v>0.78514158866000383</v>
      </c>
      <c r="U2865" s="1">
        <v>0.77449582520981164</v>
      </c>
      <c r="V2865" s="1">
        <v>406.790663</v>
      </c>
      <c r="W2865" s="1">
        <v>379.211635</v>
      </c>
      <c r="X2865" s="1">
        <v>262.000766</v>
      </c>
      <c r="Y2865" s="1">
        <v>389.46</v>
      </c>
      <c r="Z2865" s="7">
        <v>74463.375599999999</v>
      </c>
      <c r="AA2865" s="7">
        <v>5.5324513348000002</v>
      </c>
      <c r="AB2865" s="7">
        <v>5.2599153176</v>
      </c>
      <c r="AC2865" s="7" t="s">
        <v>444</v>
      </c>
      <c r="AD2865" s="7" t="s">
        <v>445</v>
      </c>
      <c r="AE2865" s="7">
        <v>3.6216199277999999</v>
      </c>
      <c r="AF2865" s="7" t="s">
        <v>445</v>
      </c>
      <c r="AG2865" s="7">
        <v>5.7768149114999998</v>
      </c>
    </row>
    <row r="2866" spans="1:33" x14ac:dyDescent="0.25">
      <c r="A2866" s="1">
        <v>18276</v>
      </c>
      <c r="B2866" s="1">
        <v>20017000</v>
      </c>
      <c r="C2866" s="1">
        <v>9221163</v>
      </c>
      <c r="D2866" s="1">
        <v>152130</v>
      </c>
      <c r="E2866" s="1" t="s">
        <v>649</v>
      </c>
      <c r="F2866" s="1">
        <v>34203085</v>
      </c>
      <c r="G2866" s="1">
        <v>1.83</v>
      </c>
      <c r="H2866" s="1">
        <v>69.089268770440071</v>
      </c>
      <c r="I2866" s="1">
        <v>-37.011572856389293</v>
      </c>
      <c r="J2866" s="1">
        <v>9.3075068328999215</v>
      </c>
      <c r="K2866" s="1">
        <v>-66.959050001290493</v>
      </c>
      <c r="L2866" s="1">
        <v>64.937910268821327</v>
      </c>
      <c r="M2866" s="1">
        <v>157.46249389648438</v>
      </c>
      <c r="N2866" s="1">
        <v>0.76922729492187503</v>
      </c>
      <c r="O2866" s="1">
        <v>0.96533690096206171</v>
      </c>
      <c r="P2866" s="1">
        <v>0.74256349301531266</v>
      </c>
      <c r="Q2866" s="1">
        <v>0.81230456542968754</v>
      </c>
      <c r="R2866" s="1">
        <v>0.9329846751933194</v>
      </c>
      <c r="S2866" s="1">
        <v>0.75786771113546747</v>
      </c>
      <c r="T2866" s="1">
        <v>0.75786771113546747</v>
      </c>
      <c r="U2866" s="1">
        <v>0.74256349301531266</v>
      </c>
      <c r="V2866" s="1">
        <v>406.790663</v>
      </c>
      <c r="W2866" s="1">
        <v>379.211635</v>
      </c>
      <c r="X2866" s="1">
        <v>262.000766</v>
      </c>
      <c r="Y2866" s="1">
        <v>389.46</v>
      </c>
      <c r="Z2866" s="7">
        <v>74463.375599999999</v>
      </c>
      <c r="AA2866" s="7">
        <v>3.3362762231</v>
      </c>
      <c r="AB2866" s="7">
        <v>3.0757229203000001</v>
      </c>
      <c r="AC2866" s="7" t="s">
        <v>444</v>
      </c>
      <c r="AD2866" s="7" t="s">
        <v>445</v>
      </c>
      <c r="AE2866" s="7">
        <v>1.9654232078</v>
      </c>
      <c r="AF2866" s="7" t="s">
        <v>445</v>
      </c>
      <c r="AG2866" s="7">
        <v>3.3190394424999998</v>
      </c>
    </row>
    <row r="2867" spans="1:33" x14ac:dyDescent="0.25">
      <c r="A2867" s="1">
        <v>18277</v>
      </c>
      <c r="B2867" s="1">
        <v>20017000</v>
      </c>
      <c r="C2867" s="1">
        <v>9221170</v>
      </c>
      <c r="D2867" s="1">
        <v>152131</v>
      </c>
      <c r="E2867" s="1" t="s">
        <v>650</v>
      </c>
      <c r="F2867" s="1">
        <v>34203085</v>
      </c>
      <c r="G2867" s="1">
        <v>1.83</v>
      </c>
      <c r="H2867" s="1">
        <v>39.210066217385382</v>
      </c>
      <c r="I2867" s="1">
        <v>-24.262436156687563</v>
      </c>
      <c r="J2867" s="1">
        <v>3.0329641158553722</v>
      </c>
      <c r="K2867" s="1">
        <v>-37.448774449396538</v>
      </c>
      <c r="L2867" s="1">
        <v>37.787492316011686</v>
      </c>
      <c r="M2867" s="1">
        <v>143.04750061035156</v>
      </c>
      <c r="N2867" s="1">
        <v>0.81913303375244129</v>
      </c>
      <c r="O2867" s="1">
        <v>0.96533690096206171</v>
      </c>
      <c r="P2867" s="1">
        <v>0.79073934427823356</v>
      </c>
      <c r="Q2867" s="1">
        <v>0.85275535583496087</v>
      </c>
      <c r="R2867" s="1">
        <v>0.9329846751933194</v>
      </c>
      <c r="S2867" s="1">
        <v>0.79560767868304449</v>
      </c>
      <c r="T2867" s="1">
        <v>0.79560767868304449</v>
      </c>
      <c r="U2867" s="1">
        <v>0.79073934427823356</v>
      </c>
      <c r="V2867" s="1">
        <v>406.790663</v>
      </c>
      <c r="W2867" s="1">
        <v>379.211635</v>
      </c>
      <c r="X2867" s="1">
        <v>262.000766</v>
      </c>
      <c r="Y2867" s="1">
        <v>389.46</v>
      </c>
      <c r="Z2867" s="7">
        <v>74463.375599999999</v>
      </c>
      <c r="AA2867" s="7">
        <v>6.9353654138999996</v>
      </c>
      <c r="AB2867" s="7">
        <v>6.647463739</v>
      </c>
      <c r="AC2867" s="7" t="s">
        <v>444</v>
      </c>
      <c r="AD2867" s="7" t="s">
        <v>445</v>
      </c>
      <c r="AE2867" s="7">
        <v>4.5662655004000001</v>
      </c>
      <c r="AF2867" s="7" t="s">
        <v>445</v>
      </c>
      <c r="AG2867" s="7">
        <v>7.2235360048999997</v>
      </c>
    </row>
    <row r="2868" spans="1:33" x14ac:dyDescent="0.25">
      <c r="A2868" s="1">
        <v>23485</v>
      </c>
      <c r="B2868" s="1">
        <v>20018000</v>
      </c>
      <c r="C2868" s="1">
        <v>9221179</v>
      </c>
      <c r="D2868" s="1">
        <v>152138</v>
      </c>
      <c r="E2868" s="1" t="s">
        <v>652</v>
      </c>
      <c r="F2868" s="1">
        <v>34203085</v>
      </c>
      <c r="G2868" s="1">
        <v>1.83</v>
      </c>
      <c r="H2868" s="1">
        <v>55.660833943793193</v>
      </c>
      <c r="I2868" s="1">
        <v>-28.287575413822747</v>
      </c>
      <c r="J2868" s="1">
        <v>10.707570260670959</v>
      </c>
      <c r="K2868" s="1">
        <v>-52.536829326887769</v>
      </c>
      <c r="L2868" s="1">
        <v>51.155394265561277</v>
      </c>
      <c r="M2868" s="1">
        <v>133.54750061035156</v>
      </c>
      <c r="N2868" s="1">
        <v>0.84966874803815551</v>
      </c>
      <c r="O2868" s="1">
        <v>0.96533690096206171</v>
      </c>
      <c r="P2868" s="1">
        <v>0.82021659607546793</v>
      </c>
      <c r="Q2868" s="1">
        <v>0.87311249869210372</v>
      </c>
      <c r="R2868" s="1">
        <v>0.9329846751933194</v>
      </c>
      <c r="S2868" s="1">
        <v>0.81460058099947985</v>
      </c>
      <c r="T2868" s="1">
        <v>0.81460058099947985</v>
      </c>
      <c r="U2868" s="1">
        <v>0.82021659607546793</v>
      </c>
      <c r="V2868" s="1">
        <v>406.790663</v>
      </c>
      <c r="W2868" s="1">
        <v>379.211635</v>
      </c>
      <c r="X2868" s="1">
        <v>262.000766</v>
      </c>
      <c r="Y2868" s="1">
        <v>389.46</v>
      </c>
      <c r="Z2868" s="7">
        <v>74463.375599999999</v>
      </c>
      <c r="AA2868" s="7">
        <v>5.0802126719</v>
      </c>
      <c r="AB2868" s="7">
        <v>4.5880527547999996</v>
      </c>
      <c r="AC2868" s="7" t="s">
        <v>444</v>
      </c>
      <c r="AD2868" s="7" t="s">
        <v>445</v>
      </c>
      <c r="AE2868" s="7">
        <v>3.0624068665999999</v>
      </c>
      <c r="AF2868" s="7" t="s">
        <v>445</v>
      </c>
      <c r="AG2868" s="7">
        <v>5.080335635</v>
      </c>
    </row>
    <row r="2869" spans="1:33" x14ac:dyDescent="0.25">
      <c r="A2869" s="1">
        <v>23486</v>
      </c>
      <c r="B2869" s="1">
        <v>20018000</v>
      </c>
      <c r="C2869" s="1">
        <v>9221173</v>
      </c>
      <c r="D2869" s="1">
        <v>152137</v>
      </c>
      <c r="E2869" s="1" t="s">
        <v>650</v>
      </c>
      <c r="F2869" s="1">
        <v>34203085</v>
      </c>
      <c r="G2869" s="1">
        <v>1.83</v>
      </c>
      <c r="H2869" s="1">
        <v>52.987107705868375</v>
      </c>
      <c r="I2869" s="1">
        <v>-26.219667228227564</v>
      </c>
      <c r="J2869" s="1">
        <v>11.045187488478639</v>
      </c>
      <c r="K2869" s="1">
        <v>-50.126474359286135</v>
      </c>
      <c r="L2869" s="1">
        <v>48.421479831623877</v>
      </c>
      <c r="M2869" s="1">
        <v>148.28250122070313</v>
      </c>
      <c r="N2869" s="1">
        <v>0.80230624607631129</v>
      </c>
      <c r="O2869" s="1">
        <v>0.96533690096206171</v>
      </c>
      <c r="P2869" s="1">
        <v>0.77449582520981164</v>
      </c>
      <c r="Q2869" s="1">
        <v>0.84153749738420758</v>
      </c>
      <c r="R2869" s="1">
        <v>0.9329846751933194</v>
      </c>
      <c r="S2869" s="1">
        <v>0.78514158866000383</v>
      </c>
      <c r="T2869" s="1">
        <v>0.78514158866000383</v>
      </c>
      <c r="U2869" s="1">
        <v>0.77449582520981164</v>
      </c>
      <c r="V2869" s="1">
        <v>406.790663</v>
      </c>
      <c r="W2869" s="1">
        <v>379.211635</v>
      </c>
      <c r="X2869" s="1">
        <v>262.000766</v>
      </c>
      <c r="Y2869" s="1">
        <v>389.46</v>
      </c>
      <c r="Z2869" s="7">
        <v>74463.375599999999</v>
      </c>
      <c r="AA2869" s="7">
        <v>5.0654451123999999</v>
      </c>
      <c r="AB2869" s="7">
        <v>4.5428167510000002</v>
      </c>
      <c r="AC2869" s="7" t="s">
        <v>444</v>
      </c>
      <c r="AD2869" s="7" t="s">
        <v>445</v>
      </c>
      <c r="AE2869" s="7">
        <v>3.1037735103999999</v>
      </c>
      <c r="AF2869" s="7" t="s">
        <v>445</v>
      </c>
      <c r="AG2869" s="7">
        <v>5.0174817387999999</v>
      </c>
    </row>
    <row r="2870" spans="1:33" x14ac:dyDescent="0.25">
      <c r="A2870" s="1">
        <v>27681</v>
      </c>
      <c r="B2870" s="1">
        <v>20019000</v>
      </c>
      <c r="C2870" s="1">
        <v>9221179</v>
      </c>
      <c r="D2870" s="1">
        <v>152146</v>
      </c>
      <c r="E2870" s="1" t="s">
        <v>652</v>
      </c>
      <c r="F2870" s="1">
        <v>34203085</v>
      </c>
      <c r="G2870" s="1">
        <v>1.83</v>
      </c>
      <c r="H2870" s="1">
        <v>54.989886608563644</v>
      </c>
      <c r="I2870" s="1">
        <v>-29.180477261708276</v>
      </c>
      <c r="J2870" s="1">
        <v>9.4908657075154288</v>
      </c>
      <c r="K2870" s="1">
        <v>-51.884004758582591</v>
      </c>
      <c r="L2870" s="1">
        <v>50.913292658596887</v>
      </c>
      <c r="M2870" s="1">
        <v>133.54750061035156</v>
      </c>
      <c r="N2870" s="1">
        <v>0.84966874803815551</v>
      </c>
      <c r="O2870" s="1">
        <v>0.96533690096206171</v>
      </c>
      <c r="P2870" s="1">
        <v>0.82021659607546793</v>
      </c>
      <c r="Q2870" s="1">
        <v>0.87311249869210372</v>
      </c>
      <c r="R2870" s="1">
        <v>0.9329846751933194</v>
      </c>
      <c r="S2870" s="1">
        <v>0.81460058099947985</v>
      </c>
      <c r="T2870" s="1">
        <v>0.81460058099947985</v>
      </c>
      <c r="U2870" s="1">
        <v>0.82021659607546793</v>
      </c>
      <c r="V2870" s="1">
        <v>406.790663</v>
      </c>
      <c r="W2870" s="1">
        <v>379.211635</v>
      </c>
      <c r="X2870" s="1">
        <v>262.000766</v>
      </c>
      <c r="Y2870" s="1">
        <v>389.46</v>
      </c>
      <c r="Z2870" s="7">
        <v>74463.375599999999</v>
      </c>
      <c r="AA2870" s="7">
        <v>5.1091251461000002</v>
      </c>
      <c r="AB2870" s="7">
        <v>4.6562341847999997</v>
      </c>
      <c r="AC2870" s="7" t="s">
        <v>444</v>
      </c>
      <c r="AD2870" s="7" t="s">
        <v>445</v>
      </c>
      <c r="AE2870" s="7">
        <v>3.1135216372999999</v>
      </c>
      <c r="AF2870" s="7" t="s">
        <v>445</v>
      </c>
      <c r="AG2870" s="7">
        <v>5.1568407642</v>
      </c>
    </row>
    <row r="2871" spans="1:33" x14ac:dyDescent="0.25">
      <c r="A2871" s="1">
        <v>27682</v>
      </c>
      <c r="B2871" s="1">
        <v>20019000</v>
      </c>
      <c r="C2871" s="1">
        <v>9221173</v>
      </c>
      <c r="D2871" s="1">
        <v>152145</v>
      </c>
      <c r="E2871" s="1" t="s">
        <v>650</v>
      </c>
      <c r="F2871" s="1">
        <v>34203085</v>
      </c>
      <c r="G2871" s="1">
        <v>1.83</v>
      </c>
      <c r="H2871" s="1">
        <v>52.316663751785761</v>
      </c>
      <c r="I2871" s="1">
        <v>-27.110448587256307</v>
      </c>
      <c r="J2871" s="1">
        <v>9.8279783666752998</v>
      </c>
      <c r="K2871" s="1">
        <v>-49.475768050069888</v>
      </c>
      <c r="L2871" s="1">
        <v>48.163711677831479</v>
      </c>
      <c r="M2871" s="1">
        <v>148.28250122070313</v>
      </c>
      <c r="N2871" s="1">
        <v>0.80230624607631129</v>
      </c>
      <c r="O2871" s="1">
        <v>0.96533690096206171</v>
      </c>
      <c r="P2871" s="1">
        <v>0.77449582520981164</v>
      </c>
      <c r="Q2871" s="1">
        <v>0.84153749738420758</v>
      </c>
      <c r="R2871" s="1">
        <v>0.9329846751933194</v>
      </c>
      <c r="S2871" s="1">
        <v>0.78514158866000383</v>
      </c>
      <c r="T2871" s="1">
        <v>0.78514158866000383</v>
      </c>
      <c r="U2871" s="1">
        <v>0.77449582520981164</v>
      </c>
      <c r="V2871" s="1">
        <v>406.790663</v>
      </c>
      <c r="W2871" s="1">
        <v>379.211635</v>
      </c>
      <c r="X2871" s="1">
        <v>262.000766</v>
      </c>
      <c r="Y2871" s="1">
        <v>389.46</v>
      </c>
      <c r="Z2871" s="7">
        <v>74463.375599999999</v>
      </c>
      <c r="AA2871" s="7">
        <v>5.0979068669999998</v>
      </c>
      <c r="AB2871" s="7">
        <v>4.6138485736000003</v>
      </c>
      <c r="AC2871" s="7" t="s">
        <v>444</v>
      </c>
      <c r="AD2871" s="7" t="s">
        <v>445</v>
      </c>
      <c r="AE2871" s="7">
        <v>3.1577464231999999</v>
      </c>
      <c r="AF2871" s="7" t="s">
        <v>445</v>
      </c>
      <c r="AG2871" s="7">
        <v>5.0966237811999999</v>
      </c>
    </row>
    <row r="2872" spans="1:33" x14ac:dyDescent="0.25">
      <c r="A2872" s="1">
        <v>31877</v>
      </c>
      <c r="B2872" s="1">
        <v>20020000</v>
      </c>
      <c r="C2872" s="1">
        <v>9221179</v>
      </c>
      <c r="D2872" s="1">
        <v>152154</v>
      </c>
      <c r="E2872" s="1" t="s">
        <v>652</v>
      </c>
      <c r="F2872" s="1">
        <v>34203085</v>
      </c>
      <c r="G2872" s="1">
        <v>1.83</v>
      </c>
      <c r="H2872" s="1">
        <v>55.05681223525086</v>
      </c>
      <c r="I2872" s="1">
        <v>-28.898581380666101</v>
      </c>
      <c r="J2872" s="1">
        <v>9.7795971513905613</v>
      </c>
      <c r="K2872" s="1">
        <v>-51.951428026768546</v>
      </c>
      <c r="L2872" s="1">
        <v>50.877850112134375</v>
      </c>
      <c r="M2872" s="1">
        <v>133.54750061035156</v>
      </c>
      <c r="N2872" s="1">
        <v>0.84966874803815551</v>
      </c>
      <c r="O2872" s="1">
        <v>0.96533690096206171</v>
      </c>
      <c r="P2872" s="1">
        <v>0.82021659607546793</v>
      </c>
      <c r="Q2872" s="1">
        <v>0.87311249869210372</v>
      </c>
      <c r="R2872" s="1">
        <v>0.9329846751933194</v>
      </c>
      <c r="S2872" s="1">
        <v>0.81460058099947985</v>
      </c>
      <c r="T2872" s="1">
        <v>0.81460058099947985</v>
      </c>
      <c r="U2872" s="1">
        <v>0.82021659607546793</v>
      </c>
      <c r="V2872" s="1">
        <v>406.790663</v>
      </c>
      <c r="W2872" s="1">
        <v>379.211635</v>
      </c>
      <c r="X2872" s="1">
        <v>262.000766</v>
      </c>
      <c r="Y2872" s="1">
        <v>389.46</v>
      </c>
      <c r="Z2872" s="7">
        <v>74463.375599999999</v>
      </c>
      <c r="AA2872" s="7">
        <v>5.1133808870999999</v>
      </c>
      <c r="AB2872" s="7">
        <v>4.6493586137999996</v>
      </c>
      <c r="AC2872" s="7" t="s">
        <v>444</v>
      </c>
      <c r="AD2872" s="7" t="s">
        <v>445</v>
      </c>
      <c r="AE2872" s="7">
        <v>3.1081830530999999</v>
      </c>
      <c r="AF2872" s="7" t="s">
        <v>445</v>
      </c>
      <c r="AG2872" s="7">
        <v>5.1488503327000004</v>
      </c>
    </row>
    <row r="2873" spans="1:33" x14ac:dyDescent="0.25">
      <c r="A2873" s="1">
        <v>31878</v>
      </c>
      <c r="B2873" s="1">
        <v>20020000</v>
      </c>
      <c r="C2873" s="1">
        <v>9221173</v>
      </c>
      <c r="D2873" s="1">
        <v>152153</v>
      </c>
      <c r="E2873" s="1" t="s">
        <v>650</v>
      </c>
      <c r="F2873" s="1">
        <v>34203085</v>
      </c>
      <c r="G2873" s="1">
        <v>1.83</v>
      </c>
      <c r="H2873" s="1">
        <v>52.383392413546083</v>
      </c>
      <c r="I2873" s="1">
        <v>-26.829392576234284</v>
      </c>
      <c r="J2873" s="1">
        <v>10.116907962978196</v>
      </c>
      <c r="K2873" s="1">
        <v>-49.54235367800355</v>
      </c>
      <c r="L2873" s="1">
        <v>48.132038397718674</v>
      </c>
      <c r="M2873" s="1">
        <v>148.28250122070313</v>
      </c>
      <c r="N2873" s="1">
        <v>0.80230624607631129</v>
      </c>
      <c r="O2873" s="1">
        <v>0.96533690096206171</v>
      </c>
      <c r="P2873" s="1">
        <v>0.77449582520981164</v>
      </c>
      <c r="Q2873" s="1">
        <v>0.84153749738420758</v>
      </c>
      <c r="R2873" s="1">
        <v>0.9329846751933194</v>
      </c>
      <c r="S2873" s="1">
        <v>0.78514158866000383</v>
      </c>
      <c r="T2873" s="1">
        <v>0.78514158866000383</v>
      </c>
      <c r="U2873" s="1">
        <v>0.77449582520981164</v>
      </c>
      <c r="V2873" s="1">
        <v>406.790663</v>
      </c>
      <c r="W2873" s="1">
        <v>379.211635</v>
      </c>
      <c r="X2873" s="1">
        <v>262.000766</v>
      </c>
      <c r="Y2873" s="1">
        <v>389.46</v>
      </c>
      <c r="Z2873" s="7">
        <v>74463.375599999999</v>
      </c>
      <c r="AA2873" s="7">
        <v>5.1019195935999999</v>
      </c>
      <c r="AB2873" s="7">
        <v>4.6066973643000004</v>
      </c>
      <c r="AC2873" s="7" t="s">
        <v>444</v>
      </c>
      <c r="AD2873" s="7" t="s">
        <v>445</v>
      </c>
      <c r="AE2873" s="7">
        <v>3.1521583528999999</v>
      </c>
      <c r="AF2873" s="7" t="s">
        <v>445</v>
      </c>
      <c r="AG2873" s="7">
        <v>5.0884298321000001</v>
      </c>
    </row>
    <row r="2874" spans="1:33" x14ac:dyDescent="0.25">
      <c r="A2874" s="1">
        <v>36073</v>
      </c>
      <c r="B2874" s="1">
        <v>20021000</v>
      </c>
      <c r="C2874" s="1">
        <v>9221179</v>
      </c>
      <c r="D2874" s="1">
        <v>152162</v>
      </c>
      <c r="E2874" s="1" t="s">
        <v>652</v>
      </c>
      <c r="F2874" s="1">
        <v>34203085</v>
      </c>
      <c r="G2874" s="1">
        <v>1.83</v>
      </c>
      <c r="H2874" s="1">
        <v>55.346120573653891</v>
      </c>
      <c r="I2874" s="1">
        <v>-28.337091389581268</v>
      </c>
      <c r="J2874" s="1">
        <v>10.475972292463997</v>
      </c>
      <c r="K2874" s="1">
        <v>-52.248185974795483</v>
      </c>
      <c r="L2874" s="1">
        <v>50.923710051258155</v>
      </c>
      <c r="M2874" s="1">
        <v>133.54750061035156</v>
      </c>
      <c r="N2874" s="1">
        <v>0.84966874803815551</v>
      </c>
      <c r="O2874" s="1">
        <v>0.96533690096206171</v>
      </c>
      <c r="P2874" s="1">
        <v>0.82021659607546793</v>
      </c>
      <c r="Q2874" s="1">
        <v>0.87311249869210372</v>
      </c>
      <c r="R2874" s="1">
        <v>0.9329846751933194</v>
      </c>
      <c r="S2874" s="1">
        <v>0.81460058099947985</v>
      </c>
      <c r="T2874" s="1">
        <v>0.81460058099947985</v>
      </c>
      <c r="U2874" s="1">
        <v>0.82021659607546793</v>
      </c>
      <c r="V2874" s="1">
        <v>406.790663</v>
      </c>
      <c r="W2874" s="1">
        <v>379.211635</v>
      </c>
      <c r="X2874" s="1">
        <v>262.000766</v>
      </c>
      <c r="Y2874" s="1">
        <v>389.46</v>
      </c>
      <c r="Z2874" s="7">
        <v>74463.375599999999</v>
      </c>
      <c r="AA2874" s="7">
        <v>5.1078754109000002</v>
      </c>
      <c r="AB2874" s="7">
        <v>4.6198279704000003</v>
      </c>
      <c r="AC2874" s="7" t="s">
        <v>444</v>
      </c>
      <c r="AD2874" s="7" t="s">
        <v>445</v>
      </c>
      <c r="AE2874" s="7">
        <v>3.0848494971</v>
      </c>
      <c r="AF2874" s="7" t="s">
        <v>445</v>
      </c>
      <c r="AG2874" s="7">
        <v>5.1139262454000001</v>
      </c>
    </row>
    <row r="2875" spans="1:33" x14ac:dyDescent="0.25">
      <c r="A2875" s="1">
        <v>36074</v>
      </c>
      <c r="B2875" s="1">
        <v>20021000</v>
      </c>
      <c r="C2875" s="1">
        <v>9221173</v>
      </c>
      <c r="D2875" s="1">
        <v>152161</v>
      </c>
      <c r="E2875" s="1" t="s">
        <v>650</v>
      </c>
      <c r="F2875" s="1">
        <v>34203085</v>
      </c>
      <c r="G2875" s="1">
        <v>1.83</v>
      </c>
      <c r="H2875" s="1">
        <v>52.672245607888939</v>
      </c>
      <c r="I2875" s="1">
        <v>-26.270260232121267</v>
      </c>
      <c r="J2875" s="1">
        <v>10.813736539477439</v>
      </c>
      <c r="K2875" s="1">
        <v>-49.836752270424299</v>
      </c>
      <c r="L2875" s="1">
        <v>48.187001153436945</v>
      </c>
      <c r="M2875" s="1">
        <v>148.28250122070313</v>
      </c>
      <c r="N2875" s="1">
        <v>0.80230624607631129</v>
      </c>
      <c r="O2875" s="1">
        <v>0.96533690096206171</v>
      </c>
      <c r="P2875" s="1">
        <v>0.77449582520981164</v>
      </c>
      <c r="Q2875" s="1">
        <v>0.84153749738420758</v>
      </c>
      <c r="R2875" s="1">
        <v>0.9329846751933194</v>
      </c>
      <c r="S2875" s="1">
        <v>0.78514158866000383</v>
      </c>
      <c r="T2875" s="1">
        <v>0.78514158866000383</v>
      </c>
      <c r="U2875" s="1">
        <v>0.77449582520981164</v>
      </c>
      <c r="V2875" s="1">
        <v>406.790663</v>
      </c>
      <c r="W2875" s="1">
        <v>379.211635</v>
      </c>
      <c r="X2875" s="1">
        <v>262.000766</v>
      </c>
      <c r="Y2875" s="1">
        <v>389.46</v>
      </c>
      <c r="Z2875" s="7">
        <v>74463.375599999999</v>
      </c>
      <c r="AA2875" s="7">
        <v>5.0949596601999998</v>
      </c>
      <c r="AB2875" s="7">
        <v>4.5759503849999996</v>
      </c>
      <c r="AC2875" s="7" t="s">
        <v>444</v>
      </c>
      <c r="AD2875" s="7" t="s">
        <v>445</v>
      </c>
      <c r="AE2875" s="7">
        <v>3.127630479</v>
      </c>
      <c r="AF2875" s="7" t="s">
        <v>445</v>
      </c>
      <c r="AG2875" s="7">
        <v>5.0524639015000004</v>
      </c>
    </row>
    <row r="2876" spans="1:33" x14ac:dyDescent="0.25">
      <c r="A2876" s="1">
        <v>44605</v>
      </c>
      <c r="B2876" s="1">
        <v>20022000</v>
      </c>
      <c r="C2876" s="1">
        <v>9221188</v>
      </c>
      <c r="D2876" s="1">
        <v>152173</v>
      </c>
      <c r="E2876" s="1" t="s">
        <v>655</v>
      </c>
      <c r="F2876" s="1">
        <v>34203085</v>
      </c>
      <c r="G2876" s="1">
        <v>1.83</v>
      </c>
      <c r="H2876" s="1">
        <v>1.1516278744074042</v>
      </c>
      <c r="I2876" s="1">
        <v>-1.2066192657260153</v>
      </c>
      <c r="J2876" s="1">
        <v>-1.8043685977697557</v>
      </c>
      <c r="K2876" s="1">
        <v>-3.5930825733693195</v>
      </c>
      <c r="L2876" s="1">
        <v>3.1689833425915763</v>
      </c>
      <c r="M2876" s="1">
        <v>34.474998474121094</v>
      </c>
      <c r="N2876" s="1">
        <v>0.98970659838782415</v>
      </c>
      <c r="O2876" s="1">
        <v>0.96533690096206171</v>
      </c>
      <c r="P2876" s="1">
        <v>0.95540030054940595</v>
      </c>
      <c r="Q2876" s="1">
        <v>0.98877083460489912</v>
      </c>
      <c r="R2876" s="1">
        <v>0.9329846751933194</v>
      </c>
      <c r="S2876" s="1">
        <v>0.92250803596447917</v>
      </c>
      <c r="T2876" s="1">
        <v>0.92250803596447917</v>
      </c>
      <c r="U2876" s="1">
        <v>0.95540030054940595</v>
      </c>
      <c r="V2876" s="1">
        <v>406.790663</v>
      </c>
      <c r="W2876" s="1">
        <v>379.211635</v>
      </c>
      <c r="X2876" s="1">
        <v>262.000766</v>
      </c>
      <c r="Y2876" s="1">
        <v>389.46</v>
      </c>
      <c r="Z2876" s="7">
        <v>74463.375599999999</v>
      </c>
      <c r="AA2876" s="7">
        <v>113.32654290000001</v>
      </c>
      <c r="AB2876" s="7">
        <v>313.59720462000001</v>
      </c>
      <c r="AC2876" s="7" t="s">
        <v>444</v>
      </c>
      <c r="AD2876" s="7">
        <v>132.95146222</v>
      </c>
      <c r="AE2876" s="7">
        <v>66.267536196999998</v>
      </c>
      <c r="AF2876" s="7">
        <v>205.21629168000001</v>
      </c>
      <c r="AG2876" s="7">
        <v>102.55737544</v>
      </c>
    </row>
    <row r="2877" spans="1:33" x14ac:dyDescent="0.25">
      <c r="A2877" s="1">
        <v>44606</v>
      </c>
      <c r="B2877" s="1">
        <v>20022000</v>
      </c>
      <c r="C2877" s="1">
        <v>9221179</v>
      </c>
      <c r="D2877" s="1">
        <v>152172</v>
      </c>
      <c r="E2877" s="1" t="s">
        <v>652</v>
      </c>
      <c r="F2877" s="1">
        <v>34203085</v>
      </c>
      <c r="G2877" s="1">
        <v>1.83</v>
      </c>
      <c r="H2877" s="1">
        <v>53.559476031012778</v>
      </c>
      <c r="I2877" s="1">
        <v>-30.879894473126104</v>
      </c>
      <c r="J2877" s="1">
        <v>5.7811131787333299</v>
      </c>
      <c r="K2877" s="1">
        <v>-50.744298320012078</v>
      </c>
      <c r="L2877" s="1">
        <v>50.915743635613829</v>
      </c>
      <c r="M2877" s="1">
        <v>133.54750061035156</v>
      </c>
      <c r="N2877" s="1">
        <v>0.84966874803815551</v>
      </c>
      <c r="O2877" s="1">
        <v>0.96533690096206171</v>
      </c>
      <c r="P2877" s="1">
        <v>0.82021659607546793</v>
      </c>
      <c r="Q2877" s="1">
        <v>0.87311249869210372</v>
      </c>
      <c r="R2877" s="1">
        <v>0.9329846751933194</v>
      </c>
      <c r="S2877" s="1">
        <v>0.81460058099947985</v>
      </c>
      <c r="T2877" s="1">
        <v>0.81460058099947985</v>
      </c>
      <c r="U2877" s="1">
        <v>0.82021659607546793</v>
      </c>
      <c r="V2877" s="1">
        <v>406.790663</v>
      </c>
      <c r="W2877" s="1">
        <v>379.211635</v>
      </c>
      <c r="X2877" s="1">
        <v>262.000766</v>
      </c>
      <c r="Y2877" s="1">
        <v>389.46</v>
      </c>
      <c r="Z2877" s="7">
        <v>74463.375599999999</v>
      </c>
      <c r="AA2877" s="7">
        <v>5.1088310656999996</v>
      </c>
      <c r="AB2877" s="7">
        <v>4.8072949831000003</v>
      </c>
      <c r="AC2877" s="7" t="s">
        <v>444</v>
      </c>
      <c r="AD2877" s="7" t="s">
        <v>445</v>
      </c>
      <c r="AE2877" s="7">
        <v>3.2059104820000002</v>
      </c>
      <c r="AF2877" s="7" t="s">
        <v>445</v>
      </c>
      <c r="AG2877" s="7">
        <v>5.2951221335999996</v>
      </c>
    </row>
    <row r="2878" spans="1:33" x14ac:dyDescent="0.25">
      <c r="A2878" s="1">
        <v>44607</v>
      </c>
      <c r="B2878" s="1">
        <v>20022000</v>
      </c>
      <c r="C2878" s="1">
        <v>9221170</v>
      </c>
      <c r="D2878" s="1">
        <v>152171</v>
      </c>
      <c r="E2878" s="1" t="s">
        <v>650</v>
      </c>
      <c r="F2878" s="1">
        <v>34203085</v>
      </c>
      <c r="G2878" s="1">
        <v>1.83</v>
      </c>
      <c r="H2878" s="1">
        <v>43.175646639374214</v>
      </c>
      <c r="I2878" s="1">
        <v>-24.427524788136381</v>
      </c>
      <c r="J2878" s="1">
        <v>4.938985974413014</v>
      </c>
      <c r="K2878" s="1">
        <v>-41.267011563174663</v>
      </c>
      <c r="L2878" s="1">
        <v>40.931529887691759</v>
      </c>
      <c r="M2878" s="1">
        <v>143.04750061035156</v>
      </c>
      <c r="N2878" s="1">
        <v>0.81913303375244129</v>
      </c>
      <c r="O2878" s="1">
        <v>0.96533690096206171</v>
      </c>
      <c r="P2878" s="1">
        <v>0.79073934427823356</v>
      </c>
      <c r="Q2878" s="1">
        <v>0.85275535583496087</v>
      </c>
      <c r="R2878" s="1">
        <v>0.9329846751933194</v>
      </c>
      <c r="S2878" s="1">
        <v>0.79560767868304449</v>
      </c>
      <c r="T2878" s="1">
        <v>0.79560767868304449</v>
      </c>
      <c r="U2878" s="1">
        <v>0.79073934427823356</v>
      </c>
      <c r="V2878" s="1">
        <v>406.790663</v>
      </c>
      <c r="W2878" s="1">
        <v>379.211635</v>
      </c>
      <c r="X2878" s="1">
        <v>262.000766</v>
      </c>
      <c r="Y2878" s="1">
        <v>389.46</v>
      </c>
      <c r="Z2878" s="7">
        <v>74463.375599999999</v>
      </c>
      <c r="AA2878" s="7">
        <v>6.3258331761999997</v>
      </c>
      <c r="AB2878" s="7">
        <v>5.9450623892000003</v>
      </c>
      <c r="AC2878" s="7" t="s">
        <v>444</v>
      </c>
      <c r="AD2878" s="7" t="s">
        <v>445</v>
      </c>
      <c r="AE2878" s="7">
        <v>4.0512458584999997</v>
      </c>
      <c r="AF2878" s="7" t="s">
        <v>445</v>
      </c>
      <c r="AG2878" s="7">
        <v>6.4626519672000002</v>
      </c>
    </row>
    <row r="2879" spans="1:33" x14ac:dyDescent="0.25">
      <c r="A2879" s="1">
        <v>44608</v>
      </c>
      <c r="B2879" s="1">
        <v>20022000</v>
      </c>
      <c r="C2879" s="1">
        <v>9221163</v>
      </c>
      <c r="D2879" s="1">
        <v>152170</v>
      </c>
      <c r="E2879" s="1" t="s">
        <v>649</v>
      </c>
      <c r="F2879" s="1">
        <v>34203085</v>
      </c>
      <c r="G2879" s="1">
        <v>1.83</v>
      </c>
      <c r="H2879" s="1">
        <v>73.054760601874634</v>
      </c>
      <c r="I2879" s="1">
        <v>-37.192837876985266</v>
      </c>
      <c r="J2879" s="1">
        <v>11.21361728201185</v>
      </c>
      <c r="K2879" s="1">
        <v>-70.761110725921469</v>
      </c>
      <c r="L2879" s="1">
        <v>68.143503183421714</v>
      </c>
      <c r="M2879" s="1">
        <v>157.46249389648438</v>
      </c>
      <c r="N2879" s="1">
        <v>0.76922729492187503</v>
      </c>
      <c r="O2879" s="1">
        <v>0.96533690096206171</v>
      </c>
      <c r="P2879" s="1">
        <v>0.74256349301531266</v>
      </c>
      <c r="Q2879" s="1">
        <v>0.81230456542968754</v>
      </c>
      <c r="R2879" s="1">
        <v>0.9329846751933194</v>
      </c>
      <c r="S2879" s="1">
        <v>0.75786771113546747</v>
      </c>
      <c r="T2879" s="1">
        <v>0.75786771113546747</v>
      </c>
      <c r="U2879" s="1">
        <v>0.74256349301531266</v>
      </c>
      <c r="V2879" s="1">
        <v>406.790663</v>
      </c>
      <c r="W2879" s="1">
        <v>379.211635</v>
      </c>
      <c r="X2879" s="1">
        <v>262.000766</v>
      </c>
      <c r="Y2879" s="1">
        <v>389.46</v>
      </c>
      <c r="Z2879" s="7">
        <v>74463.375599999999</v>
      </c>
      <c r="AA2879" s="7">
        <v>3.1322899928000001</v>
      </c>
      <c r="AB2879" s="7">
        <v>2.8544882491000001</v>
      </c>
      <c r="AC2879" s="7" t="s">
        <v>444</v>
      </c>
      <c r="AD2879" s="7" t="s">
        <v>445</v>
      </c>
      <c r="AE2879" s="7">
        <v>1.8060882426</v>
      </c>
      <c r="AF2879" s="7" t="s">
        <v>445</v>
      </c>
      <c r="AG2879" s="7">
        <v>3.0869734099000001</v>
      </c>
    </row>
    <row r="2880" spans="1:33" x14ac:dyDescent="0.25">
      <c r="A2880" s="1">
        <v>44609</v>
      </c>
      <c r="B2880" s="1">
        <v>20022000</v>
      </c>
      <c r="C2880" s="1">
        <v>9221162</v>
      </c>
      <c r="D2880" s="1">
        <v>152169</v>
      </c>
      <c r="E2880" s="1" t="s">
        <v>651</v>
      </c>
      <c r="F2880" s="1">
        <v>34203085</v>
      </c>
      <c r="G2880" s="1">
        <v>1.83</v>
      </c>
      <c r="H2880" s="1">
        <v>81.498624662773096</v>
      </c>
      <c r="I2880" s="1">
        <v>-44.822816719437554</v>
      </c>
      <c r="J2880" s="1">
        <v>7.9855071919104947</v>
      </c>
      <c r="K2880" s="1">
        <v>-78.299720797674127</v>
      </c>
      <c r="L2880" s="1">
        <v>77.81425068009402</v>
      </c>
      <c r="M2880" s="1">
        <v>148.04998779296875</v>
      </c>
      <c r="N2880" s="1">
        <v>0.80305361066545755</v>
      </c>
      <c r="O2880" s="1">
        <v>0.96533690096206171</v>
      </c>
      <c r="P2880" s="1">
        <v>0.77521728382618682</v>
      </c>
      <c r="Q2880" s="1">
        <v>0.84203574044363827</v>
      </c>
      <c r="R2880" s="1">
        <v>0.9329846751933194</v>
      </c>
      <c r="S2880" s="1">
        <v>0.7856064417989741</v>
      </c>
      <c r="T2880" s="1">
        <v>0.7856064417989741</v>
      </c>
      <c r="U2880" s="1">
        <v>0.77521728382618682</v>
      </c>
      <c r="V2880" s="1">
        <v>406.790663</v>
      </c>
      <c r="W2880" s="1">
        <v>379.211635</v>
      </c>
      <c r="X2880" s="1">
        <v>262.000766</v>
      </c>
      <c r="Y2880" s="1">
        <v>389.46</v>
      </c>
      <c r="Z2880" s="7">
        <v>74463.375599999999</v>
      </c>
      <c r="AA2880" s="7">
        <v>2.7778608817000001</v>
      </c>
      <c r="AB2880" s="7">
        <v>2.6070720812000001</v>
      </c>
      <c r="AC2880" s="7" t="s">
        <v>444</v>
      </c>
      <c r="AD2880" s="7" t="s">
        <v>445</v>
      </c>
      <c r="AE2880" s="7">
        <v>1.6287384863000001</v>
      </c>
      <c r="AF2880" s="7" t="s">
        <v>445</v>
      </c>
      <c r="AG2880" s="7">
        <v>2.8559029366000002</v>
      </c>
    </row>
    <row r="2881" spans="1:33" x14ac:dyDescent="0.25">
      <c r="A2881" s="1">
        <v>44610</v>
      </c>
      <c r="B2881" s="1">
        <v>20022000</v>
      </c>
      <c r="C2881" s="1">
        <v>9221203</v>
      </c>
      <c r="D2881" s="1">
        <v>152174</v>
      </c>
      <c r="E2881" s="1" t="s">
        <v>654</v>
      </c>
      <c r="F2881" s="1">
        <v>34203085</v>
      </c>
      <c r="G2881" s="1">
        <v>1.83</v>
      </c>
      <c r="H2881" s="1">
        <v>12.872571755068316</v>
      </c>
      <c r="I2881" s="1">
        <v>-7.0068261792451914</v>
      </c>
      <c r="J2881" s="1">
        <v>1.3881486869294557</v>
      </c>
      <c r="K2881" s="1">
        <v>-13.375853245247249</v>
      </c>
      <c r="L2881" s="1">
        <v>12.237802310754068</v>
      </c>
      <c r="M2881" s="1">
        <v>64.709999084472656</v>
      </c>
      <c r="N2881" s="1">
        <v>0.96661041736602782</v>
      </c>
      <c r="O2881" s="1">
        <v>0.96533690096206171</v>
      </c>
      <c r="P2881" s="1">
        <v>0.9331047047377663</v>
      </c>
      <c r="Q2881" s="1">
        <v>0.96357500076293945</v>
      </c>
      <c r="R2881" s="1">
        <v>0.9329846751933194</v>
      </c>
      <c r="S2881" s="1">
        <v>0.89900070911121355</v>
      </c>
      <c r="T2881" s="1">
        <v>0.89900070911121355</v>
      </c>
      <c r="U2881" s="1">
        <v>0.9331047047377663</v>
      </c>
      <c r="V2881" s="1">
        <v>406.790663</v>
      </c>
      <c r="W2881" s="1">
        <v>379.211635</v>
      </c>
      <c r="X2881" s="1">
        <v>262.000766</v>
      </c>
      <c r="Y2881" s="1">
        <v>389.46</v>
      </c>
      <c r="Z2881" s="7">
        <v>74463.375599999999</v>
      </c>
      <c r="AA2881" s="7">
        <v>27.914028167000001</v>
      </c>
      <c r="AB2881" s="7">
        <v>26.488225929999999</v>
      </c>
      <c r="AC2881" s="7" t="s">
        <v>444</v>
      </c>
      <c r="AD2881" s="7" t="s">
        <v>445</v>
      </c>
      <c r="AE2881" s="7">
        <v>16.609259769000001</v>
      </c>
      <c r="AF2881" s="7" t="s">
        <v>445</v>
      </c>
      <c r="AG2881" s="7">
        <v>26.168880493</v>
      </c>
    </row>
    <row r="2882" spans="1:33" x14ac:dyDescent="0.25">
      <c r="A2882" s="1">
        <v>55025</v>
      </c>
      <c r="B2882" s="1">
        <v>20024000</v>
      </c>
      <c r="C2882" s="1">
        <v>9221188</v>
      </c>
      <c r="D2882" s="1">
        <v>152183</v>
      </c>
      <c r="E2882" s="1" t="s">
        <v>655</v>
      </c>
      <c r="F2882" s="1">
        <v>34203085</v>
      </c>
      <c r="G2882" s="1">
        <v>1.83</v>
      </c>
      <c r="H2882" s="1">
        <v>1.8072530384017158</v>
      </c>
      <c r="I2882" s="1">
        <v>-1.5190530228747789</v>
      </c>
      <c r="J2882" s="1">
        <v>-7.8539871989737646</v>
      </c>
      <c r="K2882" s="1">
        <v>-8.2349081128608841</v>
      </c>
      <c r="L2882" s="1">
        <v>8.8967271042068994</v>
      </c>
      <c r="M2882" s="1">
        <v>34.474998474121094</v>
      </c>
      <c r="N2882" s="1">
        <v>0.98970659838782415</v>
      </c>
      <c r="O2882" s="1">
        <v>0.96533690096206171</v>
      </c>
      <c r="P2882" s="1">
        <v>0.95540030054940595</v>
      </c>
      <c r="Q2882" s="1">
        <v>0.98877083460489912</v>
      </c>
      <c r="R2882" s="1">
        <v>0.9329846751933194</v>
      </c>
      <c r="S2882" s="1">
        <v>0.92250803596447917</v>
      </c>
      <c r="T2882" s="1">
        <v>0.92250803596447917</v>
      </c>
      <c r="U2882" s="1">
        <v>0.95540030054940595</v>
      </c>
      <c r="V2882" s="1">
        <v>406.790663</v>
      </c>
      <c r="W2882" s="1">
        <v>379.211635</v>
      </c>
      <c r="X2882" s="1">
        <v>262.000766</v>
      </c>
      <c r="Y2882" s="1">
        <v>389.46</v>
      </c>
      <c r="Z2882" s="7">
        <v>74463.375599999999</v>
      </c>
      <c r="AA2882" s="7">
        <v>39.722718120000003</v>
      </c>
      <c r="AB2882" s="7">
        <v>199.46938771000001</v>
      </c>
      <c r="AC2882" s="7" t="s">
        <v>444</v>
      </c>
      <c r="AD2882" s="7">
        <v>29.773899413999999</v>
      </c>
      <c r="AE2882" s="7">
        <v>28.350395748</v>
      </c>
      <c r="AF2882" s="7">
        <v>46.375962250000001</v>
      </c>
      <c r="AG2882" s="7">
        <v>44.184499445</v>
      </c>
    </row>
    <row r="2883" spans="1:33" x14ac:dyDescent="0.25">
      <c r="A2883" s="1">
        <v>55026</v>
      </c>
      <c r="B2883" s="1">
        <v>20024000</v>
      </c>
      <c r="C2883" s="1">
        <v>9221203</v>
      </c>
      <c r="D2883" s="1">
        <v>152184</v>
      </c>
      <c r="E2883" s="1" t="s">
        <v>654</v>
      </c>
      <c r="F2883" s="1">
        <v>34203085</v>
      </c>
      <c r="G2883" s="1">
        <v>1.83</v>
      </c>
      <c r="H2883" s="1">
        <v>13.64420923050749</v>
      </c>
      <c r="I2883" s="1">
        <v>-12.058527832437052</v>
      </c>
      <c r="J2883" s="1">
        <v>-4.7774827468529093</v>
      </c>
      <c r="K2883" s="1">
        <v>-13.278411409829211</v>
      </c>
      <c r="L2883" s="1">
        <v>16.558745173575833</v>
      </c>
      <c r="M2883" s="1">
        <v>64.709999084472656</v>
      </c>
      <c r="N2883" s="1">
        <v>0.96661041736602782</v>
      </c>
      <c r="O2883" s="1">
        <v>0.96533690096206171</v>
      </c>
      <c r="P2883" s="1">
        <v>0.9331047047377663</v>
      </c>
      <c r="Q2883" s="1">
        <v>0.96357500076293945</v>
      </c>
      <c r="R2883" s="1">
        <v>0.9329846751933194</v>
      </c>
      <c r="S2883" s="1">
        <v>0.89900070911121355</v>
      </c>
      <c r="T2883" s="1">
        <v>0.89900070911121355</v>
      </c>
      <c r="U2883" s="1">
        <v>0.9331047047377663</v>
      </c>
      <c r="V2883" s="1">
        <v>406.790663</v>
      </c>
      <c r="W2883" s="1">
        <v>379.211635</v>
      </c>
      <c r="X2883" s="1">
        <v>262.000766</v>
      </c>
      <c r="Y2883" s="1">
        <v>389.46</v>
      </c>
      <c r="Z2883" s="7">
        <v>74463.375599999999</v>
      </c>
      <c r="AA2883" s="7">
        <v>20.369020237000001</v>
      </c>
      <c r="AB2883" s="7">
        <v>24.933651026</v>
      </c>
      <c r="AC2883" s="7" t="s">
        <v>444</v>
      </c>
      <c r="AD2883" s="7">
        <v>48.301878604999999</v>
      </c>
      <c r="AE2883" s="7">
        <v>16.738482951999998</v>
      </c>
      <c r="AF2883" s="7">
        <v>75.066618669999997</v>
      </c>
      <c r="AG2883" s="7">
        <v>26.368255666</v>
      </c>
    </row>
    <row r="2884" spans="1:33" x14ac:dyDescent="0.25">
      <c r="A2884" s="1">
        <v>55027</v>
      </c>
      <c r="B2884" s="1">
        <v>20024000</v>
      </c>
      <c r="C2884" s="1">
        <v>9221163</v>
      </c>
      <c r="D2884" s="1">
        <v>152182</v>
      </c>
      <c r="E2884" s="1" t="s">
        <v>649</v>
      </c>
      <c r="F2884" s="1">
        <v>34203085</v>
      </c>
      <c r="G2884" s="1">
        <v>1.83</v>
      </c>
      <c r="H2884" s="1">
        <v>73.867273939933739</v>
      </c>
      <c r="I2884" s="1">
        <v>-42.923406794319092</v>
      </c>
      <c r="J2884" s="1">
        <v>5.0071061299693387</v>
      </c>
      <c r="K2884" s="1">
        <v>-69.984795230195459</v>
      </c>
      <c r="L2884" s="1">
        <v>71.495488728304252</v>
      </c>
      <c r="M2884" s="1">
        <v>157.46249389648438</v>
      </c>
      <c r="N2884" s="1">
        <v>0.76922729492187503</v>
      </c>
      <c r="O2884" s="1">
        <v>0.96533690096206171</v>
      </c>
      <c r="P2884" s="1">
        <v>0.74256349301531266</v>
      </c>
      <c r="Q2884" s="1">
        <v>0.81230456542968754</v>
      </c>
      <c r="R2884" s="1">
        <v>0.9329846751933194</v>
      </c>
      <c r="S2884" s="1">
        <v>0.75786771113546747</v>
      </c>
      <c r="T2884" s="1">
        <v>0.75786771113546747</v>
      </c>
      <c r="U2884" s="1">
        <v>0.74256349301531266</v>
      </c>
      <c r="V2884" s="1">
        <v>406.790663</v>
      </c>
      <c r="W2884" s="1">
        <v>379.211635</v>
      </c>
      <c r="X2884" s="1">
        <v>262.000766</v>
      </c>
      <c r="Y2884" s="1">
        <v>389.46</v>
      </c>
      <c r="Z2884" s="7">
        <v>74463.375599999999</v>
      </c>
      <c r="AA2884" s="7">
        <v>2.9385522260000001</v>
      </c>
      <c r="AB2884" s="7">
        <v>2.8120902703000001</v>
      </c>
      <c r="AC2884" s="7" t="s">
        <v>444</v>
      </c>
      <c r="AD2884" s="7" t="s">
        <v>445</v>
      </c>
      <c r="AE2884" s="7">
        <v>1.8372151434999999</v>
      </c>
      <c r="AF2884" s="7" t="s">
        <v>445</v>
      </c>
      <c r="AG2884" s="7">
        <v>3.132308697</v>
      </c>
    </row>
    <row r="2885" spans="1:33" x14ac:dyDescent="0.25">
      <c r="A2885" s="1">
        <v>55028</v>
      </c>
      <c r="B2885" s="1">
        <v>20024000</v>
      </c>
      <c r="C2885" s="1">
        <v>9221162</v>
      </c>
      <c r="D2885" s="1">
        <v>152181</v>
      </c>
      <c r="E2885" s="1" t="s">
        <v>651</v>
      </c>
      <c r="F2885" s="1">
        <v>34203085</v>
      </c>
      <c r="G2885" s="1">
        <v>1.83</v>
      </c>
      <c r="H2885" s="1">
        <v>82.313320946965675</v>
      </c>
      <c r="I2885" s="1">
        <v>-50.555748200650193</v>
      </c>
      <c r="J2885" s="1">
        <v>1.7768121817509059</v>
      </c>
      <c r="K2885" s="1">
        <v>-77.521043650052945</v>
      </c>
      <c r="L2885" s="1">
        <v>81.440724481155939</v>
      </c>
      <c r="M2885" s="1">
        <v>148.04998779296875</v>
      </c>
      <c r="N2885" s="1">
        <v>0.80305361066545755</v>
      </c>
      <c r="O2885" s="1">
        <v>0.96533690096206171</v>
      </c>
      <c r="P2885" s="1">
        <v>0.77521728382618682</v>
      </c>
      <c r="Q2885" s="1">
        <v>0.84203574044363827</v>
      </c>
      <c r="R2885" s="1">
        <v>0.9329846751933194</v>
      </c>
      <c r="S2885" s="1">
        <v>0.7856064417989741</v>
      </c>
      <c r="T2885" s="1">
        <v>0.7856064417989741</v>
      </c>
      <c r="U2885" s="1">
        <v>0.77521728382618682</v>
      </c>
      <c r="V2885" s="1">
        <v>406.790663</v>
      </c>
      <c r="W2885" s="1">
        <v>379.211635</v>
      </c>
      <c r="X2885" s="1">
        <v>262.000766</v>
      </c>
      <c r="Y2885" s="1">
        <v>389.46</v>
      </c>
      <c r="Z2885" s="7">
        <v>74463.375599999999</v>
      </c>
      <c r="AA2885" s="7">
        <v>2.6096365246</v>
      </c>
      <c r="AB2885" s="7">
        <v>2.5713710769999998</v>
      </c>
      <c r="AC2885" s="7" t="s">
        <v>444</v>
      </c>
      <c r="AD2885" s="7" t="s">
        <v>445</v>
      </c>
      <c r="AE2885" s="7">
        <v>1.6551434273000001</v>
      </c>
      <c r="AF2885" s="7" t="s">
        <v>445</v>
      </c>
      <c r="AG2885" s="7">
        <v>2.8946344005000002</v>
      </c>
    </row>
    <row r="2886" spans="1:33" x14ac:dyDescent="0.25">
      <c r="A2886" s="1">
        <v>65585</v>
      </c>
      <c r="B2886" s="1">
        <v>20026000</v>
      </c>
      <c r="C2886" s="1">
        <v>9221188</v>
      </c>
      <c r="D2886" s="1">
        <v>152193</v>
      </c>
      <c r="E2886" s="1" t="s">
        <v>655</v>
      </c>
      <c r="F2886" s="1">
        <v>34203085</v>
      </c>
      <c r="G2886" s="1">
        <v>1.83</v>
      </c>
      <c r="H2886" s="1">
        <v>9.1881692316950012</v>
      </c>
      <c r="I2886" s="1">
        <v>5.6164091163595691</v>
      </c>
      <c r="J2886" s="1">
        <v>4.7329245179568193</v>
      </c>
      <c r="K2886" s="1">
        <v>-5.5593245493728931</v>
      </c>
      <c r="L2886" s="1">
        <v>9.6802988189988248</v>
      </c>
      <c r="M2886" s="1">
        <v>34.474998474121094</v>
      </c>
      <c r="N2886" s="1">
        <v>0.98970659838782415</v>
      </c>
      <c r="O2886" s="1">
        <v>0.96533690096206171</v>
      </c>
      <c r="P2886" s="1">
        <v>0.95540030054940595</v>
      </c>
      <c r="Q2886" s="1">
        <v>0.98877083460489912</v>
      </c>
      <c r="R2886" s="1">
        <v>0.9329846751933194</v>
      </c>
      <c r="S2886" s="1">
        <v>0.92250803596447917</v>
      </c>
      <c r="T2886" s="1">
        <v>0.92250803596447917</v>
      </c>
      <c r="U2886" s="1">
        <v>0.95540030054940595</v>
      </c>
      <c r="V2886" s="1">
        <v>406.790663</v>
      </c>
      <c r="W2886" s="1">
        <v>379.211635</v>
      </c>
      <c r="X2886" s="1">
        <v>262.000766</v>
      </c>
      <c r="Y2886" s="1">
        <v>389.46</v>
      </c>
      <c r="Z2886" s="7">
        <v>74463.375599999999</v>
      </c>
      <c r="AA2886" s="7">
        <v>36.426418009000002</v>
      </c>
      <c r="AB2886" s="7">
        <v>38.431022755000001</v>
      </c>
      <c r="AC2886" s="7">
        <v>63.507214937999997</v>
      </c>
      <c r="AD2886" s="7" t="s">
        <v>445</v>
      </c>
      <c r="AE2886" s="7">
        <v>42.476111156999998</v>
      </c>
      <c r="AF2886" s="7" t="s">
        <v>445</v>
      </c>
      <c r="AG2886" s="7">
        <v>65.930829051000003</v>
      </c>
    </row>
    <row r="2887" spans="1:33" x14ac:dyDescent="0.25">
      <c r="A2887" s="1">
        <v>65586</v>
      </c>
      <c r="B2887" s="1">
        <v>20026000</v>
      </c>
      <c r="C2887" s="1">
        <v>9221162</v>
      </c>
      <c r="D2887" s="1">
        <v>152189</v>
      </c>
      <c r="E2887" s="1" t="s">
        <v>651</v>
      </c>
      <c r="F2887" s="1">
        <v>34203085</v>
      </c>
      <c r="G2887" s="1">
        <v>1.83</v>
      </c>
      <c r="H2887" s="1">
        <v>85.242353612161835</v>
      </c>
      <c r="I2887" s="1">
        <v>-36.774713417697242</v>
      </c>
      <c r="J2887" s="1">
        <v>18.815608581708641</v>
      </c>
      <c r="K2887" s="1">
        <v>-81.491034992622247</v>
      </c>
      <c r="L2887" s="1">
        <v>77.565682707892321</v>
      </c>
      <c r="M2887" s="1">
        <v>148.04998779296875</v>
      </c>
      <c r="N2887" s="1">
        <v>0.80305361066545755</v>
      </c>
      <c r="O2887" s="1">
        <v>0.96533690096206171</v>
      </c>
      <c r="P2887" s="1">
        <v>0.77521728382618682</v>
      </c>
      <c r="Q2887" s="1">
        <v>0.84203574044363827</v>
      </c>
      <c r="R2887" s="1">
        <v>0.9329846751933194</v>
      </c>
      <c r="S2887" s="1">
        <v>0.7856064417989741</v>
      </c>
      <c r="T2887" s="1">
        <v>0.7856064417989741</v>
      </c>
      <c r="U2887" s="1">
        <v>0.77521728382618682</v>
      </c>
      <c r="V2887" s="1">
        <v>406.790663</v>
      </c>
      <c r="W2887" s="1">
        <v>379.211635</v>
      </c>
      <c r="X2887" s="1">
        <v>262.000766</v>
      </c>
      <c r="Y2887" s="1">
        <v>389.46</v>
      </c>
      <c r="Z2887" s="7">
        <v>74463.375599999999</v>
      </c>
      <c r="AA2887" s="7">
        <v>2.7899674625999999</v>
      </c>
      <c r="AB2887" s="7">
        <v>2.4486543511000001</v>
      </c>
      <c r="AC2887" s="7" t="s">
        <v>444</v>
      </c>
      <c r="AD2887" s="7" t="s">
        <v>445</v>
      </c>
      <c r="AE2887" s="7">
        <v>1.5257930464</v>
      </c>
      <c r="AF2887" s="7" t="s">
        <v>445</v>
      </c>
      <c r="AG2887" s="7">
        <v>2.7048998504999999</v>
      </c>
    </row>
    <row r="2888" spans="1:33" x14ac:dyDescent="0.25">
      <c r="A2888" s="1">
        <v>65587</v>
      </c>
      <c r="B2888" s="1">
        <v>20026000</v>
      </c>
      <c r="C2888" s="1">
        <v>9221163</v>
      </c>
      <c r="D2888" s="1">
        <v>152190</v>
      </c>
      <c r="E2888" s="1" t="s">
        <v>649</v>
      </c>
      <c r="F2888" s="1">
        <v>34203085</v>
      </c>
      <c r="G2888" s="1">
        <v>1.83</v>
      </c>
      <c r="H2888" s="1">
        <v>76.79626669787595</v>
      </c>
      <c r="I2888" s="1">
        <v>-29.140162615388771</v>
      </c>
      <c r="J2888" s="1">
        <v>22.045942567464387</v>
      </c>
      <c r="K2888" s="1">
        <v>-73.956995838458781</v>
      </c>
      <c r="L2888" s="1">
        <v>68.488383883477567</v>
      </c>
      <c r="M2888" s="1">
        <v>157.46249389648438</v>
      </c>
      <c r="N2888" s="1">
        <v>0.76922729492187503</v>
      </c>
      <c r="O2888" s="1">
        <v>0.96533690096206171</v>
      </c>
      <c r="P2888" s="1">
        <v>0.74256349301531266</v>
      </c>
      <c r="Q2888" s="1">
        <v>0.81230456542968754</v>
      </c>
      <c r="R2888" s="1">
        <v>0.9329846751933194</v>
      </c>
      <c r="S2888" s="1">
        <v>0.75786771113546747</v>
      </c>
      <c r="T2888" s="1">
        <v>0.75786771113546747</v>
      </c>
      <c r="U2888" s="1">
        <v>0.74256349301531266</v>
      </c>
      <c r="V2888" s="1">
        <v>406.790663</v>
      </c>
      <c r="W2888" s="1">
        <v>379.211635</v>
      </c>
      <c r="X2888" s="1">
        <v>262.000766</v>
      </c>
      <c r="Y2888" s="1">
        <v>389.46</v>
      </c>
      <c r="Z2888" s="7">
        <v>74463.375599999999</v>
      </c>
      <c r="AA2888" s="7">
        <v>3.1114813974</v>
      </c>
      <c r="AB2888" s="7">
        <v>2.6666979839999998</v>
      </c>
      <c r="AC2888" s="7" t="s">
        <v>444</v>
      </c>
      <c r="AD2888" s="7" t="s">
        <v>445</v>
      </c>
      <c r="AE2888" s="7">
        <v>1.6848294552</v>
      </c>
      <c r="AF2888" s="7" t="s">
        <v>445</v>
      </c>
      <c r="AG2888" s="7">
        <v>2.9103640528999999</v>
      </c>
    </row>
    <row r="2889" spans="1:33" x14ac:dyDescent="0.25">
      <c r="A2889" s="1">
        <v>65588</v>
      </c>
      <c r="B2889" s="1">
        <v>20026000</v>
      </c>
      <c r="C2889" s="1">
        <v>9221170</v>
      </c>
      <c r="D2889" s="1">
        <v>152191</v>
      </c>
      <c r="E2889" s="1" t="s">
        <v>650</v>
      </c>
      <c r="F2889" s="1">
        <v>34203085</v>
      </c>
      <c r="G2889" s="1">
        <v>1.83</v>
      </c>
      <c r="H2889" s="1">
        <v>46.921974784109011</v>
      </c>
      <c r="I2889" s="1">
        <v>-16.423484643945716</v>
      </c>
      <c r="J2889" s="1">
        <v>15.76648921113209</v>
      </c>
      <c r="K2889" s="1">
        <v>-44.414261558306151</v>
      </c>
      <c r="L2889" s="1">
        <v>41.359631897887759</v>
      </c>
      <c r="M2889" s="1">
        <v>143.04750061035156</v>
      </c>
      <c r="N2889" s="1">
        <v>0.81913303375244129</v>
      </c>
      <c r="O2889" s="1">
        <v>0.96533690096206171</v>
      </c>
      <c r="P2889" s="1">
        <v>0.79073934427823356</v>
      </c>
      <c r="Q2889" s="1">
        <v>0.85275535583496087</v>
      </c>
      <c r="R2889" s="1">
        <v>0.9329846751933194</v>
      </c>
      <c r="S2889" s="1">
        <v>0.79560767868304449</v>
      </c>
      <c r="T2889" s="1">
        <v>0.79560767868304449</v>
      </c>
      <c r="U2889" s="1">
        <v>0.79073934427823356</v>
      </c>
      <c r="V2889" s="1">
        <v>406.790663</v>
      </c>
      <c r="W2889" s="1">
        <v>379.211635</v>
      </c>
      <c r="X2889" s="1">
        <v>262.000766</v>
      </c>
      <c r="Y2889" s="1">
        <v>389.46</v>
      </c>
      <c r="Z2889" s="7">
        <v>74463.375599999999</v>
      </c>
      <c r="AA2889" s="7">
        <v>6.2500055209000003</v>
      </c>
      <c r="AB2889" s="7">
        <v>5.3905571106999997</v>
      </c>
      <c r="AC2889" s="7" t="s">
        <v>444</v>
      </c>
      <c r="AD2889" s="7" t="s">
        <v>445</v>
      </c>
      <c r="AE2889" s="7">
        <v>3.6933082739</v>
      </c>
      <c r="AF2889" s="7" t="s">
        <v>445</v>
      </c>
      <c r="AG2889" s="7">
        <v>5.9338391366999996</v>
      </c>
    </row>
    <row r="2890" spans="1:33" x14ac:dyDescent="0.25">
      <c r="A2890" s="1">
        <v>65589</v>
      </c>
      <c r="B2890" s="1">
        <v>20026000</v>
      </c>
      <c r="C2890" s="1">
        <v>9221203</v>
      </c>
      <c r="D2890" s="1">
        <v>152194</v>
      </c>
      <c r="E2890" s="1" t="s">
        <v>654</v>
      </c>
      <c r="F2890" s="1">
        <v>34203085</v>
      </c>
      <c r="G2890" s="1">
        <v>1.83</v>
      </c>
      <c r="H2890" s="1">
        <v>16.57767614557865</v>
      </c>
      <c r="I2890" s="1">
        <v>0.86716100160679366</v>
      </c>
      <c r="J2890" s="1">
        <v>12.256879623750478</v>
      </c>
      <c r="K2890" s="1">
        <v>-16.393054874334407</v>
      </c>
      <c r="L2890" s="1">
        <v>16.843889940439997</v>
      </c>
      <c r="M2890" s="1">
        <v>64.709999084472656</v>
      </c>
      <c r="N2890" s="1">
        <v>0.96661041736602782</v>
      </c>
      <c r="O2890" s="1">
        <v>0.96533690096206171</v>
      </c>
      <c r="P2890" s="1">
        <v>0.9331047047377663</v>
      </c>
      <c r="Q2890" s="1">
        <v>0.96357500076293945</v>
      </c>
      <c r="R2890" s="1">
        <v>0.9329846751933194</v>
      </c>
      <c r="S2890" s="1">
        <v>0.89900070911121355</v>
      </c>
      <c r="T2890" s="1">
        <v>0.89900070911121355</v>
      </c>
      <c r="U2890" s="1">
        <v>0.9331047047377663</v>
      </c>
      <c r="V2890" s="1">
        <v>406.790663</v>
      </c>
      <c r="W2890" s="1">
        <v>379.211635</v>
      </c>
      <c r="X2890" s="1">
        <v>262.000766</v>
      </c>
      <c r="Y2890" s="1">
        <v>389.46</v>
      </c>
      <c r="Z2890" s="7">
        <v>74463.375599999999</v>
      </c>
      <c r="AA2890" s="7">
        <v>20.007271002</v>
      </c>
      <c r="AB2890" s="7">
        <v>20.344617761999999</v>
      </c>
      <c r="AC2890" s="7">
        <v>407.04897827999997</v>
      </c>
      <c r="AD2890" s="7" t="s">
        <v>445</v>
      </c>
      <c r="AE2890" s="7">
        <v>13.368211186</v>
      </c>
      <c r="AF2890" s="7" t="s">
        <v>445</v>
      </c>
      <c r="AG2890" s="7">
        <v>21.168348797</v>
      </c>
    </row>
    <row r="2891" spans="1:33" x14ac:dyDescent="0.25">
      <c r="A2891" s="1">
        <v>65590</v>
      </c>
      <c r="B2891" s="1">
        <v>20026000</v>
      </c>
      <c r="C2891" s="1">
        <v>9221179</v>
      </c>
      <c r="D2891" s="1">
        <v>152192</v>
      </c>
      <c r="E2891" s="1" t="s">
        <v>652</v>
      </c>
      <c r="F2891" s="1">
        <v>34203085</v>
      </c>
      <c r="G2891" s="1">
        <v>1.83</v>
      </c>
      <c r="H2891" s="1">
        <v>57.312905222834395</v>
      </c>
      <c r="I2891" s="1">
        <v>-22.874292663959729</v>
      </c>
      <c r="J2891" s="1">
        <v>16.601520494268684</v>
      </c>
      <c r="K2891" s="1">
        <v>-53.893115106022378</v>
      </c>
      <c r="L2891" s="1">
        <v>51.077640417245114</v>
      </c>
      <c r="M2891" s="1">
        <v>133.54750061035156</v>
      </c>
      <c r="N2891" s="1">
        <v>0.84966874803815551</v>
      </c>
      <c r="O2891" s="1">
        <v>0.96533690096206171</v>
      </c>
      <c r="P2891" s="1">
        <v>0.82021659607546793</v>
      </c>
      <c r="Q2891" s="1">
        <v>0.87311249869210372</v>
      </c>
      <c r="R2891" s="1">
        <v>0.9329846751933194</v>
      </c>
      <c r="S2891" s="1">
        <v>0.81460058099947985</v>
      </c>
      <c r="T2891" s="1">
        <v>0.81460058099947985</v>
      </c>
      <c r="U2891" s="1">
        <v>0.82021659607546793</v>
      </c>
      <c r="V2891" s="1">
        <v>406.790663</v>
      </c>
      <c r="W2891" s="1">
        <v>379.211635</v>
      </c>
      <c r="X2891" s="1">
        <v>262.000766</v>
      </c>
      <c r="Y2891" s="1">
        <v>389.46</v>
      </c>
      <c r="Z2891" s="7">
        <v>74463.375599999999</v>
      </c>
      <c r="AA2891" s="7">
        <v>5.0894683839999999</v>
      </c>
      <c r="AB2891" s="7">
        <v>4.4269745224000001</v>
      </c>
      <c r="AC2891" s="7" t="s">
        <v>444</v>
      </c>
      <c r="AD2891" s="7" t="s">
        <v>445</v>
      </c>
      <c r="AE2891" s="7">
        <v>2.9601714576</v>
      </c>
      <c r="AF2891" s="7" t="s">
        <v>445</v>
      </c>
      <c r="AG2891" s="7">
        <v>4.9273165946999997</v>
      </c>
    </row>
    <row r="2892" spans="1:33" x14ac:dyDescent="0.25">
      <c r="A2892" s="1">
        <v>76005</v>
      </c>
      <c r="B2892" s="1">
        <v>20028000</v>
      </c>
      <c r="C2892" s="1">
        <v>9221163</v>
      </c>
      <c r="D2892" s="1">
        <v>152202</v>
      </c>
      <c r="E2892" s="1" t="s">
        <v>649</v>
      </c>
      <c r="F2892" s="1">
        <v>34203085</v>
      </c>
      <c r="G2892" s="1">
        <v>1.83</v>
      </c>
      <c r="H2892" s="1">
        <v>74.431275085414825</v>
      </c>
      <c r="I2892" s="1">
        <v>-28.747162266877158</v>
      </c>
      <c r="J2892" s="1">
        <v>20.065243871636536</v>
      </c>
      <c r="K2892" s="1">
        <v>-71.191391695622983</v>
      </c>
      <c r="L2892" s="1">
        <v>66.701949374084307</v>
      </c>
      <c r="M2892" s="1">
        <v>157.46249389648438</v>
      </c>
      <c r="N2892" s="1">
        <v>0.76922729492187503</v>
      </c>
      <c r="O2892" s="1">
        <v>0.96533690096206171</v>
      </c>
      <c r="P2892" s="1">
        <v>0.74256349301531266</v>
      </c>
      <c r="Q2892" s="1">
        <v>0.81230456542968754</v>
      </c>
      <c r="R2892" s="1">
        <v>0.9329846751933194</v>
      </c>
      <c r="S2892" s="1">
        <v>0.75786771113546747</v>
      </c>
      <c r="T2892" s="1">
        <v>0.75786771113546747</v>
      </c>
      <c r="U2892" s="1">
        <v>0.74256349301531266</v>
      </c>
      <c r="V2892" s="1">
        <v>406.790663</v>
      </c>
      <c r="W2892" s="1">
        <v>379.211635</v>
      </c>
      <c r="X2892" s="1">
        <v>262.000766</v>
      </c>
      <c r="Y2892" s="1">
        <v>389.46</v>
      </c>
      <c r="Z2892" s="7">
        <v>74463.375599999999</v>
      </c>
      <c r="AA2892" s="7">
        <v>3.2215965038999999</v>
      </c>
      <c r="AB2892" s="7">
        <v>2.7832042505999999</v>
      </c>
      <c r="AC2892" s="7" t="s">
        <v>444</v>
      </c>
      <c r="AD2892" s="7" t="s">
        <v>445</v>
      </c>
      <c r="AE2892" s="7">
        <v>1.7891282374999999</v>
      </c>
      <c r="AF2892" s="7" t="s">
        <v>445</v>
      </c>
      <c r="AG2892" s="7">
        <v>3.0622717312000001</v>
      </c>
    </row>
    <row r="2893" spans="1:33" x14ac:dyDescent="0.25">
      <c r="A2893" s="1">
        <v>76006</v>
      </c>
      <c r="B2893" s="1">
        <v>20028000</v>
      </c>
      <c r="C2893" s="1">
        <v>9221188</v>
      </c>
      <c r="D2893" s="1">
        <v>152203</v>
      </c>
      <c r="E2893" s="1" t="s">
        <v>655</v>
      </c>
      <c r="F2893" s="1">
        <v>34203085</v>
      </c>
      <c r="G2893" s="1">
        <v>1.83</v>
      </c>
      <c r="H2893" s="1">
        <v>7.2055733162491968</v>
      </c>
      <c r="I2893" s="1">
        <v>6.0045822233915347</v>
      </c>
      <c r="J2893" s="1">
        <v>2.36982913864427</v>
      </c>
      <c r="K2893" s="1">
        <v>-2.7888920157338566</v>
      </c>
      <c r="L2893" s="1">
        <v>7.783261901180988</v>
      </c>
      <c r="M2893" s="1">
        <v>34.474998474121094</v>
      </c>
      <c r="N2893" s="1">
        <v>0.98970659838782415</v>
      </c>
      <c r="O2893" s="1">
        <v>0.96533690096206171</v>
      </c>
      <c r="P2893" s="1">
        <v>0.95540030054940595</v>
      </c>
      <c r="Q2893" s="1">
        <v>0.98877083460489912</v>
      </c>
      <c r="R2893" s="1">
        <v>0.9329846751933194</v>
      </c>
      <c r="S2893" s="1">
        <v>0.92250803596447917</v>
      </c>
      <c r="T2893" s="1">
        <v>0.92250803596447917</v>
      </c>
      <c r="U2893" s="1">
        <v>0.95540030054940595</v>
      </c>
      <c r="V2893" s="1">
        <v>406.790663</v>
      </c>
      <c r="W2893" s="1">
        <v>379.211635</v>
      </c>
      <c r="X2893" s="1">
        <v>262.000766</v>
      </c>
      <c r="Y2893" s="1">
        <v>389.46</v>
      </c>
      <c r="Z2893" s="7">
        <v>74463.375599999999</v>
      </c>
      <c r="AA2893" s="7">
        <v>45.548467037000002</v>
      </c>
      <c r="AB2893" s="7">
        <v>49.280372448999998</v>
      </c>
      <c r="AC2893" s="7">
        <v>59.337072018000001</v>
      </c>
      <c r="AD2893" s="7" t="s">
        <v>445</v>
      </c>
      <c r="AE2893" s="7">
        <v>85.664456959999995</v>
      </c>
      <c r="AF2893" s="7" t="s">
        <v>445</v>
      </c>
      <c r="AG2893" s="7">
        <v>132.41864760000001</v>
      </c>
    </row>
    <row r="2894" spans="1:33" x14ac:dyDescent="0.25">
      <c r="A2894" s="1">
        <v>76007</v>
      </c>
      <c r="B2894" s="1">
        <v>20028000</v>
      </c>
      <c r="C2894" s="1">
        <v>9221162</v>
      </c>
      <c r="D2894" s="1">
        <v>152201</v>
      </c>
      <c r="E2894" s="1" t="s">
        <v>651</v>
      </c>
      <c r="F2894" s="1">
        <v>34203085</v>
      </c>
      <c r="G2894" s="1">
        <v>1.83</v>
      </c>
      <c r="H2894" s="1">
        <v>82.877606400969242</v>
      </c>
      <c r="I2894" s="1">
        <v>-36.382219416296046</v>
      </c>
      <c r="J2894" s="1">
        <v>16.834665484612245</v>
      </c>
      <c r="K2894" s="1">
        <v>-78.724924502676032</v>
      </c>
      <c r="L2894" s="1">
        <v>75.875029752916774</v>
      </c>
      <c r="M2894" s="1">
        <v>148.04998779296875</v>
      </c>
      <c r="N2894" s="1">
        <v>0.80305361066545755</v>
      </c>
      <c r="O2894" s="1">
        <v>0.96533690096206171</v>
      </c>
      <c r="P2894" s="1">
        <v>0.77521728382618682</v>
      </c>
      <c r="Q2894" s="1">
        <v>0.84203574044363827</v>
      </c>
      <c r="R2894" s="1">
        <v>0.9329846751933194</v>
      </c>
      <c r="S2894" s="1">
        <v>0.7856064417989741</v>
      </c>
      <c r="T2894" s="1">
        <v>0.7856064417989741</v>
      </c>
      <c r="U2894" s="1">
        <v>0.77521728382618682</v>
      </c>
      <c r="V2894" s="1">
        <v>406.790663</v>
      </c>
      <c r="W2894" s="1">
        <v>379.211635</v>
      </c>
      <c r="X2894" s="1">
        <v>262.000766</v>
      </c>
      <c r="Y2894" s="1">
        <v>389.46</v>
      </c>
      <c r="Z2894" s="7">
        <v>74463.375599999999</v>
      </c>
      <c r="AA2894" s="7">
        <v>2.8744157945</v>
      </c>
      <c r="AB2894" s="7">
        <v>2.5470548251</v>
      </c>
      <c r="AC2894" s="7" t="s">
        <v>444</v>
      </c>
      <c r="AD2894" s="7" t="s">
        <v>445</v>
      </c>
      <c r="AE2894" s="7">
        <v>1.6145403228999999</v>
      </c>
      <c r="AF2894" s="7" t="s">
        <v>445</v>
      </c>
      <c r="AG2894" s="7">
        <v>2.8350766960999998</v>
      </c>
    </row>
    <row r="2895" spans="1:33" x14ac:dyDescent="0.25">
      <c r="A2895" s="1">
        <v>76008</v>
      </c>
      <c r="B2895" s="1">
        <v>20028000</v>
      </c>
      <c r="C2895" s="1">
        <v>9221203</v>
      </c>
      <c r="D2895" s="1">
        <v>152204</v>
      </c>
      <c r="E2895" s="1" t="s">
        <v>654</v>
      </c>
      <c r="F2895" s="1">
        <v>34203085</v>
      </c>
      <c r="G2895" s="1">
        <v>1.83</v>
      </c>
      <c r="H2895" s="1">
        <v>14.20713567270059</v>
      </c>
      <c r="I2895" s="1">
        <v>1.2576525620513817</v>
      </c>
      <c r="J2895" s="1">
        <v>10.281728604576308</v>
      </c>
      <c r="K2895" s="1">
        <v>-13.624940564243277</v>
      </c>
      <c r="L2895" s="1">
        <v>14.295390374648276</v>
      </c>
      <c r="M2895" s="1">
        <v>64.709999084472656</v>
      </c>
      <c r="N2895" s="1">
        <v>0.96661041736602782</v>
      </c>
      <c r="O2895" s="1">
        <v>0.96533690096206171</v>
      </c>
      <c r="P2895" s="1">
        <v>0.9331047047377663</v>
      </c>
      <c r="Q2895" s="1">
        <v>0.96357500076293945</v>
      </c>
      <c r="R2895" s="1">
        <v>0.9329846751933194</v>
      </c>
      <c r="S2895" s="1">
        <v>0.89900070911121355</v>
      </c>
      <c r="T2895" s="1">
        <v>0.89900070911121355</v>
      </c>
      <c r="U2895" s="1">
        <v>0.9331047047377663</v>
      </c>
      <c r="V2895" s="1">
        <v>406.790663</v>
      </c>
      <c r="W2895" s="1">
        <v>379.211635</v>
      </c>
      <c r="X2895" s="1">
        <v>262.000766</v>
      </c>
      <c r="Y2895" s="1">
        <v>389.46</v>
      </c>
      <c r="Z2895" s="7">
        <v>74463.375599999999</v>
      </c>
      <c r="AA2895" s="7">
        <v>23.752325849999998</v>
      </c>
      <c r="AB2895" s="7">
        <v>23.906087254999999</v>
      </c>
      <c r="AC2895" s="7">
        <v>280.35287232000002</v>
      </c>
      <c r="AD2895" s="7" t="s">
        <v>445</v>
      </c>
      <c r="AE2895" s="7">
        <v>16.287332249999999</v>
      </c>
      <c r="AF2895" s="7" t="s">
        <v>445</v>
      </c>
      <c r="AG2895" s="7">
        <v>25.672186685</v>
      </c>
    </row>
    <row r="2896" spans="1:33" x14ac:dyDescent="0.25">
      <c r="A2896" s="1">
        <v>84397</v>
      </c>
      <c r="B2896" s="1">
        <v>20030000</v>
      </c>
      <c r="C2896" s="1">
        <v>9221170</v>
      </c>
      <c r="D2896" s="1">
        <v>152212</v>
      </c>
      <c r="E2896" s="1" t="s">
        <v>650</v>
      </c>
      <c r="F2896" s="1">
        <v>34203085</v>
      </c>
      <c r="G2896" s="1">
        <v>1.83</v>
      </c>
      <c r="H2896" s="1">
        <v>44.801194793534762</v>
      </c>
      <c r="I2896" s="1">
        <v>-22.505886586272204</v>
      </c>
      <c r="J2896" s="1">
        <v>7.7372475623278412</v>
      </c>
      <c r="K2896" s="1">
        <v>-42.061482587009252</v>
      </c>
      <c r="L2896" s="1">
        <v>41.478377383294116</v>
      </c>
      <c r="M2896" s="1">
        <v>143.04750061035156</v>
      </c>
      <c r="N2896" s="1">
        <v>0.81913303375244129</v>
      </c>
      <c r="O2896" s="1">
        <v>0.96533690096206171</v>
      </c>
      <c r="P2896" s="1">
        <v>0.79073934427823356</v>
      </c>
      <c r="Q2896" s="1">
        <v>0.85275535583496087</v>
      </c>
      <c r="R2896" s="1">
        <v>0.9329846751933194</v>
      </c>
      <c r="S2896" s="1">
        <v>0.79560767868304449</v>
      </c>
      <c r="T2896" s="1">
        <v>0.79560767868304449</v>
      </c>
      <c r="U2896" s="1">
        <v>0.79073934427823356</v>
      </c>
      <c r="V2896" s="1">
        <v>406.790663</v>
      </c>
      <c r="W2896" s="1">
        <v>379.211635</v>
      </c>
      <c r="X2896" s="1">
        <v>262.000766</v>
      </c>
      <c r="Y2896" s="1">
        <v>389.46</v>
      </c>
      <c r="Z2896" s="7">
        <v>74463.375599999999</v>
      </c>
      <c r="AA2896" s="7">
        <v>6.2292499977000002</v>
      </c>
      <c r="AB2896" s="7">
        <v>5.6930705974000002</v>
      </c>
      <c r="AC2896" s="7" t="s">
        <v>444</v>
      </c>
      <c r="AD2896" s="7" t="s">
        <v>445</v>
      </c>
      <c r="AE2896" s="7">
        <v>3.9558362765999999</v>
      </c>
      <c r="AF2896" s="7" t="s">
        <v>445</v>
      </c>
      <c r="AG2896" s="7">
        <v>6.3216949589000002</v>
      </c>
    </row>
    <row r="2897" spans="1:33" x14ac:dyDescent="0.25">
      <c r="A2897" s="1">
        <v>84398</v>
      </c>
      <c r="B2897" s="1">
        <v>20030000</v>
      </c>
      <c r="C2897" s="1">
        <v>9221163</v>
      </c>
      <c r="D2897" s="1">
        <v>152211</v>
      </c>
      <c r="E2897" s="1" t="s">
        <v>649</v>
      </c>
      <c r="F2897" s="1">
        <v>34203085</v>
      </c>
      <c r="G2897" s="1">
        <v>1.83</v>
      </c>
      <c r="H2897" s="1">
        <v>74.664121167825698</v>
      </c>
      <c r="I2897" s="1">
        <v>-35.218793467210048</v>
      </c>
      <c r="J2897" s="1">
        <v>14.028070396538382</v>
      </c>
      <c r="K2897" s="1">
        <v>-71.607990853802335</v>
      </c>
      <c r="L2897" s="1">
        <v>68.732265148023714</v>
      </c>
      <c r="M2897" s="1">
        <v>157.46249389648438</v>
      </c>
      <c r="N2897" s="1">
        <v>0.76922729492187503</v>
      </c>
      <c r="O2897" s="1">
        <v>0.96533690096206171</v>
      </c>
      <c r="P2897" s="1">
        <v>0.74256349301531266</v>
      </c>
      <c r="Q2897" s="1">
        <v>0.81230456542968754</v>
      </c>
      <c r="R2897" s="1">
        <v>0.9329846751933194</v>
      </c>
      <c r="S2897" s="1">
        <v>0.75786771113546747</v>
      </c>
      <c r="T2897" s="1">
        <v>0.75786771113546747</v>
      </c>
      <c r="U2897" s="1">
        <v>0.74256349301531266</v>
      </c>
      <c r="V2897" s="1">
        <v>406.790663</v>
      </c>
      <c r="W2897" s="1">
        <v>379.211635</v>
      </c>
      <c r="X2897" s="1">
        <v>262.000766</v>
      </c>
      <c r="Y2897" s="1">
        <v>389.46</v>
      </c>
      <c r="Z2897" s="7">
        <v>74463.375599999999</v>
      </c>
      <c r="AA2897" s="7">
        <v>3.0968927137</v>
      </c>
      <c r="AB2897" s="7">
        <v>2.7714060229999999</v>
      </c>
      <c r="AC2897" s="7" t="s">
        <v>444</v>
      </c>
      <c r="AD2897" s="7" t="s">
        <v>445</v>
      </c>
      <c r="AE2897" s="7">
        <v>1.7729017177999999</v>
      </c>
      <c r="AF2897" s="7" t="s">
        <v>445</v>
      </c>
      <c r="AG2897" s="7">
        <v>3.0386383494999998</v>
      </c>
    </row>
    <row r="2898" spans="1:33" x14ac:dyDescent="0.25">
      <c r="A2898" s="1">
        <v>84399</v>
      </c>
      <c r="B2898" s="1">
        <v>20030000</v>
      </c>
      <c r="C2898" s="1">
        <v>9221161</v>
      </c>
      <c r="D2898" s="1">
        <v>152209</v>
      </c>
      <c r="E2898" s="1" t="s">
        <v>653</v>
      </c>
      <c r="F2898" s="1">
        <v>34203085</v>
      </c>
      <c r="G2898" s="1">
        <v>1.83</v>
      </c>
      <c r="H2898" s="1">
        <v>81.057707101141773</v>
      </c>
      <c r="I2898" s="1">
        <v>-22.908161396549094</v>
      </c>
      <c r="J2898" s="1">
        <v>28.833880731387744</v>
      </c>
      <c r="K2898" s="1">
        <v>-76.850880170563087</v>
      </c>
      <c r="L2898" s="1">
        <v>71.170121852905638</v>
      </c>
      <c r="M2898" s="1">
        <v>118.56999969482422</v>
      </c>
      <c r="N2898" s="1">
        <v>0.89511579011615949</v>
      </c>
      <c r="O2898" s="1">
        <v>0.96533690096206171</v>
      </c>
      <c r="P2898" s="1">
        <v>0.86408830283294069</v>
      </c>
      <c r="Q2898" s="1">
        <v>0.90319736882259993</v>
      </c>
      <c r="R2898" s="1">
        <v>0.9329846751933194</v>
      </c>
      <c r="S2898" s="1">
        <v>0.84266930378641414</v>
      </c>
      <c r="T2898" s="1">
        <v>0.84266930378641414</v>
      </c>
      <c r="U2898" s="1">
        <v>0.86408830283294069</v>
      </c>
      <c r="V2898" s="1">
        <v>406.790663</v>
      </c>
      <c r="W2898" s="1">
        <v>379.211635</v>
      </c>
      <c r="X2898" s="1">
        <v>262.000766</v>
      </c>
      <c r="Y2898" s="1">
        <v>389.46</v>
      </c>
      <c r="Z2898" s="7">
        <v>74463.375599999999</v>
      </c>
      <c r="AA2898" s="7">
        <v>3.6040716183999999</v>
      </c>
      <c r="AB2898" s="7">
        <v>3.0424575259000002</v>
      </c>
      <c r="AC2898" s="7" t="s">
        <v>444</v>
      </c>
      <c r="AD2898" s="7" t="s">
        <v>445</v>
      </c>
      <c r="AE2898" s="7">
        <v>1.8728363629</v>
      </c>
      <c r="AF2898" s="7" t="s">
        <v>445</v>
      </c>
      <c r="AG2898" s="7">
        <v>3.3789717134999999</v>
      </c>
    </row>
    <row r="2899" spans="1:33" x14ac:dyDescent="0.25">
      <c r="A2899" s="1">
        <v>84400</v>
      </c>
      <c r="B2899" s="1">
        <v>20030000</v>
      </c>
      <c r="C2899" s="1">
        <v>9221162</v>
      </c>
      <c r="D2899" s="1">
        <v>152210</v>
      </c>
      <c r="E2899" s="1" t="s">
        <v>651</v>
      </c>
      <c r="F2899" s="1">
        <v>34203085</v>
      </c>
      <c r="G2899" s="1">
        <v>1.83</v>
      </c>
      <c r="H2899" s="1">
        <v>83.110679830547141</v>
      </c>
      <c r="I2899" s="1">
        <v>-42.855371161694634</v>
      </c>
      <c r="J2899" s="1">
        <v>10.79726466234705</v>
      </c>
      <c r="K2899" s="1">
        <v>-79.140003115789696</v>
      </c>
      <c r="L2899" s="1">
        <v>78.273177597970417</v>
      </c>
      <c r="M2899" s="1">
        <v>148.04998779296875</v>
      </c>
      <c r="N2899" s="1">
        <v>0.80305361066545755</v>
      </c>
      <c r="O2899" s="1">
        <v>0.96533690096206171</v>
      </c>
      <c r="P2899" s="1">
        <v>0.77521728382618682</v>
      </c>
      <c r="Q2899" s="1">
        <v>0.84203574044363827</v>
      </c>
      <c r="R2899" s="1">
        <v>0.9329846751933194</v>
      </c>
      <c r="S2899" s="1">
        <v>0.7856064417989741</v>
      </c>
      <c r="T2899" s="1">
        <v>0.7856064417989741</v>
      </c>
      <c r="U2899" s="1">
        <v>0.77521728382618682</v>
      </c>
      <c r="V2899" s="1">
        <v>406.790663</v>
      </c>
      <c r="W2899" s="1">
        <v>379.211635</v>
      </c>
      <c r="X2899" s="1">
        <v>262.000766</v>
      </c>
      <c r="Y2899" s="1">
        <v>389.46</v>
      </c>
      <c r="Z2899" s="7">
        <v>74463.375599999999</v>
      </c>
      <c r="AA2899" s="7">
        <v>2.755710739</v>
      </c>
      <c r="AB2899" s="7">
        <v>2.5371075568000001</v>
      </c>
      <c r="AC2899" s="7" t="s">
        <v>444</v>
      </c>
      <c r="AD2899" s="7" t="s">
        <v>445</v>
      </c>
      <c r="AE2899" s="7">
        <v>1.6008274124999999</v>
      </c>
      <c r="AF2899" s="7" t="s">
        <v>445</v>
      </c>
      <c r="AG2899" s="7">
        <v>2.8149622375000001</v>
      </c>
    </row>
    <row r="2900" spans="1:33" x14ac:dyDescent="0.25">
      <c r="A2900" s="1">
        <v>92789</v>
      </c>
      <c r="B2900" s="1">
        <v>20031000</v>
      </c>
      <c r="C2900" s="1">
        <v>9221170</v>
      </c>
      <c r="D2900" s="1">
        <v>152222</v>
      </c>
      <c r="E2900" s="1" t="s">
        <v>650</v>
      </c>
      <c r="F2900" s="1">
        <v>34203085</v>
      </c>
      <c r="G2900" s="1">
        <v>1.83</v>
      </c>
      <c r="H2900" s="1">
        <v>38.793832216880453</v>
      </c>
      <c r="I2900" s="1">
        <v>-28.563263725251442</v>
      </c>
      <c r="J2900" s="1">
        <v>-2.9675417876781509</v>
      </c>
      <c r="K2900" s="1">
        <v>-35.622435016798761</v>
      </c>
      <c r="L2900" s="1">
        <v>40.359868547788459</v>
      </c>
      <c r="M2900" s="1">
        <v>143.04750061035156</v>
      </c>
      <c r="N2900" s="1">
        <v>0.81913303375244129</v>
      </c>
      <c r="O2900" s="1">
        <v>0.96533690096206171</v>
      </c>
      <c r="P2900" s="1">
        <v>0.79073934427823356</v>
      </c>
      <c r="Q2900" s="1">
        <v>0.85275535583496087</v>
      </c>
      <c r="R2900" s="1">
        <v>0.9329846751933194</v>
      </c>
      <c r="S2900" s="1">
        <v>0.79560767868304449</v>
      </c>
      <c r="T2900" s="1">
        <v>0.79560767868304449</v>
      </c>
      <c r="U2900" s="1">
        <v>0.79073934427823356</v>
      </c>
      <c r="V2900" s="1">
        <v>406.790663</v>
      </c>
      <c r="W2900" s="1">
        <v>379.211635</v>
      </c>
      <c r="X2900" s="1">
        <v>262.000766</v>
      </c>
      <c r="Y2900" s="1">
        <v>389.46</v>
      </c>
      <c r="Z2900" s="7">
        <v>74463.375599999999</v>
      </c>
      <c r="AA2900" s="7">
        <v>6.4295970327000003</v>
      </c>
      <c r="AB2900" s="7">
        <v>6.7295163295</v>
      </c>
      <c r="AC2900" s="7" t="s">
        <v>444</v>
      </c>
      <c r="AD2900" s="7">
        <v>69.243264009000001</v>
      </c>
      <c r="AE2900" s="7">
        <v>4.8516443682999997</v>
      </c>
      <c r="AF2900" s="7">
        <v>102.77658246</v>
      </c>
      <c r="AG2900" s="7">
        <v>7.6451514299000003</v>
      </c>
    </row>
    <row r="2901" spans="1:33" x14ac:dyDescent="0.25">
      <c r="A2901" s="1">
        <v>92790</v>
      </c>
      <c r="B2901" s="1">
        <v>20031000</v>
      </c>
      <c r="C2901" s="1">
        <v>9221163</v>
      </c>
      <c r="D2901" s="1">
        <v>152221</v>
      </c>
      <c r="E2901" s="1" t="s">
        <v>649</v>
      </c>
      <c r="F2901" s="1">
        <v>34203085</v>
      </c>
      <c r="G2901" s="1">
        <v>1.83</v>
      </c>
      <c r="H2901" s="1">
        <v>68.672561395091051</v>
      </c>
      <c r="I2901" s="1">
        <v>-41.37325518605941</v>
      </c>
      <c r="J2901" s="1">
        <v>3.3074750282443004</v>
      </c>
      <c r="K2901" s="1">
        <v>-65.071856792187049</v>
      </c>
      <c r="L2901" s="1">
        <v>67.080095763201996</v>
      </c>
      <c r="M2901" s="1">
        <v>157.46249389648438</v>
      </c>
      <c r="N2901" s="1">
        <v>0.76922729492187503</v>
      </c>
      <c r="O2901" s="1">
        <v>0.96533690096206171</v>
      </c>
      <c r="P2901" s="1">
        <v>0.74256349301531266</v>
      </c>
      <c r="Q2901" s="1">
        <v>0.81230456542968754</v>
      </c>
      <c r="R2901" s="1">
        <v>0.9329846751933194</v>
      </c>
      <c r="S2901" s="1">
        <v>0.75786771113546747</v>
      </c>
      <c r="T2901" s="1">
        <v>0.75786771113546747</v>
      </c>
      <c r="U2901" s="1">
        <v>0.74256349301531266</v>
      </c>
      <c r="V2901" s="1">
        <v>406.790663</v>
      </c>
      <c r="W2901" s="1">
        <v>379.211635</v>
      </c>
      <c r="X2901" s="1">
        <v>262.000766</v>
      </c>
      <c r="Y2901" s="1">
        <v>389.46</v>
      </c>
      <c r="Z2901" s="7">
        <v>74463.375599999999</v>
      </c>
      <c r="AA2901" s="7">
        <v>3.1977983644000001</v>
      </c>
      <c r="AB2901" s="7">
        <v>3.1004545419</v>
      </c>
      <c r="AC2901" s="7" t="s">
        <v>444</v>
      </c>
      <c r="AD2901" s="7" t="s">
        <v>445</v>
      </c>
      <c r="AE2901" s="7">
        <v>2.0514254645999999</v>
      </c>
      <c r="AF2901" s="7" t="s">
        <v>445</v>
      </c>
      <c r="AG2901" s="7">
        <v>3.4442988451000001</v>
      </c>
    </row>
    <row r="2902" spans="1:33" x14ac:dyDescent="0.25">
      <c r="A2902" s="1">
        <v>92791</v>
      </c>
      <c r="B2902" s="1">
        <v>20031000</v>
      </c>
      <c r="C2902" s="1">
        <v>9221161</v>
      </c>
      <c r="D2902" s="1">
        <v>152219</v>
      </c>
      <c r="E2902" s="1" t="s">
        <v>653</v>
      </c>
      <c r="F2902" s="1">
        <v>34203085</v>
      </c>
      <c r="G2902" s="1">
        <v>1.83</v>
      </c>
      <c r="H2902" s="1">
        <v>75.047148101338678</v>
      </c>
      <c r="I2902" s="1">
        <v>-29.088784829471628</v>
      </c>
      <c r="J2902" s="1">
        <v>18.132291945833082</v>
      </c>
      <c r="K2902" s="1">
        <v>-70.288590708278591</v>
      </c>
      <c r="L2902" s="1">
        <v>67.830137886719541</v>
      </c>
      <c r="M2902" s="1">
        <v>118.56999969482422</v>
      </c>
      <c r="N2902" s="1">
        <v>0.89511579011615949</v>
      </c>
      <c r="O2902" s="1">
        <v>0.96533690096206171</v>
      </c>
      <c r="P2902" s="1">
        <v>0.86408830283294069</v>
      </c>
      <c r="Q2902" s="1">
        <v>0.90319736882259993</v>
      </c>
      <c r="R2902" s="1">
        <v>0.9329846751933194</v>
      </c>
      <c r="S2902" s="1">
        <v>0.84266930378641414</v>
      </c>
      <c r="T2902" s="1">
        <v>0.84266930378641414</v>
      </c>
      <c r="U2902" s="1">
        <v>0.86408830283294069</v>
      </c>
      <c r="V2902" s="1">
        <v>406.790663</v>
      </c>
      <c r="W2902" s="1">
        <v>379.211635</v>
      </c>
      <c r="X2902" s="1">
        <v>262.000766</v>
      </c>
      <c r="Y2902" s="1">
        <v>389.46</v>
      </c>
      <c r="Z2902" s="7">
        <v>74463.375599999999</v>
      </c>
      <c r="AA2902" s="7">
        <v>3.8307780038999999</v>
      </c>
      <c r="AB2902" s="7">
        <v>3.3662197217999998</v>
      </c>
      <c r="AC2902" s="7" t="s">
        <v>444</v>
      </c>
      <c r="AD2902" s="7" t="s">
        <v>445</v>
      </c>
      <c r="AE2902" s="7">
        <v>2.1410503589999998</v>
      </c>
      <c r="AF2902" s="7" t="s">
        <v>445</v>
      </c>
      <c r="AG2902" s="7">
        <v>3.7878016478999998</v>
      </c>
    </row>
    <row r="2903" spans="1:33" x14ac:dyDescent="0.25">
      <c r="A2903" s="1">
        <v>92792</v>
      </c>
      <c r="B2903" s="1">
        <v>20031000</v>
      </c>
      <c r="C2903" s="1">
        <v>9221162</v>
      </c>
      <c r="D2903" s="1">
        <v>152220</v>
      </c>
      <c r="E2903" s="1" t="s">
        <v>651</v>
      </c>
      <c r="F2903" s="1">
        <v>34203085</v>
      </c>
      <c r="G2903" s="1">
        <v>1.83</v>
      </c>
      <c r="H2903" s="1">
        <v>77.1144492610388</v>
      </c>
      <c r="I2903" s="1">
        <v>-49.002865389563155</v>
      </c>
      <c r="J2903" s="1">
        <v>8.1340221110062394E-2</v>
      </c>
      <c r="K2903" s="1">
        <v>-72.610836414871855</v>
      </c>
      <c r="L2903" s="1">
        <v>77.074953356490937</v>
      </c>
      <c r="M2903" s="1">
        <v>148.04998779296875</v>
      </c>
      <c r="N2903" s="1">
        <v>0.80305361066545755</v>
      </c>
      <c r="O2903" s="1">
        <v>0.96533690096206171</v>
      </c>
      <c r="P2903" s="1">
        <v>0.77521728382618682</v>
      </c>
      <c r="Q2903" s="1">
        <v>0.84203574044363827</v>
      </c>
      <c r="R2903" s="1">
        <v>0.9329846751933194</v>
      </c>
      <c r="S2903" s="1">
        <v>0.7856064417989741</v>
      </c>
      <c r="T2903" s="1">
        <v>0.7856064417989741</v>
      </c>
      <c r="U2903" s="1">
        <v>0.77521728382618682</v>
      </c>
      <c r="V2903" s="1">
        <v>406.790663</v>
      </c>
      <c r="W2903" s="1">
        <v>379.211635</v>
      </c>
      <c r="X2903" s="1">
        <v>262.000766</v>
      </c>
      <c r="Y2903" s="1">
        <v>389.46</v>
      </c>
      <c r="Z2903" s="7">
        <v>74463.375599999999</v>
      </c>
      <c r="AA2903" s="7">
        <v>2.8140978472999998</v>
      </c>
      <c r="AB2903" s="7">
        <v>2.8121443711</v>
      </c>
      <c r="AC2903" s="7" t="s">
        <v>444</v>
      </c>
      <c r="AD2903" s="7" t="s">
        <v>445</v>
      </c>
      <c r="AE2903" s="7">
        <v>1.8346938237999999</v>
      </c>
      <c r="AF2903" s="7" t="s">
        <v>445</v>
      </c>
      <c r="AG2903" s="7">
        <v>3.1580036571000001</v>
      </c>
    </row>
    <row r="2904" spans="1:33" x14ac:dyDescent="0.25">
      <c r="A2904" s="1">
        <v>102265</v>
      </c>
      <c r="B2904" s="1">
        <v>20032000</v>
      </c>
      <c r="C2904" s="1">
        <v>9221203</v>
      </c>
      <c r="D2904" s="1">
        <v>152233</v>
      </c>
      <c r="E2904" s="1" t="s">
        <v>654</v>
      </c>
      <c r="F2904" s="1">
        <v>34203085</v>
      </c>
      <c r="G2904" s="1">
        <v>1.83</v>
      </c>
      <c r="H2904" s="1">
        <v>14.883259680246963</v>
      </c>
      <c r="I2904" s="1">
        <v>-10.010886925062739</v>
      </c>
      <c r="J2904" s="1">
        <v>0.8056491025105974</v>
      </c>
      <c r="K2904" s="1">
        <v>-13.39342199734557</v>
      </c>
      <c r="L2904" s="1">
        <v>14.501026182373492</v>
      </c>
      <c r="M2904" s="1">
        <v>64.709999084472656</v>
      </c>
      <c r="N2904" s="1">
        <v>0.96661041736602782</v>
      </c>
      <c r="O2904" s="1">
        <v>0.96533690096206171</v>
      </c>
      <c r="P2904" s="1">
        <v>0.9331047047377663</v>
      </c>
      <c r="Q2904" s="1">
        <v>0.96357500076293945</v>
      </c>
      <c r="R2904" s="1">
        <v>0.9329846751933194</v>
      </c>
      <c r="S2904" s="1">
        <v>0.89900070911121355</v>
      </c>
      <c r="T2904" s="1">
        <v>0.89900070911121355</v>
      </c>
      <c r="U2904" s="1">
        <v>0.9331047047377663</v>
      </c>
      <c r="V2904" s="1">
        <v>406.790663</v>
      </c>
      <c r="W2904" s="1">
        <v>379.211635</v>
      </c>
      <c r="X2904" s="1">
        <v>262.000766</v>
      </c>
      <c r="Y2904" s="1">
        <v>389.46</v>
      </c>
      <c r="Z2904" s="7">
        <v>74463.375599999999</v>
      </c>
      <c r="AA2904" s="7">
        <v>23.401318656000001</v>
      </c>
      <c r="AB2904" s="7">
        <v>22.774641329000001</v>
      </c>
      <c r="AC2904" s="7" t="s">
        <v>444</v>
      </c>
      <c r="AD2904" s="7" t="s">
        <v>445</v>
      </c>
      <c r="AE2904" s="7">
        <v>16.586160913000001</v>
      </c>
      <c r="AF2904" s="7" t="s">
        <v>445</v>
      </c>
      <c r="AG2904" s="7">
        <v>26.133241854000001</v>
      </c>
    </row>
    <row r="2905" spans="1:33" x14ac:dyDescent="0.25">
      <c r="A2905" s="1">
        <v>102266</v>
      </c>
      <c r="B2905" s="1">
        <v>20032000</v>
      </c>
      <c r="C2905" s="1">
        <v>9221188</v>
      </c>
      <c r="D2905" s="1">
        <v>152232</v>
      </c>
      <c r="E2905" s="1" t="s">
        <v>655</v>
      </c>
      <c r="F2905" s="1">
        <v>34203085</v>
      </c>
      <c r="G2905" s="1">
        <v>1.83</v>
      </c>
      <c r="H2905" s="1">
        <v>3.0465383265175427</v>
      </c>
      <c r="I2905" s="1">
        <v>-2.5526045603719352</v>
      </c>
      <c r="J2905" s="1">
        <v>-2.2710905281116522</v>
      </c>
      <c r="K2905" s="1">
        <v>-5.2687270227894061</v>
      </c>
      <c r="L2905" s="1">
        <v>4.6376904858053738</v>
      </c>
      <c r="M2905" s="1">
        <v>34.474998474121094</v>
      </c>
      <c r="N2905" s="1">
        <v>0.98970659838782415</v>
      </c>
      <c r="O2905" s="1">
        <v>0.96533690096206171</v>
      </c>
      <c r="P2905" s="1">
        <v>0.95540030054940595</v>
      </c>
      <c r="Q2905" s="1">
        <v>0.98877083460489912</v>
      </c>
      <c r="R2905" s="1">
        <v>0.9329846751933194</v>
      </c>
      <c r="S2905" s="1">
        <v>0.92250803596447917</v>
      </c>
      <c r="T2905" s="1">
        <v>0.92250803596447917</v>
      </c>
      <c r="U2905" s="1">
        <v>0.95540030054940595</v>
      </c>
      <c r="V2905" s="1">
        <v>406.790663</v>
      </c>
      <c r="W2905" s="1">
        <v>379.211635</v>
      </c>
      <c r="X2905" s="1">
        <v>262.000766</v>
      </c>
      <c r="Y2905" s="1">
        <v>389.46</v>
      </c>
      <c r="Z2905" s="7">
        <v>74463.375599999999</v>
      </c>
      <c r="AA2905" s="7">
        <v>77.120545379000006</v>
      </c>
      <c r="AB2905" s="7">
        <v>117.92150081</v>
      </c>
      <c r="AC2905" s="7" t="s">
        <v>444</v>
      </c>
      <c r="AD2905" s="7">
        <v>105.42368020000001</v>
      </c>
      <c r="AE2905" s="7">
        <v>44.874043391999997</v>
      </c>
      <c r="AF2905" s="7">
        <v>162.83767906</v>
      </c>
      <c r="AG2905" s="7">
        <v>69.622410203000001</v>
      </c>
    </row>
    <row r="2906" spans="1:33" x14ac:dyDescent="0.25">
      <c r="A2906" s="1">
        <v>102267</v>
      </c>
      <c r="B2906" s="1">
        <v>20032000</v>
      </c>
      <c r="C2906" s="1">
        <v>9221179</v>
      </c>
      <c r="D2906" s="1">
        <v>152231</v>
      </c>
      <c r="E2906" s="1" t="s">
        <v>652</v>
      </c>
      <c r="F2906" s="1">
        <v>34203085</v>
      </c>
      <c r="G2906" s="1">
        <v>1.83</v>
      </c>
      <c r="H2906" s="1">
        <v>55.625557205437168</v>
      </c>
      <c r="I2906" s="1">
        <v>-33.752157585826723</v>
      </c>
      <c r="J2906" s="1">
        <v>5.1432213334069168</v>
      </c>
      <c r="K2906" s="1">
        <v>-50.893666279840694</v>
      </c>
      <c r="L2906" s="1">
        <v>53.241850956855075</v>
      </c>
      <c r="M2906" s="1">
        <v>133.54750061035156</v>
      </c>
      <c r="N2906" s="1">
        <v>0.84966874803815551</v>
      </c>
      <c r="O2906" s="1">
        <v>0.96533690096206171</v>
      </c>
      <c r="P2906" s="1">
        <v>0.82021659607546793</v>
      </c>
      <c r="Q2906" s="1">
        <v>0.87311249869210372</v>
      </c>
      <c r="R2906" s="1">
        <v>0.9329846751933194</v>
      </c>
      <c r="S2906" s="1">
        <v>0.81460058099947985</v>
      </c>
      <c r="T2906" s="1">
        <v>0.81460058099947985</v>
      </c>
      <c r="U2906" s="1">
        <v>0.82021659607546793</v>
      </c>
      <c r="V2906" s="1">
        <v>406.790663</v>
      </c>
      <c r="W2906" s="1">
        <v>379.211635</v>
      </c>
      <c r="X2906" s="1">
        <v>262.000766</v>
      </c>
      <c r="Y2906" s="1">
        <v>389.46</v>
      </c>
      <c r="Z2906" s="7">
        <v>74463.375599999999</v>
      </c>
      <c r="AA2906" s="7">
        <v>4.8419395806000001</v>
      </c>
      <c r="AB2906" s="7">
        <v>4.5915965983999998</v>
      </c>
      <c r="AC2906" s="7" t="s">
        <v>444</v>
      </c>
      <c r="AD2906" s="7" t="s">
        <v>445</v>
      </c>
      <c r="AE2906" s="7">
        <v>3.1935665438999998</v>
      </c>
      <c r="AF2906" s="7" t="s">
        <v>445</v>
      </c>
      <c r="AG2906" s="7">
        <v>5.2766465624999999</v>
      </c>
    </row>
    <row r="2907" spans="1:33" x14ac:dyDescent="0.25">
      <c r="A2907" s="1">
        <v>102268</v>
      </c>
      <c r="B2907" s="1">
        <v>20032000</v>
      </c>
      <c r="C2907" s="1">
        <v>9221173</v>
      </c>
      <c r="D2907" s="1">
        <v>152230</v>
      </c>
      <c r="E2907" s="1" t="s">
        <v>650</v>
      </c>
      <c r="F2907" s="1">
        <v>34203085</v>
      </c>
      <c r="G2907" s="1">
        <v>1.83</v>
      </c>
      <c r="H2907" s="1">
        <v>52.952627768219223</v>
      </c>
      <c r="I2907" s="1">
        <v>-31.675964948876548</v>
      </c>
      <c r="J2907" s="1">
        <v>5.4800417605077216</v>
      </c>
      <c r="K2907" s="1">
        <v>-48.491595763594049</v>
      </c>
      <c r="L2907" s="1">
        <v>50.439775553572758</v>
      </c>
      <c r="M2907" s="1">
        <v>148.28250122070313</v>
      </c>
      <c r="N2907" s="1">
        <v>0.80230624607631129</v>
      </c>
      <c r="O2907" s="1">
        <v>0.96533690096206171</v>
      </c>
      <c r="P2907" s="1">
        <v>0.77449582520981164</v>
      </c>
      <c r="Q2907" s="1">
        <v>0.84153749738420758</v>
      </c>
      <c r="R2907" s="1">
        <v>0.9329846751933194</v>
      </c>
      <c r="S2907" s="1">
        <v>0.78514158866000383</v>
      </c>
      <c r="T2907" s="1">
        <v>0.78514158866000383</v>
      </c>
      <c r="U2907" s="1">
        <v>0.77449582520981164</v>
      </c>
      <c r="V2907" s="1">
        <v>406.790663</v>
      </c>
      <c r="W2907" s="1">
        <v>379.211635</v>
      </c>
      <c r="X2907" s="1">
        <v>262.000766</v>
      </c>
      <c r="Y2907" s="1">
        <v>389.46</v>
      </c>
      <c r="Z2907" s="7">
        <v>74463.375599999999</v>
      </c>
      <c r="AA2907" s="7">
        <v>4.8227425668999997</v>
      </c>
      <c r="AB2907" s="7">
        <v>4.5464259386999997</v>
      </c>
      <c r="AC2907" s="7" t="s">
        <v>444</v>
      </c>
      <c r="AD2907" s="7" t="s">
        <v>445</v>
      </c>
      <c r="AE2907" s="7">
        <v>3.2421309179</v>
      </c>
      <c r="AF2907" s="7" t="s">
        <v>445</v>
      </c>
      <c r="AG2907" s="7">
        <v>5.2203592053000003</v>
      </c>
    </row>
    <row r="2908" spans="1:33" x14ac:dyDescent="0.25">
      <c r="A2908" s="1">
        <v>102269</v>
      </c>
      <c r="B2908" s="1">
        <v>20032000</v>
      </c>
      <c r="C2908" s="1">
        <v>9221170</v>
      </c>
      <c r="D2908" s="1">
        <v>152229</v>
      </c>
      <c r="E2908" s="1" t="s">
        <v>650</v>
      </c>
      <c r="F2908" s="1">
        <v>34203085</v>
      </c>
      <c r="G2908" s="1">
        <v>1.83</v>
      </c>
      <c r="H2908" s="1">
        <v>45.234582945030994</v>
      </c>
      <c r="I2908" s="1">
        <v>-27.300757472377612</v>
      </c>
      <c r="J2908" s="1">
        <v>4.3082355805854728</v>
      </c>
      <c r="K2908" s="1">
        <v>-41.415406534193941</v>
      </c>
      <c r="L2908" s="1">
        <v>43.245909945526392</v>
      </c>
      <c r="M2908" s="1">
        <v>143.04750061035156</v>
      </c>
      <c r="N2908" s="1">
        <v>0.81913303375244129</v>
      </c>
      <c r="O2908" s="1">
        <v>0.96533690096206171</v>
      </c>
      <c r="P2908" s="1">
        <v>0.79073934427823356</v>
      </c>
      <c r="Q2908" s="1">
        <v>0.85275535583496087</v>
      </c>
      <c r="R2908" s="1">
        <v>0.9329846751933194</v>
      </c>
      <c r="S2908" s="1">
        <v>0.79560767868304449</v>
      </c>
      <c r="T2908" s="1">
        <v>0.79560767868304449</v>
      </c>
      <c r="U2908" s="1">
        <v>0.79073934427823356</v>
      </c>
      <c r="V2908" s="1">
        <v>406.790663</v>
      </c>
      <c r="W2908" s="1">
        <v>379.211635</v>
      </c>
      <c r="X2908" s="1">
        <v>262.000766</v>
      </c>
      <c r="Y2908" s="1">
        <v>389.46</v>
      </c>
      <c r="Z2908" s="7">
        <v>74463.375599999999</v>
      </c>
      <c r="AA2908" s="7">
        <v>5.9337784770999997</v>
      </c>
      <c r="AB2908" s="7">
        <v>5.6289449373</v>
      </c>
      <c r="AC2908" s="7" t="s">
        <v>444</v>
      </c>
      <c r="AD2908" s="7" t="s">
        <v>445</v>
      </c>
      <c r="AE2908" s="7">
        <v>4.0331468091999998</v>
      </c>
      <c r="AF2908" s="7" t="s">
        <v>445</v>
      </c>
      <c r="AG2908" s="7">
        <v>6.4359126419999999</v>
      </c>
    </row>
    <row r="2909" spans="1:33" x14ac:dyDescent="0.25">
      <c r="A2909" s="1">
        <v>110587</v>
      </c>
      <c r="B2909" s="1">
        <v>20033000</v>
      </c>
      <c r="C2909" s="1">
        <v>9221203</v>
      </c>
      <c r="D2909" s="1">
        <v>152241</v>
      </c>
      <c r="E2909" s="1" t="s">
        <v>654</v>
      </c>
      <c r="F2909" s="1">
        <v>34203085</v>
      </c>
      <c r="G2909" s="1">
        <v>1.83</v>
      </c>
      <c r="H2909" s="1">
        <v>15.842458159198332</v>
      </c>
      <c r="I2909" s="1">
        <v>-11.360452256047148</v>
      </c>
      <c r="J2909" s="1">
        <v>0.26023866020299491</v>
      </c>
      <c r="K2909" s="1">
        <v>-14.356355373141559</v>
      </c>
      <c r="L2909" s="1">
        <v>15.718425732907852</v>
      </c>
      <c r="M2909" s="1">
        <v>64.709999084472656</v>
      </c>
      <c r="N2909" s="1">
        <v>0.96661041736602782</v>
      </c>
      <c r="O2909" s="1">
        <v>0.96533690096206171</v>
      </c>
      <c r="P2909" s="1">
        <v>0.9331047047377663</v>
      </c>
      <c r="Q2909" s="1">
        <v>0.96357500076293945</v>
      </c>
      <c r="R2909" s="1">
        <v>0.9329846751933194</v>
      </c>
      <c r="S2909" s="1">
        <v>0.89900070911121355</v>
      </c>
      <c r="T2909" s="1">
        <v>0.89900070911121355</v>
      </c>
      <c r="U2909" s="1">
        <v>0.9331047047377663</v>
      </c>
      <c r="V2909" s="1">
        <v>406.790663</v>
      </c>
      <c r="W2909" s="1">
        <v>379.211635</v>
      </c>
      <c r="X2909" s="1">
        <v>262.000766</v>
      </c>
      <c r="Y2909" s="1">
        <v>389.46</v>
      </c>
      <c r="Z2909" s="7">
        <v>74463.375599999999</v>
      </c>
      <c r="AA2909" s="7">
        <v>21.511424917999999</v>
      </c>
      <c r="AB2909" s="7">
        <v>21.335180384000001</v>
      </c>
      <c r="AC2909" s="7" t="s">
        <v>444</v>
      </c>
      <c r="AD2909" s="7" t="s">
        <v>445</v>
      </c>
      <c r="AE2909" s="7">
        <v>15.406592641</v>
      </c>
      <c r="AF2909" s="7" t="s">
        <v>445</v>
      </c>
      <c r="AG2909" s="7">
        <v>24.31331587</v>
      </c>
    </row>
    <row r="2910" spans="1:33" x14ac:dyDescent="0.25">
      <c r="A2910" s="1">
        <v>110588</v>
      </c>
      <c r="B2910" s="1">
        <v>20033000</v>
      </c>
      <c r="C2910" s="1">
        <v>9221188</v>
      </c>
      <c r="D2910" s="1">
        <v>152240</v>
      </c>
      <c r="E2910" s="1" t="s">
        <v>655</v>
      </c>
      <c r="F2910" s="1">
        <v>34203085</v>
      </c>
      <c r="G2910" s="1">
        <v>1.83</v>
      </c>
      <c r="H2910" s="1">
        <v>4.0307525367424084</v>
      </c>
      <c r="I2910" s="1">
        <v>-3.4898019667051443</v>
      </c>
      <c r="J2910" s="1">
        <v>-2.8415177370183891</v>
      </c>
      <c r="K2910" s="1">
        <v>-6.6440272227692736</v>
      </c>
      <c r="L2910" s="1">
        <v>5.9966645839234864</v>
      </c>
      <c r="M2910" s="1">
        <v>34.474998474121094</v>
      </c>
      <c r="N2910" s="1">
        <v>0.98970659838782415</v>
      </c>
      <c r="O2910" s="1">
        <v>0.96533690096206171</v>
      </c>
      <c r="P2910" s="1">
        <v>0.95540030054940595</v>
      </c>
      <c r="Q2910" s="1">
        <v>0.98877083460489912</v>
      </c>
      <c r="R2910" s="1">
        <v>0.9329846751933194</v>
      </c>
      <c r="S2910" s="1">
        <v>0.92250803596447917</v>
      </c>
      <c r="T2910" s="1">
        <v>0.92250803596447917</v>
      </c>
      <c r="U2910" s="1">
        <v>0.95540030054940595</v>
      </c>
      <c r="V2910" s="1">
        <v>406.790663</v>
      </c>
      <c r="W2910" s="1">
        <v>379.211635</v>
      </c>
      <c r="X2910" s="1">
        <v>262.000766</v>
      </c>
      <c r="Y2910" s="1">
        <v>389.46</v>
      </c>
      <c r="Z2910" s="7">
        <v>74463.375599999999</v>
      </c>
      <c r="AA2910" s="7">
        <v>59.416737501</v>
      </c>
      <c r="AB2910" s="7">
        <v>88.883689645999993</v>
      </c>
      <c r="AC2910" s="7" t="s">
        <v>444</v>
      </c>
      <c r="AD2910" s="7">
        <v>84.059406426999999</v>
      </c>
      <c r="AE2910" s="7">
        <v>35.378209173000002</v>
      </c>
      <c r="AF2910" s="7">
        <v>129.94769608999999</v>
      </c>
      <c r="AG2910" s="7">
        <v>55.003714099</v>
      </c>
    </row>
    <row r="2911" spans="1:33" x14ac:dyDescent="0.25">
      <c r="A2911" s="1">
        <v>110589</v>
      </c>
      <c r="B2911" s="1">
        <v>20033000</v>
      </c>
      <c r="C2911" s="1">
        <v>9221205</v>
      </c>
      <c r="D2911" s="1">
        <v>152242</v>
      </c>
      <c r="E2911" s="1" t="s">
        <v>656</v>
      </c>
      <c r="F2911" s="1">
        <v>34203085</v>
      </c>
      <c r="G2911" s="1">
        <v>1.83</v>
      </c>
      <c r="H2911" s="1">
        <v>65.796747528577797</v>
      </c>
      <c r="I2911" s="1">
        <v>-39.845469946871951</v>
      </c>
      <c r="J2911" s="1">
        <v>4.2754330221609038</v>
      </c>
      <c r="K2911" s="1">
        <v>-61.907586691806195</v>
      </c>
      <c r="L2911" s="1">
        <v>63.767202087450435</v>
      </c>
      <c r="M2911" s="1">
        <v>141.70500183105469</v>
      </c>
      <c r="N2911" s="1">
        <v>0.82344820840018129</v>
      </c>
      <c r="O2911" s="1">
        <v>0.96533690096206171</v>
      </c>
      <c r="P2911" s="1">
        <v>0.79490494159979297</v>
      </c>
      <c r="Q2911" s="1">
        <v>0.85563213893345424</v>
      </c>
      <c r="R2911" s="1">
        <v>0.9329846751933194</v>
      </c>
      <c r="S2911" s="1">
        <v>0.79829167322779393</v>
      </c>
      <c r="T2911" s="1">
        <v>0.79829167322779393</v>
      </c>
      <c r="U2911" s="1">
        <v>0.79490494159979297</v>
      </c>
      <c r="V2911" s="1">
        <v>406.790663</v>
      </c>
      <c r="W2911" s="1">
        <v>379.211635</v>
      </c>
      <c r="X2911" s="1">
        <v>262.000766</v>
      </c>
      <c r="Y2911" s="1">
        <v>389.46</v>
      </c>
      <c r="Z2911" s="7">
        <v>74463.375599999999</v>
      </c>
      <c r="AA2911" s="7">
        <v>3.7271511482999999</v>
      </c>
      <c r="AB2911" s="7">
        <v>3.5813389551000001</v>
      </c>
      <c r="AC2911" s="7" t="s">
        <v>444</v>
      </c>
      <c r="AD2911" s="7" t="s">
        <v>445</v>
      </c>
      <c r="AE2911" s="7">
        <v>2.3784717035999998</v>
      </c>
      <c r="AF2911" s="7" t="s">
        <v>445</v>
      </c>
      <c r="AG2911" s="7">
        <v>4.0007389255000003</v>
      </c>
    </row>
    <row r="2912" spans="1:33" x14ac:dyDescent="0.25">
      <c r="A2912" s="1">
        <v>116881</v>
      </c>
      <c r="B2912" s="1">
        <v>20034000</v>
      </c>
      <c r="C2912" s="1">
        <v>9221188</v>
      </c>
      <c r="D2912" s="1">
        <v>152247</v>
      </c>
      <c r="E2912" s="1" t="s">
        <v>655</v>
      </c>
      <c r="F2912" s="1">
        <v>34203085</v>
      </c>
      <c r="G2912" s="1">
        <v>1.83</v>
      </c>
      <c r="H2912" s="1">
        <v>3.3110995122452183</v>
      </c>
      <c r="I2912" s="1">
        <v>3.4362604656349478</v>
      </c>
      <c r="J2912" s="1">
        <v>-0.34813831465185946</v>
      </c>
      <c r="K2912" s="1">
        <v>0.48903692555652301</v>
      </c>
      <c r="L2912" s="1">
        <v>3.501429227920549</v>
      </c>
      <c r="M2912" s="1">
        <v>34.474998474121094</v>
      </c>
      <c r="N2912" s="1">
        <v>0.98970659838782415</v>
      </c>
      <c r="O2912" s="1">
        <v>0.96533690096206171</v>
      </c>
      <c r="P2912" s="1">
        <v>0.95540030054940595</v>
      </c>
      <c r="Q2912" s="1">
        <v>0.98877083460489912</v>
      </c>
      <c r="R2912" s="1">
        <v>0.9329846751933194</v>
      </c>
      <c r="S2912" s="1">
        <v>0.92250803596447917</v>
      </c>
      <c r="T2912" s="1">
        <v>0.92250803596447917</v>
      </c>
      <c r="U2912" s="1">
        <v>0.95540030054940595</v>
      </c>
      <c r="V2912" s="1">
        <v>406.790663</v>
      </c>
      <c r="W2912" s="1">
        <v>379.211635</v>
      </c>
      <c r="X2912" s="1">
        <v>262.000766</v>
      </c>
      <c r="Y2912" s="1">
        <v>389.46</v>
      </c>
      <c r="Z2912" s="7">
        <v>74463.375599999999</v>
      </c>
      <c r="AA2912" s="7">
        <v>102.47172154</v>
      </c>
      <c r="AB2912" s="7">
        <v>108.41951721</v>
      </c>
      <c r="AC2912" s="7">
        <v>104.43406521999999</v>
      </c>
      <c r="AD2912" s="7">
        <v>693.25800576999995</v>
      </c>
      <c r="AE2912" s="7" t="s">
        <v>445</v>
      </c>
      <c r="AF2912" s="7">
        <v>1067.7999147999999</v>
      </c>
      <c r="AG2912" s="7" t="s">
        <v>445</v>
      </c>
    </row>
    <row r="2913" spans="1:33" x14ac:dyDescent="0.25">
      <c r="A2913" s="1">
        <v>116882</v>
      </c>
      <c r="B2913" s="1">
        <v>20034000</v>
      </c>
      <c r="C2913" s="1">
        <v>9221203</v>
      </c>
      <c r="D2913" s="1">
        <v>152248</v>
      </c>
      <c r="E2913" s="1" t="s">
        <v>654</v>
      </c>
      <c r="F2913" s="1">
        <v>34203085</v>
      </c>
      <c r="G2913" s="1">
        <v>1.83</v>
      </c>
      <c r="H2913" s="1">
        <v>11.492354919967637</v>
      </c>
      <c r="I2913" s="1">
        <v>-1.3103958272806799</v>
      </c>
      <c r="J2913" s="1">
        <v>6.3840680674383101</v>
      </c>
      <c r="K2913" s="1">
        <v>-10.347285023948265</v>
      </c>
      <c r="L2913" s="1">
        <v>9.9735450556975795</v>
      </c>
      <c r="M2913" s="1">
        <v>64.709999084472656</v>
      </c>
      <c r="N2913" s="1">
        <v>0.96661041736602782</v>
      </c>
      <c r="O2913" s="1">
        <v>0.96533690096206171</v>
      </c>
      <c r="P2913" s="1">
        <v>0.9331047047377663</v>
      </c>
      <c r="Q2913" s="1">
        <v>0.96357500076293945</v>
      </c>
      <c r="R2913" s="1">
        <v>0.9329846751933194</v>
      </c>
      <c r="S2913" s="1">
        <v>0.89900070911121355</v>
      </c>
      <c r="T2913" s="1">
        <v>0.89900070911121355</v>
      </c>
      <c r="U2913" s="1">
        <v>0.9331047047377663</v>
      </c>
      <c r="V2913" s="1">
        <v>406.790663</v>
      </c>
      <c r="W2913" s="1">
        <v>379.211635</v>
      </c>
      <c r="X2913" s="1">
        <v>262.000766</v>
      </c>
      <c r="Y2913" s="1">
        <v>389.46</v>
      </c>
      <c r="Z2913" s="7">
        <v>74463.375599999999</v>
      </c>
      <c r="AA2913" s="7">
        <v>34.478273645999998</v>
      </c>
      <c r="AB2913" s="7">
        <v>29.789526008999999</v>
      </c>
      <c r="AC2913" s="7" t="s">
        <v>444</v>
      </c>
      <c r="AD2913" s="7" t="s">
        <v>445</v>
      </c>
      <c r="AE2913" s="7">
        <v>21.763350374000002</v>
      </c>
      <c r="AF2913" s="7" t="s">
        <v>445</v>
      </c>
      <c r="AG2913" s="7">
        <v>34.120996228999999</v>
      </c>
    </row>
    <row r="2914" spans="1:33" x14ac:dyDescent="0.25">
      <c r="A2914" s="1">
        <v>116883</v>
      </c>
      <c r="B2914" s="1">
        <v>20034000</v>
      </c>
      <c r="C2914" s="1">
        <v>9221205</v>
      </c>
      <c r="D2914" s="1">
        <v>152249</v>
      </c>
      <c r="E2914" s="1" t="s">
        <v>656</v>
      </c>
      <c r="F2914" s="1">
        <v>34203085</v>
      </c>
      <c r="G2914" s="1">
        <v>1.83</v>
      </c>
      <c r="H2914" s="1">
        <v>61.455619629335764</v>
      </c>
      <c r="I2914" s="1">
        <v>-29.779304808718052</v>
      </c>
      <c r="J2914" s="1">
        <v>10.390286495657113</v>
      </c>
      <c r="K2914" s="1">
        <v>-57.914623937116403</v>
      </c>
      <c r="L2914" s="1">
        <v>56.975519472577027</v>
      </c>
      <c r="M2914" s="1">
        <v>141.70500183105469</v>
      </c>
      <c r="N2914" s="1">
        <v>0.82344820840018129</v>
      </c>
      <c r="O2914" s="1">
        <v>0.96533690096206171</v>
      </c>
      <c r="P2914" s="1">
        <v>0.79490494159979297</v>
      </c>
      <c r="Q2914" s="1">
        <v>0.85563213893345424</v>
      </c>
      <c r="R2914" s="1">
        <v>0.9329846751933194</v>
      </c>
      <c r="S2914" s="1">
        <v>0.79829167322779393</v>
      </c>
      <c r="T2914" s="1">
        <v>0.79829167322779393</v>
      </c>
      <c r="U2914" s="1">
        <v>0.79490494159979297</v>
      </c>
      <c r="V2914" s="1">
        <v>406.790663</v>
      </c>
      <c r="W2914" s="1">
        <v>379.211635</v>
      </c>
      <c r="X2914" s="1">
        <v>262.000766</v>
      </c>
      <c r="Y2914" s="1">
        <v>389.46</v>
      </c>
      <c r="Z2914" s="7">
        <v>74463.375599999999</v>
      </c>
      <c r="AA2914" s="7">
        <v>4.2906442163999996</v>
      </c>
      <c r="AB2914" s="7">
        <v>3.9049575024999998</v>
      </c>
      <c r="AC2914" s="7" t="s">
        <v>444</v>
      </c>
      <c r="AD2914" s="7" t="s">
        <v>445</v>
      </c>
      <c r="AE2914" s="7">
        <v>2.6114027107000002</v>
      </c>
      <c r="AF2914" s="7" t="s">
        <v>445</v>
      </c>
      <c r="AG2914" s="7">
        <v>4.3455182389000004</v>
      </c>
    </row>
    <row r="2915" spans="1:33" x14ac:dyDescent="0.25">
      <c r="A2915" s="1">
        <v>123175</v>
      </c>
      <c r="B2915" s="1">
        <v>20035000</v>
      </c>
      <c r="C2915" s="1">
        <v>9221205</v>
      </c>
      <c r="D2915" s="1">
        <v>152256</v>
      </c>
      <c r="E2915" s="1" t="s">
        <v>656</v>
      </c>
      <c r="F2915" s="1">
        <v>34203085</v>
      </c>
      <c r="G2915" s="1">
        <v>1.83</v>
      </c>
      <c r="H2915" s="1">
        <v>63.536735630536846</v>
      </c>
      <c r="I2915" s="1">
        <v>-35.235813364513319</v>
      </c>
      <c r="J2915" s="1">
        <v>6.9050398054597864</v>
      </c>
      <c r="K2915" s="1">
        <v>-59.815377663914717</v>
      </c>
      <c r="L2915" s="1">
        <v>60.381238932977944</v>
      </c>
      <c r="M2915" s="1">
        <v>141.70500183105469</v>
      </c>
      <c r="N2915" s="1">
        <v>0.82344820840018129</v>
      </c>
      <c r="O2915" s="1">
        <v>0.96533690096206171</v>
      </c>
      <c r="P2915" s="1">
        <v>0.79490494159979297</v>
      </c>
      <c r="Q2915" s="1">
        <v>0.85563213893345424</v>
      </c>
      <c r="R2915" s="1">
        <v>0.9329846751933194</v>
      </c>
      <c r="S2915" s="1">
        <v>0.79829167322779393</v>
      </c>
      <c r="T2915" s="1">
        <v>0.79829167322779393</v>
      </c>
      <c r="U2915" s="1">
        <v>0.79490494159979297</v>
      </c>
      <c r="V2915" s="1">
        <v>406.790663</v>
      </c>
      <c r="W2915" s="1">
        <v>379.211635</v>
      </c>
      <c r="X2915" s="1">
        <v>262.000766</v>
      </c>
      <c r="Y2915" s="1">
        <v>389.46</v>
      </c>
      <c r="Z2915" s="7">
        <v>74463.375599999999</v>
      </c>
      <c r="AA2915" s="7">
        <v>3.9922328177000002</v>
      </c>
      <c r="AB2915" s="7">
        <v>3.7442979181</v>
      </c>
      <c r="AC2915" s="7" t="s">
        <v>444</v>
      </c>
      <c r="AD2915" s="7" t="s">
        <v>445</v>
      </c>
      <c r="AE2915" s="7">
        <v>2.4966431384000001</v>
      </c>
      <c r="AF2915" s="7" t="s">
        <v>445</v>
      </c>
      <c r="AG2915" s="7">
        <v>4.1756536638000004</v>
      </c>
    </row>
    <row r="2916" spans="1:33" x14ac:dyDescent="0.25">
      <c r="A2916" s="1">
        <v>123176</v>
      </c>
      <c r="B2916" s="1">
        <v>20035000</v>
      </c>
      <c r="C2916" s="1">
        <v>9221188</v>
      </c>
      <c r="D2916" s="1">
        <v>152254</v>
      </c>
      <c r="E2916" s="1" t="s">
        <v>655</v>
      </c>
      <c r="F2916" s="1">
        <v>34203085</v>
      </c>
      <c r="G2916" s="1">
        <v>1.83</v>
      </c>
      <c r="H2916" s="1">
        <v>1.8009087029630737</v>
      </c>
      <c r="I2916" s="1">
        <v>-1.3825839627615757</v>
      </c>
      <c r="J2916" s="1">
        <v>-0.2420841833964128</v>
      </c>
      <c r="K2916" s="1">
        <v>-2.0493766658647763</v>
      </c>
      <c r="L2916" s="1">
        <v>1.9570987713087815</v>
      </c>
      <c r="M2916" s="1">
        <v>34.474998474121094</v>
      </c>
      <c r="N2916" s="1">
        <v>0.98970659838782415</v>
      </c>
      <c r="O2916" s="1">
        <v>0.96533690096206171</v>
      </c>
      <c r="P2916" s="1">
        <v>0.95540030054940595</v>
      </c>
      <c r="Q2916" s="1">
        <v>0.98877083460489912</v>
      </c>
      <c r="R2916" s="1">
        <v>0.9329846751933194</v>
      </c>
      <c r="S2916" s="1">
        <v>0.92250803596447917</v>
      </c>
      <c r="T2916" s="1">
        <v>0.92250803596447917</v>
      </c>
      <c r="U2916" s="1">
        <v>0.95540030054940595</v>
      </c>
      <c r="V2916" s="1">
        <v>406.790663</v>
      </c>
      <c r="W2916" s="1">
        <v>379.211635</v>
      </c>
      <c r="X2916" s="1">
        <v>262.000766</v>
      </c>
      <c r="Y2916" s="1">
        <v>389.46</v>
      </c>
      <c r="Z2916" s="7">
        <v>74463.375599999999</v>
      </c>
      <c r="AA2916" s="7">
        <v>184.12040135999999</v>
      </c>
      <c r="AB2916" s="7">
        <v>200.17561176000001</v>
      </c>
      <c r="AC2916" s="7" t="s">
        <v>444</v>
      </c>
      <c r="AD2916" s="7">
        <v>997.40397944999995</v>
      </c>
      <c r="AE2916" s="7">
        <v>116.93723237</v>
      </c>
      <c r="AF2916" s="7">
        <v>1536.0281356</v>
      </c>
      <c r="AG2916" s="7">
        <v>180.56262206</v>
      </c>
    </row>
    <row r="2917" spans="1:33" x14ac:dyDescent="0.25">
      <c r="A2917" s="1">
        <v>123177</v>
      </c>
      <c r="B2917" s="1">
        <v>20035000</v>
      </c>
      <c r="C2917" s="1">
        <v>9221203</v>
      </c>
      <c r="D2917" s="1">
        <v>152255</v>
      </c>
      <c r="E2917" s="1" t="s">
        <v>654</v>
      </c>
      <c r="F2917" s="1">
        <v>34203085</v>
      </c>
      <c r="G2917" s="1">
        <v>1.83</v>
      </c>
      <c r="H2917" s="1">
        <v>13.579789197751172</v>
      </c>
      <c r="I2917" s="1">
        <v>-6.7619817524040799</v>
      </c>
      <c r="J2917" s="1">
        <v>2.892497127913499</v>
      </c>
      <c r="K2917" s="1">
        <v>-12.252957102357266</v>
      </c>
      <c r="L2917" s="1">
        <v>12.391907317429471</v>
      </c>
      <c r="M2917" s="1">
        <v>64.709999084472656</v>
      </c>
      <c r="N2917" s="1">
        <v>0.96661041736602782</v>
      </c>
      <c r="O2917" s="1">
        <v>0.96533690096206171</v>
      </c>
      <c r="P2917" s="1">
        <v>0.9331047047377663</v>
      </c>
      <c r="Q2917" s="1">
        <v>0.96357500076293945</v>
      </c>
      <c r="R2917" s="1">
        <v>0.9329846751933194</v>
      </c>
      <c r="S2917" s="1">
        <v>0.89900070911121355</v>
      </c>
      <c r="T2917" s="1">
        <v>0.89900070911121355</v>
      </c>
      <c r="U2917" s="1">
        <v>0.9331047047377663</v>
      </c>
      <c r="V2917" s="1">
        <v>406.790663</v>
      </c>
      <c r="W2917" s="1">
        <v>379.211635</v>
      </c>
      <c r="X2917" s="1">
        <v>262.000766</v>
      </c>
      <c r="Y2917" s="1">
        <v>389.46</v>
      </c>
      <c r="Z2917" s="7">
        <v>74463.375599999999</v>
      </c>
      <c r="AA2917" s="7">
        <v>27.554455068999999</v>
      </c>
      <c r="AB2917" s="7">
        <v>25.056675516999999</v>
      </c>
      <c r="AC2917" s="7" t="s">
        <v>444</v>
      </c>
      <c r="AD2917" s="7" t="s">
        <v>445</v>
      </c>
      <c r="AE2917" s="7">
        <v>18.223022855</v>
      </c>
      <c r="AF2917" s="7" t="s">
        <v>445</v>
      </c>
      <c r="AG2917" s="7">
        <v>28.658714649</v>
      </c>
    </row>
    <row r="2918" spans="1:33" x14ac:dyDescent="0.25">
      <c r="A2918" s="1">
        <v>129469</v>
      </c>
      <c r="B2918" s="1">
        <v>20036000</v>
      </c>
      <c r="C2918" s="1">
        <v>9221205</v>
      </c>
      <c r="D2918" s="1">
        <v>152263</v>
      </c>
      <c r="E2918" s="1" t="s">
        <v>656</v>
      </c>
      <c r="F2918" s="1">
        <v>34203085</v>
      </c>
      <c r="G2918" s="1">
        <v>1.83</v>
      </c>
      <c r="H2918" s="1">
        <v>64.631172796400506</v>
      </c>
      <c r="I2918" s="1">
        <v>-36.069882914974293</v>
      </c>
      <c r="J2918" s="1">
        <v>6.8621676827010774</v>
      </c>
      <c r="K2918" s="1">
        <v>-60.859114677309599</v>
      </c>
      <c r="L2918" s="1">
        <v>61.488170047836576</v>
      </c>
      <c r="M2918" s="1">
        <v>141.70500183105469</v>
      </c>
      <c r="N2918" s="1">
        <v>0.82344820840018129</v>
      </c>
      <c r="O2918" s="1">
        <v>0.96533690096206171</v>
      </c>
      <c r="P2918" s="1">
        <v>0.79490494159979297</v>
      </c>
      <c r="Q2918" s="1">
        <v>0.85563213893345424</v>
      </c>
      <c r="R2918" s="1">
        <v>0.9329846751933194</v>
      </c>
      <c r="S2918" s="1">
        <v>0.79829167322779393</v>
      </c>
      <c r="T2918" s="1">
        <v>0.79829167322779393</v>
      </c>
      <c r="U2918" s="1">
        <v>0.79490494159979297</v>
      </c>
      <c r="V2918" s="1">
        <v>406.790663</v>
      </c>
      <c r="W2918" s="1">
        <v>379.211635</v>
      </c>
      <c r="X2918" s="1">
        <v>262.000766</v>
      </c>
      <c r="Y2918" s="1">
        <v>389.46</v>
      </c>
      <c r="Z2918" s="7">
        <v>74463.375599999999</v>
      </c>
      <c r="AA2918" s="7">
        <v>3.9023609312</v>
      </c>
      <c r="AB2918" s="7">
        <v>3.6639599674999999</v>
      </c>
      <c r="AC2918" s="7" t="s">
        <v>444</v>
      </c>
      <c r="AD2918" s="7" t="s">
        <v>445</v>
      </c>
      <c r="AE2918" s="7">
        <v>2.4366755249000001</v>
      </c>
      <c r="AF2918" s="7" t="s">
        <v>445</v>
      </c>
      <c r="AG2918" s="7">
        <v>4.0868909316000002</v>
      </c>
    </row>
    <row r="2919" spans="1:33" x14ac:dyDescent="0.25">
      <c r="A2919" s="1">
        <v>129470</v>
      </c>
      <c r="B2919" s="1">
        <v>20036000</v>
      </c>
      <c r="C2919" s="1">
        <v>9221203</v>
      </c>
      <c r="D2919" s="1">
        <v>152262</v>
      </c>
      <c r="E2919" s="1" t="s">
        <v>654</v>
      </c>
      <c r="F2919" s="1">
        <v>34203085</v>
      </c>
      <c r="G2919" s="1">
        <v>1.83</v>
      </c>
      <c r="H2919" s="1">
        <v>14.671155696401758</v>
      </c>
      <c r="I2919" s="1">
        <v>-7.6008818722552967</v>
      </c>
      <c r="J2919" s="1">
        <v>2.8527002696622166</v>
      </c>
      <c r="K2919" s="1">
        <v>-13.291867492239401</v>
      </c>
      <c r="L2919" s="1">
        <v>13.475889091539232</v>
      </c>
      <c r="M2919" s="1">
        <v>64.709999084472656</v>
      </c>
      <c r="N2919" s="1">
        <v>0.96661041736602782</v>
      </c>
      <c r="O2919" s="1">
        <v>0.96533690096206171</v>
      </c>
      <c r="P2919" s="1">
        <v>0.9331047047377663</v>
      </c>
      <c r="Q2919" s="1">
        <v>0.96357500076293945</v>
      </c>
      <c r="R2919" s="1">
        <v>0.9329846751933194</v>
      </c>
      <c r="S2919" s="1">
        <v>0.89900070911121355</v>
      </c>
      <c r="T2919" s="1">
        <v>0.89900070911121355</v>
      </c>
      <c r="U2919" s="1">
        <v>0.9331047047377663</v>
      </c>
      <c r="V2919" s="1">
        <v>406.790663</v>
      </c>
      <c r="W2919" s="1">
        <v>379.211635</v>
      </c>
      <c r="X2919" s="1">
        <v>262.000766</v>
      </c>
      <c r="Y2919" s="1">
        <v>389.46</v>
      </c>
      <c r="Z2919" s="7">
        <v>74463.375599999999</v>
      </c>
      <c r="AA2919" s="7">
        <v>25.257574421000001</v>
      </c>
      <c r="AB2919" s="7">
        <v>23.11835632</v>
      </c>
      <c r="AC2919" s="7" t="s">
        <v>444</v>
      </c>
      <c r="AD2919" s="7" t="s">
        <v>445</v>
      </c>
      <c r="AE2919" s="7">
        <v>16.720525318</v>
      </c>
      <c r="AF2919" s="7" t="s">
        <v>445</v>
      </c>
      <c r="AG2919" s="7">
        <v>26.340549287999998</v>
      </c>
    </row>
    <row r="2920" spans="1:33" x14ac:dyDescent="0.25">
      <c r="A2920" s="1">
        <v>129471</v>
      </c>
      <c r="B2920" s="1">
        <v>20036000</v>
      </c>
      <c r="C2920" s="1">
        <v>9221188</v>
      </c>
      <c r="D2920" s="1">
        <v>152261</v>
      </c>
      <c r="E2920" s="1" t="s">
        <v>655</v>
      </c>
      <c r="F2920" s="1">
        <v>34203085</v>
      </c>
      <c r="G2920" s="1">
        <v>1.83</v>
      </c>
      <c r="H2920" s="1">
        <v>2.8585903187559047</v>
      </c>
      <c r="I2920" s="1">
        <v>-2.4517537879158535</v>
      </c>
      <c r="J2920" s="1">
        <v>-0.24819658594853286</v>
      </c>
      <c r="K2920" s="1">
        <v>-2.8580169232852586</v>
      </c>
      <c r="L2920" s="1">
        <v>3.0077793115682252</v>
      </c>
      <c r="M2920" s="1">
        <v>34.474998474121094</v>
      </c>
      <c r="N2920" s="1">
        <v>0.98970659838782415</v>
      </c>
      <c r="O2920" s="1">
        <v>0.96533690096206171</v>
      </c>
      <c r="P2920" s="1">
        <v>0.95540030054940595</v>
      </c>
      <c r="Q2920" s="1">
        <v>0.98877083460489912</v>
      </c>
      <c r="R2920" s="1">
        <v>0.9329846751933194</v>
      </c>
      <c r="S2920" s="1">
        <v>0.92250803596447917</v>
      </c>
      <c r="T2920" s="1">
        <v>0.92250803596447917</v>
      </c>
      <c r="U2920" s="1">
        <v>0.95540030054940595</v>
      </c>
      <c r="V2920" s="1">
        <v>406.790663</v>
      </c>
      <c r="W2920" s="1">
        <v>379.211635</v>
      </c>
      <c r="X2920" s="1">
        <v>262.000766</v>
      </c>
      <c r="Y2920" s="1">
        <v>389.46</v>
      </c>
      <c r="Z2920" s="7">
        <v>74463.375599999999</v>
      </c>
      <c r="AA2920" s="7">
        <v>119.45395374</v>
      </c>
      <c r="AB2920" s="7">
        <v>125.74041036</v>
      </c>
      <c r="AC2920" s="7" t="s">
        <v>444</v>
      </c>
      <c r="AD2920" s="7">
        <v>972.81602224999995</v>
      </c>
      <c r="AE2920" s="7">
        <v>83.568362801999996</v>
      </c>
      <c r="AF2920" s="7">
        <v>1498.1753397</v>
      </c>
      <c r="AG2920" s="7">
        <v>129.19174169999999</v>
      </c>
    </row>
    <row r="2921" spans="1:33" x14ac:dyDescent="0.25">
      <c r="A2921" s="1">
        <v>133595</v>
      </c>
      <c r="B2921" s="1">
        <v>20091000</v>
      </c>
      <c r="C2921" s="1">
        <v>9221205</v>
      </c>
      <c r="D2921" s="1">
        <v>152313</v>
      </c>
      <c r="E2921" s="1" t="s">
        <v>656</v>
      </c>
      <c r="F2921" s="1">
        <v>34203085</v>
      </c>
      <c r="G2921" s="1">
        <v>1.83</v>
      </c>
      <c r="H2921" s="1">
        <v>59.3993790543581</v>
      </c>
      <c r="I2921" s="1">
        <v>-33.037923635249726</v>
      </c>
      <c r="J2921" s="1">
        <v>6.0804722155808122</v>
      </c>
      <c r="K2921" s="1">
        <v>-56.401468393614593</v>
      </c>
      <c r="L2921" s="1">
        <v>56.604623897024908</v>
      </c>
      <c r="M2921" s="1">
        <v>141.70500183105469</v>
      </c>
      <c r="N2921" s="1">
        <v>0.82344820840018129</v>
      </c>
      <c r="O2921" s="1">
        <v>0.96533690096206171</v>
      </c>
      <c r="P2921" s="1">
        <v>0.79490494159979297</v>
      </c>
      <c r="Q2921" s="1">
        <v>0.85563213893345424</v>
      </c>
      <c r="R2921" s="1">
        <v>0.9329846751933194</v>
      </c>
      <c r="S2921" s="1">
        <v>0.79829167322779393</v>
      </c>
      <c r="T2921" s="1">
        <v>0.79829167322779393</v>
      </c>
      <c r="U2921" s="1">
        <v>0.79490494159979297</v>
      </c>
      <c r="V2921" s="1">
        <v>406.790663</v>
      </c>
      <c r="W2921" s="1">
        <v>379.211635</v>
      </c>
      <c r="X2921" s="1">
        <v>262.000766</v>
      </c>
      <c r="Y2921" s="1">
        <v>389.46</v>
      </c>
      <c r="Z2921" s="7">
        <v>74463.375599999999</v>
      </c>
      <c r="AA2921" s="7">
        <v>4.3253105810000001</v>
      </c>
      <c r="AB2921" s="7">
        <v>4.0747534296000003</v>
      </c>
      <c r="AC2921" s="7" t="s">
        <v>444</v>
      </c>
      <c r="AD2921" s="7" t="s">
        <v>445</v>
      </c>
      <c r="AE2921" s="7">
        <v>2.7082905079000001</v>
      </c>
      <c r="AF2921" s="7" t="s">
        <v>445</v>
      </c>
      <c r="AG2921" s="7">
        <v>4.4889294085999998</v>
      </c>
    </row>
    <row r="2922" spans="1:33" x14ac:dyDescent="0.25">
      <c r="A2922" s="1">
        <v>136777</v>
      </c>
      <c r="B2922" s="1">
        <v>20092000</v>
      </c>
      <c r="C2922" s="1">
        <v>9221161</v>
      </c>
      <c r="D2922" s="1">
        <v>152318</v>
      </c>
      <c r="E2922" s="1" t="s">
        <v>653</v>
      </c>
      <c r="F2922" s="1">
        <v>34203085</v>
      </c>
      <c r="G2922" s="1">
        <v>1.83</v>
      </c>
      <c r="H2922" s="1">
        <v>76.178109084311416</v>
      </c>
      <c r="I2922" s="1">
        <v>-25.395337167739385</v>
      </c>
      <c r="J2922" s="1">
        <v>22.188724830802556</v>
      </c>
      <c r="K2922" s="1">
        <v>-71.233569700461572</v>
      </c>
      <c r="L2922" s="1">
        <v>67.868843300096898</v>
      </c>
      <c r="M2922" s="1">
        <v>118.56999969482422</v>
      </c>
      <c r="N2922" s="1">
        <v>0.89511579011615949</v>
      </c>
      <c r="O2922" s="1">
        <v>0.96533690096206171</v>
      </c>
      <c r="P2922" s="1">
        <v>0.86408830283294069</v>
      </c>
      <c r="Q2922" s="1">
        <v>0.90319736882259993</v>
      </c>
      <c r="R2922" s="1">
        <v>0.9329846751933194</v>
      </c>
      <c r="S2922" s="1">
        <v>0.84266930378641414</v>
      </c>
      <c r="T2922" s="1">
        <v>0.84266930378641414</v>
      </c>
      <c r="U2922" s="1">
        <v>0.86408830283294069</v>
      </c>
      <c r="V2922" s="1">
        <v>406.790663</v>
      </c>
      <c r="W2922" s="1">
        <v>379.211635</v>
      </c>
      <c r="X2922" s="1">
        <v>262.000766</v>
      </c>
      <c r="Y2922" s="1">
        <v>389.46</v>
      </c>
      <c r="Z2922" s="7">
        <v>74463.375599999999</v>
      </c>
      <c r="AA2922" s="7">
        <v>3.8280230245000002</v>
      </c>
      <c r="AB2922" s="7">
        <v>3.3013976330000001</v>
      </c>
      <c r="AC2922" s="7" t="s">
        <v>444</v>
      </c>
      <c r="AD2922" s="7" t="s">
        <v>445</v>
      </c>
      <c r="AE2922" s="7">
        <v>2.0993814294000002</v>
      </c>
      <c r="AF2922" s="7" t="s">
        <v>445</v>
      </c>
      <c r="AG2922" s="7">
        <v>3.7242870438</v>
      </c>
    </row>
    <row r="2923" spans="1:33" x14ac:dyDescent="0.25">
      <c r="A2923" s="1">
        <v>136778</v>
      </c>
      <c r="B2923" s="1">
        <v>20092000</v>
      </c>
      <c r="C2923" s="1">
        <v>9221162</v>
      </c>
      <c r="D2923" s="1">
        <v>152319</v>
      </c>
      <c r="E2923" s="1" t="s">
        <v>651</v>
      </c>
      <c r="F2923" s="1">
        <v>34203085</v>
      </c>
      <c r="G2923" s="1">
        <v>1.83</v>
      </c>
      <c r="H2923" s="1">
        <v>78.241747471012744</v>
      </c>
      <c r="I2923" s="1">
        <v>-45.332650278355722</v>
      </c>
      <c r="J2923" s="1">
        <v>4.1414361396450712</v>
      </c>
      <c r="K2923" s="1">
        <v>-73.532582595963262</v>
      </c>
      <c r="L2923" s="1">
        <v>76.257147820530278</v>
      </c>
      <c r="M2923" s="1">
        <v>148.04998779296875</v>
      </c>
      <c r="N2923" s="1">
        <v>0.80305361066545755</v>
      </c>
      <c r="O2923" s="1">
        <v>0.96533690096206171</v>
      </c>
      <c r="P2923" s="1">
        <v>0.77521728382618682</v>
      </c>
      <c r="Q2923" s="1">
        <v>0.84203574044363827</v>
      </c>
      <c r="R2923" s="1">
        <v>0.9329846751933194</v>
      </c>
      <c r="S2923" s="1">
        <v>0.7856064417989741</v>
      </c>
      <c r="T2923" s="1">
        <v>0.7856064417989741</v>
      </c>
      <c r="U2923" s="1">
        <v>0.77521728382618682</v>
      </c>
      <c r="V2923" s="1">
        <v>406.790663</v>
      </c>
      <c r="W2923" s="1">
        <v>379.211635</v>
      </c>
      <c r="X2923" s="1">
        <v>262.000766</v>
      </c>
      <c r="Y2923" s="1">
        <v>389.46</v>
      </c>
      <c r="Z2923" s="7">
        <v>74463.375599999999</v>
      </c>
      <c r="AA2923" s="7">
        <v>2.8550014271999999</v>
      </c>
      <c r="AB2923" s="7">
        <v>2.757219428</v>
      </c>
      <c r="AC2923" s="7" t="s">
        <v>444</v>
      </c>
      <c r="AD2923" s="7" t="s">
        <v>445</v>
      </c>
      <c r="AE2923" s="7">
        <v>1.7991603485000001</v>
      </c>
      <c r="AF2923" s="7" t="s">
        <v>445</v>
      </c>
      <c r="AG2923" s="7">
        <v>3.1058822185000001</v>
      </c>
    </row>
    <row r="2924" spans="1:33" x14ac:dyDescent="0.25">
      <c r="A2924" s="1">
        <v>144211</v>
      </c>
      <c r="B2924" s="1">
        <v>21001000</v>
      </c>
      <c r="C2924" s="1">
        <v>9221205</v>
      </c>
      <c r="D2924" s="1">
        <v>152335</v>
      </c>
      <c r="E2924" s="1" t="s">
        <v>656</v>
      </c>
      <c r="F2924" s="1">
        <v>34203085</v>
      </c>
      <c r="G2924" s="1">
        <v>1.83</v>
      </c>
      <c r="H2924" s="1">
        <v>63.140397970971264</v>
      </c>
      <c r="I2924" s="1">
        <v>-37.509860095547765</v>
      </c>
      <c r="J2924" s="1">
        <v>3.7973693921956229</v>
      </c>
      <c r="K2924" s="1">
        <v>-59.806169017730014</v>
      </c>
      <c r="L2924" s="1">
        <v>61.329952216121015</v>
      </c>
      <c r="M2924" s="1">
        <v>141.70500183105469</v>
      </c>
      <c r="N2924" s="1">
        <v>0.82344820840018129</v>
      </c>
      <c r="O2924" s="1">
        <v>0.96533690096206171</v>
      </c>
      <c r="P2924" s="1">
        <v>0.79490494159979297</v>
      </c>
      <c r="Q2924" s="1">
        <v>0.85563213893345424</v>
      </c>
      <c r="R2924" s="1">
        <v>0.9329846751933194</v>
      </c>
      <c r="S2924" s="1">
        <v>0.79829167322779393</v>
      </c>
      <c r="T2924" s="1">
        <v>0.79829167322779393</v>
      </c>
      <c r="U2924" s="1">
        <v>0.79490494159979297</v>
      </c>
      <c r="V2924" s="1">
        <v>406.790663</v>
      </c>
      <c r="W2924" s="1">
        <v>379.211635</v>
      </c>
      <c r="X2924" s="1">
        <v>262.000766</v>
      </c>
      <c r="Y2924" s="1">
        <v>389.46</v>
      </c>
      <c r="Z2924" s="7">
        <v>74463.375599999999</v>
      </c>
      <c r="AA2924" s="7">
        <v>3.9150079476999999</v>
      </c>
      <c r="AB2924" s="7">
        <v>3.7740782804999999</v>
      </c>
      <c r="AC2924" s="7" t="s">
        <v>444</v>
      </c>
      <c r="AD2924" s="7" t="s">
        <v>445</v>
      </c>
      <c r="AE2924" s="7">
        <v>2.4971815335000001</v>
      </c>
      <c r="AF2924" s="7" t="s">
        <v>445</v>
      </c>
      <c r="AG2924" s="7">
        <v>4.1764505843000004</v>
      </c>
    </row>
    <row r="2925" spans="1:33" x14ac:dyDescent="0.25">
      <c r="A2925" s="1">
        <v>144212</v>
      </c>
      <c r="B2925" s="1">
        <v>21001000</v>
      </c>
      <c r="C2925" s="1">
        <v>9221203</v>
      </c>
      <c r="D2925" s="1">
        <v>152334</v>
      </c>
      <c r="E2925" s="1" t="s">
        <v>654</v>
      </c>
      <c r="F2925" s="1">
        <v>34203085</v>
      </c>
      <c r="G2925" s="1">
        <v>1.83</v>
      </c>
      <c r="H2925" s="1">
        <v>13.178395354807154</v>
      </c>
      <c r="I2925" s="1">
        <v>-9.0190442879426591</v>
      </c>
      <c r="J2925" s="1">
        <v>-0.21011572652154542</v>
      </c>
      <c r="K2925" s="1">
        <v>-12.260732984852128</v>
      </c>
      <c r="L2925" s="1">
        <v>13.28493360936857</v>
      </c>
      <c r="M2925" s="1">
        <v>64.709999084472656</v>
      </c>
      <c r="N2925" s="1">
        <v>0.96661041736602782</v>
      </c>
      <c r="O2925" s="1">
        <v>0.96533690096206171</v>
      </c>
      <c r="P2925" s="1">
        <v>0.9331047047377663</v>
      </c>
      <c r="Q2925" s="1">
        <v>0.96357500076293945</v>
      </c>
      <c r="R2925" s="1">
        <v>0.9329846751933194</v>
      </c>
      <c r="S2925" s="1">
        <v>0.89900070911121355</v>
      </c>
      <c r="T2925" s="1">
        <v>0.89900070911121355</v>
      </c>
      <c r="U2925" s="1">
        <v>0.9331047047377663</v>
      </c>
      <c r="V2925" s="1">
        <v>406.790663</v>
      </c>
      <c r="W2925" s="1">
        <v>379.211635</v>
      </c>
      <c r="X2925" s="1">
        <v>262.000766</v>
      </c>
      <c r="Y2925" s="1">
        <v>389.46</v>
      </c>
      <c r="Z2925" s="7">
        <v>74463.375599999999</v>
      </c>
      <c r="AA2925" s="7">
        <v>25.634996538999999</v>
      </c>
      <c r="AB2925" s="7">
        <v>25.850322151</v>
      </c>
      <c r="AC2925" s="7" t="s">
        <v>444</v>
      </c>
      <c r="AD2925" s="7">
        <v>1119.9959308</v>
      </c>
      <c r="AE2925" s="7">
        <v>18.210831417000001</v>
      </c>
      <c r="AF2925" s="7">
        <v>1728.5562037</v>
      </c>
      <c r="AG2925" s="7">
        <v>28.639904787999999</v>
      </c>
    </row>
    <row r="2926" spans="1:33" x14ac:dyDescent="0.25">
      <c r="A2926" s="1">
        <v>144213</v>
      </c>
      <c r="B2926" s="1">
        <v>21001000</v>
      </c>
      <c r="C2926" s="1">
        <v>9221163</v>
      </c>
      <c r="D2926" s="1">
        <v>152333</v>
      </c>
      <c r="E2926" s="1" t="s">
        <v>649</v>
      </c>
      <c r="F2926" s="1">
        <v>34203085</v>
      </c>
      <c r="G2926" s="1">
        <v>1.83</v>
      </c>
      <c r="H2926" s="1">
        <v>73.402632991974897</v>
      </c>
      <c r="I2926" s="1">
        <v>-39.042287829492309</v>
      </c>
      <c r="J2926" s="1">
        <v>9.5733040093201005</v>
      </c>
      <c r="K2926" s="1">
        <v>-69.8087578362789</v>
      </c>
      <c r="L2926" s="1">
        <v>69.115076611166657</v>
      </c>
      <c r="M2926" s="1">
        <v>157.46249389648438</v>
      </c>
      <c r="N2926" s="1">
        <v>0.76922729492187503</v>
      </c>
      <c r="O2926" s="1">
        <v>0.96533690096206171</v>
      </c>
      <c r="P2926" s="1">
        <v>0.74256349301531266</v>
      </c>
      <c r="Q2926" s="1">
        <v>0.81230456542968754</v>
      </c>
      <c r="R2926" s="1">
        <v>0.9329846751933194</v>
      </c>
      <c r="S2926" s="1">
        <v>0.75786771113546747</v>
      </c>
      <c r="T2926" s="1">
        <v>0.75786771113546747</v>
      </c>
      <c r="U2926" s="1">
        <v>0.74256349301531266</v>
      </c>
      <c r="V2926" s="1">
        <v>406.790663</v>
      </c>
      <c r="W2926" s="1">
        <v>379.211635</v>
      </c>
      <c r="X2926" s="1">
        <v>262.000766</v>
      </c>
      <c r="Y2926" s="1">
        <v>389.46</v>
      </c>
      <c r="Z2926" s="7">
        <v>74463.375599999999</v>
      </c>
      <c r="AA2926" s="7">
        <v>3.0742010294000002</v>
      </c>
      <c r="AB2926" s="7">
        <v>2.8362209201000002</v>
      </c>
      <c r="AC2926" s="7" t="s">
        <v>444</v>
      </c>
      <c r="AD2926" s="7" t="s">
        <v>445</v>
      </c>
      <c r="AE2926" s="7">
        <v>1.8443697752999999</v>
      </c>
      <c r="AF2926" s="7" t="s">
        <v>445</v>
      </c>
      <c r="AG2926" s="7">
        <v>3.1427291783000002</v>
      </c>
    </row>
    <row r="2927" spans="1:33" x14ac:dyDescent="0.25">
      <c r="A2927" s="1">
        <v>144214</v>
      </c>
      <c r="B2927" s="1">
        <v>21001000</v>
      </c>
      <c r="C2927" s="1">
        <v>9221162</v>
      </c>
      <c r="D2927" s="1">
        <v>152332</v>
      </c>
      <c r="E2927" s="1" t="s">
        <v>651</v>
      </c>
      <c r="F2927" s="1">
        <v>34203085</v>
      </c>
      <c r="G2927" s="1">
        <v>1.83</v>
      </c>
      <c r="H2927" s="1">
        <v>81.849195474185052</v>
      </c>
      <c r="I2927" s="1">
        <v>-46.679327147843161</v>
      </c>
      <c r="J2927" s="1">
        <v>6.3424943253566957</v>
      </c>
      <c r="K2927" s="1">
        <v>-77.340308604683358</v>
      </c>
      <c r="L2927" s="1">
        <v>78.869817282548254</v>
      </c>
      <c r="M2927" s="1">
        <v>148.04998779296875</v>
      </c>
      <c r="N2927" s="1">
        <v>0.80305361066545755</v>
      </c>
      <c r="O2927" s="1">
        <v>0.96533690096206171</v>
      </c>
      <c r="P2927" s="1">
        <v>0.77521728382618682</v>
      </c>
      <c r="Q2927" s="1">
        <v>0.84203574044363827</v>
      </c>
      <c r="R2927" s="1">
        <v>0.9329846751933194</v>
      </c>
      <c r="S2927" s="1">
        <v>0.7856064417989741</v>
      </c>
      <c r="T2927" s="1">
        <v>0.7856064417989741</v>
      </c>
      <c r="U2927" s="1">
        <v>0.77521728382618682</v>
      </c>
      <c r="V2927" s="1">
        <v>406.790663</v>
      </c>
      <c r="W2927" s="1">
        <v>379.211635</v>
      </c>
      <c r="X2927" s="1">
        <v>262.000766</v>
      </c>
      <c r="Y2927" s="1">
        <v>389.46</v>
      </c>
      <c r="Z2927" s="7">
        <v>74463.375599999999</v>
      </c>
      <c r="AA2927" s="7">
        <v>2.7272992865000001</v>
      </c>
      <c r="AB2927" s="7">
        <v>2.5916225196</v>
      </c>
      <c r="AC2927" s="7" t="s">
        <v>444</v>
      </c>
      <c r="AD2927" s="7" t="s">
        <v>445</v>
      </c>
      <c r="AE2927" s="7">
        <v>1.6613481797</v>
      </c>
      <c r="AF2927" s="7" t="s">
        <v>445</v>
      </c>
      <c r="AG2927" s="7">
        <v>2.903735695</v>
      </c>
    </row>
    <row r="2928" spans="1:33" x14ac:dyDescent="0.25">
      <c r="A2928" s="1">
        <v>144215</v>
      </c>
      <c r="B2928" s="1">
        <v>21001000</v>
      </c>
      <c r="C2928" s="1">
        <v>9221161</v>
      </c>
      <c r="D2928" s="1">
        <v>152331</v>
      </c>
      <c r="E2928" s="1" t="s">
        <v>653</v>
      </c>
      <c r="F2928" s="1">
        <v>34203085</v>
      </c>
      <c r="G2928" s="1">
        <v>1.83</v>
      </c>
      <c r="H2928" s="1">
        <v>79.791690423981663</v>
      </c>
      <c r="I2928" s="1">
        <v>-26.731012681398763</v>
      </c>
      <c r="J2928" s="1">
        <v>24.383650461716485</v>
      </c>
      <c r="K2928" s="1">
        <v>-75.052296283309474</v>
      </c>
      <c r="L2928" s="1">
        <v>70.825251155131582</v>
      </c>
      <c r="M2928" s="1">
        <v>118.56999969482422</v>
      </c>
      <c r="N2928" s="1">
        <v>0.89511579011615949</v>
      </c>
      <c r="O2928" s="1">
        <v>0.96533690096206171</v>
      </c>
      <c r="P2928" s="1">
        <v>0.86408830283294069</v>
      </c>
      <c r="Q2928" s="1">
        <v>0.90319736882259993</v>
      </c>
      <c r="R2928" s="1">
        <v>0.9329846751933194</v>
      </c>
      <c r="S2928" s="1">
        <v>0.84266930378641414</v>
      </c>
      <c r="T2928" s="1">
        <v>0.84266930378641414</v>
      </c>
      <c r="U2928" s="1">
        <v>0.86408830283294069</v>
      </c>
      <c r="V2928" s="1">
        <v>406.790663</v>
      </c>
      <c r="W2928" s="1">
        <v>379.211635</v>
      </c>
      <c r="X2928" s="1">
        <v>262.000766</v>
      </c>
      <c r="Y2928" s="1">
        <v>389.46</v>
      </c>
      <c r="Z2928" s="7">
        <v>74463.375599999999</v>
      </c>
      <c r="AA2928" s="7">
        <v>3.6264903089999998</v>
      </c>
      <c r="AB2928" s="7">
        <v>3.1065972705</v>
      </c>
      <c r="AC2928" s="7" t="s">
        <v>444</v>
      </c>
      <c r="AD2928" s="7" t="s">
        <v>445</v>
      </c>
      <c r="AE2928" s="7">
        <v>1.9416821871000001</v>
      </c>
      <c r="AF2928" s="7" t="s">
        <v>445</v>
      </c>
      <c r="AG2928" s="7">
        <v>3.4839111803999998</v>
      </c>
    </row>
    <row r="2929" spans="1:33" x14ac:dyDescent="0.25">
      <c r="A2929" s="1">
        <v>151449</v>
      </c>
      <c r="B2929" s="1">
        <v>21002000</v>
      </c>
      <c r="C2929" s="1">
        <v>9221161</v>
      </c>
      <c r="D2929" s="1">
        <v>152346</v>
      </c>
      <c r="E2929" s="1" t="s">
        <v>653</v>
      </c>
      <c r="F2929" s="1">
        <v>34203085</v>
      </c>
      <c r="G2929" s="1">
        <v>1.83</v>
      </c>
      <c r="H2929" s="1">
        <v>76.611542257484146</v>
      </c>
      <c r="I2929" s="1">
        <v>-23.653886255684661</v>
      </c>
      <c r="J2929" s="1">
        <v>25.024217644033385</v>
      </c>
      <c r="K2929" s="1">
        <v>-72.006606771742042</v>
      </c>
      <c r="L2929" s="1">
        <v>67.669252093899289</v>
      </c>
      <c r="M2929" s="1">
        <v>118.56999969482422</v>
      </c>
      <c r="N2929" s="1">
        <v>0.89511579011615949</v>
      </c>
      <c r="O2929" s="1">
        <v>0.96533690096206171</v>
      </c>
      <c r="P2929" s="1">
        <v>0.86408830283294069</v>
      </c>
      <c r="Q2929" s="1">
        <v>0.90319736882259993</v>
      </c>
      <c r="R2929" s="1">
        <v>0.9329846751933194</v>
      </c>
      <c r="S2929" s="1">
        <v>0.84266930378641414</v>
      </c>
      <c r="T2929" s="1">
        <v>0.84266930378641414</v>
      </c>
      <c r="U2929" s="1">
        <v>0.86408830283294069</v>
      </c>
      <c r="V2929" s="1">
        <v>406.790663</v>
      </c>
      <c r="W2929" s="1">
        <v>379.211635</v>
      </c>
      <c r="X2929" s="1">
        <v>262.000766</v>
      </c>
      <c r="Y2929" s="1">
        <v>389.46</v>
      </c>
      <c r="Z2929" s="7">
        <v>74463.375599999999</v>
      </c>
      <c r="AA2929" s="7">
        <v>3.8422633317999999</v>
      </c>
      <c r="AB2929" s="7">
        <v>3.2770622865000001</v>
      </c>
      <c r="AC2929" s="7" t="s">
        <v>444</v>
      </c>
      <c r="AD2929" s="7" t="s">
        <v>445</v>
      </c>
      <c r="AE2929" s="7">
        <v>2.0661075834</v>
      </c>
      <c r="AF2929" s="7" t="s">
        <v>445</v>
      </c>
      <c r="AG2929" s="7">
        <v>3.6735687947</v>
      </c>
    </row>
    <row r="2930" spans="1:33" x14ac:dyDescent="0.25">
      <c r="A2930" s="1">
        <v>151450</v>
      </c>
      <c r="B2930" s="1">
        <v>21002000</v>
      </c>
      <c r="C2930" s="1">
        <v>9221162</v>
      </c>
      <c r="D2930" s="1">
        <v>152347</v>
      </c>
      <c r="E2930" s="1" t="s">
        <v>651</v>
      </c>
      <c r="F2930" s="1">
        <v>34203085</v>
      </c>
      <c r="G2930" s="1">
        <v>1.83</v>
      </c>
      <c r="H2930" s="1">
        <v>78.667834505398275</v>
      </c>
      <c r="I2930" s="1">
        <v>-43.603227885892451</v>
      </c>
      <c r="J2930" s="1">
        <v>6.984274440246228</v>
      </c>
      <c r="K2930" s="1">
        <v>-74.293591799069162</v>
      </c>
      <c r="L2930" s="1">
        <v>75.419461418544728</v>
      </c>
      <c r="M2930" s="1">
        <v>148.04998779296875</v>
      </c>
      <c r="N2930" s="1">
        <v>0.80305361066545755</v>
      </c>
      <c r="O2930" s="1">
        <v>0.96533690096206171</v>
      </c>
      <c r="P2930" s="1">
        <v>0.77521728382618682</v>
      </c>
      <c r="Q2930" s="1">
        <v>0.84203574044363827</v>
      </c>
      <c r="R2930" s="1">
        <v>0.9329846751933194</v>
      </c>
      <c r="S2930" s="1">
        <v>0.7856064417989741</v>
      </c>
      <c r="T2930" s="1">
        <v>0.7856064417989741</v>
      </c>
      <c r="U2930" s="1">
        <v>0.77521728382618682</v>
      </c>
      <c r="V2930" s="1">
        <v>406.790663</v>
      </c>
      <c r="W2930" s="1">
        <v>379.211635</v>
      </c>
      <c r="X2930" s="1">
        <v>262.000766</v>
      </c>
      <c r="Y2930" s="1">
        <v>389.46</v>
      </c>
      <c r="Z2930" s="7">
        <v>74463.375599999999</v>
      </c>
      <c r="AA2930" s="7">
        <v>2.8978190529000001</v>
      </c>
      <c r="AB2930" s="7">
        <v>2.7368692748000001</v>
      </c>
      <c r="AC2930" s="7" t="s">
        <v>444</v>
      </c>
      <c r="AD2930" s="7" t="s">
        <v>445</v>
      </c>
      <c r="AE2930" s="7">
        <v>1.7704877977</v>
      </c>
      <c r="AF2930" s="7" t="s">
        <v>445</v>
      </c>
      <c r="AG2930" s="7">
        <v>3.0638245648</v>
      </c>
    </row>
    <row r="2931" spans="1:33" x14ac:dyDescent="0.25">
      <c r="A2931" s="1">
        <v>158897</v>
      </c>
      <c r="B2931" s="1">
        <v>26001000</v>
      </c>
      <c r="C2931" s="1">
        <v>9221163</v>
      </c>
      <c r="D2931" s="1">
        <v>152361</v>
      </c>
      <c r="E2931" s="1" t="s">
        <v>649</v>
      </c>
      <c r="F2931" s="1">
        <v>34203085</v>
      </c>
      <c r="G2931" s="1">
        <v>1.83</v>
      </c>
      <c r="H2931" s="1">
        <v>73.319747502982324</v>
      </c>
      <c r="I2931" s="1">
        <v>-38.729630463936942</v>
      </c>
      <c r="J2931" s="1">
        <v>9.8501583238776398</v>
      </c>
      <c r="K2931" s="1">
        <v>-69.724607556081409</v>
      </c>
      <c r="L2931" s="1">
        <v>68.924635308300026</v>
      </c>
      <c r="M2931" s="1">
        <v>157.46249389648438</v>
      </c>
      <c r="N2931" s="1">
        <v>0.76922729492187503</v>
      </c>
      <c r="O2931" s="1">
        <v>0.96533690096206171</v>
      </c>
      <c r="P2931" s="1">
        <v>0.74256349301531266</v>
      </c>
      <c r="Q2931" s="1">
        <v>0.81230456542968754</v>
      </c>
      <c r="R2931" s="1">
        <v>0.9329846751933194</v>
      </c>
      <c r="S2931" s="1">
        <v>0.75786771113546747</v>
      </c>
      <c r="T2931" s="1">
        <v>0.75786771113546747</v>
      </c>
      <c r="U2931" s="1">
        <v>0.74256349301531266</v>
      </c>
      <c r="V2931" s="1">
        <v>406.790663</v>
      </c>
      <c r="W2931" s="1">
        <v>379.211635</v>
      </c>
      <c r="X2931" s="1">
        <v>262.000766</v>
      </c>
      <c r="Y2931" s="1">
        <v>389.46</v>
      </c>
      <c r="Z2931" s="7">
        <v>74463.375599999999</v>
      </c>
      <c r="AA2931" s="7">
        <v>3.0854581966999999</v>
      </c>
      <c r="AB2931" s="7">
        <v>2.8405576377999999</v>
      </c>
      <c r="AC2931" s="7" t="s">
        <v>444</v>
      </c>
      <c r="AD2931" s="7" t="s">
        <v>445</v>
      </c>
      <c r="AE2931" s="7">
        <v>1.847802631</v>
      </c>
      <c r="AF2931" s="7" t="s">
        <v>445</v>
      </c>
      <c r="AG2931" s="7">
        <v>3.1477290174000001</v>
      </c>
    </row>
    <row r="2932" spans="1:33" x14ac:dyDescent="0.25">
      <c r="A2932" s="1">
        <v>158898</v>
      </c>
      <c r="B2932" s="1">
        <v>26001000</v>
      </c>
      <c r="C2932" s="1">
        <v>9221203</v>
      </c>
      <c r="D2932" s="1">
        <v>152362</v>
      </c>
      <c r="E2932" s="1" t="s">
        <v>654</v>
      </c>
      <c r="F2932" s="1">
        <v>34203085</v>
      </c>
      <c r="G2932" s="1">
        <v>1.83</v>
      </c>
      <c r="H2932" s="1">
        <v>13.094574116207221</v>
      </c>
      <c r="I2932" s="1">
        <v>-8.7248270200008555</v>
      </c>
      <c r="J2932" s="1">
        <v>6.7674402785045482E-2</v>
      </c>
      <c r="K2932" s="1">
        <v>-12.158142541899394</v>
      </c>
      <c r="L2932" s="1">
        <v>13.061133426172333</v>
      </c>
      <c r="M2932" s="1">
        <v>64.709999084472656</v>
      </c>
      <c r="N2932" s="1">
        <v>0.96661041736602782</v>
      </c>
      <c r="O2932" s="1">
        <v>0.96533690096206171</v>
      </c>
      <c r="P2932" s="1">
        <v>0.9331047047377663</v>
      </c>
      <c r="Q2932" s="1">
        <v>0.96357500076293945</v>
      </c>
      <c r="R2932" s="1">
        <v>0.9329846751933194</v>
      </c>
      <c r="S2932" s="1">
        <v>0.89900070911121355</v>
      </c>
      <c r="T2932" s="1">
        <v>0.89900070911121355</v>
      </c>
      <c r="U2932" s="1">
        <v>0.9331047047377663</v>
      </c>
      <c r="V2932" s="1">
        <v>406.790663</v>
      </c>
      <c r="W2932" s="1">
        <v>379.211635</v>
      </c>
      <c r="X2932" s="1">
        <v>262.000766</v>
      </c>
      <c r="Y2932" s="1">
        <v>389.46</v>
      </c>
      <c r="Z2932" s="7">
        <v>74463.375599999999</v>
      </c>
      <c r="AA2932" s="7">
        <v>26.091382437</v>
      </c>
      <c r="AB2932" s="7">
        <v>26.022196947000001</v>
      </c>
      <c r="AC2932" s="7" t="s">
        <v>444</v>
      </c>
      <c r="AD2932" s="7" t="s">
        <v>445</v>
      </c>
      <c r="AE2932" s="7">
        <v>18.372932469999999</v>
      </c>
      <c r="AF2932" s="7" t="s">
        <v>445</v>
      </c>
      <c r="AG2932" s="7">
        <v>28.890006393</v>
      </c>
    </row>
    <row r="2933" spans="1:33" x14ac:dyDescent="0.25">
      <c r="A2933" s="1">
        <v>158899</v>
      </c>
      <c r="B2933" s="1">
        <v>26001000</v>
      </c>
      <c r="C2933" s="1">
        <v>9221162</v>
      </c>
      <c r="D2933" s="1">
        <v>152360</v>
      </c>
      <c r="E2933" s="1" t="s">
        <v>651</v>
      </c>
      <c r="F2933" s="1">
        <v>34203085</v>
      </c>
      <c r="G2933" s="1">
        <v>1.83</v>
      </c>
      <c r="H2933" s="1">
        <v>81.766171556870816</v>
      </c>
      <c r="I2933" s="1">
        <v>-46.365664271099249</v>
      </c>
      <c r="J2933" s="1">
        <v>6.619487198519284</v>
      </c>
      <c r="K2933" s="1">
        <v>-77.257163705391037</v>
      </c>
      <c r="L2933" s="1">
        <v>78.665941399514224</v>
      </c>
      <c r="M2933" s="1">
        <v>148.04998779296875</v>
      </c>
      <c r="N2933" s="1">
        <v>0.80305361066545755</v>
      </c>
      <c r="O2933" s="1">
        <v>0.96533690096206171</v>
      </c>
      <c r="P2933" s="1">
        <v>0.77521728382618682</v>
      </c>
      <c r="Q2933" s="1">
        <v>0.84203574044363827</v>
      </c>
      <c r="R2933" s="1">
        <v>0.9329846751933194</v>
      </c>
      <c r="S2933" s="1">
        <v>0.7856064417989741</v>
      </c>
      <c r="T2933" s="1">
        <v>0.7856064417989741</v>
      </c>
      <c r="U2933" s="1">
        <v>0.77521728382618682</v>
      </c>
      <c r="V2933" s="1">
        <v>406.790663</v>
      </c>
      <c r="W2933" s="1">
        <v>379.211635</v>
      </c>
      <c r="X2933" s="1">
        <v>262.000766</v>
      </c>
      <c r="Y2933" s="1">
        <v>389.46</v>
      </c>
      <c r="Z2933" s="7">
        <v>74463.375599999999</v>
      </c>
      <c r="AA2933" s="7">
        <v>2.7369592031000001</v>
      </c>
      <c r="AB2933" s="7">
        <v>2.5952693892999998</v>
      </c>
      <c r="AC2933" s="7" t="s">
        <v>444</v>
      </c>
      <c r="AD2933" s="7" t="s">
        <v>445</v>
      </c>
      <c r="AE2933" s="7">
        <v>1.6642123481</v>
      </c>
      <c r="AF2933" s="7" t="s">
        <v>445</v>
      </c>
      <c r="AG2933" s="7">
        <v>2.9079369327000002</v>
      </c>
    </row>
    <row r="2934" spans="1:33" x14ac:dyDescent="0.25">
      <c r="A2934" s="1">
        <v>158900</v>
      </c>
      <c r="B2934" s="1">
        <v>26001000</v>
      </c>
      <c r="C2934" s="1">
        <v>9221161</v>
      </c>
      <c r="D2934" s="1">
        <v>152359</v>
      </c>
      <c r="E2934" s="1" t="s">
        <v>653</v>
      </c>
      <c r="F2934" s="1">
        <v>34203085</v>
      </c>
      <c r="G2934" s="1">
        <v>1.83</v>
      </c>
      <c r="H2934" s="1">
        <v>79.706871105280683</v>
      </c>
      <c r="I2934" s="1">
        <v>-26.419767528841909</v>
      </c>
      <c r="J2934" s="1">
        <v>24.662438215132308</v>
      </c>
      <c r="K2934" s="1">
        <v>-74.966734180963599</v>
      </c>
      <c r="L2934" s="1">
        <v>70.683814158310966</v>
      </c>
      <c r="M2934" s="1">
        <v>118.56999969482422</v>
      </c>
      <c r="N2934" s="1">
        <v>0.89511579011615949</v>
      </c>
      <c r="O2934" s="1">
        <v>0.96533690096206171</v>
      </c>
      <c r="P2934" s="1">
        <v>0.86408830283294069</v>
      </c>
      <c r="Q2934" s="1">
        <v>0.90319736882259993</v>
      </c>
      <c r="R2934" s="1">
        <v>0.9329846751933194</v>
      </c>
      <c r="S2934" s="1">
        <v>0.84266930378641414</v>
      </c>
      <c r="T2934" s="1">
        <v>0.84266930378641414</v>
      </c>
      <c r="U2934" s="1">
        <v>0.86408830283294069</v>
      </c>
      <c r="V2934" s="1">
        <v>406.790663</v>
      </c>
      <c r="W2934" s="1">
        <v>379.211635</v>
      </c>
      <c r="X2934" s="1">
        <v>262.000766</v>
      </c>
      <c r="Y2934" s="1">
        <v>389.46</v>
      </c>
      <c r="Z2934" s="7">
        <v>74463.375599999999</v>
      </c>
      <c r="AA2934" s="7">
        <v>3.6357478300000001</v>
      </c>
      <c r="AB2934" s="7">
        <v>3.1109672674</v>
      </c>
      <c r="AC2934" s="7" t="s">
        <v>444</v>
      </c>
      <c r="AD2934" s="7" t="s">
        <v>445</v>
      </c>
      <c r="AE2934" s="7">
        <v>1.9450396297999999</v>
      </c>
      <c r="AF2934" s="7" t="s">
        <v>445</v>
      </c>
      <c r="AG2934" s="7">
        <v>3.4890288218999999</v>
      </c>
    </row>
    <row r="2935" spans="1:33" x14ac:dyDescent="0.25">
      <c r="A2935" s="1">
        <v>158901</v>
      </c>
      <c r="B2935" s="1">
        <v>26001000</v>
      </c>
      <c r="C2935" s="1">
        <v>9221205</v>
      </c>
      <c r="D2935" s="1">
        <v>152363</v>
      </c>
      <c r="E2935" s="1" t="s">
        <v>656</v>
      </c>
      <c r="F2935" s="1">
        <v>34203085</v>
      </c>
      <c r="G2935" s="1">
        <v>1.83</v>
      </c>
      <c r="H2935" s="1">
        <v>63.058206953585241</v>
      </c>
      <c r="I2935" s="1">
        <v>-37.195896168701459</v>
      </c>
      <c r="J2935" s="1">
        <v>4.0735292351466228</v>
      </c>
      <c r="K2935" s="1">
        <v>-59.723325298823468</v>
      </c>
      <c r="L2935" s="1">
        <v>61.123334816120412</v>
      </c>
      <c r="M2935" s="1">
        <v>141.70500183105469</v>
      </c>
      <c r="N2935" s="1">
        <v>0.82344820840018129</v>
      </c>
      <c r="O2935" s="1">
        <v>0.96533690096206171</v>
      </c>
      <c r="P2935" s="1">
        <v>0.79490494159979297</v>
      </c>
      <c r="Q2935" s="1">
        <v>0.85563213893345424</v>
      </c>
      <c r="R2935" s="1">
        <v>0.9329846751933194</v>
      </c>
      <c r="S2935" s="1">
        <v>0.79829167322779393</v>
      </c>
      <c r="T2935" s="1">
        <v>0.79829167322779393</v>
      </c>
      <c r="U2935" s="1">
        <v>0.79490494159979297</v>
      </c>
      <c r="V2935" s="1">
        <v>406.790663</v>
      </c>
      <c r="W2935" s="1">
        <v>379.211635</v>
      </c>
      <c r="X2935" s="1">
        <v>262.000766</v>
      </c>
      <c r="Y2935" s="1">
        <v>389.46</v>
      </c>
      <c r="Z2935" s="7">
        <v>74463.375599999999</v>
      </c>
      <c r="AA2935" s="7">
        <v>3.9316223253000002</v>
      </c>
      <c r="AB2935" s="7">
        <v>3.7803008861</v>
      </c>
      <c r="AC2935" s="7" t="s">
        <v>444</v>
      </c>
      <c r="AD2935" s="7" t="s">
        <v>445</v>
      </c>
      <c r="AE2935" s="7">
        <v>2.5020325615000001</v>
      </c>
      <c r="AF2935" s="7" t="s">
        <v>445</v>
      </c>
      <c r="AG2935" s="7">
        <v>4.1836309684000001</v>
      </c>
    </row>
    <row r="2936" spans="1:33" x14ac:dyDescent="0.25">
      <c r="A2936" s="1">
        <v>166135</v>
      </c>
      <c r="B2936" s="1">
        <v>26002000</v>
      </c>
      <c r="C2936" s="1">
        <v>9221162</v>
      </c>
      <c r="D2936" s="1">
        <v>152375</v>
      </c>
      <c r="E2936" s="1" t="s">
        <v>651</v>
      </c>
      <c r="F2936" s="1">
        <v>34203085</v>
      </c>
      <c r="G2936" s="1">
        <v>1.83</v>
      </c>
      <c r="H2936" s="1">
        <v>78.428071866883698</v>
      </c>
      <c r="I2936" s="1">
        <v>-43.284793706916602</v>
      </c>
      <c r="J2936" s="1">
        <v>7.1848252929883714</v>
      </c>
      <c r="K2936" s="1">
        <v>-74.058392897663609</v>
      </c>
      <c r="L2936" s="1">
        <v>75.094677647871876</v>
      </c>
      <c r="M2936" s="1">
        <v>148.04998779296875</v>
      </c>
      <c r="N2936" s="1">
        <v>0.80305361066545755</v>
      </c>
      <c r="O2936" s="1">
        <v>0.96533690096206171</v>
      </c>
      <c r="P2936" s="1">
        <v>0.77521728382618682</v>
      </c>
      <c r="Q2936" s="1">
        <v>0.84203574044363827</v>
      </c>
      <c r="R2936" s="1">
        <v>0.9329846751933194</v>
      </c>
      <c r="S2936" s="1">
        <v>0.7856064417989741</v>
      </c>
      <c r="T2936" s="1">
        <v>0.7856064417989741</v>
      </c>
      <c r="U2936" s="1">
        <v>0.77521728382618682</v>
      </c>
      <c r="V2936" s="1">
        <v>406.790663</v>
      </c>
      <c r="W2936" s="1">
        <v>379.211635</v>
      </c>
      <c r="X2936" s="1">
        <v>262.000766</v>
      </c>
      <c r="Y2936" s="1">
        <v>389.46</v>
      </c>
      <c r="Z2936" s="7">
        <v>74463.375599999999</v>
      </c>
      <c r="AA2936" s="7">
        <v>2.9146770835</v>
      </c>
      <c r="AB2936" s="7">
        <v>2.7482932665000002</v>
      </c>
      <c r="AC2936" s="7" t="s">
        <v>444</v>
      </c>
      <c r="AD2936" s="7" t="s">
        <v>445</v>
      </c>
      <c r="AE2936" s="7">
        <v>1.7792864720999999</v>
      </c>
      <c r="AF2936" s="7" t="s">
        <v>445</v>
      </c>
      <c r="AG2936" s="7">
        <v>3.0767306924</v>
      </c>
    </row>
    <row r="2937" spans="1:33" x14ac:dyDescent="0.25">
      <c r="A2937" s="1">
        <v>166136</v>
      </c>
      <c r="B2937" s="1">
        <v>26002000</v>
      </c>
      <c r="C2937" s="1">
        <v>9221161</v>
      </c>
      <c r="D2937" s="1">
        <v>152374</v>
      </c>
      <c r="E2937" s="1" t="s">
        <v>653</v>
      </c>
      <c r="F2937" s="1">
        <v>34203085</v>
      </c>
      <c r="G2937" s="1">
        <v>1.83</v>
      </c>
      <c r="H2937" s="1">
        <v>76.368965762311234</v>
      </c>
      <c r="I2937" s="1">
        <v>-23.33817609169293</v>
      </c>
      <c r="J2937" s="1">
        <v>25.227582223150467</v>
      </c>
      <c r="K2937" s="1">
        <v>-71.768683985635761</v>
      </c>
      <c r="L2937" s="1">
        <v>67.400015188022365</v>
      </c>
      <c r="M2937" s="1">
        <v>118.56999969482422</v>
      </c>
      <c r="N2937" s="1">
        <v>0.89511579011615949</v>
      </c>
      <c r="O2937" s="1">
        <v>0.96533690096206171</v>
      </c>
      <c r="P2937" s="1">
        <v>0.86408830283294069</v>
      </c>
      <c r="Q2937" s="1">
        <v>0.90319736882259993</v>
      </c>
      <c r="R2937" s="1">
        <v>0.9329846751933194</v>
      </c>
      <c r="S2937" s="1">
        <v>0.84266930378641414</v>
      </c>
      <c r="T2937" s="1">
        <v>0.84266930378641414</v>
      </c>
      <c r="U2937" s="1">
        <v>0.86408830283294069</v>
      </c>
      <c r="V2937" s="1">
        <v>406.790663</v>
      </c>
      <c r="W2937" s="1">
        <v>379.211635</v>
      </c>
      <c r="X2937" s="1">
        <v>262.000766</v>
      </c>
      <c r="Y2937" s="1">
        <v>389.46</v>
      </c>
      <c r="Z2937" s="7">
        <v>74463.375599999999</v>
      </c>
      <c r="AA2937" s="7">
        <v>3.8616062947000001</v>
      </c>
      <c r="AB2937" s="7">
        <v>3.2906478414000002</v>
      </c>
      <c r="AC2937" s="7" t="s">
        <v>444</v>
      </c>
      <c r="AD2937" s="7" t="s">
        <v>445</v>
      </c>
      <c r="AE2937" s="7">
        <v>2.0762721400999999</v>
      </c>
      <c r="AF2937" s="7" t="s">
        <v>445</v>
      </c>
      <c r="AG2937" s="7">
        <v>3.6890623002999998</v>
      </c>
    </row>
    <row r="2938" spans="1:33" x14ac:dyDescent="0.25">
      <c r="A2938" s="1">
        <v>169247</v>
      </c>
      <c r="B2938" s="1">
        <v>20050006</v>
      </c>
      <c r="C2938" s="1">
        <v>9221161</v>
      </c>
      <c r="D2938" s="1">
        <v>152268</v>
      </c>
      <c r="E2938" s="1" t="s">
        <v>653</v>
      </c>
      <c r="F2938" s="1">
        <v>34203085</v>
      </c>
      <c r="G2938" s="1">
        <v>1.83</v>
      </c>
      <c r="H2938" s="1">
        <v>80.551786392597265</v>
      </c>
      <c r="I2938" s="1">
        <v>-29.318129862871722</v>
      </c>
      <c r="J2938" s="1">
        <v>22.500927968504918</v>
      </c>
      <c r="K2938" s="1">
        <v>-74.680408958451778</v>
      </c>
      <c r="L2938" s="1">
        <v>71.991089769916002</v>
      </c>
      <c r="M2938" s="1">
        <v>118.56999969482422</v>
      </c>
      <c r="N2938" s="1">
        <v>0.89511579011615949</v>
      </c>
      <c r="O2938" s="1">
        <v>0.96533690096206171</v>
      </c>
      <c r="P2938" s="1">
        <v>0.86408830283294069</v>
      </c>
      <c r="Q2938" s="1">
        <v>0.90319736882259993</v>
      </c>
      <c r="R2938" s="1">
        <v>0.9329846751933194</v>
      </c>
      <c r="S2938" s="1">
        <v>0.84266930378641414</v>
      </c>
      <c r="T2938" s="1">
        <v>0.84266930378641414</v>
      </c>
      <c r="U2938" s="1">
        <v>0.86408830283294069</v>
      </c>
      <c r="V2938" s="1">
        <v>406.790663</v>
      </c>
      <c r="W2938" s="1">
        <v>379.211635</v>
      </c>
      <c r="X2938" s="1">
        <v>262.000766</v>
      </c>
      <c r="Y2938" s="1">
        <v>389.46</v>
      </c>
      <c r="Z2938" s="7">
        <v>74463.375599999999</v>
      </c>
      <c r="AA2938" s="7">
        <v>3.5515679669</v>
      </c>
      <c r="AB2938" s="7">
        <v>3.0678469438999998</v>
      </c>
      <c r="AC2938" s="7" t="s">
        <v>444</v>
      </c>
      <c r="AD2938" s="7" t="s">
        <v>445</v>
      </c>
      <c r="AE2938" s="7">
        <v>1.9563309328</v>
      </c>
      <c r="AF2938" s="7" t="s">
        <v>445</v>
      </c>
      <c r="AG2938" s="7">
        <v>3.5062397905</v>
      </c>
    </row>
    <row r="2939" spans="1:33" x14ac:dyDescent="0.25">
      <c r="A2939" s="1">
        <v>171345</v>
      </c>
      <c r="B2939" s="1">
        <v>20051006</v>
      </c>
      <c r="C2939" s="1">
        <v>9221161</v>
      </c>
      <c r="D2939" s="1">
        <v>152273</v>
      </c>
      <c r="E2939" s="1" t="s">
        <v>653</v>
      </c>
      <c r="F2939" s="1">
        <v>34203085</v>
      </c>
      <c r="G2939" s="1">
        <v>1.83</v>
      </c>
      <c r="H2939" s="1">
        <v>76.469722038488655</v>
      </c>
      <c r="I2939" s="1">
        <v>-20.977713393540093</v>
      </c>
      <c r="J2939" s="1">
        <v>27.794488259191148</v>
      </c>
      <c r="K2939" s="1">
        <v>-72.122794216791064</v>
      </c>
      <c r="L2939" s="1">
        <v>67.046470241045085</v>
      </c>
      <c r="M2939" s="1">
        <v>118.56999969482422</v>
      </c>
      <c r="N2939" s="1">
        <v>0.89511579011615949</v>
      </c>
      <c r="O2939" s="1">
        <v>0.96533690096206171</v>
      </c>
      <c r="P2939" s="1">
        <v>0.86408830283294069</v>
      </c>
      <c r="Q2939" s="1">
        <v>0.90319736882259993</v>
      </c>
      <c r="R2939" s="1">
        <v>0.9329846751933194</v>
      </c>
      <c r="S2939" s="1">
        <v>0.84266930378641414</v>
      </c>
      <c r="T2939" s="1">
        <v>0.84266930378641414</v>
      </c>
      <c r="U2939" s="1">
        <v>0.86408830283294069</v>
      </c>
      <c r="V2939" s="1">
        <v>406.790663</v>
      </c>
      <c r="W2939" s="1">
        <v>379.211635</v>
      </c>
      <c r="X2939" s="1">
        <v>262.000766</v>
      </c>
      <c r="Y2939" s="1">
        <v>389.46</v>
      </c>
      <c r="Z2939" s="7">
        <v>74463.375599999999</v>
      </c>
      <c r="AA2939" s="7">
        <v>3.8872421906999999</v>
      </c>
      <c r="AB2939" s="7">
        <v>3.2849944967</v>
      </c>
      <c r="AC2939" s="7" t="s">
        <v>444</v>
      </c>
      <c r="AD2939" s="7" t="s">
        <v>445</v>
      </c>
      <c r="AE2939" s="7">
        <v>2.0611681851000001</v>
      </c>
      <c r="AF2939" s="7" t="s">
        <v>445</v>
      </c>
      <c r="AG2939" s="7">
        <v>3.6660398293999998</v>
      </c>
    </row>
    <row r="2940" spans="1:33" x14ac:dyDescent="0.25">
      <c r="A2940" s="1">
        <v>173443</v>
      </c>
      <c r="B2940" s="1">
        <v>20052006</v>
      </c>
      <c r="C2940" s="1">
        <v>9221162</v>
      </c>
      <c r="D2940" s="1">
        <v>152278</v>
      </c>
      <c r="E2940" s="1" t="s">
        <v>651</v>
      </c>
      <c r="F2940" s="1">
        <v>34203085</v>
      </c>
      <c r="G2940" s="1">
        <v>1.83</v>
      </c>
      <c r="H2940" s="1">
        <v>79.017570383252519</v>
      </c>
      <c r="I2940" s="1">
        <v>-35.999197058410275</v>
      </c>
      <c r="J2940" s="1">
        <v>15.392095828885163</v>
      </c>
      <c r="K2940" s="1">
        <v>-76.076667907658134</v>
      </c>
      <c r="L2940" s="1">
        <v>72.556673975530757</v>
      </c>
      <c r="M2940" s="1">
        <v>148.04998779296875</v>
      </c>
      <c r="N2940" s="1">
        <v>0.80305361066545755</v>
      </c>
      <c r="O2940" s="1">
        <v>0.96533690096206171</v>
      </c>
      <c r="P2940" s="1">
        <v>0.77521728382618682</v>
      </c>
      <c r="Q2940" s="1">
        <v>0.84203574044363827</v>
      </c>
      <c r="R2940" s="1">
        <v>0.9329846751933194</v>
      </c>
      <c r="S2940" s="1">
        <v>0.7856064417989741</v>
      </c>
      <c r="T2940" s="1">
        <v>0.7856064417989741</v>
      </c>
      <c r="U2940" s="1">
        <v>0.77521728382618682</v>
      </c>
      <c r="V2940" s="1">
        <v>406.790663</v>
      </c>
      <c r="W2940" s="1">
        <v>379.211635</v>
      </c>
      <c r="X2940" s="1">
        <v>262.000766</v>
      </c>
      <c r="Y2940" s="1">
        <v>389.46</v>
      </c>
      <c r="Z2940" s="7">
        <v>74463.375599999999</v>
      </c>
      <c r="AA2940" s="7">
        <v>3.0516109348999998</v>
      </c>
      <c r="AB2940" s="7">
        <v>2.7203296969999999</v>
      </c>
      <c r="AC2940" s="7" t="s">
        <v>444</v>
      </c>
      <c r="AD2940" s="7" t="s">
        <v>445</v>
      </c>
      <c r="AE2940" s="7">
        <v>1.7055534264000001</v>
      </c>
      <c r="AF2940" s="7" t="s">
        <v>445</v>
      </c>
      <c r="AG2940" s="7">
        <v>2.9685771165000001</v>
      </c>
    </row>
    <row r="2941" spans="1:33" x14ac:dyDescent="0.25">
      <c r="A2941" s="1">
        <v>175541</v>
      </c>
      <c r="B2941" s="1">
        <v>20053006</v>
      </c>
      <c r="C2941" s="1">
        <v>9221163</v>
      </c>
      <c r="D2941" s="1">
        <v>152283</v>
      </c>
      <c r="E2941" s="1" t="s">
        <v>649</v>
      </c>
      <c r="F2941" s="1">
        <v>34203085</v>
      </c>
      <c r="G2941" s="1">
        <v>1.83</v>
      </c>
      <c r="H2941" s="1">
        <v>71.161910762717525</v>
      </c>
      <c r="I2941" s="1">
        <v>-25.434536574026545</v>
      </c>
      <c r="J2941" s="1">
        <v>22.135066561850309</v>
      </c>
      <c r="K2941" s="1">
        <v>-69.595871197101246</v>
      </c>
      <c r="L2941" s="1">
        <v>63.078018232969207</v>
      </c>
      <c r="M2941" s="1">
        <v>157.46249389648438</v>
      </c>
      <c r="N2941" s="1">
        <v>0.76922729492187503</v>
      </c>
      <c r="O2941" s="1">
        <v>0.96533690096206171</v>
      </c>
      <c r="P2941" s="1">
        <v>0.74256349301531266</v>
      </c>
      <c r="Q2941" s="1">
        <v>0.81230456542968754</v>
      </c>
      <c r="R2941" s="1">
        <v>0.9329846751933194</v>
      </c>
      <c r="S2941" s="1">
        <v>0.75786771113546747</v>
      </c>
      <c r="T2941" s="1">
        <v>0.75786771113546747</v>
      </c>
      <c r="U2941" s="1">
        <v>0.74256349301531266</v>
      </c>
      <c r="V2941" s="1">
        <v>406.790663</v>
      </c>
      <c r="W2941" s="1">
        <v>379.211635</v>
      </c>
      <c r="X2941" s="1">
        <v>262.000766</v>
      </c>
      <c r="Y2941" s="1">
        <v>389.46</v>
      </c>
      <c r="Z2941" s="7">
        <v>74463.375599999999</v>
      </c>
      <c r="AA2941" s="7">
        <v>3.4641338482999999</v>
      </c>
      <c r="AB2941" s="7">
        <v>2.9570145497999998</v>
      </c>
      <c r="AC2941" s="7" t="s">
        <v>444</v>
      </c>
      <c r="AD2941" s="7" t="s">
        <v>445</v>
      </c>
      <c r="AE2941" s="7">
        <v>1.8530704111</v>
      </c>
      <c r="AF2941" s="7" t="s">
        <v>445</v>
      </c>
      <c r="AG2941" s="7">
        <v>3.1554013624000001</v>
      </c>
    </row>
    <row r="2942" spans="1:33" x14ac:dyDescent="0.25">
      <c r="A2942" s="1">
        <v>177639</v>
      </c>
      <c r="B2942" s="1">
        <v>20054006</v>
      </c>
      <c r="C2942" s="1">
        <v>9221170</v>
      </c>
      <c r="D2942" s="1">
        <v>152288</v>
      </c>
      <c r="E2942" s="1" t="s">
        <v>650</v>
      </c>
      <c r="F2942" s="1">
        <v>34203085</v>
      </c>
      <c r="G2942" s="1">
        <v>1.83</v>
      </c>
      <c r="H2942" s="1">
        <v>44.887924862166287</v>
      </c>
      <c r="I2942" s="1">
        <v>-15.668152006959124</v>
      </c>
      <c r="J2942" s="1">
        <v>16.079315136757096</v>
      </c>
      <c r="K2942" s="1">
        <v>-43.502787609836609</v>
      </c>
      <c r="L2942" s="1">
        <v>39.396573820056389</v>
      </c>
      <c r="M2942" s="1">
        <v>143.04750061035156</v>
      </c>
      <c r="N2942" s="1">
        <v>0.81913303375244129</v>
      </c>
      <c r="O2942" s="1">
        <v>0.96533690096206171</v>
      </c>
      <c r="P2942" s="1">
        <v>0.79073934427823356</v>
      </c>
      <c r="Q2942" s="1">
        <v>0.85275535583496087</v>
      </c>
      <c r="R2942" s="1">
        <v>0.9329846751933194</v>
      </c>
      <c r="S2942" s="1">
        <v>0.79560767868304449</v>
      </c>
      <c r="T2942" s="1">
        <v>0.79560767868304449</v>
      </c>
      <c r="U2942" s="1">
        <v>0.79073934427823356</v>
      </c>
      <c r="V2942" s="1">
        <v>406.790663</v>
      </c>
      <c r="W2942" s="1">
        <v>379.211635</v>
      </c>
      <c r="X2942" s="1">
        <v>262.000766</v>
      </c>
      <c r="Y2942" s="1">
        <v>389.46</v>
      </c>
      <c r="Z2942" s="7">
        <v>74463.375599999999</v>
      </c>
      <c r="AA2942" s="7">
        <v>6.6112598261000004</v>
      </c>
      <c r="AB2942" s="7">
        <v>5.6801386013000004</v>
      </c>
      <c r="AC2942" s="7" t="s">
        <v>444</v>
      </c>
      <c r="AD2942" s="7" t="s">
        <v>445</v>
      </c>
      <c r="AE2942" s="7">
        <v>3.7916428510000002</v>
      </c>
      <c r="AF2942" s="7" t="s">
        <v>445</v>
      </c>
      <c r="AG2942" s="7">
        <v>6.0791174989999996</v>
      </c>
    </row>
    <row r="2943" spans="1:33" x14ac:dyDescent="0.25">
      <c r="A2943" s="1">
        <v>179737</v>
      </c>
      <c r="B2943" s="1">
        <v>20055006</v>
      </c>
      <c r="C2943" s="1">
        <v>9221173</v>
      </c>
      <c r="D2943" s="1">
        <v>152293</v>
      </c>
      <c r="E2943" s="1" t="s">
        <v>650</v>
      </c>
      <c r="F2943" s="1">
        <v>34203085</v>
      </c>
      <c r="G2943" s="1">
        <v>1.83</v>
      </c>
      <c r="H2943" s="1">
        <v>52.789693619366801</v>
      </c>
      <c r="I2943" s="1">
        <v>-22.943345956694962</v>
      </c>
      <c r="J2943" s="1">
        <v>14.476329225511384</v>
      </c>
      <c r="K2943" s="1">
        <v>-50.411171218218236</v>
      </c>
      <c r="L2943" s="1">
        <v>47.248945970048382</v>
      </c>
      <c r="M2943" s="1">
        <v>148.28250122070313</v>
      </c>
      <c r="N2943" s="1">
        <v>0.80230624607631129</v>
      </c>
      <c r="O2943" s="1">
        <v>0.96533690096206171</v>
      </c>
      <c r="P2943" s="1">
        <v>0.77449582520981164</v>
      </c>
      <c r="Q2943" s="1">
        <v>0.84153749738420758</v>
      </c>
      <c r="R2943" s="1">
        <v>0.9329846751933194</v>
      </c>
      <c r="S2943" s="1">
        <v>0.78514158866000383</v>
      </c>
      <c r="T2943" s="1">
        <v>0.78514158866000383</v>
      </c>
      <c r="U2943" s="1">
        <v>0.77449582520981164</v>
      </c>
      <c r="V2943" s="1">
        <v>406.790663</v>
      </c>
      <c r="W2943" s="1">
        <v>379.211635</v>
      </c>
      <c r="X2943" s="1">
        <v>262.000766</v>
      </c>
      <c r="Y2943" s="1">
        <v>389.46</v>
      </c>
      <c r="Z2943" s="7">
        <v>74463.375599999999</v>
      </c>
      <c r="AA2943" s="7">
        <v>5.2159657141000002</v>
      </c>
      <c r="AB2943" s="7">
        <v>4.5635448520999997</v>
      </c>
      <c r="AC2943" s="7" t="s">
        <v>444</v>
      </c>
      <c r="AD2943" s="7" t="s">
        <v>445</v>
      </c>
      <c r="AE2943" s="7">
        <v>3.0805974683000001</v>
      </c>
      <c r="AF2943" s="7" t="s">
        <v>445</v>
      </c>
      <c r="AG2943" s="7">
        <v>4.9834980381999996</v>
      </c>
    </row>
    <row r="2944" spans="1:33" x14ac:dyDescent="0.25">
      <c r="A2944" s="1">
        <v>181835</v>
      </c>
      <c r="B2944" s="1">
        <v>20056006</v>
      </c>
      <c r="C2944" s="1">
        <v>9221179</v>
      </c>
      <c r="D2944" s="1">
        <v>152298</v>
      </c>
      <c r="E2944" s="1" t="s">
        <v>652</v>
      </c>
      <c r="F2944" s="1">
        <v>34203085</v>
      </c>
      <c r="G2944" s="1">
        <v>1.83</v>
      </c>
      <c r="H2944" s="1">
        <v>52.719980158047619</v>
      </c>
      <c r="I2944" s="1">
        <v>-26.658770471456929</v>
      </c>
      <c r="J2944" s="1">
        <v>10.065970030765218</v>
      </c>
      <c r="K2944" s="1">
        <v>-49.395938357179247</v>
      </c>
      <c r="L2944" s="1">
        <v>48.477797239590949</v>
      </c>
      <c r="M2944" s="1">
        <v>133.54750061035156</v>
      </c>
      <c r="N2944" s="1">
        <v>0.84966874803815551</v>
      </c>
      <c r="O2944" s="1">
        <v>0.96533690096206171</v>
      </c>
      <c r="P2944" s="1">
        <v>0.82021659607546793</v>
      </c>
      <c r="Q2944" s="1">
        <v>0.87311249869210372</v>
      </c>
      <c r="R2944" s="1">
        <v>0.9329846751933194</v>
      </c>
      <c r="S2944" s="1">
        <v>0.81460058099947985</v>
      </c>
      <c r="T2944" s="1">
        <v>0.81460058099947985</v>
      </c>
      <c r="U2944" s="1">
        <v>0.82021659607546793</v>
      </c>
      <c r="V2944" s="1">
        <v>406.790663</v>
      </c>
      <c r="W2944" s="1">
        <v>379.211635</v>
      </c>
      <c r="X2944" s="1">
        <v>262.000766</v>
      </c>
      <c r="Y2944" s="1">
        <v>389.46</v>
      </c>
      <c r="Z2944" s="7">
        <v>74463.375599999999</v>
      </c>
      <c r="AA2944" s="7">
        <v>5.4160439245000003</v>
      </c>
      <c r="AB2944" s="7">
        <v>4.8997684658000002</v>
      </c>
      <c r="AC2944" s="7" t="s">
        <v>444</v>
      </c>
      <c r="AD2944" s="7" t="s">
        <v>445</v>
      </c>
      <c r="AE2944" s="7">
        <v>3.3207191380999999</v>
      </c>
      <c r="AF2944" s="7" t="s">
        <v>445</v>
      </c>
      <c r="AG2944" s="7">
        <v>5.4669599592999996</v>
      </c>
    </row>
    <row r="2945" spans="1:33" x14ac:dyDescent="0.25">
      <c r="A2945" s="1">
        <v>183933</v>
      </c>
      <c r="B2945" s="1">
        <v>20057006</v>
      </c>
      <c r="C2945" s="1">
        <v>9221188</v>
      </c>
      <c r="D2945" s="1">
        <v>152303</v>
      </c>
      <c r="E2945" s="1" t="s">
        <v>655</v>
      </c>
      <c r="F2945" s="1">
        <v>34203085</v>
      </c>
      <c r="G2945" s="1">
        <v>1.83</v>
      </c>
      <c r="H2945" s="1">
        <v>12.980078874312325</v>
      </c>
      <c r="I2945" s="1">
        <v>-8.0800308998279924</v>
      </c>
      <c r="J2945" s="1">
        <v>3.3769426224980501</v>
      </c>
      <c r="K2945" s="1">
        <v>-13.126122531893071</v>
      </c>
      <c r="L2945" s="1">
        <v>11.690969311241252</v>
      </c>
      <c r="M2945" s="1">
        <v>34.474998474121094</v>
      </c>
      <c r="N2945" s="1">
        <v>0.98970659838782415</v>
      </c>
      <c r="O2945" s="1">
        <v>0.96533690096206171</v>
      </c>
      <c r="P2945" s="1">
        <v>0.95540030054940595</v>
      </c>
      <c r="Q2945" s="1">
        <v>0.98877083460489912</v>
      </c>
      <c r="R2945" s="1">
        <v>0.9329846751933194</v>
      </c>
      <c r="S2945" s="1">
        <v>0.92250803596447917</v>
      </c>
      <c r="T2945" s="1">
        <v>0.92250803596447917</v>
      </c>
      <c r="U2945" s="1">
        <v>0.95540030054940595</v>
      </c>
      <c r="V2945" s="1">
        <v>406.790663</v>
      </c>
      <c r="W2945" s="1">
        <v>379.211635</v>
      </c>
      <c r="X2945" s="1">
        <v>262.000766</v>
      </c>
      <c r="Y2945" s="1">
        <v>389.46</v>
      </c>
      <c r="Z2945" s="7">
        <v>74463.375599999999</v>
      </c>
      <c r="AA2945" s="7">
        <v>29.989638276000001</v>
      </c>
      <c r="AB2945" s="7">
        <v>26.911918992</v>
      </c>
      <c r="AC2945" s="7" t="s">
        <v>444</v>
      </c>
      <c r="AD2945" s="7" t="s">
        <v>445</v>
      </c>
      <c r="AE2945" s="7">
        <v>17.413496557999999</v>
      </c>
      <c r="AF2945" s="7" t="s">
        <v>445</v>
      </c>
      <c r="AG2945" s="7">
        <v>27.347305166000002</v>
      </c>
    </row>
    <row r="2946" spans="1:33" x14ac:dyDescent="0.25">
      <c r="A2946" s="1">
        <v>186031</v>
      </c>
      <c r="B2946" s="1">
        <v>20058006</v>
      </c>
      <c r="C2946" s="1">
        <v>9221203</v>
      </c>
      <c r="D2946" s="1">
        <v>152308</v>
      </c>
      <c r="E2946" s="1" t="s">
        <v>654</v>
      </c>
      <c r="F2946" s="1">
        <v>34203085</v>
      </c>
      <c r="G2946" s="1">
        <v>1.83</v>
      </c>
      <c r="H2946" s="1">
        <v>12.566279651890587</v>
      </c>
      <c r="I2946" s="1">
        <v>0.38074813693214887</v>
      </c>
      <c r="J2946" s="1">
        <v>10.083502768741273</v>
      </c>
      <c r="K2946" s="1">
        <v>-12.502765183849084</v>
      </c>
      <c r="L2946" s="1">
        <v>12.70514147206911</v>
      </c>
      <c r="M2946" s="1">
        <v>64.709999084472656</v>
      </c>
      <c r="N2946" s="1">
        <v>0.96661041736602782</v>
      </c>
      <c r="O2946" s="1">
        <v>0.96533690096206171</v>
      </c>
      <c r="P2946" s="1">
        <v>0.9331047047377663</v>
      </c>
      <c r="Q2946" s="1">
        <v>0.96357500076293945</v>
      </c>
      <c r="R2946" s="1">
        <v>0.9329846751933194</v>
      </c>
      <c r="S2946" s="1">
        <v>0.89900070911121355</v>
      </c>
      <c r="T2946" s="1">
        <v>0.89900070911121355</v>
      </c>
      <c r="U2946" s="1">
        <v>0.9331047047377663</v>
      </c>
      <c r="V2946" s="1">
        <v>406.790663</v>
      </c>
      <c r="W2946" s="1">
        <v>379.211635</v>
      </c>
      <c r="X2946" s="1">
        <v>262.000766</v>
      </c>
      <c r="Y2946" s="1">
        <v>389.46</v>
      </c>
      <c r="Z2946" s="7">
        <v>74463.375599999999</v>
      </c>
      <c r="AA2946" s="7">
        <v>26.850469945</v>
      </c>
      <c r="AB2946" s="7">
        <v>27.158227455999999</v>
      </c>
      <c r="AC2946" s="7">
        <v>928.33917828000006</v>
      </c>
      <c r="AD2946" s="7" t="s">
        <v>445</v>
      </c>
      <c r="AE2946" s="7">
        <v>17.838942502999998</v>
      </c>
      <c r="AF2946" s="7" t="s">
        <v>445</v>
      </c>
      <c r="AG2946" s="7">
        <v>28.06612681</v>
      </c>
    </row>
    <row r="2947" spans="1:33" x14ac:dyDescent="0.25">
      <c r="A2947" s="1">
        <v>188129</v>
      </c>
      <c r="B2947" s="1">
        <v>20093006</v>
      </c>
      <c r="C2947" s="1">
        <v>9221205</v>
      </c>
      <c r="D2947" s="1">
        <v>152326</v>
      </c>
      <c r="E2947" s="1" t="s">
        <v>656</v>
      </c>
      <c r="F2947" s="1">
        <v>34203085</v>
      </c>
      <c r="G2947" s="1">
        <v>1.83</v>
      </c>
      <c r="H2947" s="1">
        <v>57.624744526430568</v>
      </c>
      <c r="I2947" s="1">
        <v>-25.591431018471766</v>
      </c>
      <c r="J2947" s="1">
        <v>13.187796007568942</v>
      </c>
      <c r="K2947" s="1">
        <v>-56.016441827048581</v>
      </c>
      <c r="L2947" s="1">
        <v>52.293892252000376</v>
      </c>
      <c r="M2947" s="1">
        <v>141.70500183105469</v>
      </c>
      <c r="N2947" s="1">
        <v>0.82344820840018129</v>
      </c>
      <c r="O2947" s="1">
        <v>0.96533690096206171</v>
      </c>
      <c r="P2947" s="1">
        <v>0.79490494159979297</v>
      </c>
      <c r="Q2947" s="1">
        <v>0.85563213893345424</v>
      </c>
      <c r="R2947" s="1">
        <v>0.9329846751933194</v>
      </c>
      <c r="S2947" s="1">
        <v>0.79829167322779393</v>
      </c>
      <c r="T2947" s="1">
        <v>0.79829167322779393</v>
      </c>
      <c r="U2947" s="1">
        <v>0.79490494159979297</v>
      </c>
      <c r="V2947" s="1">
        <v>406.790663</v>
      </c>
      <c r="W2947" s="1">
        <v>379.211635</v>
      </c>
      <c r="X2947" s="1">
        <v>262.000766</v>
      </c>
      <c r="Y2947" s="1">
        <v>389.46</v>
      </c>
      <c r="Z2947" s="7">
        <v>74463.375599999999</v>
      </c>
      <c r="AA2947" s="7">
        <v>4.7642908109000004</v>
      </c>
      <c r="AB2947" s="7">
        <v>4.2310375525000001</v>
      </c>
      <c r="AC2947" s="7" t="s">
        <v>444</v>
      </c>
      <c r="AD2947" s="7" t="s">
        <v>445</v>
      </c>
      <c r="AE2947" s="7">
        <v>2.7337792807999999</v>
      </c>
      <c r="AF2947" s="7" t="s">
        <v>445</v>
      </c>
      <c r="AG2947" s="7">
        <v>4.5266573252000004</v>
      </c>
    </row>
    <row r="2948" spans="1:33" x14ac:dyDescent="0.25">
      <c r="A2948" s="1">
        <v>190227</v>
      </c>
      <c r="B2948" s="1">
        <v>21051006</v>
      </c>
      <c r="C2948" s="1">
        <v>9221205</v>
      </c>
      <c r="D2948" s="1">
        <v>152354</v>
      </c>
      <c r="E2948" s="1" t="s">
        <v>656</v>
      </c>
      <c r="F2948" s="1">
        <v>34203085</v>
      </c>
      <c r="G2948" s="1">
        <v>1.83</v>
      </c>
      <c r="H2948" s="1">
        <v>60.555118042240366</v>
      </c>
      <c r="I2948" s="1">
        <v>-28.737967447073288</v>
      </c>
      <c r="J2948" s="1">
        <v>11.253052322571161</v>
      </c>
      <c r="K2948" s="1">
        <v>-58.457725796312893</v>
      </c>
      <c r="L2948" s="1">
        <v>55.786481735417141</v>
      </c>
      <c r="M2948" s="1">
        <v>141.70500183105469</v>
      </c>
      <c r="N2948" s="1">
        <v>0.82344820840018129</v>
      </c>
      <c r="O2948" s="1">
        <v>0.96533690096206171</v>
      </c>
      <c r="P2948" s="1">
        <v>0.79490494159979297</v>
      </c>
      <c r="Q2948" s="1">
        <v>0.85563213893345424</v>
      </c>
      <c r="R2948" s="1">
        <v>0.9329846751933194</v>
      </c>
      <c r="S2948" s="1">
        <v>0.79829167322779393</v>
      </c>
      <c r="T2948" s="1">
        <v>0.79829167322779393</v>
      </c>
      <c r="U2948" s="1">
        <v>0.79490494159979297</v>
      </c>
      <c r="V2948" s="1">
        <v>406.790663</v>
      </c>
      <c r="W2948" s="1">
        <v>379.211635</v>
      </c>
      <c r="X2948" s="1">
        <v>262.000766</v>
      </c>
      <c r="Y2948" s="1">
        <v>389.46</v>
      </c>
      <c r="Z2948" s="7">
        <v>74463.375599999999</v>
      </c>
      <c r="AA2948" s="7">
        <v>4.4034094496999998</v>
      </c>
      <c r="AB2948" s="7">
        <v>3.9778980261000001</v>
      </c>
      <c r="AC2948" s="7" t="s">
        <v>444</v>
      </c>
      <c r="AD2948" s="7" t="s">
        <v>445</v>
      </c>
      <c r="AE2948" s="7">
        <v>2.5778509516999999</v>
      </c>
      <c r="AF2948" s="7" t="s">
        <v>445</v>
      </c>
      <c r="AG2948" s="7">
        <v>4.2958556689999998</v>
      </c>
    </row>
    <row r="2949" spans="1:33" x14ac:dyDescent="0.25">
      <c r="A2949" s="1">
        <v>192325</v>
      </c>
      <c r="B2949" s="1">
        <v>26051006</v>
      </c>
      <c r="C2949" s="1">
        <v>9221205</v>
      </c>
      <c r="D2949" s="1">
        <v>152382</v>
      </c>
      <c r="E2949" s="1" t="s">
        <v>656</v>
      </c>
      <c r="F2949" s="1">
        <v>34203085</v>
      </c>
      <c r="G2949" s="1">
        <v>1.83</v>
      </c>
      <c r="H2949" s="1">
        <v>59.632457771507283</v>
      </c>
      <c r="I2949" s="1">
        <v>-28.445760349673755</v>
      </c>
      <c r="J2949" s="1">
        <v>11.016118888632644</v>
      </c>
      <c r="K2949" s="1">
        <v>-57.548258831949738</v>
      </c>
      <c r="L2949" s="1">
        <v>54.958871065332445</v>
      </c>
      <c r="M2949" s="1">
        <v>141.70500183105469</v>
      </c>
      <c r="N2949" s="1">
        <v>0.82344820840018129</v>
      </c>
      <c r="O2949" s="1">
        <v>0.96533690096206171</v>
      </c>
      <c r="P2949" s="1">
        <v>0.79490494159979297</v>
      </c>
      <c r="Q2949" s="1">
        <v>0.85563213893345424</v>
      </c>
      <c r="R2949" s="1">
        <v>0.9329846751933194</v>
      </c>
      <c r="S2949" s="1">
        <v>0.79829167322779393</v>
      </c>
      <c r="T2949" s="1">
        <v>0.79829167322779393</v>
      </c>
      <c r="U2949" s="1">
        <v>0.79490494159979297</v>
      </c>
      <c r="V2949" s="1">
        <v>406.790663</v>
      </c>
      <c r="W2949" s="1">
        <v>379.211635</v>
      </c>
      <c r="X2949" s="1">
        <v>262.000766</v>
      </c>
      <c r="Y2949" s="1">
        <v>389.46</v>
      </c>
      <c r="Z2949" s="7">
        <v>74463.375599999999</v>
      </c>
      <c r="AA2949" s="7">
        <v>4.4847779208</v>
      </c>
      <c r="AB2949" s="7">
        <v>4.0549183085999996</v>
      </c>
      <c r="AC2949" s="7" t="s">
        <v>444</v>
      </c>
      <c r="AD2949" s="7" t="s">
        <v>445</v>
      </c>
      <c r="AE2949" s="7">
        <v>2.6343937091999998</v>
      </c>
      <c r="AF2949" s="7" t="s">
        <v>445</v>
      </c>
      <c r="AG2949" s="7">
        <v>4.3795490053000004</v>
      </c>
    </row>
    <row r="2950" spans="1:33" ht="30" x14ac:dyDescent="0.25">
      <c r="A2950" s="1">
        <v>99661</v>
      </c>
      <c r="B2950" s="1">
        <v>20001000</v>
      </c>
      <c r="C2950" s="1">
        <v>9222266</v>
      </c>
      <c r="D2950" s="1">
        <v>152004</v>
      </c>
      <c r="E2950" s="248" t="s">
        <v>674</v>
      </c>
      <c r="F2950" s="1">
        <v>34203085</v>
      </c>
      <c r="G2950" s="1">
        <v>1.83</v>
      </c>
      <c r="H2950" s="1">
        <v>85.383780828757494</v>
      </c>
      <c r="I2950" s="1">
        <v>-39.352492321836564</v>
      </c>
      <c r="J2950" s="1">
        <v>16.731740693405307</v>
      </c>
      <c r="K2950" s="1">
        <v>-81.277667937885568</v>
      </c>
      <c r="L2950" s="1">
        <v>78.369241873843848</v>
      </c>
      <c r="M2950" s="1">
        <v>88.919998168945313</v>
      </c>
      <c r="N2950" s="1">
        <v>0.94811666806538897</v>
      </c>
      <c r="O2950" s="1">
        <v>0.96533690096206171</v>
      </c>
      <c r="P2950" s="1">
        <v>0.91525200610071833</v>
      </c>
      <c r="Q2950" s="1">
        <v>0.94340000152587888</v>
      </c>
      <c r="R2950" s="1">
        <v>0.9329846751933194</v>
      </c>
      <c r="S2950" s="1">
        <v>0.88017774400099913</v>
      </c>
      <c r="T2950" s="1">
        <v>0.88017774400099913</v>
      </c>
      <c r="U2950" s="1">
        <v>0.91525200610071833</v>
      </c>
      <c r="V2950" s="1">
        <v>406.790663</v>
      </c>
      <c r="W2950" s="1">
        <v>379.211635</v>
      </c>
      <c r="X2950" s="1">
        <v>262.000766</v>
      </c>
      <c r="Y2950" s="1">
        <v>389.46</v>
      </c>
      <c r="Z2950" s="7">
        <v>74463.375599999999</v>
      </c>
      <c r="AA2950" s="7">
        <v>3.4287044429</v>
      </c>
      <c r="AB2950" s="7">
        <v>3.0648728165999999</v>
      </c>
      <c r="AC2950" s="7" t="s">
        <v>444</v>
      </c>
      <c r="AD2950" s="7" t="s">
        <v>445</v>
      </c>
      <c r="AE2950" s="7">
        <v>1.8372768189999999</v>
      </c>
      <c r="AF2950" s="7" t="s">
        <v>445</v>
      </c>
      <c r="AG2950" s="7">
        <v>3.3856332907</v>
      </c>
    </row>
    <row r="2951" spans="1:33" ht="30" x14ac:dyDescent="0.25">
      <c r="A2951" s="1">
        <v>101759</v>
      </c>
      <c r="B2951" s="1">
        <v>20002000</v>
      </c>
      <c r="C2951" s="1">
        <v>9222266</v>
      </c>
      <c r="D2951" s="1">
        <v>152011</v>
      </c>
      <c r="E2951" s="248" t="s">
        <v>674</v>
      </c>
      <c r="F2951" s="1">
        <v>34203085</v>
      </c>
      <c r="G2951" s="1">
        <v>1.83</v>
      </c>
      <c r="H2951" s="1">
        <v>72.562318581125936</v>
      </c>
      <c r="I2951" s="1">
        <v>-40.908026251365335</v>
      </c>
      <c r="J2951" s="1">
        <v>6.0189902213514479</v>
      </c>
      <c r="K2951" s="1">
        <v>-69.363875433614083</v>
      </c>
      <c r="L2951" s="1">
        <v>69.748616150168516</v>
      </c>
      <c r="M2951" s="1">
        <v>88.919998168945313</v>
      </c>
      <c r="N2951" s="1">
        <v>0.94811666806538897</v>
      </c>
      <c r="O2951" s="1">
        <v>0.96533690096206171</v>
      </c>
      <c r="P2951" s="1">
        <v>0.91525200610071833</v>
      </c>
      <c r="Q2951" s="1">
        <v>0.94340000152587888</v>
      </c>
      <c r="R2951" s="1">
        <v>0.9329846751933194</v>
      </c>
      <c r="S2951" s="1">
        <v>0.88017774400099913</v>
      </c>
      <c r="T2951" s="1">
        <v>0.88017774400099913</v>
      </c>
      <c r="U2951" s="1">
        <v>0.91525200610071833</v>
      </c>
      <c r="V2951" s="1">
        <v>406.790663</v>
      </c>
      <c r="W2951" s="1">
        <v>379.211635</v>
      </c>
      <c r="X2951" s="1">
        <v>262.000766</v>
      </c>
      <c r="Y2951" s="1">
        <v>389.46</v>
      </c>
      <c r="Z2951" s="7">
        <v>74463.375599999999</v>
      </c>
      <c r="AA2951" s="7">
        <v>3.9760730581999999</v>
      </c>
      <c r="AB2951" s="7">
        <v>3.7831190686</v>
      </c>
      <c r="AC2951" s="7" t="s">
        <v>444</v>
      </c>
      <c r="AD2951" s="7" t="s">
        <v>445</v>
      </c>
      <c r="AE2951" s="7">
        <v>2.3246014831999999</v>
      </c>
      <c r="AF2951" s="7" t="s">
        <v>445</v>
      </c>
      <c r="AG2951" s="7">
        <v>4.1389003867999996</v>
      </c>
    </row>
    <row r="2952" spans="1:33" ht="30" x14ac:dyDescent="0.25">
      <c r="A2952" s="1">
        <v>103857</v>
      </c>
      <c r="B2952" s="1">
        <v>20003000</v>
      </c>
      <c r="C2952" s="1">
        <v>9222277</v>
      </c>
      <c r="D2952" s="1">
        <v>152018</v>
      </c>
      <c r="E2952" s="248" t="s">
        <v>675</v>
      </c>
      <c r="F2952" s="1">
        <v>34203085</v>
      </c>
      <c r="G2952" s="1">
        <v>1.83</v>
      </c>
      <c r="H2952" s="1">
        <v>51.576074029525792</v>
      </c>
      <c r="I2952" s="1">
        <v>-28.549142034105618</v>
      </c>
      <c r="J2952" s="1">
        <v>7.8772317058287236</v>
      </c>
      <c r="K2952" s="1">
        <v>-48.550237061341136</v>
      </c>
      <c r="L2952" s="1">
        <v>48.127598396133081</v>
      </c>
      <c r="M2952" s="1">
        <v>124.79000091552734</v>
      </c>
      <c r="N2952" s="1">
        <v>0.87781785420009051</v>
      </c>
      <c r="O2952" s="1">
        <v>0.96533690096206171</v>
      </c>
      <c r="P2952" s="1">
        <v>0.84738996698268232</v>
      </c>
      <c r="Q2952" s="1">
        <v>0.89187856946672706</v>
      </c>
      <c r="R2952" s="1">
        <v>0.9329846751933194</v>
      </c>
      <c r="S2952" s="1">
        <v>0.83210903744579667</v>
      </c>
      <c r="T2952" s="1">
        <v>0.83210903744579667</v>
      </c>
      <c r="U2952" s="1">
        <v>0.84738996698268232</v>
      </c>
      <c r="V2952" s="1">
        <v>406.790663</v>
      </c>
      <c r="W2952" s="1">
        <v>379.211635</v>
      </c>
      <c r="X2952" s="1">
        <v>262.000766</v>
      </c>
      <c r="Y2952" s="1">
        <v>389.46</v>
      </c>
      <c r="Z2952" s="7">
        <v>74463.375599999999</v>
      </c>
      <c r="AA2952" s="7">
        <v>5.6768371073999999</v>
      </c>
      <c r="AB2952" s="7">
        <v>5.2304109202999998</v>
      </c>
      <c r="AC2952" s="7" t="s">
        <v>444</v>
      </c>
      <c r="AD2952" s="7" t="s">
        <v>445</v>
      </c>
      <c r="AE2952" s="7">
        <v>3.4904663376</v>
      </c>
      <c r="AF2952" s="7" t="s">
        <v>445</v>
      </c>
      <c r="AG2952" s="7">
        <v>5.7975877465999996</v>
      </c>
    </row>
    <row r="2953" spans="1:33" ht="30" x14ac:dyDescent="0.25">
      <c r="A2953" s="1">
        <v>105955</v>
      </c>
      <c r="B2953" s="1">
        <v>20004000</v>
      </c>
      <c r="C2953" s="1">
        <v>9222277</v>
      </c>
      <c r="D2953" s="1">
        <v>152027</v>
      </c>
      <c r="E2953" s="248" t="s">
        <v>675</v>
      </c>
      <c r="F2953" s="1">
        <v>34203085</v>
      </c>
      <c r="G2953" s="1">
        <v>1.83</v>
      </c>
      <c r="H2953" s="1">
        <v>42.627570709478732</v>
      </c>
      <c r="I2953" s="1">
        <v>-25.799989665610923</v>
      </c>
      <c r="J2953" s="1">
        <v>4.1993383698527467</v>
      </c>
      <c r="K2953" s="1">
        <v>-40.53991938186627</v>
      </c>
      <c r="L2953" s="1">
        <v>40.69427903743005</v>
      </c>
      <c r="M2953" s="1">
        <v>124.79000091552734</v>
      </c>
      <c r="N2953" s="1">
        <v>0.87781785420009051</v>
      </c>
      <c r="O2953" s="1">
        <v>0.96533690096206171</v>
      </c>
      <c r="P2953" s="1">
        <v>0.84738996698268232</v>
      </c>
      <c r="Q2953" s="1">
        <v>0.89187856946672706</v>
      </c>
      <c r="R2953" s="1">
        <v>0.9329846751933194</v>
      </c>
      <c r="S2953" s="1">
        <v>0.83210903744579667</v>
      </c>
      <c r="T2953" s="1">
        <v>0.83210903744579667</v>
      </c>
      <c r="U2953" s="1">
        <v>0.84738996698268232</v>
      </c>
      <c r="V2953" s="1">
        <v>406.790663</v>
      </c>
      <c r="W2953" s="1">
        <v>379.211635</v>
      </c>
      <c r="X2953" s="1">
        <v>262.000766</v>
      </c>
      <c r="Y2953" s="1">
        <v>389.46</v>
      </c>
      <c r="Z2953" s="7">
        <v>74463.375599999999</v>
      </c>
      <c r="AA2953" s="7">
        <v>6.8964449662999998</v>
      </c>
      <c r="AB2953" s="7">
        <v>6.5383168571999999</v>
      </c>
      <c r="AC2953" s="7" t="s">
        <v>444</v>
      </c>
      <c r="AD2953" s="7" t="s">
        <v>445</v>
      </c>
      <c r="AE2953" s="7">
        <v>4.3777414590000001</v>
      </c>
      <c r="AF2953" s="7" t="s">
        <v>445</v>
      </c>
      <c r="AG2953" s="7">
        <v>7.1407289796000004</v>
      </c>
    </row>
    <row r="2954" spans="1:33" ht="30" x14ac:dyDescent="0.25">
      <c r="A2954" s="1">
        <v>108053</v>
      </c>
      <c r="B2954" s="1">
        <v>20005000</v>
      </c>
      <c r="C2954" s="1">
        <v>9222266</v>
      </c>
      <c r="D2954" s="1">
        <v>152036</v>
      </c>
      <c r="E2954" s="248" t="s">
        <v>674</v>
      </c>
      <c r="F2954" s="1">
        <v>34203085</v>
      </c>
      <c r="G2954" s="1">
        <v>1.83</v>
      </c>
      <c r="H2954" s="1">
        <v>87.941064529722851</v>
      </c>
      <c r="I2954" s="1">
        <v>-40.055482262990829</v>
      </c>
      <c r="J2954" s="1">
        <v>18.106394287335974</v>
      </c>
      <c r="K2954" s="1">
        <v>-83.835667643590739</v>
      </c>
      <c r="L2954" s="1">
        <v>80.431200832361085</v>
      </c>
      <c r="M2954" s="1">
        <v>88.919998168945313</v>
      </c>
      <c r="N2954" s="1">
        <v>0.94811666806538897</v>
      </c>
      <c r="O2954" s="1">
        <v>0.96533690096206171</v>
      </c>
      <c r="P2954" s="1">
        <v>0.91525200610071833</v>
      </c>
      <c r="Q2954" s="1">
        <v>0.94340000152587888</v>
      </c>
      <c r="R2954" s="1">
        <v>0.9329846751933194</v>
      </c>
      <c r="S2954" s="1">
        <v>0.88017774400099913</v>
      </c>
      <c r="T2954" s="1">
        <v>0.88017774400099913</v>
      </c>
      <c r="U2954" s="1">
        <v>0.91525200610071833</v>
      </c>
      <c r="V2954" s="1">
        <v>406.790663</v>
      </c>
      <c r="W2954" s="1">
        <v>379.211635</v>
      </c>
      <c r="X2954" s="1">
        <v>262.000766</v>
      </c>
      <c r="Y2954" s="1">
        <v>389.46</v>
      </c>
      <c r="Z2954" s="7">
        <v>74463.375599999999</v>
      </c>
      <c r="AA2954" s="7">
        <v>3.3151688160999999</v>
      </c>
      <c r="AB2954" s="7">
        <v>2.9466682775000002</v>
      </c>
      <c r="AC2954" s="7" t="s">
        <v>444</v>
      </c>
      <c r="AD2954" s="7" t="s">
        <v>445</v>
      </c>
      <c r="AE2954" s="7">
        <v>1.7507056319000001</v>
      </c>
      <c r="AF2954" s="7" t="s">
        <v>445</v>
      </c>
      <c r="AG2954" s="7">
        <v>3.2518185435000002</v>
      </c>
    </row>
    <row r="2955" spans="1:33" ht="30" x14ac:dyDescent="0.25">
      <c r="A2955" s="1">
        <v>110151</v>
      </c>
      <c r="B2955" s="1">
        <v>20006000</v>
      </c>
      <c r="C2955" s="1">
        <v>9222266</v>
      </c>
      <c r="D2955" s="1">
        <v>152043</v>
      </c>
      <c r="E2955" s="248" t="s">
        <v>674</v>
      </c>
      <c r="F2955" s="1">
        <v>34203085</v>
      </c>
      <c r="G2955" s="1">
        <v>1.83</v>
      </c>
      <c r="H2955" s="1">
        <v>75.318469517116696</v>
      </c>
      <c r="I2955" s="1">
        <v>-37.787978138005663</v>
      </c>
      <c r="J2955" s="1">
        <v>11.379708454053555</v>
      </c>
      <c r="K2955" s="1">
        <v>-72.393938416188291</v>
      </c>
      <c r="L2955" s="1">
        <v>70.322975682813876</v>
      </c>
      <c r="M2955" s="1">
        <v>88.919998168945313</v>
      </c>
      <c r="N2955" s="1">
        <v>0.94811666806538897</v>
      </c>
      <c r="O2955" s="1">
        <v>0.96533690096206171</v>
      </c>
      <c r="P2955" s="1">
        <v>0.91525200610071833</v>
      </c>
      <c r="Q2955" s="1">
        <v>0.94340000152587888</v>
      </c>
      <c r="R2955" s="1">
        <v>0.9329846751933194</v>
      </c>
      <c r="S2955" s="1">
        <v>0.88017774400099913</v>
      </c>
      <c r="T2955" s="1">
        <v>0.88017774400099913</v>
      </c>
      <c r="U2955" s="1">
        <v>0.91525200610071833</v>
      </c>
      <c r="V2955" s="1">
        <v>406.790663</v>
      </c>
      <c r="W2955" s="1">
        <v>379.211635</v>
      </c>
      <c r="X2955" s="1">
        <v>262.000766</v>
      </c>
      <c r="Y2955" s="1">
        <v>389.46</v>
      </c>
      <c r="Z2955" s="7">
        <v>74463.375599999999</v>
      </c>
      <c r="AA2955" s="7">
        <v>3.9354312199999999</v>
      </c>
      <c r="AB2955" s="7">
        <v>3.6080889840000001</v>
      </c>
      <c r="AC2955" s="7" t="s">
        <v>444</v>
      </c>
      <c r="AD2955" s="7" t="s">
        <v>445</v>
      </c>
      <c r="AE2955" s="7">
        <v>2.1854496134999999</v>
      </c>
      <c r="AF2955" s="7" t="s">
        <v>445</v>
      </c>
      <c r="AG2955" s="7">
        <v>3.9238106682999998</v>
      </c>
    </row>
    <row r="2956" spans="1:33" ht="30" x14ac:dyDescent="0.25">
      <c r="A2956" s="1">
        <v>112249</v>
      </c>
      <c r="B2956" s="1">
        <v>20007000</v>
      </c>
      <c r="C2956" s="1">
        <v>9222277</v>
      </c>
      <c r="D2956" s="1">
        <v>152050</v>
      </c>
      <c r="E2956" s="248" t="s">
        <v>675</v>
      </c>
      <c r="F2956" s="1">
        <v>34203085</v>
      </c>
      <c r="G2956" s="1">
        <v>1.83</v>
      </c>
      <c r="H2956" s="1">
        <v>51.486545017763476</v>
      </c>
      <c r="I2956" s="1">
        <v>-28.310758770756834</v>
      </c>
      <c r="J2956" s="1">
        <v>8.203054502362793</v>
      </c>
      <c r="K2956" s="1">
        <v>-48.677846237751965</v>
      </c>
      <c r="L2956" s="1">
        <v>47.919118611652287</v>
      </c>
      <c r="M2956" s="1">
        <v>124.79000091552734</v>
      </c>
      <c r="N2956" s="1">
        <v>0.87781785420009051</v>
      </c>
      <c r="O2956" s="1">
        <v>0.96533690096206171</v>
      </c>
      <c r="P2956" s="1">
        <v>0.84738996698268232</v>
      </c>
      <c r="Q2956" s="1">
        <v>0.89187856946672706</v>
      </c>
      <c r="R2956" s="1">
        <v>0.9329846751933194</v>
      </c>
      <c r="S2956" s="1">
        <v>0.83210903744579667</v>
      </c>
      <c r="T2956" s="1">
        <v>0.83210903744579667</v>
      </c>
      <c r="U2956" s="1">
        <v>0.84738996698268232</v>
      </c>
      <c r="V2956" s="1">
        <v>406.790663</v>
      </c>
      <c r="W2956" s="1">
        <v>379.211635</v>
      </c>
      <c r="X2956" s="1">
        <v>262.000766</v>
      </c>
      <c r="Y2956" s="1">
        <v>389.46</v>
      </c>
      <c r="Z2956" s="7">
        <v>74463.375599999999</v>
      </c>
      <c r="AA2956" s="7">
        <v>5.7058857543999997</v>
      </c>
      <c r="AB2956" s="7">
        <v>5.2412448679999999</v>
      </c>
      <c r="AC2956" s="7" t="s">
        <v>444</v>
      </c>
      <c r="AD2956" s="7" t="s">
        <v>445</v>
      </c>
      <c r="AE2956" s="7">
        <v>3.4786945614000002</v>
      </c>
      <c r="AF2956" s="7" t="s">
        <v>445</v>
      </c>
      <c r="AG2956" s="7">
        <v>5.779767842</v>
      </c>
    </row>
    <row r="2957" spans="1:33" ht="30" x14ac:dyDescent="0.25">
      <c r="A2957" s="1">
        <v>114347</v>
      </c>
      <c r="B2957" s="1">
        <v>20008000</v>
      </c>
      <c r="C2957" s="1">
        <v>9222277</v>
      </c>
      <c r="D2957" s="1">
        <v>152059</v>
      </c>
      <c r="E2957" s="248" t="s">
        <v>675</v>
      </c>
      <c r="F2957" s="1">
        <v>34203085</v>
      </c>
      <c r="G2957" s="1">
        <v>1.83</v>
      </c>
      <c r="H2957" s="1">
        <v>47.27665058054302</v>
      </c>
      <c r="I2957" s="1">
        <v>-29.161777979046324</v>
      </c>
      <c r="J2957" s="1">
        <v>4.482137248333526</v>
      </c>
      <c r="K2957" s="1">
        <v>-45.27315411078574</v>
      </c>
      <c r="L2957" s="1">
        <v>45.208193142735382</v>
      </c>
      <c r="M2957" s="1">
        <v>124.79000091552734</v>
      </c>
      <c r="N2957" s="1">
        <v>0.87781785420009051</v>
      </c>
      <c r="O2957" s="1">
        <v>0.96533690096206171</v>
      </c>
      <c r="P2957" s="1">
        <v>0.84738996698268232</v>
      </c>
      <c r="Q2957" s="1">
        <v>0.89187856946672706</v>
      </c>
      <c r="R2957" s="1">
        <v>0.9329846751933194</v>
      </c>
      <c r="S2957" s="1">
        <v>0.83210903744579667</v>
      </c>
      <c r="T2957" s="1">
        <v>0.83210903744579667</v>
      </c>
      <c r="U2957" s="1">
        <v>0.84738996698268232</v>
      </c>
      <c r="V2957" s="1">
        <v>406.790663</v>
      </c>
      <c r="W2957" s="1">
        <v>379.211635</v>
      </c>
      <c r="X2957" s="1">
        <v>262.000766</v>
      </c>
      <c r="Y2957" s="1">
        <v>389.46</v>
      </c>
      <c r="Z2957" s="7">
        <v>74463.375599999999</v>
      </c>
      <c r="AA2957" s="7">
        <v>6.1080065917999997</v>
      </c>
      <c r="AB2957" s="7">
        <v>5.7970156708999996</v>
      </c>
      <c r="AC2957" s="7" t="s">
        <v>444</v>
      </c>
      <c r="AD2957" s="7" t="s">
        <v>445</v>
      </c>
      <c r="AE2957" s="7">
        <v>3.8155073240999999</v>
      </c>
      <c r="AF2957" s="7" t="s">
        <v>445</v>
      </c>
      <c r="AG2957" s="7">
        <v>6.2896289870000004</v>
      </c>
    </row>
    <row r="2958" spans="1:33" ht="30" x14ac:dyDescent="0.25">
      <c r="A2958" s="1">
        <v>117529</v>
      </c>
      <c r="B2958" s="1">
        <v>20009000</v>
      </c>
      <c r="C2958" s="1">
        <v>9222266</v>
      </c>
      <c r="D2958" s="1">
        <v>152070</v>
      </c>
      <c r="E2958" s="248" t="s">
        <v>674</v>
      </c>
      <c r="F2958" s="1">
        <v>34203085</v>
      </c>
      <c r="G2958" s="1">
        <v>1.83</v>
      </c>
      <c r="H2958" s="1">
        <v>78.2891224357667</v>
      </c>
      <c r="I2958" s="1">
        <v>-38.449444215851102</v>
      </c>
      <c r="J2958" s="1">
        <v>11.899310184054201</v>
      </c>
      <c r="K2958" s="1">
        <v>-74.221795526014631</v>
      </c>
      <c r="L2958" s="1">
        <v>73.070807463061541</v>
      </c>
      <c r="M2958" s="1">
        <v>88.919998168945313</v>
      </c>
      <c r="N2958" s="1">
        <v>0.94811666806538897</v>
      </c>
      <c r="O2958" s="1">
        <v>0.96533690096206171</v>
      </c>
      <c r="P2958" s="1">
        <v>0.91525200610071833</v>
      </c>
      <c r="Q2958" s="1">
        <v>0.94340000152587888</v>
      </c>
      <c r="R2958" s="1">
        <v>0.9329846751933194</v>
      </c>
      <c r="S2958" s="1">
        <v>0.88017774400099913</v>
      </c>
      <c r="T2958" s="1">
        <v>0.88017774400099913</v>
      </c>
      <c r="U2958" s="1">
        <v>0.91525200610071833</v>
      </c>
      <c r="V2958" s="1">
        <v>406.790663</v>
      </c>
      <c r="W2958" s="1">
        <v>379.211635</v>
      </c>
      <c r="X2958" s="1">
        <v>262.000766</v>
      </c>
      <c r="Y2958" s="1">
        <v>389.46</v>
      </c>
      <c r="Z2958" s="7">
        <v>74463.375599999999</v>
      </c>
      <c r="AA2958" s="7">
        <v>3.7498340543999999</v>
      </c>
      <c r="AB2958" s="7">
        <v>3.4332366856999998</v>
      </c>
      <c r="AC2958" s="7" t="s">
        <v>444</v>
      </c>
      <c r="AD2958" s="7" t="s">
        <v>445</v>
      </c>
      <c r="AE2958" s="7">
        <v>2.1070016766999999</v>
      </c>
      <c r="AF2958" s="7" t="s">
        <v>445</v>
      </c>
      <c r="AG2958" s="7">
        <v>3.8025521852000002</v>
      </c>
    </row>
    <row r="2959" spans="1:33" ht="45" x14ac:dyDescent="0.25">
      <c r="A2959" s="1">
        <v>117530</v>
      </c>
      <c r="B2959" s="1">
        <v>20009000</v>
      </c>
      <c r="C2959" s="1">
        <v>9222265</v>
      </c>
      <c r="D2959" s="1">
        <v>152069</v>
      </c>
      <c r="E2959" s="248" t="s">
        <v>673</v>
      </c>
      <c r="F2959" s="1">
        <v>34203085</v>
      </c>
      <c r="G2959" s="1">
        <v>1.83</v>
      </c>
      <c r="H2959" s="1">
        <v>71.839455308681778</v>
      </c>
      <c r="I2959" s="1">
        <v>-16.749710256017366</v>
      </c>
      <c r="J2959" s="1">
        <v>29.122144337439622</v>
      </c>
      <c r="K2959" s="1">
        <v>-68.187258276076292</v>
      </c>
      <c r="L2959" s="1">
        <v>62.589760261788406</v>
      </c>
      <c r="M2959" s="1">
        <v>62.837501525878906</v>
      </c>
      <c r="N2959" s="1">
        <v>0.96804079744550919</v>
      </c>
      <c r="O2959" s="1">
        <v>0.96533690096206171</v>
      </c>
      <c r="P2959" s="1">
        <v>0.93448550341089076</v>
      </c>
      <c r="Q2959" s="1">
        <v>0.96513541539510095</v>
      </c>
      <c r="R2959" s="1">
        <v>0.9329846751933194</v>
      </c>
      <c r="S2959" s="1">
        <v>0.90045655204996766</v>
      </c>
      <c r="T2959" s="1">
        <v>0.90045655204996766</v>
      </c>
      <c r="U2959" s="1">
        <v>0.93448550341089076</v>
      </c>
      <c r="V2959" s="1">
        <v>406.790663</v>
      </c>
      <c r="W2959" s="1">
        <v>379.211635</v>
      </c>
      <c r="X2959" s="1">
        <v>262.000766</v>
      </c>
      <c r="Y2959" s="1">
        <v>389.46</v>
      </c>
      <c r="Z2959" s="7">
        <v>74463.375599999999</v>
      </c>
      <c r="AA2959" s="7">
        <v>4.6617532028999999</v>
      </c>
      <c r="AB2959" s="7">
        <v>3.9327736981000001</v>
      </c>
      <c r="AC2959" s="7" t="s">
        <v>444</v>
      </c>
      <c r="AD2959" s="7" t="s">
        <v>445</v>
      </c>
      <c r="AE2959" s="7">
        <v>2.4598884358999999</v>
      </c>
      <c r="AF2959" s="7" t="s">
        <v>445</v>
      </c>
      <c r="AG2959" s="7">
        <v>4.3374300911999999</v>
      </c>
    </row>
    <row r="2960" spans="1:33" ht="30" x14ac:dyDescent="0.25">
      <c r="A2960" s="1">
        <v>121725</v>
      </c>
      <c r="B2960" s="1">
        <v>20010000</v>
      </c>
      <c r="C2960" s="1">
        <v>9222266</v>
      </c>
      <c r="D2960" s="1">
        <v>152080</v>
      </c>
      <c r="E2960" s="248" t="s">
        <v>674</v>
      </c>
      <c r="F2960" s="1">
        <v>34203085</v>
      </c>
      <c r="G2960" s="1">
        <v>1.83</v>
      </c>
      <c r="H2960" s="1">
        <v>72.383726420376249</v>
      </c>
      <c r="I2960" s="1">
        <v>-44.819153677415414</v>
      </c>
      <c r="J2960" s="1">
        <v>0.96669200791004239</v>
      </c>
      <c r="K2960" s="1">
        <v>-67.777128302618422</v>
      </c>
      <c r="L2960" s="1">
        <v>71.907027290944569</v>
      </c>
      <c r="M2960" s="1">
        <v>88.919998168945313</v>
      </c>
      <c r="N2960" s="1">
        <v>0.94811666806538897</v>
      </c>
      <c r="O2960" s="1">
        <v>0.96533690096206171</v>
      </c>
      <c r="P2960" s="1">
        <v>0.91525200610071833</v>
      </c>
      <c r="Q2960" s="1">
        <v>0.94340000152587888</v>
      </c>
      <c r="R2960" s="1">
        <v>0.9329846751933194</v>
      </c>
      <c r="S2960" s="1">
        <v>0.88017774400099913</v>
      </c>
      <c r="T2960" s="1">
        <v>0.88017774400099913</v>
      </c>
      <c r="U2960" s="1">
        <v>0.91525200610071833</v>
      </c>
      <c r="V2960" s="1">
        <v>406.790663</v>
      </c>
      <c r="W2960" s="1">
        <v>379.211635</v>
      </c>
      <c r="X2960" s="1">
        <v>262.000766</v>
      </c>
      <c r="Y2960" s="1">
        <v>389.46</v>
      </c>
      <c r="Z2960" s="7">
        <v>74463.375599999999</v>
      </c>
      <c r="AA2960" s="7">
        <v>3.8267078024000001</v>
      </c>
      <c r="AB2960" s="7">
        <v>3.7949204446000002</v>
      </c>
      <c r="AC2960" s="7" t="s">
        <v>444</v>
      </c>
      <c r="AD2960" s="7" t="s">
        <v>445</v>
      </c>
      <c r="AE2960" s="7">
        <v>2.4024345515999999</v>
      </c>
      <c r="AF2960" s="7" t="s">
        <v>445</v>
      </c>
      <c r="AG2960" s="7">
        <v>4.2592084560999997</v>
      </c>
    </row>
    <row r="2961" spans="1:33" ht="45" x14ac:dyDescent="0.25">
      <c r="A2961" s="1">
        <v>121726</v>
      </c>
      <c r="B2961" s="1">
        <v>20010000</v>
      </c>
      <c r="C2961" s="1">
        <v>9222265</v>
      </c>
      <c r="D2961" s="1">
        <v>152079</v>
      </c>
      <c r="E2961" s="248" t="s">
        <v>673</v>
      </c>
      <c r="F2961" s="1">
        <v>34203085</v>
      </c>
      <c r="G2961" s="1">
        <v>1.83</v>
      </c>
      <c r="H2961" s="1">
        <v>65.922384795872659</v>
      </c>
      <c r="I2961" s="1">
        <v>-23.167412696531624</v>
      </c>
      <c r="J2961" s="1">
        <v>18.201200137580628</v>
      </c>
      <c r="K2961" s="1">
        <v>-61.694598594863635</v>
      </c>
      <c r="L2961" s="1">
        <v>58.974273991827637</v>
      </c>
      <c r="M2961" s="1">
        <v>62.837501525878906</v>
      </c>
      <c r="N2961" s="1">
        <v>0.96804079744550919</v>
      </c>
      <c r="O2961" s="1">
        <v>0.96533690096206171</v>
      </c>
      <c r="P2961" s="1">
        <v>0.93448550341089076</v>
      </c>
      <c r="Q2961" s="1">
        <v>0.96513541539510095</v>
      </c>
      <c r="R2961" s="1">
        <v>0.9329846751933194</v>
      </c>
      <c r="S2961" s="1">
        <v>0.90045655204996766</v>
      </c>
      <c r="T2961" s="1">
        <v>0.90045655204996766</v>
      </c>
      <c r="U2961" s="1">
        <v>0.93448550341089076</v>
      </c>
      <c r="V2961" s="1">
        <v>406.790663</v>
      </c>
      <c r="W2961" s="1">
        <v>379.211635</v>
      </c>
      <c r="X2961" s="1">
        <v>262.000766</v>
      </c>
      <c r="Y2961" s="1">
        <v>389.46</v>
      </c>
      <c r="Z2961" s="7">
        <v>74463.375599999999</v>
      </c>
      <c r="AA2961" s="7">
        <v>5.0088535500000004</v>
      </c>
      <c r="AB2961" s="7">
        <v>4.3755302804999996</v>
      </c>
      <c r="AC2961" s="7" t="s">
        <v>444</v>
      </c>
      <c r="AD2961" s="7" t="s">
        <v>445</v>
      </c>
      <c r="AE2961" s="7">
        <v>2.8240026155</v>
      </c>
      <c r="AF2961" s="7" t="s">
        <v>445</v>
      </c>
      <c r="AG2961" s="7">
        <v>4.8991343237000002</v>
      </c>
    </row>
    <row r="2962" spans="1:33" ht="30" x14ac:dyDescent="0.25">
      <c r="A2962" s="1">
        <v>124837</v>
      </c>
      <c r="B2962" s="1">
        <v>20011000</v>
      </c>
      <c r="C2962" s="1">
        <v>9222277</v>
      </c>
      <c r="D2962" s="1">
        <v>152087</v>
      </c>
      <c r="E2962" s="248" t="s">
        <v>675</v>
      </c>
      <c r="F2962" s="1">
        <v>34203085</v>
      </c>
      <c r="G2962" s="1">
        <v>1.83</v>
      </c>
      <c r="H2962" s="1">
        <v>53.312874321458949</v>
      </c>
      <c r="I2962" s="1">
        <v>-28.579907261378587</v>
      </c>
      <c r="J2962" s="1">
        <v>8.9833285672142331</v>
      </c>
      <c r="K2962" s="1">
        <v>-50.13965066779221</v>
      </c>
      <c r="L2962" s="1">
        <v>49.441209780836694</v>
      </c>
      <c r="M2962" s="1">
        <v>124.79000091552734</v>
      </c>
      <c r="N2962" s="1">
        <v>0.87781785420009051</v>
      </c>
      <c r="O2962" s="1">
        <v>0.96533690096206171</v>
      </c>
      <c r="P2962" s="1">
        <v>0.84738996698268232</v>
      </c>
      <c r="Q2962" s="1">
        <v>0.89187856946672706</v>
      </c>
      <c r="R2962" s="1">
        <v>0.9329846751933194</v>
      </c>
      <c r="S2962" s="1">
        <v>0.83210903744579667</v>
      </c>
      <c r="T2962" s="1">
        <v>0.83210903744579667</v>
      </c>
      <c r="U2962" s="1">
        <v>0.84738996698268232</v>
      </c>
      <c r="V2962" s="1">
        <v>406.790663</v>
      </c>
      <c r="W2962" s="1">
        <v>379.211635</v>
      </c>
      <c r="X2962" s="1">
        <v>262.000766</v>
      </c>
      <c r="Y2962" s="1">
        <v>389.46</v>
      </c>
      <c r="Z2962" s="7">
        <v>74463.375599999999</v>
      </c>
      <c r="AA2962" s="7">
        <v>5.4994391579000004</v>
      </c>
      <c r="AB2962" s="7">
        <v>5.0274396934999999</v>
      </c>
      <c r="AC2962" s="7" t="s">
        <v>444</v>
      </c>
      <c r="AD2962" s="7" t="s">
        <v>445</v>
      </c>
      <c r="AE2962" s="7">
        <v>3.3481197476000002</v>
      </c>
      <c r="AF2962" s="7" t="s">
        <v>445</v>
      </c>
      <c r="AG2962" s="7">
        <v>5.5821060208000004</v>
      </c>
    </row>
    <row r="2963" spans="1:33" ht="30" x14ac:dyDescent="0.25">
      <c r="A2963" s="1">
        <v>126935</v>
      </c>
      <c r="B2963" s="1">
        <v>20012000</v>
      </c>
      <c r="C2963" s="1">
        <v>9222266</v>
      </c>
      <c r="D2963" s="1">
        <v>152096</v>
      </c>
      <c r="E2963" s="248" t="s">
        <v>674</v>
      </c>
      <c r="F2963" s="1">
        <v>34203085</v>
      </c>
      <c r="G2963" s="1">
        <v>1.83</v>
      </c>
      <c r="H2963" s="1">
        <v>72.618964242509591</v>
      </c>
      <c r="I2963" s="1">
        <v>-40.547615846757282</v>
      </c>
      <c r="J2963" s="1">
        <v>6.4351860951735596</v>
      </c>
      <c r="K2963" s="1">
        <v>-69.446925743622003</v>
      </c>
      <c r="L2963" s="1">
        <v>69.625491335156553</v>
      </c>
      <c r="M2963" s="1">
        <v>88.919998168945313</v>
      </c>
      <c r="N2963" s="1">
        <v>0.94811666806538897</v>
      </c>
      <c r="O2963" s="1">
        <v>0.96533690096206171</v>
      </c>
      <c r="P2963" s="1">
        <v>0.91525200610071833</v>
      </c>
      <c r="Q2963" s="1">
        <v>0.94340000152587888</v>
      </c>
      <c r="R2963" s="1">
        <v>0.9329846751933194</v>
      </c>
      <c r="S2963" s="1">
        <v>0.88017774400099913</v>
      </c>
      <c r="T2963" s="1">
        <v>0.88017774400099913</v>
      </c>
      <c r="U2963" s="1">
        <v>0.91525200610071833</v>
      </c>
      <c r="V2963" s="1">
        <v>406.790663</v>
      </c>
      <c r="W2963" s="1">
        <v>379.211635</v>
      </c>
      <c r="X2963" s="1">
        <v>262.000766</v>
      </c>
      <c r="Y2963" s="1">
        <v>389.46</v>
      </c>
      <c r="Z2963" s="7">
        <v>74463.375599999999</v>
      </c>
      <c r="AA2963" s="7">
        <v>3.9848726812000002</v>
      </c>
      <c r="AB2963" s="7">
        <v>3.7793880467999998</v>
      </c>
      <c r="AC2963" s="7" t="s">
        <v>444</v>
      </c>
      <c r="AD2963" s="7" t="s">
        <v>445</v>
      </c>
      <c r="AE2963" s="7">
        <v>2.320625653</v>
      </c>
      <c r="AF2963" s="7" t="s">
        <v>445</v>
      </c>
      <c r="AG2963" s="7">
        <v>4.1327548697000003</v>
      </c>
    </row>
    <row r="2964" spans="1:33" ht="30" x14ac:dyDescent="0.25">
      <c r="A2964" s="1">
        <v>129033</v>
      </c>
      <c r="B2964" s="1">
        <v>20013000</v>
      </c>
      <c r="C2964" s="1">
        <v>9222266</v>
      </c>
      <c r="D2964" s="1">
        <v>152105</v>
      </c>
      <c r="E2964" s="248" t="s">
        <v>674</v>
      </c>
      <c r="F2964" s="1">
        <v>34203085</v>
      </c>
      <c r="G2964" s="1">
        <v>1.83</v>
      </c>
      <c r="H2964" s="1">
        <v>99.44960117319188</v>
      </c>
      <c r="I2964" s="1">
        <v>-57.432881690677007</v>
      </c>
      <c r="J2964" s="1">
        <v>10.326896244134016</v>
      </c>
      <c r="K2964" s="1">
        <v>-92.617031019949664</v>
      </c>
      <c r="L2964" s="1">
        <v>94.711275226914452</v>
      </c>
      <c r="M2964" s="1">
        <v>88.919998168945313</v>
      </c>
      <c r="N2964" s="1">
        <v>0.94811666806538897</v>
      </c>
      <c r="O2964" s="1">
        <v>0.96533690096206171</v>
      </c>
      <c r="P2964" s="1">
        <v>0.91525200610071833</v>
      </c>
      <c r="Q2964" s="1">
        <v>0.94340000152587888</v>
      </c>
      <c r="R2964" s="1">
        <v>0.9329846751933194</v>
      </c>
      <c r="S2964" s="1">
        <v>0.88017774400099913</v>
      </c>
      <c r="T2964" s="1">
        <v>0.88017774400099913</v>
      </c>
      <c r="U2964" s="1">
        <v>0.91525200610071833</v>
      </c>
      <c r="V2964" s="1">
        <v>406.790663</v>
      </c>
      <c r="W2964" s="1">
        <v>379.211635</v>
      </c>
      <c r="X2964" s="1">
        <v>262.000766</v>
      </c>
      <c r="Y2964" s="1">
        <v>389.46</v>
      </c>
      <c r="Z2964" s="7">
        <v>74463.375599999999</v>
      </c>
      <c r="AA2964" s="7">
        <v>2.6645500637000001</v>
      </c>
      <c r="AB2964" s="7">
        <v>2.4899507447000002</v>
      </c>
      <c r="AC2964" s="7" t="s">
        <v>444</v>
      </c>
      <c r="AD2964" s="7" t="s">
        <v>445</v>
      </c>
      <c r="AE2964" s="7">
        <v>1.4899010538999999</v>
      </c>
      <c r="AF2964" s="7" t="s">
        <v>445</v>
      </c>
      <c r="AG2964" s="7">
        <v>2.8486878965</v>
      </c>
    </row>
    <row r="2965" spans="1:33" ht="30" x14ac:dyDescent="0.25">
      <c r="A2965" s="1">
        <v>131131</v>
      </c>
      <c r="B2965" s="1">
        <v>20014000</v>
      </c>
      <c r="C2965" s="1">
        <v>9222277</v>
      </c>
      <c r="D2965" s="1">
        <v>152112</v>
      </c>
      <c r="E2965" s="248" t="s">
        <v>675</v>
      </c>
      <c r="F2965" s="1">
        <v>34203085</v>
      </c>
      <c r="G2965" s="1">
        <v>1.83</v>
      </c>
      <c r="H2965" s="1">
        <v>57.364500416389099</v>
      </c>
      <c r="I2965" s="1">
        <v>-28.62218095152009</v>
      </c>
      <c r="J2965" s="1">
        <v>11.829114530009248</v>
      </c>
      <c r="K2965" s="1">
        <v>-54.135009577767697</v>
      </c>
      <c r="L2965" s="1">
        <v>52.464373294889448</v>
      </c>
      <c r="M2965" s="1">
        <v>124.79000091552734</v>
      </c>
      <c r="N2965" s="1">
        <v>0.87781785420009051</v>
      </c>
      <c r="O2965" s="1">
        <v>0.96533690096206171</v>
      </c>
      <c r="P2965" s="1">
        <v>0.84738996698268232</v>
      </c>
      <c r="Q2965" s="1">
        <v>0.89187856946672706</v>
      </c>
      <c r="R2965" s="1">
        <v>0.9329846751933194</v>
      </c>
      <c r="S2965" s="1">
        <v>0.83210903744579667</v>
      </c>
      <c r="T2965" s="1">
        <v>0.83210903744579667</v>
      </c>
      <c r="U2965" s="1">
        <v>0.84738996698268232</v>
      </c>
      <c r="V2965" s="1">
        <v>406.790663</v>
      </c>
      <c r="W2965" s="1">
        <v>379.211635</v>
      </c>
      <c r="X2965" s="1">
        <v>262.000766</v>
      </c>
      <c r="Y2965" s="1">
        <v>389.46</v>
      </c>
      <c r="Z2965" s="7">
        <v>74463.375599999999</v>
      </c>
      <c r="AA2965" s="7">
        <v>5.1249208688000003</v>
      </c>
      <c r="AB2965" s="7">
        <v>4.6017246298999996</v>
      </c>
      <c r="AC2965" s="7" t="s">
        <v>444</v>
      </c>
      <c r="AD2965" s="7" t="s">
        <v>445</v>
      </c>
      <c r="AE2965" s="7">
        <v>3.0272128315</v>
      </c>
      <c r="AF2965" s="7" t="s">
        <v>445</v>
      </c>
      <c r="AG2965" s="7">
        <v>5.0963228623000001</v>
      </c>
    </row>
    <row r="2966" spans="1:33" ht="30" x14ac:dyDescent="0.25">
      <c r="A2966" s="1">
        <v>133229</v>
      </c>
      <c r="B2966" s="1">
        <v>20015000</v>
      </c>
      <c r="C2966" s="1">
        <v>9222277</v>
      </c>
      <c r="D2966" s="1">
        <v>152119</v>
      </c>
      <c r="E2966" s="248" t="s">
        <v>675</v>
      </c>
      <c r="F2966" s="1">
        <v>34203085</v>
      </c>
      <c r="G2966" s="1">
        <v>1.83</v>
      </c>
      <c r="H2966" s="1">
        <v>45.61925326102228</v>
      </c>
      <c r="I2966" s="1">
        <v>-25.379308606699126</v>
      </c>
      <c r="J2966" s="1">
        <v>6.7680813146259009</v>
      </c>
      <c r="K2966" s="1">
        <v>-43.516516243262643</v>
      </c>
      <c r="L2966" s="1">
        <v>42.643479361957155</v>
      </c>
      <c r="M2966" s="1">
        <v>124.79000091552734</v>
      </c>
      <c r="N2966" s="1">
        <v>0.87781785420009051</v>
      </c>
      <c r="O2966" s="1">
        <v>0.96533690096206171</v>
      </c>
      <c r="P2966" s="1">
        <v>0.84738996698268232</v>
      </c>
      <c r="Q2966" s="1">
        <v>0.89187856946672706</v>
      </c>
      <c r="R2966" s="1">
        <v>0.9329846751933194</v>
      </c>
      <c r="S2966" s="1">
        <v>0.83210903744579667</v>
      </c>
      <c r="T2966" s="1">
        <v>0.83210903744579667</v>
      </c>
      <c r="U2966" s="1">
        <v>0.84738996698268232</v>
      </c>
      <c r="V2966" s="1">
        <v>406.790663</v>
      </c>
      <c r="W2966" s="1">
        <v>379.211635</v>
      </c>
      <c r="X2966" s="1">
        <v>262.000766</v>
      </c>
      <c r="Y2966" s="1">
        <v>389.46</v>
      </c>
      <c r="Z2966" s="7">
        <v>74463.375599999999</v>
      </c>
      <c r="AA2966" s="7">
        <v>6.5355045993000003</v>
      </c>
      <c r="AB2966" s="7">
        <v>6.0439586773</v>
      </c>
      <c r="AC2966" s="7" t="s">
        <v>444</v>
      </c>
      <c r="AD2966" s="7" t="s">
        <v>445</v>
      </c>
      <c r="AE2966" s="7">
        <v>4.0098956449000003</v>
      </c>
      <c r="AF2966" s="7" t="s">
        <v>445</v>
      </c>
      <c r="AG2966" s="7">
        <v>6.5838905554</v>
      </c>
    </row>
    <row r="2967" spans="1:33" ht="30" x14ac:dyDescent="0.25">
      <c r="A2967" s="1">
        <v>135327</v>
      </c>
      <c r="B2967" s="1">
        <v>20016000</v>
      </c>
      <c r="C2967" s="1">
        <v>9222277</v>
      </c>
      <c r="D2967" s="1">
        <v>152126</v>
      </c>
      <c r="E2967" s="248" t="s">
        <v>675</v>
      </c>
      <c r="F2967" s="1">
        <v>34203085</v>
      </c>
      <c r="G2967" s="1">
        <v>1.83</v>
      </c>
      <c r="H2967" s="1">
        <v>55.277122954199655</v>
      </c>
      <c r="I2967" s="1">
        <v>-27.647137614198371</v>
      </c>
      <c r="J2967" s="1">
        <v>11.056964710167168</v>
      </c>
      <c r="K2967" s="1">
        <v>-51.927917422456389</v>
      </c>
      <c r="L2967" s="1">
        <v>50.665546375342707</v>
      </c>
      <c r="M2967" s="1">
        <v>124.79000091552734</v>
      </c>
      <c r="N2967" s="1">
        <v>0.87781785420009051</v>
      </c>
      <c r="O2967" s="1">
        <v>0.96533690096206171</v>
      </c>
      <c r="P2967" s="1">
        <v>0.84738996698268232</v>
      </c>
      <c r="Q2967" s="1">
        <v>0.89187856946672706</v>
      </c>
      <c r="R2967" s="1">
        <v>0.9329846751933194</v>
      </c>
      <c r="S2967" s="1">
        <v>0.83210903744579667</v>
      </c>
      <c r="T2967" s="1">
        <v>0.83210903744579667</v>
      </c>
      <c r="U2967" s="1">
        <v>0.84738996698268232</v>
      </c>
      <c r="V2967" s="1">
        <v>406.790663</v>
      </c>
      <c r="W2967" s="1">
        <v>379.211635</v>
      </c>
      <c r="X2967" s="1">
        <v>262.000766</v>
      </c>
      <c r="Y2967" s="1">
        <v>389.46</v>
      </c>
      <c r="Z2967" s="7">
        <v>74463.375599999999</v>
      </c>
      <c r="AA2967" s="7">
        <v>5.3423797403000002</v>
      </c>
      <c r="AB2967" s="7">
        <v>4.8132572334999999</v>
      </c>
      <c r="AC2967" s="7" t="s">
        <v>444</v>
      </c>
      <c r="AD2967" s="7" t="s">
        <v>445</v>
      </c>
      <c r="AE2967" s="7">
        <v>3.1983814492999998</v>
      </c>
      <c r="AF2967" s="7" t="s">
        <v>445</v>
      </c>
      <c r="AG2967" s="7">
        <v>5.3554348589999998</v>
      </c>
    </row>
    <row r="2968" spans="1:33" ht="30" x14ac:dyDescent="0.25">
      <c r="A2968" s="1">
        <v>137425</v>
      </c>
      <c r="B2968" s="1">
        <v>20017000</v>
      </c>
      <c r="C2968" s="1">
        <v>9222277</v>
      </c>
      <c r="D2968" s="1">
        <v>152133</v>
      </c>
      <c r="E2968" s="248" t="s">
        <v>675</v>
      </c>
      <c r="F2968" s="1">
        <v>34203085</v>
      </c>
      <c r="G2968" s="1">
        <v>1.83</v>
      </c>
      <c r="H2968" s="1">
        <v>42.38565880387555</v>
      </c>
      <c r="I2968" s="1">
        <v>-28.104815804184447</v>
      </c>
      <c r="J2968" s="1">
        <v>1.5529365276733893</v>
      </c>
      <c r="K2968" s="1">
        <v>-40.167760955339311</v>
      </c>
      <c r="L2968" s="1">
        <v>41.633564915015263</v>
      </c>
      <c r="M2968" s="1">
        <v>124.79000091552734</v>
      </c>
      <c r="N2968" s="1">
        <v>0.87781785420009051</v>
      </c>
      <c r="O2968" s="1">
        <v>0.96533690096206171</v>
      </c>
      <c r="P2968" s="1">
        <v>0.84738996698268232</v>
      </c>
      <c r="Q2968" s="1">
        <v>0.89187856946672706</v>
      </c>
      <c r="R2968" s="1">
        <v>0.9329846751933194</v>
      </c>
      <c r="S2968" s="1">
        <v>0.83210903744579667</v>
      </c>
      <c r="T2968" s="1">
        <v>0.83210903744579667</v>
      </c>
      <c r="U2968" s="1">
        <v>0.84738996698268232</v>
      </c>
      <c r="V2968" s="1">
        <v>406.790663</v>
      </c>
      <c r="W2968" s="1">
        <v>379.211635</v>
      </c>
      <c r="X2968" s="1">
        <v>262.000766</v>
      </c>
      <c r="Y2968" s="1">
        <v>389.46</v>
      </c>
      <c r="Z2968" s="7">
        <v>74463.375599999999</v>
      </c>
      <c r="AA2968" s="7">
        <v>6.7182949747</v>
      </c>
      <c r="AB2968" s="7">
        <v>6.5813410462000004</v>
      </c>
      <c r="AC2968" s="7" t="s">
        <v>444</v>
      </c>
      <c r="AD2968" s="7" t="s">
        <v>445</v>
      </c>
      <c r="AE2968" s="7">
        <v>4.4275667853999998</v>
      </c>
      <c r="AF2968" s="7" t="s">
        <v>445</v>
      </c>
      <c r="AG2968" s="7">
        <v>7.2161536687999996</v>
      </c>
    </row>
    <row r="2969" spans="1:33" ht="30" x14ac:dyDescent="0.25">
      <c r="A2969" s="1">
        <v>139523</v>
      </c>
      <c r="B2969" s="1">
        <v>20018000</v>
      </c>
      <c r="C2969" s="1">
        <v>9222277</v>
      </c>
      <c r="D2969" s="1">
        <v>152139</v>
      </c>
      <c r="E2969" s="248" t="s">
        <v>675</v>
      </c>
      <c r="F2969" s="1">
        <v>34203085</v>
      </c>
      <c r="G2969" s="1">
        <v>1.83</v>
      </c>
      <c r="H2969" s="1">
        <v>48.451897379416465</v>
      </c>
      <c r="I2969" s="1">
        <v>-25.698060211860025</v>
      </c>
      <c r="J2969" s="1">
        <v>8.3861107027195807</v>
      </c>
      <c r="K2969" s="1">
        <v>-45.758051930602953</v>
      </c>
      <c r="L2969" s="1">
        <v>44.854293175561487</v>
      </c>
      <c r="M2969" s="1">
        <v>124.79000091552734</v>
      </c>
      <c r="N2969" s="1">
        <v>0.87781785420009051</v>
      </c>
      <c r="O2969" s="1">
        <v>0.96533690096206171</v>
      </c>
      <c r="P2969" s="1">
        <v>0.84738996698268232</v>
      </c>
      <c r="Q2969" s="1">
        <v>0.89187856946672706</v>
      </c>
      <c r="R2969" s="1">
        <v>0.9329846751933194</v>
      </c>
      <c r="S2969" s="1">
        <v>0.83210903744579667</v>
      </c>
      <c r="T2969" s="1">
        <v>0.83210903744579667</v>
      </c>
      <c r="U2969" s="1">
        <v>0.84738996698268232</v>
      </c>
      <c r="V2969" s="1">
        <v>406.790663</v>
      </c>
      <c r="W2969" s="1">
        <v>379.211635</v>
      </c>
      <c r="X2969" s="1">
        <v>262.000766</v>
      </c>
      <c r="Y2969" s="1">
        <v>389.46</v>
      </c>
      <c r="Z2969" s="7">
        <v>74463.375599999999</v>
      </c>
      <c r="AA2969" s="7">
        <v>6.1640886994999997</v>
      </c>
      <c r="AB2969" s="7">
        <v>5.6321475987999996</v>
      </c>
      <c r="AC2969" s="7" t="s">
        <v>444</v>
      </c>
      <c r="AD2969" s="7" t="s">
        <v>445</v>
      </c>
      <c r="AE2969" s="7">
        <v>3.76447742</v>
      </c>
      <c r="AF2969" s="7" t="s">
        <v>445</v>
      </c>
      <c r="AG2969" s="7">
        <v>6.2123808294999998</v>
      </c>
    </row>
    <row r="2970" spans="1:33" ht="30" x14ac:dyDescent="0.25">
      <c r="A2970" s="1">
        <v>141621</v>
      </c>
      <c r="B2970" s="1">
        <v>20019000</v>
      </c>
      <c r="C2970" s="1">
        <v>9222277</v>
      </c>
      <c r="D2970" s="1">
        <v>152147</v>
      </c>
      <c r="E2970" s="248" t="s">
        <v>675</v>
      </c>
      <c r="F2970" s="1">
        <v>34203085</v>
      </c>
      <c r="G2970" s="1">
        <v>1.83</v>
      </c>
      <c r="H2970" s="1">
        <v>47.78063362585047</v>
      </c>
      <c r="I2970" s="1">
        <v>-26.593813323280433</v>
      </c>
      <c r="J2970" s="1">
        <v>7.1697219015331184</v>
      </c>
      <c r="K2970" s="1">
        <v>-45.102373347861544</v>
      </c>
      <c r="L2970" s="1">
        <v>44.633676036514849</v>
      </c>
      <c r="M2970" s="1">
        <v>124.79000091552734</v>
      </c>
      <c r="N2970" s="1">
        <v>0.87781785420009051</v>
      </c>
      <c r="O2970" s="1">
        <v>0.96533690096206171</v>
      </c>
      <c r="P2970" s="1">
        <v>0.84738996698268232</v>
      </c>
      <c r="Q2970" s="1">
        <v>0.89187856946672706</v>
      </c>
      <c r="R2970" s="1">
        <v>0.9329846751933194</v>
      </c>
      <c r="S2970" s="1">
        <v>0.83210903744579667</v>
      </c>
      <c r="T2970" s="1">
        <v>0.83210903744579667</v>
      </c>
      <c r="U2970" s="1">
        <v>0.84738996698268232</v>
      </c>
      <c r="V2970" s="1">
        <v>406.790663</v>
      </c>
      <c r="W2970" s="1">
        <v>379.211635</v>
      </c>
      <c r="X2970" s="1">
        <v>262.000766</v>
      </c>
      <c r="Y2970" s="1">
        <v>389.46</v>
      </c>
      <c r="Z2970" s="7">
        <v>74463.375599999999</v>
      </c>
      <c r="AA2970" s="7">
        <v>6.1994996467999997</v>
      </c>
      <c r="AB2970" s="7">
        <v>5.7253217564999996</v>
      </c>
      <c r="AC2970" s="7" t="s">
        <v>444</v>
      </c>
      <c r="AD2970" s="7" t="s">
        <v>445</v>
      </c>
      <c r="AE2970" s="7">
        <v>3.8337413095000001</v>
      </c>
      <c r="AF2970" s="7" t="s">
        <v>445</v>
      </c>
      <c r="AG2970" s="7">
        <v>6.3172312683999996</v>
      </c>
    </row>
    <row r="2971" spans="1:33" ht="30" x14ac:dyDescent="0.25">
      <c r="A2971" s="1">
        <v>143719</v>
      </c>
      <c r="B2971" s="1">
        <v>20020000</v>
      </c>
      <c r="C2971" s="1">
        <v>9222277</v>
      </c>
      <c r="D2971" s="1">
        <v>152155</v>
      </c>
      <c r="E2971" s="248" t="s">
        <v>675</v>
      </c>
      <c r="F2971" s="1">
        <v>34203085</v>
      </c>
      <c r="G2971" s="1">
        <v>1.83</v>
      </c>
      <c r="H2971" s="1">
        <v>47.84766950030815</v>
      </c>
      <c r="I2971" s="1">
        <v>-26.310783540978505</v>
      </c>
      <c r="J2971" s="1">
        <v>7.4583437640051642</v>
      </c>
      <c r="K2971" s="1">
        <v>-45.170933268208607</v>
      </c>
      <c r="L2971" s="1">
        <v>44.5925778140031</v>
      </c>
      <c r="M2971" s="1">
        <v>124.79000091552734</v>
      </c>
      <c r="N2971" s="1">
        <v>0.87781785420009051</v>
      </c>
      <c r="O2971" s="1">
        <v>0.96533690096206171</v>
      </c>
      <c r="P2971" s="1">
        <v>0.84738996698268232</v>
      </c>
      <c r="Q2971" s="1">
        <v>0.89187856946672706</v>
      </c>
      <c r="R2971" s="1">
        <v>0.9329846751933194</v>
      </c>
      <c r="S2971" s="1">
        <v>0.83210903744579667</v>
      </c>
      <c r="T2971" s="1">
        <v>0.83210903744579667</v>
      </c>
      <c r="U2971" s="1">
        <v>0.84738996698268232</v>
      </c>
      <c r="V2971" s="1">
        <v>406.790663</v>
      </c>
      <c r="W2971" s="1">
        <v>379.211635</v>
      </c>
      <c r="X2971" s="1">
        <v>262.000766</v>
      </c>
      <c r="Y2971" s="1">
        <v>389.46</v>
      </c>
      <c r="Z2971" s="7">
        <v>74463.375599999999</v>
      </c>
      <c r="AA2971" s="7">
        <v>6.2061349805999999</v>
      </c>
      <c r="AB2971" s="7">
        <v>5.7158993993999996</v>
      </c>
      <c r="AC2971" s="7" t="s">
        <v>444</v>
      </c>
      <c r="AD2971" s="7" t="s">
        <v>445</v>
      </c>
      <c r="AE2971" s="7">
        <v>3.8264047128000001</v>
      </c>
      <c r="AF2971" s="7" t="s">
        <v>445</v>
      </c>
      <c r="AG2971" s="7">
        <v>6.3061252593999999</v>
      </c>
    </row>
    <row r="2972" spans="1:33" ht="30" x14ac:dyDescent="0.25">
      <c r="A2972" s="1">
        <v>145817</v>
      </c>
      <c r="B2972" s="1">
        <v>20021000</v>
      </c>
      <c r="C2972" s="1">
        <v>9222277</v>
      </c>
      <c r="D2972" s="1">
        <v>152163</v>
      </c>
      <c r="E2972" s="248" t="s">
        <v>675</v>
      </c>
      <c r="F2972" s="1">
        <v>34203085</v>
      </c>
      <c r="G2972" s="1">
        <v>1.83</v>
      </c>
      <c r="H2972" s="1">
        <v>48.137301182253921</v>
      </c>
      <c r="I2972" s="1">
        <v>-25.7457393316832</v>
      </c>
      <c r="J2972" s="1">
        <v>8.1543939831848675</v>
      </c>
      <c r="K2972" s="1">
        <v>-45.471243595528271</v>
      </c>
      <c r="L2972" s="1">
        <v>44.626084030868391</v>
      </c>
      <c r="M2972" s="1">
        <v>124.79000091552734</v>
      </c>
      <c r="N2972" s="1">
        <v>0.87781785420009051</v>
      </c>
      <c r="O2972" s="1">
        <v>0.96533690096206171</v>
      </c>
      <c r="P2972" s="1">
        <v>0.84738996698268232</v>
      </c>
      <c r="Q2972" s="1">
        <v>0.89187856946672706</v>
      </c>
      <c r="R2972" s="1">
        <v>0.9329846751933194</v>
      </c>
      <c r="S2972" s="1">
        <v>0.83210903744579667</v>
      </c>
      <c r="T2972" s="1">
        <v>0.83210903744579667</v>
      </c>
      <c r="U2972" s="1">
        <v>0.84738996698268232</v>
      </c>
      <c r="V2972" s="1">
        <v>406.790663</v>
      </c>
      <c r="W2972" s="1">
        <v>379.211635</v>
      </c>
      <c r="X2972" s="1">
        <v>262.000766</v>
      </c>
      <c r="Y2972" s="1">
        <v>389.46</v>
      </c>
      <c r="Z2972" s="7">
        <v>74463.375599999999</v>
      </c>
      <c r="AA2972" s="7">
        <v>6.2007244606</v>
      </c>
      <c r="AB2972" s="7">
        <v>5.6754912920000002</v>
      </c>
      <c r="AC2972" s="7" t="s">
        <v>444</v>
      </c>
      <c r="AD2972" s="7" t="s">
        <v>445</v>
      </c>
      <c r="AE2972" s="7">
        <v>3.7945292006</v>
      </c>
      <c r="AF2972" s="7" t="s">
        <v>445</v>
      </c>
      <c r="AG2972" s="7">
        <v>6.2578726783</v>
      </c>
    </row>
    <row r="2973" spans="1:33" ht="30" x14ac:dyDescent="0.25">
      <c r="A2973" s="1">
        <v>147915</v>
      </c>
      <c r="B2973" s="1">
        <v>20022000</v>
      </c>
      <c r="C2973" s="1">
        <v>9222266</v>
      </c>
      <c r="D2973" s="1">
        <v>152175</v>
      </c>
      <c r="E2973" s="248" t="s">
        <v>674</v>
      </c>
      <c r="F2973" s="1">
        <v>34203085</v>
      </c>
      <c r="G2973" s="1">
        <v>1.83</v>
      </c>
      <c r="H2973" s="1">
        <v>76.727626551021515</v>
      </c>
      <c r="I2973" s="1">
        <v>-40.301668165113504</v>
      </c>
      <c r="J2973" s="1">
        <v>9.1942650952788849</v>
      </c>
      <c r="K2973" s="1">
        <v>-73.465092202122719</v>
      </c>
      <c r="L2973" s="1">
        <v>72.569503571742956</v>
      </c>
      <c r="M2973" s="1">
        <v>88.919998168945313</v>
      </c>
      <c r="N2973" s="1">
        <v>0.94811666806538897</v>
      </c>
      <c r="O2973" s="1">
        <v>0.96533690096206171</v>
      </c>
      <c r="P2973" s="1">
        <v>0.91525200610071833</v>
      </c>
      <c r="Q2973" s="1">
        <v>0.94340000152587888</v>
      </c>
      <c r="R2973" s="1">
        <v>0.9329846751933194</v>
      </c>
      <c r="S2973" s="1">
        <v>0.88017774400099913</v>
      </c>
      <c r="T2973" s="1">
        <v>0.88017774400099913</v>
      </c>
      <c r="U2973" s="1">
        <v>0.91525200610071833</v>
      </c>
      <c r="V2973" s="1">
        <v>406.790663</v>
      </c>
      <c r="W2973" s="1">
        <v>379.211635</v>
      </c>
      <c r="X2973" s="1">
        <v>262.000766</v>
      </c>
      <c r="Y2973" s="1">
        <v>389.46</v>
      </c>
      <c r="Z2973" s="7">
        <v>74463.375599999999</v>
      </c>
      <c r="AA2973" s="7">
        <v>3.7826454997000001</v>
      </c>
      <c r="AB2973" s="7">
        <v>3.5234581763000001</v>
      </c>
      <c r="AC2973" s="7" t="s">
        <v>444</v>
      </c>
      <c r="AD2973" s="7" t="s">
        <v>445</v>
      </c>
      <c r="AE2973" s="7">
        <v>2.1390043383999999</v>
      </c>
      <c r="AF2973" s="7" t="s">
        <v>445</v>
      </c>
      <c r="AG2973" s="7">
        <v>3.8520193144000001</v>
      </c>
    </row>
    <row r="2974" spans="1:33" ht="30" x14ac:dyDescent="0.25">
      <c r="A2974" s="1">
        <v>150013</v>
      </c>
      <c r="B2974" s="1">
        <v>20024000</v>
      </c>
      <c r="C2974" s="1">
        <v>9222266</v>
      </c>
      <c r="D2974" s="1">
        <v>152185</v>
      </c>
      <c r="E2974" s="248" t="s">
        <v>674</v>
      </c>
      <c r="F2974" s="1">
        <v>34203085</v>
      </c>
      <c r="G2974" s="1">
        <v>1.83</v>
      </c>
      <c r="H2974" s="1">
        <v>77.54188653523552</v>
      </c>
      <c r="I2974" s="1">
        <v>-46.044583167112208</v>
      </c>
      <c r="J2974" s="1">
        <v>2.9860142619023384</v>
      </c>
      <c r="K2974" s="1">
        <v>-72.676437325985944</v>
      </c>
      <c r="L2974" s="1">
        <v>76.094748140921681</v>
      </c>
      <c r="M2974" s="1">
        <v>88.919998168945313</v>
      </c>
      <c r="N2974" s="1">
        <v>0.94811666806538897</v>
      </c>
      <c r="O2974" s="1">
        <v>0.96533690096206171</v>
      </c>
      <c r="P2974" s="1">
        <v>0.91525200610071833</v>
      </c>
      <c r="Q2974" s="1">
        <v>0.94340000152587888</v>
      </c>
      <c r="R2974" s="1">
        <v>0.9329846751933194</v>
      </c>
      <c r="S2974" s="1">
        <v>0.88017774400099913</v>
      </c>
      <c r="T2974" s="1">
        <v>0.88017774400099913</v>
      </c>
      <c r="U2974" s="1">
        <v>0.91525200610071833</v>
      </c>
      <c r="V2974" s="1">
        <v>406.790663</v>
      </c>
      <c r="W2974" s="1">
        <v>379.211635</v>
      </c>
      <c r="X2974" s="1">
        <v>262.000766</v>
      </c>
      <c r="Y2974" s="1">
        <v>389.46</v>
      </c>
      <c r="Z2974" s="7">
        <v>74463.375599999999</v>
      </c>
      <c r="AA2974" s="7">
        <v>3.5610796821999999</v>
      </c>
      <c r="AB2974" s="7">
        <v>3.4759577717000001</v>
      </c>
      <c r="AC2974" s="7" t="s">
        <v>444</v>
      </c>
      <c r="AD2974" s="7" t="s">
        <v>445</v>
      </c>
      <c r="AE2974" s="7">
        <v>2.1730675254</v>
      </c>
      <c r="AF2974" s="7" t="s">
        <v>445</v>
      </c>
      <c r="AG2974" s="7">
        <v>3.9046714370000002</v>
      </c>
    </row>
    <row r="2975" spans="1:33" ht="30" x14ac:dyDescent="0.25">
      <c r="A2975" s="1">
        <v>152111</v>
      </c>
      <c r="B2975" s="1">
        <v>20026000</v>
      </c>
      <c r="C2975" s="1">
        <v>9222266</v>
      </c>
      <c r="D2975" s="1">
        <v>152195</v>
      </c>
      <c r="E2975" s="248" t="s">
        <v>674</v>
      </c>
      <c r="F2975" s="1">
        <v>34203085</v>
      </c>
      <c r="G2975" s="1">
        <v>1.83</v>
      </c>
      <c r="H2975" s="1">
        <v>80.470910341152532</v>
      </c>
      <c r="I2975" s="1">
        <v>-32.276911044731051</v>
      </c>
      <c r="J2975" s="1">
        <v>20.02481439523612</v>
      </c>
      <c r="K2975" s="1">
        <v>-76.633060882080358</v>
      </c>
      <c r="L2975" s="1">
        <v>72.56184122771316</v>
      </c>
      <c r="M2975" s="1">
        <v>88.919998168945313</v>
      </c>
      <c r="N2975" s="1">
        <v>0.94811666806538897</v>
      </c>
      <c r="O2975" s="1">
        <v>0.96533690096206171</v>
      </c>
      <c r="P2975" s="1">
        <v>0.91525200610071833</v>
      </c>
      <c r="Q2975" s="1">
        <v>0.94340000152587888</v>
      </c>
      <c r="R2975" s="1">
        <v>0.9329846751933194</v>
      </c>
      <c r="S2975" s="1">
        <v>0.88017774400099913</v>
      </c>
      <c r="T2975" s="1">
        <v>0.88017774400099913</v>
      </c>
      <c r="U2975" s="1">
        <v>0.91525200610071833</v>
      </c>
      <c r="V2975" s="1">
        <v>406.790663</v>
      </c>
      <c r="W2975" s="1">
        <v>379.211635</v>
      </c>
      <c r="X2975" s="1">
        <v>262.000766</v>
      </c>
      <c r="Y2975" s="1">
        <v>389.46</v>
      </c>
      <c r="Z2975" s="7">
        <v>74463.375599999999</v>
      </c>
      <c r="AA2975" s="7">
        <v>3.7831505346999998</v>
      </c>
      <c r="AB2975" s="7">
        <v>3.3130394349999999</v>
      </c>
      <c r="AC2975" s="7" t="s">
        <v>444</v>
      </c>
      <c r="AD2975" s="7" t="s">
        <v>445</v>
      </c>
      <c r="AE2975" s="7">
        <v>2.0092396217999999</v>
      </c>
      <c r="AF2975" s="7" t="s">
        <v>445</v>
      </c>
      <c r="AG2975" s="7">
        <v>3.6514394986999998</v>
      </c>
    </row>
    <row r="2976" spans="1:33" ht="30" x14ac:dyDescent="0.25">
      <c r="A2976" s="1">
        <v>154209</v>
      </c>
      <c r="B2976" s="1">
        <v>20028000</v>
      </c>
      <c r="C2976" s="1">
        <v>9222266</v>
      </c>
      <c r="D2976" s="1">
        <v>152205</v>
      </c>
      <c r="E2976" s="248" t="s">
        <v>674</v>
      </c>
      <c r="F2976" s="1">
        <v>34203085</v>
      </c>
      <c r="G2976" s="1">
        <v>1.83</v>
      </c>
      <c r="H2976" s="1">
        <v>78.10617477422241</v>
      </c>
      <c r="I2976" s="1">
        <v>-31.886630061839199</v>
      </c>
      <c r="J2976" s="1">
        <v>18.043857945242891</v>
      </c>
      <c r="K2976" s="1">
        <v>-73.864735664990434</v>
      </c>
      <c r="L2976" s="1">
        <v>70.830932908971718</v>
      </c>
      <c r="M2976" s="1">
        <v>88.919998168945313</v>
      </c>
      <c r="N2976" s="1">
        <v>0.94811666806538897</v>
      </c>
      <c r="O2976" s="1">
        <v>0.96533690096206171</v>
      </c>
      <c r="P2976" s="1">
        <v>0.91525200610071833</v>
      </c>
      <c r="Q2976" s="1">
        <v>0.94340000152587888</v>
      </c>
      <c r="R2976" s="1">
        <v>0.9329846751933194</v>
      </c>
      <c r="S2976" s="1">
        <v>0.88017774400099913</v>
      </c>
      <c r="T2976" s="1">
        <v>0.88017774400099913</v>
      </c>
      <c r="U2976" s="1">
        <v>0.91525200610071833</v>
      </c>
      <c r="V2976" s="1">
        <v>406.790663</v>
      </c>
      <c r="W2976" s="1">
        <v>379.211635</v>
      </c>
      <c r="X2976" s="1">
        <v>262.000766</v>
      </c>
      <c r="Y2976" s="1">
        <v>389.46</v>
      </c>
      <c r="Z2976" s="7">
        <v>74463.375599999999</v>
      </c>
      <c r="AA2976" s="7">
        <v>3.9000372495</v>
      </c>
      <c r="AB2976" s="7">
        <v>3.4436206315</v>
      </c>
      <c r="AC2976" s="7" t="s">
        <v>444</v>
      </c>
      <c r="AD2976" s="7" t="s">
        <v>445</v>
      </c>
      <c r="AE2976" s="7">
        <v>2.1220208272000001</v>
      </c>
      <c r="AF2976" s="7" t="s">
        <v>445</v>
      </c>
      <c r="AG2976" s="7">
        <v>3.8257675748</v>
      </c>
    </row>
    <row r="2977" spans="1:33" ht="30" x14ac:dyDescent="0.25">
      <c r="A2977" s="1">
        <v>157391</v>
      </c>
      <c r="B2977" s="1">
        <v>20030000</v>
      </c>
      <c r="C2977" s="1">
        <v>9222266</v>
      </c>
      <c r="D2977" s="1">
        <v>152214</v>
      </c>
      <c r="E2977" s="248" t="s">
        <v>674</v>
      </c>
      <c r="F2977" s="1">
        <v>34203085</v>
      </c>
      <c r="G2977" s="1">
        <v>1.83</v>
      </c>
      <c r="H2977" s="1">
        <v>78.339615865667525</v>
      </c>
      <c r="I2977" s="1">
        <v>-38.366432149585165</v>
      </c>
      <c r="J2977" s="1">
        <v>12.006082626573019</v>
      </c>
      <c r="K2977" s="1">
        <v>-74.27315710121924</v>
      </c>
      <c r="L2977" s="1">
        <v>73.081054730930134</v>
      </c>
      <c r="M2977" s="1">
        <v>88.919998168945313</v>
      </c>
      <c r="N2977" s="1">
        <v>0.94811666806538897</v>
      </c>
      <c r="O2977" s="1">
        <v>0.96533690096206171</v>
      </c>
      <c r="P2977" s="1">
        <v>0.91525200610071833</v>
      </c>
      <c r="Q2977" s="1">
        <v>0.94340000152587888</v>
      </c>
      <c r="R2977" s="1">
        <v>0.9329846751933194</v>
      </c>
      <c r="S2977" s="1">
        <v>0.88017774400099913</v>
      </c>
      <c r="T2977" s="1">
        <v>0.88017774400099913</v>
      </c>
      <c r="U2977" s="1">
        <v>0.91525200610071833</v>
      </c>
      <c r="V2977" s="1">
        <v>406.790663</v>
      </c>
      <c r="W2977" s="1">
        <v>379.211635</v>
      </c>
      <c r="X2977" s="1">
        <v>262.000766</v>
      </c>
      <c r="Y2977" s="1">
        <v>389.46</v>
      </c>
      <c r="Z2977" s="7">
        <v>74463.375599999999</v>
      </c>
      <c r="AA2977" s="7">
        <v>3.7491680429000001</v>
      </c>
      <c r="AB2977" s="7">
        <v>3.4303792638999999</v>
      </c>
      <c r="AC2977" s="7" t="s">
        <v>444</v>
      </c>
      <c r="AD2977" s="7" t="s">
        <v>445</v>
      </c>
      <c r="AE2977" s="7">
        <v>2.1048531144</v>
      </c>
      <c r="AF2977" s="7" t="s">
        <v>445</v>
      </c>
      <c r="AG2977" s="7">
        <v>3.7992311113000001</v>
      </c>
    </row>
    <row r="2978" spans="1:33" ht="45" x14ac:dyDescent="0.25">
      <c r="A2978" s="1">
        <v>157392</v>
      </c>
      <c r="B2978" s="1">
        <v>20030000</v>
      </c>
      <c r="C2978" s="1">
        <v>9222265</v>
      </c>
      <c r="D2978" s="1">
        <v>152213</v>
      </c>
      <c r="E2978" s="248" t="s">
        <v>673</v>
      </c>
      <c r="F2978" s="1">
        <v>34203085</v>
      </c>
      <c r="G2978" s="1">
        <v>1.83</v>
      </c>
      <c r="H2978" s="1">
        <v>71.889709468548574</v>
      </c>
      <c r="I2978" s="1">
        <v>-16.666915453089377</v>
      </c>
      <c r="J2978" s="1">
        <v>29.229155528858975</v>
      </c>
      <c r="K2978" s="1">
        <v>-68.238403109076458</v>
      </c>
      <c r="L2978" s="1">
        <v>62.62421638251331</v>
      </c>
      <c r="M2978" s="1">
        <v>62.837501525878906</v>
      </c>
      <c r="N2978" s="1">
        <v>0.96804079744550919</v>
      </c>
      <c r="O2978" s="1">
        <v>0.96533690096206171</v>
      </c>
      <c r="P2978" s="1">
        <v>0.93448550341089076</v>
      </c>
      <c r="Q2978" s="1">
        <v>0.96513541539510095</v>
      </c>
      <c r="R2978" s="1">
        <v>0.9329846751933194</v>
      </c>
      <c r="S2978" s="1">
        <v>0.90045655204996766</v>
      </c>
      <c r="T2978" s="1">
        <v>0.90045655204996766</v>
      </c>
      <c r="U2978" s="1">
        <v>0.93448550341089076</v>
      </c>
      <c r="V2978" s="1">
        <v>406.790663</v>
      </c>
      <c r="W2978" s="1">
        <v>379.211635</v>
      </c>
      <c r="X2978" s="1">
        <v>262.000766</v>
      </c>
      <c r="Y2978" s="1">
        <v>389.46</v>
      </c>
      <c r="Z2978" s="7">
        <v>74463.375599999999</v>
      </c>
      <c r="AA2978" s="7">
        <v>4.6586380813000003</v>
      </c>
      <c r="AB2978" s="7">
        <v>3.9293254660999999</v>
      </c>
      <c r="AC2978" s="7" t="s">
        <v>444</v>
      </c>
      <c r="AD2978" s="7" t="s">
        <v>445</v>
      </c>
      <c r="AE2978" s="7">
        <v>2.4572952418999998</v>
      </c>
      <c r="AF2978" s="7" t="s">
        <v>445</v>
      </c>
      <c r="AG2978" s="7">
        <v>4.3334296755999997</v>
      </c>
    </row>
    <row r="2979" spans="1:33" ht="30" x14ac:dyDescent="0.25">
      <c r="A2979" s="1">
        <v>161587</v>
      </c>
      <c r="B2979" s="1">
        <v>20031000</v>
      </c>
      <c r="C2979" s="1">
        <v>9222266</v>
      </c>
      <c r="D2979" s="1">
        <v>152224</v>
      </c>
      <c r="E2979" s="248" t="s">
        <v>674</v>
      </c>
      <c r="F2979" s="1">
        <v>34203085</v>
      </c>
      <c r="G2979" s="1">
        <v>1.83</v>
      </c>
      <c r="H2979" s="1">
        <v>72.344056814732852</v>
      </c>
      <c r="I2979" s="1">
        <v>-44.477545836392281</v>
      </c>
      <c r="J2979" s="1">
        <v>1.2894935012998077</v>
      </c>
      <c r="K2979" s="1">
        <v>-67.780377775900277</v>
      </c>
      <c r="L2979" s="1">
        <v>71.709779975139185</v>
      </c>
      <c r="M2979" s="1">
        <v>88.919998168945313</v>
      </c>
      <c r="N2979" s="1">
        <v>0.94811666806538897</v>
      </c>
      <c r="O2979" s="1">
        <v>0.96533690096206171</v>
      </c>
      <c r="P2979" s="1">
        <v>0.91525200610071833</v>
      </c>
      <c r="Q2979" s="1">
        <v>0.94340000152587888</v>
      </c>
      <c r="R2979" s="1">
        <v>0.9329846751933194</v>
      </c>
      <c r="S2979" s="1">
        <v>0.88017774400099913</v>
      </c>
      <c r="T2979" s="1">
        <v>0.88017774400099913</v>
      </c>
      <c r="U2979" s="1">
        <v>0.91525200610071833</v>
      </c>
      <c r="V2979" s="1">
        <v>406.790663</v>
      </c>
      <c r="W2979" s="1">
        <v>379.211635</v>
      </c>
      <c r="X2979" s="1">
        <v>262.000766</v>
      </c>
      <c r="Y2979" s="1">
        <v>389.46</v>
      </c>
      <c r="Z2979" s="7">
        <v>74463.375599999999</v>
      </c>
      <c r="AA2979" s="7">
        <v>3.8399843060999999</v>
      </c>
      <c r="AB2979" s="7">
        <v>3.7975497220999999</v>
      </c>
      <c r="AC2979" s="7" t="s">
        <v>444</v>
      </c>
      <c r="AD2979" s="7" t="s">
        <v>445</v>
      </c>
      <c r="AE2979" s="7">
        <v>2.4022714347999998</v>
      </c>
      <c r="AF2979" s="7" t="s">
        <v>445</v>
      </c>
      <c r="AG2979" s="7">
        <v>4.2589563231999996</v>
      </c>
    </row>
    <row r="2980" spans="1:33" ht="45" x14ac:dyDescent="0.25">
      <c r="A2980" s="1">
        <v>161588</v>
      </c>
      <c r="B2980" s="1">
        <v>20031000</v>
      </c>
      <c r="C2980" s="1">
        <v>9222265</v>
      </c>
      <c r="D2980" s="1">
        <v>152223</v>
      </c>
      <c r="E2980" s="248" t="s">
        <v>673</v>
      </c>
      <c r="F2980" s="1">
        <v>34203085</v>
      </c>
      <c r="G2980" s="1">
        <v>1.83</v>
      </c>
      <c r="H2980" s="1">
        <v>65.882581202154014</v>
      </c>
      <c r="I2980" s="1">
        <v>-22.823560130277556</v>
      </c>
      <c r="J2980" s="1">
        <v>18.524136140179138</v>
      </c>
      <c r="K2980" s="1">
        <v>-61.700092272242948</v>
      </c>
      <c r="L2980" s="1">
        <v>58.855978057214692</v>
      </c>
      <c r="M2980" s="1">
        <v>62.837501525878906</v>
      </c>
      <c r="N2980" s="1">
        <v>0.96804079744550919</v>
      </c>
      <c r="O2980" s="1">
        <v>0.96533690096206171</v>
      </c>
      <c r="P2980" s="1">
        <v>0.93448550341089076</v>
      </c>
      <c r="Q2980" s="1">
        <v>0.96513541539510095</v>
      </c>
      <c r="R2980" s="1">
        <v>0.9329846751933194</v>
      </c>
      <c r="S2980" s="1">
        <v>0.90045655204996766</v>
      </c>
      <c r="T2980" s="1">
        <v>0.90045655204996766</v>
      </c>
      <c r="U2980" s="1">
        <v>0.93448550341089076</v>
      </c>
      <c r="V2980" s="1">
        <v>406.790663</v>
      </c>
      <c r="W2980" s="1">
        <v>379.211635</v>
      </c>
      <c r="X2980" s="1">
        <v>262.000766</v>
      </c>
      <c r="Y2980" s="1">
        <v>389.46</v>
      </c>
      <c r="Z2980" s="7">
        <v>74463.375599999999</v>
      </c>
      <c r="AA2980" s="7">
        <v>5.0209308778999997</v>
      </c>
      <c r="AB2980" s="7">
        <v>4.3787779586999998</v>
      </c>
      <c r="AC2980" s="7" t="s">
        <v>444</v>
      </c>
      <c r="AD2980" s="7" t="s">
        <v>445</v>
      </c>
      <c r="AE2980" s="7">
        <v>2.8236621324</v>
      </c>
      <c r="AF2980" s="7" t="s">
        <v>445</v>
      </c>
      <c r="AG2980" s="7">
        <v>4.8986090742000004</v>
      </c>
    </row>
    <row r="2981" spans="1:33" ht="30" x14ac:dyDescent="0.25">
      <c r="A2981" s="1">
        <v>164699</v>
      </c>
      <c r="B2981" s="1">
        <v>20032000</v>
      </c>
      <c r="C2981" s="1">
        <v>9222277</v>
      </c>
      <c r="D2981" s="1">
        <v>152234</v>
      </c>
      <c r="E2981" s="248" t="s">
        <v>675</v>
      </c>
      <c r="F2981" s="1">
        <v>34203085</v>
      </c>
      <c r="G2981" s="1">
        <v>1.83</v>
      </c>
      <c r="H2981" s="1">
        <v>48.416156509279176</v>
      </c>
      <c r="I2981" s="1">
        <v>-31.171621126808887</v>
      </c>
      <c r="J2981" s="1">
        <v>2.8222269495037908</v>
      </c>
      <c r="K2981" s="1">
        <v>-44.105909098344007</v>
      </c>
      <c r="L2981" s="1">
        <v>47.072837001646498</v>
      </c>
      <c r="M2981" s="1">
        <v>124.79000091552734</v>
      </c>
      <c r="N2981" s="1">
        <v>0.87781785420009051</v>
      </c>
      <c r="O2981" s="1">
        <v>0.96533690096206171</v>
      </c>
      <c r="P2981" s="1">
        <v>0.84738996698268232</v>
      </c>
      <c r="Q2981" s="1">
        <v>0.89187856946672706</v>
      </c>
      <c r="R2981" s="1">
        <v>0.9329846751933194</v>
      </c>
      <c r="S2981" s="1">
        <v>0.83210903744579667</v>
      </c>
      <c r="T2981" s="1">
        <v>0.83210903744579667</v>
      </c>
      <c r="U2981" s="1">
        <v>0.84738996698268232</v>
      </c>
      <c r="V2981" s="1">
        <v>406.790663</v>
      </c>
      <c r="W2981" s="1">
        <v>379.211635</v>
      </c>
      <c r="X2981" s="1">
        <v>262.000766</v>
      </c>
      <c r="Y2981" s="1">
        <v>389.46</v>
      </c>
      <c r="Z2981" s="7">
        <v>74463.375599999999</v>
      </c>
      <c r="AA2981" s="7">
        <v>5.8264450440999997</v>
      </c>
      <c r="AB2981" s="7">
        <v>5.6370434588</v>
      </c>
      <c r="AC2981" s="7" t="s">
        <v>444</v>
      </c>
      <c r="AD2981" s="7" t="s">
        <v>445</v>
      </c>
      <c r="AE2981" s="7">
        <v>3.9429477741999999</v>
      </c>
      <c r="AF2981" s="7" t="s">
        <v>445</v>
      </c>
      <c r="AG2981" s="7">
        <v>6.4825460644000001</v>
      </c>
    </row>
    <row r="2982" spans="1:33" ht="30" x14ac:dyDescent="0.25">
      <c r="A2982" s="1">
        <v>166797</v>
      </c>
      <c r="B2982" s="1">
        <v>20033000</v>
      </c>
      <c r="C2982" s="1">
        <v>9222310</v>
      </c>
      <c r="D2982" s="1">
        <v>152243</v>
      </c>
      <c r="E2982" s="248" t="s">
        <v>676</v>
      </c>
      <c r="F2982" s="1">
        <v>34203085</v>
      </c>
      <c r="G2982" s="1">
        <v>1.83</v>
      </c>
      <c r="H2982" s="1">
        <v>66.9879154057151</v>
      </c>
      <c r="I2982" s="1">
        <v>-44.167132079596357</v>
      </c>
      <c r="J2982" s="1">
        <v>1.0535710011459734</v>
      </c>
      <c r="K2982" s="1">
        <v>-62.752413845009087</v>
      </c>
      <c r="L2982" s="1">
        <v>66.468307852344822</v>
      </c>
      <c r="M2982" s="1">
        <v>85.1925048828125</v>
      </c>
      <c r="N2982" s="1">
        <v>0.95096405877007384</v>
      </c>
      <c r="O2982" s="1">
        <v>0.96533690096206171</v>
      </c>
      <c r="P2982" s="1">
        <v>0.91800069741940704</v>
      </c>
      <c r="Q2982" s="1">
        <v>0.94650624593098964</v>
      </c>
      <c r="R2982" s="1">
        <v>0.9329846751933194</v>
      </c>
      <c r="S2982" s="1">
        <v>0.88307582242837246</v>
      </c>
      <c r="T2982" s="1">
        <v>0.88307582242837246</v>
      </c>
      <c r="U2982" s="1">
        <v>0.91800069741940704</v>
      </c>
      <c r="V2982" s="1">
        <v>406.790663</v>
      </c>
      <c r="W2982" s="1">
        <v>379.211635</v>
      </c>
      <c r="X2982" s="1">
        <v>262.000766</v>
      </c>
      <c r="Y2982" s="1">
        <v>389.46</v>
      </c>
      <c r="Z2982" s="7">
        <v>74463.375599999999</v>
      </c>
      <c r="AA2982" s="7">
        <v>4.2373312431999999</v>
      </c>
      <c r="AB2982" s="7">
        <v>4.1967066491000002</v>
      </c>
      <c r="AC2982" s="7" t="s">
        <v>444</v>
      </c>
      <c r="AD2982" s="7" t="s">
        <v>445</v>
      </c>
      <c r="AE2982" s="7">
        <v>2.6869743764999998</v>
      </c>
      <c r="AF2982" s="7" t="s">
        <v>445</v>
      </c>
      <c r="AG2982" s="7">
        <v>4.6973832512999998</v>
      </c>
    </row>
    <row r="2983" spans="1:33" ht="30" x14ac:dyDescent="0.25">
      <c r="A2983" s="1">
        <v>168895</v>
      </c>
      <c r="B2983" s="1">
        <v>20034000</v>
      </c>
      <c r="C2983" s="1">
        <v>9222310</v>
      </c>
      <c r="D2983" s="1">
        <v>152250</v>
      </c>
      <c r="E2983" s="248" t="s">
        <v>676</v>
      </c>
      <c r="F2983" s="1">
        <v>34203085</v>
      </c>
      <c r="G2983" s="1">
        <v>1.83</v>
      </c>
      <c r="H2983" s="1">
        <v>62.647897764472617</v>
      </c>
      <c r="I2983" s="1">
        <v>-34.091438700977939</v>
      </c>
      <c r="J2983" s="1">
        <v>7.1673131743756606</v>
      </c>
      <c r="K2983" s="1">
        <v>-58.768980373050795</v>
      </c>
      <c r="L2983" s="1">
        <v>59.389537265846322</v>
      </c>
      <c r="M2983" s="1">
        <v>85.1925048828125</v>
      </c>
      <c r="N2983" s="1">
        <v>0.95096405877007384</v>
      </c>
      <c r="O2983" s="1">
        <v>0.96533690096206171</v>
      </c>
      <c r="P2983" s="1">
        <v>0.91800069741940704</v>
      </c>
      <c r="Q2983" s="1">
        <v>0.94650624593098964</v>
      </c>
      <c r="R2983" s="1">
        <v>0.9329846751933194</v>
      </c>
      <c r="S2983" s="1">
        <v>0.88307582242837246</v>
      </c>
      <c r="T2983" s="1">
        <v>0.88307582242837246</v>
      </c>
      <c r="U2983" s="1">
        <v>0.91800069741940704</v>
      </c>
      <c r="V2983" s="1">
        <v>406.790663</v>
      </c>
      <c r="W2983" s="1">
        <v>379.211635</v>
      </c>
      <c r="X2983" s="1">
        <v>262.000766</v>
      </c>
      <c r="Y2983" s="1">
        <v>389.46</v>
      </c>
      <c r="Z2983" s="7">
        <v>74463.375599999999</v>
      </c>
      <c r="AA2983" s="7">
        <v>4.8615803628999998</v>
      </c>
      <c r="AB2983" s="7">
        <v>4.5567155136000004</v>
      </c>
      <c r="AC2983" s="7" t="s">
        <v>444</v>
      </c>
      <c r="AD2983" s="7" t="s">
        <v>445</v>
      </c>
      <c r="AE2983" s="7">
        <v>2.9368820157000002</v>
      </c>
      <c r="AF2983" s="7" t="s">
        <v>445</v>
      </c>
      <c r="AG2983" s="7">
        <v>5.0835588663999998</v>
      </c>
    </row>
    <row r="2984" spans="1:33" ht="30" x14ac:dyDescent="0.25">
      <c r="A2984" s="1">
        <v>170993</v>
      </c>
      <c r="B2984" s="1">
        <v>20035000</v>
      </c>
      <c r="C2984" s="1">
        <v>9222310</v>
      </c>
      <c r="D2984" s="1">
        <v>152257</v>
      </c>
      <c r="E2984" s="248" t="s">
        <v>676</v>
      </c>
      <c r="F2984" s="1">
        <v>34203085</v>
      </c>
      <c r="G2984" s="1">
        <v>1.83</v>
      </c>
      <c r="H2984" s="1">
        <v>64.728281594140924</v>
      </c>
      <c r="I2984" s="1">
        <v>-39.555462015530559</v>
      </c>
      <c r="J2984" s="1">
        <v>3.6827907789066332</v>
      </c>
      <c r="K2984" s="1">
        <v>-60.662213548821271</v>
      </c>
      <c r="L2984" s="1">
        <v>62.968103504780366</v>
      </c>
      <c r="M2984" s="1">
        <v>85.1925048828125</v>
      </c>
      <c r="N2984" s="1">
        <v>0.95096405877007384</v>
      </c>
      <c r="O2984" s="1">
        <v>0.96533690096206171</v>
      </c>
      <c r="P2984" s="1">
        <v>0.91800069741940704</v>
      </c>
      <c r="Q2984" s="1">
        <v>0.94650624593098964</v>
      </c>
      <c r="R2984" s="1">
        <v>0.9329846751933194</v>
      </c>
      <c r="S2984" s="1">
        <v>0.88307582242837246</v>
      </c>
      <c r="T2984" s="1">
        <v>0.88307582242837246</v>
      </c>
      <c r="U2984" s="1">
        <v>0.91800069741940704</v>
      </c>
      <c r="V2984" s="1">
        <v>406.790663</v>
      </c>
      <c r="W2984" s="1">
        <v>379.211635</v>
      </c>
      <c r="X2984" s="1">
        <v>262.000766</v>
      </c>
      <c r="Y2984" s="1">
        <v>389.46</v>
      </c>
      <c r="Z2984" s="7">
        <v>74463.375599999999</v>
      </c>
      <c r="AA2984" s="7">
        <v>4.5284584737999998</v>
      </c>
      <c r="AB2984" s="7">
        <v>4.3781212295999996</v>
      </c>
      <c r="AC2984" s="7" t="s">
        <v>444</v>
      </c>
      <c r="AD2984" s="7" t="s">
        <v>445</v>
      </c>
      <c r="AE2984" s="7">
        <v>2.8140141675999999</v>
      </c>
      <c r="AF2984" s="7" t="s">
        <v>445</v>
      </c>
      <c r="AG2984" s="7">
        <v>4.8936944549000003</v>
      </c>
    </row>
    <row r="2985" spans="1:33" ht="30" x14ac:dyDescent="0.25">
      <c r="A2985" s="1">
        <v>173091</v>
      </c>
      <c r="B2985" s="1">
        <v>20036000</v>
      </c>
      <c r="C2985" s="1">
        <v>9222310</v>
      </c>
      <c r="D2985" s="1">
        <v>152264</v>
      </c>
      <c r="E2985" s="248" t="s">
        <v>676</v>
      </c>
      <c r="F2985" s="1">
        <v>34203085</v>
      </c>
      <c r="G2985" s="1">
        <v>1.83</v>
      </c>
      <c r="H2985" s="1">
        <v>65.82294096015346</v>
      </c>
      <c r="I2985" s="1">
        <v>-40.38196255066466</v>
      </c>
      <c r="J2985" s="1">
        <v>3.6397043328035226</v>
      </c>
      <c r="K2985" s="1">
        <v>-61.713525369813517</v>
      </c>
      <c r="L2985" s="1">
        <v>64.081112704310911</v>
      </c>
      <c r="M2985" s="1">
        <v>85.1925048828125</v>
      </c>
      <c r="N2985" s="1">
        <v>0.95096405877007384</v>
      </c>
      <c r="O2985" s="1">
        <v>0.96533690096206171</v>
      </c>
      <c r="P2985" s="1">
        <v>0.91800069741940704</v>
      </c>
      <c r="Q2985" s="1">
        <v>0.94650624593098964</v>
      </c>
      <c r="R2985" s="1">
        <v>0.9329846751933194</v>
      </c>
      <c r="S2985" s="1">
        <v>0.88307582242837246</v>
      </c>
      <c r="T2985" s="1">
        <v>0.88307582242837246</v>
      </c>
      <c r="U2985" s="1">
        <v>0.91800069741940704</v>
      </c>
      <c r="V2985" s="1">
        <v>406.790663</v>
      </c>
      <c r="W2985" s="1">
        <v>379.211635</v>
      </c>
      <c r="X2985" s="1">
        <v>262.000766</v>
      </c>
      <c r="Y2985" s="1">
        <v>389.46</v>
      </c>
      <c r="Z2985" s="7">
        <v>74463.375599999999</v>
      </c>
      <c r="AA2985" s="7">
        <v>4.4324360284999997</v>
      </c>
      <c r="AB2985" s="7">
        <v>4.2886811243</v>
      </c>
      <c r="AC2985" s="7" t="s">
        <v>444</v>
      </c>
      <c r="AD2985" s="7" t="s">
        <v>445</v>
      </c>
      <c r="AE2985" s="7">
        <v>2.7490410818000002</v>
      </c>
      <c r="AF2985" s="7" t="s">
        <v>445</v>
      </c>
      <c r="AG2985" s="7">
        <v>4.7932932769000001</v>
      </c>
    </row>
    <row r="2986" spans="1:33" ht="30" x14ac:dyDescent="0.25">
      <c r="A2986" s="1">
        <v>175189</v>
      </c>
      <c r="B2986" s="1">
        <v>20091000</v>
      </c>
      <c r="C2986" s="1">
        <v>9222310</v>
      </c>
      <c r="D2986" s="1">
        <v>152314</v>
      </c>
      <c r="E2986" s="248" t="s">
        <v>676</v>
      </c>
      <c r="F2986" s="1">
        <v>34203085</v>
      </c>
      <c r="G2986" s="1">
        <v>1.83</v>
      </c>
      <c r="H2986" s="1">
        <v>60.591218424028703</v>
      </c>
      <c r="I2986" s="1">
        <v>-37.359100487025842</v>
      </c>
      <c r="J2986" s="1">
        <v>2.8579376597655983</v>
      </c>
      <c r="K2986" s="1">
        <v>-57.246781870032763</v>
      </c>
      <c r="L2986" s="1">
        <v>59.214105645051752</v>
      </c>
      <c r="M2986" s="1">
        <v>85.1925048828125</v>
      </c>
      <c r="N2986" s="1">
        <v>0.95096405877007384</v>
      </c>
      <c r="O2986" s="1">
        <v>0.96533690096206171</v>
      </c>
      <c r="P2986" s="1">
        <v>0.91800069741940704</v>
      </c>
      <c r="Q2986" s="1">
        <v>0.94650624593098964</v>
      </c>
      <c r="R2986" s="1">
        <v>0.9329846751933194</v>
      </c>
      <c r="S2986" s="1">
        <v>0.88307582242837246</v>
      </c>
      <c r="T2986" s="1">
        <v>0.88307582242837246</v>
      </c>
      <c r="U2986" s="1">
        <v>0.91800069741940704</v>
      </c>
      <c r="V2986" s="1">
        <v>406.790663</v>
      </c>
      <c r="W2986" s="1">
        <v>379.211635</v>
      </c>
      <c r="X2986" s="1">
        <v>262.000766</v>
      </c>
      <c r="Y2986" s="1">
        <v>389.46</v>
      </c>
      <c r="Z2986" s="7">
        <v>74463.375599999999</v>
      </c>
      <c r="AA2986" s="7">
        <v>4.8789462681</v>
      </c>
      <c r="AB2986" s="7">
        <v>4.7453300074999998</v>
      </c>
      <c r="AC2986" s="7" t="s">
        <v>444</v>
      </c>
      <c r="AD2986" s="7" t="s">
        <v>445</v>
      </c>
      <c r="AE2986" s="7">
        <v>3.0415641605000001</v>
      </c>
      <c r="AF2986" s="7" t="s">
        <v>445</v>
      </c>
      <c r="AG2986" s="7">
        <v>5.2453213952000004</v>
      </c>
    </row>
    <row r="2987" spans="1:33" ht="45" x14ac:dyDescent="0.25">
      <c r="A2987" s="1">
        <v>178371</v>
      </c>
      <c r="B2987" s="1">
        <v>20092000</v>
      </c>
      <c r="C2987" s="1">
        <v>9222265</v>
      </c>
      <c r="D2987" s="1">
        <v>152320</v>
      </c>
      <c r="E2987" s="248" t="s">
        <v>673</v>
      </c>
      <c r="F2987" s="1">
        <v>34203085</v>
      </c>
      <c r="G2987" s="1">
        <v>1.83</v>
      </c>
      <c r="H2987" s="1">
        <v>67.00968062340867</v>
      </c>
      <c r="I2987" s="1">
        <v>-19.143706352971478</v>
      </c>
      <c r="J2987" s="1">
        <v>22.584430326299962</v>
      </c>
      <c r="K2987" s="1">
        <v>-62.631477640566501</v>
      </c>
      <c r="L2987" s="1">
        <v>59.0587746238226</v>
      </c>
      <c r="M2987" s="1">
        <v>62.837501525878906</v>
      </c>
      <c r="N2987" s="1">
        <v>0.96804079744550919</v>
      </c>
      <c r="O2987" s="1">
        <v>0.96533690096206171</v>
      </c>
      <c r="P2987" s="1">
        <v>0.93448550341089076</v>
      </c>
      <c r="Q2987" s="1">
        <v>0.96513541539510095</v>
      </c>
      <c r="R2987" s="1">
        <v>0.9329846751933194</v>
      </c>
      <c r="S2987" s="1">
        <v>0.90045655204996766</v>
      </c>
      <c r="T2987" s="1">
        <v>0.90045655204996766</v>
      </c>
      <c r="U2987" s="1">
        <v>0.93448550341089076</v>
      </c>
      <c r="V2987" s="1">
        <v>406.790663</v>
      </c>
      <c r="W2987" s="1">
        <v>379.211635</v>
      </c>
      <c r="X2987" s="1">
        <v>262.000766</v>
      </c>
      <c r="Y2987" s="1">
        <v>389.46</v>
      </c>
      <c r="Z2987" s="7">
        <v>74463.375599999999</v>
      </c>
      <c r="AA2987" s="7">
        <v>5.0002561497000002</v>
      </c>
      <c r="AB2987" s="7">
        <v>4.2883071869</v>
      </c>
      <c r="AC2987" s="7" t="s">
        <v>444</v>
      </c>
      <c r="AD2987" s="7" t="s">
        <v>445</v>
      </c>
      <c r="AE2987" s="7">
        <v>2.7668009006999998</v>
      </c>
      <c r="AF2987" s="7" t="s">
        <v>445</v>
      </c>
      <c r="AG2987" s="7">
        <v>4.8108915496</v>
      </c>
    </row>
    <row r="2988" spans="1:33" ht="30" x14ac:dyDescent="0.25">
      <c r="A2988" s="1">
        <v>178372</v>
      </c>
      <c r="B2988" s="1">
        <v>20092000</v>
      </c>
      <c r="C2988" s="1">
        <v>9222266</v>
      </c>
      <c r="D2988" s="1">
        <v>152321</v>
      </c>
      <c r="E2988" s="248" t="s">
        <v>674</v>
      </c>
      <c r="F2988" s="1">
        <v>34203085</v>
      </c>
      <c r="G2988" s="1">
        <v>1.83</v>
      </c>
      <c r="H2988" s="1">
        <v>73.47037659696629</v>
      </c>
      <c r="I2988" s="1">
        <v>-40.828363216237555</v>
      </c>
      <c r="J2988" s="1">
        <v>5.3505678475753378</v>
      </c>
      <c r="K2988" s="1">
        <v>-68.681091465938991</v>
      </c>
      <c r="L2988" s="1">
        <v>70.949094788505576</v>
      </c>
      <c r="M2988" s="1">
        <v>88.919998168945313</v>
      </c>
      <c r="N2988" s="1">
        <v>0.94811666806538897</v>
      </c>
      <c r="O2988" s="1">
        <v>0.96533690096206171</v>
      </c>
      <c r="P2988" s="1">
        <v>0.91525200610071833</v>
      </c>
      <c r="Q2988" s="1">
        <v>0.94340000152587888</v>
      </c>
      <c r="R2988" s="1">
        <v>0.9329846751933194</v>
      </c>
      <c r="S2988" s="1">
        <v>0.88017774400099913</v>
      </c>
      <c r="T2988" s="1">
        <v>0.88017774400099913</v>
      </c>
      <c r="U2988" s="1">
        <v>0.91525200610071833</v>
      </c>
      <c r="V2988" s="1">
        <v>406.790663</v>
      </c>
      <c r="W2988" s="1">
        <v>379.211635</v>
      </c>
      <c r="X2988" s="1">
        <v>262.000766</v>
      </c>
      <c r="Y2988" s="1">
        <v>389.46</v>
      </c>
      <c r="Z2988" s="7">
        <v>74463.375599999999</v>
      </c>
      <c r="AA2988" s="7">
        <v>3.8918765025000002</v>
      </c>
      <c r="AB2988" s="7">
        <v>3.7240020502000002</v>
      </c>
      <c r="AC2988" s="7" t="s">
        <v>444</v>
      </c>
      <c r="AD2988" s="7" t="s">
        <v>445</v>
      </c>
      <c r="AE2988" s="7">
        <v>2.3576525681999998</v>
      </c>
      <c r="AF2988" s="7" t="s">
        <v>445</v>
      </c>
      <c r="AG2988" s="7">
        <v>4.1899880839000003</v>
      </c>
    </row>
    <row r="2989" spans="1:33" ht="30" x14ac:dyDescent="0.25">
      <c r="A2989" s="1">
        <v>183651</v>
      </c>
      <c r="B2989" s="1">
        <v>21001000</v>
      </c>
      <c r="C2989" s="1">
        <v>9222266</v>
      </c>
      <c r="D2989" s="1">
        <v>152337</v>
      </c>
      <c r="E2989" s="248" t="s">
        <v>674</v>
      </c>
      <c r="F2989" s="1">
        <v>34203085</v>
      </c>
      <c r="G2989" s="1">
        <v>1.83</v>
      </c>
      <c r="H2989" s="1">
        <v>77.077852808075747</v>
      </c>
      <c r="I2989" s="1">
        <v>-42.191736148664191</v>
      </c>
      <c r="J2989" s="1">
        <v>7.5515978253498055</v>
      </c>
      <c r="K2989" s="1">
        <v>-72.472121411719883</v>
      </c>
      <c r="L2989" s="1">
        <v>73.593934801068926</v>
      </c>
      <c r="M2989" s="1">
        <v>88.919998168945313</v>
      </c>
      <c r="N2989" s="1">
        <v>0.94811666806538897</v>
      </c>
      <c r="O2989" s="1">
        <v>0.96533690096206171</v>
      </c>
      <c r="P2989" s="1">
        <v>0.91525200610071833</v>
      </c>
      <c r="Q2989" s="1">
        <v>0.94340000152587888</v>
      </c>
      <c r="R2989" s="1">
        <v>0.9329846751933194</v>
      </c>
      <c r="S2989" s="1">
        <v>0.88017774400099913</v>
      </c>
      <c r="T2989" s="1">
        <v>0.88017774400099913</v>
      </c>
      <c r="U2989" s="1">
        <v>0.91525200610071833</v>
      </c>
      <c r="V2989" s="1">
        <v>406.790663</v>
      </c>
      <c r="W2989" s="1">
        <v>379.211635</v>
      </c>
      <c r="X2989" s="1">
        <v>262.000766</v>
      </c>
      <c r="Y2989" s="1">
        <v>389.46</v>
      </c>
      <c r="Z2989" s="7">
        <v>74463.375599999999</v>
      </c>
      <c r="AA2989" s="7">
        <v>3.7160708367000002</v>
      </c>
      <c r="AB2989" s="7">
        <v>3.5029044923999999</v>
      </c>
      <c r="AC2989" s="7" t="s">
        <v>444</v>
      </c>
      <c r="AD2989" s="7" t="s">
        <v>445</v>
      </c>
      <c r="AE2989" s="7">
        <v>2.1820131473000002</v>
      </c>
      <c r="AF2989" s="7" t="s">
        <v>445</v>
      </c>
      <c r="AG2989" s="7">
        <v>3.9184988565999999</v>
      </c>
    </row>
    <row r="2990" spans="1:33" ht="45" x14ac:dyDescent="0.25">
      <c r="A2990" s="1">
        <v>183652</v>
      </c>
      <c r="B2990" s="1">
        <v>21001000</v>
      </c>
      <c r="C2990" s="1">
        <v>9222265</v>
      </c>
      <c r="D2990" s="1">
        <v>152336</v>
      </c>
      <c r="E2990" s="248" t="s">
        <v>673</v>
      </c>
      <c r="F2990" s="1">
        <v>34203085</v>
      </c>
      <c r="G2990" s="1">
        <v>1.83</v>
      </c>
      <c r="H2990" s="1">
        <v>70.62288869878175</v>
      </c>
      <c r="I2990" s="1">
        <v>-20.491458887038338</v>
      </c>
      <c r="J2990" s="1">
        <v>24.779729351794423</v>
      </c>
      <c r="K2990" s="1">
        <v>-66.438127072723546</v>
      </c>
      <c r="L2990" s="1">
        <v>62.065389422858182</v>
      </c>
      <c r="M2990" s="1">
        <v>62.837501525878906</v>
      </c>
      <c r="N2990" s="1">
        <v>0.96804079744550919</v>
      </c>
      <c r="O2990" s="1">
        <v>0.96533690096206171</v>
      </c>
      <c r="P2990" s="1">
        <v>0.93448550341089076</v>
      </c>
      <c r="Q2990" s="1">
        <v>0.96513541539510095</v>
      </c>
      <c r="R2990" s="1">
        <v>0.9329846751933194</v>
      </c>
      <c r="S2990" s="1">
        <v>0.90045655204996766</v>
      </c>
      <c r="T2990" s="1">
        <v>0.90045655204996766</v>
      </c>
      <c r="U2990" s="1">
        <v>0.93448550341089076</v>
      </c>
      <c r="V2990" s="1">
        <v>406.790663</v>
      </c>
      <c r="W2990" s="1">
        <v>379.211635</v>
      </c>
      <c r="X2990" s="1">
        <v>262.000766</v>
      </c>
      <c r="Y2990" s="1">
        <v>389.46</v>
      </c>
      <c r="Z2990" s="7">
        <v>74463.375599999999</v>
      </c>
      <c r="AA2990" s="7">
        <v>4.7095875644999996</v>
      </c>
      <c r="AB2990" s="7">
        <v>4.0177468262999998</v>
      </c>
      <c r="AC2990" s="7" t="s">
        <v>444</v>
      </c>
      <c r="AD2990" s="7" t="s">
        <v>445</v>
      </c>
      <c r="AE2990" s="7">
        <v>2.5509776808</v>
      </c>
      <c r="AF2990" s="7" t="s">
        <v>445</v>
      </c>
      <c r="AG2990" s="7">
        <v>4.4779497887000002</v>
      </c>
    </row>
    <row r="2991" spans="1:33" ht="30" x14ac:dyDescent="0.25">
      <c r="A2991" s="1">
        <v>183653</v>
      </c>
      <c r="B2991" s="1">
        <v>21001000</v>
      </c>
      <c r="C2991" s="1">
        <v>9222310</v>
      </c>
      <c r="D2991" s="1">
        <v>152338</v>
      </c>
      <c r="E2991" s="248" t="s">
        <v>676</v>
      </c>
      <c r="F2991" s="1">
        <v>34203085</v>
      </c>
      <c r="G2991" s="1">
        <v>1.83</v>
      </c>
      <c r="H2991" s="1">
        <v>64.332352885687541</v>
      </c>
      <c r="I2991" s="1">
        <v>-41.834192259468843</v>
      </c>
      <c r="J2991" s="1">
        <v>0.57471245679727279</v>
      </c>
      <c r="K2991" s="1">
        <v>-60.648320347465749</v>
      </c>
      <c r="L2991" s="1">
        <v>64.046952527836723</v>
      </c>
      <c r="M2991" s="1">
        <v>85.1925048828125</v>
      </c>
      <c r="N2991" s="1">
        <v>0.95096405877007384</v>
      </c>
      <c r="O2991" s="1">
        <v>0.96533690096206171</v>
      </c>
      <c r="P2991" s="1">
        <v>0.91800069741940704</v>
      </c>
      <c r="Q2991" s="1">
        <v>0.94650624593098964</v>
      </c>
      <c r="R2991" s="1">
        <v>0.9329846751933194</v>
      </c>
      <c r="S2991" s="1">
        <v>0.88307582242837246</v>
      </c>
      <c r="T2991" s="1">
        <v>0.88307582242837246</v>
      </c>
      <c r="U2991" s="1">
        <v>0.91800069741940704</v>
      </c>
      <c r="V2991" s="1">
        <v>406.790663</v>
      </c>
      <c r="W2991" s="1">
        <v>379.211635</v>
      </c>
      <c r="X2991" s="1">
        <v>262.000766</v>
      </c>
      <c r="Y2991" s="1">
        <v>389.46</v>
      </c>
      <c r="Z2991" s="7">
        <v>74463.375599999999</v>
      </c>
      <c r="AA2991" s="7">
        <v>4.4353334804999998</v>
      </c>
      <c r="AB2991" s="7">
        <v>4.4112204789999998</v>
      </c>
      <c r="AC2991" s="7" t="s">
        <v>444</v>
      </c>
      <c r="AD2991" s="7" t="s">
        <v>445</v>
      </c>
      <c r="AE2991" s="7">
        <v>2.8148878747000001</v>
      </c>
      <c r="AF2991" s="7" t="s">
        <v>445</v>
      </c>
      <c r="AG2991" s="7">
        <v>4.8950445711999997</v>
      </c>
    </row>
    <row r="2992" spans="1:33" ht="45" x14ac:dyDescent="0.25">
      <c r="A2992" s="1">
        <v>188861</v>
      </c>
      <c r="B2992" s="1">
        <v>21002000</v>
      </c>
      <c r="C2992" s="1">
        <v>9222265</v>
      </c>
      <c r="D2992" s="1">
        <v>152348</v>
      </c>
      <c r="E2992" s="248" t="s">
        <v>673</v>
      </c>
      <c r="F2992" s="1">
        <v>34203085</v>
      </c>
      <c r="G2992" s="1">
        <v>1.83</v>
      </c>
      <c r="H2992" s="1">
        <v>67.442920363900939</v>
      </c>
      <c r="I2992" s="1">
        <v>-17.416546716235416</v>
      </c>
      <c r="J2992" s="1">
        <v>25.420116963061361</v>
      </c>
      <c r="K2992" s="1">
        <v>-63.390223045678191</v>
      </c>
      <c r="L2992" s="1">
        <v>58.999960401248927</v>
      </c>
      <c r="M2992" s="1">
        <v>62.837501525878906</v>
      </c>
      <c r="N2992" s="1">
        <v>0.96804079744550919</v>
      </c>
      <c r="O2992" s="1">
        <v>0.96533690096206171</v>
      </c>
      <c r="P2992" s="1">
        <v>0.93448550341089076</v>
      </c>
      <c r="Q2992" s="1">
        <v>0.96513541539510095</v>
      </c>
      <c r="R2992" s="1">
        <v>0.9329846751933194</v>
      </c>
      <c r="S2992" s="1">
        <v>0.90045655204996766</v>
      </c>
      <c r="T2992" s="1">
        <v>0.90045655204996766</v>
      </c>
      <c r="U2992" s="1">
        <v>0.93448550341089076</v>
      </c>
      <c r="V2992" s="1">
        <v>406.790663</v>
      </c>
      <c r="W2992" s="1">
        <v>379.211635</v>
      </c>
      <c r="X2992" s="1">
        <v>262.000766</v>
      </c>
      <c r="Y2992" s="1">
        <v>389.46</v>
      </c>
      <c r="Z2992" s="7">
        <v>74463.375599999999</v>
      </c>
      <c r="AA2992" s="7">
        <v>5.0062375164999997</v>
      </c>
      <c r="AB2992" s="7">
        <v>4.2543361662999999</v>
      </c>
      <c r="AC2992" s="7" t="s">
        <v>444</v>
      </c>
      <c r="AD2992" s="7" t="s">
        <v>445</v>
      </c>
      <c r="AE2992" s="7">
        <v>2.7217144071999999</v>
      </c>
      <c r="AF2992" s="7" t="s">
        <v>445</v>
      </c>
      <c r="AG2992" s="7">
        <v>4.7413384378999996</v>
      </c>
    </row>
    <row r="2993" spans="1:33" ht="30" x14ac:dyDescent="0.25">
      <c r="A2993" s="1">
        <v>188862</v>
      </c>
      <c r="B2993" s="1">
        <v>21002000</v>
      </c>
      <c r="C2993" s="1">
        <v>9222266</v>
      </c>
      <c r="D2993" s="1">
        <v>152349</v>
      </c>
      <c r="E2993" s="248" t="s">
        <v>674</v>
      </c>
      <c r="F2993" s="1">
        <v>34203085</v>
      </c>
      <c r="G2993" s="1">
        <v>1.83</v>
      </c>
      <c r="H2993" s="1">
        <v>73.896545966863656</v>
      </c>
      <c r="I2993" s="1">
        <v>-39.118618347538892</v>
      </c>
      <c r="J2993" s="1">
        <v>8.1933238126646657</v>
      </c>
      <c r="K2993" s="1">
        <v>-69.422423145280277</v>
      </c>
      <c r="L2993" s="1">
        <v>70.160982219582863</v>
      </c>
      <c r="M2993" s="1">
        <v>88.919998168945313</v>
      </c>
      <c r="N2993" s="1">
        <v>0.94811666806538897</v>
      </c>
      <c r="O2993" s="1">
        <v>0.96533690096206171</v>
      </c>
      <c r="P2993" s="1">
        <v>0.91525200610071833</v>
      </c>
      <c r="Q2993" s="1">
        <v>0.94340000152587888</v>
      </c>
      <c r="R2993" s="1">
        <v>0.9329846751933194</v>
      </c>
      <c r="S2993" s="1">
        <v>0.88017774400099913</v>
      </c>
      <c r="T2993" s="1">
        <v>0.88017774400099913</v>
      </c>
      <c r="U2993" s="1">
        <v>0.91525200610071833</v>
      </c>
      <c r="V2993" s="1">
        <v>406.790663</v>
      </c>
      <c r="W2993" s="1">
        <v>379.211635</v>
      </c>
      <c r="X2993" s="1">
        <v>262.000766</v>
      </c>
      <c r="Y2993" s="1">
        <v>389.46</v>
      </c>
      <c r="Z2993" s="7">
        <v>74463.375599999999</v>
      </c>
      <c r="AA2993" s="7">
        <v>3.9468265507</v>
      </c>
      <c r="AB2993" s="7">
        <v>3.6967582196</v>
      </c>
      <c r="AC2993" s="7" t="s">
        <v>444</v>
      </c>
      <c r="AD2993" s="7" t="s">
        <v>445</v>
      </c>
      <c r="AE2993" s="7">
        <v>2.3217976656000001</v>
      </c>
      <c r="AF2993" s="7" t="s">
        <v>445</v>
      </c>
      <c r="AG2993" s="7">
        <v>4.1345664721000004</v>
      </c>
    </row>
    <row r="2994" spans="1:33" ht="30" x14ac:dyDescent="0.25">
      <c r="A2994" s="1">
        <v>194141</v>
      </c>
      <c r="B2994" s="1">
        <v>26001000</v>
      </c>
      <c r="C2994" s="1">
        <v>9222266</v>
      </c>
      <c r="D2994" s="1">
        <v>152365</v>
      </c>
      <c r="E2994" s="248" t="s">
        <v>674</v>
      </c>
      <c r="F2994" s="1">
        <v>34203085</v>
      </c>
      <c r="G2994" s="1">
        <v>1.83</v>
      </c>
      <c r="H2994" s="1">
        <v>76.994757139057654</v>
      </c>
      <c r="I2994" s="1">
        <v>-41.873230199106722</v>
      </c>
      <c r="J2994" s="1">
        <v>7.8286624502162647</v>
      </c>
      <c r="K2994" s="1">
        <v>-72.393819585241133</v>
      </c>
      <c r="L2994" s="1">
        <v>73.394945220697977</v>
      </c>
      <c r="M2994" s="1">
        <v>88.919998168945313</v>
      </c>
      <c r="N2994" s="1">
        <v>0.94811666806538897</v>
      </c>
      <c r="O2994" s="1">
        <v>0.96533690096206171</v>
      </c>
      <c r="P2994" s="1">
        <v>0.91525200610071833</v>
      </c>
      <c r="Q2994" s="1">
        <v>0.94340000152587888</v>
      </c>
      <c r="R2994" s="1">
        <v>0.9329846751933194</v>
      </c>
      <c r="S2994" s="1">
        <v>0.88017774400099913</v>
      </c>
      <c r="T2994" s="1">
        <v>0.88017774400099913</v>
      </c>
      <c r="U2994" s="1">
        <v>0.91525200610071833</v>
      </c>
      <c r="V2994" s="1">
        <v>406.790663</v>
      </c>
      <c r="W2994" s="1">
        <v>379.211635</v>
      </c>
      <c r="X2994" s="1">
        <v>262.000766</v>
      </c>
      <c r="Y2994" s="1">
        <v>389.46</v>
      </c>
      <c r="Z2994" s="7">
        <v>74463.375599999999</v>
      </c>
      <c r="AA2994" s="7">
        <v>3.7288571252999998</v>
      </c>
      <c r="AB2994" s="7">
        <v>3.5077641980999998</v>
      </c>
      <c r="AC2994" s="7" t="s">
        <v>444</v>
      </c>
      <c r="AD2994" s="7" t="s">
        <v>445</v>
      </c>
      <c r="AE2994" s="7">
        <v>2.1854548422</v>
      </c>
      <c r="AF2994" s="7" t="s">
        <v>445</v>
      </c>
      <c r="AG2994" s="7">
        <v>3.9238187505000002</v>
      </c>
    </row>
    <row r="2995" spans="1:33" ht="45" x14ac:dyDescent="0.25">
      <c r="A2995" s="1">
        <v>194142</v>
      </c>
      <c r="B2995" s="1">
        <v>26001000</v>
      </c>
      <c r="C2995" s="1">
        <v>9222265</v>
      </c>
      <c r="D2995" s="1">
        <v>152364</v>
      </c>
      <c r="E2995" s="248" t="s">
        <v>673</v>
      </c>
      <c r="F2995" s="1">
        <v>34203085</v>
      </c>
      <c r="G2995" s="1">
        <v>1.83</v>
      </c>
      <c r="H2995" s="1">
        <v>70.537953121214812</v>
      </c>
      <c r="I2995" s="1">
        <v>-20.176526688304016</v>
      </c>
      <c r="J2995" s="1">
        <v>25.058633494359597</v>
      </c>
      <c r="K2995" s="1">
        <v>-66.356251886271778</v>
      </c>
      <c r="L2995" s="1">
        <v>61.939069735604463</v>
      </c>
      <c r="M2995" s="1">
        <v>62.837501525878906</v>
      </c>
      <c r="N2995" s="1">
        <v>0.96804079744550919</v>
      </c>
      <c r="O2995" s="1">
        <v>0.96533690096206171</v>
      </c>
      <c r="P2995" s="1">
        <v>0.93448550341089076</v>
      </c>
      <c r="Q2995" s="1">
        <v>0.96513541539510095</v>
      </c>
      <c r="R2995" s="1">
        <v>0.9329846751933194</v>
      </c>
      <c r="S2995" s="1">
        <v>0.90045655204996766</v>
      </c>
      <c r="T2995" s="1">
        <v>0.90045655204996766</v>
      </c>
      <c r="U2995" s="1">
        <v>0.93448550341089076</v>
      </c>
      <c r="V2995" s="1">
        <v>406.790663</v>
      </c>
      <c r="W2995" s="1">
        <v>379.211635</v>
      </c>
      <c r="X2995" s="1">
        <v>262.000766</v>
      </c>
      <c r="Y2995" s="1">
        <v>389.46</v>
      </c>
      <c r="Z2995" s="7">
        <v>74463.375599999999</v>
      </c>
      <c r="AA2995" s="7">
        <v>4.7212318032000002</v>
      </c>
      <c r="AB2995" s="7">
        <v>4.0237887541999999</v>
      </c>
      <c r="AC2995" s="7" t="s">
        <v>444</v>
      </c>
      <c r="AD2995" s="7" t="s">
        <v>445</v>
      </c>
      <c r="AE2995" s="7">
        <v>2.5553591361999999</v>
      </c>
      <c r="AF2995" s="7" t="s">
        <v>445</v>
      </c>
      <c r="AG2995" s="7">
        <v>4.4847088828999997</v>
      </c>
    </row>
    <row r="2996" spans="1:33" ht="30" x14ac:dyDescent="0.25">
      <c r="A2996" s="1">
        <v>194143</v>
      </c>
      <c r="B2996" s="1">
        <v>26001000</v>
      </c>
      <c r="C2996" s="1">
        <v>9222310</v>
      </c>
      <c r="D2996" s="1">
        <v>152366</v>
      </c>
      <c r="E2996" s="248" t="s">
        <v>676</v>
      </c>
      <c r="F2996" s="1">
        <v>34203085</v>
      </c>
      <c r="G2996" s="1">
        <v>1.83</v>
      </c>
      <c r="H2996" s="1">
        <v>64.250525056611252</v>
      </c>
      <c r="I2996" s="1">
        <v>-41.510203172475386</v>
      </c>
      <c r="J2996" s="1">
        <v>0.85050911143854269</v>
      </c>
      <c r="K2996" s="1">
        <v>-60.575501788706362</v>
      </c>
      <c r="L2996" s="1">
        <v>63.829546208078341</v>
      </c>
      <c r="M2996" s="1">
        <v>85.1925048828125</v>
      </c>
      <c r="N2996" s="1">
        <v>0.95096405877007384</v>
      </c>
      <c r="O2996" s="1">
        <v>0.96533690096206171</v>
      </c>
      <c r="P2996" s="1">
        <v>0.91800069741940704</v>
      </c>
      <c r="Q2996" s="1">
        <v>0.94650624593098964</v>
      </c>
      <c r="R2996" s="1">
        <v>0.9329846751933194</v>
      </c>
      <c r="S2996" s="1">
        <v>0.88307582242837246</v>
      </c>
      <c r="T2996" s="1">
        <v>0.88307582242837246</v>
      </c>
      <c r="U2996" s="1">
        <v>0.91800069741940704</v>
      </c>
      <c r="V2996" s="1">
        <v>406.790663</v>
      </c>
      <c r="W2996" s="1">
        <v>379.211635</v>
      </c>
      <c r="X2996" s="1">
        <v>262.000766</v>
      </c>
      <c r="Y2996" s="1">
        <v>389.46</v>
      </c>
      <c r="Z2996" s="7">
        <v>74463.375599999999</v>
      </c>
      <c r="AA2996" s="7">
        <v>4.4538464721000004</v>
      </c>
      <c r="AB2996" s="7">
        <v>4.4181120713000004</v>
      </c>
      <c r="AC2996" s="7" t="s">
        <v>444</v>
      </c>
      <c r="AD2996" s="7" t="s">
        <v>445</v>
      </c>
      <c r="AE2996" s="7">
        <v>2.8194737984999998</v>
      </c>
      <c r="AF2996" s="7" t="s">
        <v>445</v>
      </c>
      <c r="AG2996" s="7">
        <v>4.9021310771</v>
      </c>
    </row>
    <row r="2997" spans="1:33" ht="45" x14ac:dyDescent="0.25">
      <c r="A2997" s="1">
        <v>199351</v>
      </c>
      <c r="B2997" s="1">
        <v>26002000</v>
      </c>
      <c r="C2997" s="1">
        <v>9222265</v>
      </c>
      <c r="D2997" s="1">
        <v>152376</v>
      </c>
      <c r="E2997" s="248" t="s">
        <v>673</v>
      </c>
      <c r="F2997" s="1">
        <v>34203085</v>
      </c>
      <c r="G2997" s="1">
        <v>1.83</v>
      </c>
      <c r="H2997" s="1">
        <v>67.200061189186542</v>
      </c>
      <c r="I2997" s="1">
        <v>-17.095907551004963</v>
      </c>
      <c r="J2997" s="1">
        <v>25.623763830869827</v>
      </c>
      <c r="K2997" s="1">
        <v>-63.157229651660742</v>
      </c>
      <c r="L2997" s="1">
        <v>58.746615985908754</v>
      </c>
      <c r="M2997" s="1">
        <v>62.837501525878906</v>
      </c>
      <c r="N2997" s="1">
        <v>0.96804079744550919</v>
      </c>
      <c r="O2997" s="1">
        <v>0.96533690096206171</v>
      </c>
      <c r="P2997" s="1">
        <v>0.93448550341089076</v>
      </c>
      <c r="Q2997" s="1">
        <v>0.96513541539510095</v>
      </c>
      <c r="R2997" s="1">
        <v>0.9329846751933194</v>
      </c>
      <c r="S2997" s="1">
        <v>0.90045655204996766</v>
      </c>
      <c r="T2997" s="1">
        <v>0.90045655204996766</v>
      </c>
      <c r="U2997" s="1">
        <v>0.93448550341089076</v>
      </c>
      <c r="V2997" s="1">
        <v>406.790663</v>
      </c>
      <c r="W2997" s="1">
        <v>379.211635</v>
      </c>
      <c r="X2997" s="1">
        <v>262.000766</v>
      </c>
      <c r="Y2997" s="1">
        <v>389.46</v>
      </c>
      <c r="Z2997" s="7">
        <v>74463.375599999999</v>
      </c>
      <c r="AA2997" s="7">
        <v>5.0321393783000001</v>
      </c>
      <c r="AB2997" s="7">
        <v>4.2733251928999998</v>
      </c>
      <c r="AC2997" s="7" t="s">
        <v>444</v>
      </c>
      <c r="AD2997" s="7" t="s">
        <v>445</v>
      </c>
      <c r="AE2997" s="7">
        <v>2.7354441873000002</v>
      </c>
      <c r="AF2997" s="7" t="s">
        <v>445</v>
      </c>
      <c r="AG2997" s="7">
        <v>4.7625188147999999</v>
      </c>
    </row>
    <row r="2998" spans="1:33" ht="30" x14ac:dyDescent="0.25">
      <c r="A2998" s="1">
        <v>199352</v>
      </c>
      <c r="B2998" s="1">
        <v>26002000</v>
      </c>
      <c r="C2998" s="1">
        <v>9222266</v>
      </c>
      <c r="D2998" s="1">
        <v>152377</v>
      </c>
      <c r="E2998" s="248" t="s">
        <v>674</v>
      </c>
      <c r="F2998" s="1">
        <v>34203085</v>
      </c>
      <c r="G2998" s="1">
        <v>1.83</v>
      </c>
      <c r="H2998" s="1">
        <v>73.656658385745985</v>
      </c>
      <c r="I2998" s="1">
        <v>-38.793615014583935</v>
      </c>
      <c r="J2998" s="1">
        <v>8.3939996080098815</v>
      </c>
      <c r="K2998" s="1">
        <v>-69.193793397853838</v>
      </c>
      <c r="L2998" s="1">
        <v>69.840336343157531</v>
      </c>
      <c r="M2998" s="1">
        <v>88.919998168945313</v>
      </c>
      <c r="N2998" s="1">
        <v>0.94811666806538897</v>
      </c>
      <c r="O2998" s="1">
        <v>0.96533690096206171</v>
      </c>
      <c r="P2998" s="1">
        <v>0.91525200610071833</v>
      </c>
      <c r="Q2998" s="1">
        <v>0.94340000152587888</v>
      </c>
      <c r="R2998" s="1">
        <v>0.9329846751933194</v>
      </c>
      <c r="S2998" s="1">
        <v>0.88017774400099913</v>
      </c>
      <c r="T2998" s="1">
        <v>0.88017774400099913</v>
      </c>
      <c r="U2998" s="1">
        <v>0.91525200610071833</v>
      </c>
      <c r="V2998" s="1">
        <v>406.790663</v>
      </c>
      <c r="W2998" s="1">
        <v>379.211635</v>
      </c>
      <c r="X2998" s="1">
        <v>262.000766</v>
      </c>
      <c r="Y2998" s="1">
        <v>389.46</v>
      </c>
      <c r="Z2998" s="7">
        <v>74463.375599999999</v>
      </c>
      <c r="AA2998" s="7">
        <v>3.9695380613000002</v>
      </c>
      <c r="AB2998" s="7">
        <v>3.7120547859999999</v>
      </c>
      <c r="AC2998" s="7" t="s">
        <v>444</v>
      </c>
      <c r="AD2998" s="7" t="s">
        <v>445</v>
      </c>
      <c r="AE2998" s="7">
        <v>2.332773531</v>
      </c>
      <c r="AF2998" s="7" t="s">
        <v>445</v>
      </c>
      <c r="AG2998" s="7">
        <v>4.1515320780999998</v>
      </c>
    </row>
    <row r="2999" spans="1:33" ht="45" x14ac:dyDescent="0.25">
      <c r="A2999" s="1">
        <v>202463</v>
      </c>
      <c r="B2999" s="1">
        <v>20050006</v>
      </c>
      <c r="C2999" s="1">
        <v>9222265</v>
      </c>
      <c r="D2999" s="1">
        <v>152269</v>
      </c>
      <c r="E2999" s="248" t="s">
        <v>673</v>
      </c>
      <c r="F2999" s="1">
        <v>34203085</v>
      </c>
      <c r="G2999" s="1">
        <v>1.83</v>
      </c>
      <c r="H2999" s="1">
        <v>71.383126815596583</v>
      </c>
      <c r="I2999" s="1">
        <v>-23.065148072645382</v>
      </c>
      <c r="J2999" s="1">
        <v>22.896864840667</v>
      </c>
      <c r="K2999" s="1">
        <v>-66.079667613448407</v>
      </c>
      <c r="L2999" s="1">
        <v>63.132029904193004</v>
      </c>
      <c r="M2999" s="1">
        <v>62.837501525878906</v>
      </c>
      <c r="N2999" s="1">
        <v>0.96804079744550919</v>
      </c>
      <c r="O2999" s="1">
        <v>0.96533690096206171</v>
      </c>
      <c r="P2999" s="1">
        <v>0.93448550341089076</v>
      </c>
      <c r="Q2999" s="1">
        <v>0.96513541539510095</v>
      </c>
      <c r="R2999" s="1">
        <v>0.9329846751933194</v>
      </c>
      <c r="S2999" s="1">
        <v>0.90045655204996766</v>
      </c>
      <c r="T2999" s="1">
        <v>0.90045655204996766</v>
      </c>
      <c r="U2999" s="1">
        <v>0.93448550341089076</v>
      </c>
      <c r="V2999" s="1">
        <v>406.790663</v>
      </c>
      <c r="W2999" s="1">
        <v>379.211635</v>
      </c>
      <c r="X2999" s="1">
        <v>262.000766</v>
      </c>
      <c r="Y2999" s="1">
        <v>389.46</v>
      </c>
      <c r="Z2999" s="7">
        <v>74463.375599999999</v>
      </c>
      <c r="AA2999" s="7">
        <v>4.6131218364000004</v>
      </c>
      <c r="AB2999" s="7">
        <v>3.9643072732000002</v>
      </c>
      <c r="AC2999" s="7" t="s">
        <v>444</v>
      </c>
      <c r="AD2999" s="7" t="s">
        <v>445</v>
      </c>
      <c r="AE2999" s="7">
        <v>2.5702405127999999</v>
      </c>
      <c r="AF2999" s="7" t="s">
        <v>445</v>
      </c>
      <c r="AG2999" s="7">
        <v>4.5076657814000001</v>
      </c>
    </row>
    <row r="3000" spans="1:33" ht="45" x14ac:dyDescent="0.25">
      <c r="A3000" s="1">
        <v>204561</v>
      </c>
      <c r="B3000" s="1">
        <v>20051006</v>
      </c>
      <c r="C3000" s="1">
        <v>9222265</v>
      </c>
      <c r="D3000" s="1">
        <v>152274</v>
      </c>
      <c r="E3000" s="248" t="s">
        <v>673</v>
      </c>
      <c r="F3000" s="1">
        <v>34203085</v>
      </c>
      <c r="G3000" s="1">
        <v>1.83</v>
      </c>
      <c r="H3000" s="1">
        <v>67.301384094121772</v>
      </c>
      <c r="I3000" s="1">
        <v>-14.723636888121753</v>
      </c>
      <c r="J3000" s="1">
        <v>28.190103368436052</v>
      </c>
      <c r="K3000" s="1">
        <v>-63.523147717263072</v>
      </c>
      <c r="L3000" s="1">
        <v>58.543912938403494</v>
      </c>
      <c r="M3000" s="1">
        <v>62.837501525878906</v>
      </c>
      <c r="N3000" s="1">
        <v>0.96804079744550919</v>
      </c>
      <c r="O3000" s="1">
        <v>0.96533690096206171</v>
      </c>
      <c r="P3000" s="1">
        <v>0.93448550341089076</v>
      </c>
      <c r="Q3000" s="1">
        <v>0.96513541539510095</v>
      </c>
      <c r="R3000" s="1">
        <v>0.9329846751933194</v>
      </c>
      <c r="S3000" s="1">
        <v>0.90045655204996766</v>
      </c>
      <c r="T3000" s="1">
        <v>0.90045655204996766</v>
      </c>
      <c r="U3000" s="1">
        <v>0.93448550341089076</v>
      </c>
      <c r="V3000" s="1">
        <v>406.790663</v>
      </c>
      <c r="W3000" s="1">
        <v>379.211635</v>
      </c>
      <c r="X3000" s="1">
        <v>262.000766</v>
      </c>
      <c r="Y3000" s="1">
        <v>389.46</v>
      </c>
      <c r="Z3000" s="7">
        <v>74463.375599999999</v>
      </c>
      <c r="AA3000" s="7">
        <v>5.0530251199</v>
      </c>
      <c r="AB3000" s="7">
        <v>4.2653861492000003</v>
      </c>
      <c r="AC3000" s="7" t="s">
        <v>444</v>
      </c>
      <c r="AD3000" s="7" t="s">
        <v>445</v>
      </c>
      <c r="AE3000" s="7">
        <v>2.7139265741999998</v>
      </c>
      <c r="AF3000" s="7" t="s">
        <v>445</v>
      </c>
      <c r="AG3000" s="7">
        <v>4.7293244626000002</v>
      </c>
    </row>
    <row r="3001" spans="1:33" ht="30" x14ac:dyDescent="0.25">
      <c r="A3001" s="1">
        <v>206659</v>
      </c>
      <c r="B3001" s="1">
        <v>20052006</v>
      </c>
      <c r="C3001" s="1">
        <v>9222266</v>
      </c>
      <c r="D3001" s="1">
        <v>152279</v>
      </c>
      <c r="E3001" s="248" t="s">
        <v>674</v>
      </c>
      <c r="F3001" s="1">
        <v>34203085</v>
      </c>
      <c r="G3001" s="1">
        <v>1.83</v>
      </c>
      <c r="H3001" s="1">
        <v>74.246456308760415</v>
      </c>
      <c r="I3001" s="1">
        <v>-31.509116360634529</v>
      </c>
      <c r="J3001" s="1">
        <v>16.600970216127578</v>
      </c>
      <c r="K3001" s="1">
        <v>-71.210970934424935</v>
      </c>
      <c r="L3001" s="1">
        <v>67.495352372422758</v>
      </c>
      <c r="M3001" s="1">
        <v>88.919998168945313</v>
      </c>
      <c r="N3001" s="1">
        <v>0.94811666806538897</v>
      </c>
      <c r="O3001" s="1">
        <v>0.96533690096206171</v>
      </c>
      <c r="P3001" s="1">
        <v>0.91525200610071833</v>
      </c>
      <c r="Q3001" s="1">
        <v>0.94340000152587888</v>
      </c>
      <c r="R3001" s="1">
        <v>0.9329846751933194</v>
      </c>
      <c r="S3001" s="1">
        <v>0.88017774400099913</v>
      </c>
      <c r="T3001" s="1">
        <v>0.88017774400099913</v>
      </c>
      <c r="U3001" s="1">
        <v>0.91525200610071833</v>
      </c>
      <c r="V3001" s="1">
        <v>406.790663</v>
      </c>
      <c r="W3001" s="1">
        <v>379.211635</v>
      </c>
      <c r="X3001" s="1">
        <v>262.000766</v>
      </c>
      <c r="Y3001" s="1">
        <v>389.46</v>
      </c>
      <c r="Z3001" s="7">
        <v>74463.375599999999</v>
      </c>
      <c r="AA3001" s="7">
        <v>4.1421942025999998</v>
      </c>
      <c r="AB3001" s="7">
        <v>3.6746232336000002</v>
      </c>
      <c r="AC3001" s="7" t="s">
        <v>444</v>
      </c>
      <c r="AD3001" s="7" t="s">
        <v>445</v>
      </c>
      <c r="AE3001" s="7">
        <v>2.2383667869999999</v>
      </c>
      <c r="AF3001" s="7" t="s">
        <v>445</v>
      </c>
      <c r="AG3001" s="7">
        <v>4.0056057601999999</v>
      </c>
    </row>
    <row r="3002" spans="1:33" ht="30" x14ac:dyDescent="0.25">
      <c r="A3002" s="1">
        <v>208757</v>
      </c>
      <c r="B3002" s="1">
        <v>20053006</v>
      </c>
      <c r="C3002" s="1">
        <v>9222266</v>
      </c>
      <c r="D3002" s="1">
        <v>152284</v>
      </c>
      <c r="E3002" s="248" t="s">
        <v>674</v>
      </c>
      <c r="F3002" s="1">
        <v>34203085</v>
      </c>
      <c r="G3002" s="1">
        <v>1.83</v>
      </c>
      <c r="H3002" s="1">
        <v>74.837022536508314</v>
      </c>
      <c r="I3002" s="1">
        <v>-28.57355082435577</v>
      </c>
      <c r="J3002" s="1">
        <v>20.113468550473456</v>
      </c>
      <c r="K3002" s="1">
        <v>-72.269668711101502</v>
      </c>
      <c r="L3002" s="1">
        <v>67.081645437346268</v>
      </c>
      <c r="M3002" s="1">
        <v>88.919998168945313</v>
      </c>
      <c r="N3002" s="1">
        <v>0.94811666806538897</v>
      </c>
      <c r="O3002" s="1">
        <v>0.96533690096206171</v>
      </c>
      <c r="P3002" s="1">
        <v>0.91525200610071833</v>
      </c>
      <c r="Q3002" s="1">
        <v>0.94340000152587888</v>
      </c>
      <c r="R3002" s="1">
        <v>0.9329846751933194</v>
      </c>
      <c r="S3002" s="1">
        <v>0.88017774400099913</v>
      </c>
      <c r="T3002" s="1">
        <v>0.88017774400099913</v>
      </c>
      <c r="U3002" s="1">
        <v>0.91525200610071833</v>
      </c>
      <c r="V3002" s="1">
        <v>406.790663</v>
      </c>
      <c r="W3002" s="1">
        <v>379.211635</v>
      </c>
      <c r="X3002" s="1">
        <v>262.000766</v>
      </c>
      <c r="Y3002" s="1">
        <v>389.46</v>
      </c>
      <c r="Z3002" s="7">
        <v>74463.375599999999</v>
      </c>
      <c r="AA3002" s="7">
        <v>4.1739072202000003</v>
      </c>
      <c r="AB3002" s="7">
        <v>3.6377340774000002</v>
      </c>
      <c r="AC3002" s="7" t="s">
        <v>444</v>
      </c>
      <c r="AD3002" s="7" t="s">
        <v>445</v>
      </c>
      <c r="AE3002" s="7">
        <v>2.1909270827</v>
      </c>
      <c r="AF3002" s="7" t="s">
        <v>445</v>
      </c>
      <c r="AG3002" s="7">
        <v>3.9322772976999998</v>
      </c>
    </row>
    <row r="3003" spans="1:33" ht="30" x14ac:dyDescent="0.25">
      <c r="A3003" s="1">
        <v>210855</v>
      </c>
      <c r="B3003" s="1">
        <v>20054006</v>
      </c>
      <c r="C3003" s="1">
        <v>9222277</v>
      </c>
      <c r="D3003" s="1">
        <v>152289</v>
      </c>
      <c r="E3003" s="248" t="s">
        <v>675</v>
      </c>
      <c r="F3003" s="1">
        <v>34203085</v>
      </c>
      <c r="G3003" s="1">
        <v>1.83</v>
      </c>
      <c r="H3003" s="1">
        <v>48.068926613082319</v>
      </c>
      <c r="I3003" s="1">
        <v>-19.533716993237473</v>
      </c>
      <c r="J3003" s="1">
        <v>14.593877276740578</v>
      </c>
      <c r="K3003" s="1">
        <v>-46.198589884406594</v>
      </c>
      <c r="L3003" s="1">
        <v>42.691005193672993</v>
      </c>
      <c r="M3003" s="1">
        <v>124.79000091552734</v>
      </c>
      <c r="N3003" s="1">
        <v>0.87781785420009051</v>
      </c>
      <c r="O3003" s="1">
        <v>0.96533690096206171</v>
      </c>
      <c r="P3003" s="1">
        <v>0.84738996698268232</v>
      </c>
      <c r="Q3003" s="1">
        <v>0.89187856946672706</v>
      </c>
      <c r="R3003" s="1">
        <v>0.9329846751933194</v>
      </c>
      <c r="S3003" s="1">
        <v>0.83210903744579667</v>
      </c>
      <c r="T3003" s="1">
        <v>0.83210903744579667</v>
      </c>
      <c r="U3003" s="1">
        <v>0.84738996698268232</v>
      </c>
      <c r="V3003" s="1">
        <v>406.790663</v>
      </c>
      <c r="W3003" s="1">
        <v>379.211635</v>
      </c>
      <c r="X3003" s="1">
        <v>262.000766</v>
      </c>
      <c r="Y3003" s="1">
        <v>389.46</v>
      </c>
      <c r="Z3003" s="7">
        <v>74463.375599999999</v>
      </c>
      <c r="AA3003" s="7">
        <v>6.5271156864000002</v>
      </c>
      <c r="AB3003" s="7">
        <v>5.6849866952000001</v>
      </c>
      <c r="AC3003" s="7" t="s">
        <v>444</v>
      </c>
      <c r="AD3003" s="7" t="s">
        <v>445</v>
      </c>
      <c r="AE3003" s="7">
        <v>3.7190445801999998</v>
      </c>
      <c r="AF3003" s="7" t="s">
        <v>445</v>
      </c>
      <c r="AG3003" s="7">
        <v>6.143605408</v>
      </c>
    </row>
    <row r="3004" spans="1:33" ht="30" x14ac:dyDescent="0.25">
      <c r="A3004" s="1">
        <v>212953</v>
      </c>
      <c r="B3004" s="1">
        <v>20055006</v>
      </c>
      <c r="C3004" s="1">
        <v>9222277</v>
      </c>
      <c r="D3004" s="1">
        <v>152294</v>
      </c>
      <c r="E3004" s="248" t="s">
        <v>675</v>
      </c>
      <c r="F3004" s="1">
        <v>34203085</v>
      </c>
      <c r="G3004" s="1">
        <v>1.83</v>
      </c>
      <c r="H3004" s="1">
        <v>48.254065895843475</v>
      </c>
      <c r="I3004" s="1">
        <v>-22.427216418293554</v>
      </c>
      <c r="J3004" s="1">
        <v>11.817669836823741</v>
      </c>
      <c r="K3004" s="1">
        <v>-46.037271311568922</v>
      </c>
      <c r="L3004" s="1">
        <v>43.569167950670106</v>
      </c>
      <c r="M3004" s="1">
        <v>124.79000091552734</v>
      </c>
      <c r="N3004" s="1">
        <v>0.87781785420009051</v>
      </c>
      <c r="O3004" s="1">
        <v>0.96533690096206171</v>
      </c>
      <c r="P3004" s="1">
        <v>0.84738996698268232</v>
      </c>
      <c r="Q3004" s="1">
        <v>0.89187856946672706</v>
      </c>
      <c r="R3004" s="1">
        <v>0.9329846751933194</v>
      </c>
      <c r="S3004" s="1">
        <v>0.83210903744579667</v>
      </c>
      <c r="T3004" s="1">
        <v>0.83210903744579667</v>
      </c>
      <c r="U3004" s="1">
        <v>0.84738996698268232</v>
      </c>
      <c r="V3004" s="1">
        <v>406.790663</v>
      </c>
      <c r="W3004" s="1">
        <v>379.211635</v>
      </c>
      <c r="X3004" s="1">
        <v>262.000766</v>
      </c>
      <c r="Y3004" s="1">
        <v>389.46</v>
      </c>
      <c r="Z3004" s="7">
        <v>74463.375599999999</v>
      </c>
      <c r="AA3004" s="7">
        <v>6.3754021474</v>
      </c>
      <c r="AB3004" s="7">
        <v>5.6593380039000003</v>
      </c>
      <c r="AC3004" s="7" t="s">
        <v>444</v>
      </c>
      <c r="AD3004" s="7" t="s">
        <v>445</v>
      </c>
      <c r="AE3004" s="7">
        <v>3.7355805198000001</v>
      </c>
      <c r="AF3004" s="7" t="s">
        <v>445</v>
      </c>
      <c r="AG3004" s="7">
        <v>6.1686372179999998</v>
      </c>
    </row>
    <row r="3005" spans="1:33" ht="30" x14ac:dyDescent="0.25">
      <c r="A3005" s="1">
        <v>215051</v>
      </c>
      <c r="B3005" s="1">
        <v>20056006</v>
      </c>
      <c r="C3005" s="1">
        <v>9222277</v>
      </c>
      <c r="D3005" s="1">
        <v>152299</v>
      </c>
      <c r="E3005" s="248" t="s">
        <v>675</v>
      </c>
      <c r="F3005" s="1">
        <v>34203085</v>
      </c>
      <c r="G3005" s="1">
        <v>1.83</v>
      </c>
      <c r="H3005" s="1">
        <v>45.510315270170508</v>
      </c>
      <c r="I3005" s="1">
        <v>-24.078780347386513</v>
      </c>
      <c r="J3005" s="1">
        <v>7.7452369573964752</v>
      </c>
      <c r="K3005" s="1">
        <v>-42.607634304651143</v>
      </c>
      <c r="L3005" s="1">
        <v>42.177513124095263</v>
      </c>
      <c r="M3005" s="1">
        <v>124.79000091552734</v>
      </c>
      <c r="N3005" s="1">
        <v>0.87781785420009051</v>
      </c>
      <c r="O3005" s="1">
        <v>0.96533690096206171</v>
      </c>
      <c r="P3005" s="1">
        <v>0.84738996698268232</v>
      </c>
      <c r="Q3005" s="1">
        <v>0.89187856946672706</v>
      </c>
      <c r="R3005" s="1">
        <v>0.9329846751933194</v>
      </c>
      <c r="S3005" s="1">
        <v>0.83210903744579667</v>
      </c>
      <c r="T3005" s="1">
        <v>0.83210903744579667</v>
      </c>
      <c r="U3005" s="1">
        <v>0.84738996698268232</v>
      </c>
      <c r="V3005" s="1">
        <v>406.790663</v>
      </c>
      <c r="W3005" s="1">
        <v>379.211635</v>
      </c>
      <c r="X3005" s="1">
        <v>262.000766</v>
      </c>
      <c r="Y3005" s="1">
        <v>389.46</v>
      </c>
      <c r="Z3005" s="7">
        <v>74463.375599999999</v>
      </c>
      <c r="AA3005" s="7">
        <v>6.6187549019</v>
      </c>
      <c r="AB3005" s="7">
        <v>6.0608197934000003</v>
      </c>
      <c r="AC3005" s="7" t="s">
        <v>444</v>
      </c>
      <c r="AD3005" s="7" t="s">
        <v>445</v>
      </c>
      <c r="AE3005" s="7">
        <v>4.1167639030999998</v>
      </c>
      <c r="AF3005" s="7" t="s">
        <v>445</v>
      </c>
      <c r="AG3005" s="7">
        <v>6.7456658161999998</v>
      </c>
    </row>
    <row r="3006" spans="1:33" ht="30" x14ac:dyDescent="0.25">
      <c r="A3006" s="1">
        <v>217149</v>
      </c>
      <c r="B3006" s="1">
        <v>20057006</v>
      </c>
      <c r="C3006" s="1">
        <v>9222277</v>
      </c>
      <c r="D3006" s="1">
        <v>152304</v>
      </c>
      <c r="E3006" s="248" t="s">
        <v>675</v>
      </c>
      <c r="F3006" s="1">
        <v>34203085</v>
      </c>
      <c r="G3006" s="1">
        <v>1.83</v>
      </c>
      <c r="H3006" s="1">
        <v>58.343892056126997</v>
      </c>
      <c r="I3006" s="1">
        <v>-33.988942125320058</v>
      </c>
      <c r="J3006" s="1">
        <v>8.4760648198032058</v>
      </c>
      <c r="K3006" s="1">
        <v>-54.67341108396699</v>
      </c>
      <c r="L3006" s="1">
        <v>54.611419932916277</v>
      </c>
      <c r="M3006" s="1">
        <v>124.79000091552734</v>
      </c>
      <c r="N3006" s="1">
        <v>0.87781785420009051</v>
      </c>
      <c r="O3006" s="1">
        <v>0.96533690096206171</v>
      </c>
      <c r="P3006" s="1">
        <v>0.84738996698268232</v>
      </c>
      <c r="Q3006" s="1">
        <v>0.89187856946672706</v>
      </c>
      <c r="R3006" s="1">
        <v>0.9329846751933194</v>
      </c>
      <c r="S3006" s="1">
        <v>0.83210903744579667</v>
      </c>
      <c r="T3006" s="1">
        <v>0.83210903744579667</v>
      </c>
      <c r="U3006" s="1">
        <v>0.84738996698268232</v>
      </c>
      <c r="V3006" s="1">
        <v>406.790663</v>
      </c>
      <c r="W3006" s="1">
        <v>379.211635</v>
      </c>
      <c r="X3006" s="1">
        <v>262.000766</v>
      </c>
      <c r="Y3006" s="1">
        <v>389.46</v>
      </c>
      <c r="Z3006" s="7">
        <v>74463.375599999999</v>
      </c>
      <c r="AA3006" s="7">
        <v>4.8841197547000004</v>
      </c>
      <c r="AB3006" s="7">
        <v>4.5076910973000004</v>
      </c>
      <c r="AC3006" s="7" t="s">
        <v>444</v>
      </c>
      <c r="AD3006" s="7" t="s">
        <v>445</v>
      </c>
      <c r="AE3006" s="7">
        <v>2.9875544781999999</v>
      </c>
      <c r="AF3006" s="7" t="s">
        <v>445</v>
      </c>
      <c r="AG3006" s="7">
        <v>5.0362887553000002</v>
      </c>
    </row>
    <row r="3007" spans="1:33" ht="30" x14ac:dyDescent="0.25">
      <c r="A3007" s="1">
        <v>219247</v>
      </c>
      <c r="B3007" s="1">
        <v>20058006</v>
      </c>
      <c r="C3007" s="1">
        <v>9222310</v>
      </c>
      <c r="D3007" s="1">
        <v>152309</v>
      </c>
      <c r="E3007" s="248" t="s">
        <v>676</v>
      </c>
      <c r="F3007" s="1">
        <v>34203085</v>
      </c>
      <c r="G3007" s="1">
        <v>1.83</v>
      </c>
      <c r="H3007" s="1">
        <v>63.697233307271993</v>
      </c>
      <c r="I3007" s="1">
        <v>-32.40617735587805</v>
      </c>
      <c r="J3007" s="1">
        <v>10.891333940671053</v>
      </c>
      <c r="K3007" s="1">
        <v>-60.918574203432357</v>
      </c>
      <c r="L3007" s="1">
        <v>59.011732007263262</v>
      </c>
      <c r="M3007" s="1">
        <v>85.1925048828125</v>
      </c>
      <c r="N3007" s="1">
        <v>0.95096405877007384</v>
      </c>
      <c r="O3007" s="1">
        <v>0.96533690096206171</v>
      </c>
      <c r="P3007" s="1">
        <v>0.91800069741940704</v>
      </c>
      <c r="Q3007" s="1">
        <v>0.94650624593098964</v>
      </c>
      <c r="R3007" s="1">
        <v>0.9329846751933194</v>
      </c>
      <c r="S3007" s="1">
        <v>0.88307582242837246</v>
      </c>
      <c r="T3007" s="1">
        <v>0.88307582242837246</v>
      </c>
      <c r="U3007" s="1">
        <v>0.91800069741940704</v>
      </c>
      <c r="V3007" s="1">
        <v>406.790663</v>
      </c>
      <c r="W3007" s="1">
        <v>379.211635</v>
      </c>
      <c r="X3007" s="1">
        <v>262.000766</v>
      </c>
      <c r="Y3007" s="1">
        <v>389.46</v>
      </c>
      <c r="Z3007" s="7">
        <v>74463.375599999999</v>
      </c>
      <c r="AA3007" s="7">
        <v>4.8991074072999998</v>
      </c>
      <c r="AB3007" s="7">
        <v>4.4651752882000002</v>
      </c>
      <c r="AC3007" s="7" t="s">
        <v>444</v>
      </c>
      <c r="AD3007" s="7" t="s">
        <v>445</v>
      </c>
      <c r="AE3007" s="7">
        <v>2.7979638383999998</v>
      </c>
      <c r="AF3007" s="7" t="s">
        <v>445</v>
      </c>
      <c r="AG3007" s="7">
        <v>4.8688923089999996</v>
      </c>
    </row>
    <row r="3008" spans="1:33" ht="30" x14ac:dyDescent="0.25">
      <c r="A3008" s="1">
        <v>221345</v>
      </c>
      <c r="B3008" s="1">
        <v>20093006</v>
      </c>
      <c r="C3008" s="1">
        <v>9222310</v>
      </c>
      <c r="D3008" s="1">
        <v>152327</v>
      </c>
      <c r="E3008" s="248" t="s">
        <v>676</v>
      </c>
      <c r="F3008" s="1">
        <v>34203085</v>
      </c>
      <c r="G3008" s="1">
        <v>1.83</v>
      </c>
      <c r="H3008" s="1">
        <v>58.816683200161748</v>
      </c>
      <c r="I3008" s="1">
        <v>-29.910897600118041</v>
      </c>
      <c r="J3008" s="1">
        <v>9.9651587304244256</v>
      </c>
      <c r="K3008" s="1">
        <v>-56.863462156327856</v>
      </c>
      <c r="L3008" s="1">
        <v>54.522464826596746</v>
      </c>
      <c r="M3008" s="1">
        <v>85.1925048828125</v>
      </c>
      <c r="N3008" s="1">
        <v>0.95096405877007384</v>
      </c>
      <c r="O3008" s="1">
        <v>0.96533690096206171</v>
      </c>
      <c r="P3008" s="1">
        <v>0.91800069741940704</v>
      </c>
      <c r="Q3008" s="1">
        <v>0.94650624593098964</v>
      </c>
      <c r="R3008" s="1">
        <v>0.9329846751933194</v>
      </c>
      <c r="S3008" s="1">
        <v>0.88307582242837246</v>
      </c>
      <c r="T3008" s="1">
        <v>0.88307582242837246</v>
      </c>
      <c r="U3008" s="1">
        <v>0.91800069741940704</v>
      </c>
      <c r="V3008" s="1">
        <v>406.790663</v>
      </c>
      <c r="W3008" s="1">
        <v>379.211635</v>
      </c>
      <c r="X3008" s="1">
        <v>262.000766</v>
      </c>
      <c r="Y3008" s="1">
        <v>389.46</v>
      </c>
      <c r="Z3008" s="7">
        <v>74463.375599999999</v>
      </c>
      <c r="AA3008" s="7">
        <v>5.3848277311999997</v>
      </c>
      <c r="AB3008" s="7">
        <v>4.9186701196999998</v>
      </c>
      <c r="AC3008" s="7" t="s">
        <v>444</v>
      </c>
      <c r="AD3008" s="7" t="s">
        <v>445</v>
      </c>
      <c r="AE3008" s="7">
        <v>3.068808566</v>
      </c>
      <c r="AF3008" s="7" t="s">
        <v>445</v>
      </c>
      <c r="AG3008" s="7">
        <v>5.2874214488</v>
      </c>
    </row>
    <row r="3009" spans="1:33" ht="30" x14ac:dyDescent="0.25">
      <c r="A3009" s="1">
        <v>223443</v>
      </c>
      <c r="B3009" s="1">
        <v>21051006</v>
      </c>
      <c r="C3009" s="1">
        <v>9222310</v>
      </c>
      <c r="D3009" s="1">
        <v>152355</v>
      </c>
      <c r="E3009" s="248" t="s">
        <v>676</v>
      </c>
      <c r="F3009" s="1">
        <v>34203085</v>
      </c>
      <c r="G3009" s="1">
        <v>1.83</v>
      </c>
      <c r="H3009" s="1">
        <v>61.748602826046074</v>
      </c>
      <c r="I3009" s="1">
        <v>-33.021450237723535</v>
      </c>
      <c r="J3009" s="1">
        <v>8.0288655832250591</v>
      </c>
      <c r="K3009" s="1">
        <v>-59.340726434177775</v>
      </c>
      <c r="L3009" s="1">
        <v>58.15160119300365</v>
      </c>
      <c r="M3009" s="1">
        <v>85.1925048828125</v>
      </c>
      <c r="N3009" s="1">
        <v>0.95096405877007384</v>
      </c>
      <c r="O3009" s="1">
        <v>0.96533690096206171</v>
      </c>
      <c r="P3009" s="1">
        <v>0.91800069741940704</v>
      </c>
      <c r="Q3009" s="1">
        <v>0.94650624593098964</v>
      </c>
      <c r="R3009" s="1">
        <v>0.9329846751933194</v>
      </c>
      <c r="S3009" s="1">
        <v>0.88307582242837246</v>
      </c>
      <c r="T3009" s="1">
        <v>0.88307582242837246</v>
      </c>
      <c r="U3009" s="1">
        <v>0.91800069741940704</v>
      </c>
      <c r="V3009" s="1">
        <v>406.790663</v>
      </c>
      <c r="W3009" s="1">
        <v>379.211635</v>
      </c>
      <c r="X3009" s="1">
        <v>262.000766</v>
      </c>
      <c r="Y3009" s="1">
        <v>389.46</v>
      </c>
      <c r="Z3009" s="7">
        <v>74463.375599999999</v>
      </c>
      <c r="AA3009" s="7">
        <v>4.9863621682000003</v>
      </c>
      <c r="AB3009" s="7">
        <v>4.6376424641999998</v>
      </c>
      <c r="AC3009" s="7" t="s">
        <v>444</v>
      </c>
      <c r="AD3009" s="7" t="s">
        <v>445</v>
      </c>
      <c r="AE3009" s="7">
        <v>2.8989502794000002</v>
      </c>
      <c r="AF3009" s="7" t="s">
        <v>445</v>
      </c>
      <c r="AG3009" s="7">
        <v>5.0249439651000003</v>
      </c>
    </row>
    <row r="3010" spans="1:33" ht="30" x14ac:dyDescent="0.25">
      <c r="A3010" s="1">
        <v>225541</v>
      </c>
      <c r="B3010" s="1">
        <v>26051006</v>
      </c>
      <c r="C3010" s="1">
        <v>9222310</v>
      </c>
      <c r="D3010" s="1">
        <v>152383</v>
      </c>
      <c r="E3010" s="248" t="s">
        <v>676</v>
      </c>
      <c r="F3010" s="1">
        <v>34203085</v>
      </c>
      <c r="G3010" s="1">
        <v>1.83</v>
      </c>
      <c r="H3010" s="1">
        <v>60.825715506302274</v>
      </c>
      <c r="I3010" s="1">
        <v>-32.740646334672498</v>
      </c>
      <c r="J3010" s="1">
        <v>7.7921664888265418</v>
      </c>
      <c r="K3010" s="1">
        <v>-58.419862654011787</v>
      </c>
      <c r="L3010" s="1">
        <v>57.328474056823772</v>
      </c>
      <c r="M3010" s="1">
        <v>85.1925048828125</v>
      </c>
      <c r="N3010" s="1">
        <v>0.95096405877007384</v>
      </c>
      <c r="O3010" s="1">
        <v>0.96533690096206171</v>
      </c>
      <c r="P3010" s="1">
        <v>0.91800069741940704</v>
      </c>
      <c r="Q3010" s="1">
        <v>0.94650624593098964</v>
      </c>
      <c r="R3010" s="1">
        <v>0.9329846751933194</v>
      </c>
      <c r="S3010" s="1">
        <v>0.88307582242837246</v>
      </c>
      <c r="T3010" s="1">
        <v>0.88307582242837246</v>
      </c>
      <c r="U3010" s="1">
        <v>0.91800069741940704</v>
      </c>
      <c r="V3010" s="1">
        <v>406.790663</v>
      </c>
      <c r="W3010" s="1">
        <v>379.211635</v>
      </c>
      <c r="X3010" s="1">
        <v>262.000766</v>
      </c>
      <c r="Y3010" s="1">
        <v>389.46</v>
      </c>
      <c r="Z3010" s="7">
        <v>74463.375599999999</v>
      </c>
      <c r="AA3010" s="7">
        <v>5.0723148684000003</v>
      </c>
      <c r="AB3010" s="7">
        <v>4.7231804427000004</v>
      </c>
      <c r="AC3010" s="7" t="s">
        <v>444</v>
      </c>
      <c r="AD3010" s="7" t="s">
        <v>445</v>
      </c>
      <c r="AE3010" s="7">
        <v>2.9604088644000002</v>
      </c>
      <c r="AF3010" s="7" t="s">
        <v>445</v>
      </c>
      <c r="AG3010" s="7">
        <v>5.1199142786999996</v>
      </c>
    </row>
    <row r="3011" spans="1:33" ht="30" x14ac:dyDescent="0.25">
      <c r="A3011" s="1">
        <v>102905</v>
      </c>
      <c r="B3011" s="1">
        <v>20001000</v>
      </c>
      <c r="C3011" s="1">
        <v>9223213</v>
      </c>
      <c r="D3011" s="1">
        <v>152005</v>
      </c>
      <c r="E3011" s="248" t="s">
        <v>677</v>
      </c>
      <c r="F3011" s="1">
        <v>34203085</v>
      </c>
      <c r="G3011" s="1">
        <v>1.83</v>
      </c>
      <c r="H3011" s="1">
        <v>91.527650197650047</v>
      </c>
      <c r="I3011" s="1">
        <v>-47.79233617384655</v>
      </c>
      <c r="J3011" s="1">
        <v>12.862653807032338</v>
      </c>
      <c r="K3011" s="1">
        <v>-87.522645605853768</v>
      </c>
      <c r="L3011" s="1">
        <v>85.822349580611515</v>
      </c>
      <c r="M3011" s="1">
        <v>168.5675048828125</v>
      </c>
      <c r="N3011" s="1">
        <v>0.72884543678977276</v>
      </c>
      <c r="O3011" s="1">
        <v>0.96533690096206171</v>
      </c>
      <c r="P3011" s="1">
        <v>0.70358139523097951</v>
      </c>
      <c r="Q3011" s="1">
        <v>0.77596089311079552</v>
      </c>
      <c r="R3011" s="1">
        <v>0.9329846751933194</v>
      </c>
      <c r="S3011" s="1">
        <v>0.7239596218216936</v>
      </c>
      <c r="T3011" s="1">
        <v>0.7239596218216936</v>
      </c>
      <c r="U3011" s="1">
        <v>0.70358139523097951</v>
      </c>
      <c r="V3011" s="1">
        <v>406.790663</v>
      </c>
      <c r="W3011" s="1">
        <v>379.211635</v>
      </c>
      <c r="X3011" s="1">
        <v>262.000766</v>
      </c>
      <c r="Y3011" s="1">
        <v>389.46</v>
      </c>
      <c r="Z3011" s="7">
        <v>74463.375599999999</v>
      </c>
      <c r="AA3011" s="7">
        <v>2.1088201679999998</v>
      </c>
      <c r="AB3011" s="7">
        <v>1.9150344258000001</v>
      </c>
      <c r="AC3011" s="7" t="s">
        <v>444</v>
      </c>
      <c r="AD3011" s="7" t="s">
        <v>445</v>
      </c>
      <c r="AE3011" s="7">
        <v>1.167187408</v>
      </c>
      <c r="AF3011" s="7" t="s">
        <v>445</v>
      </c>
      <c r="AG3011" s="7">
        <v>2.1308104123999998</v>
      </c>
    </row>
    <row r="3012" spans="1:33" ht="30" x14ac:dyDescent="0.25">
      <c r="A3012" s="1">
        <v>105003</v>
      </c>
      <c r="B3012" s="1">
        <v>20002000</v>
      </c>
      <c r="C3012" s="1">
        <v>9223213</v>
      </c>
      <c r="D3012" s="1">
        <v>152012</v>
      </c>
      <c r="E3012" s="248" t="s">
        <v>677</v>
      </c>
      <c r="F3012" s="1">
        <v>34203085</v>
      </c>
      <c r="G3012" s="1">
        <v>1.83</v>
      </c>
      <c r="H3012" s="1">
        <v>78.705308888842779</v>
      </c>
      <c r="I3012" s="1">
        <v>-49.370262584922877</v>
      </c>
      <c r="J3012" s="1">
        <v>2.1507875220572821</v>
      </c>
      <c r="K3012" s="1">
        <v>-75.586465745937844</v>
      </c>
      <c r="L3012" s="1">
        <v>77.652350234642981</v>
      </c>
      <c r="M3012" s="1">
        <v>168.5675048828125</v>
      </c>
      <c r="N3012" s="1">
        <v>0.72884543678977276</v>
      </c>
      <c r="O3012" s="1">
        <v>0.96533690096206171</v>
      </c>
      <c r="P3012" s="1">
        <v>0.70358139523097951</v>
      </c>
      <c r="Q3012" s="1">
        <v>0.77596089311079552</v>
      </c>
      <c r="R3012" s="1">
        <v>0.9329846751933194</v>
      </c>
      <c r="S3012" s="1">
        <v>0.7239596218216936</v>
      </c>
      <c r="T3012" s="1">
        <v>0.7239596218216936</v>
      </c>
      <c r="U3012" s="1">
        <v>0.70358139523097951</v>
      </c>
      <c r="V3012" s="1">
        <v>406.790663</v>
      </c>
      <c r="W3012" s="1">
        <v>379.211635</v>
      </c>
      <c r="X3012" s="1">
        <v>262.000766</v>
      </c>
      <c r="Y3012" s="1">
        <v>389.46</v>
      </c>
      <c r="Z3012" s="7">
        <v>74463.375599999999</v>
      </c>
      <c r="AA3012" s="7">
        <v>2.4359069677999998</v>
      </c>
      <c r="AB3012" s="7">
        <v>2.3899397004999998</v>
      </c>
      <c r="AC3012" s="7" t="s">
        <v>444</v>
      </c>
      <c r="AD3012" s="7" t="s">
        <v>445</v>
      </c>
      <c r="AE3012" s="7">
        <v>1.5094171767</v>
      </c>
      <c r="AF3012" s="7" t="s">
        <v>445</v>
      </c>
      <c r="AG3012" s="7">
        <v>2.6252099828</v>
      </c>
    </row>
    <row r="3013" spans="1:33" ht="30" x14ac:dyDescent="0.25">
      <c r="A3013" s="1">
        <v>108185</v>
      </c>
      <c r="B3013" s="1">
        <v>20003000</v>
      </c>
      <c r="C3013" s="1">
        <v>9223230</v>
      </c>
      <c r="D3013" s="1">
        <v>152020</v>
      </c>
      <c r="E3013" s="248" t="s">
        <v>679</v>
      </c>
      <c r="F3013" s="1">
        <v>34203085</v>
      </c>
      <c r="G3013" s="1">
        <v>1.83</v>
      </c>
      <c r="H3013" s="1">
        <v>61.53559005091774</v>
      </c>
      <c r="I3013" s="1">
        <v>-32.215973422082442</v>
      </c>
      <c r="J3013" s="1">
        <v>11.069237730372093</v>
      </c>
      <c r="K3013" s="1">
        <v>-57.98765804515854</v>
      </c>
      <c r="L3013" s="1">
        <v>56.816523996373093</v>
      </c>
      <c r="M3013" s="1">
        <v>157.50750732421875</v>
      </c>
      <c r="N3013" s="1">
        <v>0.76906360973011367</v>
      </c>
      <c r="O3013" s="1">
        <v>0.96533690096206171</v>
      </c>
      <c r="P3013" s="1">
        <v>0.74240548165956444</v>
      </c>
      <c r="Q3013" s="1">
        <v>0.81215724875710227</v>
      </c>
      <c r="R3013" s="1">
        <v>0.9329846751933194</v>
      </c>
      <c r="S3013" s="1">
        <v>0.75773026693754497</v>
      </c>
      <c r="T3013" s="1">
        <v>0.75773026693754497</v>
      </c>
      <c r="U3013" s="1">
        <v>0.74240548165956444</v>
      </c>
      <c r="V3013" s="1">
        <v>406.790663</v>
      </c>
      <c r="W3013" s="1">
        <v>379.211635</v>
      </c>
      <c r="X3013" s="1">
        <v>262.000766</v>
      </c>
      <c r="Y3013" s="1">
        <v>389.46</v>
      </c>
      <c r="Z3013" s="7">
        <v>74463.375599999999</v>
      </c>
      <c r="AA3013" s="7">
        <v>3.9550513958</v>
      </c>
      <c r="AB3013" s="7">
        <v>3.5750564234</v>
      </c>
      <c r="AC3013" s="7" t="s">
        <v>444</v>
      </c>
      <c r="AD3013" s="7" t="s">
        <v>445</v>
      </c>
      <c r="AE3013" s="7">
        <v>2.4235890369000002</v>
      </c>
      <c r="AF3013" s="7" t="s">
        <v>445</v>
      </c>
      <c r="AG3013" s="7">
        <v>3.9861858305000002</v>
      </c>
    </row>
    <row r="3014" spans="1:33" ht="30" x14ac:dyDescent="0.25">
      <c r="A3014" s="1">
        <v>108186</v>
      </c>
      <c r="B3014" s="1">
        <v>20003000</v>
      </c>
      <c r="C3014" s="1">
        <v>9223224</v>
      </c>
      <c r="D3014" s="1">
        <v>152019</v>
      </c>
      <c r="E3014" s="248" t="s">
        <v>678</v>
      </c>
      <c r="F3014" s="1">
        <v>34203085</v>
      </c>
      <c r="G3014" s="1">
        <v>1.83</v>
      </c>
      <c r="H3014" s="1">
        <v>59.146404710514389</v>
      </c>
      <c r="I3014" s="1">
        <v>-33.736378730005129</v>
      </c>
      <c r="J3014" s="1">
        <v>8.1124300613903113</v>
      </c>
      <c r="K3014" s="1">
        <v>-55.808154581937572</v>
      </c>
      <c r="L3014" s="1">
        <v>55.539747149492804</v>
      </c>
      <c r="M3014" s="1">
        <v>170.40499877929688</v>
      </c>
      <c r="N3014" s="1">
        <v>0.72216364080255679</v>
      </c>
      <c r="O3014" s="1">
        <v>0.96533690096206171</v>
      </c>
      <c r="P3014" s="1">
        <v>0.69713121099981967</v>
      </c>
      <c r="Q3014" s="1">
        <v>0.76994727672230112</v>
      </c>
      <c r="R3014" s="1">
        <v>0.9329846751933194</v>
      </c>
      <c r="S3014" s="1">
        <v>0.71834900988873696</v>
      </c>
      <c r="T3014" s="1">
        <v>0.71834900988873696</v>
      </c>
      <c r="U3014" s="1">
        <v>0.69713121099981967</v>
      </c>
      <c r="V3014" s="1">
        <v>406.790663</v>
      </c>
      <c r="W3014" s="1">
        <v>379.211635</v>
      </c>
      <c r="X3014" s="1">
        <v>262.000766</v>
      </c>
      <c r="Y3014" s="1">
        <v>389.46</v>
      </c>
      <c r="Z3014" s="7">
        <v>74463.375599999999</v>
      </c>
      <c r="AA3014" s="7">
        <v>3.7598392125000002</v>
      </c>
      <c r="AB3014" s="7">
        <v>3.4695914760000002</v>
      </c>
      <c r="AC3014" s="7" t="s">
        <v>444</v>
      </c>
      <c r="AD3014" s="7" t="s">
        <v>445</v>
      </c>
      <c r="AE3014" s="7">
        <v>2.3724102194999999</v>
      </c>
      <c r="AF3014" s="7" t="s">
        <v>445</v>
      </c>
      <c r="AG3014" s="7">
        <v>3.8649650480000002</v>
      </c>
    </row>
    <row r="3015" spans="1:33" ht="30" x14ac:dyDescent="0.25">
      <c r="A3015" s="1">
        <v>112381</v>
      </c>
      <c r="B3015" s="1">
        <v>20004000</v>
      </c>
      <c r="C3015" s="1">
        <v>9223230</v>
      </c>
      <c r="D3015" s="1">
        <v>152029</v>
      </c>
      <c r="E3015" s="248" t="s">
        <v>679</v>
      </c>
      <c r="F3015" s="1">
        <v>34203085</v>
      </c>
      <c r="G3015" s="1">
        <v>1.83</v>
      </c>
      <c r="H3015" s="1">
        <v>52.579056940026604</v>
      </c>
      <c r="I3015" s="1">
        <v>-29.545195488491007</v>
      </c>
      <c r="J3015" s="1">
        <v>7.3993760241579301</v>
      </c>
      <c r="K3015" s="1">
        <v>-49.89896750913141</v>
      </c>
      <c r="L3015" s="1">
        <v>49.298205482332889</v>
      </c>
      <c r="M3015" s="1">
        <v>157.50750732421875</v>
      </c>
      <c r="N3015" s="1">
        <v>0.76906360973011367</v>
      </c>
      <c r="O3015" s="1">
        <v>0.96533690096206171</v>
      </c>
      <c r="P3015" s="1">
        <v>0.74240548165956444</v>
      </c>
      <c r="Q3015" s="1">
        <v>0.81215724875710227</v>
      </c>
      <c r="R3015" s="1">
        <v>0.9329846751933194</v>
      </c>
      <c r="S3015" s="1">
        <v>0.75773026693754497</v>
      </c>
      <c r="T3015" s="1">
        <v>0.75773026693754497</v>
      </c>
      <c r="U3015" s="1">
        <v>0.74240548165956444</v>
      </c>
      <c r="V3015" s="1">
        <v>406.790663</v>
      </c>
      <c r="W3015" s="1">
        <v>379.211635</v>
      </c>
      <c r="X3015" s="1">
        <v>262.000766</v>
      </c>
      <c r="Y3015" s="1">
        <v>389.46</v>
      </c>
      <c r="Z3015" s="7">
        <v>74463.375599999999</v>
      </c>
      <c r="AA3015" s="7">
        <v>4.7107311265999998</v>
      </c>
      <c r="AB3015" s="7">
        <v>4.3543903773999997</v>
      </c>
      <c r="AC3015" s="7" t="s">
        <v>444</v>
      </c>
      <c r="AD3015" s="7" t="s">
        <v>445</v>
      </c>
      <c r="AE3015" s="7">
        <v>2.9785574786</v>
      </c>
      <c r="AF3015" s="7" t="s">
        <v>445</v>
      </c>
      <c r="AG3015" s="7">
        <v>4.7944533388000004</v>
      </c>
    </row>
    <row r="3016" spans="1:33" ht="30" x14ac:dyDescent="0.25">
      <c r="A3016" s="1">
        <v>112382</v>
      </c>
      <c r="B3016" s="1">
        <v>20004000</v>
      </c>
      <c r="C3016" s="1">
        <v>9223224</v>
      </c>
      <c r="D3016" s="1">
        <v>152028</v>
      </c>
      <c r="E3016" s="248" t="s">
        <v>678</v>
      </c>
      <c r="F3016" s="1">
        <v>34203085</v>
      </c>
      <c r="G3016" s="1">
        <v>1.83</v>
      </c>
      <c r="H3016" s="1">
        <v>50.188578565131301</v>
      </c>
      <c r="I3016" s="1">
        <v>-31.058253273949418</v>
      </c>
      <c r="J3016" s="1">
        <v>4.4438613896681023</v>
      </c>
      <c r="K3016" s="1">
        <v>-47.726811568374721</v>
      </c>
      <c r="L3016" s="1">
        <v>48.123563489206397</v>
      </c>
      <c r="M3016" s="1">
        <v>170.40499877929688</v>
      </c>
      <c r="N3016" s="1">
        <v>0.72216364080255679</v>
      </c>
      <c r="O3016" s="1">
        <v>0.96533690096206171</v>
      </c>
      <c r="P3016" s="1">
        <v>0.69713121099981967</v>
      </c>
      <c r="Q3016" s="1">
        <v>0.76994727672230112</v>
      </c>
      <c r="R3016" s="1">
        <v>0.9329846751933194</v>
      </c>
      <c r="S3016" s="1">
        <v>0.71834900988873696</v>
      </c>
      <c r="T3016" s="1">
        <v>0.71834900988873696</v>
      </c>
      <c r="U3016" s="1">
        <v>0.69713121099981967</v>
      </c>
      <c r="V3016" s="1">
        <v>406.790663</v>
      </c>
      <c r="W3016" s="1">
        <v>379.211635</v>
      </c>
      <c r="X3016" s="1">
        <v>262.000766</v>
      </c>
      <c r="Y3016" s="1">
        <v>389.46</v>
      </c>
      <c r="Z3016" s="7">
        <v>74463.375599999999</v>
      </c>
      <c r="AA3016" s="7">
        <v>4.4933643139999999</v>
      </c>
      <c r="AB3016" s="7">
        <v>4.2673391813999997</v>
      </c>
      <c r="AC3016" s="7" t="s">
        <v>444</v>
      </c>
      <c r="AD3016" s="7" t="s">
        <v>445</v>
      </c>
      <c r="AE3016" s="7">
        <v>2.9434436255</v>
      </c>
      <c r="AF3016" s="7" t="s">
        <v>445</v>
      </c>
      <c r="AG3016" s="7">
        <v>4.6887253204999997</v>
      </c>
    </row>
    <row r="3017" spans="1:33" ht="30" x14ac:dyDescent="0.25">
      <c r="A3017" s="1">
        <v>115493</v>
      </c>
      <c r="B3017" s="1">
        <v>20005000</v>
      </c>
      <c r="C3017" s="1">
        <v>9223213</v>
      </c>
      <c r="D3017" s="1">
        <v>152037</v>
      </c>
      <c r="E3017" s="248" t="s">
        <v>677</v>
      </c>
      <c r="F3017" s="1">
        <v>34203085</v>
      </c>
      <c r="G3017" s="1">
        <v>1.83</v>
      </c>
      <c r="H3017" s="1">
        <v>94.085058850505035</v>
      </c>
      <c r="I3017" s="1">
        <v>-48.497972566527096</v>
      </c>
      <c r="J3017" s="1">
        <v>14.237185866342099</v>
      </c>
      <c r="K3017" s="1">
        <v>-90.07800227730138</v>
      </c>
      <c r="L3017" s="1">
        <v>87.836306385088221</v>
      </c>
      <c r="M3017" s="1">
        <v>168.5675048828125</v>
      </c>
      <c r="N3017" s="1">
        <v>0.72884543678977276</v>
      </c>
      <c r="O3017" s="1">
        <v>0.96533690096206171</v>
      </c>
      <c r="P3017" s="1">
        <v>0.70358139523097951</v>
      </c>
      <c r="Q3017" s="1">
        <v>0.77596089311079552</v>
      </c>
      <c r="R3017" s="1">
        <v>0.9329846751933194</v>
      </c>
      <c r="S3017" s="1">
        <v>0.7239596218216936</v>
      </c>
      <c r="T3017" s="1">
        <v>0.7239596218216936</v>
      </c>
      <c r="U3017" s="1">
        <v>0.70358139523097951</v>
      </c>
      <c r="V3017" s="1">
        <v>406.790663</v>
      </c>
      <c r="W3017" s="1">
        <v>379.211635</v>
      </c>
      <c r="X3017" s="1">
        <v>262.000766</v>
      </c>
      <c r="Y3017" s="1">
        <v>389.46</v>
      </c>
      <c r="Z3017" s="7">
        <v>74463.375599999999</v>
      </c>
      <c r="AA3017" s="7">
        <v>2.0375395120999999</v>
      </c>
      <c r="AB3017" s="7">
        <v>1.8357983138</v>
      </c>
      <c r="AC3017" s="7" t="s">
        <v>444</v>
      </c>
      <c r="AD3017" s="7" t="s">
        <v>445</v>
      </c>
      <c r="AE3017" s="7">
        <v>1.1057080605</v>
      </c>
      <c r="AF3017" s="7" t="s">
        <v>445</v>
      </c>
      <c r="AG3017" s="7">
        <v>2.0419947518999999</v>
      </c>
    </row>
    <row r="3018" spans="1:33" ht="30" x14ac:dyDescent="0.25">
      <c r="A3018" s="1">
        <v>117591</v>
      </c>
      <c r="B3018" s="1">
        <v>20006000</v>
      </c>
      <c r="C3018" s="1">
        <v>9223213</v>
      </c>
      <c r="D3018" s="1">
        <v>152044</v>
      </c>
      <c r="E3018" s="248" t="s">
        <v>677</v>
      </c>
      <c r="F3018" s="1">
        <v>34203085</v>
      </c>
      <c r="G3018" s="1">
        <v>1.83</v>
      </c>
      <c r="H3018" s="1">
        <v>81.461955668304924</v>
      </c>
      <c r="I3018" s="1">
        <v>-46.246032292565204</v>
      </c>
      <c r="J3018" s="1">
        <v>7.5110099112880011</v>
      </c>
      <c r="K3018" s="1">
        <v>-78.620710907510031</v>
      </c>
      <c r="L3018" s="1">
        <v>77.978233282892575</v>
      </c>
      <c r="M3018" s="1">
        <v>168.5675048828125</v>
      </c>
      <c r="N3018" s="1">
        <v>0.72884543678977276</v>
      </c>
      <c r="O3018" s="1">
        <v>0.96533690096206171</v>
      </c>
      <c r="P3018" s="1">
        <v>0.70358139523097951</v>
      </c>
      <c r="Q3018" s="1">
        <v>0.77596089311079552</v>
      </c>
      <c r="R3018" s="1">
        <v>0.9329846751933194</v>
      </c>
      <c r="S3018" s="1">
        <v>0.7239596218216936</v>
      </c>
      <c r="T3018" s="1">
        <v>0.7239596218216936</v>
      </c>
      <c r="U3018" s="1">
        <v>0.70358139523097951</v>
      </c>
      <c r="V3018" s="1">
        <v>406.790663</v>
      </c>
      <c r="W3018" s="1">
        <v>379.211635</v>
      </c>
      <c r="X3018" s="1">
        <v>262.000766</v>
      </c>
      <c r="Y3018" s="1">
        <v>389.46</v>
      </c>
      <c r="Z3018" s="7">
        <v>74463.375599999999</v>
      </c>
      <c r="AA3018" s="7">
        <v>2.4215477833999999</v>
      </c>
      <c r="AB3018" s="7">
        <v>2.2752252146999998</v>
      </c>
      <c r="AC3018" s="7" t="s">
        <v>444</v>
      </c>
      <c r="AD3018" s="7" t="s">
        <v>445</v>
      </c>
      <c r="AE3018" s="7">
        <v>1.4125700885000001</v>
      </c>
      <c r="AF3018" s="7" t="s">
        <v>445</v>
      </c>
      <c r="AG3018" s="7">
        <v>2.4853005909000001</v>
      </c>
    </row>
    <row r="3019" spans="1:33" ht="30" x14ac:dyDescent="0.25">
      <c r="A3019" s="1">
        <v>120773</v>
      </c>
      <c r="B3019" s="1">
        <v>20007000</v>
      </c>
      <c r="C3019" s="1">
        <v>9223230</v>
      </c>
      <c r="D3019" s="1">
        <v>152052</v>
      </c>
      <c r="E3019" s="248" t="s">
        <v>679</v>
      </c>
      <c r="F3019" s="1">
        <v>34203085</v>
      </c>
      <c r="G3019" s="1">
        <v>1.83</v>
      </c>
      <c r="H3019" s="1">
        <v>61.446546601290528</v>
      </c>
      <c r="I3019" s="1">
        <v>-31.966714491364655</v>
      </c>
      <c r="J3019" s="1">
        <v>11.394576673405417</v>
      </c>
      <c r="K3019" s="1">
        <v>-58.126144597572733</v>
      </c>
      <c r="L3019" s="1">
        <v>56.617030677551966</v>
      </c>
      <c r="M3019" s="1">
        <v>157.50750732421875</v>
      </c>
      <c r="N3019" s="1">
        <v>0.76906360973011367</v>
      </c>
      <c r="O3019" s="1">
        <v>0.96533690096206171</v>
      </c>
      <c r="P3019" s="1">
        <v>0.74240548165956444</v>
      </c>
      <c r="Q3019" s="1">
        <v>0.81215724875710227</v>
      </c>
      <c r="R3019" s="1">
        <v>0.9329846751933194</v>
      </c>
      <c r="S3019" s="1">
        <v>0.75773026693754497</v>
      </c>
      <c r="T3019" s="1">
        <v>0.75773026693754497</v>
      </c>
      <c r="U3019" s="1">
        <v>0.74240548165956444</v>
      </c>
      <c r="V3019" s="1">
        <v>406.790663</v>
      </c>
      <c r="W3019" s="1">
        <v>379.211635</v>
      </c>
      <c r="X3019" s="1">
        <v>262.000766</v>
      </c>
      <c r="Y3019" s="1">
        <v>389.46</v>
      </c>
      <c r="Z3019" s="7">
        <v>74463.375599999999</v>
      </c>
      <c r="AA3019" s="7">
        <v>3.9725108003999998</v>
      </c>
      <c r="AB3019" s="7">
        <v>3.5816862314</v>
      </c>
      <c r="AC3019" s="7" t="s">
        <v>444</v>
      </c>
      <c r="AD3019" s="7" t="s">
        <v>445</v>
      </c>
      <c r="AE3019" s="7">
        <v>2.4154322763999998</v>
      </c>
      <c r="AF3019" s="7" t="s">
        <v>445</v>
      </c>
      <c r="AG3019" s="7">
        <v>3.9743061557999999</v>
      </c>
    </row>
    <row r="3020" spans="1:33" ht="30" x14ac:dyDescent="0.25">
      <c r="A3020" s="1">
        <v>120774</v>
      </c>
      <c r="B3020" s="1">
        <v>20007000</v>
      </c>
      <c r="C3020" s="1">
        <v>9223224</v>
      </c>
      <c r="D3020" s="1">
        <v>152051</v>
      </c>
      <c r="E3020" s="248" t="s">
        <v>678</v>
      </c>
      <c r="F3020" s="1">
        <v>34203085</v>
      </c>
      <c r="G3020" s="1">
        <v>1.83</v>
      </c>
      <c r="H3020" s="1">
        <v>59.057543058885834</v>
      </c>
      <c r="I3020" s="1">
        <v>-33.485288636099206</v>
      </c>
      <c r="J3020" s="1">
        <v>8.4375872064249826</v>
      </c>
      <c r="K3020" s="1">
        <v>-55.948472297539915</v>
      </c>
      <c r="L3020" s="1">
        <v>55.327137620302395</v>
      </c>
      <c r="M3020" s="1">
        <v>170.40499877929688</v>
      </c>
      <c r="N3020" s="1">
        <v>0.72216364080255679</v>
      </c>
      <c r="O3020" s="1">
        <v>0.96533690096206171</v>
      </c>
      <c r="P3020" s="1">
        <v>0.69713121099981967</v>
      </c>
      <c r="Q3020" s="1">
        <v>0.76994727672230112</v>
      </c>
      <c r="R3020" s="1">
        <v>0.9329846751933194</v>
      </c>
      <c r="S3020" s="1">
        <v>0.71834900988873696</v>
      </c>
      <c r="T3020" s="1">
        <v>0.71834900988873696</v>
      </c>
      <c r="U3020" s="1">
        <v>0.69713121099981967</v>
      </c>
      <c r="V3020" s="1">
        <v>406.790663</v>
      </c>
      <c r="W3020" s="1">
        <v>379.211635</v>
      </c>
      <c r="X3020" s="1">
        <v>262.000766</v>
      </c>
      <c r="Y3020" s="1">
        <v>389.46</v>
      </c>
      <c r="Z3020" s="7">
        <v>74463.375599999999</v>
      </c>
      <c r="AA3020" s="7">
        <v>3.7781301853999998</v>
      </c>
      <c r="AB3020" s="7">
        <v>3.4763167013</v>
      </c>
      <c r="AC3020" s="7" t="s">
        <v>444</v>
      </c>
      <c r="AD3020" s="7" t="s">
        <v>445</v>
      </c>
      <c r="AE3020" s="7">
        <v>2.3639522782000002</v>
      </c>
      <c r="AF3020" s="7" t="s">
        <v>445</v>
      </c>
      <c r="AG3020" s="7">
        <v>3.8527638072000001</v>
      </c>
    </row>
    <row r="3021" spans="1:33" ht="30" x14ac:dyDescent="0.25">
      <c r="A3021" s="1">
        <v>124969</v>
      </c>
      <c r="B3021" s="1">
        <v>20008000</v>
      </c>
      <c r="C3021" s="1">
        <v>9223224</v>
      </c>
      <c r="D3021" s="1">
        <v>152060</v>
      </c>
      <c r="E3021" s="248" t="s">
        <v>678</v>
      </c>
      <c r="F3021" s="1">
        <v>34203085</v>
      </c>
      <c r="G3021" s="1">
        <v>1.83</v>
      </c>
      <c r="H3021" s="1">
        <v>54.83466307988472</v>
      </c>
      <c r="I3021" s="1">
        <v>-34.459033090627614</v>
      </c>
      <c r="J3021" s="1">
        <v>4.7296539158253825</v>
      </c>
      <c r="K3021" s="1">
        <v>-52.421053085417022</v>
      </c>
      <c r="L3021" s="1">
        <v>52.634050819079867</v>
      </c>
      <c r="M3021" s="1">
        <v>170.40499877929688</v>
      </c>
      <c r="N3021" s="1">
        <v>0.72216364080255679</v>
      </c>
      <c r="O3021" s="1">
        <v>0.96533690096206171</v>
      </c>
      <c r="P3021" s="1">
        <v>0.69713121099981967</v>
      </c>
      <c r="Q3021" s="1">
        <v>0.76994727672230112</v>
      </c>
      <c r="R3021" s="1">
        <v>0.9329846751933194</v>
      </c>
      <c r="S3021" s="1">
        <v>0.71834900988873696</v>
      </c>
      <c r="T3021" s="1">
        <v>0.71834900988873696</v>
      </c>
      <c r="U3021" s="1">
        <v>0.69713121099981967</v>
      </c>
      <c r="V3021" s="1">
        <v>406.790663</v>
      </c>
      <c r="W3021" s="1">
        <v>379.211635</v>
      </c>
      <c r="X3021" s="1">
        <v>262.000766</v>
      </c>
      <c r="Y3021" s="1">
        <v>389.46</v>
      </c>
      <c r="Z3021" s="7">
        <v>74463.375599999999</v>
      </c>
      <c r="AA3021" s="7">
        <v>4.0226091707</v>
      </c>
      <c r="AB3021" s="7">
        <v>3.8210429587000001</v>
      </c>
      <c r="AC3021" s="7" t="s">
        <v>444</v>
      </c>
      <c r="AD3021" s="7" t="s">
        <v>445</v>
      </c>
      <c r="AE3021" s="7">
        <v>2.5903130473</v>
      </c>
      <c r="AF3021" s="7" t="s">
        <v>445</v>
      </c>
      <c r="AG3021" s="7">
        <v>4.1793068902000003</v>
      </c>
    </row>
    <row r="3022" spans="1:33" ht="30" x14ac:dyDescent="0.25">
      <c r="A3022" s="1">
        <v>124970</v>
      </c>
      <c r="B3022" s="1">
        <v>20008000</v>
      </c>
      <c r="C3022" s="1">
        <v>9223230</v>
      </c>
      <c r="D3022" s="1">
        <v>152061</v>
      </c>
      <c r="E3022" s="248" t="s">
        <v>679</v>
      </c>
      <c r="F3022" s="1">
        <v>34203085</v>
      </c>
      <c r="G3022" s="1">
        <v>1.83</v>
      </c>
      <c r="H3022" s="1">
        <v>57.225493542508204</v>
      </c>
      <c r="I3022" s="1">
        <v>-32.959212794682649</v>
      </c>
      <c r="J3022" s="1">
        <v>7.6848164625870314</v>
      </c>
      <c r="K3022" s="1">
        <v>-54.579971536660267</v>
      </c>
      <c r="L3022" s="1">
        <v>53.797955322147303</v>
      </c>
      <c r="M3022" s="1">
        <v>157.50750732421875</v>
      </c>
      <c r="N3022" s="1">
        <v>0.76906360973011367</v>
      </c>
      <c r="O3022" s="1">
        <v>0.96533690096206171</v>
      </c>
      <c r="P3022" s="1">
        <v>0.74240548165956444</v>
      </c>
      <c r="Q3022" s="1">
        <v>0.81215724875710227</v>
      </c>
      <c r="R3022" s="1">
        <v>0.9329846751933194</v>
      </c>
      <c r="S3022" s="1">
        <v>0.75773026693754497</v>
      </c>
      <c r="T3022" s="1">
        <v>0.75773026693754497</v>
      </c>
      <c r="U3022" s="1">
        <v>0.74240548165956444</v>
      </c>
      <c r="V3022" s="1">
        <v>406.790663</v>
      </c>
      <c r="W3022" s="1">
        <v>379.211635</v>
      </c>
      <c r="X3022" s="1">
        <v>262.000766</v>
      </c>
      <c r="Y3022" s="1">
        <v>389.46</v>
      </c>
      <c r="Z3022" s="7">
        <v>74463.375599999999</v>
      </c>
      <c r="AA3022" s="7">
        <v>4.2330761428999999</v>
      </c>
      <c r="AB3022" s="7">
        <v>3.9196394667000001</v>
      </c>
      <c r="AC3022" s="7" t="s">
        <v>444</v>
      </c>
      <c r="AD3022" s="7" t="s">
        <v>445</v>
      </c>
      <c r="AE3022" s="7">
        <v>2.6373399393999999</v>
      </c>
      <c r="AF3022" s="7" t="s">
        <v>445</v>
      </c>
      <c r="AG3022" s="7">
        <v>4.2974970624999997</v>
      </c>
    </row>
    <row r="3023" spans="1:33" ht="30" x14ac:dyDescent="0.25">
      <c r="A3023" s="1">
        <v>128081</v>
      </c>
      <c r="B3023" s="1">
        <v>20009000</v>
      </c>
      <c r="C3023" s="1">
        <v>9223213</v>
      </c>
      <c r="D3023" s="1">
        <v>152071</v>
      </c>
      <c r="E3023" s="248" t="s">
        <v>677</v>
      </c>
      <c r="F3023" s="1">
        <v>34203085</v>
      </c>
      <c r="G3023" s="1">
        <v>1.83</v>
      </c>
      <c r="H3023" s="1">
        <v>84.432715739819656</v>
      </c>
      <c r="I3023" s="1">
        <v>-46.880265763173725</v>
      </c>
      <c r="J3023" s="1">
        <v>8.0305044884239081</v>
      </c>
      <c r="K3023" s="1">
        <v>-80.475800624573296</v>
      </c>
      <c r="L3023" s="1">
        <v>80.717838340434938</v>
      </c>
      <c r="M3023" s="1">
        <v>168.5675048828125</v>
      </c>
      <c r="N3023" s="1">
        <v>0.72884543678977276</v>
      </c>
      <c r="O3023" s="1">
        <v>0.96533690096206171</v>
      </c>
      <c r="P3023" s="1">
        <v>0.70358139523097951</v>
      </c>
      <c r="Q3023" s="1">
        <v>0.77596089311079552</v>
      </c>
      <c r="R3023" s="1">
        <v>0.9329846751933194</v>
      </c>
      <c r="S3023" s="1">
        <v>0.7239596218216936</v>
      </c>
      <c r="T3023" s="1">
        <v>0.7239596218216936</v>
      </c>
      <c r="U3023" s="1">
        <v>0.70358139523097951</v>
      </c>
      <c r="V3023" s="1">
        <v>406.790663</v>
      </c>
      <c r="W3023" s="1">
        <v>379.211635</v>
      </c>
      <c r="X3023" s="1">
        <v>262.000766</v>
      </c>
      <c r="Y3023" s="1">
        <v>389.46</v>
      </c>
      <c r="Z3023" s="7">
        <v>74463.375599999999</v>
      </c>
      <c r="AA3023" s="7">
        <v>2.3054186872</v>
      </c>
      <c r="AB3023" s="7">
        <v>2.1599866106999999</v>
      </c>
      <c r="AC3023" s="7" t="s">
        <v>444</v>
      </c>
      <c r="AD3023" s="7" t="s">
        <v>445</v>
      </c>
      <c r="AE3023" s="7">
        <v>1.3569566752</v>
      </c>
      <c r="AF3023" s="7" t="s">
        <v>445</v>
      </c>
      <c r="AG3023" s="7">
        <v>2.4049591065000002</v>
      </c>
    </row>
    <row r="3024" spans="1:33" ht="30" x14ac:dyDescent="0.25">
      <c r="A3024" s="1">
        <v>130179</v>
      </c>
      <c r="B3024" s="1">
        <v>20010000</v>
      </c>
      <c r="C3024" s="1">
        <v>9223213</v>
      </c>
      <c r="D3024" s="1">
        <v>152081</v>
      </c>
      <c r="E3024" s="248" t="s">
        <v>677</v>
      </c>
      <c r="F3024" s="1">
        <v>34203085</v>
      </c>
      <c r="G3024" s="1">
        <v>1.83</v>
      </c>
      <c r="H3024" s="1">
        <v>78.52637484822084</v>
      </c>
      <c r="I3024" s="1">
        <v>-53.289544181351019</v>
      </c>
      <c r="J3024" s="1">
        <v>-2.9011688115118783</v>
      </c>
      <c r="K3024" s="1">
        <v>-73.991564444564105</v>
      </c>
      <c r="L3024" s="1">
        <v>80.016991124094602</v>
      </c>
      <c r="M3024" s="1">
        <v>168.5675048828125</v>
      </c>
      <c r="N3024" s="1">
        <v>0.72884543678977276</v>
      </c>
      <c r="O3024" s="1">
        <v>0.96533690096206171</v>
      </c>
      <c r="P3024" s="1">
        <v>0.70358139523097951</v>
      </c>
      <c r="Q3024" s="1">
        <v>0.77596089311079552</v>
      </c>
      <c r="R3024" s="1">
        <v>0.9329846751933194</v>
      </c>
      <c r="S3024" s="1">
        <v>0.7239596218216936</v>
      </c>
      <c r="T3024" s="1">
        <v>0.7239596218216936</v>
      </c>
      <c r="U3024" s="1">
        <v>0.70358139523097951</v>
      </c>
      <c r="V3024" s="1">
        <v>406.790663</v>
      </c>
      <c r="W3024" s="1">
        <v>379.211635</v>
      </c>
      <c r="X3024" s="1">
        <v>262.000766</v>
      </c>
      <c r="Y3024" s="1">
        <v>389.46</v>
      </c>
      <c r="Z3024" s="7">
        <v>74463.375599999999</v>
      </c>
      <c r="AA3024" s="7">
        <v>2.3343699567999998</v>
      </c>
      <c r="AB3024" s="7">
        <v>2.3976641829999998</v>
      </c>
      <c r="AC3024" s="7" t="s">
        <v>444</v>
      </c>
      <c r="AD3024" s="7">
        <v>64.379847845</v>
      </c>
      <c r="AE3024" s="7">
        <v>1.5635081093000001</v>
      </c>
      <c r="AF3024" s="7">
        <v>93.450488058000005</v>
      </c>
      <c r="AG3024" s="7">
        <v>2.7033520272999998</v>
      </c>
    </row>
    <row r="3025" spans="1:33" ht="30" x14ac:dyDescent="0.25">
      <c r="A3025" s="1">
        <v>132277</v>
      </c>
      <c r="B3025" s="1">
        <v>20011000</v>
      </c>
      <c r="C3025" s="1">
        <v>9223224</v>
      </c>
      <c r="D3025" s="1">
        <v>152088</v>
      </c>
      <c r="E3025" s="248" t="s">
        <v>678</v>
      </c>
      <c r="F3025" s="1">
        <v>34203085</v>
      </c>
      <c r="G3025" s="1">
        <v>1.83</v>
      </c>
      <c r="H3025" s="1">
        <v>60.883869371266869</v>
      </c>
      <c r="I3025" s="1">
        <v>-33.756750080614097</v>
      </c>
      <c r="J3025" s="1">
        <v>9.2178676798596069</v>
      </c>
      <c r="K3025" s="1">
        <v>-57.407967190955752</v>
      </c>
      <c r="L3025" s="1">
        <v>56.841608434684964</v>
      </c>
      <c r="M3025" s="1">
        <v>170.40499877929688</v>
      </c>
      <c r="N3025" s="1">
        <v>0.72216364080255679</v>
      </c>
      <c r="O3025" s="1">
        <v>0.96533690096206171</v>
      </c>
      <c r="P3025" s="1">
        <v>0.69713121099981967</v>
      </c>
      <c r="Q3025" s="1">
        <v>0.76994727672230112</v>
      </c>
      <c r="R3025" s="1">
        <v>0.9329846751933194</v>
      </c>
      <c r="S3025" s="1">
        <v>0.71834900988873696</v>
      </c>
      <c r="T3025" s="1">
        <v>0.71834900988873696</v>
      </c>
      <c r="U3025" s="1">
        <v>0.69713121099981967</v>
      </c>
      <c r="V3025" s="1">
        <v>406.790663</v>
      </c>
      <c r="W3025" s="1">
        <v>379.211635</v>
      </c>
      <c r="X3025" s="1">
        <v>262.000766</v>
      </c>
      <c r="Y3025" s="1">
        <v>389.46</v>
      </c>
      <c r="Z3025" s="7">
        <v>74463.375599999999</v>
      </c>
      <c r="AA3025" s="7">
        <v>3.6508231138</v>
      </c>
      <c r="AB3025" s="7">
        <v>3.3420411524999998</v>
      </c>
      <c r="AC3025" s="7" t="s">
        <v>444</v>
      </c>
      <c r="AD3025" s="7" t="s">
        <v>445</v>
      </c>
      <c r="AE3025" s="7">
        <v>2.2784298077999998</v>
      </c>
      <c r="AF3025" s="7" t="s">
        <v>445</v>
      </c>
      <c r="AG3025" s="7">
        <v>3.7293909665</v>
      </c>
    </row>
    <row r="3026" spans="1:33" ht="30" x14ac:dyDescent="0.25">
      <c r="A3026" s="1">
        <v>134375</v>
      </c>
      <c r="B3026" s="1">
        <v>20012000</v>
      </c>
      <c r="C3026" s="1">
        <v>9223213</v>
      </c>
      <c r="D3026" s="1">
        <v>152097</v>
      </c>
      <c r="E3026" s="248" t="s">
        <v>677</v>
      </c>
      <c r="F3026" s="1">
        <v>34203085</v>
      </c>
      <c r="G3026" s="1">
        <v>1.83</v>
      </c>
      <c r="H3026" s="1">
        <v>78.761955189831014</v>
      </c>
      <c r="I3026" s="1">
        <v>-49.010114861237589</v>
      </c>
      <c r="J3026" s="1">
        <v>2.5669827562748004</v>
      </c>
      <c r="K3026" s="1">
        <v>-75.66925337502299</v>
      </c>
      <c r="L3026" s="1">
        <v>77.510435765075428</v>
      </c>
      <c r="M3026" s="1">
        <v>168.5675048828125</v>
      </c>
      <c r="N3026" s="1">
        <v>0.72884543678977276</v>
      </c>
      <c r="O3026" s="1">
        <v>0.96533690096206171</v>
      </c>
      <c r="P3026" s="1">
        <v>0.70358139523097951</v>
      </c>
      <c r="Q3026" s="1">
        <v>0.77596089311079552</v>
      </c>
      <c r="R3026" s="1">
        <v>0.9329846751933194</v>
      </c>
      <c r="S3026" s="1">
        <v>0.7239596218216936</v>
      </c>
      <c r="T3026" s="1">
        <v>0.7239596218216936</v>
      </c>
      <c r="U3026" s="1">
        <v>0.70358139523097951</v>
      </c>
      <c r="V3026" s="1">
        <v>406.790663</v>
      </c>
      <c r="W3026" s="1">
        <v>379.211635</v>
      </c>
      <c r="X3026" s="1">
        <v>262.000766</v>
      </c>
      <c r="Y3026" s="1">
        <v>389.46</v>
      </c>
      <c r="Z3026" s="7">
        <v>74463.375599999999</v>
      </c>
      <c r="AA3026" s="7">
        <v>2.4421977971</v>
      </c>
      <c r="AB3026" s="7">
        <v>2.3875016256000001</v>
      </c>
      <c r="AC3026" s="7" t="s">
        <v>444</v>
      </c>
      <c r="AD3026" s="7" t="s">
        <v>445</v>
      </c>
      <c r="AE3026" s="7">
        <v>1.5066716930999999</v>
      </c>
      <c r="AF3026" s="7" t="s">
        <v>445</v>
      </c>
      <c r="AG3026" s="7">
        <v>2.6212437411999998</v>
      </c>
    </row>
    <row r="3027" spans="1:33" ht="30" x14ac:dyDescent="0.25">
      <c r="A3027" s="1">
        <v>136473</v>
      </c>
      <c r="B3027" s="1">
        <v>20013000</v>
      </c>
      <c r="C3027" s="1">
        <v>9223213</v>
      </c>
      <c r="D3027" s="1">
        <v>152106</v>
      </c>
      <c r="E3027" s="248" t="s">
        <v>677</v>
      </c>
      <c r="F3027" s="1">
        <v>34203085</v>
      </c>
      <c r="G3027" s="1">
        <v>1.83</v>
      </c>
      <c r="H3027" s="1">
        <v>105.59252456245103</v>
      </c>
      <c r="I3027" s="1">
        <v>-65.905111421950622</v>
      </c>
      <c r="J3027" s="1">
        <v>6.4587624324986397</v>
      </c>
      <c r="K3027" s="1">
        <v>-98.829629382624944</v>
      </c>
      <c r="L3027" s="1">
        <v>102.51900521722632</v>
      </c>
      <c r="M3027" s="1">
        <v>168.5675048828125</v>
      </c>
      <c r="N3027" s="1">
        <v>0.72884543678977276</v>
      </c>
      <c r="O3027" s="1">
        <v>0.96533690096206171</v>
      </c>
      <c r="P3027" s="1">
        <v>0.70358139523097951</v>
      </c>
      <c r="Q3027" s="1">
        <v>0.77596089311079552</v>
      </c>
      <c r="R3027" s="1">
        <v>0.9329846751933194</v>
      </c>
      <c r="S3027" s="1">
        <v>0.7239596218216936</v>
      </c>
      <c r="T3027" s="1">
        <v>0.7239596218216936</v>
      </c>
      <c r="U3027" s="1">
        <v>0.70358139523097951</v>
      </c>
      <c r="V3027" s="1">
        <v>406.790663</v>
      </c>
      <c r="W3027" s="1">
        <v>379.211635</v>
      </c>
      <c r="X3027" s="1">
        <v>262.000766</v>
      </c>
      <c r="Y3027" s="1">
        <v>389.46</v>
      </c>
      <c r="Z3027" s="7">
        <v>74463.375599999999</v>
      </c>
      <c r="AA3027" s="7">
        <v>1.6025052688999999</v>
      </c>
      <c r="AB3027" s="7">
        <v>1.5267532181000001</v>
      </c>
      <c r="AC3027" s="7" t="s">
        <v>444</v>
      </c>
      <c r="AD3027" s="7" t="s">
        <v>445</v>
      </c>
      <c r="AE3027" s="7">
        <v>0.91924199914000004</v>
      </c>
      <c r="AF3027" s="7" t="s">
        <v>445</v>
      </c>
      <c r="AG3027" s="7">
        <v>1.7726180084000001</v>
      </c>
    </row>
    <row r="3028" spans="1:33" ht="30" x14ac:dyDescent="0.25">
      <c r="A3028" s="1">
        <v>138571</v>
      </c>
      <c r="B3028" s="1">
        <v>20014000</v>
      </c>
      <c r="C3028" s="1">
        <v>9223224</v>
      </c>
      <c r="D3028" s="1">
        <v>152113</v>
      </c>
      <c r="E3028" s="248" t="s">
        <v>678</v>
      </c>
      <c r="F3028" s="1">
        <v>34203085</v>
      </c>
      <c r="G3028" s="1">
        <v>1.83</v>
      </c>
      <c r="H3028" s="1">
        <v>64.935473607972085</v>
      </c>
      <c r="I3028" s="1">
        <v>-33.80032367620538</v>
      </c>
      <c r="J3028" s="1">
        <v>12.063673792245172</v>
      </c>
      <c r="K3028" s="1">
        <v>-61.402024486847097</v>
      </c>
      <c r="L3028" s="1">
        <v>59.826658632355958</v>
      </c>
      <c r="M3028" s="1">
        <v>170.40499877929688</v>
      </c>
      <c r="N3028" s="1">
        <v>0.72216364080255679</v>
      </c>
      <c r="O3028" s="1">
        <v>0.96533690096206171</v>
      </c>
      <c r="P3028" s="1">
        <v>0.69713121099981967</v>
      </c>
      <c r="Q3028" s="1">
        <v>0.76994727672230112</v>
      </c>
      <c r="R3028" s="1">
        <v>0.9329846751933194</v>
      </c>
      <c r="S3028" s="1">
        <v>0.71834900988873696</v>
      </c>
      <c r="T3028" s="1">
        <v>0.71834900988873696</v>
      </c>
      <c r="U3028" s="1">
        <v>0.69713121099981967</v>
      </c>
      <c r="V3028" s="1">
        <v>406.790663</v>
      </c>
      <c r="W3028" s="1">
        <v>379.211635</v>
      </c>
      <c r="X3028" s="1">
        <v>262.000766</v>
      </c>
      <c r="Y3028" s="1">
        <v>389.46</v>
      </c>
      <c r="Z3028" s="7">
        <v>74463.375599999999</v>
      </c>
      <c r="AA3028" s="7">
        <v>3.4187703672</v>
      </c>
      <c r="AB3028" s="7">
        <v>3.0711224797000001</v>
      </c>
      <c r="AC3028" s="7" t="s">
        <v>444</v>
      </c>
      <c r="AD3028" s="7" t="s">
        <v>445</v>
      </c>
      <c r="AE3028" s="7">
        <v>2.0651756585999999</v>
      </c>
      <c r="AF3028" s="7" t="s">
        <v>445</v>
      </c>
      <c r="AG3028" s="7">
        <v>3.4217552059999998</v>
      </c>
    </row>
    <row r="3029" spans="1:33" ht="30" x14ac:dyDescent="0.25">
      <c r="A3029" s="1">
        <v>140669</v>
      </c>
      <c r="B3029" s="1">
        <v>20015000</v>
      </c>
      <c r="C3029" s="1">
        <v>9223224</v>
      </c>
      <c r="D3029" s="1">
        <v>152120</v>
      </c>
      <c r="E3029" s="248" t="s">
        <v>678</v>
      </c>
      <c r="F3029" s="1">
        <v>34203085</v>
      </c>
      <c r="G3029" s="1">
        <v>1.83</v>
      </c>
      <c r="H3029" s="1">
        <v>53.184816152557879</v>
      </c>
      <c r="I3029" s="1">
        <v>-30.595730848721274</v>
      </c>
      <c r="J3029" s="1">
        <v>7.0080474596404754</v>
      </c>
      <c r="K3029" s="1">
        <v>-50.745248217736453</v>
      </c>
      <c r="L3029" s="1">
        <v>50.052898821465135</v>
      </c>
      <c r="M3029" s="1">
        <v>170.40499877929688</v>
      </c>
      <c r="N3029" s="1">
        <v>0.72216364080255679</v>
      </c>
      <c r="O3029" s="1">
        <v>0.96533690096206171</v>
      </c>
      <c r="P3029" s="1">
        <v>0.69713121099981967</v>
      </c>
      <c r="Q3029" s="1">
        <v>0.76994727672230112</v>
      </c>
      <c r="R3029" s="1">
        <v>0.9329846751933194</v>
      </c>
      <c r="S3029" s="1">
        <v>0.71834900988873696</v>
      </c>
      <c r="T3029" s="1">
        <v>0.71834900988873696</v>
      </c>
      <c r="U3029" s="1">
        <v>0.69713121099981967</v>
      </c>
      <c r="V3029" s="1">
        <v>406.790663</v>
      </c>
      <c r="W3029" s="1">
        <v>379.211635</v>
      </c>
      <c r="X3029" s="1">
        <v>262.000766</v>
      </c>
      <c r="Y3029" s="1">
        <v>389.46</v>
      </c>
      <c r="Z3029" s="7">
        <v>74463.375599999999</v>
      </c>
      <c r="AA3029" s="7">
        <v>4.2816174998000003</v>
      </c>
      <c r="AB3029" s="7">
        <v>3.9705965998999999</v>
      </c>
      <c r="AC3029" s="7" t="s">
        <v>444</v>
      </c>
      <c r="AD3029" s="7" t="s">
        <v>445</v>
      </c>
      <c r="AE3029" s="7">
        <v>2.7088791060999999</v>
      </c>
      <c r="AF3029" s="7" t="s">
        <v>445</v>
      </c>
      <c r="AG3029" s="7">
        <v>4.3503476872000002</v>
      </c>
    </row>
    <row r="3030" spans="1:33" ht="30" x14ac:dyDescent="0.25">
      <c r="A3030" s="1">
        <v>142767</v>
      </c>
      <c r="B3030" s="1">
        <v>20016000</v>
      </c>
      <c r="C3030" s="1">
        <v>9223224</v>
      </c>
      <c r="D3030" s="1">
        <v>152127</v>
      </c>
      <c r="E3030" s="248" t="s">
        <v>678</v>
      </c>
      <c r="F3030" s="1">
        <v>34203085</v>
      </c>
      <c r="G3030" s="1">
        <v>1.83</v>
      </c>
      <c r="H3030" s="1">
        <v>62.848189732427485</v>
      </c>
      <c r="I3030" s="1">
        <v>-32.823527751649628</v>
      </c>
      <c r="J3030" s="1">
        <v>11.291426968489528</v>
      </c>
      <c r="K3030" s="1">
        <v>-59.196681501501082</v>
      </c>
      <c r="L3030" s="1">
        <v>58.035333014122067</v>
      </c>
      <c r="M3030" s="1">
        <v>170.40499877929688</v>
      </c>
      <c r="N3030" s="1">
        <v>0.72216364080255679</v>
      </c>
      <c r="O3030" s="1">
        <v>0.96533690096206171</v>
      </c>
      <c r="P3030" s="1">
        <v>0.69713121099981967</v>
      </c>
      <c r="Q3030" s="1">
        <v>0.76994727672230112</v>
      </c>
      <c r="R3030" s="1">
        <v>0.9329846751933194</v>
      </c>
      <c r="S3030" s="1">
        <v>0.71834900988873696</v>
      </c>
      <c r="T3030" s="1">
        <v>0.71834900988873696</v>
      </c>
      <c r="U3030" s="1">
        <v>0.69713121099981967</v>
      </c>
      <c r="V3030" s="1">
        <v>406.790663</v>
      </c>
      <c r="W3030" s="1">
        <v>379.211635</v>
      </c>
      <c r="X3030" s="1">
        <v>262.000766</v>
      </c>
      <c r="Y3030" s="1">
        <v>389.46</v>
      </c>
      <c r="Z3030" s="7">
        <v>74463.375599999999</v>
      </c>
      <c r="AA3030" s="7">
        <v>3.5551606686000001</v>
      </c>
      <c r="AB3030" s="7">
        <v>3.2063306430999998</v>
      </c>
      <c r="AC3030" s="7" t="s">
        <v>444</v>
      </c>
      <c r="AD3030" s="7" t="s">
        <v>445</v>
      </c>
      <c r="AE3030" s="7">
        <v>2.1793672562999999</v>
      </c>
      <c r="AF3030" s="7" t="s">
        <v>445</v>
      </c>
      <c r="AG3030" s="7">
        <v>3.5864855013999999</v>
      </c>
    </row>
    <row r="3031" spans="1:33" ht="30" x14ac:dyDescent="0.25">
      <c r="A3031" s="1">
        <v>144853</v>
      </c>
      <c r="B3031" s="1">
        <v>20017000</v>
      </c>
      <c r="C3031" s="1">
        <v>9223224</v>
      </c>
      <c r="D3031" s="1">
        <v>152134</v>
      </c>
      <c r="E3031" s="248" t="s">
        <v>678</v>
      </c>
      <c r="F3031" s="1">
        <v>34203085</v>
      </c>
      <c r="G3031" s="1">
        <v>1.83</v>
      </c>
      <c r="H3031" s="1">
        <v>49.950735891569849</v>
      </c>
      <c r="I3031" s="1">
        <v>-33.331738181053325</v>
      </c>
      <c r="J3031" s="1">
        <v>1.793389012613281</v>
      </c>
      <c r="K3031" s="1">
        <v>-47.385995676151119</v>
      </c>
      <c r="L3031" s="1">
        <v>49.08068336486263</v>
      </c>
      <c r="M3031" s="1">
        <v>170.40499877929688</v>
      </c>
      <c r="N3031" s="1">
        <v>0.72216364080255679</v>
      </c>
      <c r="O3031" s="1">
        <v>0.96533690096206171</v>
      </c>
      <c r="P3031" s="1">
        <v>0.69713121099981967</v>
      </c>
      <c r="Q3031" s="1">
        <v>0.76994727672230112</v>
      </c>
      <c r="R3031" s="1">
        <v>0.9329846751933194</v>
      </c>
      <c r="S3031" s="1">
        <v>0.71834900988873696</v>
      </c>
      <c r="T3031" s="1">
        <v>0.71834900988873696</v>
      </c>
      <c r="U3031" s="1">
        <v>0.69713121099981967</v>
      </c>
      <c r="V3031" s="1">
        <v>406.790663</v>
      </c>
      <c r="W3031" s="1">
        <v>379.211635</v>
      </c>
      <c r="X3031" s="1">
        <v>262.000766</v>
      </c>
      <c r="Y3031" s="1">
        <v>389.46</v>
      </c>
      <c r="Z3031" s="7">
        <v>74463.375599999999</v>
      </c>
      <c r="AA3031" s="7">
        <v>4.3862384997000001</v>
      </c>
      <c r="AB3031" s="7">
        <v>4.2924198536000002</v>
      </c>
      <c r="AC3031" s="7" t="s">
        <v>444</v>
      </c>
      <c r="AD3031" s="7" t="s">
        <v>445</v>
      </c>
      <c r="AE3031" s="7">
        <v>2.9718061879</v>
      </c>
      <c r="AF3031" s="7" t="s">
        <v>445</v>
      </c>
      <c r="AG3031" s="7">
        <v>4.7296405312000003</v>
      </c>
    </row>
    <row r="3032" spans="1:33" ht="30" x14ac:dyDescent="0.25">
      <c r="A3032" s="1">
        <v>148035</v>
      </c>
      <c r="B3032" s="1">
        <v>20018000</v>
      </c>
      <c r="C3032" s="1">
        <v>9223230</v>
      </c>
      <c r="D3032" s="1">
        <v>152141</v>
      </c>
      <c r="E3032" s="248" t="s">
        <v>679</v>
      </c>
      <c r="F3032" s="1">
        <v>34203085</v>
      </c>
      <c r="G3032" s="1">
        <v>1.83</v>
      </c>
      <c r="H3032" s="1">
        <v>58.410340087027286</v>
      </c>
      <c r="I3032" s="1">
        <v>-29.375176353521148</v>
      </c>
      <c r="J3032" s="1">
        <v>11.579190041044077</v>
      </c>
      <c r="K3032" s="1">
        <v>-55.185188160736054</v>
      </c>
      <c r="L3032" s="1">
        <v>53.568385866711708</v>
      </c>
      <c r="M3032" s="1">
        <v>157.50750732421875</v>
      </c>
      <c r="N3032" s="1">
        <v>0.76906360973011367</v>
      </c>
      <c r="O3032" s="1">
        <v>0.96533690096206171</v>
      </c>
      <c r="P3032" s="1">
        <v>0.74240548165956444</v>
      </c>
      <c r="Q3032" s="1">
        <v>0.81215724875710227</v>
      </c>
      <c r="R3032" s="1">
        <v>0.9329846751933194</v>
      </c>
      <c r="S3032" s="1">
        <v>0.75773026693754497</v>
      </c>
      <c r="T3032" s="1">
        <v>0.75773026693754497</v>
      </c>
      <c r="U3032" s="1">
        <v>0.74240548165956444</v>
      </c>
      <c r="V3032" s="1">
        <v>406.790663</v>
      </c>
      <c r="W3032" s="1">
        <v>379.211635</v>
      </c>
      <c r="X3032" s="1">
        <v>262.000766</v>
      </c>
      <c r="Y3032" s="1">
        <v>389.46</v>
      </c>
      <c r="Z3032" s="7">
        <v>74463.375599999999</v>
      </c>
      <c r="AA3032" s="7">
        <v>4.2555026996</v>
      </c>
      <c r="AB3032" s="7">
        <v>3.8198451868999999</v>
      </c>
      <c r="AC3032" s="7" t="s">
        <v>444</v>
      </c>
      <c r="AD3032" s="7" t="s">
        <v>445</v>
      </c>
      <c r="AE3032" s="7">
        <v>2.5974491884000002</v>
      </c>
      <c r="AF3032" s="7" t="s">
        <v>445</v>
      </c>
      <c r="AG3032" s="7">
        <v>4.2393993483000001</v>
      </c>
    </row>
    <row r="3033" spans="1:33" ht="30" x14ac:dyDescent="0.25">
      <c r="A3033" s="1">
        <v>148036</v>
      </c>
      <c r="B3033" s="1">
        <v>20018000</v>
      </c>
      <c r="C3033" s="1">
        <v>9223224</v>
      </c>
      <c r="D3033" s="1">
        <v>152140</v>
      </c>
      <c r="E3033" s="248" t="s">
        <v>678</v>
      </c>
      <c r="F3033" s="1">
        <v>34203085</v>
      </c>
      <c r="G3033" s="1">
        <v>1.83</v>
      </c>
      <c r="H3033" s="1">
        <v>56.020905726728891</v>
      </c>
      <c r="I3033" s="1">
        <v>-30.896076531501944</v>
      </c>
      <c r="J3033" s="1">
        <v>8.6226313919573343</v>
      </c>
      <c r="K3033" s="1">
        <v>-53.005189827456988</v>
      </c>
      <c r="L3033" s="1">
        <v>52.248825531140241</v>
      </c>
      <c r="M3033" s="1">
        <v>170.40499877929688</v>
      </c>
      <c r="N3033" s="1">
        <v>0.72216364080255679</v>
      </c>
      <c r="O3033" s="1">
        <v>0.96533690096206171</v>
      </c>
      <c r="P3033" s="1">
        <v>0.69713121099981967</v>
      </c>
      <c r="Q3033" s="1">
        <v>0.76994727672230112</v>
      </c>
      <c r="R3033" s="1">
        <v>0.9329846751933194</v>
      </c>
      <c r="S3033" s="1">
        <v>0.71834900988873696</v>
      </c>
      <c r="T3033" s="1">
        <v>0.71834900988873696</v>
      </c>
      <c r="U3033" s="1">
        <v>0.69713121099981967</v>
      </c>
      <c r="V3033" s="1">
        <v>406.790663</v>
      </c>
      <c r="W3033" s="1">
        <v>379.211635</v>
      </c>
      <c r="X3033" s="1">
        <v>262.000766</v>
      </c>
      <c r="Y3033" s="1">
        <v>389.46</v>
      </c>
      <c r="Z3033" s="7">
        <v>74463.375599999999</v>
      </c>
      <c r="AA3033" s="7">
        <v>4.0596403583000003</v>
      </c>
      <c r="AB3033" s="7">
        <v>3.7189573768000002</v>
      </c>
      <c r="AC3033" s="7" t="s">
        <v>444</v>
      </c>
      <c r="AD3033" s="7" t="s">
        <v>445</v>
      </c>
      <c r="AE3033" s="7">
        <v>2.5507464732999998</v>
      </c>
      <c r="AF3033" s="7" t="s">
        <v>445</v>
      </c>
      <c r="AG3033" s="7">
        <v>4.1222290178999996</v>
      </c>
    </row>
    <row r="3034" spans="1:33" ht="30" x14ac:dyDescent="0.25">
      <c r="A3034" s="1">
        <v>152231</v>
      </c>
      <c r="B3034" s="1">
        <v>20019000</v>
      </c>
      <c r="C3034" s="1">
        <v>9223230</v>
      </c>
      <c r="D3034" s="1">
        <v>152149</v>
      </c>
      <c r="E3034" s="248" t="s">
        <v>679</v>
      </c>
      <c r="F3034" s="1">
        <v>34203085</v>
      </c>
      <c r="G3034" s="1">
        <v>1.83</v>
      </c>
      <c r="H3034" s="1">
        <v>57.739634172301876</v>
      </c>
      <c r="I3034" s="1">
        <v>-30.26496480208958</v>
      </c>
      <c r="J3034" s="1">
        <v>10.362245109651399</v>
      </c>
      <c r="K3034" s="1">
        <v>-54.53547594948099</v>
      </c>
      <c r="L3034" s="1">
        <v>53.319916822868109</v>
      </c>
      <c r="M3034" s="1">
        <v>157.50750732421875</v>
      </c>
      <c r="N3034" s="1">
        <v>0.76906360973011367</v>
      </c>
      <c r="O3034" s="1">
        <v>0.96533690096206171</v>
      </c>
      <c r="P3034" s="1">
        <v>0.74240548165956444</v>
      </c>
      <c r="Q3034" s="1">
        <v>0.81215724875710227</v>
      </c>
      <c r="R3034" s="1">
        <v>0.9329846751933194</v>
      </c>
      <c r="S3034" s="1">
        <v>0.75773026693754497</v>
      </c>
      <c r="T3034" s="1">
        <v>0.75773026693754497</v>
      </c>
      <c r="U3034" s="1">
        <v>0.74240548165956444</v>
      </c>
      <c r="V3034" s="1">
        <v>406.790663</v>
      </c>
      <c r="W3034" s="1">
        <v>379.211635</v>
      </c>
      <c r="X3034" s="1">
        <v>262.000766</v>
      </c>
      <c r="Y3034" s="1">
        <v>389.46</v>
      </c>
      <c r="Z3034" s="7">
        <v>74463.375599999999</v>
      </c>
      <c r="AA3034" s="7">
        <v>4.2799931677999998</v>
      </c>
      <c r="AB3034" s="7">
        <v>3.8758327025999999</v>
      </c>
      <c r="AC3034" s="7" t="s">
        <v>444</v>
      </c>
      <c r="AD3034" s="7" t="s">
        <v>445</v>
      </c>
      <c r="AE3034" s="7">
        <v>2.6403076512000001</v>
      </c>
      <c r="AF3034" s="7" t="s">
        <v>445</v>
      </c>
      <c r="AG3034" s="7">
        <v>4.3018192993</v>
      </c>
    </row>
    <row r="3035" spans="1:33" ht="30" x14ac:dyDescent="0.25">
      <c r="A3035" s="1">
        <v>152232</v>
      </c>
      <c r="B3035" s="1">
        <v>20019000</v>
      </c>
      <c r="C3035" s="1">
        <v>9223224</v>
      </c>
      <c r="D3035" s="1">
        <v>152148</v>
      </c>
      <c r="E3035" s="248" t="s">
        <v>678</v>
      </c>
      <c r="F3035" s="1">
        <v>34203085</v>
      </c>
      <c r="G3035" s="1">
        <v>1.83</v>
      </c>
      <c r="H3035" s="1">
        <v>55.35031920632531</v>
      </c>
      <c r="I3035" s="1">
        <v>-31.78565627656338</v>
      </c>
      <c r="J3035" s="1">
        <v>7.4055660239758438</v>
      </c>
      <c r="K3035" s="1">
        <v>-52.355687361975903</v>
      </c>
      <c r="L3035" s="1">
        <v>52.047307818911996</v>
      </c>
      <c r="M3035" s="1">
        <v>170.40499877929688</v>
      </c>
      <c r="N3035" s="1">
        <v>0.72216364080255679</v>
      </c>
      <c r="O3035" s="1">
        <v>0.96533690096206171</v>
      </c>
      <c r="P3035" s="1">
        <v>0.69713121099981967</v>
      </c>
      <c r="Q3035" s="1">
        <v>0.76994727672230112</v>
      </c>
      <c r="R3035" s="1">
        <v>0.9329846751933194</v>
      </c>
      <c r="S3035" s="1">
        <v>0.71834900988873696</v>
      </c>
      <c r="T3035" s="1">
        <v>0.71834900988873696</v>
      </c>
      <c r="U3035" s="1">
        <v>0.69713121099981967</v>
      </c>
      <c r="V3035" s="1">
        <v>406.790663</v>
      </c>
      <c r="W3035" s="1">
        <v>379.211635</v>
      </c>
      <c r="X3035" s="1">
        <v>262.000766</v>
      </c>
      <c r="Y3035" s="1">
        <v>389.46</v>
      </c>
      <c r="Z3035" s="7">
        <v>74463.375599999999</v>
      </c>
      <c r="AA3035" s="7">
        <v>4.0792303658</v>
      </c>
      <c r="AB3035" s="7">
        <v>3.7761290290999998</v>
      </c>
      <c r="AC3035" s="7" t="s">
        <v>444</v>
      </c>
      <c r="AD3035" s="7" t="s">
        <v>445</v>
      </c>
      <c r="AE3035" s="7">
        <v>2.5947955290000002</v>
      </c>
      <c r="AF3035" s="7" t="s">
        <v>445</v>
      </c>
      <c r="AG3035" s="7">
        <v>4.1857732199999997</v>
      </c>
    </row>
    <row r="3036" spans="1:33" ht="30" x14ac:dyDescent="0.25">
      <c r="A3036" s="1">
        <v>156427</v>
      </c>
      <c r="B3036" s="1">
        <v>20020000</v>
      </c>
      <c r="C3036" s="1">
        <v>9223224</v>
      </c>
      <c r="D3036" s="1">
        <v>152156</v>
      </c>
      <c r="E3036" s="248" t="s">
        <v>678</v>
      </c>
      <c r="F3036" s="1">
        <v>34203085</v>
      </c>
      <c r="G3036" s="1">
        <v>1.83</v>
      </c>
      <c r="H3036" s="1">
        <v>55.417111887335366</v>
      </c>
      <c r="I3036" s="1">
        <v>-31.505083249635732</v>
      </c>
      <c r="J3036" s="1">
        <v>7.6944304135281367</v>
      </c>
      <c r="K3036" s="1">
        <v>-52.421787776047324</v>
      </c>
      <c r="L3036" s="1">
        <v>52.001645711142537</v>
      </c>
      <c r="M3036" s="1">
        <v>170.40499877929688</v>
      </c>
      <c r="N3036" s="1">
        <v>0.72216364080255679</v>
      </c>
      <c r="O3036" s="1">
        <v>0.96533690096206171</v>
      </c>
      <c r="P3036" s="1">
        <v>0.69713121099981967</v>
      </c>
      <c r="Q3036" s="1">
        <v>0.76994727672230112</v>
      </c>
      <c r="R3036" s="1">
        <v>0.9329846751933194</v>
      </c>
      <c r="S3036" s="1">
        <v>0.71834900988873696</v>
      </c>
      <c r="T3036" s="1">
        <v>0.71834900988873696</v>
      </c>
      <c r="U3036" s="1">
        <v>0.69713121099981967</v>
      </c>
      <c r="V3036" s="1">
        <v>406.790663</v>
      </c>
      <c r="W3036" s="1">
        <v>379.211635</v>
      </c>
      <c r="X3036" s="1">
        <v>262.000766</v>
      </c>
      <c r="Y3036" s="1">
        <v>389.46</v>
      </c>
      <c r="Z3036" s="7">
        <v>74463.375599999999</v>
      </c>
      <c r="AA3036" s="7">
        <v>4.0836903854999997</v>
      </c>
      <c r="AB3036" s="7">
        <v>3.7703724956000002</v>
      </c>
      <c r="AC3036" s="7" t="s">
        <v>444</v>
      </c>
      <c r="AD3036" s="7" t="s">
        <v>445</v>
      </c>
      <c r="AE3036" s="7">
        <v>2.5902627291</v>
      </c>
      <c r="AF3036" s="7" t="s">
        <v>445</v>
      </c>
      <c r="AG3036" s="7">
        <v>4.1792343023000003</v>
      </c>
    </row>
    <row r="3037" spans="1:33" ht="30" x14ac:dyDescent="0.25">
      <c r="A3037" s="1">
        <v>156428</v>
      </c>
      <c r="B3037" s="1">
        <v>20020000</v>
      </c>
      <c r="C3037" s="1">
        <v>9223230</v>
      </c>
      <c r="D3037" s="1">
        <v>152157</v>
      </c>
      <c r="E3037" s="248" t="s">
        <v>679</v>
      </c>
      <c r="F3037" s="1">
        <v>34203085</v>
      </c>
      <c r="G3037" s="1">
        <v>1.83</v>
      </c>
      <c r="H3037" s="1">
        <v>57.806471300641547</v>
      </c>
      <c r="I3037" s="1">
        <v>-29.984272090775889</v>
      </c>
      <c r="J3037" s="1">
        <v>10.651064009607088</v>
      </c>
      <c r="K3037" s="1">
        <v>-54.601697090205455</v>
      </c>
      <c r="L3037" s="1">
        <v>53.286140066450137</v>
      </c>
      <c r="M3037" s="1">
        <v>157.50750732421875</v>
      </c>
      <c r="N3037" s="1">
        <v>0.76906360973011367</v>
      </c>
      <c r="O3037" s="1">
        <v>0.96533690096206171</v>
      </c>
      <c r="P3037" s="1">
        <v>0.74240548165956444</v>
      </c>
      <c r="Q3037" s="1">
        <v>0.81215724875710227</v>
      </c>
      <c r="R3037" s="1">
        <v>0.9329846751933194</v>
      </c>
      <c r="S3037" s="1">
        <v>0.75773026693754497</v>
      </c>
      <c r="T3037" s="1">
        <v>0.75773026693754497</v>
      </c>
      <c r="U3037" s="1">
        <v>0.74240548165956444</v>
      </c>
      <c r="V3037" s="1">
        <v>406.790663</v>
      </c>
      <c r="W3037" s="1">
        <v>379.211635</v>
      </c>
      <c r="X3037" s="1">
        <v>262.000766</v>
      </c>
      <c r="Y3037" s="1">
        <v>389.46</v>
      </c>
      <c r="Z3037" s="7">
        <v>74463.375599999999</v>
      </c>
      <c r="AA3037" s="7">
        <v>4.2833400239000001</v>
      </c>
      <c r="AB3037" s="7">
        <v>3.8701951562999999</v>
      </c>
      <c r="AC3037" s="7" t="s">
        <v>444</v>
      </c>
      <c r="AD3037" s="7" t="s">
        <v>445</v>
      </c>
      <c r="AE3037" s="7">
        <v>2.6358926724999998</v>
      </c>
      <c r="AF3037" s="7" t="s">
        <v>445</v>
      </c>
      <c r="AG3037" s="7">
        <v>4.2953892331999999</v>
      </c>
    </row>
    <row r="3038" spans="1:33" ht="30" x14ac:dyDescent="0.25">
      <c r="A3038" s="1">
        <v>160623</v>
      </c>
      <c r="B3038" s="1">
        <v>20021000</v>
      </c>
      <c r="C3038" s="1">
        <v>9223230</v>
      </c>
      <c r="D3038" s="1">
        <v>152165</v>
      </c>
      <c r="E3038" s="248" t="s">
        <v>679</v>
      </c>
      <c r="F3038" s="1">
        <v>34203085</v>
      </c>
      <c r="G3038" s="1">
        <v>1.83</v>
      </c>
      <c r="H3038" s="1">
        <v>58.095544923523008</v>
      </c>
      <c r="I3038" s="1">
        <v>-29.426299422869825</v>
      </c>
      <c r="J3038" s="1">
        <v>11.347673866202094</v>
      </c>
      <c r="K3038" s="1">
        <v>-54.894937715053615</v>
      </c>
      <c r="L3038" s="1">
        <v>53.335605414210718</v>
      </c>
      <c r="M3038" s="1">
        <v>157.50750732421875</v>
      </c>
      <c r="N3038" s="1">
        <v>0.76906360973011367</v>
      </c>
      <c r="O3038" s="1">
        <v>0.96533690096206171</v>
      </c>
      <c r="P3038" s="1">
        <v>0.74240548165956444</v>
      </c>
      <c r="Q3038" s="1">
        <v>0.81215724875710227</v>
      </c>
      <c r="R3038" s="1">
        <v>0.9329846751933194</v>
      </c>
      <c r="S3038" s="1">
        <v>0.75773026693754497</v>
      </c>
      <c r="T3038" s="1">
        <v>0.75773026693754497</v>
      </c>
      <c r="U3038" s="1">
        <v>0.74240548165956444</v>
      </c>
      <c r="V3038" s="1">
        <v>406.790663</v>
      </c>
      <c r="W3038" s="1">
        <v>379.211635</v>
      </c>
      <c r="X3038" s="1">
        <v>262.000766</v>
      </c>
      <c r="Y3038" s="1">
        <v>389.46</v>
      </c>
      <c r="Z3038" s="7">
        <v>74463.375599999999</v>
      </c>
      <c r="AA3038" s="7">
        <v>4.2784400653999999</v>
      </c>
      <c r="AB3038" s="7">
        <v>3.8459618875000001</v>
      </c>
      <c r="AC3038" s="7" t="s">
        <v>444</v>
      </c>
      <c r="AD3038" s="7" t="s">
        <v>445</v>
      </c>
      <c r="AE3038" s="7">
        <v>2.6164702725</v>
      </c>
      <c r="AF3038" s="7" t="s">
        <v>445</v>
      </c>
      <c r="AG3038" s="7">
        <v>4.2671020484</v>
      </c>
    </row>
    <row r="3039" spans="1:33" ht="30" x14ac:dyDescent="0.25">
      <c r="A3039" s="1">
        <v>160624</v>
      </c>
      <c r="B3039" s="1">
        <v>20021000</v>
      </c>
      <c r="C3039" s="1">
        <v>9223224</v>
      </c>
      <c r="D3039" s="1">
        <v>152164</v>
      </c>
      <c r="E3039" s="248" t="s">
        <v>678</v>
      </c>
      <c r="F3039" s="1">
        <v>34203085</v>
      </c>
      <c r="G3039" s="1">
        <v>1.83</v>
      </c>
      <c r="H3039" s="1">
        <v>55.706071258143481</v>
      </c>
      <c r="I3039" s="1">
        <v>-30.947180923362417</v>
      </c>
      <c r="J3039" s="1">
        <v>8.3911545221964854</v>
      </c>
      <c r="K3039" s="1">
        <v>-52.714958059262742</v>
      </c>
      <c r="L3039" s="1">
        <v>52.023472747805897</v>
      </c>
      <c r="M3039" s="1">
        <v>170.40499877929688</v>
      </c>
      <c r="N3039" s="1">
        <v>0.72216364080255679</v>
      </c>
      <c r="O3039" s="1">
        <v>0.96533690096206171</v>
      </c>
      <c r="P3039" s="1">
        <v>0.69713121099981967</v>
      </c>
      <c r="Q3039" s="1">
        <v>0.76994727672230112</v>
      </c>
      <c r="R3039" s="1">
        <v>0.9329846751933194</v>
      </c>
      <c r="S3039" s="1">
        <v>0.71834900988873696</v>
      </c>
      <c r="T3039" s="1">
        <v>0.71834900988873696</v>
      </c>
      <c r="U3039" s="1">
        <v>0.69713121099981967</v>
      </c>
      <c r="V3039" s="1">
        <v>406.790663</v>
      </c>
      <c r="W3039" s="1">
        <v>379.211635</v>
      </c>
      <c r="X3039" s="1">
        <v>262.000766</v>
      </c>
      <c r="Y3039" s="1">
        <v>389.46</v>
      </c>
      <c r="Z3039" s="7">
        <v>74463.375599999999</v>
      </c>
      <c r="AA3039" s="7">
        <v>4.0815574657000004</v>
      </c>
      <c r="AB3039" s="7">
        <v>3.7456275475999998</v>
      </c>
      <c r="AC3039" s="7" t="s">
        <v>444</v>
      </c>
      <c r="AD3039" s="7" t="s">
        <v>445</v>
      </c>
      <c r="AE3039" s="7">
        <v>2.5702957523999999</v>
      </c>
      <c r="AF3039" s="7" t="s">
        <v>445</v>
      </c>
      <c r="AG3039" s="7">
        <v>4.1504303794000004</v>
      </c>
    </row>
    <row r="3040" spans="1:33" ht="30" x14ac:dyDescent="0.25">
      <c r="A3040" s="1">
        <v>164819</v>
      </c>
      <c r="B3040" s="1">
        <v>20022000</v>
      </c>
      <c r="C3040" s="1">
        <v>9223230</v>
      </c>
      <c r="D3040" s="1">
        <v>152177</v>
      </c>
      <c r="E3040" s="248" t="s">
        <v>679</v>
      </c>
      <c r="F3040" s="1">
        <v>34203085</v>
      </c>
      <c r="G3040" s="1">
        <v>1.83</v>
      </c>
      <c r="H3040" s="1">
        <v>56.30796176709859</v>
      </c>
      <c r="I3040" s="1">
        <v>-31.984412681482794</v>
      </c>
      <c r="J3040" s="1">
        <v>6.6537533662547297</v>
      </c>
      <c r="K3040" s="1">
        <v>-53.375739885202073</v>
      </c>
      <c r="L3040" s="1">
        <v>53.293557841359878</v>
      </c>
      <c r="M3040" s="1">
        <v>157.50750732421875</v>
      </c>
      <c r="N3040" s="1">
        <v>0.76906360973011367</v>
      </c>
      <c r="O3040" s="1">
        <v>0.96533690096206171</v>
      </c>
      <c r="P3040" s="1">
        <v>0.74240548165956444</v>
      </c>
      <c r="Q3040" s="1">
        <v>0.81215724875710227</v>
      </c>
      <c r="R3040" s="1">
        <v>0.9329846751933194</v>
      </c>
      <c r="S3040" s="1">
        <v>0.75773026693754497</v>
      </c>
      <c r="T3040" s="1">
        <v>0.75773026693754497</v>
      </c>
      <c r="U3040" s="1">
        <v>0.74240548165956444</v>
      </c>
      <c r="V3040" s="1">
        <v>406.790663</v>
      </c>
      <c r="W3040" s="1">
        <v>379.211635</v>
      </c>
      <c r="X3040" s="1">
        <v>262.000766</v>
      </c>
      <c r="Y3040" s="1">
        <v>389.46</v>
      </c>
      <c r="Z3040" s="7">
        <v>74463.375599999999</v>
      </c>
      <c r="AA3040" s="7">
        <v>4.2826046511999998</v>
      </c>
      <c r="AB3040" s="7">
        <v>3.9998044273</v>
      </c>
      <c r="AC3040" s="7" t="s">
        <v>444</v>
      </c>
      <c r="AD3040" s="7" t="s">
        <v>445</v>
      </c>
      <c r="AE3040" s="7">
        <v>2.7194034365999999</v>
      </c>
      <c r="AF3040" s="7" t="s">
        <v>445</v>
      </c>
      <c r="AG3040" s="7">
        <v>4.4170160358999997</v>
      </c>
    </row>
    <row r="3041" spans="1:33" ht="30" x14ac:dyDescent="0.25">
      <c r="A3041" s="1">
        <v>164820</v>
      </c>
      <c r="B3041" s="1">
        <v>20022000</v>
      </c>
      <c r="C3041" s="1">
        <v>9223213</v>
      </c>
      <c r="D3041" s="1">
        <v>152176</v>
      </c>
      <c r="E3041" s="248" t="s">
        <v>677</v>
      </c>
      <c r="F3041" s="1">
        <v>34203085</v>
      </c>
      <c r="G3041" s="1">
        <v>1.83</v>
      </c>
      <c r="H3041" s="1">
        <v>82.871305225404626</v>
      </c>
      <c r="I3041" s="1">
        <v>-48.766921370697631</v>
      </c>
      <c r="J3041" s="1">
        <v>5.32537507158544</v>
      </c>
      <c r="K3041" s="1">
        <v>-79.6846646001529</v>
      </c>
      <c r="L3041" s="1">
        <v>80.34123943717033</v>
      </c>
      <c r="M3041" s="1">
        <v>168.5675048828125</v>
      </c>
      <c r="N3041" s="1">
        <v>0.72884543678977276</v>
      </c>
      <c r="O3041" s="1">
        <v>0.96533690096206171</v>
      </c>
      <c r="P3041" s="1">
        <v>0.70358139523097951</v>
      </c>
      <c r="Q3041" s="1">
        <v>0.77596089311079552</v>
      </c>
      <c r="R3041" s="1">
        <v>0.9329846751933194</v>
      </c>
      <c r="S3041" s="1">
        <v>0.7239596218216936</v>
      </c>
      <c r="T3041" s="1">
        <v>0.7239596218216936</v>
      </c>
      <c r="U3041" s="1">
        <v>0.70358139523097951</v>
      </c>
      <c r="V3041" s="1">
        <v>406.790663</v>
      </c>
      <c r="W3041" s="1">
        <v>379.211635</v>
      </c>
      <c r="X3041" s="1">
        <v>262.000766</v>
      </c>
      <c r="Y3041" s="1">
        <v>389.46</v>
      </c>
      <c r="Z3041" s="7">
        <v>74463.375599999999</v>
      </c>
      <c r="AA3041" s="7">
        <v>2.3209128102999999</v>
      </c>
      <c r="AB3041" s="7">
        <v>2.2195251481999998</v>
      </c>
      <c r="AC3041" s="7" t="s">
        <v>444</v>
      </c>
      <c r="AD3041" s="7" t="s">
        <v>445</v>
      </c>
      <c r="AE3041" s="7">
        <v>1.38035733</v>
      </c>
      <c r="AF3041" s="7" t="s">
        <v>445</v>
      </c>
      <c r="AG3041" s="7">
        <v>2.4387646802999998</v>
      </c>
    </row>
    <row r="3042" spans="1:33" ht="30" x14ac:dyDescent="0.25">
      <c r="A3042" s="1">
        <v>167931</v>
      </c>
      <c r="B3042" s="1">
        <v>20024000</v>
      </c>
      <c r="C3042" s="1">
        <v>9223213</v>
      </c>
      <c r="D3042" s="1">
        <v>152186</v>
      </c>
      <c r="E3042" s="248" t="s">
        <v>677</v>
      </c>
      <c r="F3042" s="1">
        <v>34203085</v>
      </c>
      <c r="G3042" s="1">
        <v>1.83</v>
      </c>
      <c r="H3042" s="1">
        <v>83.686189444895717</v>
      </c>
      <c r="I3042" s="1">
        <v>-54.500254478197228</v>
      </c>
      <c r="J3042" s="1">
        <v>-0.88350787387266161</v>
      </c>
      <c r="K3042" s="1">
        <v>-78.905585826244732</v>
      </c>
      <c r="L3042" s="1">
        <v>84.132104042040609</v>
      </c>
      <c r="M3042" s="1">
        <v>168.5675048828125</v>
      </c>
      <c r="N3042" s="1">
        <v>0.72884543678977276</v>
      </c>
      <c r="O3042" s="1">
        <v>0.96533690096206171</v>
      </c>
      <c r="P3042" s="1">
        <v>0.70358139523097951</v>
      </c>
      <c r="Q3042" s="1">
        <v>0.77596089311079552</v>
      </c>
      <c r="R3042" s="1">
        <v>0.9329846751933194</v>
      </c>
      <c r="S3042" s="1">
        <v>0.7239596218216936</v>
      </c>
      <c r="T3042" s="1">
        <v>0.7239596218216936</v>
      </c>
      <c r="U3042" s="1">
        <v>0.70358139523097951</v>
      </c>
      <c r="V3042" s="1">
        <v>406.790663</v>
      </c>
      <c r="W3042" s="1">
        <v>379.211635</v>
      </c>
      <c r="X3042" s="1">
        <v>262.000766</v>
      </c>
      <c r="Y3042" s="1">
        <v>389.46</v>
      </c>
      <c r="Z3042" s="7">
        <v>74463.375599999999</v>
      </c>
      <c r="AA3042" s="7">
        <v>2.1712775316999999</v>
      </c>
      <c r="AB3042" s="7">
        <v>2.1881754087999998</v>
      </c>
      <c r="AC3042" s="7" t="s">
        <v>444</v>
      </c>
      <c r="AD3042" s="7">
        <v>213.68736282</v>
      </c>
      <c r="AE3042" s="7">
        <v>1.403859923</v>
      </c>
      <c r="AF3042" s="7">
        <v>309.14642686000002</v>
      </c>
      <c r="AG3042" s="7">
        <v>2.4727175183000001</v>
      </c>
    </row>
    <row r="3043" spans="1:33" ht="30" x14ac:dyDescent="0.25">
      <c r="A3043" s="1">
        <v>171113</v>
      </c>
      <c r="B3043" s="1">
        <v>20026000</v>
      </c>
      <c r="C3043" s="1">
        <v>9223213</v>
      </c>
      <c r="D3043" s="1">
        <v>152196</v>
      </c>
      <c r="E3043" s="248" t="s">
        <v>677</v>
      </c>
      <c r="F3043" s="1">
        <v>34203085</v>
      </c>
      <c r="G3043" s="1">
        <v>1.83</v>
      </c>
      <c r="H3043" s="1">
        <v>86.615220077678558</v>
      </c>
      <c r="I3043" s="1">
        <v>-40.71852568467483</v>
      </c>
      <c r="J3043" s="1">
        <v>16.1552905584984</v>
      </c>
      <c r="K3043" s="1">
        <v>-82.876271179383508</v>
      </c>
      <c r="L3043" s="1">
        <v>79.774062666566053</v>
      </c>
      <c r="M3043" s="1">
        <v>168.5675048828125</v>
      </c>
      <c r="N3043" s="1">
        <v>0.72884543678977276</v>
      </c>
      <c r="O3043" s="1">
        <v>0.96533690096206171</v>
      </c>
      <c r="P3043" s="1">
        <v>0.70358139523097951</v>
      </c>
      <c r="Q3043" s="1">
        <v>0.77596089311079552</v>
      </c>
      <c r="R3043" s="1">
        <v>0.9329846751933194</v>
      </c>
      <c r="S3043" s="1">
        <v>0.7239596218216936</v>
      </c>
      <c r="T3043" s="1">
        <v>0.7239596218216936</v>
      </c>
      <c r="U3043" s="1">
        <v>0.70358139523097951</v>
      </c>
      <c r="V3043" s="1">
        <v>406.790663</v>
      </c>
      <c r="W3043" s="1">
        <v>379.211635</v>
      </c>
      <c r="X3043" s="1">
        <v>262.000766</v>
      </c>
      <c r="Y3043" s="1">
        <v>389.46</v>
      </c>
      <c r="Z3043" s="7">
        <v>74463.375599999999</v>
      </c>
      <c r="AA3043" s="7">
        <v>2.3445238004000002</v>
      </c>
      <c r="AB3043" s="7">
        <v>2.0803622158000001</v>
      </c>
      <c r="AC3043" s="7" t="s">
        <v>444</v>
      </c>
      <c r="AD3043" s="7" t="s">
        <v>445</v>
      </c>
      <c r="AE3043" s="7">
        <v>1.2886885807999999</v>
      </c>
      <c r="AF3043" s="7" t="s">
        <v>445</v>
      </c>
      <c r="AG3043" s="7">
        <v>2.3063361356000001</v>
      </c>
    </row>
    <row r="3044" spans="1:33" ht="30" x14ac:dyDescent="0.25">
      <c r="A3044" s="1">
        <v>171114</v>
      </c>
      <c r="B3044" s="1">
        <v>20026000</v>
      </c>
      <c r="C3044" s="1">
        <v>9223230</v>
      </c>
      <c r="D3044" s="1">
        <v>152197</v>
      </c>
      <c r="E3044" s="248" t="s">
        <v>679</v>
      </c>
      <c r="F3044" s="1">
        <v>34203085</v>
      </c>
      <c r="G3044" s="1">
        <v>1.83</v>
      </c>
      <c r="H3044" s="1">
        <v>60.062810400945352</v>
      </c>
      <c r="I3044" s="1">
        <v>-23.952954304298988</v>
      </c>
      <c r="J3044" s="1">
        <v>17.472744657033669</v>
      </c>
      <c r="K3044" s="1">
        <v>-56.550416656498541</v>
      </c>
      <c r="L3044" s="1">
        <v>53.510697667529499</v>
      </c>
      <c r="M3044" s="1">
        <v>157.50750732421875</v>
      </c>
      <c r="N3044" s="1">
        <v>0.76906360973011367</v>
      </c>
      <c r="O3044" s="1">
        <v>0.96533690096206171</v>
      </c>
      <c r="P3044" s="1">
        <v>0.74240548165956444</v>
      </c>
      <c r="Q3044" s="1">
        <v>0.81215724875710227</v>
      </c>
      <c r="R3044" s="1">
        <v>0.9329846751933194</v>
      </c>
      <c r="S3044" s="1">
        <v>0.75773026693754497</v>
      </c>
      <c r="T3044" s="1">
        <v>0.75773026693754497</v>
      </c>
      <c r="U3044" s="1">
        <v>0.74240548165956444</v>
      </c>
      <c r="V3044" s="1">
        <v>406.790663</v>
      </c>
      <c r="W3044" s="1">
        <v>379.211635</v>
      </c>
      <c r="X3044" s="1">
        <v>262.000766</v>
      </c>
      <c r="Y3044" s="1">
        <v>389.46</v>
      </c>
      <c r="Z3044" s="7">
        <v>74463.375599999999</v>
      </c>
      <c r="AA3044" s="7">
        <v>4.2611684916000003</v>
      </c>
      <c r="AB3044" s="7">
        <v>3.6872398187000002</v>
      </c>
      <c r="AC3044" s="7" t="s">
        <v>444</v>
      </c>
      <c r="AD3044" s="7" t="s">
        <v>445</v>
      </c>
      <c r="AE3044" s="7">
        <v>2.5106003119999998</v>
      </c>
      <c r="AF3044" s="7" t="s">
        <v>445</v>
      </c>
      <c r="AG3044" s="7">
        <v>4.1129108499000004</v>
      </c>
    </row>
    <row r="3045" spans="1:33" ht="30" x14ac:dyDescent="0.25">
      <c r="A3045" s="1">
        <v>174225</v>
      </c>
      <c r="B3045" s="1">
        <v>20028000</v>
      </c>
      <c r="C3045" s="1">
        <v>9223213</v>
      </c>
      <c r="D3045" s="1">
        <v>152206</v>
      </c>
      <c r="E3045" s="248" t="s">
        <v>677</v>
      </c>
      <c r="F3045" s="1">
        <v>34203085</v>
      </c>
      <c r="G3045" s="1">
        <v>1.83</v>
      </c>
      <c r="H3045" s="1">
        <v>84.250450672953932</v>
      </c>
      <c r="I3045" s="1">
        <v>-40.325730404896888</v>
      </c>
      <c r="J3045" s="1">
        <v>14.17436965493404</v>
      </c>
      <c r="K3045" s="1">
        <v>-80.110461967814032</v>
      </c>
      <c r="L3045" s="1">
        <v>78.13396196462935</v>
      </c>
      <c r="M3045" s="1">
        <v>168.5675048828125</v>
      </c>
      <c r="N3045" s="1">
        <v>0.72884543678977276</v>
      </c>
      <c r="O3045" s="1">
        <v>0.96533690096206171</v>
      </c>
      <c r="P3045" s="1">
        <v>0.70358139523097951</v>
      </c>
      <c r="Q3045" s="1">
        <v>0.77596089311079552</v>
      </c>
      <c r="R3045" s="1">
        <v>0.9329846751933194</v>
      </c>
      <c r="S3045" s="1">
        <v>0.7239596218216936</v>
      </c>
      <c r="T3045" s="1">
        <v>0.7239596218216936</v>
      </c>
      <c r="U3045" s="1">
        <v>0.70358139523097951</v>
      </c>
      <c r="V3045" s="1">
        <v>406.790663</v>
      </c>
      <c r="W3045" s="1">
        <v>379.211635</v>
      </c>
      <c r="X3045" s="1">
        <v>262.000766</v>
      </c>
      <c r="Y3045" s="1">
        <v>389.46</v>
      </c>
      <c r="Z3045" s="7">
        <v>74463.375599999999</v>
      </c>
      <c r="AA3045" s="7">
        <v>2.4147283016999999</v>
      </c>
      <c r="AB3045" s="7">
        <v>2.1668228372999998</v>
      </c>
      <c r="AC3045" s="7" t="s">
        <v>444</v>
      </c>
      <c r="AD3045" s="7" t="s">
        <v>445</v>
      </c>
      <c r="AE3045" s="7">
        <v>1.3677054259000001</v>
      </c>
      <c r="AF3045" s="7" t="s">
        <v>445</v>
      </c>
      <c r="AG3045" s="7">
        <v>2.4204872055000002</v>
      </c>
    </row>
    <row r="3046" spans="1:33" ht="30" x14ac:dyDescent="0.25">
      <c r="A3046" s="1">
        <v>176323</v>
      </c>
      <c r="B3046" s="1">
        <v>20030000</v>
      </c>
      <c r="C3046" s="1">
        <v>9223213</v>
      </c>
      <c r="D3046" s="1">
        <v>152215</v>
      </c>
      <c r="E3046" s="248" t="s">
        <v>677</v>
      </c>
      <c r="F3046" s="1">
        <v>34203085</v>
      </c>
      <c r="G3046" s="1">
        <v>1.83</v>
      </c>
      <c r="H3046" s="1">
        <v>84.483244580931398</v>
      </c>
      <c r="I3046" s="1">
        <v>-46.797633175261112</v>
      </c>
      <c r="J3046" s="1">
        <v>8.1372483542692819</v>
      </c>
      <c r="K3046" s="1">
        <v>-80.526789555962068</v>
      </c>
      <c r="L3046" s="1">
        <v>80.723028989994347</v>
      </c>
      <c r="M3046" s="1">
        <v>168.5675048828125</v>
      </c>
      <c r="N3046" s="1">
        <v>0.72884543678977276</v>
      </c>
      <c r="O3046" s="1">
        <v>0.96533690096206171</v>
      </c>
      <c r="P3046" s="1">
        <v>0.70358139523097951</v>
      </c>
      <c r="Q3046" s="1">
        <v>0.77596089311079552</v>
      </c>
      <c r="R3046" s="1">
        <v>0.9329846751933194</v>
      </c>
      <c r="S3046" s="1">
        <v>0.7239596218216936</v>
      </c>
      <c r="T3046" s="1">
        <v>0.7239596218216936</v>
      </c>
      <c r="U3046" s="1">
        <v>0.70358139523097951</v>
      </c>
      <c r="V3046" s="1">
        <v>406.790663</v>
      </c>
      <c r="W3046" s="1">
        <v>379.211635</v>
      </c>
      <c r="X3046" s="1">
        <v>262.000766</v>
      </c>
      <c r="Y3046" s="1">
        <v>389.46</v>
      </c>
      <c r="Z3046" s="7">
        <v>74463.375599999999</v>
      </c>
      <c r="AA3046" s="7">
        <v>2.3052061422999999</v>
      </c>
      <c r="AB3046" s="7">
        <v>2.1580966447000001</v>
      </c>
      <c r="AC3046" s="7" t="s">
        <v>444</v>
      </c>
      <c r="AD3046" s="7" t="s">
        <v>445</v>
      </c>
      <c r="AE3046" s="7">
        <v>1.3554642687</v>
      </c>
      <c r="AF3046" s="7" t="s">
        <v>445</v>
      </c>
      <c r="AG3046" s="7">
        <v>2.4028031131000001</v>
      </c>
    </row>
    <row r="3047" spans="1:33" ht="30" x14ac:dyDescent="0.25">
      <c r="A3047" s="1">
        <v>178421</v>
      </c>
      <c r="B3047" s="1">
        <v>20031000</v>
      </c>
      <c r="C3047" s="1">
        <v>9223213</v>
      </c>
      <c r="D3047" s="1">
        <v>152225</v>
      </c>
      <c r="E3047" s="248" t="s">
        <v>677</v>
      </c>
      <c r="F3047" s="1">
        <v>34203085</v>
      </c>
      <c r="G3047" s="1">
        <v>1.83</v>
      </c>
      <c r="H3047" s="1">
        <v>78.486812578809818</v>
      </c>
      <c r="I3047" s="1">
        <v>-52.946741749530808</v>
      </c>
      <c r="J3047" s="1">
        <v>-2.5784746543544812</v>
      </c>
      <c r="K3047" s="1">
        <v>-73.996008508643058</v>
      </c>
      <c r="L3047" s="1">
        <v>79.807872031949302</v>
      </c>
      <c r="M3047" s="1">
        <v>168.5675048828125</v>
      </c>
      <c r="N3047" s="1">
        <v>0.72884543678977276</v>
      </c>
      <c r="O3047" s="1">
        <v>0.96533690096206171</v>
      </c>
      <c r="P3047" s="1">
        <v>0.70358139523097951</v>
      </c>
      <c r="Q3047" s="1">
        <v>0.77596089311079552</v>
      </c>
      <c r="R3047" s="1">
        <v>0.9329846751933194</v>
      </c>
      <c r="S3047" s="1">
        <v>0.7239596218216936</v>
      </c>
      <c r="T3047" s="1">
        <v>0.7239596218216936</v>
      </c>
      <c r="U3047" s="1">
        <v>0.70358139523097951</v>
      </c>
      <c r="V3047" s="1">
        <v>406.790663</v>
      </c>
      <c r="W3047" s="1">
        <v>379.211635</v>
      </c>
      <c r="X3047" s="1">
        <v>262.000766</v>
      </c>
      <c r="Y3047" s="1">
        <v>389.46</v>
      </c>
      <c r="Z3047" s="7">
        <v>74463.375599999999</v>
      </c>
      <c r="AA3047" s="7">
        <v>2.3431069448000001</v>
      </c>
      <c r="AB3047" s="7">
        <v>2.3993768185</v>
      </c>
      <c r="AC3047" s="7" t="s">
        <v>444</v>
      </c>
      <c r="AD3047" s="7">
        <v>72.562086464999993</v>
      </c>
      <c r="AE3047" s="7">
        <v>1.5633541497000001</v>
      </c>
      <c r="AF3047" s="7">
        <v>105.27089536</v>
      </c>
      <c r="AG3047" s="7">
        <v>2.7031296108</v>
      </c>
    </row>
    <row r="3048" spans="1:33" ht="30" x14ac:dyDescent="0.25">
      <c r="A3048" s="1">
        <v>181603</v>
      </c>
      <c r="B3048" s="1">
        <v>20032000</v>
      </c>
      <c r="C3048" s="1">
        <v>9223230</v>
      </c>
      <c r="D3048" s="1">
        <v>152236</v>
      </c>
      <c r="E3048" s="248" t="s">
        <v>679</v>
      </c>
      <c r="F3048" s="1">
        <v>34203085</v>
      </c>
      <c r="G3048" s="1">
        <v>1.83</v>
      </c>
      <c r="H3048" s="1">
        <v>58.375429069228694</v>
      </c>
      <c r="I3048" s="1">
        <v>-34.828469697478695</v>
      </c>
      <c r="J3048" s="1">
        <v>6.0144764354895903</v>
      </c>
      <c r="K3048" s="1">
        <v>-53.553312899468423</v>
      </c>
      <c r="L3048" s="1">
        <v>55.613682978024102</v>
      </c>
      <c r="M3048" s="1">
        <v>157.50750732421875</v>
      </c>
      <c r="N3048" s="1">
        <v>0.76906360973011367</v>
      </c>
      <c r="O3048" s="1">
        <v>0.96533690096206171</v>
      </c>
      <c r="P3048" s="1">
        <v>0.74240548165956444</v>
      </c>
      <c r="Q3048" s="1">
        <v>0.81215724875710227</v>
      </c>
      <c r="R3048" s="1">
        <v>0.9329846751933194</v>
      </c>
      <c r="S3048" s="1">
        <v>0.75773026693754497</v>
      </c>
      <c r="T3048" s="1">
        <v>0.75773026693754497</v>
      </c>
      <c r="U3048" s="1">
        <v>0.74240548165956444</v>
      </c>
      <c r="V3048" s="1">
        <v>406.790663</v>
      </c>
      <c r="W3048" s="1">
        <v>379.211635</v>
      </c>
      <c r="X3048" s="1">
        <v>262.000766</v>
      </c>
      <c r="Y3048" s="1">
        <v>389.46</v>
      </c>
      <c r="Z3048" s="7">
        <v>74463.375599999999</v>
      </c>
      <c r="AA3048" s="7">
        <v>4.0622217672999996</v>
      </c>
      <c r="AB3048" s="7">
        <v>3.8227276617000001</v>
      </c>
      <c r="AC3048" s="7" t="s">
        <v>444</v>
      </c>
      <c r="AD3048" s="7" t="s">
        <v>445</v>
      </c>
      <c r="AE3048" s="7">
        <v>2.7070705733999998</v>
      </c>
      <c r="AF3048" s="7" t="s">
        <v>445</v>
      </c>
      <c r="AG3048" s="7">
        <v>4.3990541991000001</v>
      </c>
    </row>
    <row r="3049" spans="1:33" ht="30" x14ac:dyDescent="0.25">
      <c r="A3049" s="1">
        <v>181604</v>
      </c>
      <c r="B3049" s="1">
        <v>20032000</v>
      </c>
      <c r="C3049" s="1">
        <v>9223224</v>
      </c>
      <c r="D3049" s="1">
        <v>152235</v>
      </c>
      <c r="E3049" s="248" t="s">
        <v>678</v>
      </c>
      <c r="F3049" s="1">
        <v>34203085</v>
      </c>
      <c r="G3049" s="1">
        <v>1.83</v>
      </c>
      <c r="H3049" s="1">
        <v>55.986175773859273</v>
      </c>
      <c r="I3049" s="1">
        <v>-36.34645708457311</v>
      </c>
      <c r="J3049" s="1">
        <v>3.0577356792068908</v>
      </c>
      <c r="K3049" s="1">
        <v>-51.376228399342722</v>
      </c>
      <c r="L3049" s="1">
        <v>54.525135682093492</v>
      </c>
      <c r="M3049" s="1">
        <v>170.40499877929688</v>
      </c>
      <c r="N3049" s="1">
        <v>0.72216364080255679</v>
      </c>
      <c r="O3049" s="1">
        <v>0.96533690096206171</v>
      </c>
      <c r="P3049" s="1">
        <v>0.69713121099981967</v>
      </c>
      <c r="Q3049" s="1">
        <v>0.76994727672230112</v>
      </c>
      <c r="R3049" s="1">
        <v>0.9329846751933194</v>
      </c>
      <c r="S3049" s="1">
        <v>0.71834900988873696</v>
      </c>
      <c r="T3049" s="1">
        <v>0.71834900988873696</v>
      </c>
      <c r="U3049" s="1">
        <v>0.69713121099981967</v>
      </c>
      <c r="V3049" s="1">
        <v>406.790663</v>
      </c>
      <c r="W3049" s="1">
        <v>379.211635</v>
      </c>
      <c r="X3049" s="1">
        <v>262.000766</v>
      </c>
      <c r="Y3049" s="1">
        <v>389.46</v>
      </c>
      <c r="Z3049" s="7">
        <v>74463.375599999999</v>
      </c>
      <c r="AA3049" s="7">
        <v>3.8484109763999998</v>
      </c>
      <c r="AB3049" s="7">
        <v>3.7218846917000001</v>
      </c>
      <c r="AC3049" s="7" t="s">
        <v>444</v>
      </c>
      <c r="AD3049" s="7" t="s">
        <v>445</v>
      </c>
      <c r="AE3049" s="7">
        <v>2.6633282883999998</v>
      </c>
      <c r="AF3049" s="7" t="s">
        <v>445</v>
      </c>
      <c r="AG3049" s="7">
        <v>4.2846370762000001</v>
      </c>
    </row>
    <row r="3050" spans="1:33" ht="30" x14ac:dyDescent="0.25">
      <c r="A3050" s="1">
        <v>184715</v>
      </c>
      <c r="B3050" s="1">
        <v>20033000</v>
      </c>
      <c r="C3050" s="1">
        <v>9223257</v>
      </c>
      <c r="D3050" s="1">
        <v>152244</v>
      </c>
      <c r="E3050" s="248" t="s">
        <v>680</v>
      </c>
      <c r="F3050" s="1">
        <v>34203085</v>
      </c>
      <c r="G3050" s="1">
        <v>1.83</v>
      </c>
      <c r="H3050" s="1">
        <v>65.4056129391262</v>
      </c>
      <c r="I3050" s="1">
        <v>-39.433707482131503</v>
      </c>
      <c r="J3050" s="1">
        <v>4.4666814330313844</v>
      </c>
      <c r="K3050" s="1">
        <v>-61.600201916597712</v>
      </c>
      <c r="L3050" s="1">
        <v>63.291204663907592</v>
      </c>
      <c r="M3050" s="1">
        <v>161.63749694824219</v>
      </c>
      <c r="N3050" s="1">
        <v>0.75404546564275565</v>
      </c>
      <c r="O3050" s="1">
        <v>0.96533690096206171</v>
      </c>
      <c r="P3050" s="1">
        <v>0.72790791298807256</v>
      </c>
      <c r="Q3050" s="1">
        <v>0.79864091907848012</v>
      </c>
      <c r="R3050" s="1">
        <v>0.9329846751933194</v>
      </c>
      <c r="S3050" s="1">
        <v>0.74511973848252988</v>
      </c>
      <c r="T3050" s="1">
        <v>0.74511973848252988</v>
      </c>
      <c r="U3050" s="1">
        <v>0.72790791298807256</v>
      </c>
      <c r="V3050" s="1">
        <v>406.790663</v>
      </c>
      <c r="W3050" s="1">
        <v>379.211635</v>
      </c>
      <c r="X3050" s="1">
        <v>262.000766</v>
      </c>
      <c r="Y3050" s="1">
        <v>389.46</v>
      </c>
      <c r="Z3050" s="7">
        <v>74463.375599999999</v>
      </c>
      <c r="AA3050" s="7">
        <v>3.3612876587999998</v>
      </c>
      <c r="AB3050" s="7">
        <v>3.2202975771000002</v>
      </c>
      <c r="AC3050" s="7" t="s">
        <v>444</v>
      </c>
      <c r="AD3050" s="7" t="s">
        <v>445</v>
      </c>
      <c r="AE3050" s="7">
        <v>2.1691769860000001</v>
      </c>
      <c r="AF3050" s="7" t="s">
        <v>445</v>
      </c>
      <c r="AG3050" s="7">
        <v>3.6021117945999999</v>
      </c>
    </row>
    <row r="3051" spans="1:33" ht="30" x14ac:dyDescent="0.25">
      <c r="A3051" s="1">
        <v>186813</v>
      </c>
      <c r="B3051" s="1">
        <v>20034000</v>
      </c>
      <c r="C3051" s="1">
        <v>9223257</v>
      </c>
      <c r="D3051" s="1">
        <v>152251</v>
      </c>
      <c r="E3051" s="248" t="s">
        <v>680</v>
      </c>
      <c r="F3051" s="1">
        <v>34203085</v>
      </c>
      <c r="G3051" s="1">
        <v>1.83</v>
      </c>
      <c r="H3051" s="1">
        <v>61.063949549422738</v>
      </c>
      <c r="I3051" s="1">
        <v>-29.371308720924489</v>
      </c>
      <c r="J3051" s="1">
        <v>10.582070396989039</v>
      </c>
      <c r="K3051" s="1">
        <v>-57.603472784961028</v>
      </c>
      <c r="L3051" s="1">
        <v>56.520820639888399</v>
      </c>
      <c r="M3051" s="1">
        <v>161.63749694824219</v>
      </c>
      <c r="N3051" s="1">
        <v>0.75404546564275565</v>
      </c>
      <c r="O3051" s="1">
        <v>0.96533690096206171</v>
      </c>
      <c r="P3051" s="1">
        <v>0.72790791298807256</v>
      </c>
      <c r="Q3051" s="1">
        <v>0.79864091907848012</v>
      </c>
      <c r="R3051" s="1">
        <v>0.9329846751933194</v>
      </c>
      <c r="S3051" s="1">
        <v>0.74511973848252988</v>
      </c>
      <c r="T3051" s="1">
        <v>0.74511973848252988</v>
      </c>
      <c r="U3051" s="1">
        <v>0.72790791298807256</v>
      </c>
      <c r="V3051" s="1">
        <v>406.790663</v>
      </c>
      <c r="W3051" s="1">
        <v>379.211635</v>
      </c>
      <c r="X3051" s="1">
        <v>262.000766</v>
      </c>
      <c r="Y3051" s="1">
        <v>389.46</v>
      </c>
      <c r="Z3051" s="7">
        <v>74463.375599999999</v>
      </c>
      <c r="AA3051" s="7">
        <v>3.8837073965000002</v>
      </c>
      <c r="AB3051" s="7">
        <v>3.5203618804999999</v>
      </c>
      <c r="AC3051" s="7" t="s">
        <v>444</v>
      </c>
      <c r="AD3051" s="7" t="s">
        <v>445</v>
      </c>
      <c r="AE3051" s="7">
        <v>2.3890654991</v>
      </c>
      <c r="AF3051" s="7" t="s">
        <v>445</v>
      </c>
      <c r="AG3051" s="7">
        <v>3.9214223047000001</v>
      </c>
    </row>
    <row r="3052" spans="1:33" ht="30" x14ac:dyDescent="0.25">
      <c r="A3052" s="1">
        <v>188911</v>
      </c>
      <c r="B3052" s="1">
        <v>20035000</v>
      </c>
      <c r="C3052" s="1">
        <v>9223257</v>
      </c>
      <c r="D3052" s="1">
        <v>152258</v>
      </c>
      <c r="E3052" s="248" t="s">
        <v>680</v>
      </c>
      <c r="F3052" s="1">
        <v>34203085</v>
      </c>
      <c r="G3052" s="1">
        <v>1.83</v>
      </c>
      <c r="H3052" s="1">
        <v>63.145430967042145</v>
      </c>
      <c r="I3052" s="1">
        <v>-34.825154082801319</v>
      </c>
      <c r="J3052" s="1">
        <v>7.0964582903733788</v>
      </c>
      <c r="K3052" s="1">
        <v>-59.506889705677779</v>
      </c>
      <c r="L3052" s="1">
        <v>59.913430423757816</v>
      </c>
      <c r="M3052" s="1">
        <v>161.63749694824219</v>
      </c>
      <c r="N3052" s="1">
        <v>0.75404546564275565</v>
      </c>
      <c r="O3052" s="1">
        <v>0.96533690096206171</v>
      </c>
      <c r="P3052" s="1">
        <v>0.72790791298807256</v>
      </c>
      <c r="Q3052" s="1">
        <v>0.79864091907848012</v>
      </c>
      <c r="R3052" s="1">
        <v>0.9329846751933194</v>
      </c>
      <c r="S3052" s="1">
        <v>0.74511973848252988</v>
      </c>
      <c r="T3052" s="1">
        <v>0.74511973848252988</v>
      </c>
      <c r="U3052" s="1">
        <v>0.72790791298807256</v>
      </c>
      <c r="V3052" s="1">
        <v>406.790663</v>
      </c>
      <c r="W3052" s="1">
        <v>379.211635</v>
      </c>
      <c r="X3052" s="1">
        <v>262.000766</v>
      </c>
      <c r="Y3052" s="1">
        <v>389.46</v>
      </c>
      <c r="Z3052" s="7">
        <v>74463.375599999999</v>
      </c>
      <c r="AA3052" s="7">
        <v>3.6071665043999999</v>
      </c>
      <c r="AB3052" s="7">
        <v>3.3713558620000001</v>
      </c>
      <c r="AC3052" s="7" t="s">
        <v>444</v>
      </c>
      <c r="AD3052" s="7" t="s">
        <v>445</v>
      </c>
      <c r="AE3052" s="7">
        <v>2.2806611672999999</v>
      </c>
      <c r="AF3052" s="7" t="s">
        <v>445</v>
      </c>
      <c r="AG3052" s="7">
        <v>3.7640032472999998</v>
      </c>
    </row>
    <row r="3053" spans="1:33" ht="30" x14ac:dyDescent="0.25">
      <c r="A3053" s="1">
        <v>191009</v>
      </c>
      <c r="B3053" s="1">
        <v>20036000</v>
      </c>
      <c r="C3053" s="1">
        <v>9223257</v>
      </c>
      <c r="D3053" s="1">
        <v>152265</v>
      </c>
      <c r="E3053" s="248" t="s">
        <v>680</v>
      </c>
      <c r="F3053" s="1">
        <v>34203085</v>
      </c>
      <c r="G3053" s="1">
        <v>1.83</v>
      </c>
      <c r="H3053" s="1">
        <v>64.239760737172517</v>
      </c>
      <c r="I3053" s="1">
        <v>-35.661314627591786</v>
      </c>
      <c r="J3053" s="1">
        <v>7.0536935633479647</v>
      </c>
      <c r="K3053" s="1">
        <v>-60.548535724743175</v>
      </c>
      <c r="L3053" s="1">
        <v>61.019691515169271</v>
      </c>
      <c r="M3053" s="1">
        <v>161.63749694824219</v>
      </c>
      <c r="N3053" s="1">
        <v>0.75404546564275565</v>
      </c>
      <c r="O3053" s="1">
        <v>0.96533690096206171</v>
      </c>
      <c r="P3053" s="1">
        <v>0.72790791298807256</v>
      </c>
      <c r="Q3053" s="1">
        <v>0.79864091907848012</v>
      </c>
      <c r="R3053" s="1">
        <v>0.9329846751933194</v>
      </c>
      <c r="S3053" s="1">
        <v>0.74511973848252988</v>
      </c>
      <c r="T3053" s="1">
        <v>0.74511973848252988</v>
      </c>
      <c r="U3053" s="1">
        <v>0.72790791298807256</v>
      </c>
      <c r="V3053" s="1">
        <v>406.790663</v>
      </c>
      <c r="W3053" s="1">
        <v>379.211635</v>
      </c>
      <c r="X3053" s="1">
        <v>262.000766</v>
      </c>
      <c r="Y3053" s="1">
        <v>389.46</v>
      </c>
      <c r="Z3053" s="7">
        <v>74463.375599999999</v>
      </c>
      <c r="AA3053" s="7">
        <v>3.5236405324</v>
      </c>
      <c r="AB3053" s="7">
        <v>3.2968894443000001</v>
      </c>
      <c r="AC3053" s="7" t="s">
        <v>444</v>
      </c>
      <c r="AD3053" s="7" t="s">
        <v>445</v>
      </c>
      <c r="AE3053" s="7">
        <v>2.2242223516999999</v>
      </c>
      <c r="AF3053" s="7" t="s">
        <v>445</v>
      </c>
      <c r="AG3053" s="7">
        <v>3.6820457737000001</v>
      </c>
    </row>
    <row r="3054" spans="1:33" ht="30" x14ac:dyDescent="0.25">
      <c r="A3054" s="1">
        <v>193107</v>
      </c>
      <c r="B3054" s="1">
        <v>20091000</v>
      </c>
      <c r="C3054" s="1">
        <v>9223257</v>
      </c>
      <c r="D3054" s="1">
        <v>152315</v>
      </c>
      <c r="E3054" s="248" t="s">
        <v>680</v>
      </c>
      <c r="F3054" s="1">
        <v>34203085</v>
      </c>
      <c r="G3054" s="1">
        <v>1.83</v>
      </c>
      <c r="H3054" s="1">
        <v>59.007939250518355</v>
      </c>
      <c r="I3054" s="1">
        <v>-32.626592115045753</v>
      </c>
      <c r="J3054" s="1">
        <v>6.2720258408394498</v>
      </c>
      <c r="K3054" s="1">
        <v>-56.093652673869627</v>
      </c>
      <c r="L3054" s="1">
        <v>56.135351005843262</v>
      </c>
      <c r="M3054" s="1">
        <v>161.63749694824219</v>
      </c>
      <c r="N3054" s="1">
        <v>0.75404546564275565</v>
      </c>
      <c r="O3054" s="1">
        <v>0.96533690096206171</v>
      </c>
      <c r="P3054" s="1">
        <v>0.72790791298807256</v>
      </c>
      <c r="Q3054" s="1">
        <v>0.79864091907848012</v>
      </c>
      <c r="R3054" s="1">
        <v>0.9329846751933194</v>
      </c>
      <c r="S3054" s="1">
        <v>0.74511973848252988</v>
      </c>
      <c r="T3054" s="1">
        <v>0.74511973848252988</v>
      </c>
      <c r="U3054" s="1">
        <v>0.72790791298807256</v>
      </c>
      <c r="V3054" s="1">
        <v>406.790663</v>
      </c>
      <c r="W3054" s="1">
        <v>379.211635</v>
      </c>
      <c r="X3054" s="1">
        <v>262.000766</v>
      </c>
      <c r="Y3054" s="1">
        <v>389.46</v>
      </c>
      <c r="Z3054" s="7">
        <v>74463.375599999999</v>
      </c>
      <c r="AA3054" s="7">
        <v>3.9172427867000001</v>
      </c>
      <c r="AB3054" s="7">
        <v>3.6778645944999999</v>
      </c>
      <c r="AC3054" s="7" t="s">
        <v>444</v>
      </c>
      <c r="AD3054" s="7" t="s">
        <v>445</v>
      </c>
      <c r="AE3054" s="7">
        <v>2.4802857887999998</v>
      </c>
      <c r="AF3054" s="7" t="s">
        <v>445</v>
      </c>
      <c r="AG3054" s="7">
        <v>4.0538876018999996</v>
      </c>
    </row>
    <row r="3055" spans="1:33" ht="30" x14ac:dyDescent="0.25">
      <c r="A3055" s="1">
        <v>195205</v>
      </c>
      <c r="B3055" s="1">
        <v>20092000</v>
      </c>
      <c r="C3055" s="1">
        <v>9223213</v>
      </c>
      <c r="D3055" s="1">
        <v>152322</v>
      </c>
      <c r="E3055" s="248" t="s">
        <v>677</v>
      </c>
      <c r="F3055" s="1">
        <v>34203085</v>
      </c>
      <c r="G3055" s="1">
        <v>1.83</v>
      </c>
      <c r="H3055" s="1">
        <v>79.614600334568067</v>
      </c>
      <c r="I3055" s="1">
        <v>-49.276867001846398</v>
      </c>
      <c r="J3055" s="1">
        <v>1.4811317183962305</v>
      </c>
      <c r="K3055" s="1">
        <v>-74.917414326211443</v>
      </c>
      <c r="L3055" s="1">
        <v>78.885460952412558</v>
      </c>
      <c r="M3055" s="1">
        <v>168.5675048828125</v>
      </c>
      <c r="N3055" s="1">
        <v>0.72884543678977276</v>
      </c>
      <c r="O3055" s="1">
        <v>0.96533690096206171</v>
      </c>
      <c r="P3055" s="1">
        <v>0.70358139523097951</v>
      </c>
      <c r="Q3055" s="1">
        <v>0.77596089311079552</v>
      </c>
      <c r="R3055" s="1">
        <v>0.9329846751933194</v>
      </c>
      <c r="S3055" s="1">
        <v>0.7239596218216936</v>
      </c>
      <c r="T3055" s="1">
        <v>0.7239596218216936</v>
      </c>
      <c r="U3055" s="1">
        <v>0.70358139523097951</v>
      </c>
      <c r="V3055" s="1">
        <v>406.790663</v>
      </c>
      <c r="W3055" s="1">
        <v>379.211635</v>
      </c>
      <c r="X3055" s="1">
        <v>262.000766</v>
      </c>
      <c r="Y3055" s="1">
        <v>389.46</v>
      </c>
      <c r="Z3055" s="7">
        <v>74463.375599999999</v>
      </c>
      <c r="AA3055" s="7">
        <v>2.3821980377999998</v>
      </c>
      <c r="AB3055" s="7">
        <v>2.3512226416000002</v>
      </c>
      <c r="AC3055" s="7" t="s">
        <v>444</v>
      </c>
      <c r="AD3055" s="7" t="s">
        <v>445</v>
      </c>
      <c r="AE3055" s="7">
        <v>1.5318275753999999</v>
      </c>
      <c r="AF3055" s="7" t="s">
        <v>445</v>
      </c>
      <c r="AG3055" s="7">
        <v>2.6575849908000002</v>
      </c>
    </row>
    <row r="3056" spans="1:33" ht="30" x14ac:dyDescent="0.25">
      <c r="A3056" s="1">
        <v>198387</v>
      </c>
      <c r="B3056" s="1">
        <v>21001000</v>
      </c>
      <c r="C3056" s="1">
        <v>9223257</v>
      </c>
      <c r="D3056" s="1">
        <v>152340</v>
      </c>
      <c r="E3056" s="248" t="s">
        <v>680</v>
      </c>
      <c r="F3056" s="1">
        <v>34203085</v>
      </c>
      <c r="G3056" s="1">
        <v>1.83</v>
      </c>
      <c r="H3056" s="1">
        <v>62.74888499933359</v>
      </c>
      <c r="I3056" s="1">
        <v>-37.097409907156241</v>
      </c>
      <c r="J3056" s="1">
        <v>3.9889961852522031</v>
      </c>
      <c r="K3056" s="1">
        <v>-59.499471966172599</v>
      </c>
      <c r="L3056" s="1">
        <v>60.85252638154595</v>
      </c>
      <c r="M3056" s="1">
        <v>161.63749694824219</v>
      </c>
      <c r="N3056" s="1">
        <v>0.75404546564275565</v>
      </c>
      <c r="O3056" s="1">
        <v>0.96533690096206171</v>
      </c>
      <c r="P3056" s="1">
        <v>0.72790791298807256</v>
      </c>
      <c r="Q3056" s="1">
        <v>0.79864091907848012</v>
      </c>
      <c r="R3056" s="1">
        <v>0.9329846751933194</v>
      </c>
      <c r="S3056" s="1">
        <v>0.74511973848252988</v>
      </c>
      <c r="T3056" s="1">
        <v>0.74511973848252988</v>
      </c>
      <c r="U3056" s="1">
        <v>0.72790791298807256</v>
      </c>
      <c r="V3056" s="1">
        <v>406.790663</v>
      </c>
      <c r="W3056" s="1">
        <v>379.211635</v>
      </c>
      <c r="X3056" s="1">
        <v>262.000766</v>
      </c>
      <c r="Y3056" s="1">
        <v>389.46</v>
      </c>
      <c r="Z3056" s="7">
        <v>74463.375599999999</v>
      </c>
      <c r="AA3056" s="7">
        <v>3.5360672141</v>
      </c>
      <c r="AB3056" s="7">
        <v>3.3989809511</v>
      </c>
      <c r="AC3056" s="7" t="s">
        <v>444</v>
      </c>
      <c r="AD3056" s="7" t="s">
        <v>445</v>
      </c>
      <c r="AE3056" s="7">
        <v>2.281070164</v>
      </c>
      <c r="AF3056" s="7" t="s">
        <v>445</v>
      </c>
      <c r="AG3056" s="7">
        <v>3.7645971708000001</v>
      </c>
    </row>
    <row r="3057" spans="1:33" ht="30" x14ac:dyDescent="0.25">
      <c r="A3057" s="1">
        <v>198388</v>
      </c>
      <c r="B3057" s="1">
        <v>21001000</v>
      </c>
      <c r="C3057" s="1">
        <v>9223213</v>
      </c>
      <c r="D3057" s="1">
        <v>152339</v>
      </c>
      <c r="E3057" s="248" t="s">
        <v>677</v>
      </c>
      <c r="F3057" s="1">
        <v>34203085</v>
      </c>
      <c r="G3057" s="1">
        <v>1.83</v>
      </c>
      <c r="H3057" s="1">
        <v>83.221962547940507</v>
      </c>
      <c r="I3057" s="1">
        <v>-50.621100897288024</v>
      </c>
      <c r="J3057" s="1">
        <v>3.6822756939077159</v>
      </c>
      <c r="K3057" s="1">
        <v>-78.727583308977344</v>
      </c>
      <c r="L3057" s="1">
        <v>81.443376295192223</v>
      </c>
      <c r="M3057" s="1">
        <v>168.5675048828125</v>
      </c>
      <c r="N3057" s="1">
        <v>0.72884543678977276</v>
      </c>
      <c r="O3057" s="1">
        <v>0.96533690096206171</v>
      </c>
      <c r="P3057" s="1">
        <v>0.70358139523097951</v>
      </c>
      <c r="Q3057" s="1">
        <v>0.77596089311079552</v>
      </c>
      <c r="R3057" s="1">
        <v>0.9329846751933194</v>
      </c>
      <c r="S3057" s="1">
        <v>0.7239596218216936</v>
      </c>
      <c r="T3057" s="1">
        <v>0.7239596218216936</v>
      </c>
      <c r="U3057" s="1">
        <v>0.70358139523097951</v>
      </c>
      <c r="V3057" s="1">
        <v>406.790663</v>
      </c>
      <c r="W3057" s="1">
        <v>379.211635</v>
      </c>
      <c r="X3057" s="1">
        <v>262.000766</v>
      </c>
      <c r="Y3057" s="1">
        <v>389.46</v>
      </c>
      <c r="Z3057" s="7">
        <v>74463.375599999999</v>
      </c>
      <c r="AA3057" s="7">
        <v>2.2759723796000002</v>
      </c>
      <c r="AB3057" s="7">
        <v>2.2059596178</v>
      </c>
      <c r="AC3057" s="7" t="s">
        <v>444</v>
      </c>
      <c r="AD3057" s="7" t="s">
        <v>445</v>
      </c>
      <c r="AE3057" s="7">
        <v>1.4092950336000001</v>
      </c>
      <c r="AF3057" s="7" t="s">
        <v>445</v>
      </c>
      <c r="AG3057" s="7">
        <v>2.4805693083999998</v>
      </c>
    </row>
    <row r="3058" spans="1:33" ht="30" x14ac:dyDescent="0.25">
      <c r="A3058" s="1">
        <v>201499</v>
      </c>
      <c r="B3058" s="1">
        <v>21002000</v>
      </c>
      <c r="C3058" s="1">
        <v>9223213</v>
      </c>
      <c r="D3058" s="1">
        <v>152350</v>
      </c>
      <c r="E3058" s="248" t="s">
        <v>677</v>
      </c>
      <c r="F3058" s="1">
        <v>34203085</v>
      </c>
      <c r="G3058" s="1">
        <v>1.83</v>
      </c>
      <c r="H3058" s="1">
        <v>80.0405616511907</v>
      </c>
      <c r="I3058" s="1">
        <v>-47.544278222342577</v>
      </c>
      <c r="J3058" s="1">
        <v>4.3240957367602855</v>
      </c>
      <c r="K3058" s="1">
        <v>-75.681589916357879</v>
      </c>
      <c r="L3058" s="1">
        <v>77.968854335090001</v>
      </c>
      <c r="M3058" s="1">
        <v>168.5675048828125</v>
      </c>
      <c r="N3058" s="1">
        <v>0.72884543678977276</v>
      </c>
      <c r="O3058" s="1">
        <v>0.96533690096206171</v>
      </c>
      <c r="P3058" s="1">
        <v>0.70358139523097951</v>
      </c>
      <c r="Q3058" s="1">
        <v>0.77596089311079552</v>
      </c>
      <c r="R3058" s="1">
        <v>0.9329846751933194</v>
      </c>
      <c r="S3058" s="1">
        <v>0.7239596218216936</v>
      </c>
      <c r="T3058" s="1">
        <v>0.7239596218216936</v>
      </c>
      <c r="U3058" s="1">
        <v>0.70358139523097951</v>
      </c>
      <c r="V3058" s="1">
        <v>406.790663</v>
      </c>
      <c r="W3058" s="1">
        <v>379.211635</v>
      </c>
      <c r="X3058" s="1">
        <v>262.000766</v>
      </c>
      <c r="Y3058" s="1">
        <v>389.46</v>
      </c>
      <c r="Z3058" s="7">
        <v>74463.375599999999</v>
      </c>
      <c r="AA3058" s="7">
        <v>2.4219593646000002</v>
      </c>
      <c r="AB3058" s="7">
        <v>2.3333880439999999</v>
      </c>
      <c r="AC3058" s="7" t="s">
        <v>444</v>
      </c>
      <c r="AD3058" s="7" t="s">
        <v>445</v>
      </c>
      <c r="AE3058" s="7">
        <v>1.5062630909000001</v>
      </c>
      <c r="AF3058" s="7" t="s">
        <v>445</v>
      </c>
      <c r="AG3058" s="7">
        <v>2.6206534573</v>
      </c>
    </row>
    <row r="3059" spans="1:33" ht="30" x14ac:dyDescent="0.25">
      <c r="A3059" s="1">
        <v>204681</v>
      </c>
      <c r="B3059" s="1">
        <v>26001000</v>
      </c>
      <c r="C3059" s="1">
        <v>9223213</v>
      </c>
      <c r="D3059" s="1">
        <v>152367</v>
      </c>
      <c r="E3059" s="248" t="s">
        <v>677</v>
      </c>
      <c r="F3059" s="1">
        <v>34203085</v>
      </c>
      <c r="G3059" s="1">
        <v>1.83</v>
      </c>
      <c r="H3059" s="1">
        <v>83.138998174722417</v>
      </c>
      <c r="I3059" s="1">
        <v>-50.308438037862103</v>
      </c>
      <c r="J3059" s="1">
        <v>3.9592090229741652</v>
      </c>
      <c r="K3059" s="1">
        <v>-78.643438392367045</v>
      </c>
      <c r="L3059" s="1">
        <v>81.231879064756058</v>
      </c>
      <c r="M3059" s="1">
        <v>168.5675048828125</v>
      </c>
      <c r="N3059" s="1">
        <v>0.72884543678977276</v>
      </c>
      <c r="O3059" s="1">
        <v>0.96533690096206171</v>
      </c>
      <c r="P3059" s="1">
        <v>0.70358139523097951</v>
      </c>
      <c r="Q3059" s="1">
        <v>0.77596089311079552</v>
      </c>
      <c r="R3059" s="1">
        <v>0.9329846751933194</v>
      </c>
      <c r="S3059" s="1">
        <v>0.7239596218216936</v>
      </c>
      <c r="T3059" s="1">
        <v>0.7239596218216936</v>
      </c>
      <c r="U3059" s="1">
        <v>0.70358139523097951</v>
      </c>
      <c r="V3059" s="1">
        <v>406.790663</v>
      </c>
      <c r="W3059" s="1">
        <v>379.211635</v>
      </c>
      <c r="X3059" s="1">
        <v>262.000766</v>
      </c>
      <c r="Y3059" s="1">
        <v>389.46</v>
      </c>
      <c r="Z3059" s="7">
        <v>74463.375599999999</v>
      </c>
      <c r="AA3059" s="7">
        <v>2.2845017783000001</v>
      </c>
      <c r="AB3059" s="7">
        <v>2.2091588436</v>
      </c>
      <c r="AC3059" s="7" t="s">
        <v>444</v>
      </c>
      <c r="AD3059" s="7" t="s">
        <v>445</v>
      </c>
      <c r="AE3059" s="7">
        <v>1.4118728701000001</v>
      </c>
      <c r="AF3059" s="7" t="s">
        <v>445</v>
      </c>
      <c r="AG3059" s="7">
        <v>2.4842933599000001</v>
      </c>
    </row>
    <row r="3060" spans="1:33" ht="30" x14ac:dyDescent="0.25">
      <c r="A3060" s="1">
        <v>204682</v>
      </c>
      <c r="B3060" s="1">
        <v>26001000</v>
      </c>
      <c r="C3060" s="1">
        <v>9223257</v>
      </c>
      <c r="D3060" s="1">
        <v>152368</v>
      </c>
      <c r="E3060" s="248" t="s">
        <v>680</v>
      </c>
      <c r="F3060" s="1">
        <v>34203085</v>
      </c>
      <c r="G3060" s="1">
        <v>1.83</v>
      </c>
      <c r="H3060" s="1">
        <v>62.666497836566087</v>
      </c>
      <c r="I3060" s="1">
        <v>-36.786240084932842</v>
      </c>
      <c r="J3060" s="1">
        <v>4.2653521735846738</v>
      </c>
      <c r="K3060" s="1">
        <v>-59.413834142643154</v>
      </c>
      <c r="L3060" s="1">
        <v>60.6464239152888</v>
      </c>
      <c r="M3060" s="1">
        <v>161.63749694824219</v>
      </c>
      <c r="N3060" s="1">
        <v>0.75404546564275565</v>
      </c>
      <c r="O3060" s="1">
        <v>0.96533690096206171</v>
      </c>
      <c r="P3060" s="1">
        <v>0.72790791298807256</v>
      </c>
      <c r="Q3060" s="1">
        <v>0.79864091907848012</v>
      </c>
      <c r="R3060" s="1">
        <v>0.9329846751933194</v>
      </c>
      <c r="S3060" s="1">
        <v>0.74511973848252988</v>
      </c>
      <c r="T3060" s="1">
        <v>0.74511973848252988</v>
      </c>
      <c r="U3060" s="1">
        <v>0.72790791298807256</v>
      </c>
      <c r="V3060" s="1">
        <v>406.790663</v>
      </c>
      <c r="W3060" s="1">
        <v>379.211635</v>
      </c>
      <c r="X3060" s="1">
        <v>262.000766</v>
      </c>
      <c r="Y3060" s="1">
        <v>389.46</v>
      </c>
      <c r="Z3060" s="7">
        <v>74463.375599999999</v>
      </c>
      <c r="AA3060" s="7">
        <v>3.5514827090000001</v>
      </c>
      <c r="AB3060" s="7">
        <v>3.4047642575000001</v>
      </c>
      <c r="AC3060" s="7" t="s">
        <v>444</v>
      </c>
      <c r="AD3060" s="7" t="s">
        <v>445</v>
      </c>
      <c r="AE3060" s="7">
        <v>2.2857994279999998</v>
      </c>
      <c r="AF3060" s="7" t="s">
        <v>445</v>
      </c>
      <c r="AG3060" s="7">
        <v>3.7714647587000001</v>
      </c>
    </row>
    <row r="3061" spans="1:33" ht="30" x14ac:dyDescent="0.25">
      <c r="A3061" s="1">
        <v>207793</v>
      </c>
      <c r="B3061" s="1">
        <v>26002000</v>
      </c>
      <c r="C3061" s="1">
        <v>9223213</v>
      </c>
      <c r="D3061" s="1">
        <v>152378</v>
      </c>
      <c r="E3061" s="248" t="s">
        <v>677</v>
      </c>
      <c r="F3061" s="1">
        <v>34203085</v>
      </c>
      <c r="G3061" s="1">
        <v>1.83</v>
      </c>
      <c r="H3061" s="1">
        <v>79.800897870250978</v>
      </c>
      <c r="I3061" s="1">
        <v>-47.227328439969405</v>
      </c>
      <c r="J3061" s="1">
        <v>4.5245477319275658</v>
      </c>
      <c r="K3061" s="1">
        <v>-75.444906618349663</v>
      </c>
      <c r="L3061" s="1">
        <v>77.637901319787105</v>
      </c>
      <c r="M3061" s="1">
        <v>168.5675048828125</v>
      </c>
      <c r="N3061" s="1">
        <v>0.72884543678977276</v>
      </c>
      <c r="O3061" s="1">
        <v>0.96533690096206171</v>
      </c>
      <c r="P3061" s="1">
        <v>0.70358139523097951</v>
      </c>
      <c r="Q3061" s="1">
        <v>0.77596089311079552</v>
      </c>
      <c r="R3061" s="1">
        <v>0.9329846751933194</v>
      </c>
      <c r="S3061" s="1">
        <v>0.7239596218216936</v>
      </c>
      <c r="T3061" s="1">
        <v>0.7239596218216936</v>
      </c>
      <c r="U3061" s="1">
        <v>0.70358139523097951</v>
      </c>
      <c r="V3061" s="1">
        <v>406.790663</v>
      </c>
      <c r="W3061" s="1">
        <v>379.211635</v>
      </c>
      <c r="X3061" s="1">
        <v>262.000766</v>
      </c>
      <c r="Y3061" s="1">
        <v>389.46</v>
      </c>
      <c r="Z3061" s="7">
        <v>74463.375599999999</v>
      </c>
      <c r="AA3061" s="7">
        <v>2.4365464122999998</v>
      </c>
      <c r="AB3061" s="7">
        <v>2.3433991140999999</v>
      </c>
      <c r="AC3061" s="7" t="s">
        <v>444</v>
      </c>
      <c r="AD3061" s="7" t="s">
        <v>445</v>
      </c>
      <c r="AE3061" s="7">
        <v>1.5141256577</v>
      </c>
      <c r="AF3061" s="7" t="s">
        <v>445</v>
      </c>
      <c r="AG3061" s="7">
        <v>2.6320120532</v>
      </c>
    </row>
    <row r="3062" spans="1:33" ht="30" x14ac:dyDescent="0.25">
      <c r="A3062" s="1">
        <v>209891</v>
      </c>
      <c r="B3062" s="1">
        <v>20050006</v>
      </c>
      <c r="C3062" s="1">
        <v>9223213</v>
      </c>
      <c r="D3062" s="1">
        <v>152270</v>
      </c>
      <c r="E3062" s="248" t="s">
        <v>677</v>
      </c>
      <c r="F3062" s="1">
        <v>34203085</v>
      </c>
      <c r="G3062" s="1">
        <v>1.83</v>
      </c>
      <c r="H3062" s="1">
        <v>83.987346293119899</v>
      </c>
      <c r="I3062" s="1">
        <v>-53.197996498002951</v>
      </c>
      <c r="J3062" s="1">
        <v>1.7942654241323646</v>
      </c>
      <c r="K3062" s="1">
        <v>-78.365917564877691</v>
      </c>
      <c r="L3062" s="1">
        <v>83.10475657163434</v>
      </c>
      <c r="M3062" s="1">
        <v>168.5675048828125</v>
      </c>
      <c r="N3062" s="1">
        <v>0.72884543678977276</v>
      </c>
      <c r="O3062" s="1">
        <v>0.96533690096206171</v>
      </c>
      <c r="P3062" s="1">
        <v>0.70358139523097951</v>
      </c>
      <c r="Q3062" s="1">
        <v>0.77596089311079552</v>
      </c>
      <c r="R3062" s="1">
        <v>0.9329846751933194</v>
      </c>
      <c r="S3062" s="1">
        <v>0.7239596218216936</v>
      </c>
      <c r="T3062" s="1">
        <v>0.7239596218216936</v>
      </c>
      <c r="U3062" s="1">
        <v>0.70358139523097951</v>
      </c>
      <c r="V3062" s="1">
        <v>406.790663</v>
      </c>
      <c r="W3062" s="1">
        <v>379.211635</v>
      </c>
      <c r="X3062" s="1">
        <v>262.000766</v>
      </c>
      <c r="Y3062" s="1">
        <v>389.46</v>
      </c>
      <c r="Z3062" s="7">
        <v>74463.375599999999</v>
      </c>
      <c r="AA3062" s="7">
        <v>2.2104811114</v>
      </c>
      <c r="AB3062" s="7">
        <v>2.1767434384</v>
      </c>
      <c r="AC3062" s="7" t="s">
        <v>444</v>
      </c>
      <c r="AD3062" s="7" t="s">
        <v>445</v>
      </c>
      <c r="AE3062" s="7">
        <v>1.4204141464</v>
      </c>
      <c r="AF3062" s="7" t="s">
        <v>445</v>
      </c>
      <c r="AG3062" s="7">
        <v>2.4966324482000002</v>
      </c>
    </row>
    <row r="3063" spans="1:33" ht="30" x14ac:dyDescent="0.25">
      <c r="A3063" s="1">
        <v>211989</v>
      </c>
      <c r="B3063" s="1">
        <v>20051006</v>
      </c>
      <c r="C3063" s="1">
        <v>9223213</v>
      </c>
      <c r="D3063" s="1">
        <v>152275</v>
      </c>
      <c r="E3063" s="248" t="s">
        <v>677</v>
      </c>
      <c r="F3063" s="1">
        <v>34203085</v>
      </c>
      <c r="G3063" s="1">
        <v>1.83</v>
      </c>
      <c r="H3063" s="1">
        <v>79.906530029844319</v>
      </c>
      <c r="I3063" s="1">
        <v>-44.856390476553827</v>
      </c>
      <c r="J3063" s="1">
        <v>7.0865790571026706</v>
      </c>
      <c r="K3063" s="1">
        <v>-75.809490942217366</v>
      </c>
      <c r="L3063" s="1">
        <v>76.609521957414017</v>
      </c>
      <c r="M3063" s="1">
        <v>168.5675048828125</v>
      </c>
      <c r="N3063" s="1">
        <v>0.72884543678977276</v>
      </c>
      <c r="O3063" s="1">
        <v>0.96533690096206171</v>
      </c>
      <c r="P3063" s="1">
        <v>0.70358139523097951</v>
      </c>
      <c r="Q3063" s="1">
        <v>0.77596089311079552</v>
      </c>
      <c r="R3063" s="1">
        <v>0.9329846751933194</v>
      </c>
      <c r="S3063" s="1">
        <v>0.7239596218216936</v>
      </c>
      <c r="T3063" s="1">
        <v>0.7239596218216936</v>
      </c>
      <c r="U3063" s="1">
        <v>0.70358139523097951</v>
      </c>
      <c r="V3063" s="1">
        <v>406.790663</v>
      </c>
      <c r="W3063" s="1">
        <v>379.211635</v>
      </c>
      <c r="X3063" s="1">
        <v>262.000766</v>
      </c>
      <c r="Y3063" s="1">
        <v>389.46</v>
      </c>
      <c r="Z3063" s="7">
        <v>74463.375599999999</v>
      </c>
      <c r="AA3063" s="7">
        <v>2.4826774065000001</v>
      </c>
      <c r="AB3063" s="7">
        <v>2.3389793191999999</v>
      </c>
      <c r="AC3063" s="7" t="s">
        <v>444</v>
      </c>
      <c r="AD3063" s="7" t="s">
        <v>445</v>
      </c>
      <c r="AE3063" s="7">
        <v>1.5020346808</v>
      </c>
      <c r="AF3063" s="7" t="s">
        <v>445</v>
      </c>
      <c r="AG3063" s="7">
        <v>2.6145449175</v>
      </c>
    </row>
    <row r="3064" spans="1:33" ht="30" x14ac:dyDescent="0.25">
      <c r="A3064" s="1">
        <v>214087</v>
      </c>
      <c r="B3064" s="1">
        <v>20052006</v>
      </c>
      <c r="C3064" s="1">
        <v>9223213</v>
      </c>
      <c r="D3064" s="1">
        <v>152280</v>
      </c>
      <c r="E3064" s="248" t="s">
        <v>677</v>
      </c>
      <c r="F3064" s="1">
        <v>34203085</v>
      </c>
      <c r="G3064" s="1">
        <v>1.83</v>
      </c>
      <c r="H3064" s="1">
        <v>80.390178744616748</v>
      </c>
      <c r="I3064" s="1">
        <v>-39.94177551016611</v>
      </c>
      <c r="J3064" s="1">
        <v>12.732035909827417</v>
      </c>
      <c r="K3064" s="1">
        <v>-77.463137909641148</v>
      </c>
      <c r="L3064" s="1">
        <v>74.840873960642455</v>
      </c>
      <c r="M3064" s="1">
        <v>168.5675048828125</v>
      </c>
      <c r="N3064" s="1">
        <v>0.72884543678977276</v>
      </c>
      <c r="O3064" s="1">
        <v>0.96533690096206171</v>
      </c>
      <c r="P3064" s="1">
        <v>0.70358139523097951</v>
      </c>
      <c r="Q3064" s="1">
        <v>0.77596089311079552</v>
      </c>
      <c r="R3064" s="1">
        <v>0.9329846751933194</v>
      </c>
      <c r="S3064" s="1">
        <v>0.7239596218216936</v>
      </c>
      <c r="T3064" s="1">
        <v>0.7239596218216936</v>
      </c>
      <c r="U3064" s="1">
        <v>0.70358139523097951</v>
      </c>
      <c r="V3064" s="1">
        <v>406.790663</v>
      </c>
      <c r="W3064" s="1">
        <v>379.211635</v>
      </c>
      <c r="X3064" s="1">
        <v>262.000766</v>
      </c>
      <c r="Y3064" s="1">
        <v>389.46</v>
      </c>
      <c r="Z3064" s="7">
        <v>74463.375599999999</v>
      </c>
      <c r="AA3064" s="7">
        <v>2.5649804328000001</v>
      </c>
      <c r="AB3064" s="7">
        <v>2.3188911308</v>
      </c>
      <c r="AC3064" s="7" t="s">
        <v>444</v>
      </c>
      <c r="AD3064" s="7" t="s">
        <v>445</v>
      </c>
      <c r="AE3064" s="7">
        <v>1.4486224105000001</v>
      </c>
      <c r="AF3064" s="7" t="s">
        <v>445</v>
      </c>
      <c r="AG3064" s="7">
        <v>2.5373832971999999</v>
      </c>
    </row>
    <row r="3065" spans="1:33" ht="30" x14ac:dyDescent="0.25">
      <c r="A3065" s="1">
        <v>216185</v>
      </c>
      <c r="B3065" s="1">
        <v>20053006</v>
      </c>
      <c r="C3065" s="1">
        <v>9223213</v>
      </c>
      <c r="D3065" s="1">
        <v>152285</v>
      </c>
      <c r="E3065" s="248" t="s">
        <v>677</v>
      </c>
      <c r="F3065" s="1">
        <v>34203085</v>
      </c>
      <c r="G3065" s="1">
        <v>1.83</v>
      </c>
      <c r="H3065" s="1">
        <v>80.981209364394189</v>
      </c>
      <c r="I3065" s="1">
        <v>-37.013065301310483</v>
      </c>
      <c r="J3065" s="1">
        <v>16.244069331010252</v>
      </c>
      <c r="K3065" s="1">
        <v>-78.514980880028077</v>
      </c>
      <c r="L3065" s="1">
        <v>74.204865059601119</v>
      </c>
      <c r="M3065" s="1">
        <v>168.5675048828125</v>
      </c>
      <c r="N3065" s="1">
        <v>0.72884543678977276</v>
      </c>
      <c r="O3065" s="1">
        <v>0.96533690096206171</v>
      </c>
      <c r="P3065" s="1">
        <v>0.70358139523097951</v>
      </c>
      <c r="Q3065" s="1">
        <v>0.77596089311079552</v>
      </c>
      <c r="R3065" s="1">
        <v>0.9329846751933194</v>
      </c>
      <c r="S3065" s="1">
        <v>0.7239596218216936</v>
      </c>
      <c r="T3065" s="1">
        <v>0.7239596218216936</v>
      </c>
      <c r="U3065" s="1">
        <v>0.70358139523097951</v>
      </c>
      <c r="V3065" s="1">
        <v>406.790663</v>
      </c>
      <c r="W3065" s="1">
        <v>379.211635</v>
      </c>
      <c r="X3065" s="1">
        <v>262.000766</v>
      </c>
      <c r="Y3065" s="1">
        <v>389.46</v>
      </c>
      <c r="Z3065" s="7">
        <v>74463.375599999999</v>
      </c>
      <c r="AA3065" s="7">
        <v>2.5955358320999999</v>
      </c>
      <c r="AB3065" s="7">
        <v>2.2946686439000001</v>
      </c>
      <c r="AC3065" s="7" t="s">
        <v>444</v>
      </c>
      <c r="AD3065" s="7" t="s">
        <v>445</v>
      </c>
      <c r="AE3065" s="7">
        <v>1.4158189093</v>
      </c>
      <c r="AF3065" s="7" t="s">
        <v>445</v>
      </c>
      <c r="AG3065" s="7">
        <v>2.4899939745999999</v>
      </c>
    </row>
    <row r="3066" spans="1:33" ht="30" x14ac:dyDescent="0.25">
      <c r="A3066" s="1">
        <v>218283</v>
      </c>
      <c r="B3066" s="1">
        <v>20054006</v>
      </c>
      <c r="C3066" s="1">
        <v>9223224</v>
      </c>
      <c r="D3066" s="1">
        <v>152290</v>
      </c>
      <c r="E3066" s="248" t="s">
        <v>678</v>
      </c>
      <c r="F3066" s="1">
        <v>34203085</v>
      </c>
      <c r="G3066" s="1">
        <v>1.83</v>
      </c>
      <c r="H3066" s="1">
        <v>55.638701692397788</v>
      </c>
      <c r="I3066" s="1">
        <v>-24.721504223589264</v>
      </c>
      <c r="J3066" s="1">
        <v>14.829631233975286</v>
      </c>
      <c r="K3066" s="1">
        <v>-53.455956870550764</v>
      </c>
      <c r="L3066" s="1">
        <v>49.90879037243667</v>
      </c>
      <c r="M3066" s="1">
        <v>170.40499877929688</v>
      </c>
      <c r="N3066" s="1">
        <v>0.72216364080255679</v>
      </c>
      <c r="O3066" s="1">
        <v>0.96533690096206171</v>
      </c>
      <c r="P3066" s="1">
        <v>0.69713121099981967</v>
      </c>
      <c r="Q3066" s="1">
        <v>0.76994727672230112</v>
      </c>
      <c r="R3066" s="1">
        <v>0.9329846751933194</v>
      </c>
      <c r="S3066" s="1">
        <v>0.71834900988873696</v>
      </c>
      <c r="T3066" s="1">
        <v>0.71834900988873696</v>
      </c>
      <c r="U3066" s="1">
        <v>0.69713121099981967</v>
      </c>
      <c r="V3066" s="1">
        <v>406.790663</v>
      </c>
      <c r="W3066" s="1">
        <v>379.211635</v>
      </c>
      <c r="X3066" s="1">
        <v>262.000766</v>
      </c>
      <c r="Y3066" s="1">
        <v>389.46</v>
      </c>
      <c r="Z3066" s="7">
        <v>74463.375599999999</v>
      </c>
      <c r="AA3066" s="7">
        <v>4.2968678335000003</v>
      </c>
      <c r="AB3066" s="7">
        <v>3.7513737432999998</v>
      </c>
      <c r="AC3066" s="7" t="s">
        <v>444</v>
      </c>
      <c r="AD3066" s="7" t="s">
        <v>445</v>
      </c>
      <c r="AE3066" s="7">
        <v>2.5208048244999999</v>
      </c>
      <c r="AF3066" s="7" t="s">
        <v>445</v>
      </c>
      <c r="AG3066" s="7">
        <v>4.0790358517999996</v>
      </c>
    </row>
    <row r="3067" spans="1:33" ht="30" x14ac:dyDescent="0.25">
      <c r="A3067" s="1">
        <v>220381</v>
      </c>
      <c r="B3067" s="1">
        <v>20055006</v>
      </c>
      <c r="C3067" s="1">
        <v>9223224</v>
      </c>
      <c r="D3067" s="1">
        <v>152295</v>
      </c>
      <c r="E3067" s="248" t="s">
        <v>678</v>
      </c>
      <c r="F3067" s="1">
        <v>34203085</v>
      </c>
      <c r="G3067" s="1">
        <v>1.83</v>
      </c>
      <c r="H3067" s="1">
        <v>55.823423573882096</v>
      </c>
      <c r="I3067" s="1">
        <v>-27.618822124424703</v>
      </c>
      <c r="J3067" s="1">
        <v>12.053841195335298</v>
      </c>
      <c r="K3067" s="1">
        <v>-53.290819821933724</v>
      </c>
      <c r="L3067" s="1">
        <v>50.882700072669635</v>
      </c>
      <c r="M3067" s="1">
        <v>170.40499877929688</v>
      </c>
      <c r="N3067" s="1">
        <v>0.72216364080255679</v>
      </c>
      <c r="O3067" s="1">
        <v>0.96533690096206171</v>
      </c>
      <c r="P3067" s="1">
        <v>0.69713121099981967</v>
      </c>
      <c r="Q3067" s="1">
        <v>0.76994727672230112</v>
      </c>
      <c r="R3067" s="1">
        <v>0.9329846751933194</v>
      </c>
      <c r="S3067" s="1">
        <v>0.71834900988873696</v>
      </c>
      <c r="T3067" s="1">
        <v>0.71834900988873696</v>
      </c>
      <c r="U3067" s="1">
        <v>0.69713121099981967</v>
      </c>
      <c r="V3067" s="1">
        <v>406.790663</v>
      </c>
      <c r="W3067" s="1">
        <v>379.211635</v>
      </c>
      <c r="X3067" s="1">
        <v>262.000766</v>
      </c>
      <c r="Y3067" s="1">
        <v>389.46</v>
      </c>
      <c r="Z3067" s="7">
        <v>74463.375599999999</v>
      </c>
      <c r="AA3067" s="7">
        <v>4.1954842402999999</v>
      </c>
      <c r="AB3067" s="7">
        <v>3.7356512625999998</v>
      </c>
      <c r="AC3067" s="7" t="s">
        <v>444</v>
      </c>
      <c r="AD3067" s="7" t="s">
        <v>445</v>
      </c>
      <c r="AE3067" s="7">
        <v>2.5317150585000001</v>
      </c>
      <c r="AF3067" s="7" t="s">
        <v>445</v>
      </c>
      <c r="AG3067" s="7">
        <v>4.0947747161999999</v>
      </c>
    </row>
    <row r="3068" spans="1:33" ht="30" x14ac:dyDescent="0.25">
      <c r="A3068" s="1">
        <v>222479</v>
      </c>
      <c r="B3068" s="1">
        <v>20056006</v>
      </c>
      <c r="C3068" s="1">
        <v>9223230</v>
      </c>
      <c r="D3068" s="1">
        <v>152300</v>
      </c>
      <c r="E3068" s="248" t="s">
        <v>679</v>
      </c>
      <c r="F3068" s="1">
        <v>34203085</v>
      </c>
      <c r="G3068" s="1">
        <v>1.83</v>
      </c>
      <c r="H3068" s="1">
        <v>55.470192788220189</v>
      </c>
      <c r="I3068" s="1">
        <v>-27.735504811675636</v>
      </c>
      <c r="J3068" s="1">
        <v>10.936883324199858</v>
      </c>
      <c r="K3068" s="1">
        <v>-52.055163790507237</v>
      </c>
      <c r="L3068" s="1">
        <v>50.891347204476794</v>
      </c>
      <c r="M3068" s="1">
        <v>157.50750732421875</v>
      </c>
      <c r="N3068" s="1">
        <v>0.76906360973011367</v>
      </c>
      <c r="O3068" s="1">
        <v>0.96533690096206171</v>
      </c>
      <c r="P3068" s="1">
        <v>0.74240548165956444</v>
      </c>
      <c r="Q3068" s="1">
        <v>0.81215724875710227</v>
      </c>
      <c r="R3068" s="1">
        <v>0.9329846751933194</v>
      </c>
      <c r="S3068" s="1">
        <v>0.75773026693754497</v>
      </c>
      <c r="T3068" s="1">
        <v>0.75773026693754497</v>
      </c>
      <c r="U3068" s="1">
        <v>0.74240548165956444</v>
      </c>
      <c r="V3068" s="1">
        <v>406.790663</v>
      </c>
      <c r="W3068" s="1">
        <v>379.211635</v>
      </c>
      <c r="X3068" s="1">
        <v>262.000766</v>
      </c>
      <c r="Y3068" s="1">
        <v>389.46</v>
      </c>
      <c r="Z3068" s="7">
        <v>74463.375599999999</v>
      </c>
      <c r="AA3068" s="7">
        <v>4.5319580242999997</v>
      </c>
      <c r="AB3068" s="7">
        <v>4.0753167130000003</v>
      </c>
      <c r="AC3068" s="7" t="s">
        <v>444</v>
      </c>
      <c r="AD3068" s="7" t="s">
        <v>445</v>
      </c>
      <c r="AE3068" s="7">
        <v>2.8137601710000002</v>
      </c>
      <c r="AF3068" s="7" t="s">
        <v>445</v>
      </c>
      <c r="AG3068" s="7">
        <v>4.5544391339999999</v>
      </c>
    </row>
    <row r="3069" spans="1:33" ht="30" x14ac:dyDescent="0.25">
      <c r="A3069" s="1">
        <v>224577</v>
      </c>
      <c r="B3069" s="1">
        <v>20057006</v>
      </c>
      <c r="C3069" s="1">
        <v>9223230</v>
      </c>
      <c r="D3069" s="1">
        <v>152305</v>
      </c>
      <c r="E3069" s="248" t="s">
        <v>679</v>
      </c>
      <c r="F3069" s="1">
        <v>34203085</v>
      </c>
      <c r="G3069" s="1">
        <v>1.83</v>
      </c>
      <c r="H3069" s="1">
        <v>68.303851750372559</v>
      </c>
      <c r="I3069" s="1">
        <v>-37.644769101014695</v>
      </c>
      <c r="J3069" s="1">
        <v>11.667628880127326</v>
      </c>
      <c r="K3069" s="1">
        <v>-64.121838188700934</v>
      </c>
      <c r="L3069" s="1">
        <v>63.286308066391392</v>
      </c>
      <c r="M3069" s="1">
        <v>157.50750732421875</v>
      </c>
      <c r="N3069" s="1">
        <v>0.76906360973011367</v>
      </c>
      <c r="O3069" s="1">
        <v>0.96533690096206171</v>
      </c>
      <c r="P3069" s="1">
        <v>0.74240548165956444</v>
      </c>
      <c r="Q3069" s="1">
        <v>0.81215724875710227</v>
      </c>
      <c r="R3069" s="1">
        <v>0.9329846751933194</v>
      </c>
      <c r="S3069" s="1">
        <v>0.75773026693754497</v>
      </c>
      <c r="T3069" s="1">
        <v>0.75773026693754497</v>
      </c>
      <c r="U3069" s="1">
        <v>0.74240548165956444</v>
      </c>
      <c r="V3069" s="1">
        <v>406.790663</v>
      </c>
      <c r="W3069" s="1">
        <v>379.211635</v>
      </c>
      <c r="X3069" s="1">
        <v>262.000766</v>
      </c>
      <c r="Y3069" s="1">
        <v>389.46</v>
      </c>
      <c r="Z3069" s="7">
        <v>74463.375599999999</v>
      </c>
      <c r="AA3069" s="7">
        <v>3.4484945502</v>
      </c>
      <c r="AB3069" s="7">
        <v>3.1217118701</v>
      </c>
      <c r="AC3069" s="7" t="s">
        <v>444</v>
      </c>
      <c r="AD3069" s="7" t="s">
        <v>445</v>
      </c>
      <c r="AE3069" s="7">
        <v>2.0960732874999999</v>
      </c>
      <c r="AF3069" s="7" t="s">
        <v>445</v>
      </c>
      <c r="AG3069" s="7">
        <v>3.509185124</v>
      </c>
    </row>
    <row r="3070" spans="1:33" ht="30" x14ac:dyDescent="0.25">
      <c r="A3070" s="1">
        <v>226675</v>
      </c>
      <c r="B3070" s="1">
        <v>20058006</v>
      </c>
      <c r="C3070" s="1">
        <v>9223257</v>
      </c>
      <c r="D3070" s="1">
        <v>152310</v>
      </c>
      <c r="E3070" s="248" t="s">
        <v>680</v>
      </c>
      <c r="F3070" s="1">
        <v>34203085</v>
      </c>
      <c r="G3070" s="1">
        <v>1.83</v>
      </c>
      <c r="H3070" s="1">
        <v>62.114342647481976</v>
      </c>
      <c r="I3070" s="1">
        <v>-27.679631370175741</v>
      </c>
      <c r="J3070" s="1">
        <v>14.305040442562035</v>
      </c>
      <c r="K3070" s="1">
        <v>-59.759489455528914</v>
      </c>
      <c r="L3070" s="1">
        <v>56.341788204249873</v>
      </c>
      <c r="M3070" s="1">
        <v>161.63749694824219</v>
      </c>
      <c r="N3070" s="1">
        <v>0.75404546564275565</v>
      </c>
      <c r="O3070" s="1">
        <v>0.96533690096206171</v>
      </c>
      <c r="P3070" s="1">
        <v>0.72790791298807256</v>
      </c>
      <c r="Q3070" s="1">
        <v>0.79864091907848012</v>
      </c>
      <c r="R3070" s="1">
        <v>0.9329846751933194</v>
      </c>
      <c r="S3070" s="1">
        <v>0.74511973848252988</v>
      </c>
      <c r="T3070" s="1">
        <v>0.74511973848252988</v>
      </c>
      <c r="U3070" s="1">
        <v>0.72790791298807256</v>
      </c>
      <c r="V3070" s="1">
        <v>406.790663</v>
      </c>
      <c r="W3070" s="1">
        <v>379.211635</v>
      </c>
      <c r="X3070" s="1">
        <v>262.000766</v>
      </c>
      <c r="Y3070" s="1">
        <v>389.46</v>
      </c>
      <c r="Z3070" s="7">
        <v>74463.375599999999</v>
      </c>
      <c r="AA3070" s="7">
        <v>3.8992259318000002</v>
      </c>
      <c r="AB3070" s="7">
        <v>3.4439196818000002</v>
      </c>
      <c r="AC3070" s="7" t="s">
        <v>444</v>
      </c>
      <c r="AD3070" s="7" t="s">
        <v>445</v>
      </c>
      <c r="AE3070" s="7">
        <v>2.2667940108</v>
      </c>
      <c r="AF3070" s="7" t="s">
        <v>445</v>
      </c>
      <c r="AG3070" s="7">
        <v>3.7438660934999999</v>
      </c>
    </row>
    <row r="3071" spans="1:33" ht="30" x14ac:dyDescent="0.25">
      <c r="A3071" s="1">
        <v>228773</v>
      </c>
      <c r="B3071" s="1">
        <v>20093006</v>
      </c>
      <c r="C3071" s="1">
        <v>9223257</v>
      </c>
      <c r="D3071" s="1">
        <v>152328</v>
      </c>
      <c r="E3071" s="248" t="s">
        <v>680</v>
      </c>
      <c r="F3071" s="1">
        <v>34203085</v>
      </c>
      <c r="G3071" s="1">
        <v>1.83</v>
      </c>
      <c r="H3071" s="1">
        <v>57.23327215775484</v>
      </c>
      <c r="I3071" s="1">
        <v>-25.181740771079632</v>
      </c>
      <c r="J3071" s="1">
        <v>13.379382197663571</v>
      </c>
      <c r="K3071" s="1">
        <v>-55.706984834491777</v>
      </c>
      <c r="L3071" s="1">
        <v>51.855352192747333</v>
      </c>
      <c r="M3071" s="1">
        <v>161.63749694824219</v>
      </c>
      <c r="N3071" s="1">
        <v>0.75404546564275565</v>
      </c>
      <c r="O3071" s="1">
        <v>0.96533690096206171</v>
      </c>
      <c r="P3071" s="1">
        <v>0.72790791298807256</v>
      </c>
      <c r="Q3071" s="1">
        <v>0.79864091907848012</v>
      </c>
      <c r="R3071" s="1">
        <v>0.9329846751933194</v>
      </c>
      <c r="S3071" s="1">
        <v>0.74511973848252988</v>
      </c>
      <c r="T3071" s="1">
        <v>0.74511973848252988</v>
      </c>
      <c r="U3071" s="1">
        <v>0.72790791298807256</v>
      </c>
      <c r="V3071" s="1">
        <v>406.790663</v>
      </c>
      <c r="W3071" s="1">
        <v>379.211635</v>
      </c>
      <c r="X3071" s="1">
        <v>262.000766</v>
      </c>
      <c r="Y3071" s="1">
        <v>389.46</v>
      </c>
      <c r="Z3071" s="7">
        <v>74463.375599999999</v>
      </c>
      <c r="AA3071" s="7">
        <v>4.3230985450999997</v>
      </c>
      <c r="AB3071" s="7">
        <v>3.8229140044999999</v>
      </c>
      <c r="AC3071" s="7" t="s">
        <v>444</v>
      </c>
      <c r="AD3071" s="7" t="s">
        <v>445</v>
      </c>
      <c r="AE3071" s="7">
        <v>2.5044428059000001</v>
      </c>
      <c r="AF3071" s="7" t="s">
        <v>445</v>
      </c>
      <c r="AG3071" s="7">
        <v>4.0889671490000001</v>
      </c>
    </row>
    <row r="3072" spans="1:33" ht="30" x14ac:dyDescent="0.25">
      <c r="A3072" s="1">
        <v>230871</v>
      </c>
      <c r="B3072" s="1">
        <v>21051006</v>
      </c>
      <c r="C3072" s="1">
        <v>9223257</v>
      </c>
      <c r="D3072" s="1">
        <v>152356</v>
      </c>
      <c r="E3072" s="248" t="s">
        <v>680</v>
      </c>
      <c r="F3072" s="1">
        <v>34203085</v>
      </c>
      <c r="G3072" s="1">
        <v>1.83</v>
      </c>
      <c r="H3072" s="1">
        <v>60.16249238021517</v>
      </c>
      <c r="I3072" s="1">
        <v>-28.33745706791931</v>
      </c>
      <c r="J3072" s="1">
        <v>11.445791806015251</v>
      </c>
      <c r="K3072" s="1">
        <v>-58.139088935517933</v>
      </c>
      <c r="L3072" s="1">
        <v>55.334737487379094</v>
      </c>
      <c r="M3072" s="1">
        <v>161.63749694824219</v>
      </c>
      <c r="N3072" s="1">
        <v>0.75404546564275565</v>
      </c>
      <c r="O3072" s="1">
        <v>0.96533690096206171</v>
      </c>
      <c r="P3072" s="1">
        <v>0.72790791298807256</v>
      </c>
      <c r="Q3072" s="1">
        <v>0.79864091907848012</v>
      </c>
      <c r="R3072" s="1">
        <v>0.9329846751933194</v>
      </c>
      <c r="S3072" s="1">
        <v>0.74511973848252988</v>
      </c>
      <c r="T3072" s="1">
        <v>0.74511973848252988</v>
      </c>
      <c r="U3072" s="1">
        <v>0.72790791298807256</v>
      </c>
      <c r="V3072" s="1">
        <v>406.790663</v>
      </c>
      <c r="W3072" s="1">
        <v>379.211635</v>
      </c>
      <c r="X3072" s="1">
        <v>262.000766</v>
      </c>
      <c r="Y3072" s="1">
        <v>389.46</v>
      </c>
      <c r="Z3072" s="7">
        <v>74463.375599999999</v>
      </c>
      <c r="AA3072" s="7">
        <v>3.9883881688999998</v>
      </c>
      <c r="AB3072" s="7">
        <v>3.5880936592000001</v>
      </c>
      <c r="AC3072" s="7" t="s">
        <v>444</v>
      </c>
      <c r="AD3072" s="7" t="s">
        <v>445</v>
      </c>
      <c r="AE3072" s="7">
        <v>2.3578431623</v>
      </c>
      <c r="AF3072" s="7" t="s">
        <v>445</v>
      </c>
      <c r="AG3072" s="7">
        <v>3.8760828727000001</v>
      </c>
    </row>
    <row r="3073" spans="1:33" ht="30" x14ac:dyDescent="0.25">
      <c r="A3073" s="1">
        <v>232969</v>
      </c>
      <c r="B3073" s="1">
        <v>26051006</v>
      </c>
      <c r="C3073" s="1">
        <v>9223257</v>
      </c>
      <c r="D3073" s="1">
        <v>152384</v>
      </c>
      <c r="E3073" s="248" t="s">
        <v>680</v>
      </c>
      <c r="F3073" s="1">
        <v>34203085</v>
      </c>
      <c r="G3073" s="1">
        <v>1.83</v>
      </c>
      <c r="H3073" s="1">
        <v>59.240106126940908</v>
      </c>
      <c r="I3073" s="1">
        <v>-28.042373173382337</v>
      </c>
      <c r="J3073" s="1">
        <v>11.208584354617916</v>
      </c>
      <c r="K3073" s="1">
        <v>-57.232498768292224</v>
      </c>
      <c r="L3073" s="1">
        <v>54.507217604795343</v>
      </c>
      <c r="M3073" s="1">
        <v>161.63749694824219</v>
      </c>
      <c r="N3073" s="1">
        <v>0.75404546564275565</v>
      </c>
      <c r="O3073" s="1">
        <v>0.96533690096206171</v>
      </c>
      <c r="P3073" s="1">
        <v>0.72790791298807256</v>
      </c>
      <c r="Q3073" s="1">
        <v>0.79864091907848012</v>
      </c>
      <c r="R3073" s="1">
        <v>0.9329846751933194</v>
      </c>
      <c r="S3073" s="1">
        <v>0.74511973848252988</v>
      </c>
      <c r="T3073" s="1">
        <v>0.74511973848252988</v>
      </c>
      <c r="U3073" s="1">
        <v>0.72790791298807256</v>
      </c>
      <c r="V3073" s="1">
        <v>406.790663</v>
      </c>
      <c r="W3073" s="1">
        <v>379.211635</v>
      </c>
      <c r="X3073" s="1">
        <v>262.000766</v>
      </c>
      <c r="Y3073" s="1">
        <v>389.46</v>
      </c>
      <c r="Z3073" s="7">
        <v>74463.375599999999</v>
      </c>
      <c r="AA3073" s="7">
        <v>4.0641210823999998</v>
      </c>
      <c r="AB3073" s="7">
        <v>3.6595316562</v>
      </c>
      <c r="AC3073" s="7" t="s">
        <v>444</v>
      </c>
      <c r="AD3073" s="7" t="s">
        <v>445</v>
      </c>
      <c r="AE3073" s="7">
        <v>2.4110330048000002</v>
      </c>
      <c r="AF3073" s="7" t="s">
        <v>445</v>
      </c>
      <c r="AG3073" s="7">
        <v>3.9533223586999999</v>
      </c>
    </row>
    <row r="3074" spans="1:33" x14ac:dyDescent="0.25">
      <c r="A3074" s="1">
        <v>32415</v>
      </c>
      <c r="B3074" s="1">
        <v>10050000</v>
      </c>
      <c r="C3074" s="1">
        <v>9211004</v>
      </c>
      <c r="D3074" s="1">
        <v>141001</v>
      </c>
      <c r="E3074" s="1" t="s">
        <v>637</v>
      </c>
      <c r="F3074" s="1">
        <v>34203085</v>
      </c>
      <c r="G3074" s="1">
        <v>1.83</v>
      </c>
      <c r="H3074" s="1">
        <v>74.352890085777062</v>
      </c>
      <c r="I3074" s="1">
        <v>-41.111319662417436</v>
      </c>
      <c r="J3074" s="1">
        <v>5.3485095426289524</v>
      </c>
      <c r="K3074" s="1">
        <v>-66.382353810174763</v>
      </c>
      <c r="L3074" s="1">
        <v>71.832597493221272</v>
      </c>
      <c r="M3074" s="1">
        <v>98.912498474121094</v>
      </c>
      <c r="N3074" s="1">
        <v>0.93514583587646494</v>
      </c>
      <c r="O3074" s="1">
        <v>0.96533690096206171</v>
      </c>
      <c r="P3074" s="1">
        <v>0.9027307831525635</v>
      </c>
      <c r="Q3074" s="1">
        <v>0.93014583587646482</v>
      </c>
      <c r="R3074" s="1">
        <v>0.9329846751933194</v>
      </c>
      <c r="S3074" s="1">
        <v>0.86781181056762213</v>
      </c>
      <c r="T3074" s="1">
        <v>0.86781181056762213</v>
      </c>
      <c r="U3074" s="1">
        <v>0.9027307831525635</v>
      </c>
      <c r="V3074" s="1">
        <v>406.790663</v>
      </c>
      <c r="W3074" s="1">
        <v>379.211635</v>
      </c>
      <c r="X3074" s="1">
        <v>262.000766</v>
      </c>
      <c r="Y3074" s="1">
        <v>389.46</v>
      </c>
      <c r="Z3074" s="7">
        <v>74463.375599999999</v>
      </c>
      <c r="AA3074" s="7">
        <v>3.7656082084000002</v>
      </c>
      <c r="AB3074" s="7">
        <v>3.6040714200999999</v>
      </c>
      <c r="AC3074" s="7" t="s">
        <v>444</v>
      </c>
      <c r="AD3074" s="7" t="s">
        <v>445</v>
      </c>
      <c r="AE3074" s="7">
        <v>2.4251174606000001</v>
      </c>
      <c r="AF3074" s="7" t="s">
        <v>445</v>
      </c>
      <c r="AG3074" s="7">
        <v>4.2962498408999998</v>
      </c>
    </row>
    <row r="3075" spans="1:33" x14ac:dyDescent="0.25">
      <c r="A3075" s="1">
        <v>32416</v>
      </c>
      <c r="B3075" s="1">
        <v>10051000</v>
      </c>
      <c r="C3075" s="1">
        <v>9211004</v>
      </c>
      <c r="D3075" s="1">
        <v>141004</v>
      </c>
      <c r="E3075" s="1" t="s">
        <v>637</v>
      </c>
      <c r="F3075" s="1">
        <v>34203085</v>
      </c>
      <c r="G3075" s="1">
        <v>1.83</v>
      </c>
      <c r="H3075" s="1">
        <v>68.274332430343009</v>
      </c>
      <c r="I3075" s="1">
        <v>-28.741058934569118</v>
      </c>
      <c r="J3075" s="1">
        <v>13.159367219246551</v>
      </c>
      <c r="K3075" s="1">
        <v>-62.567437741667234</v>
      </c>
      <c r="L3075" s="1">
        <v>62.746767414927483</v>
      </c>
      <c r="M3075" s="1">
        <v>98.912498474121094</v>
      </c>
      <c r="N3075" s="1">
        <v>0.93514583587646494</v>
      </c>
      <c r="O3075" s="1">
        <v>0.96533690096206171</v>
      </c>
      <c r="P3075" s="1">
        <v>0.9027307831525635</v>
      </c>
      <c r="Q3075" s="1">
        <v>0.93014583587646482</v>
      </c>
      <c r="R3075" s="1">
        <v>0.9329846751933194</v>
      </c>
      <c r="S3075" s="1">
        <v>0.86781181056762213</v>
      </c>
      <c r="T3075" s="1">
        <v>0.86781181056762213</v>
      </c>
      <c r="U3075" s="1">
        <v>0.9027307831525635</v>
      </c>
      <c r="V3075" s="1">
        <v>406.790663</v>
      </c>
      <c r="W3075" s="1">
        <v>379.211635</v>
      </c>
      <c r="X3075" s="1">
        <v>262.000766</v>
      </c>
      <c r="Y3075" s="1">
        <v>389.46</v>
      </c>
      <c r="Z3075" s="7">
        <v>74463.375599999999</v>
      </c>
      <c r="AA3075" s="7">
        <v>4.4556757319999996</v>
      </c>
      <c r="AB3075" s="7">
        <v>4.0139782265999999</v>
      </c>
      <c r="AC3075" s="7" t="s">
        <v>444</v>
      </c>
      <c r="AD3075" s="7" t="s">
        <v>445</v>
      </c>
      <c r="AE3075" s="7">
        <v>2.6339566925</v>
      </c>
      <c r="AF3075" s="7" t="s">
        <v>445</v>
      </c>
      <c r="AG3075" s="7">
        <v>4.6191773787999999</v>
      </c>
    </row>
    <row r="3076" spans="1:33" x14ac:dyDescent="0.25">
      <c r="A3076" s="1">
        <v>32417</v>
      </c>
      <c r="B3076" s="1">
        <v>10052000</v>
      </c>
      <c r="C3076" s="1">
        <v>9211005</v>
      </c>
      <c r="D3076" s="1">
        <v>141007</v>
      </c>
      <c r="E3076" s="1" t="s">
        <v>635</v>
      </c>
      <c r="F3076" s="1">
        <v>34203085</v>
      </c>
      <c r="G3076" s="1">
        <v>1.83</v>
      </c>
      <c r="H3076" s="1">
        <v>70.989432345203156</v>
      </c>
      <c r="I3076" s="1">
        <v>-38.710306622894841</v>
      </c>
      <c r="J3076" s="1">
        <v>6.1416840436254496</v>
      </c>
      <c r="K3076" s="1">
        <v>-67.265253697930277</v>
      </c>
      <c r="L3076" s="1">
        <v>68.128274553385324</v>
      </c>
      <c r="M3076" s="1">
        <v>124.55000305175781</v>
      </c>
      <c r="N3076" s="1">
        <v>0.87858927590506397</v>
      </c>
      <c r="O3076" s="1">
        <v>0.96533690096206171</v>
      </c>
      <c r="P3076" s="1">
        <v>0.84813464882069622</v>
      </c>
      <c r="Q3076" s="1">
        <v>0.89239285060337603</v>
      </c>
      <c r="R3076" s="1">
        <v>0.9329846751933194</v>
      </c>
      <c r="S3076" s="1">
        <v>0.83258885386503123</v>
      </c>
      <c r="T3076" s="1">
        <v>0.83258885386503123</v>
      </c>
      <c r="U3076" s="1">
        <v>0.84813464882069622</v>
      </c>
      <c r="V3076" s="1">
        <v>406.790663</v>
      </c>
      <c r="W3076" s="1">
        <v>379.211635</v>
      </c>
      <c r="X3076" s="1">
        <v>262.000766</v>
      </c>
      <c r="Y3076" s="1">
        <v>389.46</v>
      </c>
      <c r="Z3076" s="7">
        <v>74463.375599999999</v>
      </c>
      <c r="AA3076" s="7">
        <v>3.7208376990000001</v>
      </c>
      <c r="AB3076" s="7">
        <v>3.5305690755999999</v>
      </c>
      <c r="AC3076" s="7" t="s">
        <v>444</v>
      </c>
      <c r="AD3076" s="7" t="s">
        <v>445</v>
      </c>
      <c r="AE3076" s="7">
        <v>2.2429658030000001</v>
      </c>
      <c r="AF3076" s="7" t="s">
        <v>445</v>
      </c>
      <c r="AG3076" s="7">
        <v>3.9106262471000002</v>
      </c>
    </row>
    <row r="3077" spans="1:33" x14ac:dyDescent="0.25">
      <c r="A3077" s="1">
        <v>32418</v>
      </c>
      <c r="B3077" s="1">
        <v>10053000</v>
      </c>
      <c r="C3077" s="1">
        <v>9211006</v>
      </c>
      <c r="D3077" s="1">
        <v>141010</v>
      </c>
      <c r="E3077" s="1" t="s">
        <v>633</v>
      </c>
      <c r="F3077" s="1">
        <v>34203085</v>
      </c>
      <c r="G3077" s="1">
        <v>1.83</v>
      </c>
      <c r="H3077" s="1">
        <v>64.39492025515537</v>
      </c>
      <c r="I3077" s="1">
        <v>-27.05342575171359</v>
      </c>
      <c r="J3077" s="1">
        <v>14.938964846875072</v>
      </c>
      <c r="K3077" s="1">
        <v>-62.33517276500303</v>
      </c>
      <c r="L3077" s="1">
        <v>58.377228980906104</v>
      </c>
      <c r="M3077" s="1">
        <v>132.83750915527344</v>
      </c>
      <c r="N3077" s="1">
        <v>0.85195086342947812</v>
      </c>
      <c r="O3077" s="1">
        <v>0.96533690096206171</v>
      </c>
      <c r="P3077" s="1">
        <v>0.82241960627496513</v>
      </c>
      <c r="Q3077" s="1">
        <v>0.87463390895298543</v>
      </c>
      <c r="R3077" s="1">
        <v>0.9329846751933194</v>
      </c>
      <c r="S3077" s="1">
        <v>0.81602003345756435</v>
      </c>
      <c r="T3077" s="1">
        <v>0.81602003345756435</v>
      </c>
      <c r="U3077" s="1">
        <v>0.82241960627496513</v>
      </c>
      <c r="V3077" s="1">
        <v>406.790663</v>
      </c>
      <c r="W3077" s="1">
        <v>379.211635</v>
      </c>
      <c r="X3077" s="1">
        <v>262.000766</v>
      </c>
      <c r="Y3077" s="1">
        <v>389.46</v>
      </c>
      <c r="Z3077" s="7">
        <v>74463.375599999999</v>
      </c>
      <c r="AA3077" s="7">
        <v>4.3423413374999997</v>
      </c>
      <c r="AB3077" s="7">
        <v>3.8431007029000002</v>
      </c>
      <c r="AC3077" s="7" t="s">
        <v>444</v>
      </c>
      <c r="AD3077" s="7" t="s">
        <v>445</v>
      </c>
      <c r="AE3077" s="7">
        <v>2.4298112020999998</v>
      </c>
      <c r="AF3077" s="7" t="s">
        <v>445</v>
      </c>
      <c r="AG3077" s="7">
        <v>4.1383436614000004</v>
      </c>
    </row>
    <row r="3078" spans="1:33" x14ac:dyDescent="0.25">
      <c r="A3078" s="1">
        <v>32419</v>
      </c>
      <c r="B3078" s="1">
        <v>10054000</v>
      </c>
      <c r="C3078" s="1">
        <v>9211013</v>
      </c>
      <c r="D3078" s="1">
        <v>141013</v>
      </c>
      <c r="E3078" s="1" t="s">
        <v>634</v>
      </c>
      <c r="F3078" s="1">
        <v>34203085</v>
      </c>
      <c r="G3078" s="1">
        <v>1.83</v>
      </c>
      <c r="H3078" s="1">
        <v>42.740031793492989</v>
      </c>
      <c r="I3078" s="1">
        <v>-17.401714762484204</v>
      </c>
      <c r="J3078" s="1">
        <v>12.826510045325911</v>
      </c>
      <c r="K3078" s="1">
        <v>-41.661501104663387</v>
      </c>
      <c r="L3078" s="1">
        <v>37.991346372136626</v>
      </c>
      <c r="M3078" s="1">
        <v>119.41749572753906</v>
      </c>
      <c r="N3078" s="1">
        <v>0.89333158794202294</v>
      </c>
      <c r="O3078" s="1">
        <v>0.96533690096206171</v>
      </c>
      <c r="P3078" s="1">
        <v>0.86236594663546995</v>
      </c>
      <c r="Q3078" s="1">
        <v>0.90208224246376456</v>
      </c>
      <c r="R3078" s="1">
        <v>0.9329846751933194</v>
      </c>
      <c r="S3078" s="1">
        <v>0.84162890798271661</v>
      </c>
      <c r="T3078" s="1">
        <v>0.84162890798271661</v>
      </c>
      <c r="U3078" s="1">
        <v>0.86236594663546995</v>
      </c>
      <c r="V3078" s="1">
        <v>406.790663</v>
      </c>
      <c r="W3078" s="1">
        <v>379.211635</v>
      </c>
      <c r="X3078" s="1">
        <v>262.000766</v>
      </c>
      <c r="Y3078" s="1">
        <v>389.46</v>
      </c>
      <c r="Z3078" s="7">
        <v>74463.375599999999</v>
      </c>
      <c r="AA3078" s="7">
        <v>7.6077286493000003</v>
      </c>
      <c r="AB3078" s="7">
        <v>6.6513560441999999</v>
      </c>
      <c r="AC3078" s="7" t="s">
        <v>444</v>
      </c>
      <c r="AD3078" s="7" t="s">
        <v>445</v>
      </c>
      <c r="AE3078" s="7">
        <v>4.2928342170000002</v>
      </c>
      <c r="AF3078" s="7" t="s">
        <v>445</v>
      </c>
      <c r="AG3078" s="7">
        <v>7.0615684186000003</v>
      </c>
    </row>
    <row r="3079" spans="1:33" x14ac:dyDescent="0.25">
      <c r="A3079" s="1">
        <v>32420</v>
      </c>
      <c r="B3079" s="1">
        <v>10055000</v>
      </c>
      <c r="C3079" s="1">
        <v>9211016</v>
      </c>
      <c r="D3079" s="1">
        <v>141016</v>
      </c>
      <c r="E3079" s="1" t="s">
        <v>634</v>
      </c>
      <c r="F3079" s="1">
        <v>34203085</v>
      </c>
      <c r="G3079" s="1">
        <v>1.83</v>
      </c>
      <c r="H3079" s="1">
        <v>49.106879092325414</v>
      </c>
      <c r="I3079" s="1">
        <v>-23.105368976892869</v>
      </c>
      <c r="J3079" s="1">
        <v>12.155986730140487</v>
      </c>
      <c r="K3079" s="1">
        <v>-47.507186474749425</v>
      </c>
      <c r="L3079" s="1">
        <v>44.302736006214971</v>
      </c>
      <c r="M3079" s="1">
        <v>116.6824951171875</v>
      </c>
      <c r="N3079" s="1">
        <v>0.89908948396381572</v>
      </c>
      <c r="O3079" s="1">
        <v>0.96533690096206171</v>
      </c>
      <c r="P3079" s="1">
        <v>0.86792425613720914</v>
      </c>
      <c r="Q3079" s="1">
        <v>0.90568092747738504</v>
      </c>
      <c r="R3079" s="1">
        <v>0.9329846751933194</v>
      </c>
      <c r="S3079" s="1">
        <v>0.84498642595127238</v>
      </c>
      <c r="T3079" s="1">
        <v>0.84498642595127238</v>
      </c>
      <c r="U3079" s="1">
        <v>0.86792425613720914</v>
      </c>
      <c r="V3079" s="1">
        <v>406.790663</v>
      </c>
      <c r="W3079" s="1">
        <v>379.211635</v>
      </c>
      <c r="X3079" s="1">
        <v>262.000766</v>
      </c>
      <c r="Y3079" s="1">
        <v>389.46</v>
      </c>
      <c r="Z3079" s="7">
        <v>74463.375599999999</v>
      </c>
      <c r="AA3079" s="7">
        <v>6.4290440251999996</v>
      </c>
      <c r="AB3079" s="7">
        <v>5.7022580606000002</v>
      </c>
      <c r="AC3079" s="7" t="s">
        <v>444</v>
      </c>
      <c r="AD3079" s="7" t="s">
        <v>445</v>
      </c>
      <c r="AE3079" s="7">
        <v>3.6600758177000001</v>
      </c>
      <c r="AF3079" s="7" t="s">
        <v>445</v>
      </c>
      <c r="AG3079" s="7">
        <v>6.1151715324999998</v>
      </c>
    </row>
    <row r="3080" spans="1:33" x14ac:dyDescent="0.25">
      <c r="A3080" s="1">
        <v>32421</v>
      </c>
      <c r="B3080" s="1">
        <v>10056000</v>
      </c>
      <c r="C3080" s="1">
        <v>9211022</v>
      </c>
      <c r="D3080" s="1">
        <v>141019</v>
      </c>
      <c r="E3080" s="1" t="s">
        <v>636</v>
      </c>
      <c r="F3080" s="1">
        <v>34203085</v>
      </c>
      <c r="G3080" s="1">
        <v>1.83</v>
      </c>
      <c r="H3080" s="1">
        <v>50.244497939962372</v>
      </c>
      <c r="I3080" s="1">
        <v>-25.922960553441079</v>
      </c>
      <c r="J3080" s="1">
        <v>9.3973502155568056</v>
      </c>
      <c r="K3080" s="1">
        <v>-47.538403048246863</v>
      </c>
      <c r="L3080" s="1">
        <v>46.268167127162457</v>
      </c>
      <c r="M3080" s="1">
        <v>114.66500091552734</v>
      </c>
      <c r="N3080" s="1">
        <v>0.90333684017783711</v>
      </c>
      <c r="O3080" s="1">
        <v>0.96533690096206171</v>
      </c>
      <c r="P3080" s="1">
        <v>0.87202438582213448</v>
      </c>
      <c r="Q3080" s="1">
        <v>0.90833552511114846</v>
      </c>
      <c r="R3080" s="1">
        <v>0.9329846751933194</v>
      </c>
      <c r="S3080" s="1">
        <v>0.84746312486237807</v>
      </c>
      <c r="T3080" s="1">
        <v>0.84746312486237807</v>
      </c>
      <c r="U3080" s="1">
        <v>0.87202438582213448</v>
      </c>
      <c r="V3080" s="1">
        <v>406.790663</v>
      </c>
      <c r="W3080" s="1">
        <v>379.211635</v>
      </c>
      <c r="X3080" s="1">
        <v>262.000766</v>
      </c>
      <c r="Y3080" s="1">
        <v>389.46</v>
      </c>
      <c r="Z3080" s="7">
        <v>74463.375599999999</v>
      </c>
      <c r="AA3080" s="7">
        <v>6.1470692192999996</v>
      </c>
      <c r="AB3080" s="7">
        <v>5.5814528289999998</v>
      </c>
      <c r="AC3080" s="7" t="s">
        <v>444</v>
      </c>
      <c r="AD3080" s="7" t="s">
        <v>445</v>
      </c>
      <c r="AE3080" s="7">
        <v>3.6706656857</v>
      </c>
      <c r="AF3080" s="7" t="s">
        <v>445</v>
      </c>
      <c r="AG3080" s="7">
        <v>6.1440897363999998</v>
      </c>
    </row>
    <row r="3081" spans="1:33" x14ac:dyDescent="0.25">
      <c r="A3081" s="1">
        <v>32422</v>
      </c>
      <c r="B3081" s="1">
        <v>10057000</v>
      </c>
      <c r="C3081" s="1">
        <v>9211031</v>
      </c>
      <c r="D3081" s="1">
        <v>141022</v>
      </c>
      <c r="E3081" s="1" t="s">
        <v>639</v>
      </c>
      <c r="F3081" s="1">
        <v>34203085</v>
      </c>
      <c r="G3081" s="1">
        <v>1.83</v>
      </c>
      <c r="H3081" s="1">
        <v>22.289317064531723</v>
      </c>
      <c r="I3081" s="1">
        <v>-17.293788750554857</v>
      </c>
      <c r="J3081" s="1">
        <v>1.3265234141371778</v>
      </c>
      <c r="K3081" s="1">
        <v>-21.603118694224019</v>
      </c>
      <c r="L3081" s="1">
        <v>21.680465181421393</v>
      </c>
      <c r="M3081" s="1">
        <v>34.474998474121094</v>
      </c>
      <c r="N3081" s="1">
        <v>0.98970659838782415</v>
      </c>
      <c r="O3081" s="1">
        <v>0.96533690096206171</v>
      </c>
      <c r="P3081" s="1">
        <v>0.95540030054940595</v>
      </c>
      <c r="Q3081" s="1">
        <v>0.98877083460489912</v>
      </c>
      <c r="R3081" s="1">
        <v>0.9329846751933194</v>
      </c>
      <c r="S3081" s="1">
        <v>0.92250803596447917</v>
      </c>
      <c r="T3081" s="1">
        <v>0.92250803596447917</v>
      </c>
      <c r="U3081" s="1">
        <v>0.95540030054940595</v>
      </c>
      <c r="V3081" s="1">
        <v>406.790663</v>
      </c>
      <c r="W3081" s="1">
        <v>379.211635</v>
      </c>
      <c r="X3081" s="1">
        <v>262.000766</v>
      </c>
      <c r="Y3081" s="1">
        <v>389.46</v>
      </c>
      <c r="Z3081" s="7">
        <v>74463.375599999999</v>
      </c>
      <c r="AA3081" s="7">
        <v>15.710845777999999</v>
      </c>
      <c r="AB3081" s="7">
        <v>15.254374641</v>
      </c>
      <c r="AC3081" s="7" t="s">
        <v>444</v>
      </c>
      <c r="AD3081" s="7" t="s">
        <v>445</v>
      </c>
      <c r="AE3081" s="7">
        <v>10.188098138999999</v>
      </c>
      <c r="AF3081" s="7" t="s">
        <v>445</v>
      </c>
      <c r="AG3081" s="7">
        <v>16.223911340000001</v>
      </c>
    </row>
    <row r="3082" spans="1:33" x14ac:dyDescent="0.25">
      <c r="A3082" s="1">
        <v>32423</v>
      </c>
      <c r="B3082" s="1">
        <v>10058000</v>
      </c>
      <c r="C3082" s="1">
        <v>9211046</v>
      </c>
      <c r="D3082" s="1">
        <v>141025</v>
      </c>
      <c r="E3082" s="1" t="s">
        <v>638</v>
      </c>
      <c r="F3082" s="1">
        <v>34203085</v>
      </c>
      <c r="G3082" s="1">
        <v>1.83</v>
      </c>
      <c r="H3082" s="1">
        <v>16.884090760437388</v>
      </c>
      <c r="I3082" s="1">
        <v>-8.2038711871626919</v>
      </c>
      <c r="J3082" s="1">
        <v>4.0104442850411743</v>
      </c>
      <c r="K3082" s="1">
        <v>-15.421883591452529</v>
      </c>
      <c r="L3082" s="1">
        <v>15.282802358225606</v>
      </c>
      <c r="M3082" s="1">
        <v>64.709999084472656</v>
      </c>
      <c r="N3082" s="1">
        <v>0.96661041736602782</v>
      </c>
      <c r="O3082" s="1">
        <v>0.96533690096206171</v>
      </c>
      <c r="P3082" s="1">
        <v>0.9331047047377663</v>
      </c>
      <c r="Q3082" s="1">
        <v>0.96357500076293945</v>
      </c>
      <c r="R3082" s="1">
        <v>0.9329846751933194</v>
      </c>
      <c r="S3082" s="1">
        <v>0.89900070911121355</v>
      </c>
      <c r="T3082" s="1">
        <v>0.89900070911121355</v>
      </c>
      <c r="U3082" s="1">
        <v>0.9331047047377663</v>
      </c>
      <c r="V3082" s="1">
        <v>406.790663</v>
      </c>
      <c r="W3082" s="1">
        <v>379.211635</v>
      </c>
      <c r="X3082" s="1">
        <v>262.000766</v>
      </c>
      <c r="Y3082" s="1">
        <v>389.46</v>
      </c>
      <c r="Z3082" s="7">
        <v>74463.375599999999</v>
      </c>
      <c r="AA3082" s="7">
        <v>22.153094073999998</v>
      </c>
      <c r="AB3082" s="7">
        <v>19.957252939</v>
      </c>
      <c r="AC3082" s="7" t="s">
        <v>444</v>
      </c>
      <c r="AD3082" s="7" t="s">
        <v>445</v>
      </c>
      <c r="AE3082" s="7">
        <v>14.273028941</v>
      </c>
      <c r="AF3082" s="7" t="s">
        <v>445</v>
      </c>
      <c r="AG3082" s="7">
        <v>22.564369173999999</v>
      </c>
    </row>
    <row r="3083" spans="1:33" x14ac:dyDescent="0.25">
      <c r="A3083" s="1">
        <v>32424</v>
      </c>
      <c r="B3083" s="1">
        <v>11051000</v>
      </c>
      <c r="C3083" s="1">
        <v>9211048</v>
      </c>
      <c r="D3083" s="1">
        <v>141031</v>
      </c>
      <c r="E3083" s="1" t="s">
        <v>640</v>
      </c>
      <c r="F3083" s="1">
        <v>34203085</v>
      </c>
      <c r="G3083" s="1">
        <v>1.83</v>
      </c>
      <c r="H3083" s="1">
        <v>53.41510358743745</v>
      </c>
      <c r="I3083" s="1">
        <v>-33.157144773425948</v>
      </c>
      <c r="J3083" s="1">
        <v>1.0992498766728385</v>
      </c>
      <c r="K3083" s="1">
        <v>-50.384795087614918</v>
      </c>
      <c r="L3083" s="1">
        <v>52.874477360969514</v>
      </c>
      <c r="M3083" s="1">
        <v>120.83999633789063</v>
      </c>
      <c r="N3083" s="1">
        <v>0.89033684981496708</v>
      </c>
      <c r="O3083" s="1">
        <v>0.96533690096206171</v>
      </c>
      <c r="P3083" s="1">
        <v>0.85947501541270488</v>
      </c>
      <c r="Q3083" s="1">
        <v>0.90021053113435467</v>
      </c>
      <c r="R3083" s="1">
        <v>0.9329846751933194</v>
      </c>
      <c r="S3083" s="1">
        <v>0.83988262999599139</v>
      </c>
      <c r="T3083" s="1">
        <v>0.83988262999599139</v>
      </c>
      <c r="U3083" s="1">
        <v>0.85947501541270488</v>
      </c>
      <c r="V3083" s="1">
        <v>406.790663</v>
      </c>
      <c r="W3083" s="1">
        <v>379.211635</v>
      </c>
      <c r="X3083" s="1">
        <v>262.000766</v>
      </c>
      <c r="Y3083" s="1">
        <v>389.46</v>
      </c>
      <c r="Z3083" s="7">
        <v>74463.375599999999</v>
      </c>
      <c r="AA3083" s="7">
        <v>5.1640878945999997</v>
      </c>
      <c r="AB3083" s="7">
        <v>5.1016997804999997</v>
      </c>
      <c r="AC3083" s="7" t="s">
        <v>444</v>
      </c>
      <c r="AD3083" s="7" t="s">
        <v>445</v>
      </c>
      <c r="AE3083" s="7">
        <v>3.3673868679000001</v>
      </c>
      <c r="AF3083" s="7" t="s">
        <v>445</v>
      </c>
      <c r="AG3083" s="7">
        <v>5.6434951044000004</v>
      </c>
    </row>
    <row r="3084" spans="1:33" x14ac:dyDescent="0.25">
      <c r="A3084" s="1">
        <v>32425</v>
      </c>
      <c r="B3084" s="1">
        <v>16051000</v>
      </c>
      <c r="C3084" s="1">
        <v>9211048</v>
      </c>
      <c r="D3084" s="1">
        <v>141034</v>
      </c>
      <c r="E3084" s="1" t="s">
        <v>640</v>
      </c>
      <c r="F3084" s="1">
        <v>34203085</v>
      </c>
      <c r="G3084" s="1">
        <v>1.83</v>
      </c>
      <c r="H3084" s="1">
        <v>53.352503973066135</v>
      </c>
      <c r="I3084" s="1">
        <v>-32.692964121811904</v>
      </c>
      <c r="J3084" s="1">
        <v>1.5397657592238689</v>
      </c>
      <c r="K3084" s="1">
        <v>-50.316691190571007</v>
      </c>
      <c r="L3084" s="1">
        <v>52.599940129755737</v>
      </c>
      <c r="M3084" s="1">
        <v>120.83999633789063</v>
      </c>
      <c r="N3084" s="1">
        <v>0.89033684981496708</v>
      </c>
      <c r="O3084" s="1">
        <v>0.96533690096206171</v>
      </c>
      <c r="P3084" s="1">
        <v>0.85947501541270488</v>
      </c>
      <c r="Q3084" s="1">
        <v>0.90021053113435467</v>
      </c>
      <c r="R3084" s="1">
        <v>0.9329846751933194</v>
      </c>
      <c r="S3084" s="1">
        <v>0.83988262999599139</v>
      </c>
      <c r="T3084" s="1">
        <v>0.83988262999599139</v>
      </c>
      <c r="U3084" s="1">
        <v>0.85947501541270488</v>
      </c>
      <c r="V3084" s="1">
        <v>406.790663</v>
      </c>
      <c r="W3084" s="1">
        <v>379.211635</v>
      </c>
      <c r="X3084" s="1">
        <v>262.000766</v>
      </c>
      <c r="Y3084" s="1">
        <v>389.46</v>
      </c>
      <c r="Z3084" s="7">
        <v>74463.375599999999</v>
      </c>
      <c r="AA3084" s="7">
        <v>5.1962603956000004</v>
      </c>
      <c r="AB3084" s="7">
        <v>5.1088590330999999</v>
      </c>
      <c r="AC3084" s="7" t="s">
        <v>444</v>
      </c>
      <c r="AD3084" s="7" t="s">
        <v>445</v>
      </c>
      <c r="AE3084" s="7">
        <v>3.3732981482</v>
      </c>
      <c r="AF3084" s="7" t="s">
        <v>445</v>
      </c>
      <c r="AG3084" s="7">
        <v>5.6524871087999999</v>
      </c>
    </row>
    <row r="3085" spans="1:33" x14ac:dyDescent="0.25">
      <c r="A3085" s="1">
        <v>32426</v>
      </c>
      <c r="B3085" s="1">
        <v>10093000</v>
      </c>
      <c r="C3085" s="1">
        <v>9211048</v>
      </c>
      <c r="D3085" s="1">
        <v>141028</v>
      </c>
      <c r="E3085" s="1" t="s">
        <v>640</v>
      </c>
      <c r="F3085" s="1">
        <v>34203085</v>
      </c>
      <c r="G3085" s="1">
        <v>1.83</v>
      </c>
      <c r="H3085" s="1">
        <v>49.319751933097358</v>
      </c>
      <c r="I3085" s="1">
        <v>-25.626932327857276</v>
      </c>
      <c r="J3085" s="1">
        <v>6.4955614227411864</v>
      </c>
      <c r="K3085" s="1">
        <v>-47.048309399485341</v>
      </c>
      <c r="L3085" s="1">
        <v>46.414173561149049</v>
      </c>
      <c r="M3085" s="1">
        <v>120.83999633789063</v>
      </c>
      <c r="N3085" s="1">
        <v>0.89033684981496708</v>
      </c>
      <c r="O3085" s="1">
        <v>0.96533690096206171</v>
      </c>
      <c r="P3085" s="1">
        <v>0.85947501541270488</v>
      </c>
      <c r="Q3085" s="1">
        <v>0.90021053113435467</v>
      </c>
      <c r="R3085" s="1">
        <v>0.9329846751933194</v>
      </c>
      <c r="S3085" s="1">
        <v>0.83988262999599139</v>
      </c>
      <c r="T3085" s="1">
        <v>0.83988262999599139</v>
      </c>
      <c r="U3085" s="1">
        <v>0.85947501541270488</v>
      </c>
      <c r="V3085" s="1">
        <v>406.790663</v>
      </c>
      <c r="W3085" s="1">
        <v>379.211635</v>
      </c>
      <c r="X3085" s="1">
        <v>262.000766</v>
      </c>
      <c r="Y3085" s="1">
        <v>389.46</v>
      </c>
      <c r="Z3085" s="7">
        <v>74463.375599999999</v>
      </c>
      <c r="AA3085" s="7">
        <v>6.0220559977999999</v>
      </c>
      <c r="AB3085" s="7">
        <v>5.6083650680000003</v>
      </c>
      <c r="AC3085" s="7" t="s">
        <v>444</v>
      </c>
      <c r="AD3085" s="7" t="s">
        <v>445</v>
      </c>
      <c r="AE3085" s="7">
        <v>3.6771051970999999</v>
      </c>
      <c r="AF3085" s="7" t="s">
        <v>445</v>
      </c>
      <c r="AG3085" s="7">
        <v>6.1146263017000004</v>
      </c>
    </row>
    <row r="3086" spans="1:33" ht="45" x14ac:dyDescent="0.25">
      <c r="A3086" s="1">
        <v>32401</v>
      </c>
      <c r="B3086" s="1">
        <v>10050000</v>
      </c>
      <c r="C3086" s="1">
        <v>9212108</v>
      </c>
      <c r="D3086" s="1">
        <v>141002</v>
      </c>
      <c r="E3086" s="248" t="s">
        <v>681</v>
      </c>
      <c r="F3086" s="1">
        <v>34203085</v>
      </c>
      <c r="G3086" s="1">
        <v>1.83</v>
      </c>
      <c r="H3086" s="1">
        <v>67.123560199610793</v>
      </c>
      <c r="I3086" s="1">
        <v>-36.835889700595757</v>
      </c>
      <c r="J3086" s="1">
        <v>5.1224035833497794</v>
      </c>
      <c r="K3086" s="1">
        <v>-59.62981106238189</v>
      </c>
      <c r="L3086" s="1">
        <v>64.718898179919378</v>
      </c>
      <c r="M3086" s="1">
        <v>46.049999237060547</v>
      </c>
      <c r="N3086" s="1">
        <v>0.98086458391613429</v>
      </c>
      <c r="O3086" s="1">
        <v>0.96533690096206171</v>
      </c>
      <c r="P3086" s="1">
        <v>0.94686477770104316</v>
      </c>
      <c r="Q3086" s="1">
        <v>0.97912500063578289</v>
      </c>
      <c r="R3086" s="1">
        <v>0.9329846751933194</v>
      </c>
      <c r="S3086" s="1">
        <v>0.91350862069183458</v>
      </c>
      <c r="T3086" s="1">
        <v>0.91350862069183458</v>
      </c>
      <c r="U3086" s="1">
        <v>0.94686477770104316</v>
      </c>
      <c r="V3086" s="1">
        <v>406.790663</v>
      </c>
      <c r="W3086" s="1">
        <v>379.211635</v>
      </c>
      <c r="X3086" s="1">
        <v>262.000766</v>
      </c>
      <c r="Y3086" s="1">
        <v>389.46</v>
      </c>
      <c r="Z3086" s="7">
        <v>74463.375599999999</v>
      </c>
      <c r="AA3086" s="7">
        <v>4.5480261650999996</v>
      </c>
      <c r="AB3086" s="7">
        <v>4.3492713944999997</v>
      </c>
      <c r="AC3086" s="7" t="s">
        <v>444</v>
      </c>
      <c r="AD3086" s="7" t="s">
        <v>445</v>
      </c>
      <c r="AE3086" s="7">
        <v>3.0137634867999998</v>
      </c>
      <c r="AF3086" s="7" t="s">
        <v>445</v>
      </c>
      <c r="AG3086" s="7">
        <v>5.1842549850999999</v>
      </c>
    </row>
    <row r="3087" spans="1:33" ht="45" x14ac:dyDescent="0.25">
      <c r="A3087" s="1">
        <v>32402</v>
      </c>
      <c r="B3087" s="1">
        <v>10051000</v>
      </c>
      <c r="C3087" s="1">
        <v>9212108</v>
      </c>
      <c r="D3087" s="1">
        <v>141005</v>
      </c>
      <c r="E3087" s="248" t="s">
        <v>681</v>
      </c>
      <c r="F3087" s="1">
        <v>34203085</v>
      </c>
      <c r="G3087" s="1">
        <v>1.83</v>
      </c>
      <c r="H3087" s="1">
        <v>61.045758017013512</v>
      </c>
      <c r="I3087" s="1">
        <v>-24.465315482636711</v>
      </c>
      <c r="J3087" s="1">
        <v>12.932505265997101</v>
      </c>
      <c r="K3087" s="1">
        <v>-55.815209005118589</v>
      </c>
      <c r="L3087" s="1">
        <v>55.725257275651074</v>
      </c>
      <c r="M3087" s="1">
        <v>46.049999237060547</v>
      </c>
      <c r="N3087" s="1">
        <v>0.98086458391613429</v>
      </c>
      <c r="O3087" s="1">
        <v>0.96533690096206171</v>
      </c>
      <c r="P3087" s="1">
        <v>0.94686477770104316</v>
      </c>
      <c r="Q3087" s="1">
        <v>0.97912500063578289</v>
      </c>
      <c r="R3087" s="1">
        <v>0.9329846751933194</v>
      </c>
      <c r="S3087" s="1">
        <v>0.91350862069183458</v>
      </c>
      <c r="T3087" s="1">
        <v>0.91350862069183458</v>
      </c>
      <c r="U3087" s="1">
        <v>0.94686477770104316</v>
      </c>
      <c r="V3087" s="1">
        <v>406.790663</v>
      </c>
      <c r="W3087" s="1">
        <v>379.211635</v>
      </c>
      <c r="X3087" s="1">
        <v>262.000766</v>
      </c>
      <c r="Y3087" s="1">
        <v>389.46</v>
      </c>
      <c r="Z3087" s="7">
        <v>74463.375599999999</v>
      </c>
      <c r="AA3087" s="7">
        <v>5.4434362087999997</v>
      </c>
      <c r="AB3087" s="7">
        <v>4.8818524355999999</v>
      </c>
      <c r="AC3087" s="7" t="s">
        <v>444</v>
      </c>
      <c r="AD3087" s="7" t="s">
        <v>445</v>
      </c>
      <c r="AE3087" s="7">
        <v>3.2880777952</v>
      </c>
      <c r="AF3087" s="7" t="s">
        <v>445</v>
      </c>
      <c r="AG3087" s="7">
        <v>5.6069080971999998</v>
      </c>
    </row>
    <row r="3088" spans="1:33" ht="30" x14ac:dyDescent="0.25">
      <c r="A3088" s="1">
        <v>32403</v>
      </c>
      <c r="B3088" s="1">
        <v>10053000</v>
      </c>
      <c r="C3088" s="1">
        <v>9212109</v>
      </c>
      <c r="D3088" s="1">
        <v>141011</v>
      </c>
      <c r="E3088" s="248" t="s">
        <v>682</v>
      </c>
      <c r="F3088" s="1">
        <v>34203085</v>
      </c>
      <c r="G3088" s="1">
        <v>1.83</v>
      </c>
      <c r="H3088" s="1">
        <v>67.532010896265632</v>
      </c>
      <c r="I3088" s="1">
        <v>-29.417414149034002</v>
      </c>
      <c r="J3088" s="1">
        <v>13.574483580660512</v>
      </c>
      <c r="K3088" s="1">
        <v>-64.654062176486832</v>
      </c>
      <c r="L3088" s="1">
        <v>61.873635124310823</v>
      </c>
      <c r="M3088" s="1">
        <v>68.775001525878906</v>
      </c>
      <c r="N3088" s="1">
        <v>0.96350520716773136</v>
      </c>
      <c r="O3088" s="1">
        <v>0.96533690096206171</v>
      </c>
      <c r="P3088" s="1">
        <v>0.93010713074810702</v>
      </c>
      <c r="Q3088" s="1">
        <v>0.96018749872843423</v>
      </c>
      <c r="R3088" s="1">
        <v>0.9329846751933194</v>
      </c>
      <c r="S3088" s="1">
        <v>0.89584022162583399</v>
      </c>
      <c r="T3088" s="1">
        <v>0.89584022162583399</v>
      </c>
      <c r="U3088" s="1">
        <v>0.93010713074810702</v>
      </c>
      <c r="V3088" s="1">
        <v>406.790663</v>
      </c>
      <c r="W3088" s="1">
        <v>379.211635</v>
      </c>
      <c r="X3088" s="1">
        <v>262.000766</v>
      </c>
      <c r="Y3088" s="1">
        <v>389.46</v>
      </c>
      <c r="Z3088" s="7">
        <v>74463.375599999999</v>
      </c>
      <c r="AA3088" s="7">
        <v>4.7004480999</v>
      </c>
      <c r="AB3088" s="7">
        <v>4.2228186470000004</v>
      </c>
      <c r="AC3088" s="7" t="s">
        <v>444</v>
      </c>
      <c r="AD3088" s="7" t="s">
        <v>445</v>
      </c>
      <c r="AE3088" s="7">
        <v>2.6302564197999998</v>
      </c>
      <c r="AF3088" s="7" t="s">
        <v>445</v>
      </c>
      <c r="AG3088" s="7">
        <v>4.6027341662000003</v>
      </c>
    </row>
    <row r="3089" spans="1:33" ht="30" x14ac:dyDescent="0.25">
      <c r="A3089" s="1">
        <v>32404</v>
      </c>
      <c r="B3089" s="1">
        <v>10052000</v>
      </c>
      <c r="C3089" s="1">
        <v>9212109</v>
      </c>
      <c r="D3089" s="1">
        <v>141008</v>
      </c>
      <c r="E3089" s="248" t="s">
        <v>682</v>
      </c>
      <c r="F3089" s="1">
        <v>34203085</v>
      </c>
      <c r="G3089" s="1">
        <v>1.83</v>
      </c>
      <c r="H3089" s="1">
        <v>66.92604076441836</v>
      </c>
      <c r="I3089" s="1">
        <v>-35.001035785421919</v>
      </c>
      <c r="J3089" s="1">
        <v>7.1435408997798273</v>
      </c>
      <c r="K3089" s="1">
        <v>-63.137104377281247</v>
      </c>
      <c r="L3089" s="1">
        <v>63.65793124118256</v>
      </c>
      <c r="M3089" s="1">
        <v>68.775001525878906</v>
      </c>
      <c r="N3089" s="1">
        <v>0.96350520716773136</v>
      </c>
      <c r="O3089" s="1">
        <v>0.96533690096206171</v>
      </c>
      <c r="P3089" s="1">
        <v>0.93010713074810702</v>
      </c>
      <c r="Q3089" s="1">
        <v>0.96018749872843423</v>
      </c>
      <c r="R3089" s="1">
        <v>0.9329846751933194</v>
      </c>
      <c r="S3089" s="1">
        <v>0.89584022162583399</v>
      </c>
      <c r="T3089" s="1">
        <v>0.89584022162583399</v>
      </c>
      <c r="U3089" s="1">
        <v>0.93010713074810702</v>
      </c>
      <c r="V3089" s="1">
        <v>406.790663</v>
      </c>
      <c r="W3089" s="1">
        <v>379.211635</v>
      </c>
      <c r="X3089" s="1">
        <v>262.000766</v>
      </c>
      <c r="Y3089" s="1">
        <v>389.46</v>
      </c>
      <c r="Z3089" s="7">
        <v>74463.375599999999</v>
      </c>
      <c r="AA3089" s="7">
        <v>4.5406677360999996</v>
      </c>
      <c r="AB3089" s="7">
        <v>4.2701077449999998</v>
      </c>
      <c r="AC3089" s="7" t="s">
        <v>444</v>
      </c>
      <c r="AD3089" s="7" t="s">
        <v>445</v>
      </c>
      <c r="AE3089" s="7">
        <v>2.7174784398999998</v>
      </c>
      <c r="AF3089" s="7" t="s">
        <v>445</v>
      </c>
      <c r="AG3089" s="7">
        <v>4.7373477404999997</v>
      </c>
    </row>
    <row r="3090" spans="1:33" ht="30" x14ac:dyDescent="0.25">
      <c r="A3090" s="1">
        <v>32405</v>
      </c>
      <c r="B3090" s="1">
        <v>10056000</v>
      </c>
      <c r="C3090" s="1">
        <v>9212120</v>
      </c>
      <c r="D3090" s="1">
        <v>141020</v>
      </c>
      <c r="E3090" s="248" t="s">
        <v>683</v>
      </c>
      <c r="F3090" s="1">
        <v>34203085</v>
      </c>
      <c r="G3090" s="1">
        <v>1.83</v>
      </c>
      <c r="H3090" s="1">
        <v>40.107217000492895</v>
      </c>
      <c r="I3090" s="1">
        <v>-20.312474924802174</v>
      </c>
      <c r="J3090" s="1">
        <v>7.9285687771224342</v>
      </c>
      <c r="K3090" s="1">
        <v>-38.045980166316831</v>
      </c>
      <c r="L3090" s="1">
        <v>36.792542095081167</v>
      </c>
      <c r="M3090" s="1">
        <v>99.117500305175781</v>
      </c>
      <c r="N3090" s="1">
        <v>0.93480416615804041</v>
      </c>
      <c r="O3090" s="1">
        <v>0.96533690096206171</v>
      </c>
      <c r="P3090" s="1">
        <v>0.90240095676542698</v>
      </c>
      <c r="Q3090" s="1">
        <v>0.92980416615804029</v>
      </c>
      <c r="R3090" s="1">
        <v>0.9329846751933194</v>
      </c>
      <c r="S3090" s="1">
        <v>0.86749303795635435</v>
      </c>
      <c r="T3090" s="1">
        <v>0.86749303795635435</v>
      </c>
      <c r="U3090" s="1">
        <v>0.90240095676542698</v>
      </c>
      <c r="V3090" s="1">
        <v>406.790663</v>
      </c>
      <c r="W3090" s="1">
        <v>379.211635</v>
      </c>
      <c r="X3090" s="1">
        <v>262.000766</v>
      </c>
      <c r="Y3090" s="1">
        <v>389.46</v>
      </c>
      <c r="Z3090" s="7">
        <v>74463.375599999999</v>
      </c>
      <c r="AA3090" s="7">
        <v>8.3008235569999993</v>
      </c>
      <c r="AB3090" s="7">
        <v>7.5321537576999997</v>
      </c>
      <c r="AC3090" s="7" t="s">
        <v>444</v>
      </c>
      <c r="AD3090" s="7" t="s">
        <v>445</v>
      </c>
      <c r="AE3090" s="7">
        <v>4.9739252201999999</v>
      </c>
      <c r="AF3090" s="7" t="s">
        <v>445</v>
      </c>
      <c r="AG3090" s="7">
        <v>8.2374825168000001</v>
      </c>
    </row>
    <row r="3091" spans="1:33" ht="30" x14ac:dyDescent="0.25">
      <c r="A3091" s="1">
        <v>32406</v>
      </c>
      <c r="B3091" s="1">
        <v>10057000</v>
      </c>
      <c r="C3091" s="1">
        <v>9212120</v>
      </c>
      <c r="D3091" s="1">
        <v>141023</v>
      </c>
      <c r="E3091" s="248" t="s">
        <v>683</v>
      </c>
      <c r="F3091" s="1">
        <v>34203085</v>
      </c>
      <c r="G3091" s="1">
        <v>1.83</v>
      </c>
      <c r="H3091" s="1">
        <v>59.508128221277062</v>
      </c>
      <c r="I3091" s="1">
        <v>-37.520147122598715</v>
      </c>
      <c r="J3091" s="1">
        <v>6.5285279380993835</v>
      </c>
      <c r="K3091" s="1">
        <v>-55.91771049701984</v>
      </c>
      <c r="L3091" s="1">
        <v>56.540419069054863</v>
      </c>
      <c r="M3091" s="1">
        <v>99.117500305175781</v>
      </c>
      <c r="N3091" s="1">
        <v>0.93480416615804041</v>
      </c>
      <c r="O3091" s="1">
        <v>0.96533690096206171</v>
      </c>
      <c r="P3091" s="1">
        <v>0.90240095676542698</v>
      </c>
      <c r="Q3091" s="1">
        <v>0.92980416615804029</v>
      </c>
      <c r="R3091" s="1">
        <v>0.9329846751933194</v>
      </c>
      <c r="S3091" s="1">
        <v>0.86749303795635435</v>
      </c>
      <c r="T3091" s="1">
        <v>0.86749303795635435</v>
      </c>
      <c r="U3091" s="1">
        <v>0.90240095676542698</v>
      </c>
      <c r="V3091" s="1">
        <v>406.790663</v>
      </c>
      <c r="W3091" s="1">
        <v>379.211635</v>
      </c>
      <c r="X3091" s="1">
        <v>262.000766</v>
      </c>
      <c r="Y3091" s="1">
        <v>389.46</v>
      </c>
      <c r="Z3091" s="7">
        <v>74463.375599999999</v>
      </c>
      <c r="AA3091" s="7">
        <v>5.0523241227</v>
      </c>
      <c r="AB3091" s="7">
        <v>4.7504907728000001</v>
      </c>
      <c r="AC3091" s="7" t="s">
        <v>444</v>
      </c>
      <c r="AD3091" s="7" t="s">
        <v>445</v>
      </c>
      <c r="AE3091" s="7">
        <v>3.0646127752000001</v>
      </c>
      <c r="AF3091" s="7" t="s">
        <v>445</v>
      </c>
      <c r="AG3091" s="7">
        <v>5.2851120602000004</v>
      </c>
    </row>
    <row r="3092" spans="1:33" ht="30" x14ac:dyDescent="0.25">
      <c r="A3092" s="1">
        <v>32407</v>
      </c>
      <c r="B3092" s="1">
        <v>10055000</v>
      </c>
      <c r="C3092" s="1">
        <v>9212120</v>
      </c>
      <c r="D3092" s="1">
        <v>141017</v>
      </c>
      <c r="E3092" s="248" t="s">
        <v>683</v>
      </c>
      <c r="F3092" s="1">
        <v>34203085</v>
      </c>
      <c r="G3092" s="1">
        <v>1.83</v>
      </c>
      <c r="H3092" s="1">
        <v>44.353040915988259</v>
      </c>
      <c r="I3092" s="1">
        <v>-20.05474185720308</v>
      </c>
      <c r="J3092" s="1">
        <v>11.654479050111238</v>
      </c>
      <c r="K3092" s="1">
        <v>-42.957859225604722</v>
      </c>
      <c r="L3092" s="1">
        <v>39.830835654444456</v>
      </c>
      <c r="M3092" s="1">
        <v>99.117500305175781</v>
      </c>
      <c r="N3092" s="1">
        <v>0.93480416615804041</v>
      </c>
      <c r="O3092" s="1">
        <v>0.96533690096206171</v>
      </c>
      <c r="P3092" s="1">
        <v>0.90240095676542698</v>
      </c>
      <c r="Q3092" s="1">
        <v>0.92980416615804029</v>
      </c>
      <c r="R3092" s="1">
        <v>0.9329846751933194</v>
      </c>
      <c r="S3092" s="1">
        <v>0.86749303795635435</v>
      </c>
      <c r="T3092" s="1">
        <v>0.86749303795635435</v>
      </c>
      <c r="U3092" s="1">
        <v>0.90240095676542698</v>
      </c>
      <c r="V3092" s="1">
        <v>406.790663</v>
      </c>
      <c r="W3092" s="1">
        <v>379.211635</v>
      </c>
      <c r="X3092" s="1">
        <v>262.000766</v>
      </c>
      <c r="Y3092" s="1">
        <v>389.46</v>
      </c>
      <c r="Z3092" s="7">
        <v>74463.375599999999</v>
      </c>
      <c r="AA3092" s="7">
        <v>7.5913573396</v>
      </c>
      <c r="AB3092" s="7">
        <v>6.7153885094000003</v>
      </c>
      <c r="AC3092" s="7" t="s">
        <v>444</v>
      </c>
      <c r="AD3092" s="7" t="s">
        <v>445</v>
      </c>
      <c r="AE3092" s="7">
        <v>4.290855842</v>
      </c>
      <c r="AF3092" s="7" t="s">
        <v>445</v>
      </c>
      <c r="AG3092" s="7">
        <v>7.1812521145000003</v>
      </c>
    </row>
    <row r="3093" spans="1:33" ht="30" x14ac:dyDescent="0.25">
      <c r="A3093" s="1">
        <v>32408</v>
      </c>
      <c r="B3093" s="1">
        <v>10054000</v>
      </c>
      <c r="C3093" s="1">
        <v>9212120</v>
      </c>
      <c r="D3093" s="1">
        <v>141014</v>
      </c>
      <c r="E3093" s="248" t="s">
        <v>683</v>
      </c>
      <c r="F3093" s="1">
        <v>34203085</v>
      </c>
      <c r="G3093" s="1">
        <v>1.83</v>
      </c>
      <c r="H3093" s="1">
        <v>44.573626483110765</v>
      </c>
      <c r="I3093" s="1">
        <v>-18.790682120707949</v>
      </c>
      <c r="J3093" s="1">
        <v>12.738500216584761</v>
      </c>
      <c r="K3093" s="1">
        <v>-43.198912258451131</v>
      </c>
      <c r="L3093" s="1">
        <v>39.769143785076082</v>
      </c>
      <c r="M3093" s="1">
        <v>99.117500305175781</v>
      </c>
      <c r="N3093" s="1">
        <v>0.93480416615804041</v>
      </c>
      <c r="O3093" s="1">
        <v>0.96533690096206171</v>
      </c>
      <c r="P3093" s="1">
        <v>0.90240095676542698</v>
      </c>
      <c r="Q3093" s="1">
        <v>0.92980416615804029</v>
      </c>
      <c r="R3093" s="1">
        <v>0.9329846751933194</v>
      </c>
      <c r="S3093" s="1">
        <v>0.86749303795635435</v>
      </c>
      <c r="T3093" s="1">
        <v>0.86749303795635435</v>
      </c>
      <c r="U3093" s="1">
        <v>0.90240095676542698</v>
      </c>
      <c r="V3093" s="1">
        <v>406.790663</v>
      </c>
      <c r="W3093" s="1">
        <v>379.211635</v>
      </c>
      <c r="X3093" s="1">
        <v>262.000766</v>
      </c>
      <c r="Y3093" s="1">
        <v>389.46</v>
      </c>
      <c r="Z3093" s="7">
        <v>74463.375599999999</v>
      </c>
      <c r="AA3093" s="7">
        <v>7.6046846794</v>
      </c>
      <c r="AB3093" s="7">
        <v>6.6772066631999998</v>
      </c>
      <c r="AC3093" s="7" t="s">
        <v>444</v>
      </c>
      <c r="AD3093" s="7" t="s">
        <v>445</v>
      </c>
      <c r="AE3093" s="7">
        <v>4.2613324863999997</v>
      </c>
      <c r="AF3093" s="7" t="s">
        <v>445</v>
      </c>
      <c r="AG3093" s="7">
        <v>7.1356001401000002</v>
      </c>
    </row>
    <row r="3094" spans="1:33" ht="30" x14ac:dyDescent="0.25">
      <c r="A3094" s="1">
        <v>32409</v>
      </c>
      <c r="B3094" s="1">
        <v>11051000</v>
      </c>
      <c r="C3094" s="1">
        <v>9212152</v>
      </c>
      <c r="D3094" s="1">
        <v>141032</v>
      </c>
      <c r="E3094" s="248" t="s">
        <v>684</v>
      </c>
      <c r="F3094" s="1">
        <v>34203085</v>
      </c>
      <c r="G3094" s="1">
        <v>1.83</v>
      </c>
      <c r="H3094" s="1">
        <v>54.690767258908188</v>
      </c>
      <c r="I3094" s="1">
        <v>-37.705791818409629</v>
      </c>
      <c r="J3094" s="1">
        <v>-2.18002819368626</v>
      </c>
      <c r="K3094" s="1">
        <v>-51.356213982281609</v>
      </c>
      <c r="L3094" s="1">
        <v>55.812845706026053</v>
      </c>
      <c r="M3094" s="1">
        <v>66.754997253417969</v>
      </c>
      <c r="N3094" s="1">
        <v>0.96504826598697235</v>
      </c>
      <c r="O3094" s="1">
        <v>0.96533690096206171</v>
      </c>
      <c r="P3094" s="1">
        <v>0.93159670236667536</v>
      </c>
      <c r="Q3094" s="1">
        <v>0.9618708356221517</v>
      </c>
      <c r="R3094" s="1">
        <v>0.9329846751933194</v>
      </c>
      <c r="S3094" s="1">
        <v>0.89741074915085994</v>
      </c>
      <c r="T3094" s="1">
        <v>0.89741074915085994</v>
      </c>
      <c r="U3094" s="1">
        <v>0.93159670236667536</v>
      </c>
      <c r="V3094" s="1">
        <v>406.790663</v>
      </c>
      <c r="W3094" s="1">
        <v>379.211635</v>
      </c>
      <c r="X3094" s="1">
        <v>262.000766</v>
      </c>
      <c r="Y3094" s="1">
        <v>389.46</v>
      </c>
      <c r="Z3094" s="7">
        <v>74463.375599999999</v>
      </c>
      <c r="AA3094" s="7">
        <v>5.3295878251</v>
      </c>
      <c r="AB3094" s="7">
        <v>5.4594505868000001</v>
      </c>
      <c r="AC3094" s="7" t="s">
        <v>444</v>
      </c>
      <c r="AD3094" s="7">
        <v>106.85287289999999</v>
      </c>
      <c r="AE3094" s="7">
        <v>3.5782639618999998</v>
      </c>
      <c r="AF3094" s="7">
        <v>165.42888049000001</v>
      </c>
      <c r="AG3094" s="7">
        <v>6.0647663362999999</v>
      </c>
    </row>
    <row r="3095" spans="1:33" ht="30" x14ac:dyDescent="0.25">
      <c r="A3095" s="1">
        <v>32410</v>
      </c>
      <c r="B3095" s="1">
        <v>16051000</v>
      </c>
      <c r="C3095" s="1">
        <v>9212152</v>
      </c>
      <c r="D3095" s="1">
        <v>141035</v>
      </c>
      <c r="E3095" s="248" t="s">
        <v>684</v>
      </c>
      <c r="F3095" s="1">
        <v>34203085</v>
      </c>
      <c r="G3095" s="1">
        <v>1.83</v>
      </c>
      <c r="H3095" s="1">
        <v>54.628655609573386</v>
      </c>
      <c r="I3095" s="1">
        <v>-37.221781018025531</v>
      </c>
      <c r="J3095" s="1">
        <v>-1.7400002761717528</v>
      </c>
      <c r="K3095" s="1">
        <v>-51.307940234007759</v>
      </c>
      <c r="L3095" s="1">
        <v>55.519224735215836</v>
      </c>
      <c r="M3095" s="1">
        <v>66.754997253417969</v>
      </c>
      <c r="N3095" s="1">
        <v>0.96504826598697235</v>
      </c>
      <c r="O3095" s="1">
        <v>0.96533690096206171</v>
      </c>
      <c r="P3095" s="1">
        <v>0.93159670236667536</v>
      </c>
      <c r="Q3095" s="1">
        <v>0.9618708356221517</v>
      </c>
      <c r="R3095" s="1">
        <v>0.9329846751933194</v>
      </c>
      <c r="S3095" s="1">
        <v>0.89741074915085994</v>
      </c>
      <c r="T3095" s="1">
        <v>0.89741074915085994</v>
      </c>
      <c r="U3095" s="1">
        <v>0.93159670236667536</v>
      </c>
      <c r="V3095" s="1">
        <v>406.790663</v>
      </c>
      <c r="W3095" s="1">
        <v>379.211635</v>
      </c>
      <c r="X3095" s="1">
        <v>262.000766</v>
      </c>
      <c r="Y3095" s="1">
        <v>389.46</v>
      </c>
      <c r="Z3095" s="7">
        <v>74463.375599999999</v>
      </c>
      <c r="AA3095" s="7">
        <v>5.3630627112000004</v>
      </c>
      <c r="AB3095" s="7">
        <v>5.4667948483000002</v>
      </c>
      <c r="AC3095" s="7" t="s">
        <v>444</v>
      </c>
      <c r="AD3095" s="7">
        <v>134.1277393</v>
      </c>
      <c r="AE3095" s="7">
        <v>3.5825714816000001</v>
      </c>
      <c r="AF3095" s="7">
        <v>207.51700811000001</v>
      </c>
      <c r="AG3095" s="7">
        <v>6.0714133144</v>
      </c>
    </row>
    <row r="3096" spans="1:33" ht="30" x14ac:dyDescent="0.25">
      <c r="A3096" s="1">
        <v>32411</v>
      </c>
      <c r="B3096" s="1">
        <v>10058000</v>
      </c>
      <c r="C3096" s="1">
        <v>9212152</v>
      </c>
      <c r="D3096" s="1">
        <v>141026</v>
      </c>
      <c r="E3096" s="248" t="s">
        <v>684</v>
      </c>
      <c r="F3096" s="1">
        <v>34203085</v>
      </c>
      <c r="G3096" s="1">
        <v>1.83</v>
      </c>
      <c r="H3096" s="1">
        <v>59.680962899586284</v>
      </c>
      <c r="I3096" s="1">
        <v>-34.688540127170697</v>
      </c>
      <c r="J3096" s="1">
        <v>5.5943718317804496</v>
      </c>
      <c r="K3096" s="1">
        <v>-56.153343253668815</v>
      </c>
      <c r="L3096" s="1">
        <v>57.090526470945484</v>
      </c>
      <c r="M3096" s="1">
        <v>66.754997253417969</v>
      </c>
      <c r="N3096" s="1">
        <v>0.96504826598697235</v>
      </c>
      <c r="O3096" s="1">
        <v>0.96533690096206171</v>
      </c>
      <c r="P3096" s="1">
        <v>0.93159670236667536</v>
      </c>
      <c r="Q3096" s="1">
        <v>0.9618708356221517</v>
      </c>
      <c r="R3096" s="1">
        <v>0.9329846751933194</v>
      </c>
      <c r="S3096" s="1">
        <v>0.89741074915085994</v>
      </c>
      <c r="T3096" s="1">
        <v>0.89741074915085994</v>
      </c>
      <c r="U3096" s="1">
        <v>0.93159670236667536</v>
      </c>
      <c r="V3096" s="1">
        <v>406.790663</v>
      </c>
      <c r="W3096" s="1">
        <v>379.211635</v>
      </c>
      <c r="X3096" s="1">
        <v>262.000766</v>
      </c>
      <c r="Y3096" s="1">
        <v>389.46</v>
      </c>
      <c r="Z3096" s="7">
        <v>74463.375599999999</v>
      </c>
      <c r="AA3096" s="7">
        <v>5.1879322280000002</v>
      </c>
      <c r="AB3096" s="7">
        <v>4.9193466643999999</v>
      </c>
      <c r="AC3096" s="7" t="s">
        <v>444</v>
      </c>
      <c r="AD3096" s="7" t="s">
        <v>445</v>
      </c>
      <c r="AE3096" s="7">
        <v>3.1871470169</v>
      </c>
      <c r="AF3096" s="7" t="s">
        <v>445</v>
      </c>
      <c r="AG3096" s="7">
        <v>5.4612297448999998</v>
      </c>
    </row>
    <row r="3097" spans="1:33" ht="30" x14ac:dyDescent="0.25">
      <c r="A3097" s="1">
        <v>32412</v>
      </c>
      <c r="B3097" s="1">
        <v>10093000</v>
      </c>
      <c r="C3097" s="1">
        <v>9212152</v>
      </c>
      <c r="D3097" s="1">
        <v>141029</v>
      </c>
      <c r="E3097" s="248" t="s">
        <v>684</v>
      </c>
      <c r="F3097" s="1">
        <v>34203085</v>
      </c>
      <c r="G3097" s="1">
        <v>1.83</v>
      </c>
      <c r="H3097" s="1">
        <v>50.595143593517676</v>
      </c>
      <c r="I3097" s="1">
        <v>-30.170813972690908</v>
      </c>
      <c r="J3097" s="1">
        <v>3.2165553634324975</v>
      </c>
      <c r="K3097" s="1">
        <v>-48.024493694302087</v>
      </c>
      <c r="L3097" s="1">
        <v>49.066010967997556</v>
      </c>
      <c r="M3097" s="1">
        <v>66.754997253417969</v>
      </c>
      <c r="N3097" s="1">
        <v>0.96504826598697235</v>
      </c>
      <c r="O3097" s="1">
        <v>0.96533690096206171</v>
      </c>
      <c r="P3097" s="1">
        <v>0.93159670236667536</v>
      </c>
      <c r="Q3097" s="1">
        <v>0.9618708356221517</v>
      </c>
      <c r="R3097" s="1">
        <v>0.9329846751933194</v>
      </c>
      <c r="S3097" s="1">
        <v>0.89741074915085994</v>
      </c>
      <c r="T3097" s="1">
        <v>0.89741074915085994</v>
      </c>
      <c r="U3097" s="1">
        <v>0.93159670236667536</v>
      </c>
      <c r="V3097" s="1">
        <v>406.790663</v>
      </c>
      <c r="W3097" s="1">
        <v>379.211635</v>
      </c>
      <c r="X3097" s="1">
        <v>262.000766</v>
      </c>
      <c r="Y3097" s="1">
        <v>389.46</v>
      </c>
      <c r="Z3097" s="7">
        <v>74463.375599999999</v>
      </c>
      <c r="AA3097" s="7">
        <v>6.1999394630999998</v>
      </c>
      <c r="AB3097" s="7">
        <v>5.9823363186999998</v>
      </c>
      <c r="AC3097" s="7" t="s">
        <v>444</v>
      </c>
      <c r="AD3097" s="7" t="s">
        <v>445</v>
      </c>
      <c r="AE3097" s="7">
        <v>3.8958830297999998</v>
      </c>
      <c r="AF3097" s="7" t="s">
        <v>445</v>
      </c>
      <c r="AG3097" s="7">
        <v>6.5548875958000004</v>
      </c>
    </row>
    <row r="3098" spans="1:33" ht="30" x14ac:dyDescent="0.25">
      <c r="A3098" s="1">
        <v>32401</v>
      </c>
      <c r="B3098" s="1">
        <v>10053000</v>
      </c>
      <c r="C3098" s="1">
        <v>9213056</v>
      </c>
      <c r="D3098" s="1">
        <v>141012</v>
      </c>
      <c r="E3098" s="248" t="s">
        <v>685</v>
      </c>
      <c r="F3098" s="1">
        <v>34203085</v>
      </c>
      <c r="G3098" s="1">
        <v>1.83</v>
      </c>
      <c r="H3098" s="1">
        <v>73.173398860016519</v>
      </c>
      <c r="I3098" s="1">
        <v>-36.806903316143405</v>
      </c>
      <c r="J3098" s="1">
        <v>10.365324471084046</v>
      </c>
      <c r="K3098" s="1">
        <v>-70.355273706025187</v>
      </c>
      <c r="L3098" s="1">
        <v>68.581388577076638</v>
      </c>
      <c r="M3098" s="1">
        <v>143.87750244140625</v>
      </c>
      <c r="N3098" s="1">
        <v>0.81646517072405123</v>
      </c>
      <c r="O3098" s="1">
        <v>0.96533690096206171</v>
      </c>
      <c r="P3098" s="1">
        <v>0.7881639576502163</v>
      </c>
      <c r="Q3098" s="1">
        <v>0.85097678048270087</v>
      </c>
      <c r="R3098" s="1">
        <v>0.9329846751933194</v>
      </c>
      <c r="S3098" s="1">
        <v>0.7939482951357093</v>
      </c>
      <c r="T3098" s="1">
        <v>0.7939482951357093</v>
      </c>
      <c r="U3098" s="1">
        <v>0.7881639576502163</v>
      </c>
      <c r="V3098" s="1">
        <v>406.790663</v>
      </c>
      <c r="W3098" s="1">
        <v>379.211635</v>
      </c>
      <c r="X3098" s="1">
        <v>262.000766</v>
      </c>
      <c r="Y3098" s="1">
        <v>389.46</v>
      </c>
      <c r="Z3098" s="7">
        <v>74463.375599999999</v>
      </c>
      <c r="AA3098" s="7">
        <v>3.3580474123999999</v>
      </c>
      <c r="AB3098" s="7">
        <v>3.0845573347999999</v>
      </c>
      <c r="AC3098" s="7" t="s">
        <v>444</v>
      </c>
      <c r="AD3098" s="7" t="s">
        <v>445</v>
      </c>
      <c r="AE3098" s="7">
        <v>1.9566377975</v>
      </c>
      <c r="AF3098" s="7" t="s">
        <v>445</v>
      </c>
      <c r="AG3098" s="7">
        <v>3.3629754924999999</v>
      </c>
    </row>
    <row r="3099" spans="1:33" ht="30" x14ac:dyDescent="0.25">
      <c r="A3099" s="1">
        <v>32402</v>
      </c>
      <c r="B3099" s="1">
        <v>10052000</v>
      </c>
      <c r="C3099" s="1">
        <v>9213056</v>
      </c>
      <c r="D3099" s="1">
        <v>141009</v>
      </c>
      <c r="E3099" s="248" t="s">
        <v>685</v>
      </c>
      <c r="F3099" s="1">
        <v>34203085</v>
      </c>
      <c r="G3099" s="1">
        <v>1.83</v>
      </c>
      <c r="H3099" s="1">
        <v>72.566755800260736</v>
      </c>
      <c r="I3099" s="1">
        <v>-42.375334095213603</v>
      </c>
      <c r="J3099" s="1">
        <v>3.9350605103823613</v>
      </c>
      <c r="K3099" s="1">
        <v>-68.853514640941782</v>
      </c>
      <c r="L3099" s="1">
        <v>70.682393520894493</v>
      </c>
      <c r="M3099" s="1">
        <v>143.87750244140625</v>
      </c>
      <c r="N3099" s="1">
        <v>0.81646517072405123</v>
      </c>
      <c r="O3099" s="1">
        <v>0.96533690096206171</v>
      </c>
      <c r="P3099" s="1">
        <v>0.7881639576502163</v>
      </c>
      <c r="Q3099" s="1">
        <v>0.85097678048270087</v>
      </c>
      <c r="R3099" s="1">
        <v>0.9329846751933194</v>
      </c>
      <c r="S3099" s="1">
        <v>0.7939482951357093</v>
      </c>
      <c r="T3099" s="1">
        <v>0.7939482951357093</v>
      </c>
      <c r="U3099" s="1">
        <v>0.7881639576502163</v>
      </c>
      <c r="V3099" s="1">
        <v>406.790663</v>
      </c>
      <c r="W3099" s="1">
        <v>379.211635</v>
      </c>
      <c r="X3099" s="1">
        <v>262.000766</v>
      </c>
      <c r="Y3099" s="1">
        <v>389.46</v>
      </c>
      <c r="Z3099" s="7">
        <v>74463.375599999999</v>
      </c>
      <c r="AA3099" s="7">
        <v>3.2285062537</v>
      </c>
      <c r="AB3099" s="7">
        <v>3.1187033888000002</v>
      </c>
      <c r="AC3099" s="7" t="s">
        <v>444</v>
      </c>
      <c r="AD3099" s="7" t="s">
        <v>445</v>
      </c>
      <c r="AE3099" s="7">
        <v>2.0211248122000001</v>
      </c>
      <c r="AF3099" s="7" t="s">
        <v>445</v>
      </c>
      <c r="AG3099" s="7">
        <v>3.4581360377000001</v>
      </c>
    </row>
    <row r="3100" spans="1:33" ht="30" x14ac:dyDescent="0.25">
      <c r="A3100" s="1">
        <v>32403</v>
      </c>
      <c r="B3100" s="1">
        <v>10050000</v>
      </c>
      <c r="C3100" s="1">
        <v>9213056</v>
      </c>
      <c r="D3100" s="1">
        <v>141003</v>
      </c>
      <c r="E3100" s="248" t="s">
        <v>685</v>
      </c>
      <c r="F3100" s="1">
        <v>34203085</v>
      </c>
      <c r="G3100" s="1">
        <v>1.83</v>
      </c>
      <c r="H3100" s="1">
        <v>78.5055440099393</v>
      </c>
      <c r="I3100" s="1">
        <v>-62.561748265088639</v>
      </c>
      <c r="J3100" s="1">
        <v>-12.491375191222399</v>
      </c>
      <c r="K3100" s="1">
        <v>-70.700844694798647</v>
      </c>
      <c r="L3100" s="1">
        <v>85.439237137866897</v>
      </c>
      <c r="M3100" s="1">
        <v>143.87750244140625</v>
      </c>
      <c r="N3100" s="1">
        <v>0.81646517072405123</v>
      </c>
      <c r="O3100" s="1">
        <v>0.96533690096206171</v>
      </c>
      <c r="P3100" s="1">
        <v>0.7881639576502163</v>
      </c>
      <c r="Q3100" s="1">
        <v>0.85097678048270087</v>
      </c>
      <c r="R3100" s="1">
        <v>0.9329846751933194</v>
      </c>
      <c r="S3100" s="1">
        <v>0.7939482951357093</v>
      </c>
      <c r="T3100" s="1">
        <v>0.7939482951357093</v>
      </c>
      <c r="U3100" s="1">
        <v>0.7881639576502163</v>
      </c>
      <c r="V3100" s="1">
        <v>406.790663</v>
      </c>
      <c r="W3100" s="1">
        <v>379.211635</v>
      </c>
      <c r="X3100" s="1">
        <v>262.000766</v>
      </c>
      <c r="Y3100" s="1">
        <v>389.46</v>
      </c>
      <c r="Z3100" s="7">
        <v>74463.375599999999</v>
      </c>
      <c r="AA3100" s="7">
        <v>2.4981696119999999</v>
      </c>
      <c r="AB3100" s="7">
        <v>2.8071316720000001</v>
      </c>
      <c r="AC3100" s="7" t="s">
        <v>444</v>
      </c>
      <c r="AD3100" s="7">
        <v>15.652695024</v>
      </c>
      <c r="AE3100" s="7">
        <v>1.9421863683</v>
      </c>
      <c r="AF3100" s="7">
        <v>23.573622219000001</v>
      </c>
      <c r="AG3100" s="7">
        <v>3.3416501779000001</v>
      </c>
    </row>
    <row r="3101" spans="1:33" ht="30" x14ac:dyDescent="0.25">
      <c r="A3101" s="1">
        <v>32404</v>
      </c>
      <c r="B3101" s="1">
        <v>10051000</v>
      </c>
      <c r="C3101" s="1">
        <v>9213056</v>
      </c>
      <c r="D3101" s="1">
        <v>141006</v>
      </c>
      <c r="E3101" s="248" t="s">
        <v>685</v>
      </c>
      <c r="F3101" s="1">
        <v>34203085</v>
      </c>
      <c r="G3101" s="1">
        <v>1.83</v>
      </c>
      <c r="H3101" s="1">
        <v>72.428322539118241</v>
      </c>
      <c r="I3101" s="1">
        <v>-50.195167038351471</v>
      </c>
      <c r="J3101" s="1">
        <v>-4.6818534386510606</v>
      </c>
      <c r="K3101" s="1">
        <v>-66.882248864613217</v>
      </c>
      <c r="L3101" s="1">
        <v>74.880655616067813</v>
      </c>
      <c r="M3101" s="1">
        <v>143.87750244140625</v>
      </c>
      <c r="N3101" s="1">
        <v>0.81646517072405123</v>
      </c>
      <c r="O3101" s="1">
        <v>0.96533690096206171</v>
      </c>
      <c r="P3101" s="1">
        <v>0.7881639576502163</v>
      </c>
      <c r="Q3101" s="1">
        <v>0.85097678048270087</v>
      </c>
      <c r="R3101" s="1">
        <v>0.9329846751933194</v>
      </c>
      <c r="S3101" s="1">
        <v>0.7939482951357093</v>
      </c>
      <c r="T3101" s="1">
        <v>0.7939482951357093</v>
      </c>
      <c r="U3101" s="1">
        <v>0.7881639576502163</v>
      </c>
      <c r="V3101" s="1">
        <v>406.790663</v>
      </c>
      <c r="W3101" s="1">
        <v>379.211635</v>
      </c>
      <c r="X3101" s="1">
        <v>262.000766</v>
      </c>
      <c r="Y3101" s="1">
        <v>389.46</v>
      </c>
      <c r="Z3101" s="7">
        <v>74463.375599999999</v>
      </c>
      <c r="AA3101" s="7">
        <v>2.9914306381000002</v>
      </c>
      <c r="AB3101" s="7">
        <v>3.1265755239000002</v>
      </c>
      <c r="AC3101" s="7" t="s">
        <v>444</v>
      </c>
      <c r="AD3101" s="7">
        <v>43.430066899000003</v>
      </c>
      <c r="AE3101" s="7">
        <v>2.1101684679999999</v>
      </c>
      <c r="AF3101" s="7">
        <v>64.563422470999996</v>
      </c>
      <c r="AG3101" s="7">
        <v>3.5895336977999999</v>
      </c>
    </row>
    <row r="3102" spans="1:33" ht="30" x14ac:dyDescent="0.25">
      <c r="A3102" s="1">
        <v>32405</v>
      </c>
      <c r="B3102" s="1">
        <v>10055000</v>
      </c>
      <c r="C3102" s="1">
        <v>9213067</v>
      </c>
      <c r="D3102" s="1">
        <v>141018</v>
      </c>
      <c r="E3102" s="248" t="s">
        <v>686</v>
      </c>
      <c r="F3102" s="1">
        <v>34203085</v>
      </c>
      <c r="G3102" s="1">
        <v>1.83</v>
      </c>
      <c r="H3102" s="1">
        <v>50.811490054114621</v>
      </c>
      <c r="I3102" s="1">
        <v>-24.895354031089084</v>
      </c>
      <c r="J3102" s="1">
        <v>11.533500360191873</v>
      </c>
      <c r="K3102" s="1">
        <v>-49.130627120525546</v>
      </c>
      <c r="L3102" s="1">
        <v>46.143093048477716</v>
      </c>
      <c r="M3102" s="1">
        <v>142.25250244140625</v>
      </c>
      <c r="N3102" s="1">
        <v>0.8216883850097656</v>
      </c>
      <c r="O3102" s="1">
        <v>0.96533690096206171</v>
      </c>
      <c r="P3102" s="1">
        <v>0.79320611914184858</v>
      </c>
      <c r="Q3102" s="1">
        <v>0.85445892333984363</v>
      </c>
      <c r="R3102" s="1">
        <v>0.9329846751933194</v>
      </c>
      <c r="S3102" s="1">
        <v>0.79719708105825737</v>
      </c>
      <c r="T3102" s="1">
        <v>0.79719708105825737</v>
      </c>
      <c r="U3102" s="1">
        <v>0.79320611914184858</v>
      </c>
      <c r="V3102" s="1">
        <v>406.790663</v>
      </c>
      <c r="W3102" s="1">
        <v>379.211635</v>
      </c>
      <c r="X3102" s="1">
        <v>262.000766</v>
      </c>
      <c r="Y3102" s="1">
        <v>389.46</v>
      </c>
      <c r="Z3102" s="7">
        <v>74463.375599999999</v>
      </c>
      <c r="AA3102" s="7">
        <v>5.5187001880000004</v>
      </c>
      <c r="AB3102" s="7">
        <v>4.9197828879000003</v>
      </c>
      <c r="AC3102" s="7" t="s">
        <v>444</v>
      </c>
      <c r="AD3102" s="7" t="s">
        <v>445</v>
      </c>
      <c r="AE3102" s="7">
        <v>3.2512432292</v>
      </c>
      <c r="AF3102" s="7" t="s">
        <v>445</v>
      </c>
      <c r="AG3102" s="7">
        <v>5.2877694274999998</v>
      </c>
    </row>
    <row r="3103" spans="1:33" ht="30" x14ac:dyDescent="0.25">
      <c r="A3103" s="1">
        <v>32406</v>
      </c>
      <c r="B3103" s="1">
        <v>10054000</v>
      </c>
      <c r="C3103" s="1">
        <v>9213067</v>
      </c>
      <c r="D3103" s="1">
        <v>141015</v>
      </c>
      <c r="E3103" s="248" t="s">
        <v>686</v>
      </c>
      <c r="F3103" s="1">
        <v>34203085</v>
      </c>
      <c r="G3103" s="1">
        <v>1.83</v>
      </c>
      <c r="H3103" s="1">
        <v>51.032743341577238</v>
      </c>
      <c r="I3103" s="1">
        <v>-23.627007617793794</v>
      </c>
      <c r="J3103" s="1">
        <v>12.616855254392899</v>
      </c>
      <c r="K3103" s="1">
        <v>-49.375968799373233</v>
      </c>
      <c r="L3103" s="1">
        <v>46.04306264951704</v>
      </c>
      <c r="M3103" s="1">
        <v>142.25250244140625</v>
      </c>
      <c r="N3103" s="1">
        <v>0.8216883850097656</v>
      </c>
      <c r="O3103" s="1">
        <v>0.96533690096206171</v>
      </c>
      <c r="P3103" s="1">
        <v>0.79320611914184858</v>
      </c>
      <c r="Q3103" s="1">
        <v>0.85445892333984363</v>
      </c>
      <c r="R3103" s="1">
        <v>0.9329846751933194</v>
      </c>
      <c r="S3103" s="1">
        <v>0.79719708105825737</v>
      </c>
      <c r="T3103" s="1">
        <v>0.79719708105825737</v>
      </c>
      <c r="U3103" s="1">
        <v>0.79320611914184858</v>
      </c>
      <c r="V3103" s="1">
        <v>406.790663</v>
      </c>
      <c r="W3103" s="1">
        <v>379.211635</v>
      </c>
      <c r="X3103" s="1">
        <v>262.000766</v>
      </c>
      <c r="Y3103" s="1">
        <v>389.46</v>
      </c>
      <c r="Z3103" s="7">
        <v>74463.375599999999</v>
      </c>
      <c r="AA3103" s="7">
        <v>5.5328623255</v>
      </c>
      <c r="AB3103" s="7">
        <v>4.8941175731</v>
      </c>
      <c r="AC3103" s="7" t="s">
        <v>444</v>
      </c>
      <c r="AD3103" s="7" t="s">
        <v>445</v>
      </c>
      <c r="AE3103" s="7">
        <v>3.2301194482</v>
      </c>
      <c r="AF3103" s="7" t="s">
        <v>445</v>
      </c>
      <c r="AG3103" s="7">
        <v>5.2565264575999997</v>
      </c>
    </row>
    <row r="3104" spans="1:33" x14ac:dyDescent="0.25">
      <c r="A3104" s="1">
        <v>32407</v>
      </c>
      <c r="B3104" s="1">
        <v>10056000</v>
      </c>
      <c r="C3104" s="1">
        <v>9213073</v>
      </c>
      <c r="D3104" s="1">
        <v>141021</v>
      </c>
      <c r="E3104" s="1" t="s">
        <v>687</v>
      </c>
      <c r="F3104" s="1">
        <v>34203085</v>
      </c>
      <c r="G3104" s="1">
        <v>1.83</v>
      </c>
      <c r="H3104" s="1">
        <v>51.681125621309583</v>
      </c>
      <c r="I3104" s="1">
        <v>-24.905856750891225</v>
      </c>
      <c r="J3104" s="1">
        <v>11.300329027792937</v>
      </c>
      <c r="K3104" s="1">
        <v>-48.967241281610569</v>
      </c>
      <c r="L3104" s="1">
        <v>47.060313209565962</v>
      </c>
      <c r="M3104" s="1">
        <v>137.25</v>
      </c>
      <c r="N3104" s="1">
        <v>0.83776785714285706</v>
      </c>
      <c r="O3104" s="1">
        <v>0.96533690096206171</v>
      </c>
      <c r="P3104" s="1">
        <v>0.80872822693991286</v>
      </c>
      <c r="Q3104" s="1">
        <v>0.86517857142857135</v>
      </c>
      <c r="R3104" s="1">
        <v>0.9329846751933194</v>
      </c>
      <c r="S3104" s="1">
        <v>0.80719834844850569</v>
      </c>
      <c r="T3104" s="1">
        <v>0.80719834844850569</v>
      </c>
      <c r="U3104" s="1">
        <v>0.80872822693991286</v>
      </c>
      <c r="V3104" s="1">
        <v>406.790663</v>
      </c>
      <c r="W3104" s="1">
        <v>379.211635</v>
      </c>
      <c r="X3104" s="1">
        <v>262.000766</v>
      </c>
      <c r="Y3104" s="1">
        <v>389.46</v>
      </c>
      <c r="Z3104" s="7">
        <v>74463.375599999999</v>
      </c>
      <c r="AA3104" s="7">
        <v>5.5167257140999997</v>
      </c>
      <c r="AB3104" s="7">
        <v>4.9340648935000004</v>
      </c>
      <c r="AC3104" s="7" t="s">
        <v>444</v>
      </c>
      <c r="AD3104" s="7" t="s">
        <v>445</v>
      </c>
      <c r="AE3104" s="7">
        <v>3.3189401744999998</v>
      </c>
      <c r="AF3104" s="7" t="s">
        <v>445</v>
      </c>
      <c r="AG3104" s="7">
        <v>5.4322042046999997</v>
      </c>
    </row>
    <row r="3105" spans="1:33" x14ac:dyDescent="0.25">
      <c r="A3105" s="1">
        <v>32408</v>
      </c>
      <c r="B3105" s="1">
        <v>10057000</v>
      </c>
      <c r="C3105" s="1">
        <v>9213073</v>
      </c>
      <c r="D3105" s="1">
        <v>141024</v>
      </c>
      <c r="E3105" s="1" t="s">
        <v>687</v>
      </c>
      <c r="F3105" s="1">
        <v>34203085</v>
      </c>
      <c r="G3105" s="1">
        <v>1.83</v>
      </c>
      <c r="H3105" s="1">
        <v>71.08182411719342</v>
      </c>
      <c r="I3105" s="1">
        <v>-42.114025265953686</v>
      </c>
      <c r="J3105" s="1">
        <v>9.9004966420843026</v>
      </c>
      <c r="K3105" s="1">
        <v>-66.83847102346175</v>
      </c>
      <c r="L3105" s="1">
        <v>66.691978647204508</v>
      </c>
      <c r="M3105" s="1">
        <v>137.25</v>
      </c>
      <c r="N3105" s="1">
        <v>0.83776785714285706</v>
      </c>
      <c r="O3105" s="1">
        <v>0.96533690096206171</v>
      </c>
      <c r="P3105" s="1">
        <v>0.80872822693991286</v>
      </c>
      <c r="Q3105" s="1">
        <v>0.86517857142857135</v>
      </c>
      <c r="R3105" s="1">
        <v>0.9329846751933194</v>
      </c>
      <c r="S3105" s="1">
        <v>0.80719834844850569</v>
      </c>
      <c r="T3105" s="1">
        <v>0.80719834844850569</v>
      </c>
      <c r="U3105" s="1">
        <v>0.80872822693991286</v>
      </c>
      <c r="V3105" s="1">
        <v>406.790663</v>
      </c>
      <c r="W3105" s="1">
        <v>379.211635</v>
      </c>
      <c r="X3105" s="1">
        <v>262.000766</v>
      </c>
      <c r="Y3105" s="1">
        <v>389.46</v>
      </c>
      <c r="Z3105" s="7">
        <v>74463.375599999999</v>
      </c>
      <c r="AA3105" s="7">
        <v>3.5984413633000001</v>
      </c>
      <c r="AB3105" s="7">
        <v>3.3144524921</v>
      </c>
      <c r="AC3105" s="7" t="s">
        <v>444</v>
      </c>
      <c r="AD3105" s="7" t="s">
        <v>445</v>
      </c>
      <c r="AE3105" s="7">
        <v>2.1641445768000001</v>
      </c>
      <c r="AF3105" s="7" t="s">
        <v>445</v>
      </c>
      <c r="AG3105" s="7">
        <v>3.7123653554999998</v>
      </c>
    </row>
    <row r="3106" spans="1:33" x14ac:dyDescent="0.25">
      <c r="A3106" s="1">
        <v>32409</v>
      </c>
      <c r="B3106" s="1">
        <v>11051000</v>
      </c>
      <c r="C3106" s="1">
        <v>9213099</v>
      </c>
      <c r="D3106" s="1">
        <v>141033</v>
      </c>
      <c r="E3106" s="1" t="s">
        <v>687</v>
      </c>
      <c r="F3106" s="1">
        <v>34203085</v>
      </c>
      <c r="G3106" s="1">
        <v>1.83</v>
      </c>
      <c r="H3106" s="1">
        <v>53.198142114270212</v>
      </c>
      <c r="I3106" s="1">
        <v>-32.950251614959903</v>
      </c>
      <c r="J3106" s="1">
        <v>1.2478149606729523</v>
      </c>
      <c r="K3106" s="1">
        <v>-50.252059331252731</v>
      </c>
      <c r="L3106" s="1">
        <v>52.585714705990171</v>
      </c>
      <c r="M3106" s="1">
        <v>139.71499633789063</v>
      </c>
      <c r="N3106" s="1">
        <v>0.82984465462820856</v>
      </c>
      <c r="O3106" s="1">
        <v>0.96533690096206171</v>
      </c>
      <c r="P3106" s="1">
        <v>0.80107966717872725</v>
      </c>
      <c r="Q3106" s="1">
        <v>0.85989643641880575</v>
      </c>
      <c r="R3106" s="1">
        <v>0.9329846751933194</v>
      </c>
      <c r="S3106" s="1">
        <v>0.80227019743209227</v>
      </c>
      <c r="T3106" s="1">
        <v>0.80227019743209227</v>
      </c>
      <c r="U3106" s="1">
        <v>0.80107966717872725</v>
      </c>
      <c r="V3106" s="1">
        <v>406.790663</v>
      </c>
      <c r="W3106" s="1">
        <v>379.211635</v>
      </c>
      <c r="X3106" s="1">
        <v>262.000766</v>
      </c>
      <c r="Y3106" s="1">
        <v>389.46</v>
      </c>
      <c r="Z3106" s="7">
        <v>74463.375599999999</v>
      </c>
      <c r="AA3106" s="7">
        <v>4.7768299253000004</v>
      </c>
      <c r="AB3106" s="7">
        <v>4.7103259301999998</v>
      </c>
      <c r="AC3106" s="7" t="s">
        <v>444</v>
      </c>
      <c r="AD3106" s="7" t="s">
        <v>445</v>
      </c>
      <c r="AE3106" s="7">
        <v>3.1828217403000001</v>
      </c>
      <c r="AF3106" s="7" t="s">
        <v>445</v>
      </c>
      <c r="AG3106" s="7">
        <v>5.2084716791999996</v>
      </c>
    </row>
    <row r="3107" spans="1:33" x14ac:dyDescent="0.25">
      <c r="A3107" s="1">
        <v>32410</v>
      </c>
      <c r="B3107" s="1">
        <v>16051000</v>
      </c>
      <c r="C3107" s="1">
        <v>9213099</v>
      </c>
      <c r="D3107" s="1">
        <v>141036</v>
      </c>
      <c r="E3107" s="1" t="s">
        <v>687</v>
      </c>
      <c r="F3107" s="1">
        <v>34203085</v>
      </c>
      <c r="G3107" s="1">
        <v>1.83</v>
      </c>
      <c r="H3107" s="1">
        <v>53.135263337867713</v>
      </c>
      <c r="I3107" s="1">
        <v>-32.490600411429867</v>
      </c>
      <c r="J3107" s="1">
        <v>1.6886145950742517</v>
      </c>
      <c r="K3107" s="1">
        <v>-50.179428230843186</v>
      </c>
      <c r="L3107" s="1">
        <v>52.311762248746625</v>
      </c>
      <c r="M3107" s="1">
        <v>139.71499633789063</v>
      </c>
      <c r="N3107" s="1">
        <v>0.82984465462820856</v>
      </c>
      <c r="O3107" s="1">
        <v>0.96533690096206171</v>
      </c>
      <c r="P3107" s="1">
        <v>0.80107966717872725</v>
      </c>
      <c r="Q3107" s="1">
        <v>0.85989643641880575</v>
      </c>
      <c r="R3107" s="1">
        <v>0.9329846751933194</v>
      </c>
      <c r="S3107" s="1">
        <v>0.80227019743209227</v>
      </c>
      <c r="T3107" s="1">
        <v>0.80227019743209227</v>
      </c>
      <c r="U3107" s="1">
        <v>0.80107966717872725</v>
      </c>
      <c r="V3107" s="1">
        <v>406.790663</v>
      </c>
      <c r="W3107" s="1">
        <v>379.211635</v>
      </c>
      <c r="X3107" s="1">
        <v>262.000766</v>
      </c>
      <c r="Y3107" s="1">
        <v>389.46</v>
      </c>
      <c r="Z3107" s="7">
        <v>74463.375599999999</v>
      </c>
      <c r="AA3107" s="7">
        <v>4.8070827152</v>
      </c>
      <c r="AB3107" s="7">
        <v>4.7170833694000001</v>
      </c>
      <c r="AC3107" s="7" t="s">
        <v>444</v>
      </c>
      <c r="AD3107" s="7" t="s">
        <v>445</v>
      </c>
      <c r="AE3107" s="7">
        <v>3.1888760728999999</v>
      </c>
      <c r="AF3107" s="7" t="s">
        <v>445</v>
      </c>
      <c r="AG3107" s="7">
        <v>5.2174579938000001</v>
      </c>
    </row>
    <row r="3108" spans="1:33" x14ac:dyDescent="0.25">
      <c r="A3108" s="1">
        <v>32411</v>
      </c>
      <c r="B3108" s="1">
        <v>10058000</v>
      </c>
      <c r="C3108" s="1">
        <v>9213099</v>
      </c>
      <c r="D3108" s="1">
        <v>141027</v>
      </c>
      <c r="E3108" s="1" t="s">
        <v>687</v>
      </c>
      <c r="F3108" s="1">
        <v>34203085</v>
      </c>
      <c r="G3108" s="1">
        <v>1.83</v>
      </c>
      <c r="H3108" s="1">
        <v>58.189089957630657</v>
      </c>
      <c r="I3108" s="1">
        <v>-29.953862474551528</v>
      </c>
      <c r="J3108" s="1">
        <v>9.0214696179947858</v>
      </c>
      <c r="K3108" s="1">
        <v>-55.028332886346845</v>
      </c>
      <c r="L3108" s="1">
        <v>54.244399335931519</v>
      </c>
      <c r="M3108" s="1">
        <v>139.71499633789063</v>
      </c>
      <c r="N3108" s="1">
        <v>0.82984465462820856</v>
      </c>
      <c r="O3108" s="1">
        <v>0.96533690096206171</v>
      </c>
      <c r="P3108" s="1">
        <v>0.80107966717872725</v>
      </c>
      <c r="Q3108" s="1">
        <v>0.85989643641880575</v>
      </c>
      <c r="R3108" s="1">
        <v>0.9329846751933194</v>
      </c>
      <c r="S3108" s="1">
        <v>0.80227019743209227</v>
      </c>
      <c r="T3108" s="1">
        <v>0.80227019743209227</v>
      </c>
      <c r="U3108" s="1">
        <v>0.80107966717872725</v>
      </c>
      <c r="V3108" s="1">
        <v>406.790663</v>
      </c>
      <c r="W3108" s="1">
        <v>379.211635</v>
      </c>
      <c r="X3108" s="1">
        <v>262.000766</v>
      </c>
      <c r="Y3108" s="1">
        <v>389.46</v>
      </c>
      <c r="Z3108" s="7">
        <v>74463.375599999999</v>
      </c>
      <c r="AA3108" s="7">
        <v>4.6001860850999998</v>
      </c>
      <c r="AB3108" s="7">
        <v>4.2205444452999998</v>
      </c>
      <c r="AC3108" s="7" t="s">
        <v>444</v>
      </c>
      <c r="AD3108" s="7" t="s">
        <v>445</v>
      </c>
      <c r="AE3108" s="7">
        <v>2.8197669316999998</v>
      </c>
      <c r="AF3108" s="7" t="s">
        <v>445</v>
      </c>
      <c r="AG3108" s="7">
        <v>4.6695972931999998</v>
      </c>
    </row>
    <row r="3109" spans="1:33" x14ac:dyDescent="0.25">
      <c r="A3109" s="1">
        <v>32412</v>
      </c>
      <c r="B3109" s="1">
        <v>10093000</v>
      </c>
      <c r="C3109" s="1">
        <v>9213099</v>
      </c>
      <c r="D3109" s="1">
        <v>141030</v>
      </c>
      <c r="E3109" s="1" t="s">
        <v>687</v>
      </c>
      <c r="F3109" s="1">
        <v>34203085</v>
      </c>
      <c r="G3109" s="1">
        <v>1.83</v>
      </c>
      <c r="H3109" s="1">
        <v>49.102946888570429</v>
      </c>
      <c r="I3109" s="1">
        <v>-25.422214958745428</v>
      </c>
      <c r="J3109" s="1">
        <v>6.6439734953697096</v>
      </c>
      <c r="K3109" s="1">
        <v>-46.913401271037699</v>
      </c>
      <c r="L3109" s="1">
        <v>46.141154072252988</v>
      </c>
      <c r="M3109" s="1">
        <v>139.71499633789063</v>
      </c>
      <c r="N3109" s="1">
        <v>0.82984465462820856</v>
      </c>
      <c r="O3109" s="1">
        <v>0.96533690096206171</v>
      </c>
      <c r="P3109" s="1">
        <v>0.80107966717872725</v>
      </c>
      <c r="Q3109" s="1">
        <v>0.85989643641880575</v>
      </c>
      <c r="R3109" s="1">
        <v>0.9329846751933194</v>
      </c>
      <c r="S3109" s="1">
        <v>0.80227019743209227</v>
      </c>
      <c r="T3109" s="1">
        <v>0.80227019743209227</v>
      </c>
      <c r="U3109" s="1">
        <v>0.80107966717872725</v>
      </c>
      <c r="V3109" s="1">
        <v>406.790663</v>
      </c>
      <c r="W3109" s="1">
        <v>379.211635</v>
      </c>
      <c r="X3109" s="1">
        <v>262.000766</v>
      </c>
      <c r="Y3109" s="1">
        <v>389.46</v>
      </c>
      <c r="Z3109" s="7">
        <v>74463.375599999999</v>
      </c>
      <c r="AA3109" s="7">
        <v>5.5836829716</v>
      </c>
      <c r="AB3109" s="7">
        <v>5.1865682124000001</v>
      </c>
      <c r="AC3109" s="7" t="s">
        <v>444</v>
      </c>
      <c r="AD3109" s="7" t="s">
        <v>445</v>
      </c>
      <c r="AE3109" s="7">
        <v>3.4804981215000002</v>
      </c>
      <c r="AF3109" s="7" t="s">
        <v>445</v>
      </c>
      <c r="AG3109" s="7">
        <v>5.6503062818999998</v>
      </c>
    </row>
    <row r="3110" spans="1:33" x14ac:dyDescent="0.25">
      <c r="A3110" s="1">
        <v>226261</v>
      </c>
      <c r="B3110" s="1">
        <v>20001000</v>
      </c>
      <c r="C3110" s="1">
        <v>9211006</v>
      </c>
      <c r="D3110" s="1">
        <v>142002</v>
      </c>
      <c r="E3110" s="1" t="s">
        <v>633</v>
      </c>
      <c r="F3110" s="1">
        <v>34203085</v>
      </c>
      <c r="G3110" s="1">
        <v>1.83</v>
      </c>
      <c r="H3110" s="1">
        <v>71.139205077535706</v>
      </c>
      <c r="I3110" s="1">
        <v>-29.430895160989166</v>
      </c>
      <c r="J3110" s="1">
        <v>18.417906358501227</v>
      </c>
      <c r="K3110" s="1">
        <v>-68.675758579785395</v>
      </c>
      <c r="L3110" s="1">
        <v>63.951733862958292</v>
      </c>
      <c r="M3110" s="1">
        <v>132.83750915527344</v>
      </c>
      <c r="N3110" s="1">
        <v>0.85195086342947812</v>
      </c>
      <c r="O3110" s="1">
        <v>0.96533690096206171</v>
      </c>
      <c r="P3110" s="1">
        <v>0.82241960627496513</v>
      </c>
      <c r="Q3110" s="1">
        <v>0.87463390895298543</v>
      </c>
      <c r="R3110" s="1">
        <v>0.9329846751933194</v>
      </c>
      <c r="S3110" s="1">
        <v>0.81602003345756435</v>
      </c>
      <c r="T3110" s="1">
        <v>0.81602003345756435</v>
      </c>
      <c r="U3110" s="1">
        <v>0.82241960627496513</v>
      </c>
      <c r="V3110" s="1">
        <v>406.790663</v>
      </c>
      <c r="W3110" s="1">
        <v>379.211635</v>
      </c>
      <c r="X3110" s="1">
        <v>262.000766</v>
      </c>
      <c r="Y3110" s="1">
        <v>389.46</v>
      </c>
      <c r="Z3110" s="7">
        <v>74463.375599999999</v>
      </c>
      <c r="AA3110" s="7">
        <v>3.8766634571999998</v>
      </c>
      <c r="AB3110" s="7">
        <v>3.3839551371000001</v>
      </c>
      <c r="AC3110" s="7" t="s">
        <v>444</v>
      </c>
      <c r="AD3110" s="7" t="s">
        <v>445</v>
      </c>
      <c r="AE3110" s="7">
        <v>2.1131490682999998</v>
      </c>
      <c r="AF3110" s="7" t="s">
        <v>445</v>
      </c>
      <c r="AG3110" s="7">
        <v>3.6639388699</v>
      </c>
    </row>
    <row r="3111" spans="1:33" x14ac:dyDescent="0.25">
      <c r="A3111" s="1">
        <v>226262</v>
      </c>
      <c r="B3111" s="1">
        <v>20001000</v>
      </c>
      <c r="C3111" s="1">
        <v>9211013</v>
      </c>
      <c r="D3111" s="1">
        <v>142003</v>
      </c>
      <c r="E3111" s="1" t="s">
        <v>634</v>
      </c>
      <c r="F3111" s="1">
        <v>34203085</v>
      </c>
      <c r="G3111" s="1">
        <v>1.83</v>
      </c>
      <c r="H3111" s="1">
        <v>44.792493231051878</v>
      </c>
      <c r="I3111" s="1">
        <v>-19.824425078960687</v>
      </c>
      <c r="J3111" s="1">
        <v>11.431514741756372</v>
      </c>
      <c r="K3111" s="1">
        <v>-42.759236400004404</v>
      </c>
      <c r="L3111" s="1">
        <v>40.31476955615053</v>
      </c>
      <c r="M3111" s="1">
        <v>119.41749572753906</v>
      </c>
      <c r="N3111" s="1">
        <v>0.89333158794202294</v>
      </c>
      <c r="O3111" s="1">
        <v>0.96533690096206171</v>
      </c>
      <c r="P3111" s="1">
        <v>0.86236594663546995</v>
      </c>
      <c r="Q3111" s="1">
        <v>0.90208224246376456</v>
      </c>
      <c r="R3111" s="1">
        <v>0.9329846751933194</v>
      </c>
      <c r="S3111" s="1">
        <v>0.84162890798271661</v>
      </c>
      <c r="T3111" s="1">
        <v>0.84162890798271661</v>
      </c>
      <c r="U3111" s="1">
        <v>0.86236594663546995</v>
      </c>
      <c r="V3111" s="1">
        <v>406.790663</v>
      </c>
      <c r="W3111" s="1">
        <v>379.211635</v>
      </c>
      <c r="X3111" s="1">
        <v>262.000766</v>
      </c>
      <c r="Y3111" s="1">
        <v>389.46</v>
      </c>
      <c r="Z3111" s="7">
        <v>74463.375599999999</v>
      </c>
      <c r="AA3111" s="7">
        <v>7.1116475225000002</v>
      </c>
      <c r="AB3111" s="7">
        <v>6.3007590559000004</v>
      </c>
      <c r="AC3111" s="7" t="s">
        <v>444</v>
      </c>
      <c r="AD3111" s="7" t="s">
        <v>445</v>
      </c>
      <c r="AE3111" s="7">
        <v>4.1569540793000002</v>
      </c>
      <c r="AF3111" s="7" t="s">
        <v>445</v>
      </c>
      <c r="AG3111" s="7">
        <v>6.8546080297999996</v>
      </c>
    </row>
    <row r="3112" spans="1:33" x14ac:dyDescent="0.25">
      <c r="A3112" s="1">
        <v>226263</v>
      </c>
      <c r="B3112" s="1">
        <v>20001000</v>
      </c>
      <c r="C3112" s="1">
        <v>9211005</v>
      </c>
      <c r="D3112" s="1">
        <v>142001</v>
      </c>
      <c r="E3112" s="1" t="s">
        <v>635</v>
      </c>
      <c r="F3112" s="1">
        <v>34203085</v>
      </c>
      <c r="G3112" s="1">
        <v>1.83</v>
      </c>
      <c r="H3112" s="1">
        <v>78.340450602639152</v>
      </c>
      <c r="I3112" s="1">
        <v>-35.516717183071457</v>
      </c>
      <c r="J3112" s="1">
        <v>16.050807683825241</v>
      </c>
      <c r="K3112" s="1">
        <v>-75.110235190996647</v>
      </c>
      <c r="L3112" s="1">
        <v>71.675867705229322</v>
      </c>
      <c r="M3112" s="1">
        <v>124.55000305175781</v>
      </c>
      <c r="N3112" s="1">
        <v>0.87858927590506397</v>
      </c>
      <c r="O3112" s="1">
        <v>0.96533690096206171</v>
      </c>
      <c r="P3112" s="1">
        <v>0.84813464882069622</v>
      </c>
      <c r="Q3112" s="1">
        <v>0.89239285060337603</v>
      </c>
      <c r="R3112" s="1">
        <v>0.9329846751933194</v>
      </c>
      <c r="S3112" s="1">
        <v>0.83258885386503123</v>
      </c>
      <c r="T3112" s="1">
        <v>0.83258885386503123</v>
      </c>
      <c r="U3112" s="1">
        <v>0.84813464882069622</v>
      </c>
      <c r="V3112" s="1">
        <v>406.790663</v>
      </c>
      <c r="W3112" s="1">
        <v>379.211635</v>
      </c>
      <c r="X3112" s="1">
        <v>262.000766</v>
      </c>
      <c r="Y3112" s="1">
        <v>389.46</v>
      </c>
      <c r="Z3112" s="7">
        <v>74463.375599999999</v>
      </c>
      <c r="AA3112" s="7">
        <v>3.4871800952999998</v>
      </c>
      <c r="AB3112" s="7">
        <v>3.1054464763</v>
      </c>
      <c r="AC3112" s="7" t="s">
        <v>444</v>
      </c>
      <c r="AD3112" s="7" t="s">
        <v>445</v>
      </c>
      <c r="AE3112" s="7">
        <v>1.9042502253</v>
      </c>
      <c r="AF3112" s="7" t="s">
        <v>445</v>
      </c>
      <c r="AG3112" s="7">
        <v>3.3977298099</v>
      </c>
    </row>
    <row r="3113" spans="1:33" x14ac:dyDescent="0.25">
      <c r="A3113" s="1">
        <v>232555</v>
      </c>
      <c r="B3113" s="1">
        <v>20002000</v>
      </c>
      <c r="C3113" s="1">
        <v>9211006</v>
      </c>
      <c r="D3113" s="1">
        <v>142009</v>
      </c>
      <c r="E3113" s="1" t="s">
        <v>633</v>
      </c>
      <c r="F3113" s="1">
        <v>34203085</v>
      </c>
      <c r="G3113" s="1">
        <v>1.83</v>
      </c>
      <c r="H3113" s="1">
        <v>58.321786705408513</v>
      </c>
      <c r="I3113" s="1">
        <v>-31.010502620267317</v>
      </c>
      <c r="J3113" s="1">
        <v>7.7011193666139572</v>
      </c>
      <c r="K3113" s="1">
        <v>-56.737898859168524</v>
      </c>
      <c r="L3113" s="1">
        <v>54.878014318459172</v>
      </c>
      <c r="M3113" s="1">
        <v>132.83750915527344</v>
      </c>
      <c r="N3113" s="1">
        <v>0.85195086342947812</v>
      </c>
      <c r="O3113" s="1">
        <v>0.96533690096206171</v>
      </c>
      <c r="P3113" s="1">
        <v>0.82241960627496513</v>
      </c>
      <c r="Q3113" s="1">
        <v>0.87463390895298543</v>
      </c>
      <c r="R3113" s="1">
        <v>0.9329846751933194</v>
      </c>
      <c r="S3113" s="1">
        <v>0.81602003345756435</v>
      </c>
      <c r="T3113" s="1">
        <v>0.81602003345756435</v>
      </c>
      <c r="U3113" s="1">
        <v>0.82241960627496513</v>
      </c>
      <c r="V3113" s="1">
        <v>406.790663</v>
      </c>
      <c r="W3113" s="1">
        <v>379.211635</v>
      </c>
      <c r="X3113" s="1">
        <v>262.000766</v>
      </c>
      <c r="Y3113" s="1">
        <v>389.46</v>
      </c>
      <c r="Z3113" s="7">
        <v>74463.375599999999</v>
      </c>
      <c r="AA3113" s="7">
        <v>4.6829877579000003</v>
      </c>
      <c r="AB3113" s="7">
        <v>4.3474199123000004</v>
      </c>
      <c r="AC3113" s="7" t="s">
        <v>444</v>
      </c>
      <c r="AD3113" s="7" t="s">
        <v>445</v>
      </c>
      <c r="AE3113" s="7">
        <v>2.7681669243</v>
      </c>
      <c r="AF3113" s="7" t="s">
        <v>445</v>
      </c>
      <c r="AG3113" s="7">
        <v>4.6452485252000004</v>
      </c>
    </row>
    <row r="3114" spans="1:33" x14ac:dyDescent="0.25">
      <c r="A3114" s="1">
        <v>232556</v>
      </c>
      <c r="B3114" s="1">
        <v>20002000</v>
      </c>
      <c r="C3114" s="1">
        <v>9211013</v>
      </c>
      <c r="D3114" s="1">
        <v>142010</v>
      </c>
      <c r="E3114" s="1" t="s">
        <v>634</v>
      </c>
      <c r="F3114" s="1">
        <v>34203085</v>
      </c>
      <c r="G3114" s="1">
        <v>1.83</v>
      </c>
      <c r="H3114" s="1">
        <v>31.962382903885612</v>
      </c>
      <c r="I3114" s="1">
        <v>-21.347574468649022</v>
      </c>
      <c r="J3114" s="1">
        <v>0.72741195091184474</v>
      </c>
      <c r="K3114" s="1">
        <v>-30.877827125264385</v>
      </c>
      <c r="L3114" s="1">
        <v>31.606731572555969</v>
      </c>
      <c r="M3114" s="1">
        <v>119.41749572753906</v>
      </c>
      <c r="N3114" s="1">
        <v>0.89333158794202294</v>
      </c>
      <c r="O3114" s="1">
        <v>0.96533690096206171</v>
      </c>
      <c r="P3114" s="1">
        <v>0.86236594663546995</v>
      </c>
      <c r="Q3114" s="1">
        <v>0.90208224246376456</v>
      </c>
      <c r="R3114" s="1">
        <v>0.9329846751933194</v>
      </c>
      <c r="S3114" s="1">
        <v>0.84162890798271661</v>
      </c>
      <c r="T3114" s="1">
        <v>0.84162890798271661</v>
      </c>
      <c r="U3114" s="1">
        <v>0.86236594663546995</v>
      </c>
      <c r="V3114" s="1">
        <v>406.790663</v>
      </c>
      <c r="W3114" s="1">
        <v>379.211635</v>
      </c>
      <c r="X3114" s="1">
        <v>262.000766</v>
      </c>
      <c r="Y3114" s="1">
        <v>389.46</v>
      </c>
      <c r="Z3114" s="7">
        <v>74463.375599999999</v>
      </c>
      <c r="AA3114" s="7">
        <v>9.3465048209999999</v>
      </c>
      <c r="AB3114" s="7">
        <v>9.2313773529999992</v>
      </c>
      <c r="AC3114" s="7" t="s">
        <v>444</v>
      </c>
      <c r="AD3114" s="7" t="s">
        <v>445</v>
      </c>
      <c r="AE3114" s="7">
        <v>6.1412867779000004</v>
      </c>
      <c r="AF3114" s="7" t="s">
        <v>445</v>
      </c>
      <c r="AG3114" s="7">
        <v>9.8769648918000001</v>
      </c>
    </row>
    <row r="3115" spans="1:33" x14ac:dyDescent="0.25">
      <c r="A3115" s="1">
        <v>232557</v>
      </c>
      <c r="B3115" s="1">
        <v>20002000</v>
      </c>
      <c r="C3115" s="1">
        <v>9211005</v>
      </c>
      <c r="D3115" s="1">
        <v>142008</v>
      </c>
      <c r="E3115" s="1" t="s">
        <v>635</v>
      </c>
      <c r="F3115" s="1">
        <v>34203085</v>
      </c>
      <c r="G3115" s="1">
        <v>1.83</v>
      </c>
      <c r="H3115" s="1">
        <v>65.517431447361687</v>
      </c>
      <c r="I3115" s="1">
        <v>-37.093842996825423</v>
      </c>
      <c r="J3115" s="1">
        <v>5.339614119417277</v>
      </c>
      <c r="K3115" s="1">
        <v>-63.174850802499989</v>
      </c>
      <c r="L3115" s="1">
        <v>63.018003109427447</v>
      </c>
      <c r="M3115" s="1">
        <v>124.55000305175781</v>
      </c>
      <c r="N3115" s="1">
        <v>0.87858927590506397</v>
      </c>
      <c r="O3115" s="1">
        <v>0.96533690096206171</v>
      </c>
      <c r="P3115" s="1">
        <v>0.84813464882069622</v>
      </c>
      <c r="Q3115" s="1">
        <v>0.89239285060337603</v>
      </c>
      <c r="R3115" s="1">
        <v>0.9329846751933194</v>
      </c>
      <c r="S3115" s="1">
        <v>0.83258885386503123</v>
      </c>
      <c r="T3115" s="1">
        <v>0.83258885386503123</v>
      </c>
      <c r="U3115" s="1">
        <v>0.84813464882069622</v>
      </c>
      <c r="V3115" s="1">
        <v>406.790663</v>
      </c>
      <c r="W3115" s="1">
        <v>379.211635</v>
      </c>
      <c r="X3115" s="1">
        <v>262.000766</v>
      </c>
      <c r="Y3115" s="1">
        <v>389.46</v>
      </c>
      <c r="Z3115" s="7">
        <v>74463.375599999999</v>
      </c>
      <c r="AA3115" s="7">
        <v>4.1036610334999999</v>
      </c>
      <c r="AB3115" s="7">
        <v>3.9089611691999999</v>
      </c>
      <c r="AC3115" s="7" t="s">
        <v>444</v>
      </c>
      <c r="AD3115" s="7" t="s">
        <v>445</v>
      </c>
      <c r="AE3115" s="7">
        <v>2.4529391791999999</v>
      </c>
      <c r="AF3115" s="7" t="s">
        <v>445</v>
      </c>
      <c r="AG3115" s="7">
        <v>4.2285761838999996</v>
      </c>
    </row>
    <row r="3116" spans="1:33" x14ac:dyDescent="0.25">
      <c r="A3116" s="1">
        <v>238849</v>
      </c>
      <c r="B3116" s="1">
        <v>20003000</v>
      </c>
      <c r="C3116" s="1">
        <v>9211022</v>
      </c>
      <c r="D3116" s="1">
        <v>142017</v>
      </c>
      <c r="E3116" s="1" t="s">
        <v>636</v>
      </c>
      <c r="F3116" s="1">
        <v>34203085</v>
      </c>
      <c r="G3116" s="1">
        <v>1.83</v>
      </c>
      <c r="H3116" s="1">
        <v>53.317126280917307</v>
      </c>
      <c r="I3116" s="1">
        <v>-28.014017273045567</v>
      </c>
      <c r="J3116" s="1">
        <v>9.7080147216888903</v>
      </c>
      <c r="K3116" s="1">
        <v>-50.57901234352989</v>
      </c>
      <c r="L3116" s="1">
        <v>49.188486465792714</v>
      </c>
      <c r="M3116" s="1">
        <v>114.66500091552734</v>
      </c>
      <c r="N3116" s="1">
        <v>0.90333684017783711</v>
      </c>
      <c r="O3116" s="1">
        <v>0.96533690096206171</v>
      </c>
      <c r="P3116" s="1">
        <v>0.87202438582213448</v>
      </c>
      <c r="Q3116" s="1">
        <v>0.90833552511114846</v>
      </c>
      <c r="R3116" s="1">
        <v>0.9329846751933194</v>
      </c>
      <c r="S3116" s="1">
        <v>0.84746312486237807</v>
      </c>
      <c r="T3116" s="1">
        <v>0.84746312486237807</v>
      </c>
      <c r="U3116" s="1">
        <v>0.87202438582213448</v>
      </c>
      <c r="V3116" s="1">
        <v>406.790663</v>
      </c>
      <c r="W3116" s="1">
        <v>379.211635</v>
      </c>
      <c r="X3116" s="1">
        <v>262.000766</v>
      </c>
      <c r="Y3116" s="1">
        <v>389.46</v>
      </c>
      <c r="Z3116" s="7">
        <v>74463.375599999999</v>
      </c>
      <c r="AA3116" s="7">
        <v>5.72274788</v>
      </c>
      <c r="AB3116" s="7">
        <v>5.2021683495</v>
      </c>
      <c r="AC3116" s="7" t="s">
        <v>444</v>
      </c>
      <c r="AD3116" s="7" t="s">
        <v>445</v>
      </c>
      <c r="AE3116" s="7">
        <v>3.3898838191</v>
      </c>
      <c r="AF3116" s="7" t="s">
        <v>445</v>
      </c>
      <c r="AG3116" s="7">
        <v>5.7146154416000003</v>
      </c>
    </row>
    <row r="3117" spans="1:33" x14ac:dyDescent="0.25">
      <c r="A3117" s="1">
        <v>238850</v>
      </c>
      <c r="B3117" s="1">
        <v>20003000</v>
      </c>
      <c r="C3117" s="1">
        <v>9211013</v>
      </c>
      <c r="D3117" s="1">
        <v>142015</v>
      </c>
      <c r="E3117" s="1" t="s">
        <v>634</v>
      </c>
      <c r="F3117" s="1">
        <v>34203085</v>
      </c>
      <c r="G3117" s="1">
        <v>1.83</v>
      </c>
      <c r="H3117" s="1">
        <v>41.343074893521816</v>
      </c>
      <c r="I3117" s="1">
        <v>-21.00934188746141</v>
      </c>
      <c r="J3117" s="1">
        <v>8.3304157862188752</v>
      </c>
      <c r="K3117" s="1">
        <v>-39.554398664715578</v>
      </c>
      <c r="L3117" s="1">
        <v>37.875807854785748</v>
      </c>
      <c r="M3117" s="1">
        <v>119.41749572753906</v>
      </c>
      <c r="N3117" s="1">
        <v>0.89333158794202294</v>
      </c>
      <c r="O3117" s="1">
        <v>0.96533690096206171</v>
      </c>
      <c r="P3117" s="1">
        <v>0.86236594663546995</v>
      </c>
      <c r="Q3117" s="1">
        <v>0.90208224246376456</v>
      </c>
      <c r="R3117" s="1">
        <v>0.9329846751933194</v>
      </c>
      <c r="S3117" s="1">
        <v>0.84162890798271661</v>
      </c>
      <c r="T3117" s="1">
        <v>0.84162890798271661</v>
      </c>
      <c r="U3117" s="1">
        <v>0.86236594663546995</v>
      </c>
      <c r="V3117" s="1">
        <v>406.790663</v>
      </c>
      <c r="W3117" s="1">
        <v>379.211635</v>
      </c>
      <c r="X3117" s="1">
        <v>262.000766</v>
      </c>
      <c r="Y3117" s="1">
        <v>389.46</v>
      </c>
      <c r="Z3117" s="7">
        <v>74463.375599999999</v>
      </c>
      <c r="AA3117" s="7">
        <v>7.6339861540999996</v>
      </c>
      <c r="AB3117" s="7">
        <v>6.9098906270000002</v>
      </c>
      <c r="AC3117" s="7" t="s">
        <v>444</v>
      </c>
      <c r="AD3117" s="7" t="s">
        <v>445</v>
      </c>
      <c r="AE3117" s="7">
        <v>4.5747887978000001</v>
      </c>
      <c r="AF3117" s="7" t="s">
        <v>445</v>
      </c>
      <c r="AG3117" s="7">
        <v>7.4910162437999999</v>
      </c>
    </row>
    <row r="3118" spans="1:33" x14ac:dyDescent="0.25">
      <c r="A3118" s="1">
        <v>238851</v>
      </c>
      <c r="B3118" s="1">
        <v>20003000</v>
      </c>
      <c r="C3118" s="1">
        <v>9211016</v>
      </c>
      <c r="D3118" s="1">
        <v>142016</v>
      </c>
      <c r="E3118" s="1" t="s">
        <v>634</v>
      </c>
      <c r="F3118" s="1">
        <v>34203085</v>
      </c>
      <c r="G3118" s="1">
        <v>1.83</v>
      </c>
      <c r="H3118" s="1">
        <v>47.936000513592894</v>
      </c>
      <c r="I3118" s="1">
        <v>-25.444302381692239</v>
      </c>
      <c r="J3118" s="1">
        <v>8.7384228525919312</v>
      </c>
      <c r="K3118" s="1">
        <v>-45.645772499398348</v>
      </c>
      <c r="L3118" s="1">
        <v>44.22320628716011</v>
      </c>
      <c r="M3118" s="1">
        <v>116.6824951171875</v>
      </c>
      <c r="N3118" s="1">
        <v>0.89908948396381572</v>
      </c>
      <c r="O3118" s="1">
        <v>0.96533690096206171</v>
      </c>
      <c r="P3118" s="1">
        <v>0.86792425613720914</v>
      </c>
      <c r="Q3118" s="1">
        <v>0.90568092747738504</v>
      </c>
      <c r="R3118" s="1">
        <v>0.9329846751933194</v>
      </c>
      <c r="S3118" s="1">
        <v>0.84498642595127238</v>
      </c>
      <c r="T3118" s="1">
        <v>0.84498642595127238</v>
      </c>
      <c r="U3118" s="1">
        <v>0.86792425613720914</v>
      </c>
      <c r="V3118" s="1">
        <v>406.790663</v>
      </c>
      <c r="W3118" s="1">
        <v>379.211635</v>
      </c>
      <c r="X3118" s="1">
        <v>262.000766</v>
      </c>
      <c r="Y3118" s="1">
        <v>389.46</v>
      </c>
      <c r="Z3118" s="7">
        <v>74463.375599999999</v>
      </c>
      <c r="AA3118" s="7">
        <v>6.4424042004000004</v>
      </c>
      <c r="AB3118" s="7">
        <v>5.8659665532999998</v>
      </c>
      <c r="AC3118" s="7" t="s">
        <v>444</v>
      </c>
      <c r="AD3118" s="7" t="s">
        <v>445</v>
      </c>
      <c r="AE3118" s="7">
        <v>3.8501116036999998</v>
      </c>
      <c r="AF3118" s="7" t="s">
        <v>445</v>
      </c>
      <c r="AG3118" s="7">
        <v>6.4053250122999996</v>
      </c>
    </row>
    <row r="3119" spans="1:33" x14ac:dyDescent="0.25">
      <c r="A3119" s="1">
        <v>245143</v>
      </c>
      <c r="B3119" s="1">
        <v>20004000</v>
      </c>
      <c r="C3119" s="1">
        <v>9211016</v>
      </c>
      <c r="D3119" s="1">
        <v>142025</v>
      </c>
      <c r="E3119" s="1" t="s">
        <v>634</v>
      </c>
      <c r="F3119" s="1">
        <v>34203085</v>
      </c>
      <c r="G3119" s="1">
        <v>1.83</v>
      </c>
      <c r="H3119" s="1">
        <v>38.979429339855265</v>
      </c>
      <c r="I3119" s="1">
        <v>-22.736754117561325</v>
      </c>
      <c r="J3119" s="1">
        <v>5.068594351363167</v>
      </c>
      <c r="K3119" s="1">
        <v>-37.593848608599963</v>
      </c>
      <c r="L3119" s="1">
        <v>36.711943052615702</v>
      </c>
      <c r="M3119" s="1">
        <v>116.6824951171875</v>
      </c>
      <c r="N3119" s="1">
        <v>0.89908948396381572</v>
      </c>
      <c r="O3119" s="1">
        <v>0.96533690096206171</v>
      </c>
      <c r="P3119" s="1">
        <v>0.86792425613720914</v>
      </c>
      <c r="Q3119" s="1">
        <v>0.90568092747738504</v>
      </c>
      <c r="R3119" s="1">
        <v>0.9329846751933194</v>
      </c>
      <c r="S3119" s="1">
        <v>0.84498642595127238</v>
      </c>
      <c r="T3119" s="1">
        <v>0.84498642595127238</v>
      </c>
      <c r="U3119" s="1">
        <v>0.86792425613720914</v>
      </c>
      <c r="V3119" s="1">
        <v>406.790663</v>
      </c>
      <c r="W3119" s="1">
        <v>379.211635</v>
      </c>
      <c r="X3119" s="1">
        <v>262.000766</v>
      </c>
      <c r="Y3119" s="1">
        <v>389.46</v>
      </c>
      <c r="Z3119" s="7">
        <v>74463.375599999999</v>
      </c>
      <c r="AA3119" s="7">
        <v>7.9651200361000001</v>
      </c>
      <c r="AB3119" s="7">
        <v>7.4436068408000002</v>
      </c>
      <c r="AC3119" s="7" t="s">
        <v>444</v>
      </c>
      <c r="AD3119" s="7" t="s">
        <v>445</v>
      </c>
      <c r="AE3119" s="7">
        <v>4.8889179760000001</v>
      </c>
      <c r="AF3119" s="7" t="s">
        <v>445</v>
      </c>
      <c r="AG3119" s="7">
        <v>7.9914119810999997</v>
      </c>
    </row>
    <row r="3120" spans="1:33" x14ac:dyDescent="0.25">
      <c r="A3120" s="1">
        <v>245144</v>
      </c>
      <c r="B3120" s="1">
        <v>20004000</v>
      </c>
      <c r="C3120" s="1">
        <v>9211013</v>
      </c>
      <c r="D3120" s="1">
        <v>142024</v>
      </c>
      <c r="E3120" s="1" t="s">
        <v>634</v>
      </c>
      <c r="F3120" s="1">
        <v>34203085</v>
      </c>
      <c r="G3120" s="1">
        <v>1.83</v>
      </c>
      <c r="H3120" s="1">
        <v>32.409473136026449</v>
      </c>
      <c r="I3120" s="1">
        <v>-18.278306334046079</v>
      </c>
      <c r="J3120" s="1">
        <v>4.6376192441985307</v>
      </c>
      <c r="K3120" s="1">
        <v>-31.525962396385292</v>
      </c>
      <c r="L3120" s="1">
        <v>30.361364966566466</v>
      </c>
      <c r="M3120" s="1">
        <v>119.41749572753906</v>
      </c>
      <c r="N3120" s="1">
        <v>0.89333158794202294</v>
      </c>
      <c r="O3120" s="1">
        <v>0.96533690096206171</v>
      </c>
      <c r="P3120" s="1">
        <v>0.86236594663546995</v>
      </c>
      <c r="Q3120" s="1">
        <v>0.90208224246376456</v>
      </c>
      <c r="R3120" s="1">
        <v>0.9329846751933194</v>
      </c>
      <c r="S3120" s="1">
        <v>0.84162890798271661</v>
      </c>
      <c r="T3120" s="1">
        <v>0.84162890798271661</v>
      </c>
      <c r="U3120" s="1">
        <v>0.86236594663546995</v>
      </c>
      <c r="V3120" s="1">
        <v>406.790663</v>
      </c>
      <c r="W3120" s="1">
        <v>379.211635</v>
      </c>
      <c r="X3120" s="1">
        <v>262.000766</v>
      </c>
      <c r="Y3120" s="1">
        <v>389.46</v>
      </c>
      <c r="Z3120" s="7">
        <v>74463.375599999999</v>
      </c>
      <c r="AA3120" s="7">
        <v>9.7708991657999995</v>
      </c>
      <c r="AB3120" s="7">
        <v>9.0902350130999992</v>
      </c>
      <c r="AC3120" s="7" t="s">
        <v>444</v>
      </c>
      <c r="AD3120" s="7" t="s">
        <v>445</v>
      </c>
      <c r="AE3120" s="7">
        <v>5.9944706462999999</v>
      </c>
      <c r="AF3120" s="7" t="s">
        <v>445</v>
      </c>
      <c r="AG3120" s="7">
        <v>9.6533477821999991</v>
      </c>
    </row>
    <row r="3121" spans="1:33" x14ac:dyDescent="0.25">
      <c r="A3121" s="1">
        <v>245145</v>
      </c>
      <c r="B3121" s="1">
        <v>20004000</v>
      </c>
      <c r="C3121" s="1">
        <v>9211022</v>
      </c>
      <c r="D3121" s="1">
        <v>142026</v>
      </c>
      <c r="E3121" s="1" t="s">
        <v>636</v>
      </c>
      <c r="F3121" s="1">
        <v>34203085</v>
      </c>
      <c r="G3121" s="1">
        <v>1.83</v>
      </c>
      <c r="H3121" s="1">
        <v>44.360859502168552</v>
      </c>
      <c r="I3121" s="1">
        <v>-25.307265599472579</v>
      </c>
      <c r="J3121" s="1">
        <v>6.0378814922875712</v>
      </c>
      <c r="K3121" s="1">
        <v>-42.5262904867229</v>
      </c>
      <c r="L3121" s="1">
        <v>41.672296886929544</v>
      </c>
      <c r="M3121" s="1">
        <v>114.66500091552734</v>
      </c>
      <c r="N3121" s="1">
        <v>0.90333684017783711</v>
      </c>
      <c r="O3121" s="1">
        <v>0.96533690096206171</v>
      </c>
      <c r="P3121" s="1">
        <v>0.87202438582213448</v>
      </c>
      <c r="Q3121" s="1">
        <v>0.90833552511114846</v>
      </c>
      <c r="R3121" s="1">
        <v>0.9329846751933194</v>
      </c>
      <c r="S3121" s="1">
        <v>0.84746312486237807</v>
      </c>
      <c r="T3121" s="1">
        <v>0.84746312486237807</v>
      </c>
      <c r="U3121" s="1">
        <v>0.87202438582213448</v>
      </c>
      <c r="V3121" s="1">
        <v>406.790663</v>
      </c>
      <c r="W3121" s="1">
        <v>379.211635</v>
      </c>
      <c r="X3121" s="1">
        <v>262.000766</v>
      </c>
      <c r="Y3121" s="1">
        <v>389.46</v>
      </c>
      <c r="Z3121" s="7">
        <v>74463.375599999999</v>
      </c>
      <c r="AA3121" s="7">
        <v>6.9352907761000004</v>
      </c>
      <c r="AB3121" s="7">
        <v>6.4543594696</v>
      </c>
      <c r="AC3121" s="7" t="s">
        <v>444</v>
      </c>
      <c r="AD3121" s="7" t="s">
        <v>445</v>
      </c>
      <c r="AE3121" s="7">
        <v>4.2211463857</v>
      </c>
      <c r="AF3121" s="7" t="s">
        <v>445</v>
      </c>
      <c r="AG3121" s="7">
        <v>6.9860860990999996</v>
      </c>
    </row>
    <row r="3122" spans="1:33" x14ac:dyDescent="0.25">
      <c r="A3122" s="1">
        <v>251437</v>
      </c>
      <c r="B3122" s="1">
        <v>20005000</v>
      </c>
      <c r="C3122" s="1">
        <v>9211005</v>
      </c>
      <c r="D3122" s="1">
        <v>142033</v>
      </c>
      <c r="E3122" s="1" t="s">
        <v>635</v>
      </c>
      <c r="F3122" s="1">
        <v>34203085</v>
      </c>
      <c r="G3122" s="1">
        <v>1.83</v>
      </c>
      <c r="H3122" s="1">
        <v>80.897514158921041</v>
      </c>
      <c r="I3122" s="1">
        <v>-36.222264901264822</v>
      </c>
      <c r="J3122" s="1">
        <v>17.425679713805025</v>
      </c>
      <c r="K3122" s="1">
        <v>-77.665675411028346</v>
      </c>
      <c r="L3122" s="1">
        <v>73.745300802134636</v>
      </c>
      <c r="M3122" s="1">
        <v>124.55000305175781</v>
      </c>
      <c r="N3122" s="1">
        <v>0.87858927590506397</v>
      </c>
      <c r="O3122" s="1">
        <v>0.96533690096206171</v>
      </c>
      <c r="P3122" s="1">
        <v>0.84813464882069622</v>
      </c>
      <c r="Q3122" s="1">
        <v>0.89239285060337603</v>
      </c>
      <c r="R3122" s="1">
        <v>0.9329846751933194</v>
      </c>
      <c r="S3122" s="1">
        <v>0.83258885386503123</v>
      </c>
      <c r="T3122" s="1">
        <v>0.83258885386503123</v>
      </c>
      <c r="U3122" s="1">
        <v>0.84813464882069622</v>
      </c>
      <c r="V3122" s="1">
        <v>406.790663</v>
      </c>
      <c r="W3122" s="1">
        <v>379.211635</v>
      </c>
      <c r="X3122" s="1">
        <v>262.000766</v>
      </c>
      <c r="Y3122" s="1">
        <v>389.46</v>
      </c>
      <c r="Z3122" s="7">
        <v>74463.375599999999</v>
      </c>
      <c r="AA3122" s="7">
        <v>3.3612613058999998</v>
      </c>
      <c r="AB3122" s="7">
        <v>2.9756787364999999</v>
      </c>
      <c r="AC3122" s="7" t="s">
        <v>444</v>
      </c>
      <c r="AD3122" s="7" t="s">
        <v>445</v>
      </c>
      <c r="AE3122" s="7">
        <v>1.808691437</v>
      </c>
      <c r="AF3122" s="7" t="s">
        <v>445</v>
      </c>
      <c r="AG3122" s="7">
        <v>3.2530309378000002</v>
      </c>
    </row>
    <row r="3123" spans="1:33" x14ac:dyDescent="0.25">
      <c r="A3123" s="1">
        <v>251438</v>
      </c>
      <c r="B3123" s="1">
        <v>20005000</v>
      </c>
      <c r="C3123" s="1">
        <v>9211006</v>
      </c>
      <c r="D3123" s="1">
        <v>142034</v>
      </c>
      <c r="E3123" s="1" t="s">
        <v>633</v>
      </c>
      <c r="F3123" s="1">
        <v>34203085</v>
      </c>
      <c r="G3123" s="1">
        <v>1.83</v>
      </c>
      <c r="H3123" s="1">
        <v>73.696313271200083</v>
      </c>
      <c r="I3123" s="1">
        <v>-30.136791472655737</v>
      </c>
      <c r="J3123" s="1">
        <v>19.792740064502485</v>
      </c>
      <c r="K3123" s="1">
        <v>-71.230857562014847</v>
      </c>
      <c r="L3123" s="1">
        <v>66.063238738047147</v>
      </c>
      <c r="M3123" s="1">
        <v>132.83750915527344</v>
      </c>
      <c r="N3123" s="1">
        <v>0.85195086342947812</v>
      </c>
      <c r="O3123" s="1">
        <v>0.96533690096206171</v>
      </c>
      <c r="P3123" s="1">
        <v>0.82241960627496513</v>
      </c>
      <c r="Q3123" s="1">
        <v>0.87463390895298543</v>
      </c>
      <c r="R3123" s="1">
        <v>0.9329846751933194</v>
      </c>
      <c r="S3123" s="1">
        <v>0.81602003345756435</v>
      </c>
      <c r="T3123" s="1">
        <v>0.81602003345756435</v>
      </c>
      <c r="U3123" s="1">
        <v>0.82241960627496513</v>
      </c>
      <c r="V3123" s="1">
        <v>406.790663</v>
      </c>
      <c r="W3123" s="1">
        <v>379.211635</v>
      </c>
      <c r="X3123" s="1">
        <v>262.000766</v>
      </c>
      <c r="Y3123" s="1">
        <v>389.46</v>
      </c>
      <c r="Z3123" s="7">
        <v>74463.375599999999</v>
      </c>
      <c r="AA3123" s="7">
        <v>3.7207961570000001</v>
      </c>
      <c r="AB3123" s="7">
        <v>3.2318410475000001</v>
      </c>
      <c r="AC3123" s="7" t="s">
        <v>444</v>
      </c>
      <c r="AD3123" s="7" t="s">
        <v>445</v>
      </c>
      <c r="AE3123" s="7">
        <v>2.0014783080999998</v>
      </c>
      <c r="AF3123" s="7" t="s">
        <v>445</v>
      </c>
      <c r="AG3123" s="7">
        <v>3.4966402317999998</v>
      </c>
    </row>
    <row r="3124" spans="1:33" x14ac:dyDescent="0.25">
      <c r="A3124" s="1">
        <v>251439</v>
      </c>
      <c r="B3124" s="1">
        <v>20005000</v>
      </c>
      <c r="C3124" s="1">
        <v>9211013</v>
      </c>
      <c r="D3124" s="1">
        <v>142035</v>
      </c>
      <c r="E3124" s="1" t="s">
        <v>634</v>
      </c>
      <c r="F3124" s="1">
        <v>34203085</v>
      </c>
      <c r="G3124" s="1">
        <v>1.83</v>
      </c>
      <c r="H3124" s="1">
        <v>47.347745802082343</v>
      </c>
      <c r="I3124" s="1">
        <v>-20.528292809987967</v>
      </c>
      <c r="J3124" s="1">
        <v>12.808200848547871</v>
      </c>
      <c r="K3124" s="1">
        <v>-45.316360350179345</v>
      </c>
      <c r="L3124" s="1">
        <v>42.424099134800549</v>
      </c>
      <c r="M3124" s="1">
        <v>119.41749572753906</v>
      </c>
      <c r="N3124" s="1">
        <v>0.89333158794202294</v>
      </c>
      <c r="O3124" s="1">
        <v>0.96533690096206171</v>
      </c>
      <c r="P3124" s="1">
        <v>0.86236594663546995</v>
      </c>
      <c r="Q3124" s="1">
        <v>0.90208224246376456</v>
      </c>
      <c r="R3124" s="1">
        <v>0.9329846751933194</v>
      </c>
      <c r="S3124" s="1">
        <v>0.84162890798271661</v>
      </c>
      <c r="T3124" s="1">
        <v>0.84162890798271661</v>
      </c>
      <c r="U3124" s="1">
        <v>0.86236594663546995</v>
      </c>
      <c r="V3124" s="1">
        <v>406.790663</v>
      </c>
      <c r="W3124" s="1">
        <v>379.211635</v>
      </c>
      <c r="X3124" s="1">
        <v>262.000766</v>
      </c>
      <c r="Y3124" s="1">
        <v>389.46</v>
      </c>
      <c r="Z3124" s="7">
        <v>74463.375599999999</v>
      </c>
      <c r="AA3124" s="7">
        <v>6.7083357634</v>
      </c>
      <c r="AB3124" s="7">
        <v>5.9067533217000001</v>
      </c>
      <c r="AC3124" s="7" t="s">
        <v>444</v>
      </c>
      <c r="AD3124" s="7" t="s">
        <v>445</v>
      </c>
      <c r="AE3124" s="7">
        <v>3.8659560669999999</v>
      </c>
      <c r="AF3124" s="7" t="s">
        <v>445</v>
      </c>
      <c r="AG3124" s="7">
        <v>6.4113860641000002</v>
      </c>
    </row>
    <row r="3125" spans="1:33" x14ac:dyDescent="0.25">
      <c r="A3125" s="1">
        <v>257731</v>
      </c>
      <c r="B3125" s="1">
        <v>20006000</v>
      </c>
      <c r="C3125" s="1">
        <v>9211013</v>
      </c>
      <c r="D3125" s="1">
        <v>142042</v>
      </c>
      <c r="E3125" s="1" t="s">
        <v>634</v>
      </c>
      <c r="F3125" s="1">
        <v>34203085</v>
      </c>
      <c r="G3125" s="1">
        <v>1.83</v>
      </c>
      <c r="H3125" s="1">
        <v>34.716555932593678</v>
      </c>
      <c r="I3125" s="1">
        <v>-18.248100956327946</v>
      </c>
      <c r="J3125" s="1">
        <v>6.090108945213828</v>
      </c>
      <c r="K3125" s="1">
        <v>-33.887316361117158</v>
      </c>
      <c r="L3125" s="1">
        <v>32.11045616610992</v>
      </c>
      <c r="M3125" s="1">
        <v>119.41749572753906</v>
      </c>
      <c r="N3125" s="1">
        <v>0.89333158794202294</v>
      </c>
      <c r="O3125" s="1">
        <v>0.96533690096206171</v>
      </c>
      <c r="P3125" s="1">
        <v>0.86236594663546995</v>
      </c>
      <c r="Q3125" s="1">
        <v>0.90208224246376456</v>
      </c>
      <c r="R3125" s="1">
        <v>0.9329846751933194</v>
      </c>
      <c r="S3125" s="1">
        <v>0.84162890798271661</v>
      </c>
      <c r="T3125" s="1">
        <v>0.84162890798271661</v>
      </c>
      <c r="U3125" s="1">
        <v>0.86236594663546995</v>
      </c>
      <c r="V3125" s="1">
        <v>406.790663</v>
      </c>
      <c r="W3125" s="1">
        <v>379.211635</v>
      </c>
      <c r="X3125" s="1">
        <v>262.000766</v>
      </c>
      <c r="Y3125" s="1">
        <v>389.46</v>
      </c>
      <c r="Z3125" s="7">
        <v>74463.375599999999</v>
      </c>
      <c r="AA3125" s="7">
        <v>9.1841966648</v>
      </c>
      <c r="AB3125" s="7">
        <v>8.4196901682000007</v>
      </c>
      <c r="AC3125" s="7" t="s">
        <v>444</v>
      </c>
      <c r="AD3125" s="7" t="s">
        <v>445</v>
      </c>
      <c r="AE3125" s="7">
        <v>5.5070782304000003</v>
      </c>
      <c r="AF3125" s="7" t="s">
        <v>445</v>
      </c>
      <c r="AG3125" s="7">
        <v>8.9109955476000007</v>
      </c>
    </row>
    <row r="3126" spans="1:33" x14ac:dyDescent="0.25">
      <c r="A3126" s="1">
        <v>257732</v>
      </c>
      <c r="B3126" s="1">
        <v>20006000</v>
      </c>
      <c r="C3126" s="1">
        <v>9211005</v>
      </c>
      <c r="D3126" s="1">
        <v>142040</v>
      </c>
      <c r="E3126" s="1" t="s">
        <v>635</v>
      </c>
      <c r="F3126" s="1">
        <v>34203085</v>
      </c>
      <c r="G3126" s="1">
        <v>1.83</v>
      </c>
      <c r="H3126" s="1">
        <v>68.273486356863813</v>
      </c>
      <c r="I3126" s="1">
        <v>-33.969766568822436</v>
      </c>
      <c r="J3126" s="1">
        <v>10.700428378608024</v>
      </c>
      <c r="K3126" s="1">
        <v>-66.20894209971749</v>
      </c>
      <c r="L3126" s="1">
        <v>63.602181210069467</v>
      </c>
      <c r="M3126" s="1">
        <v>124.55000305175781</v>
      </c>
      <c r="N3126" s="1">
        <v>0.87858927590506397</v>
      </c>
      <c r="O3126" s="1">
        <v>0.96533690096206171</v>
      </c>
      <c r="P3126" s="1">
        <v>0.84813464882069622</v>
      </c>
      <c r="Q3126" s="1">
        <v>0.89239285060337603</v>
      </c>
      <c r="R3126" s="1">
        <v>0.9329846751933194</v>
      </c>
      <c r="S3126" s="1">
        <v>0.83258885386503123</v>
      </c>
      <c r="T3126" s="1">
        <v>0.83258885386503123</v>
      </c>
      <c r="U3126" s="1">
        <v>0.84813464882069622</v>
      </c>
      <c r="V3126" s="1">
        <v>406.790663</v>
      </c>
      <c r="W3126" s="1">
        <v>379.211635</v>
      </c>
      <c r="X3126" s="1">
        <v>262.000766</v>
      </c>
      <c r="Y3126" s="1">
        <v>389.46</v>
      </c>
      <c r="Z3126" s="7">
        <v>74463.375599999999</v>
      </c>
      <c r="AA3126" s="7">
        <v>4.0567845436000001</v>
      </c>
      <c r="AB3126" s="7">
        <v>3.7107968853000002</v>
      </c>
      <c r="AC3126" s="7" t="s">
        <v>444</v>
      </c>
      <c r="AD3126" s="7" t="s">
        <v>445</v>
      </c>
      <c r="AE3126" s="7">
        <v>2.2947047719000002</v>
      </c>
      <c r="AF3126" s="7" t="s">
        <v>445</v>
      </c>
      <c r="AG3126" s="7">
        <v>3.9889714267</v>
      </c>
    </row>
    <row r="3127" spans="1:33" x14ac:dyDescent="0.25">
      <c r="A3127" s="1">
        <v>257733</v>
      </c>
      <c r="B3127" s="1">
        <v>20006000</v>
      </c>
      <c r="C3127" s="1">
        <v>9211006</v>
      </c>
      <c r="D3127" s="1">
        <v>142041</v>
      </c>
      <c r="E3127" s="1" t="s">
        <v>633</v>
      </c>
      <c r="F3127" s="1">
        <v>34203085</v>
      </c>
      <c r="G3127" s="1">
        <v>1.83</v>
      </c>
      <c r="H3127" s="1">
        <v>61.076544308101106</v>
      </c>
      <c r="I3127" s="1">
        <v>-27.88603827777289</v>
      </c>
      <c r="J3127" s="1">
        <v>13.063230932614236</v>
      </c>
      <c r="K3127" s="1">
        <v>-59.772378070877473</v>
      </c>
      <c r="L3127" s="1">
        <v>55.705937964738389</v>
      </c>
      <c r="M3127" s="1">
        <v>132.83750915527344</v>
      </c>
      <c r="N3127" s="1">
        <v>0.85195086342947812</v>
      </c>
      <c r="O3127" s="1">
        <v>0.96533690096206171</v>
      </c>
      <c r="P3127" s="1">
        <v>0.82241960627496513</v>
      </c>
      <c r="Q3127" s="1">
        <v>0.87463390895298543</v>
      </c>
      <c r="R3127" s="1">
        <v>0.9329846751933194</v>
      </c>
      <c r="S3127" s="1">
        <v>0.81602003345756435</v>
      </c>
      <c r="T3127" s="1">
        <v>0.81602003345756435</v>
      </c>
      <c r="U3127" s="1">
        <v>0.82241960627496513</v>
      </c>
      <c r="V3127" s="1">
        <v>406.790663</v>
      </c>
      <c r="W3127" s="1">
        <v>379.211635</v>
      </c>
      <c r="X3127" s="1">
        <v>262.000766</v>
      </c>
      <c r="Y3127" s="1">
        <v>389.46</v>
      </c>
      <c r="Z3127" s="7">
        <v>74463.375599999999</v>
      </c>
      <c r="AA3127" s="7">
        <v>4.5985249498999998</v>
      </c>
      <c r="AB3127" s="7">
        <v>4.1062332862000002</v>
      </c>
      <c r="AC3127" s="7" t="s">
        <v>444</v>
      </c>
      <c r="AD3127" s="7" t="s">
        <v>445</v>
      </c>
      <c r="AE3127" s="7">
        <v>2.5768674550999999</v>
      </c>
      <c r="AF3127" s="7" t="s">
        <v>445</v>
      </c>
      <c r="AG3127" s="7">
        <v>4.3586547866999998</v>
      </c>
    </row>
    <row r="3128" spans="1:33" x14ac:dyDescent="0.25">
      <c r="A3128" s="1">
        <v>264025</v>
      </c>
      <c r="B3128" s="1">
        <v>20007000</v>
      </c>
      <c r="C3128" s="1">
        <v>9211013</v>
      </c>
      <c r="D3128" s="1">
        <v>142047</v>
      </c>
      <c r="E3128" s="1" t="s">
        <v>634</v>
      </c>
      <c r="F3128" s="1">
        <v>34203085</v>
      </c>
      <c r="G3128" s="1">
        <v>1.83</v>
      </c>
      <c r="H3128" s="1">
        <v>41.253453372361342</v>
      </c>
      <c r="I3128" s="1">
        <v>-20.764755883885062</v>
      </c>
      <c r="J3128" s="1">
        <v>8.6563293835167343</v>
      </c>
      <c r="K3128" s="1">
        <v>-39.688208872719599</v>
      </c>
      <c r="L3128" s="1">
        <v>37.683465226240592</v>
      </c>
      <c r="M3128" s="1">
        <v>119.41749572753906</v>
      </c>
      <c r="N3128" s="1">
        <v>0.89333158794202294</v>
      </c>
      <c r="O3128" s="1">
        <v>0.96533690096206171</v>
      </c>
      <c r="P3128" s="1">
        <v>0.86236594663546995</v>
      </c>
      <c r="Q3128" s="1">
        <v>0.90208224246376456</v>
      </c>
      <c r="R3128" s="1">
        <v>0.9329846751933194</v>
      </c>
      <c r="S3128" s="1">
        <v>0.84162890798271661</v>
      </c>
      <c r="T3128" s="1">
        <v>0.84162890798271661</v>
      </c>
      <c r="U3128" s="1">
        <v>0.86236594663546995</v>
      </c>
      <c r="V3128" s="1">
        <v>406.790663</v>
      </c>
      <c r="W3128" s="1">
        <v>379.211635</v>
      </c>
      <c r="X3128" s="1">
        <v>262.000766</v>
      </c>
      <c r="Y3128" s="1">
        <v>389.46</v>
      </c>
      <c r="Z3128" s="7">
        <v>74463.375599999999</v>
      </c>
      <c r="AA3128" s="7">
        <v>7.678055445</v>
      </c>
      <c r="AB3128" s="7">
        <v>6.9270745564</v>
      </c>
      <c r="AC3128" s="7" t="s">
        <v>444</v>
      </c>
      <c r="AD3128" s="7" t="s">
        <v>445</v>
      </c>
      <c r="AE3128" s="7">
        <v>4.5559931990000004</v>
      </c>
      <c r="AF3128" s="7" t="s">
        <v>445</v>
      </c>
      <c r="AG3128" s="7">
        <v>7.4623884804999996</v>
      </c>
    </row>
    <row r="3129" spans="1:33" x14ac:dyDescent="0.25">
      <c r="A3129" s="1">
        <v>264026</v>
      </c>
      <c r="B3129" s="1">
        <v>20007000</v>
      </c>
      <c r="C3129" s="1">
        <v>9211022</v>
      </c>
      <c r="D3129" s="1">
        <v>142049</v>
      </c>
      <c r="E3129" s="1" t="s">
        <v>636</v>
      </c>
      <c r="F3129" s="1">
        <v>34203085</v>
      </c>
      <c r="G3129" s="1">
        <v>1.83</v>
      </c>
      <c r="H3129" s="1">
        <v>53.229148038889001</v>
      </c>
      <c r="I3129" s="1">
        <v>-27.769966658791663</v>
      </c>
      <c r="J3129" s="1">
        <v>10.032283331220219</v>
      </c>
      <c r="K3129" s="1">
        <v>-50.71228545357711</v>
      </c>
      <c r="L3129" s="1">
        <v>48.991318804404202</v>
      </c>
      <c r="M3129" s="1">
        <v>114.66500091552734</v>
      </c>
      <c r="N3129" s="1">
        <v>0.90333684017783711</v>
      </c>
      <c r="O3129" s="1">
        <v>0.96533690096206171</v>
      </c>
      <c r="P3129" s="1">
        <v>0.87202438582213448</v>
      </c>
      <c r="Q3129" s="1">
        <v>0.90833552511114846</v>
      </c>
      <c r="R3129" s="1">
        <v>0.9329846751933194</v>
      </c>
      <c r="S3129" s="1">
        <v>0.84746312486237807</v>
      </c>
      <c r="T3129" s="1">
        <v>0.84746312486237807</v>
      </c>
      <c r="U3129" s="1">
        <v>0.87202438582213448</v>
      </c>
      <c r="V3129" s="1">
        <v>406.790663</v>
      </c>
      <c r="W3129" s="1">
        <v>379.211635</v>
      </c>
      <c r="X3129" s="1">
        <v>262.000766</v>
      </c>
      <c r="Y3129" s="1">
        <v>389.46</v>
      </c>
      <c r="Z3129" s="7">
        <v>74463.375599999999</v>
      </c>
      <c r="AA3129" s="7">
        <v>5.7498038667999998</v>
      </c>
      <c r="AB3129" s="7">
        <v>5.2124194223</v>
      </c>
      <c r="AC3129" s="7" t="s">
        <v>444</v>
      </c>
      <c r="AD3129" s="7" t="s">
        <v>445</v>
      </c>
      <c r="AE3129" s="7">
        <v>3.3783470983999999</v>
      </c>
      <c r="AF3129" s="7" t="s">
        <v>445</v>
      </c>
      <c r="AG3129" s="7">
        <v>5.6969692702000003</v>
      </c>
    </row>
    <row r="3130" spans="1:33" x14ac:dyDescent="0.25">
      <c r="A3130" s="1">
        <v>264027</v>
      </c>
      <c r="B3130" s="1">
        <v>20007000</v>
      </c>
      <c r="C3130" s="1">
        <v>9211016</v>
      </c>
      <c r="D3130" s="1">
        <v>142048</v>
      </c>
      <c r="E3130" s="1" t="s">
        <v>634</v>
      </c>
      <c r="F3130" s="1">
        <v>34203085</v>
      </c>
      <c r="G3130" s="1">
        <v>1.83</v>
      </c>
      <c r="H3130" s="1">
        <v>47.849024292528902</v>
      </c>
      <c r="I3130" s="1">
        <v>-25.197392308367434</v>
      </c>
      <c r="J3130" s="1">
        <v>9.0616894411589435</v>
      </c>
      <c r="K3130" s="1">
        <v>-45.781905068516465</v>
      </c>
      <c r="L3130" s="1">
        <v>44.027713241006737</v>
      </c>
      <c r="M3130" s="1">
        <v>116.6824951171875</v>
      </c>
      <c r="N3130" s="1">
        <v>0.89908948396381572</v>
      </c>
      <c r="O3130" s="1">
        <v>0.96533690096206171</v>
      </c>
      <c r="P3130" s="1">
        <v>0.86792425613720914</v>
      </c>
      <c r="Q3130" s="1">
        <v>0.90568092747738504</v>
      </c>
      <c r="R3130" s="1">
        <v>0.9329846751933194</v>
      </c>
      <c r="S3130" s="1">
        <v>0.84498642595127238</v>
      </c>
      <c r="T3130" s="1">
        <v>0.84498642595127238</v>
      </c>
      <c r="U3130" s="1">
        <v>0.86792425613720914</v>
      </c>
      <c r="V3130" s="1">
        <v>406.790663</v>
      </c>
      <c r="W3130" s="1">
        <v>379.211635</v>
      </c>
      <c r="X3130" s="1">
        <v>262.000766</v>
      </c>
      <c r="Y3130" s="1">
        <v>389.46</v>
      </c>
      <c r="Z3130" s="7">
        <v>74463.375599999999</v>
      </c>
      <c r="AA3130" s="7">
        <v>6.4754501652999998</v>
      </c>
      <c r="AB3130" s="7">
        <v>5.8784469712999998</v>
      </c>
      <c r="AC3130" s="7" t="s">
        <v>444</v>
      </c>
      <c r="AD3130" s="7" t="s">
        <v>445</v>
      </c>
      <c r="AE3130" s="7">
        <v>3.8356897889999999</v>
      </c>
      <c r="AF3130" s="7" t="s">
        <v>445</v>
      </c>
      <c r="AG3130" s="7">
        <v>6.3833052662999998</v>
      </c>
    </row>
    <row r="3131" spans="1:33" x14ac:dyDescent="0.25">
      <c r="A3131" s="1">
        <v>270319</v>
      </c>
      <c r="B3131" s="1">
        <v>20008000</v>
      </c>
      <c r="C3131" s="1">
        <v>9211022</v>
      </c>
      <c r="D3131" s="1">
        <v>142058</v>
      </c>
      <c r="E3131" s="1" t="s">
        <v>636</v>
      </c>
      <c r="F3131" s="1">
        <v>34203085</v>
      </c>
      <c r="G3131" s="1">
        <v>1.83</v>
      </c>
      <c r="H3131" s="1">
        <v>49.008485601880075</v>
      </c>
      <c r="I3131" s="1">
        <v>-28.695771036942723</v>
      </c>
      <c r="J3131" s="1">
        <v>6.3221341421211079</v>
      </c>
      <c r="K3131" s="1">
        <v>-47.232808091607623</v>
      </c>
      <c r="L3131" s="1">
        <v>46.175550958515885</v>
      </c>
      <c r="M3131" s="1">
        <v>114.66500091552734</v>
      </c>
      <c r="N3131" s="1">
        <v>0.90333684017783711</v>
      </c>
      <c r="O3131" s="1">
        <v>0.96533690096206171</v>
      </c>
      <c r="P3131" s="1">
        <v>0.87202438582213448</v>
      </c>
      <c r="Q3131" s="1">
        <v>0.90833552511114846</v>
      </c>
      <c r="R3131" s="1">
        <v>0.9329846751933194</v>
      </c>
      <c r="S3131" s="1">
        <v>0.84746312486237807</v>
      </c>
      <c r="T3131" s="1">
        <v>0.84746312486237807</v>
      </c>
      <c r="U3131" s="1">
        <v>0.87202438582213448</v>
      </c>
      <c r="V3131" s="1">
        <v>406.790663</v>
      </c>
      <c r="W3131" s="1">
        <v>379.211635</v>
      </c>
      <c r="X3131" s="1">
        <v>262.000766</v>
      </c>
      <c r="Y3131" s="1">
        <v>389.46</v>
      </c>
      <c r="Z3131" s="7">
        <v>74463.375599999999</v>
      </c>
      <c r="AA3131" s="7">
        <v>6.1614043849</v>
      </c>
      <c r="AB3131" s="7">
        <v>5.7474395311000004</v>
      </c>
      <c r="AC3131" s="7" t="s">
        <v>444</v>
      </c>
      <c r="AD3131" s="7" t="s">
        <v>445</v>
      </c>
      <c r="AE3131" s="7">
        <v>3.7008847629999999</v>
      </c>
      <c r="AF3131" s="7" t="s">
        <v>445</v>
      </c>
      <c r="AG3131" s="7">
        <v>6.1903117985999998</v>
      </c>
    </row>
    <row r="3132" spans="1:33" x14ac:dyDescent="0.25">
      <c r="A3132" s="1">
        <v>270320</v>
      </c>
      <c r="B3132" s="1">
        <v>20008000</v>
      </c>
      <c r="C3132" s="1">
        <v>9211016</v>
      </c>
      <c r="D3132" s="1">
        <v>142057</v>
      </c>
      <c r="E3132" s="1" t="s">
        <v>634</v>
      </c>
      <c r="F3132" s="1">
        <v>34203085</v>
      </c>
      <c r="G3132" s="1">
        <v>1.83</v>
      </c>
      <c r="H3132" s="1">
        <v>43.627906964566762</v>
      </c>
      <c r="I3132" s="1">
        <v>-26.117194097716549</v>
      </c>
      <c r="J3132" s="1">
        <v>5.351995664146548</v>
      </c>
      <c r="K3132" s="1">
        <v>-42.308429774215426</v>
      </c>
      <c r="L3132" s="1">
        <v>41.21895856378891</v>
      </c>
      <c r="M3132" s="1">
        <v>116.6824951171875</v>
      </c>
      <c r="N3132" s="1">
        <v>0.89908948396381572</v>
      </c>
      <c r="O3132" s="1">
        <v>0.96533690096206171</v>
      </c>
      <c r="P3132" s="1">
        <v>0.86792425613720914</v>
      </c>
      <c r="Q3132" s="1">
        <v>0.90568092747738504</v>
      </c>
      <c r="R3132" s="1">
        <v>0.9329846751933194</v>
      </c>
      <c r="S3132" s="1">
        <v>0.84498642595127238</v>
      </c>
      <c r="T3132" s="1">
        <v>0.84498642595127238</v>
      </c>
      <c r="U3132" s="1">
        <v>0.86792425613720914</v>
      </c>
      <c r="V3132" s="1">
        <v>406.790663</v>
      </c>
      <c r="W3132" s="1">
        <v>379.211635</v>
      </c>
      <c r="X3132" s="1">
        <v>262.000766</v>
      </c>
      <c r="Y3132" s="1">
        <v>389.46</v>
      </c>
      <c r="Z3132" s="7">
        <v>74463.375599999999</v>
      </c>
      <c r="AA3132" s="7">
        <v>6.9848445398000001</v>
      </c>
      <c r="AB3132" s="7">
        <v>6.5439552141000004</v>
      </c>
      <c r="AC3132" s="7" t="s">
        <v>444</v>
      </c>
      <c r="AD3132" s="7" t="s">
        <v>445</v>
      </c>
      <c r="AE3132" s="7">
        <v>4.2326945726999998</v>
      </c>
      <c r="AF3132" s="7" t="s">
        <v>445</v>
      </c>
      <c r="AG3132" s="7">
        <v>6.9894664633000003</v>
      </c>
    </row>
    <row r="3133" spans="1:33" x14ac:dyDescent="0.25">
      <c r="A3133" s="1">
        <v>270321</v>
      </c>
      <c r="B3133" s="1">
        <v>20008000</v>
      </c>
      <c r="C3133" s="1">
        <v>9211013</v>
      </c>
      <c r="D3133" s="1">
        <v>142056</v>
      </c>
      <c r="E3133" s="1" t="s">
        <v>634</v>
      </c>
      <c r="F3133" s="1">
        <v>34203085</v>
      </c>
      <c r="G3133" s="1">
        <v>1.83</v>
      </c>
      <c r="H3133" s="1">
        <v>37.06308679118483</v>
      </c>
      <c r="I3133" s="1">
        <v>-21.641728097522851</v>
      </c>
      <c r="J3133" s="1">
        <v>4.915886568353077</v>
      </c>
      <c r="K3133" s="1">
        <v>-36.257564862764255</v>
      </c>
      <c r="L3133" s="1">
        <v>34.87230507528173</v>
      </c>
      <c r="M3133" s="1">
        <v>119.41749572753906</v>
      </c>
      <c r="N3133" s="1">
        <v>0.89333158794202294</v>
      </c>
      <c r="O3133" s="1">
        <v>0.96533690096206171</v>
      </c>
      <c r="P3133" s="1">
        <v>0.86236594663546995</v>
      </c>
      <c r="Q3133" s="1">
        <v>0.90208224246376456</v>
      </c>
      <c r="R3133" s="1">
        <v>0.9329846751933194</v>
      </c>
      <c r="S3133" s="1">
        <v>0.84162890798271661</v>
      </c>
      <c r="T3133" s="1">
        <v>0.84162890798271661</v>
      </c>
      <c r="U3133" s="1">
        <v>0.86236594663546995</v>
      </c>
      <c r="V3133" s="1">
        <v>406.790663</v>
      </c>
      <c r="W3133" s="1">
        <v>379.211635</v>
      </c>
      <c r="X3133" s="1">
        <v>262.000766</v>
      </c>
      <c r="Y3133" s="1">
        <v>389.46</v>
      </c>
      <c r="Z3133" s="7">
        <v>74463.375599999999</v>
      </c>
      <c r="AA3133" s="7">
        <v>8.3776192851999998</v>
      </c>
      <c r="AB3133" s="7">
        <v>7.8233125976000002</v>
      </c>
      <c r="AC3133" s="7" t="s">
        <v>444</v>
      </c>
      <c r="AD3133" s="7" t="s">
        <v>445</v>
      </c>
      <c r="AE3133" s="7">
        <v>5.0816941074999997</v>
      </c>
      <c r="AF3133" s="7" t="s">
        <v>445</v>
      </c>
      <c r="AG3133" s="7">
        <v>8.2630887609000006</v>
      </c>
    </row>
    <row r="3134" spans="1:33" x14ac:dyDescent="0.25">
      <c r="A3134" s="1">
        <v>277697</v>
      </c>
      <c r="B3134" s="1">
        <v>20009000</v>
      </c>
      <c r="C3134" s="1">
        <v>9211013</v>
      </c>
      <c r="D3134" s="1">
        <v>142068</v>
      </c>
      <c r="E3134" s="1" t="s">
        <v>634</v>
      </c>
      <c r="F3134" s="1">
        <v>34203085</v>
      </c>
      <c r="G3134" s="1">
        <v>1.83</v>
      </c>
      <c r="H3134" s="1">
        <v>37.702504513805657</v>
      </c>
      <c r="I3134" s="1">
        <v>-18.913428153541069</v>
      </c>
      <c r="J3134" s="1">
        <v>6.5944144915190002</v>
      </c>
      <c r="K3134" s="1">
        <v>-35.711312872709314</v>
      </c>
      <c r="L3134" s="1">
        <v>34.877098186284101</v>
      </c>
      <c r="M3134" s="1">
        <v>119.41749572753906</v>
      </c>
      <c r="N3134" s="1">
        <v>0.89333158794202294</v>
      </c>
      <c r="O3134" s="1">
        <v>0.96533690096206171</v>
      </c>
      <c r="P3134" s="1">
        <v>0.86236594663546995</v>
      </c>
      <c r="Q3134" s="1">
        <v>0.90208224246376456</v>
      </c>
      <c r="R3134" s="1">
        <v>0.9329846751933194</v>
      </c>
      <c r="S3134" s="1">
        <v>0.84162890798271661</v>
      </c>
      <c r="T3134" s="1">
        <v>0.84162890798271661</v>
      </c>
      <c r="U3134" s="1">
        <v>0.86236594663546995</v>
      </c>
      <c r="V3134" s="1">
        <v>406.790663</v>
      </c>
      <c r="W3134" s="1">
        <v>379.211635</v>
      </c>
      <c r="X3134" s="1">
        <v>262.000766</v>
      </c>
      <c r="Y3134" s="1">
        <v>389.46</v>
      </c>
      <c r="Z3134" s="7">
        <v>74463.375599999999</v>
      </c>
      <c r="AA3134" s="7">
        <v>8.3763305320000008</v>
      </c>
      <c r="AB3134" s="7">
        <v>7.6736731367999997</v>
      </c>
      <c r="AC3134" s="7" t="s">
        <v>444</v>
      </c>
      <c r="AD3134" s="7" t="s">
        <v>445</v>
      </c>
      <c r="AE3134" s="7">
        <v>5.1747217014000002</v>
      </c>
      <c r="AF3134" s="7" t="s">
        <v>445</v>
      </c>
      <c r="AG3134" s="7">
        <v>8.4047800139</v>
      </c>
    </row>
    <row r="3135" spans="1:33" x14ac:dyDescent="0.25">
      <c r="A3135" s="1">
        <v>277698</v>
      </c>
      <c r="B3135" s="1">
        <v>20009000</v>
      </c>
      <c r="C3135" s="1">
        <v>9211006</v>
      </c>
      <c r="D3135" s="1">
        <v>142067</v>
      </c>
      <c r="E3135" s="1" t="s">
        <v>633</v>
      </c>
      <c r="F3135" s="1">
        <v>34203085</v>
      </c>
      <c r="G3135" s="1">
        <v>1.83</v>
      </c>
      <c r="H3135" s="1">
        <v>64.045045244298876</v>
      </c>
      <c r="I3135" s="1">
        <v>-28.517870109660564</v>
      </c>
      <c r="J3135" s="1">
        <v>13.584984123933612</v>
      </c>
      <c r="K3135" s="1">
        <v>-61.629869947795079</v>
      </c>
      <c r="L3135" s="1">
        <v>58.448861932247667</v>
      </c>
      <c r="M3135" s="1">
        <v>132.83750915527344</v>
      </c>
      <c r="N3135" s="1">
        <v>0.85195086342947812</v>
      </c>
      <c r="O3135" s="1">
        <v>0.96533690096206171</v>
      </c>
      <c r="P3135" s="1">
        <v>0.82241960627496513</v>
      </c>
      <c r="Q3135" s="1">
        <v>0.87463390895298543</v>
      </c>
      <c r="R3135" s="1">
        <v>0.9329846751933194</v>
      </c>
      <c r="S3135" s="1">
        <v>0.81602003345756435</v>
      </c>
      <c r="T3135" s="1">
        <v>0.81602003345756435</v>
      </c>
      <c r="U3135" s="1">
        <v>0.82241960627496513</v>
      </c>
      <c r="V3135" s="1">
        <v>406.790663</v>
      </c>
      <c r="W3135" s="1">
        <v>379.211635</v>
      </c>
      <c r="X3135" s="1">
        <v>262.000766</v>
      </c>
      <c r="Y3135" s="1">
        <v>389.46</v>
      </c>
      <c r="Z3135" s="7">
        <v>74463.375599999999</v>
      </c>
      <c r="AA3135" s="7">
        <v>4.3357939442999998</v>
      </c>
      <c r="AB3135" s="7">
        <v>3.8695583297999998</v>
      </c>
      <c r="AC3135" s="7" t="s">
        <v>444</v>
      </c>
      <c r="AD3135" s="7" t="s">
        <v>445</v>
      </c>
      <c r="AE3135" s="7">
        <v>2.4690625505999999</v>
      </c>
      <c r="AF3135" s="7" t="s">
        <v>445</v>
      </c>
      <c r="AG3135" s="7">
        <v>4.1971477488</v>
      </c>
    </row>
    <row r="3136" spans="1:33" x14ac:dyDescent="0.25">
      <c r="A3136" s="1">
        <v>277699</v>
      </c>
      <c r="B3136" s="1">
        <v>20009000</v>
      </c>
      <c r="C3136" s="1">
        <v>9211005</v>
      </c>
      <c r="D3136" s="1">
        <v>142066</v>
      </c>
      <c r="E3136" s="1" t="s">
        <v>635</v>
      </c>
      <c r="F3136" s="1">
        <v>34203085</v>
      </c>
      <c r="G3136" s="1">
        <v>1.83</v>
      </c>
      <c r="H3136" s="1">
        <v>71.246267536795145</v>
      </c>
      <c r="I3136" s="1">
        <v>-34.604927638434987</v>
      </c>
      <c r="J3136" s="1">
        <v>11.217901847327331</v>
      </c>
      <c r="K3136" s="1">
        <v>-68.063104217776726</v>
      </c>
      <c r="L3136" s="1">
        <v>66.353116704679024</v>
      </c>
      <c r="M3136" s="1">
        <v>124.55000305175781</v>
      </c>
      <c r="N3136" s="1">
        <v>0.87858927590506397</v>
      </c>
      <c r="O3136" s="1">
        <v>0.96533690096206171</v>
      </c>
      <c r="P3136" s="1">
        <v>0.84813464882069622</v>
      </c>
      <c r="Q3136" s="1">
        <v>0.89239285060337603</v>
      </c>
      <c r="R3136" s="1">
        <v>0.9329846751933194</v>
      </c>
      <c r="S3136" s="1">
        <v>0.83258885386503123</v>
      </c>
      <c r="T3136" s="1">
        <v>0.83258885386503123</v>
      </c>
      <c r="U3136" s="1">
        <v>0.84813464882069622</v>
      </c>
      <c r="V3136" s="1">
        <v>406.790663</v>
      </c>
      <c r="W3136" s="1">
        <v>379.211635</v>
      </c>
      <c r="X3136" s="1">
        <v>262.000766</v>
      </c>
      <c r="Y3136" s="1">
        <v>389.46</v>
      </c>
      <c r="Z3136" s="7">
        <v>74463.375599999999</v>
      </c>
      <c r="AA3136" s="7">
        <v>3.8471351889999998</v>
      </c>
      <c r="AB3136" s="7">
        <v>3.5142368575999998</v>
      </c>
      <c r="AC3136" s="7" t="s">
        <v>444</v>
      </c>
      <c r="AD3136" s="7" t="s">
        <v>445</v>
      </c>
      <c r="AE3136" s="7">
        <v>2.2049510522000002</v>
      </c>
      <c r="AF3136" s="7" t="s">
        <v>445</v>
      </c>
      <c r="AG3136" s="7">
        <v>3.8530628176000001</v>
      </c>
    </row>
    <row r="3137" spans="1:33" x14ac:dyDescent="0.25">
      <c r="A3137" s="1">
        <v>277700</v>
      </c>
      <c r="B3137" s="1">
        <v>20009000</v>
      </c>
      <c r="C3137" s="1">
        <v>9211004</v>
      </c>
      <c r="D3137" s="1">
        <v>142065</v>
      </c>
      <c r="E3137" s="1" t="s">
        <v>637</v>
      </c>
      <c r="F3137" s="1">
        <v>34203085</v>
      </c>
      <c r="G3137" s="1">
        <v>1.83</v>
      </c>
      <c r="H3137" s="1">
        <v>68.684658465613026</v>
      </c>
      <c r="I3137" s="1">
        <v>-16.796960875199762</v>
      </c>
      <c r="J3137" s="1">
        <v>26.837442301429945</v>
      </c>
      <c r="K3137" s="1">
        <v>-65.355439257630266</v>
      </c>
      <c r="L3137" s="1">
        <v>59.958785459180191</v>
      </c>
      <c r="M3137" s="1">
        <v>98.912498474121094</v>
      </c>
      <c r="N3137" s="1">
        <v>0.93514583587646494</v>
      </c>
      <c r="O3137" s="1">
        <v>0.96533690096206171</v>
      </c>
      <c r="P3137" s="1">
        <v>0.9027307831525635</v>
      </c>
      <c r="Q3137" s="1">
        <v>0.93014583587646482</v>
      </c>
      <c r="R3137" s="1">
        <v>0.9329846751933194</v>
      </c>
      <c r="S3137" s="1">
        <v>0.86781181056762213</v>
      </c>
      <c r="T3137" s="1">
        <v>0.86781181056762213</v>
      </c>
      <c r="U3137" s="1">
        <v>0.9027307831525635</v>
      </c>
      <c r="V3137" s="1">
        <v>406.790663</v>
      </c>
      <c r="W3137" s="1">
        <v>379.211635</v>
      </c>
      <c r="X3137" s="1">
        <v>262.000766</v>
      </c>
      <c r="Y3137" s="1">
        <v>389.46</v>
      </c>
      <c r="Z3137" s="7">
        <v>74463.375599999999</v>
      </c>
      <c r="AA3137" s="7">
        <v>4.7093554117999998</v>
      </c>
      <c r="AB3137" s="7">
        <v>3.9840244371</v>
      </c>
      <c r="AC3137" s="7" t="s">
        <v>444</v>
      </c>
      <c r="AD3137" s="7" t="s">
        <v>445</v>
      </c>
      <c r="AE3137" s="7">
        <v>2.4789355207999999</v>
      </c>
      <c r="AF3137" s="7" t="s">
        <v>445</v>
      </c>
      <c r="AG3137" s="7">
        <v>4.3794685615000004</v>
      </c>
    </row>
    <row r="3138" spans="1:33" x14ac:dyDescent="0.25">
      <c r="A3138" s="1">
        <v>286089</v>
      </c>
      <c r="B3138" s="1">
        <v>20010000</v>
      </c>
      <c r="C3138" s="1">
        <v>9211013</v>
      </c>
      <c r="D3138" s="1">
        <v>142078</v>
      </c>
      <c r="E3138" s="1" t="s">
        <v>634</v>
      </c>
      <c r="F3138" s="1">
        <v>34203085</v>
      </c>
      <c r="G3138" s="1">
        <v>1.83</v>
      </c>
      <c r="H3138" s="1">
        <v>31.785025887270923</v>
      </c>
      <c r="I3138" s="1">
        <v>-25.146237724675085</v>
      </c>
      <c r="J3138" s="1">
        <v>-4.3261215946143654</v>
      </c>
      <c r="K3138" s="1">
        <v>-29.403546060876895</v>
      </c>
      <c r="L3138" s="1">
        <v>34.154530085036136</v>
      </c>
      <c r="M3138" s="1">
        <v>119.41749572753906</v>
      </c>
      <c r="N3138" s="1">
        <v>0.89333158794202294</v>
      </c>
      <c r="O3138" s="1">
        <v>0.96533690096206171</v>
      </c>
      <c r="P3138" s="1">
        <v>0.86236594663546995</v>
      </c>
      <c r="Q3138" s="1">
        <v>0.90208224246376456</v>
      </c>
      <c r="R3138" s="1">
        <v>0.9329846751933194</v>
      </c>
      <c r="S3138" s="1">
        <v>0.84162890798271661</v>
      </c>
      <c r="T3138" s="1">
        <v>0.84162890798271661</v>
      </c>
      <c r="U3138" s="1">
        <v>0.86236594663546995</v>
      </c>
      <c r="V3138" s="1">
        <v>406.790663</v>
      </c>
      <c r="W3138" s="1">
        <v>379.211635</v>
      </c>
      <c r="X3138" s="1">
        <v>262.000766</v>
      </c>
      <c r="Y3138" s="1">
        <v>389.46</v>
      </c>
      <c r="Z3138" s="7">
        <v>74463.375599999999</v>
      </c>
      <c r="AA3138" s="7">
        <v>8.5746947704000007</v>
      </c>
      <c r="AB3138" s="7">
        <v>9.2884673353</v>
      </c>
      <c r="AC3138" s="7" t="s">
        <v>444</v>
      </c>
      <c r="AD3138" s="7">
        <v>49.971155977999999</v>
      </c>
      <c r="AE3138" s="7">
        <v>6.4993478039000001</v>
      </c>
      <c r="AF3138" s="7">
        <v>76.634674438000005</v>
      </c>
      <c r="AG3138" s="7">
        <v>10.422331201</v>
      </c>
    </row>
    <row r="3139" spans="1:33" x14ac:dyDescent="0.25">
      <c r="A3139" s="1">
        <v>286090</v>
      </c>
      <c r="B3139" s="1">
        <v>20010000</v>
      </c>
      <c r="C3139" s="1">
        <v>9211006</v>
      </c>
      <c r="D3139" s="1">
        <v>142077</v>
      </c>
      <c r="E3139" s="1" t="s">
        <v>633</v>
      </c>
      <c r="F3139" s="1">
        <v>34203085</v>
      </c>
      <c r="G3139" s="1">
        <v>1.83</v>
      </c>
      <c r="H3139" s="1">
        <v>58.144008570338215</v>
      </c>
      <c r="I3139" s="1">
        <v>-34.930246394530386</v>
      </c>
      <c r="J3139" s="1">
        <v>2.6480060852261751</v>
      </c>
      <c r="K3139" s="1">
        <v>-55.142536422226847</v>
      </c>
      <c r="L3139" s="1">
        <v>56.86645211874341</v>
      </c>
      <c r="M3139" s="1">
        <v>132.83750915527344</v>
      </c>
      <c r="N3139" s="1">
        <v>0.85195086342947812</v>
      </c>
      <c r="O3139" s="1">
        <v>0.96533690096206171</v>
      </c>
      <c r="P3139" s="1">
        <v>0.82241960627496513</v>
      </c>
      <c r="Q3139" s="1">
        <v>0.87463390895298543</v>
      </c>
      <c r="R3139" s="1">
        <v>0.9329846751933194</v>
      </c>
      <c r="S3139" s="1">
        <v>0.81602003345756435</v>
      </c>
      <c r="T3139" s="1">
        <v>0.81602003345756435</v>
      </c>
      <c r="U3139" s="1">
        <v>0.82241960627496513</v>
      </c>
      <c r="V3139" s="1">
        <v>406.790663</v>
      </c>
      <c r="W3139" s="1">
        <v>379.211635</v>
      </c>
      <c r="X3139" s="1">
        <v>262.000766</v>
      </c>
      <c r="Y3139" s="1">
        <v>389.46</v>
      </c>
      <c r="Z3139" s="7">
        <v>74463.375599999999</v>
      </c>
      <c r="AA3139" s="7">
        <v>4.4842718674000004</v>
      </c>
      <c r="AB3139" s="7">
        <v>4.3637699089000002</v>
      </c>
      <c r="AC3139" s="7" t="s">
        <v>444</v>
      </c>
      <c r="AD3139" s="7" t="s">
        <v>445</v>
      </c>
      <c r="AE3139" s="7">
        <v>2.8771860656000001</v>
      </c>
      <c r="AF3139" s="7" t="s">
        <v>445</v>
      </c>
      <c r="AG3139" s="7">
        <v>4.8085746619999998</v>
      </c>
    </row>
    <row r="3140" spans="1:33" x14ac:dyDescent="0.25">
      <c r="A3140" s="1">
        <v>286091</v>
      </c>
      <c r="B3140" s="1">
        <v>20010000</v>
      </c>
      <c r="C3140" s="1">
        <v>9211005</v>
      </c>
      <c r="D3140" s="1">
        <v>142076</v>
      </c>
      <c r="E3140" s="1" t="s">
        <v>635</v>
      </c>
      <c r="F3140" s="1">
        <v>34203085</v>
      </c>
      <c r="G3140" s="1">
        <v>1.83</v>
      </c>
      <c r="H3140" s="1">
        <v>65.338932539761757</v>
      </c>
      <c r="I3140" s="1">
        <v>-41.012750799288646</v>
      </c>
      <c r="J3140" s="1">
        <v>0.28722265282611775</v>
      </c>
      <c r="K3140" s="1">
        <v>-61.580323295091162</v>
      </c>
      <c r="L3140" s="1">
        <v>65.197223149449357</v>
      </c>
      <c r="M3140" s="1">
        <v>124.55000305175781</v>
      </c>
      <c r="N3140" s="1">
        <v>0.87858927590506397</v>
      </c>
      <c r="O3140" s="1">
        <v>0.96533690096206171</v>
      </c>
      <c r="P3140" s="1">
        <v>0.84813464882069622</v>
      </c>
      <c r="Q3140" s="1">
        <v>0.89239285060337603</v>
      </c>
      <c r="R3140" s="1">
        <v>0.9329846751933194</v>
      </c>
      <c r="S3140" s="1">
        <v>0.83258885386503123</v>
      </c>
      <c r="T3140" s="1">
        <v>0.83258885386503123</v>
      </c>
      <c r="U3140" s="1">
        <v>0.84813464882069622</v>
      </c>
      <c r="V3140" s="1">
        <v>406.790663</v>
      </c>
      <c r="W3140" s="1">
        <v>379.211635</v>
      </c>
      <c r="X3140" s="1">
        <v>262.000766</v>
      </c>
      <c r="Y3140" s="1">
        <v>389.46</v>
      </c>
      <c r="Z3140" s="7">
        <v>74463.375599999999</v>
      </c>
      <c r="AA3140" s="7">
        <v>3.9330709398999999</v>
      </c>
      <c r="AB3140" s="7">
        <v>3.9223719209999999</v>
      </c>
      <c r="AC3140" s="7" t="s">
        <v>444</v>
      </c>
      <c r="AD3140" s="7" t="s">
        <v>445</v>
      </c>
      <c r="AE3140" s="7">
        <v>2.5423477144</v>
      </c>
      <c r="AF3140" s="7" t="s">
        <v>445</v>
      </c>
      <c r="AG3140" s="7">
        <v>4.3639621011000003</v>
      </c>
    </row>
    <row r="3141" spans="1:33" x14ac:dyDescent="0.25">
      <c r="A3141" s="1">
        <v>286092</v>
      </c>
      <c r="B3141" s="1">
        <v>20010000</v>
      </c>
      <c r="C3141" s="1">
        <v>9211004</v>
      </c>
      <c r="D3141" s="1">
        <v>142075</v>
      </c>
      <c r="E3141" s="1" t="s">
        <v>637</v>
      </c>
      <c r="F3141" s="1">
        <v>34203085</v>
      </c>
      <c r="G3141" s="1">
        <v>1.83</v>
      </c>
      <c r="H3141" s="1">
        <v>62.76035224989014</v>
      </c>
      <c r="I3141" s="1">
        <v>-23.240510397338682</v>
      </c>
      <c r="J3141" s="1">
        <v>15.923733804484726</v>
      </c>
      <c r="K3141" s="1">
        <v>-58.836932494792933</v>
      </c>
      <c r="L3141" s="1">
        <v>56.513568345278152</v>
      </c>
      <c r="M3141" s="1">
        <v>98.912498474121094</v>
      </c>
      <c r="N3141" s="1">
        <v>0.93514583587646494</v>
      </c>
      <c r="O3141" s="1">
        <v>0.96533690096206171</v>
      </c>
      <c r="P3141" s="1">
        <v>0.9027307831525635</v>
      </c>
      <c r="Q3141" s="1">
        <v>0.93014583587646482</v>
      </c>
      <c r="R3141" s="1">
        <v>0.9329846751933194</v>
      </c>
      <c r="S3141" s="1">
        <v>0.86781181056762213</v>
      </c>
      <c r="T3141" s="1">
        <v>0.86781181056762213</v>
      </c>
      <c r="U3141" s="1">
        <v>0.9027307831525635</v>
      </c>
      <c r="V3141" s="1">
        <v>406.790663</v>
      </c>
      <c r="W3141" s="1">
        <v>379.211635</v>
      </c>
      <c r="X3141" s="1">
        <v>262.000766</v>
      </c>
      <c r="Y3141" s="1">
        <v>389.46</v>
      </c>
      <c r="Z3141" s="7">
        <v>74463.375599999999</v>
      </c>
      <c r="AA3141" s="7">
        <v>5.0574128704000003</v>
      </c>
      <c r="AB3141" s="7">
        <v>4.4544948198999998</v>
      </c>
      <c r="AC3141" s="7" t="s">
        <v>444</v>
      </c>
      <c r="AD3141" s="7" t="s">
        <v>445</v>
      </c>
      <c r="AE3141" s="7">
        <v>2.8643646001</v>
      </c>
      <c r="AF3141" s="7" t="s">
        <v>445</v>
      </c>
      <c r="AG3141" s="7">
        <v>4.9754565015000001</v>
      </c>
    </row>
    <row r="3142" spans="1:33" x14ac:dyDescent="0.25">
      <c r="A3142" s="1">
        <v>292313</v>
      </c>
      <c r="B3142" s="1">
        <v>20011000</v>
      </c>
      <c r="C3142" s="1">
        <v>9211016</v>
      </c>
      <c r="D3142" s="1">
        <v>142086</v>
      </c>
      <c r="E3142" s="1" t="s">
        <v>634</v>
      </c>
      <c r="F3142" s="1">
        <v>34203085</v>
      </c>
      <c r="G3142" s="1">
        <v>1.83</v>
      </c>
      <c r="H3142" s="1">
        <v>49.675290904742184</v>
      </c>
      <c r="I3142" s="1">
        <v>-25.46804500852928</v>
      </c>
      <c r="J3142" s="1">
        <v>9.8420273849934521</v>
      </c>
      <c r="K3142" s="1">
        <v>-47.242207518784475</v>
      </c>
      <c r="L3142" s="1">
        <v>45.562580624783941</v>
      </c>
      <c r="M3142" s="1">
        <v>116.6824951171875</v>
      </c>
      <c r="N3142" s="1">
        <v>0.89908948396381572</v>
      </c>
      <c r="O3142" s="1">
        <v>0.96533690096206171</v>
      </c>
      <c r="P3142" s="1">
        <v>0.86792425613720914</v>
      </c>
      <c r="Q3142" s="1">
        <v>0.90568092747738504</v>
      </c>
      <c r="R3142" s="1">
        <v>0.9329846751933194</v>
      </c>
      <c r="S3142" s="1">
        <v>0.84498642595127238</v>
      </c>
      <c r="T3142" s="1">
        <v>0.84498642595127238</v>
      </c>
      <c r="U3142" s="1">
        <v>0.86792425613720914</v>
      </c>
      <c r="V3142" s="1">
        <v>406.790663</v>
      </c>
      <c r="W3142" s="1">
        <v>379.211635</v>
      </c>
      <c r="X3142" s="1">
        <v>262.000766</v>
      </c>
      <c r="Y3142" s="1">
        <v>389.46</v>
      </c>
      <c r="Z3142" s="7">
        <v>74463.375599999999</v>
      </c>
      <c r="AA3142" s="7">
        <v>6.2236245557999998</v>
      </c>
      <c r="AB3142" s="7">
        <v>5.6255671629000004</v>
      </c>
      <c r="AC3142" s="7" t="s">
        <v>444</v>
      </c>
      <c r="AD3142" s="7" t="s">
        <v>445</v>
      </c>
      <c r="AE3142" s="7">
        <v>3.6862139278999999</v>
      </c>
      <c r="AF3142" s="7" t="s">
        <v>445</v>
      </c>
      <c r="AG3142" s="7">
        <v>6.1550801401999999</v>
      </c>
    </row>
    <row r="3143" spans="1:33" x14ac:dyDescent="0.25">
      <c r="A3143" s="1">
        <v>292314</v>
      </c>
      <c r="B3143" s="1">
        <v>20011000</v>
      </c>
      <c r="C3143" s="1">
        <v>9211013</v>
      </c>
      <c r="D3143" s="1">
        <v>142085</v>
      </c>
      <c r="E3143" s="1" t="s">
        <v>634</v>
      </c>
      <c r="F3143" s="1">
        <v>34203085</v>
      </c>
      <c r="G3143" s="1">
        <v>1.83</v>
      </c>
      <c r="H3143" s="1">
        <v>43.079781560235055</v>
      </c>
      <c r="I3143" s="1">
        <v>-21.035027975436726</v>
      </c>
      <c r="J3143" s="1">
        <v>9.4366074603251811</v>
      </c>
      <c r="K3143" s="1">
        <v>-41.14889364023216</v>
      </c>
      <c r="L3143" s="1">
        <v>39.226570599149802</v>
      </c>
      <c r="M3143" s="1">
        <v>119.41749572753906</v>
      </c>
      <c r="N3143" s="1">
        <v>0.89333158794202294</v>
      </c>
      <c r="O3143" s="1">
        <v>0.96533690096206171</v>
      </c>
      <c r="P3143" s="1">
        <v>0.86236594663546995</v>
      </c>
      <c r="Q3143" s="1">
        <v>0.90208224246376456</v>
      </c>
      <c r="R3143" s="1">
        <v>0.9329846751933194</v>
      </c>
      <c r="S3143" s="1">
        <v>0.84162890798271661</v>
      </c>
      <c r="T3143" s="1">
        <v>0.84162890798271661</v>
      </c>
      <c r="U3143" s="1">
        <v>0.86236594663546995</v>
      </c>
      <c r="V3143" s="1">
        <v>406.790663</v>
      </c>
      <c r="W3143" s="1">
        <v>379.211635</v>
      </c>
      <c r="X3143" s="1">
        <v>262.000766</v>
      </c>
      <c r="Y3143" s="1">
        <v>389.46</v>
      </c>
      <c r="Z3143" s="7">
        <v>74463.375599999999</v>
      </c>
      <c r="AA3143" s="7">
        <v>7.3366757684000001</v>
      </c>
      <c r="AB3143" s="7">
        <v>6.5910134347999998</v>
      </c>
      <c r="AC3143" s="7" t="s">
        <v>444</v>
      </c>
      <c r="AD3143" s="7" t="s">
        <v>445</v>
      </c>
      <c r="AE3143" s="7">
        <v>4.3587690718000003</v>
      </c>
      <c r="AF3143" s="7" t="s">
        <v>445</v>
      </c>
      <c r="AG3143" s="7">
        <v>7.1619944515</v>
      </c>
    </row>
    <row r="3144" spans="1:33" x14ac:dyDescent="0.25">
      <c r="A3144" s="1">
        <v>299761</v>
      </c>
      <c r="B3144" s="1">
        <v>20012000</v>
      </c>
      <c r="C3144" s="1">
        <v>9211046</v>
      </c>
      <c r="D3144" s="1">
        <v>142095</v>
      </c>
      <c r="E3144" s="1" t="s">
        <v>638</v>
      </c>
      <c r="F3144" s="1">
        <v>34203085</v>
      </c>
      <c r="G3144" s="1">
        <v>1.83</v>
      </c>
      <c r="H3144" s="1">
        <v>8.6877084046869779</v>
      </c>
      <c r="I3144" s="1">
        <v>-6.9249413157617568</v>
      </c>
      <c r="J3144" s="1">
        <v>-1.3321797432414355</v>
      </c>
      <c r="K3144" s="1">
        <v>-9.3951324192688119</v>
      </c>
      <c r="L3144" s="1">
        <v>9.4250555115484413</v>
      </c>
      <c r="M3144" s="1">
        <v>64.709999084472656</v>
      </c>
      <c r="N3144" s="1">
        <v>0.96661041736602782</v>
      </c>
      <c r="O3144" s="1">
        <v>0.96533690096206171</v>
      </c>
      <c r="P3144" s="1">
        <v>0.9331047047377663</v>
      </c>
      <c r="Q3144" s="1">
        <v>0.96357500076293945</v>
      </c>
      <c r="R3144" s="1">
        <v>0.9329846751933194</v>
      </c>
      <c r="S3144" s="1">
        <v>0.89900070911121355</v>
      </c>
      <c r="T3144" s="1">
        <v>0.89900070911121355</v>
      </c>
      <c r="U3144" s="1">
        <v>0.9331047047377663</v>
      </c>
      <c r="V3144" s="1">
        <v>406.790663</v>
      </c>
      <c r="W3144" s="1">
        <v>379.211635</v>
      </c>
      <c r="X3144" s="1">
        <v>262.000766</v>
      </c>
      <c r="Y3144" s="1">
        <v>389.46</v>
      </c>
      <c r="Z3144" s="7">
        <v>74463.375599999999</v>
      </c>
      <c r="AA3144" s="7">
        <v>36.542925904000001</v>
      </c>
      <c r="AB3144" s="7">
        <v>39.729286047000002</v>
      </c>
      <c r="AC3144" s="7" t="s">
        <v>444</v>
      </c>
      <c r="AD3144" s="7">
        <v>175.80712803</v>
      </c>
      <c r="AE3144" s="7">
        <v>24.070309168000001</v>
      </c>
      <c r="AF3144" s="7">
        <v>271.79123568</v>
      </c>
      <c r="AG3144" s="7">
        <v>37.680344468999998</v>
      </c>
    </row>
    <row r="3145" spans="1:33" x14ac:dyDescent="0.25">
      <c r="A3145" s="1">
        <v>299762</v>
      </c>
      <c r="B3145" s="1">
        <v>20012000</v>
      </c>
      <c r="C3145" s="1">
        <v>9211005</v>
      </c>
      <c r="D3145" s="1">
        <v>142091</v>
      </c>
      <c r="E3145" s="1" t="s">
        <v>635</v>
      </c>
      <c r="F3145" s="1">
        <v>34203085</v>
      </c>
      <c r="G3145" s="1">
        <v>1.83</v>
      </c>
      <c r="H3145" s="1">
        <v>65.574077379174298</v>
      </c>
      <c r="I3145" s="1">
        <v>-36.733679167497236</v>
      </c>
      <c r="J3145" s="1">
        <v>5.755809853093818</v>
      </c>
      <c r="K3145" s="1">
        <v>-63.257654406944646</v>
      </c>
      <c r="L3145" s="1">
        <v>62.894482643756383</v>
      </c>
      <c r="M3145" s="1">
        <v>124.55000305175781</v>
      </c>
      <c r="N3145" s="1">
        <v>0.87858927590506397</v>
      </c>
      <c r="O3145" s="1">
        <v>0.96533690096206171</v>
      </c>
      <c r="P3145" s="1">
        <v>0.84813464882069622</v>
      </c>
      <c r="Q3145" s="1">
        <v>0.89239285060337603</v>
      </c>
      <c r="R3145" s="1">
        <v>0.9329846751933194</v>
      </c>
      <c r="S3145" s="1">
        <v>0.83258885386503123</v>
      </c>
      <c r="T3145" s="1">
        <v>0.83258885386503123</v>
      </c>
      <c r="U3145" s="1">
        <v>0.84813464882069622</v>
      </c>
      <c r="V3145" s="1">
        <v>406.790663</v>
      </c>
      <c r="W3145" s="1">
        <v>379.211635</v>
      </c>
      <c r="X3145" s="1">
        <v>262.000766</v>
      </c>
      <c r="Y3145" s="1">
        <v>389.46</v>
      </c>
      <c r="Z3145" s="7">
        <v>74463.375599999999</v>
      </c>
      <c r="AA3145" s="7">
        <v>4.1136842749999998</v>
      </c>
      <c r="AB3145" s="7">
        <v>3.9047205806999998</v>
      </c>
      <c r="AC3145" s="7" t="s">
        <v>444</v>
      </c>
      <c r="AD3145" s="7" t="s">
        <v>445</v>
      </c>
      <c r="AE3145" s="7">
        <v>2.4484193181</v>
      </c>
      <c r="AF3145" s="7" t="s">
        <v>445</v>
      </c>
      <c r="AG3145" s="7">
        <v>4.2217320327000003</v>
      </c>
    </row>
    <row r="3146" spans="1:33" x14ac:dyDescent="0.25">
      <c r="A3146" s="1">
        <v>299763</v>
      </c>
      <c r="B3146" s="1">
        <v>20012000</v>
      </c>
      <c r="C3146" s="1">
        <v>9211013</v>
      </c>
      <c r="D3146" s="1">
        <v>142093</v>
      </c>
      <c r="E3146" s="1" t="s">
        <v>634</v>
      </c>
      <c r="F3146" s="1">
        <v>34203085</v>
      </c>
      <c r="G3146" s="1">
        <v>1.83</v>
      </c>
      <c r="H3146" s="1">
        <v>32.019053487798253</v>
      </c>
      <c r="I3146" s="1">
        <v>-20.987480049738643</v>
      </c>
      <c r="J3146" s="1">
        <v>1.1435880932497611</v>
      </c>
      <c r="K3146" s="1">
        <v>-30.960566510336022</v>
      </c>
      <c r="L3146" s="1">
        <v>31.464685161830307</v>
      </c>
      <c r="M3146" s="1">
        <v>119.41749572753906</v>
      </c>
      <c r="N3146" s="1">
        <v>0.89333158794202294</v>
      </c>
      <c r="O3146" s="1">
        <v>0.96533690096206171</v>
      </c>
      <c r="P3146" s="1">
        <v>0.86236594663546995</v>
      </c>
      <c r="Q3146" s="1">
        <v>0.90208224246376456</v>
      </c>
      <c r="R3146" s="1">
        <v>0.9329846751933194</v>
      </c>
      <c r="S3146" s="1">
        <v>0.84162890798271661</v>
      </c>
      <c r="T3146" s="1">
        <v>0.84162890798271661</v>
      </c>
      <c r="U3146" s="1">
        <v>0.86236594663546995</v>
      </c>
      <c r="V3146" s="1">
        <v>406.790663</v>
      </c>
      <c r="W3146" s="1">
        <v>379.211635</v>
      </c>
      <c r="X3146" s="1">
        <v>262.000766</v>
      </c>
      <c r="Y3146" s="1">
        <v>389.46</v>
      </c>
      <c r="Z3146" s="7">
        <v>74463.375599999999</v>
      </c>
      <c r="AA3146" s="7">
        <v>9.3932138176999995</v>
      </c>
      <c r="AB3146" s="7">
        <v>9.2132688186999996</v>
      </c>
      <c r="AC3146" s="7" t="s">
        <v>444</v>
      </c>
      <c r="AD3146" s="7" t="s">
        <v>445</v>
      </c>
      <c r="AE3146" s="7">
        <v>6.1222023184000003</v>
      </c>
      <c r="AF3146" s="7" t="s">
        <v>445</v>
      </c>
      <c r="AG3146" s="7">
        <v>9.8478971618000006</v>
      </c>
    </row>
    <row r="3147" spans="1:33" x14ac:dyDescent="0.25">
      <c r="A3147" s="1">
        <v>299764</v>
      </c>
      <c r="B3147" s="1">
        <v>20012000</v>
      </c>
      <c r="C3147" s="1">
        <v>9211006</v>
      </c>
      <c r="D3147" s="1">
        <v>142092</v>
      </c>
      <c r="E3147" s="1" t="s">
        <v>633</v>
      </c>
      <c r="F3147" s="1">
        <v>34203085</v>
      </c>
      <c r="G3147" s="1">
        <v>1.83</v>
      </c>
      <c r="H3147" s="1">
        <v>58.37844098475977</v>
      </c>
      <c r="I3147" s="1">
        <v>-30.650379054947365</v>
      </c>
      <c r="J3147" s="1">
        <v>8.1173066876101512</v>
      </c>
      <c r="K3147" s="1">
        <v>-56.820662264746638</v>
      </c>
      <c r="L3147" s="1">
        <v>54.772795819559725</v>
      </c>
      <c r="M3147" s="1">
        <v>132.83750915527344</v>
      </c>
      <c r="N3147" s="1">
        <v>0.85195086342947812</v>
      </c>
      <c r="O3147" s="1">
        <v>0.96533690096206171</v>
      </c>
      <c r="P3147" s="1">
        <v>0.82241960627496513</v>
      </c>
      <c r="Q3147" s="1">
        <v>0.87463390895298543</v>
      </c>
      <c r="R3147" s="1">
        <v>0.9329846751933194</v>
      </c>
      <c r="S3147" s="1">
        <v>0.81602003345756435</v>
      </c>
      <c r="T3147" s="1">
        <v>0.81602003345756435</v>
      </c>
      <c r="U3147" s="1">
        <v>0.82241960627496513</v>
      </c>
      <c r="V3147" s="1">
        <v>406.790663</v>
      </c>
      <c r="W3147" s="1">
        <v>379.211635</v>
      </c>
      <c r="X3147" s="1">
        <v>262.000766</v>
      </c>
      <c r="Y3147" s="1">
        <v>389.46</v>
      </c>
      <c r="Z3147" s="7">
        <v>74463.375599999999</v>
      </c>
      <c r="AA3147" s="7">
        <v>4.6939047730999999</v>
      </c>
      <c r="AB3147" s="7">
        <v>4.3422304243000003</v>
      </c>
      <c r="AC3147" s="7" t="s">
        <v>444</v>
      </c>
      <c r="AD3147" s="7" t="s">
        <v>445</v>
      </c>
      <c r="AE3147" s="7">
        <v>2.7626783166000002</v>
      </c>
      <c r="AF3147" s="7" t="s">
        <v>445</v>
      </c>
      <c r="AG3147" s="7">
        <v>4.6370258123000001</v>
      </c>
    </row>
    <row r="3148" spans="1:33" x14ac:dyDescent="0.25">
      <c r="A3148" s="1">
        <v>299765</v>
      </c>
      <c r="B3148" s="1">
        <v>20012000</v>
      </c>
      <c r="C3148" s="1">
        <v>9211031</v>
      </c>
      <c r="D3148" s="1">
        <v>142094</v>
      </c>
      <c r="E3148" s="1" t="s">
        <v>639</v>
      </c>
      <c r="F3148" s="1">
        <v>34203085</v>
      </c>
      <c r="G3148" s="1">
        <v>1.83</v>
      </c>
      <c r="H3148" s="1">
        <v>-2.7705118706798544</v>
      </c>
      <c r="I3148" s="1">
        <v>2.0929867402460296</v>
      </c>
      <c r="J3148" s="1">
        <v>-4.7420761608461</v>
      </c>
      <c r="K3148" s="1">
        <v>-2.42646277960778</v>
      </c>
      <c r="L3148" s="1">
        <v>4.1282645226753072</v>
      </c>
      <c r="M3148" s="1">
        <v>34.474998474121094</v>
      </c>
      <c r="N3148" s="1">
        <v>0.98970659838782415</v>
      </c>
      <c r="O3148" s="1">
        <v>0.96533690096206171</v>
      </c>
      <c r="P3148" s="1">
        <v>0.95540030054940595</v>
      </c>
      <c r="Q3148" s="1">
        <v>0.98877083460489912</v>
      </c>
      <c r="R3148" s="1">
        <v>0.9329846751933194</v>
      </c>
      <c r="S3148" s="1">
        <v>0.92250803596447917</v>
      </c>
      <c r="T3148" s="1">
        <v>0.92250803596447917</v>
      </c>
      <c r="U3148" s="1">
        <v>0.95540030054940595</v>
      </c>
      <c r="V3148" s="1">
        <v>406.790663</v>
      </c>
      <c r="W3148" s="1">
        <v>379.211635</v>
      </c>
      <c r="X3148" s="1">
        <v>262.000766</v>
      </c>
      <c r="Y3148" s="1">
        <v>389.46</v>
      </c>
      <c r="Z3148" s="7">
        <v>74463.375599999999</v>
      </c>
      <c r="AA3148" s="7">
        <v>86.760585122999998</v>
      </c>
      <c r="AB3148" s="7" t="s">
        <v>444</v>
      </c>
      <c r="AC3148" s="7">
        <v>172.10138812</v>
      </c>
      <c r="AD3148" s="7">
        <v>49.968774828999997</v>
      </c>
      <c r="AE3148" s="7">
        <v>98.609115826999997</v>
      </c>
      <c r="AF3148" s="7">
        <v>77.465673774999999</v>
      </c>
      <c r="AG3148" s="7">
        <v>152.34675816000001</v>
      </c>
    </row>
    <row r="3149" spans="1:33" x14ac:dyDescent="0.25">
      <c r="A3149" s="1">
        <v>310251</v>
      </c>
      <c r="B3149" s="1">
        <v>20013000</v>
      </c>
      <c r="C3149" s="1">
        <v>9211046</v>
      </c>
      <c r="D3149" s="1">
        <v>142104</v>
      </c>
      <c r="E3149" s="1" t="s">
        <v>638</v>
      </c>
      <c r="F3149" s="1">
        <v>34203085</v>
      </c>
      <c r="G3149" s="1">
        <v>1.83</v>
      </c>
      <c r="H3149" s="1">
        <v>35.466299544315582</v>
      </c>
      <c r="I3149" s="1">
        <v>-23.9146207096464</v>
      </c>
      <c r="J3149" s="1">
        <v>2.6115713351739771</v>
      </c>
      <c r="K3149" s="1">
        <v>-32.460819609741257</v>
      </c>
      <c r="L3149" s="1">
        <v>34.249999758556903</v>
      </c>
      <c r="M3149" s="1">
        <v>64.709999084472656</v>
      </c>
      <c r="N3149" s="1">
        <v>0.96661041736602782</v>
      </c>
      <c r="O3149" s="1">
        <v>0.96533690096206171</v>
      </c>
      <c r="P3149" s="1">
        <v>0.9331047047377663</v>
      </c>
      <c r="Q3149" s="1">
        <v>0.96357500076293945</v>
      </c>
      <c r="R3149" s="1">
        <v>0.9329846751933194</v>
      </c>
      <c r="S3149" s="1">
        <v>0.89900070911121355</v>
      </c>
      <c r="T3149" s="1">
        <v>0.89900070911121355</v>
      </c>
      <c r="U3149" s="1">
        <v>0.9331047047377663</v>
      </c>
      <c r="V3149" s="1">
        <v>406.790663</v>
      </c>
      <c r="W3149" s="1">
        <v>379.211635</v>
      </c>
      <c r="X3149" s="1">
        <v>262.000766</v>
      </c>
      <c r="Y3149" s="1">
        <v>389.46</v>
      </c>
      <c r="Z3149" s="7">
        <v>74463.375599999999</v>
      </c>
      <c r="AA3149" s="7">
        <v>9.3312164439000007</v>
      </c>
      <c r="AB3149" s="7">
        <v>8.9769123154999999</v>
      </c>
      <c r="AC3149" s="7" t="s">
        <v>444</v>
      </c>
      <c r="AD3149" s="7" t="s">
        <v>445</v>
      </c>
      <c r="AE3149" s="7">
        <v>6.256097574</v>
      </c>
      <c r="AF3149" s="7" t="s">
        <v>445</v>
      </c>
      <c r="AG3149" s="7">
        <v>10.195249001000001</v>
      </c>
    </row>
    <row r="3150" spans="1:33" x14ac:dyDescent="0.25">
      <c r="A3150" s="1">
        <v>310252</v>
      </c>
      <c r="B3150" s="1">
        <v>20013000</v>
      </c>
      <c r="C3150" s="1">
        <v>9211013</v>
      </c>
      <c r="D3150" s="1">
        <v>142102</v>
      </c>
      <c r="E3150" s="1" t="s">
        <v>634</v>
      </c>
      <c r="F3150" s="1">
        <v>34203085</v>
      </c>
      <c r="G3150" s="1">
        <v>1.83</v>
      </c>
      <c r="H3150" s="1">
        <v>58.849019208690841</v>
      </c>
      <c r="I3150" s="1">
        <v>-37.849049626882589</v>
      </c>
      <c r="J3150" s="1">
        <v>5.0359659119230589</v>
      </c>
      <c r="K3150" s="1">
        <v>-54.154366467613215</v>
      </c>
      <c r="L3150" s="1">
        <v>56.513633823988727</v>
      </c>
      <c r="M3150" s="1">
        <v>119.41749572753906</v>
      </c>
      <c r="N3150" s="1">
        <v>0.89333158794202294</v>
      </c>
      <c r="O3150" s="1">
        <v>0.96533690096206171</v>
      </c>
      <c r="P3150" s="1">
        <v>0.86236594663546995</v>
      </c>
      <c r="Q3150" s="1">
        <v>0.90208224246376456</v>
      </c>
      <c r="R3150" s="1">
        <v>0.9329846751933194</v>
      </c>
      <c r="S3150" s="1">
        <v>0.84162890798271661</v>
      </c>
      <c r="T3150" s="1">
        <v>0.84162890798271661</v>
      </c>
      <c r="U3150" s="1">
        <v>0.86236594663546995</v>
      </c>
      <c r="V3150" s="1">
        <v>406.790663</v>
      </c>
      <c r="W3150" s="1">
        <v>379.211635</v>
      </c>
      <c r="X3150" s="1">
        <v>262.000766</v>
      </c>
      <c r="Y3150" s="1">
        <v>389.46</v>
      </c>
      <c r="Z3150" s="7">
        <v>74463.375599999999</v>
      </c>
      <c r="AA3150" s="7">
        <v>4.7865541190999998</v>
      </c>
      <c r="AB3150" s="7">
        <v>4.5569184498000004</v>
      </c>
      <c r="AC3150" s="7" t="s">
        <v>444</v>
      </c>
      <c r="AD3150" s="7" t="s">
        <v>445</v>
      </c>
      <c r="AE3150" s="7">
        <v>3.0718308229</v>
      </c>
      <c r="AF3150" s="7" t="s">
        <v>445</v>
      </c>
      <c r="AG3150" s="7">
        <v>5.2018460094999996</v>
      </c>
    </row>
    <row r="3151" spans="1:33" x14ac:dyDescent="0.25">
      <c r="A3151" s="1">
        <v>310253</v>
      </c>
      <c r="B3151" s="1">
        <v>20013000</v>
      </c>
      <c r="C3151" s="1">
        <v>9211005</v>
      </c>
      <c r="D3151" s="1">
        <v>142100</v>
      </c>
      <c r="E3151" s="1" t="s">
        <v>635</v>
      </c>
      <c r="F3151" s="1">
        <v>34203085</v>
      </c>
      <c r="G3151" s="1">
        <v>1.83</v>
      </c>
      <c r="H3151" s="1">
        <v>92.404716710556556</v>
      </c>
      <c r="I3151" s="1">
        <v>-53.628114951482786</v>
      </c>
      <c r="J3151" s="1">
        <v>9.6475210186230314</v>
      </c>
      <c r="K3151" s="1">
        <v>-86.418593160475211</v>
      </c>
      <c r="L3151" s="1">
        <v>87.981176279692079</v>
      </c>
      <c r="M3151" s="1">
        <v>124.55000305175781</v>
      </c>
      <c r="N3151" s="1">
        <v>0.87858927590506397</v>
      </c>
      <c r="O3151" s="1">
        <v>0.96533690096206171</v>
      </c>
      <c r="P3151" s="1">
        <v>0.84813464882069622</v>
      </c>
      <c r="Q3151" s="1">
        <v>0.89239285060337603</v>
      </c>
      <c r="R3151" s="1">
        <v>0.9329846751933194</v>
      </c>
      <c r="S3151" s="1">
        <v>0.83258885386503123</v>
      </c>
      <c r="T3151" s="1">
        <v>0.83258885386503123</v>
      </c>
      <c r="U3151" s="1">
        <v>0.84813464882069622</v>
      </c>
      <c r="V3151" s="1">
        <v>406.790663</v>
      </c>
      <c r="W3151" s="1">
        <v>379.211635</v>
      </c>
      <c r="X3151" s="1">
        <v>262.000766</v>
      </c>
      <c r="Y3151" s="1">
        <v>389.46</v>
      </c>
      <c r="Z3151" s="7">
        <v>74463.375599999999</v>
      </c>
      <c r="AA3151" s="7">
        <v>2.6555833927000001</v>
      </c>
      <c r="AB3151" s="7">
        <v>2.4805856057</v>
      </c>
      <c r="AC3151" s="7" t="s">
        <v>444</v>
      </c>
      <c r="AD3151" s="7" t="s">
        <v>445</v>
      </c>
      <c r="AE3151" s="7">
        <v>1.5242127822</v>
      </c>
      <c r="AF3151" s="7" t="s">
        <v>445</v>
      </c>
      <c r="AG3151" s="7">
        <v>2.8222621805000001</v>
      </c>
    </row>
    <row r="3152" spans="1:33" x14ac:dyDescent="0.25">
      <c r="A3152" s="1">
        <v>310254</v>
      </c>
      <c r="B3152" s="1">
        <v>20013000</v>
      </c>
      <c r="C3152" s="1">
        <v>9211006</v>
      </c>
      <c r="D3152" s="1">
        <v>142101</v>
      </c>
      <c r="E3152" s="1" t="s">
        <v>633</v>
      </c>
      <c r="F3152" s="1">
        <v>34203085</v>
      </c>
      <c r="G3152" s="1">
        <v>1.83</v>
      </c>
      <c r="H3152" s="1">
        <v>85.208793809635878</v>
      </c>
      <c r="I3152" s="1">
        <v>-47.546019437166429</v>
      </c>
      <c r="J3152" s="1">
        <v>12.009302846436221</v>
      </c>
      <c r="K3152" s="1">
        <v>-79.980394515984273</v>
      </c>
      <c r="L3152" s="1">
        <v>79.889851415226886</v>
      </c>
      <c r="M3152" s="1">
        <v>132.83750915527344</v>
      </c>
      <c r="N3152" s="1">
        <v>0.85195086342947812</v>
      </c>
      <c r="O3152" s="1">
        <v>0.96533690096206171</v>
      </c>
      <c r="P3152" s="1">
        <v>0.82241960627496513</v>
      </c>
      <c r="Q3152" s="1">
        <v>0.87463390895298543</v>
      </c>
      <c r="R3152" s="1">
        <v>0.9329846751933194</v>
      </c>
      <c r="S3152" s="1">
        <v>0.81602003345756435</v>
      </c>
      <c r="T3152" s="1">
        <v>0.81602003345756435</v>
      </c>
      <c r="U3152" s="1">
        <v>0.82241960627496513</v>
      </c>
      <c r="V3152" s="1">
        <v>406.790663</v>
      </c>
      <c r="W3152" s="1">
        <v>379.211635</v>
      </c>
      <c r="X3152" s="1">
        <v>262.000766</v>
      </c>
      <c r="Y3152" s="1">
        <v>389.46</v>
      </c>
      <c r="Z3152" s="7">
        <v>74463.375599999999</v>
      </c>
      <c r="AA3152" s="7">
        <v>2.9037634696999999</v>
      </c>
      <c r="AB3152" s="7">
        <v>2.6600809564999999</v>
      </c>
      <c r="AC3152" s="7" t="s">
        <v>444</v>
      </c>
      <c r="AD3152" s="7" t="s">
        <v>445</v>
      </c>
      <c r="AE3152" s="7">
        <v>1.6731285226999999</v>
      </c>
      <c r="AF3152" s="7" t="s">
        <v>445</v>
      </c>
      <c r="AG3152" s="7">
        <v>3.0047256806</v>
      </c>
    </row>
    <row r="3153" spans="1:33" x14ac:dyDescent="0.25">
      <c r="A3153" s="1">
        <v>310255</v>
      </c>
      <c r="B3153" s="1">
        <v>20013000</v>
      </c>
      <c r="C3153" s="1">
        <v>9211031</v>
      </c>
      <c r="D3153" s="1">
        <v>142103</v>
      </c>
      <c r="E3153" s="1" t="s">
        <v>639</v>
      </c>
      <c r="F3153" s="1">
        <v>34203085</v>
      </c>
      <c r="G3153" s="1">
        <v>1.83</v>
      </c>
      <c r="H3153" s="1">
        <v>23.514135864278668</v>
      </c>
      <c r="I3153" s="1">
        <v>-18.300704144730489</v>
      </c>
      <c r="J3153" s="1">
        <v>-0.30438015547418057</v>
      </c>
      <c r="K3153" s="1">
        <v>-22.088140587549958</v>
      </c>
      <c r="L3153" s="1">
        <v>23.691134643620771</v>
      </c>
      <c r="M3153" s="1">
        <v>34.474998474121094</v>
      </c>
      <c r="N3153" s="1">
        <v>0.98970659838782415</v>
      </c>
      <c r="O3153" s="1">
        <v>0.96533690096206171</v>
      </c>
      <c r="P3153" s="1">
        <v>0.95540030054940595</v>
      </c>
      <c r="Q3153" s="1">
        <v>0.98877083460489912</v>
      </c>
      <c r="R3153" s="1">
        <v>0.9329846751933194</v>
      </c>
      <c r="S3153" s="1">
        <v>0.92250803596447917</v>
      </c>
      <c r="T3153" s="1">
        <v>0.92250803596447917</v>
      </c>
      <c r="U3153" s="1">
        <v>0.95540030054940595</v>
      </c>
      <c r="V3153" s="1">
        <v>406.790663</v>
      </c>
      <c r="W3153" s="1">
        <v>379.211635</v>
      </c>
      <c r="X3153" s="1">
        <v>262.000766</v>
      </c>
      <c r="Y3153" s="1">
        <v>389.46</v>
      </c>
      <c r="Z3153" s="7">
        <v>74463.375599999999</v>
      </c>
      <c r="AA3153" s="7">
        <v>14.292594276000001</v>
      </c>
      <c r="AB3153" s="7">
        <v>14.407706757</v>
      </c>
      <c r="AC3153" s="7" t="s">
        <v>444</v>
      </c>
      <c r="AD3153" s="7">
        <v>793.06560420000005</v>
      </c>
      <c r="AE3153" s="7">
        <v>9.9424245605999992</v>
      </c>
      <c r="AF3153" s="7">
        <v>1221.4522340000001</v>
      </c>
      <c r="AG3153" s="7">
        <v>15.845700505</v>
      </c>
    </row>
    <row r="3154" spans="1:33" x14ac:dyDescent="0.25">
      <c r="A3154" s="1">
        <v>318573</v>
      </c>
      <c r="B3154" s="1">
        <v>20014000</v>
      </c>
      <c r="C3154" s="1">
        <v>9211016</v>
      </c>
      <c r="D3154" s="1">
        <v>142111</v>
      </c>
      <c r="E3154" s="1" t="s">
        <v>634</v>
      </c>
      <c r="F3154" s="1">
        <v>34203085</v>
      </c>
      <c r="G3154" s="1">
        <v>1.83</v>
      </c>
      <c r="H3154" s="1">
        <v>53.726768092464141</v>
      </c>
      <c r="I3154" s="1">
        <v>-25.510961474600325</v>
      </c>
      <c r="J3154" s="1">
        <v>12.687961588629273</v>
      </c>
      <c r="K3154" s="1">
        <v>-51.236920901929061</v>
      </c>
      <c r="L3154" s="1">
        <v>48.644502809482297</v>
      </c>
      <c r="M3154" s="1">
        <v>116.6824951171875</v>
      </c>
      <c r="N3154" s="1">
        <v>0.89908948396381572</v>
      </c>
      <c r="O3154" s="1">
        <v>0.96533690096206171</v>
      </c>
      <c r="P3154" s="1">
        <v>0.86792425613720914</v>
      </c>
      <c r="Q3154" s="1">
        <v>0.90568092747738504</v>
      </c>
      <c r="R3154" s="1">
        <v>0.9329846751933194</v>
      </c>
      <c r="S3154" s="1">
        <v>0.84498642595127238</v>
      </c>
      <c r="T3154" s="1">
        <v>0.84498642595127238</v>
      </c>
      <c r="U3154" s="1">
        <v>0.86792425613720914</v>
      </c>
      <c r="V3154" s="1">
        <v>406.790663</v>
      </c>
      <c r="W3154" s="1">
        <v>379.211635</v>
      </c>
      <c r="X3154" s="1">
        <v>262.000766</v>
      </c>
      <c r="Y3154" s="1">
        <v>389.46</v>
      </c>
      <c r="Z3154" s="7">
        <v>74463.375599999999</v>
      </c>
      <c r="AA3154" s="7">
        <v>5.7659644403000003</v>
      </c>
      <c r="AB3154" s="7">
        <v>5.1259403443</v>
      </c>
      <c r="AC3154" s="7" t="s">
        <v>444</v>
      </c>
      <c r="AD3154" s="7" t="s">
        <v>445</v>
      </c>
      <c r="AE3154" s="7">
        <v>3.3208508037</v>
      </c>
      <c r="AF3154" s="7" t="s">
        <v>445</v>
      </c>
      <c r="AG3154" s="7">
        <v>5.5972305681999996</v>
      </c>
    </row>
    <row r="3155" spans="1:33" x14ac:dyDescent="0.25">
      <c r="A3155" s="1">
        <v>318574</v>
      </c>
      <c r="B3155" s="1">
        <v>20014000</v>
      </c>
      <c r="C3155" s="1">
        <v>9211013</v>
      </c>
      <c r="D3155" s="1">
        <v>142110</v>
      </c>
      <c r="E3155" s="1" t="s">
        <v>634</v>
      </c>
      <c r="F3155" s="1">
        <v>34203085</v>
      </c>
      <c r="G3155" s="1">
        <v>1.83</v>
      </c>
      <c r="H3155" s="1">
        <v>47.131390061637028</v>
      </c>
      <c r="I3155" s="1">
        <v>-21.077694515805408</v>
      </c>
      <c r="J3155" s="1">
        <v>12.28240699815394</v>
      </c>
      <c r="K3155" s="1">
        <v>-45.143853466668695</v>
      </c>
      <c r="L3155" s="1">
        <v>42.352531127529296</v>
      </c>
      <c r="M3155" s="1">
        <v>119.41749572753906</v>
      </c>
      <c r="N3155" s="1">
        <v>0.89333158794202294</v>
      </c>
      <c r="O3155" s="1">
        <v>0.96533690096206171</v>
      </c>
      <c r="P3155" s="1">
        <v>0.86236594663546995</v>
      </c>
      <c r="Q3155" s="1">
        <v>0.90208224246376456</v>
      </c>
      <c r="R3155" s="1">
        <v>0.9329846751933194</v>
      </c>
      <c r="S3155" s="1">
        <v>0.84162890798271661</v>
      </c>
      <c r="T3155" s="1">
        <v>0.84162890798271661</v>
      </c>
      <c r="U3155" s="1">
        <v>0.86236594663546995</v>
      </c>
      <c r="V3155" s="1">
        <v>406.790663</v>
      </c>
      <c r="W3155" s="1">
        <v>379.211635</v>
      </c>
      <c r="X3155" s="1">
        <v>262.000766</v>
      </c>
      <c r="Y3155" s="1">
        <v>389.46</v>
      </c>
      <c r="Z3155" s="7">
        <v>74463.375599999999</v>
      </c>
      <c r="AA3155" s="7">
        <v>6.7213614365999996</v>
      </c>
      <c r="AB3155" s="7">
        <v>5.9384586401000004</v>
      </c>
      <c r="AC3155" s="7" t="s">
        <v>444</v>
      </c>
      <c r="AD3155" s="7" t="s">
        <v>445</v>
      </c>
      <c r="AE3155" s="7">
        <v>3.8845502021999998</v>
      </c>
      <c r="AF3155" s="7" t="s">
        <v>445</v>
      </c>
      <c r="AG3155" s="7">
        <v>6.4397069764000001</v>
      </c>
    </row>
    <row r="3156" spans="1:33" x14ac:dyDescent="0.25">
      <c r="A3156" s="1">
        <v>318575</v>
      </c>
      <c r="B3156" s="1">
        <v>20014000</v>
      </c>
      <c r="C3156" s="1">
        <v>9211006</v>
      </c>
      <c r="D3156" s="1">
        <v>142109</v>
      </c>
      <c r="E3156" s="1" t="s">
        <v>633</v>
      </c>
      <c r="F3156" s="1">
        <v>34203085</v>
      </c>
      <c r="G3156" s="1">
        <v>1.83</v>
      </c>
      <c r="H3156" s="1">
        <v>73.479738623844369</v>
      </c>
      <c r="I3156" s="1">
        <v>-30.685020223492945</v>
      </c>
      <c r="J3156" s="1">
        <v>19.26716873371274</v>
      </c>
      <c r="K3156" s="1">
        <v>-71.059526855328102</v>
      </c>
      <c r="L3156" s="1">
        <v>65.99136930683369</v>
      </c>
      <c r="M3156" s="1">
        <v>132.83750915527344</v>
      </c>
      <c r="N3156" s="1">
        <v>0.85195086342947812</v>
      </c>
      <c r="O3156" s="1">
        <v>0.96533690096206171</v>
      </c>
      <c r="P3156" s="1">
        <v>0.82241960627496513</v>
      </c>
      <c r="Q3156" s="1">
        <v>0.87463390895298543</v>
      </c>
      <c r="R3156" s="1">
        <v>0.9329846751933194</v>
      </c>
      <c r="S3156" s="1">
        <v>0.81602003345756435</v>
      </c>
      <c r="T3156" s="1">
        <v>0.81602003345756435</v>
      </c>
      <c r="U3156" s="1">
        <v>0.82241960627496513</v>
      </c>
      <c r="V3156" s="1">
        <v>406.790663</v>
      </c>
      <c r="W3156" s="1">
        <v>379.211635</v>
      </c>
      <c r="X3156" s="1">
        <v>262.000766</v>
      </c>
      <c r="Y3156" s="1">
        <v>389.46</v>
      </c>
      <c r="Z3156" s="7">
        <v>74463.375599999999</v>
      </c>
      <c r="AA3156" s="7">
        <v>3.7259374494999999</v>
      </c>
      <c r="AB3156" s="7">
        <v>3.2443140025999999</v>
      </c>
      <c r="AC3156" s="7" t="s">
        <v>444</v>
      </c>
      <c r="AD3156" s="7" t="s">
        <v>445</v>
      </c>
      <c r="AE3156" s="7">
        <v>2.0087151336</v>
      </c>
      <c r="AF3156" s="7" t="s">
        <v>445</v>
      </c>
      <c r="AG3156" s="7">
        <v>3.5074820230000001</v>
      </c>
    </row>
    <row r="3157" spans="1:33" x14ac:dyDescent="0.25">
      <c r="A3157" s="1">
        <v>5687</v>
      </c>
      <c r="B3157" s="1">
        <v>20015000</v>
      </c>
      <c r="C3157" s="1">
        <v>9211013</v>
      </c>
      <c r="D3157" s="1">
        <v>142117</v>
      </c>
      <c r="E3157" s="1" t="s">
        <v>634</v>
      </c>
      <c r="F3157" s="1">
        <v>34203085</v>
      </c>
      <c r="G3157" s="1">
        <v>1.83</v>
      </c>
      <c r="H3157" s="1">
        <v>35.392914044395958</v>
      </c>
      <c r="I3157" s="1">
        <v>-17.849797418747634</v>
      </c>
      <c r="J3157" s="1">
        <v>7.214604954504896</v>
      </c>
      <c r="K3157" s="1">
        <v>-34.51038940907786</v>
      </c>
      <c r="L3157" s="1">
        <v>32.397624264745524</v>
      </c>
      <c r="M3157" s="1">
        <v>119.41749572753906</v>
      </c>
      <c r="N3157" s="1">
        <v>0.89333158794202294</v>
      </c>
      <c r="O3157" s="1">
        <v>0.96533690096206171</v>
      </c>
      <c r="P3157" s="1">
        <v>0.86236594663546995</v>
      </c>
      <c r="Q3157" s="1">
        <v>0.90208224246376456</v>
      </c>
      <c r="R3157" s="1">
        <v>0.9329846751933194</v>
      </c>
      <c r="S3157" s="1">
        <v>0.84162890798271661</v>
      </c>
      <c r="T3157" s="1">
        <v>0.84162890798271661</v>
      </c>
      <c r="U3157" s="1">
        <v>0.86236594663546995</v>
      </c>
      <c r="V3157" s="1">
        <v>406.790663</v>
      </c>
      <c r="W3157" s="1">
        <v>379.211635</v>
      </c>
      <c r="X3157" s="1">
        <v>262.000766</v>
      </c>
      <c r="Y3157" s="1">
        <v>389.46</v>
      </c>
      <c r="Z3157" s="7">
        <v>74463.375599999999</v>
      </c>
      <c r="AA3157" s="7">
        <v>9.0939253422000004</v>
      </c>
      <c r="AB3157" s="7">
        <v>8.2396800156999994</v>
      </c>
      <c r="AC3157" s="7" t="s">
        <v>444</v>
      </c>
      <c r="AD3157" s="7" t="s">
        <v>445</v>
      </c>
      <c r="AE3157" s="7">
        <v>5.3895952017999997</v>
      </c>
      <c r="AF3157" s="7" t="s">
        <v>445</v>
      </c>
      <c r="AG3157" s="7">
        <v>8.7320559787000001</v>
      </c>
    </row>
    <row r="3158" spans="1:33" x14ac:dyDescent="0.25">
      <c r="A3158" s="1">
        <v>5688</v>
      </c>
      <c r="B3158" s="1">
        <v>20015000</v>
      </c>
      <c r="C3158" s="1">
        <v>9211016</v>
      </c>
      <c r="D3158" s="1">
        <v>142118</v>
      </c>
      <c r="E3158" s="1" t="s">
        <v>634</v>
      </c>
      <c r="F3158" s="1">
        <v>34203085</v>
      </c>
      <c r="G3158" s="1">
        <v>1.83</v>
      </c>
      <c r="H3158" s="1">
        <v>41.973133329497323</v>
      </c>
      <c r="I3158" s="1">
        <v>-22.292512932330823</v>
      </c>
      <c r="J3158" s="1">
        <v>7.6353149385789312</v>
      </c>
      <c r="K3158" s="1">
        <v>-40.594004807139541</v>
      </c>
      <c r="L3158" s="1">
        <v>38.72756843459392</v>
      </c>
      <c r="M3158" s="1">
        <v>116.6824951171875</v>
      </c>
      <c r="N3158" s="1">
        <v>0.89908948396381572</v>
      </c>
      <c r="O3158" s="1">
        <v>0.96533690096206171</v>
      </c>
      <c r="P3158" s="1">
        <v>0.86792425613720914</v>
      </c>
      <c r="Q3158" s="1">
        <v>0.90568092747738504</v>
      </c>
      <c r="R3158" s="1">
        <v>0.9329846751933194</v>
      </c>
      <c r="S3158" s="1">
        <v>0.84498642595127238</v>
      </c>
      <c r="T3158" s="1">
        <v>0.84498642595127238</v>
      </c>
      <c r="U3158" s="1">
        <v>0.86792425613720914</v>
      </c>
      <c r="V3158" s="1">
        <v>406.790663</v>
      </c>
      <c r="W3158" s="1">
        <v>379.211635</v>
      </c>
      <c r="X3158" s="1">
        <v>262.000766</v>
      </c>
      <c r="Y3158" s="1">
        <v>389.46</v>
      </c>
      <c r="Z3158" s="7">
        <v>74463.375599999999</v>
      </c>
      <c r="AA3158" s="7">
        <v>7.4985190016000001</v>
      </c>
      <c r="AB3158" s="7">
        <v>6.8413725665999996</v>
      </c>
      <c r="AC3158" s="7" t="s">
        <v>444</v>
      </c>
      <c r="AD3158" s="7" t="s">
        <v>445</v>
      </c>
      <c r="AE3158" s="7">
        <v>4.4536893295000004</v>
      </c>
      <c r="AF3158" s="7" t="s">
        <v>445</v>
      </c>
      <c r="AG3158" s="7">
        <v>7.3268892143000004</v>
      </c>
    </row>
    <row r="3159" spans="1:33" x14ac:dyDescent="0.25">
      <c r="A3159" s="1">
        <v>5689</v>
      </c>
      <c r="B3159" s="1">
        <v>20015000</v>
      </c>
      <c r="C3159" s="1">
        <v>9211006</v>
      </c>
      <c r="D3159" s="1">
        <v>142116</v>
      </c>
      <c r="E3159" s="1" t="s">
        <v>633</v>
      </c>
      <c r="F3159" s="1">
        <v>34203085</v>
      </c>
      <c r="G3159" s="1">
        <v>1.83</v>
      </c>
      <c r="H3159" s="1">
        <v>61.7529369373393</v>
      </c>
      <c r="I3159" s="1">
        <v>-27.490929514969295</v>
      </c>
      <c r="J3159" s="1">
        <v>14.187692424469386</v>
      </c>
      <c r="K3159" s="1">
        <v>-60.392256344061458</v>
      </c>
      <c r="L3159" s="1">
        <v>56.023410514386462</v>
      </c>
      <c r="M3159" s="1">
        <v>132.83750915527344</v>
      </c>
      <c r="N3159" s="1">
        <v>0.85195086342947812</v>
      </c>
      <c r="O3159" s="1">
        <v>0.96533690096206171</v>
      </c>
      <c r="P3159" s="1">
        <v>0.82241960627496513</v>
      </c>
      <c r="Q3159" s="1">
        <v>0.87463390895298543</v>
      </c>
      <c r="R3159" s="1">
        <v>0.9329846751933194</v>
      </c>
      <c r="S3159" s="1">
        <v>0.81602003345756435</v>
      </c>
      <c r="T3159" s="1">
        <v>0.81602003345756435</v>
      </c>
      <c r="U3159" s="1">
        <v>0.82241960627496513</v>
      </c>
      <c r="V3159" s="1">
        <v>406.790663</v>
      </c>
      <c r="W3159" s="1">
        <v>379.211635</v>
      </c>
      <c r="X3159" s="1">
        <v>262.000766</v>
      </c>
      <c r="Y3159" s="1">
        <v>389.46</v>
      </c>
      <c r="Z3159" s="7">
        <v>74463.375599999999</v>
      </c>
      <c r="AA3159" s="7">
        <v>4.5667993199000003</v>
      </c>
      <c r="AB3159" s="7">
        <v>4.0503036620000001</v>
      </c>
      <c r="AC3159" s="7" t="s">
        <v>444</v>
      </c>
      <c r="AD3159" s="7" t="s">
        <v>445</v>
      </c>
      <c r="AE3159" s="7">
        <v>2.5401537677000001</v>
      </c>
      <c r="AF3159" s="7" t="s">
        <v>445</v>
      </c>
      <c r="AG3159" s="7">
        <v>4.3036524754999999</v>
      </c>
    </row>
    <row r="3160" spans="1:33" x14ac:dyDescent="0.25">
      <c r="A3160" s="1">
        <v>11981</v>
      </c>
      <c r="B3160" s="1">
        <v>20016000</v>
      </c>
      <c r="C3160" s="1">
        <v>9211006</v>
      </c>
      <c r="D3160" s="1">
        <v>142123</v>
      </c>
      <c r="E3160" s="1" t="s">
        <v>633</v>
      </c>
      <c r="F3160" s="1">
        <v>34203085</v>
      </c>
      <c r="G3160" s="1">
        <v>1.83</v>
      </c>
      <c r="H3160" s="1">
        <v>71.391375616663254</v>
      </c>
      <c r="I3160" s="1">
        <v>-29.708316157354759</v>
      </c>
      <c r="J3160" s="1">
        <v>18.496000520460115</v>
      </c>
      <c r="K3160" s="1">
        <v>-68.854092532698019</v>
      </c>
      <c r="L3160" s="1">
        <v>64.175117964999359</v>
      </c>
      <c r="M3160" s="1">
        <v>132.83750915527344</v>
      </c>
      <c r="N3160" s="1">
        <v>0.85195086342947812</v>
      </c>
      <c r="O3160" s="1">
        <v>0.96533690096206171</v>
      </c>
      <c r="P3160" s="1">
        <v>0.82241960627496513</v>
      </c>
      <c r="Q3160" s="1">
        <v>0.87463390895298543</v>
      </c>
      <c r="R3160" s="1">
        <v>0.9329846751933194</v>
      </c>
      <c r="S3160" s="1">
        <v>0.81602003345756435</v>
      </c>
      <c r="T3160" s="1">
        <v>0.81602003345756435</v>
      </c>
      <c r="U3160" s="1">
        <v>0.82241960627496513</v>
      </c>
      <c r="V3160" s="1">
        <v>406.790663</v>
      </c>
      <c r="W3160" s="1">
        <v>379.211635</v>
      </c>
      <c r="X3160" s="1">
        <v>262.000766</v>
      </c>
      <c r="Y3160" s="1">
        <v>389.46</v>
      </c>
      <c r="Z3160" s="7">
        <v>74463.375599999999</v>
      </c>
      <c r="AA3160" s="7">
        <v>3.8596885123</v>
      </c>
      <c r="AB3160" s="7">
        <v>3.3684700128</v>
      </c>
      <c r="AC3160" s="7" t="s">
        <v>444</v>
      </c>
      <c r="AD3160" s="7" t="s">
        <v>445</v>
      </c>
      <c r="AE3160" s="7">
        <v>2.1050859283999999</v>
      </c>
      <c r="AF3160" s="7" t="s">
        <v>445</v>
      </c>
      <c r="AG3160" s="7">
        <v>3.6518591426999998</v>
      </c>
    </row>
    <row r="3161" spans="1:33" x14ac:dyDescent="0.25">
      <c r="A3161" s="1">
        <v>11982</v>
      </c>
      <c r="B3161" s="1">
        <v>20016000</v>
      </c>
      <c r="C3161" s="1">
        <v>9211013</v>
      </c>
      <c r="D3161" s="1">
        <v>142124</v>
      </c>
      <c r="E3161" s="1" t="s">
        <v>634</v>
      </c>
      <c r="F3161" s="1">
        <v>34203085</v>
      </c>
      <c r="G3161" s="1">
        <v>1.83</v>
      </c>
      <c r="H3161" s="1">
        <v>45.044097602740138</v>
      </c>
      <c r="I3161" s="1">
        <v>-20.101832047132987</v>
      </c>
      <c r="J3161" s="1">
        <v>11.510171588744132</v>
      </c>
      <c r="K3161" s="1">
        <v>-42.937581028983267</v>
      </c>
      <c r="L3161" s="1">
        <v>40.537702184147115</v>
      </c>
      <c r="M3161" s="1">
        <v>119.41749572753906</v>
      </c>
      <c r="N3161" s="1">
        <v>0.89333158794202294</v>
      </c>
      <c r="O3161" s="1">
        <v>0.96533690096206171</v>
      </c>
      <c r="P3161" s="1">
        <v>0.86236594663546995</v>
      </c>
      <c r="Q3161" s="1">
        <v>0.90208224246376456</v>
      </c>
      <c r="R3161" s="1">
        <v>0.9329846751933194</v>
      </c>
      <c r="S3161" s="1">
        <v>0.84162890798271661</v>
      </c>
      <c r="T3161" s="1">
        <v>0.84162890798271661</v>
      </c>
      <c r="U3161" s="1">
        <v>0.86236594663546995</v>
      </c>
      <c r="V3161" s="1">
        <v>406.790663</v>
      </c>
      <c r="W3161" s="1">
        <v>379.211635</v>
      </c>
      <c r="X3161" s="1">
        <v>262.000766</v>
      </c>
      <c r="Y3161" s="1">
        <v>389.46</v>
      </c>
      <c r="Z3161" s="7">
        <v>74463.375599999999</v>
      </c>
      <c r="AA3161" s="7">
        <v>7.0670384105000004</v>
      </c>
      <c r="AB3161" s="7">
        <v>6.2599789539000001</v>
      </c>
      <c r="AC3161" s="7" t="s">
        <v>444</v>
      </c>
      <c r="AD3161" s="7" t="s">
        <v>445</v>
      </c>
      <c r="AE3161" s="7">
        <v>4.1355342638000003</v>
      </c>
      <c r="AF3161" s="7" t="s">
        <v>445</v>
      </c>
      <c r="AG3161" s="7">
        <v>6.8219832959</v>
      </c>
    </row>
    <row r="3162" spans="1:33" x14ac:dyDescent="0.25">
      <c r="A3162" s="1">
        <v>11983</v>
      </c>
      <c r="B3162" s="1">
        <v>20016000</v>
      </c>
      <c r="C3162" s="1">
        <v>9211016</v>
      </c>
      <c r="D3162" s="1">
        <v>142125</v>
      </c>
      <c r="E3162" s="1" t="s">
        <v>634</v>
      </c>
      <c r="F3162" s="1">
        <v>34203085</v>
      </c>
      <c r="G3162" s="1">
        <v>1.83</v>
      </c>
      <c r="H3162" s="1">
        <v>51.640000917563121</v>
      </c>
      <c r="I3162" s="1">
        <v>-24.534800267521483</v>
      </c>
      <c r="J3162" s="1">
        <v>11.91519754309655</v>
      </c>
      <c r="K3162" s="1">
        <v>-49.030943720239641</v>
      </c>
      <c r="L3162" s="1">
        <v>46.83691582854545</v>
      </c>
      <c r="M3162" s="1">
        <v>116.6824951171875</v>
      </c>
      <c r="N3162" s="1">
        <v>0.89908948396381572</v>
      </c>
      <c r="O3162" s="1">
        <v>0.96533690096206171</v>
      </c>
      <c r="P3162" s="1">
        <v>0.86792425613720914</v>
      </c>
      <c r="Q3162" s="1">
        <v>0.90568092747738504</v>
      </c>
      <c r="R3162" s="1">
        <v>0.9329846751933194</v>
      </c>
      <c r="S3162" s="1">
        <v>0.84498642595127238</v>
      </c>
      <c r="T3162" s="1">
        <v>0.84498642595127238</v>
      </c>
      <c r="U3162" s="1">
        <v>0.86792425613720914</v>
      </c>
      <c r="V3162" s="1">
        <v>406.790663</v>
      </c>
      <c r="W3162" s="1">
        <v>379.211635</v>
      </c>
      <c r="X3162" s="1">
        <v>262.000766</v>
      </c>
      <c r="Y3162" s="1">
        <v>389.46</v>
      </c>
      <c r="Z3162" s="7">
        <v>74463.375599999999</v>
      </c>
      <c r="AA3162" s="7">
        <v>6.0270847343999998</v>
      </c>
      <c r="AB3162" s="7">
        <v>5.3734889694000003</v>
      </c>
      <c r="AC3162" s="7" t="s">
        <v>444</v>
      </c>
      <c r="AD3162" s="7" t="s">
        <v>445</v>
      </c>
      <c r="AE3162" s="7">
        <v>3.5152524928000002</v>
      </c>
      <c r="AF3162" s="7" t="s">
        <v>445</v>
      </c>
      <c r="AG3162" s="7">
        <v>5.8940500661000002</v>
      </c>
    </row>
    <row r="3163" spans="1:33" x14ac:dyDescent="0.25">
      <c r="A3163" s="1">
        <v>18275</v>
      </c>
      <c r="B3163" s="1">
        <v>20017000</v>
      </c>
      <c r="C3163" s="1">
        <v>9211016</v>
      </c>
      <c r="D3163" s="1">
        <v>142132</v>
      </c>
      <c r="E3163" s="1" t="s">
        <v>634</v>
      </c>
      <c r="F3163" s="1">
        <v>34203085</v>
      </c>
      <c r="G3163" s="1">
        <v>1.83</v>
      </c>
      <c r="H3163" s="1">
        <v>38.73924482473803</v>
      </c>
      <c r="I3163" s="1">
        <v>-25.025557033485878</v>
      </c>
      <c r="J3163" s="1">
        <v>2.4204641340973021</v>
      </c>
      <c r="K3163" s="1">
        <v>-37.237712680688162</v>
      </c>
      <c r="L3163" s="1">
        <v>37.590014621239924</v>
      </c>
      <c r="M3163" s="1">
        <v>116.6824951171875</v>
      </c>
      <c r="N3163" s="1">
        <v>0.89908948396381572</v>
      </c>
      <c r="O3163" s="1">
        <v>0.96533690096206171</v>
      </c>
      <c r="P3163" s="1">
        <v>0.86792425613720914</v>
      </c>
      <c r="Q3163" s="1">
        <v>0.90568092747738504</v>
      </c>
      <c r="R3163" s="1">
        <v>0.9329846751933194</v>
      </c>
      <c r="S3163" s="1">
        <v>0.84498642595127238</v>
      </c>
      <c r="T3163" s="1">
        <v>0.84498642595127238</v>
      </c>
      <c r="U3163" s="1">
        <v>0.86792425613720914</v>
      </c>
      <c r="V3163" s="1">
        <v>406.790663</v>
      </c>
      <c r="W3163" s="1">
        <v>379.211635</v>
      </c>
      <c r="X3163" s="1">
        <v>262.000766</v>
      </c>
      <c r="Y3163" s="1">
        <v>389.46</v>
      </c>
      <c r="Z3163" s="7">
        <v>74463.375599999999</v>
      </c>
      <c r="AA3163" s="7">
        <v>7.7557022667000002</v>
      </c>
      <c r="AB3163" s="7">
        <v>7.4959574642</v>
      </c>
      <c r="AC3163" s="7" t="s">
        <v>444</v>
      </c>
      <c r="AD3163" s="7" t="s">
        <v>445</v>
      </c>
      <c r="AE3163" s="7">
        <v>4.9452387088999998</v>
      </c>
      <c r="AF3163" s="7" t="s">
        <v>445</v>
      </c>
      <c r="AG3163" s="7">
        <v>8.0774045037000004</v>
      </c>
    </row>
    <row r="3164" spans="1:33" x14ac:dyDescent="0.25">
      <c r="A3164" s="1">
        <v>18276</v>
      </c>
      <c r="B3164" s="1">
        <v>20017000</v>
      </c>
      <c r="C3164" s="1">
        <v>9211006</v>
      </c>
      <c r="D3164" s="1">
        <v>142130</v>
      </c>
      <c r="E3164" s="1" t="s">
        <v>633</v>
      </c>
      <c r="F3164" s="1">
        <v>34203085</v>
      </c>
      <c r="G3164" s="1">
        <v>1.83</v>
      </c>
      <c r="H3164" s="1">
        <v>58.519897289037402</v>
      </c>
      <c r="I3164" s="1">
        <v>-30.227505309752353</v>
      </c>
      <c r="J3164" s="1">
        <v>8.9719893462616263</v>
      </c>
      <c r="K3164" s="1">
        <v>-57.032429106713344</v>
      </c>
      <c r="L3164" s="1">
        <v>54.5898280751165</v>
      </c>
      <c r="M3164" s="1">
        <v>132.83750915527344</v>
      </c>
      <c r="N3164" s="1">
        <v>0.85195086342947812</v>
      </c>
      <c r="O3164" s="1">
        <v>0.96533690096206171</v>
      </c>
      <c r="P3164" s="1">
        <v>0.82241960627496513</v>
      </c>
      <c r="Q3164" s="1">
        <v>0.87463390895298543</v>
      </c>
      <c r="R3164" s="1">
        <v>0.9329846751933194</v>
      </c>
      <c r="S3164" s="1">
        <v>0.81602003345756435</v>
      </c>
      <c r="T3164" s="1">
        <v>0.81602003345756435</v>
      </c>
      <c r="U3164" s="1">
        <v>0.82241960627496513</v>
      </c>
      <c r="V3164" s="1">
        <v>406.790663</v>
      </c>
      <c r="W3164" s="1">
        <v>379.211635</v>
      </c>
      <c r="X3164" s="1">
        <v>262.000766</v>
      </c>
      <c r="Y3164" s="1">
        <v>389.46</v>
      </c>
      <c r="Z3164" s="7">
        <v>74463.375599999999</v>
      </c>
      <c r="AA3164" s="7">
        <v>4.7129889312</v>
      </c>
      <c r="AB3164" s="7">
        <v>4.3293170015999998</v>
      </c>
      <c r="AC3164" s="7" t="s">
        <v>444</v>
      </c>
      <c r="AD3164" s="7" t="s">
        <v>445</v>
      </c>
      <c r="AE3164" s="7">
        <v>2.7487071336</v>
      </c>
      <c r="AF3164" s="7" t="s">
        <v>445</v>
      </c>
      <c r="AG3164" s="7">
        <v>4.6160949985000004</v>
      </c>
    </row>
    <row r="3165" spans="1:33" x14ac:dyDescent="0.25">
      <c r="A3165" s="1">
        <v>18277</v>
      </c>
      <c r="B3165" s="1">
        <v>20017000</v>
      </c>
      <c r="C3165" s="1">
        <v>9211013</v>
      </c>
      <c r="D3165" s="1">
        <v>142131</v>
      </c>
      <c r="E3165" s="1" t="s">
        <v>634</v>
      </c>
      <c r="F3165" s="1">
        <v>34203085</v>
      </c>
      <c r="G3165" s="1">
        <v>1.83</v>
      </c>
      <c r="H3165" s="1">
        <v>32.159924147683405</v>
      </c>
      <c r="I3165" s="1">
        <v>-20.57891647635633</v>
      </c>
      <c r="J3165" s="1">
        <v>1.9988529790249716</v>
      </c>
      <c r="K3165" s="1">
        <v>-31.158019763221294</v>
      </c>
      <c r="L3165" s="1">
        <v>31.211322365904334</v>
      </c>
      <c r="M3165" s="1">
        <v>119.41749572753906</v>
      </c>
      <c r="N3165" s="1">
        <v>0.89333158794202294</v>
      </c>
      <c r="O3165" s="1">
        <v>0.96533690096206171</v>
      </c>
      <c r="P3165" s="1">
        <v>0.86236594663546995</v>
      </c>
      <c r="Q3165" s="1">
        <v>0.90208224246376456</v>
      </c>
      <c r="R3165" s="1">
        <v>0.9329846751933194</v>
      </c>
      <c r="S3165" s="1">
        <v>0.84162890798271661</v>
      </c>
      <c r="T3165" s="1">
        <v>0.84162890798271661</v>
      </c>
      <c r="U3165" s="1">
        <v>0.86236594663546995</v>
      </c>
      <c r="V3165" s="1">
        <v>406.790663</v>
      </c>
      <c r="W3165" s="1">
        <v>379.211635</v>
      </c>
      <c r="X3165" s="1">
        <v>262.000766</v>
      </c>
      <c r="Y3165" s="1">
        <v>389.46</v>
      </c>
      <c r="Z3165" s="7">
        <v>74463.375599999999</v>
      </c>
      <c r="AA3165" s="7">
        <v>9.4775823579999994</v>
      </c>
      <c r="AB3165" s="7">
        <v>9.1685314644999991</v>
      </c>
      <c r="AC3165" s="7" t="s">
        <v>444</v>
      </c>
      <c r="AD3165" s="7" t="s">
        <v>445</v>
      </c>
      <c r="AE3165" s="7">
        <v>6.0770678064999997</v>
      </c>
      <c r="AF3165" s="7" t="s">
        <v>445</v>
      </c>
      <c r="AG3165" s="7">
        <v>9.7791523379999994</v>
      </c>
    </row>
    <row r="3166" spans="1:33" x14ac:dyDescent="0.25">
      <c r="A3166" s="1">
        <v>23485</v>
      </c>
      <c r="B3166" s="1">
        <v>20018000</v>
      </c>
      <c r="C3166" s="1">
        <v>9211022</v>
      </c>
      <c r="D3166" s="1">
        <v>142138</v>
      </c>
      <c r="E3166" s="1" t="s">
        <v>636</v>
      </c>
      <c r="F3166" s="1">
        <v>34203085</v>
      </c>
      <c r="G3166" s="1">
        <v>1.83</v>
      </c>
      <c r="H3166" s="1">
        <v>50.191095805803819</v>
      </c>
      <c r="I3166" s="1">
        <v>-25.168248396648671</v>
      </c>
      <c r="J3166" s="1">
        <v>10.21874412631518</v>
      </c>
      <c r="K3166" s="1">
        <v>-47.781510849674277</v>
      </c>
      <c r="L3166" s="1">
        <v>45.943218286057991</v>
      </c>
      <c r="M3166" s="1">
        <v>114.66500091552734</v>
      </c>
      <c r="N3166" s="1">
        <v>0.90333684017783711</v>
      </c>
      <c r="O3166" s="1">
        <v>0.96533690096206171</v>
      </c>
      <c r="P3166" s="1">
        <v>0.87202438582213448</v>
      </c>
      <c r="Q3166" s="1">
        <v>0.90833552511114846</v>
      </c>
      <c r="R3166" s="1">
        <v>0.9329846751933194</v>
      </c>
      <c r="S3166" s="1">
        <v>0.84746312486237807</v>
      </c>
      <c r="T3166" s="1">
        <v>0.84746312486237807</v>
      </c>
      <c r="U3166" s="1">
        <v>0.87202438582213448</v>
      </c>
      <c r="V3166" s="1">
        <v>406.790663</v>
      </c>
      <c r="W3166" s="1">
        <v>379.211635</v>
      </c>
      <c r="X3166" s="1">
        <v>262.000766</v>
      </c>
      <c r="Y3166" s="1">
        <v>389.46</v>
      </c>
      <c r="Z3166" s="7">
        <v>74463.375599999999</v>
      </c>
      <c r="AA3166" s="7">
        <v>6.1976192666000003</v>
      </c>
      <c r="AB3166" s="7">
        <v>5.5884553385000002</v>
      </c>
      <c r="AC3166" s="7" t="s">
        <v>444</v>
      </c>
      <c r="AD3166" s="7" t="s">
        <v>445</v>
      </c>
      <c r="AE3166" s="7">
        <v>3.6469017811</v>
      </c>
      <c r="AF3166" s="7" t="s">
        <v>445</v>
      </c>
      <c r="AG3166" s="7">
        <v>6.1077412845000003</v>
      </c>
    </row>
    <row r="3167" spans="1:33" x14ac:dyDescent="0.25">
      <c r="A3167" s="1">
        <v>23486</v>
      </c>
      <c r="B3167" s="1">
        <v>20018000</v>
      </c>
      <c r="C3167" s="1">
        <v>9211016</v>
      </c>
      <c r="D3167" s="1">
        <v>142137</v>
      </c>
      <c r="E3167" s="1" t="s">
        <v>634</v>
      </c>
      <c r="F3167" s="1">
        <v>34203085</v>
      </c>
      <c r="G3167" s="1">
        <v>1.83</v>
      </c>
      <c r="H3167" s="1">
        <v>44.809201743715519</v>
      </c>
      <c r="I3167" s="1">
        <v>-22.600026969834559</v>
      </c>
      <c r="J3167" s="1">
        <v>9.2499205519821004</v>
      </c>
      <c r="K3167" s="1">
        <v>-42.846777541003519</v>
      </c>
      <c r="L3167" s="1">
        <v>40.978322518986253</v>
      </c>
      <c r="M3167" s="1">
        <v>116.6824951171875</v>
      </c>
      <c r="N3167" s="1">
        <v>0.89908948396381572</v>
      </c>
      <c r="O3167" s="1">
        <v>0.96533690096206171</v>
      </c>
      <c r="P3167" s="1">
        <v>0.86792425613720914</v>
      </c>
      <c r="Q3167" s="1">
        <v>0.90568092747738504</v>
      </c>
      <c r="R3167" s="1">
        <v>0.9329846751933194</v>
      </c>
      <c r="S3167" s="1">
        <v>0.84498642595127238</v>
      </c>
      <c r="T3167" s="1">
        <v>0.84498642595127238</v>
      </c>
      <c r="U3167" s="1">
        <v>0.86792425613720914</v>
      </c>
      <c r="V3167" s="1">
        <v>406.790663</v>
      </c>
      <c r="W3167" s="1">
        <v>379.211635</v>
      </c>
      <c r="X3167" s="1">
        <v>262.000766</v>
      </c>
      <c r="Y3167" s="1">
        <v>389.46</v>
      </c>
      <c r="Z3167" s="7">
        <v>74463.375599999999</v>
      </c>
      <c r="AA3167" s="7">
        <v>7.0317337557000004</v>
      </c>
      <c r="AB3167" s="7">
        <v>6.3450756411000002</v>
      </c>
      <c r="AC3167" s="7" t="s">
        <v>444</v>
      </c>
      <c r="AD3167" s="7" t="s">
        <v>445</v>
      </c>
      <c r="AE3167" s="7">
        <v>4.1669484512999997</v>
      </c>
      <c r="AF3167" s="7" t="s">
        <v>445</v>
      </c>
      <c r="AG3167" s="7">
        <v>6.8890829180999997</v>
      </c>
    </row>
    <row r="3168" spans="1:33" x14ac:dyDescent="0.25">
      <c r="A3168" s="1">
        <v>27681</v>
      </c>
      <c r="B3168" s="1">
        <v>20019000</v>
      </c>
      <c r="C3168" s="1">
        <v>9211022</v>
      </c>
      <c r="D3168" s="1">
        <v>142146</v>
      </c>
      <c r="E3168" s="1" t="s">
        <v>636</v>
      </c>
      <c r="F3168" s="1">
        <v>34203085</v>
      </c>
      <c r="G3168" s="1">
        <v>1.83</v>
      </c>
      <c r="H3168" s="1">
        <v>49.520686262770177</v>
      </c>
      <c r="I3168" s="1">
        <v>-26.061081032359219</v>
      </c>
      <c r="J3168" s="1">
        <v>9.00150059346287</v>
      </c>
      <c r="K3168" s="1">
        <v>-47.128753263776225</v>
      </c>
      <c r="L3168" s="1">
        <v>45.691149499791244</v>
      </c>
      <c r="M3168" s="1">
        <v>114.66500091552734</v>
      </c>
      <c r="N3168" s="1">
        <v>0.90333684017783711</v>
      </c>
      <c r="O3168" s="1">
        <v>0.96533690096206171</v>
      </c>
      <c r="P3168" s="1">
        <v>0.87202438582213448</v>
      </c>
      <c r="Q3168" s="1">
        <v>0.90833552511114846</v>
      </c>
      <c r="R3168" s="1">
        <v>0.9329846751933194</v>
      </c>
      <c r="S3168" s="1">
        <v>0.84746312486237807</v>
      </c>
      <c r="T3168" s="1">
        <v>0.84746312486237807</v>
      </c>
      <c r="U3168" s="1">
        <v>0.87202438582213448</v>
      </c>
      <c r="V3168" s="1">
        <v>406.790663</v>
      </c>
      <c r="W3168" s="1">
        <v>379.211635</v>
      </c>
      <c r="X3168" s="1">
        <v>262.000766</v>
      </c>
      <c r="Y3168" s="1">
        <v>389.46</v>
      </c>
      <c r="Z3168" s="7">
        <v>74463.375599999999</v>
      </c>
      <c r="AA3168" s="7">
        <v>6.2373270694</v>
      </c>
      <c r="AB3168" s="7">
        <v>5.6776496462999999</v>
      </c>
      <c r="AC3168" s="7" t="s">
        <v>444</v>
      </c>
      <c r="AD3168" s="7" t="s">
        <v>445</v>
      </c>
      <c r="AE3168" s="7">
        <v>3.7112637720000001</v>
      </c>
      <c r="AF3168" s="7" t="s">
        <v>445</v>
      </c>
      <c r="AG3168" s="7">
        <v>6.2061871741000001</v>
      </c>
    </row>
    <row r="3169" spans="1:33" x14ac:dyDescent="0.25">
      <c r="A3169" s="1">
        <v>27682</v>
      </c>
      <c r="B3169" s="1">
        <v>20019000</v>
      </c>
      <c r="C3169" s="1">
        <v>9211016</v>
      </c>
      <c r="D3169" s="1">
        <v>142145</v>
      </c>
      <c r="E3169" s="1" t="s">
        <v>634</v>
      </c>
      <c r="F3169" s="1">
        <v>34203085</v>
      </c>
      <c r="G3169" s="1">
        <v>1.83</v>
      </c>
      <c r="H3169" s="1">
        <v>44.139103305787444</v>
      </c>
      <c r="I3169" s="1">
        <v>-23.492086079032706</v>
      </c>
      <c r="J3169" s="1">
        <v>8.0323659140242292</v>
      </c>
      <c r="K3169" s="1">
        <v>-42.194793481617864</v>
      </c>
      <c r="L3169" s="1">
        <v>40.725210269535211</v>
      </c>
      <c r="M3169" s="1">
        <v>116.6824951171875</v>
      </c>
      <c r="N3169" s="1">
        <v>0.89908948396381572</v>
      </c>
      <c r="O3169" s="1">
        <v>0.96533690096206171</v>
      </c>
      <c r="P3169" s="1">
        <v>0.86792425613720914</v>
      </c>
      <c r="Q3169" s="1">
        <v>0.90568092747738504</v>
      </c>
      <c r="R3169" s="1">
        <v>0.9329846751933194</v>
      </c>
      <c r="S3169" s="1">
        <v>0.84498642595127238</v>
      </c>
      <c r="T3169" s="1">
        <v>0.84498642595127238</v>
      </c>
      <c r="U3169" s="1">
        <v>0.86792425613720914</v>
      </c>
      <c r="V3169" s="1">
        <v>406.790663</v>
      </c>
      <c r="W3169" s="1">
        <v>379.211635</v>
      </c>
      <c r="X3169" s="1">
        <v>262.000766</v>
      </c>
      <c r="Y3169" s="1">
        <v>389.46</v>
      </c>
      <c r="Z3169" s="7">
        <v>74463.375599999999</v>
      </c>
      <c r="AA3169" s="7">
        <v>7.0816519804000002</v>
      </c>
      <c r="AB3169" s="7">
        <v>6.4565850136999998</v>
      </c>
      <c r="AC3169" s="7" t="s">
        <v>444</v>
      </c>
      <c r="AD3169" s="7" t="s">
        <v>445</v>
      </c>
      <c r="AE3169" s="7">
        <v>4.2467869277999997</v>
      </c>
      <c r="AF3169" s="7" t="s">
        <v>445</v>
      </c>
      <c r="AG3169" s="7">
        <v>7.0109831784000001</v>
      </c>
    </row>
    <row r="3170" spans="1:33" x14ac:dyDescent="0.25">
      <c r="A3170" s="1">
        <v>31877</v>
      </c>
      <c r="B3170" s="1">
        <v>20020000</v>
      </c>
      <c r="C3170" s="1">
        <v>9211022</v>
      </c>
      <c r="D3170" s="1">
        <v>142154</v>
      </c>
      <c r="E3170" s="1" t="s">
        <v>636</v>
      </c>
      <c r="F3170" s="1">
        <v>34203085</v>
      </c>
      <c r="G3170" s="1">
        <v>1.83</v>
      </c>
      <c r="H3170" s="1">
        <v>49.587397658266639</v>
      </c>
      <c r="I3170" s="1">
        <v>-25.779229338937995</v>
      </c>
      <c r="J3170" s="1">
        <v>9.2904474560296251</v>
      </c>
      <c r="K3170" s="1">
        <v>-47.196134574109088</v>
      </c>
      <c r="L3170" s="1">
        <v>45.657905543211939</v>
      </c>
      <c r="M3170" s="1">
        <v>114.66500091552734</v>
      </c>
      <c r="N3170" s="1">
        <v>0.90333684017783711</v>
      </c>
      <c r="O3170" s="1">
        <v>0.96533690096206171</v>
      </c>
      <c r="P3170" s="1">
        <v>0.87202438582213448</v>
      </c>
      <c r="Q3170" s="1">
        <v>0.90833552511114846</v>
      </c>
      <c r="R3170" s="1">
        <v>0.9329846751933194</v>
      </c>
      <c r="S3170" s="1">
        <v>0.84746312486237807</v>
      </c>
      <c r="T3170" s="1">
        <v>0.84746312486237807</v>
      </c>
      <c r="U3170" s="1">
        <v>0.87202438582213448</v>
      </c>
      <c r="V3170" s="1">
        <v>406.790663</v>
      </c>
      <c r="W3170" s="1">
        <v>379.211635</v>
      </c>
      <c r="X3170" s="1">
        <v>262.000766</v>
      </c>
      <c r="Y3170" s="1">
        <v>389.46</v>
      </c>
      <c r="Z3170" s="7">
        <v>74463.375599999999</v>
      </c>
      <c r="AA3170" s="7">
        <v>6.2425966363000001</v>
      </c>
      <c r="AB3170" s="7">
        <v>5.6686660063999996</v>
      </c>
      <c r="AC3170" s="7" t="s">
        <v>444</v>
      </c>
      <c r="AD3170" s="7" t="s">
        <v>445</v>
      </c>
      <c r="AE3170" s="7">
        <v>3.7045375617</v>
      </c>
      <c r="AF3170" s="7" t="s">
        <v>445</v>
      </c>
      <c r="AG3170" s="7">
        <v>6.1958989940000002</v>
      </c>
    </row>
    <row r="3171" spans="1:33" x14ac:dyDescent="0.25">
      <c r="A3171" s="1">
        <v>31878</v>
      </c>
      <c r="B3171" s="1">
        <v>20020000</v>
      </c>
      <c r="C3171" s="1">
        <v>9211016</v>
      </c>
      <c r="D3171" s="1">
        <v>142153</v>
      </c>
      <c r="E3171" s="1" t="s">
        <v>634</v>
      </c>
      <c r="F3171" s="1">
        <v>34203085</v>
      </c>
      <c r="G3171" s="1">
        <v>1.83</v>
      </c>
      <c r="H3171" s="1">
        <v>44.205685709375111</v>
      </c>
      <c r="I3171" s="1">
        <v>-23.210570522980603</v>
      </c>
      <c r="J3171" s="1">
        <v>8.3214417684997848</v>
      </c>
      <c r="K3171" s="1">
        <v>-42.261838654581602</v>
      </c>
      <c r="L3171" s="1">
        <v>40.691895401513214</v>
      </c>
      <c r="M3171" s="1">
        <v>116.6824951171875</v>
      </c>
      <c r="N3171" s="1">
        <v>0.89908948396381572</v>
      </c>
      <c r="O3171" s="1">
        <v>0.96533690096206171</v>
      </c>
      <c r="P3171" s="1">
        <v>0.86792425613720914</v>
      </c>
      <c r="Q3171" s="1">
        <v>0.90568092747738504</v>
      </c>
      <c r="R3171" s="1">
        <v>0.9329846751933194</v>
      </c>
      <c r="S3171" s="1">
        <v>0.84498642595127238</v>
      </c>
      <c r="T3171" s="1">
        <v>0.84498642595127238</v>
      </c>
      <c r="U3171" s="1">
        <v>0.86792425613720914</v>
      </c>
      <c r="V3171" s="1">
        <v>406.790663</v>
      </c>
      <c r="W3171" s="1">
        <v>379.211635</v>
      </c>
      <c r="X3171" s="1">
        <v>262.000766</v>
      </c>
      <c r="Y3171" s="1">
        <v>389.46</v>
      </c>
      <c r="Z3171" s="7">
        <v>74463.375599999999</v>
      </c>
      <c r="AA3171" s="7">
        <v>7.0882685108999999</v>
      </c>
      <c r="AB3171" s="7">
        <v>6.4453539391000003</v>
      </c>
      <c r="AC3171" s="7" t="s">
        <v>444</v>
      </c>
      <c r="AD3171" s="7" t="s">
        <v>445</v>
      </c>
      <c r="AE3171" s="7">
        <v>4.2384633018000004</v>
      </c>
      <c r="AF3171" s="7" t="s">
        <v>445</v>
      </c>
      <c r="AG3171" s="7">
        <v>6.9982743665999996</v>
      </c>
    </row>
    <row r="3172" spans="1:33" x14ac:dyDescent="0.25">
      <c r="A3172" s="1">
        <v>36073</v>
      </c>
      <c r="B3172" s="1">
        <v>20021000</v>
      </c>
      <c r="C3172" s="1">
        <v>9211022</v>
      </c>
      <c r="D3172" s="1">
        <v>142162</v>
      </c>
      <c r="E3172" s="1" t="s">
        <v>636</v>
      </c>
      <c r="F3172" s="1">
        <v>34203085</v>
      </c>
      <c r="G3172" s="1">
        <v>1.83</v>
      </c>
      <c r="H3172" s="1">
        <v>49.876230259591082</v>
      </c>
      <c r="I3172" s="1">
        <v>-25.217746278419</v>
      </c>
      <c r="J3172" s="1">
        <v>9.987296625547291</v>
      </c>
      <c r="K3172" s="1">
        <v>-47.492883882935814</v>
      </c>
      <c r="L3172" s="1">
        <v>45.709516574847548</v>
      </c>
      <c r="M3172" s="1">
        <v>114.66500091552734</v>
      </c>
      <c r="N3172" s="1">
        <v>0.90333684017783711</v>
      </c>
      <c r="O3172" s="1">
        <v>0.96533690096206171</v>
      </c>
      <c r="P3172" s="1">
        <v>0.87202438582213448</v>
      </c>
      <c r="Q3172" s="1">
        <v>0.90833552511114846</v>
      </c>
      <c r="R3172" s="1">
        <v>0.9329846751933194</v>
      </c>
      <c r="S3172" s="1">
        <v>0.84746312486237807</v>
      </c>
      <c r="T3172" s="1">
        <v>0.84746312486237807</v>
      </c>
      <c r="U3172" s="1">
        <v>0.87202438582213448</v>
      </c>
      <c r="V3172" s="1">
        <v>406.790663</v>
      </c>
      <c r="W3172" s="1">
        <v>379.211635</v>
      </c>
      <c r="X3172" s="1">
        <v>262.000766</v>
      </c>
      <c r="Y3172" s="1">
        <v>389.46</v>
      </c>
      <c r="Z3172" s="7">
        <v>74463.375599999999</v>
      </c>
      <c r="AA3172" s="7">
        <v>6.2344189543999997</v>
      </c>
      <c r="AB3172" s="7">
        <v>5.6300478482000003</v>
      </c>
      <c r="AC3172" s="7" t="s">
        <v>444</v>
      </c>
      <c r="AD3172" s="7" t="s">
        <v>445</v>
      </c>
      <c r="AE3172" s="7">
        <v>3.6751422470000001</v>
      </c>
      <c r="AF3172" s="7" t="s">
        <v>445</v>
      </c>
      <c r="AG3172" s="7">
        <v>6.1509369307000004</v>
      </c>
    </row>
    <row r="3173" spans="1:33" x14ac:dyDescent="0.25">
      <c r="A3173" s="1">
        <v>36074</v>
      </c>
      <c r="B3173" s="1">
        <v>20021000</v>
      </c>
      <c r="C3173" s="1">
        <v>9211016</v>
      </c>
      <c r="D3173" s="1">
        <v>142161</v>
      </c>
      <c r="E3173" s="1" t="s">
        <v>634</v>
      </c>
      <c r="F3173" s="1">
        <v>34203085</v>
      </c>
      <c r="G3173" s="1">
        <v>1.83</v>
      </c>
      <c r="H3173" s="1">
        <v>44.49425708888446</v>
      </c>
      <c r="I3173" s="1">
        <v>-22.649843048525938</v>
      </c>
      <c r="J3173" s="1">
        <v>9.0185517038407319</v>
      </c>
      <c r="K3173" s="1">
        <v>-42.557832833335809</v>
      </c>
      <c r="L3173" s="1">
        <v>40.744134674792221</v>
      </c>
      <c r="M3173" s="1">
        <v>116.6824951171875</v>
      </c>
      <c r="N3173" s="1">
        <v>0.89908948396381572</v>
      </c>
      <c r="O3173" s="1">
        <v>0.96533690096206171</v>
      </c>
      <c r="P3173" s="1">
        <v>0.86792425613720914</v>
      </c>
      <c r="Q3173" s="1">
        <v>0.90568092747738504</v>
      </c>
      <c r="R3173" s="1">
        <v>0.9329846751933194</v>
      </c>
      <c r="S3173" s="1">
        <v>0.84498642595127238</v>
      </c>
      <c r="T3173" s="1">
        <v>0.84498642595127238</v>
      </c>
      <c r="U3173" s="1">
        <v>0.86792425613720914</v>
      </c>
      <c r="V3173" s="1">
        <v>406.790663</v>
      </c>
      <c r="W3173" s="1">
        <v>379.211635</v>
      </c>
      <c r="X3173" s="1">
        <v>262.000766</v>
      </c>
      <c r="Y3173" s="1">
        <v>389.46</v>
      </c>
      <c r="Z3173" s="7">
        <v>74463.375599999999</v>
      </c>
      <c r="AA3173" s="7">
        <v>7.0778983000000002</v>
      </c>
      <c r="AB3173" s="7">
        <v>6.3970664477000003</v>
      </c>
      <c r="AC3173" s="7" t="s">
        <v>444</v>
      </c>
      <c r="AD3173" s="7" t="s">
        <v>445</v>
      </c>
      <c r="AE3173" s="7">
        <v>4.2020292416</v>
      </c>
      <c r="AF3173" s="7" t="s">
        <v>445</v>
      </c>
      <c r="AG3173" s="7">
        <v>6.9426455318000002</v>
      </c>
    </row>
    <row r="3174" spans="1:33" x14ac:dyDescent="0.25">
      <c r="A3174" s="1">
        <v>44605</v>
      </c>
      <c r="B3174" s="1">
        <v>20022000</v>
      </c>
      <c r="C3174" s="1">
        <v>9211031</v>
      </c>
      <c r="D3174" s="1">
        <v>142173</v>
      </c>
      <c r="E3174" s="1" t="s">
        <v>639</v>
      </c>
      <c r="F3174" s="1">
        <v>34203085</v>
      </c>
      <c r="G3174" s="1">
        <v>1.83</v>
      </c>
      <c r="H3174" s="1">
        <v>0.93291837845869585</v>
      </c>
      <c r="I3174" s="1">
        <v>-0.88296662204306386</v>
      </c>
      <c r="J3174" s="1">
        <v>-1.5777710869271573</v>
      </c>
      <c r="K3174" s="1">
        <v>-3.2227228600327287</v>
      </c>
      <c r="L3174" s="1">
        <v>2.8860660455175071</v>
      </c>
      <c r="M3174" s="1">
        <v>34.474998474121094</v>
      </c>
      <c r="N3174" s="1">
        <v>0.98970659838782415</v>
      </c>
      <c r="O3174" s="1">
        <v>0.96533690096206171</v>
      </c>
      <c r="P3174" s="1">
        <v>0.95540030054940595</v>
      </c>
      <c r="Q3174" s="1">
        <v>0.98877083460489912</v>
      </c>
      <c r="R3174" s="1">
        <v>0.9329846751933194</v>
      </c>
      <c r="S3174" s="1">
        <v>0.92250803596447917</v>
      </c>
      <c r="T3174" s="1">
        <v>0.92250803596447917</v>
      </c>
      <c r="U3174" s="1">
        <v>0.95540030054940595</v>
      </c>
      <c r="V3174" s="1">
        <v>406.790663</v>
      </c>
      <c r="W3174" s="1">
        <v>379.211635</v>
      </c>
      <c r="X3174" s="1">
        <v>262.000766</v>
      </c>
      <c r="Y3174" s="1">
        <v>389.46</v>
      </c>
      <c r="Z3174" s="7">
        <v>74463.375599999999</v>
      </c>
      <c r="AA3174" s="7">
        <v>124.53382505</v>
      </c>
      <c r="AB3174" s="7">
        <v>387.35006192999998</v>
      </c>
      <c r="AC3174" s="7" t="s">
        <v>444</v>
      </c>
      <c r="AD3174" s="7">
        <v>152.18940375</v>
      </c>
      <c r="AE3174" s="7">
        <v>73.998013345000004</v>
      </c>
      <c r="AF3174" s="7">
        <v>234.83281765999999</v>
      </c>
      <c r="AG3174" s="7">
        <v>114.45833048999999</v>
      </c>
    </row>
    <row r="3175" spans="1:33" x14ac:dyDescent="0.25">
      <c r="A3175" s="1">
        <v>44606</v>
      </c>
      <c r="B3175" s="1">
        <v>20022000</v>
      </c>
      <c r="C3175" s="1">
        <v>9211022</v>
      </c>
      <c r="D3175" s="1">
        <v>142172</v>
      </c>
      <c r="E3175" s="1" t="s">
        <v>636</v>
      </c>
      <c r="F3175" s="1">
        <v>34203085</v>
      </c>
      <c r="G3175" s="1">
        <v>1.83</v>
      </c>
      <c r="H3175" s="1">
        <v>48.08855232432574</v>
      </c>
      <c r="I3175" s="1">
        <v>-27.758731888330963</v>
      </c>
      <c r="J3175" s="1">
        <v>5.293474321709585</v>
      </c>
      <c r="K3175" s="1">
        <v>-45.990817119054022</v>
      </c>
      <c r="L3175" s="1">
        <v>45.672600516038031</v>
      </c>
      <c r="M3175" s="1">
        <v>114.66500091552734</v>
      </c>
      <c r="N3175" s="1">
        <v>0.90333684017783711</v>
      </c>
      <c r="O3175" s="1">
        <v>0.96533690096206171</v>
      </c>
      <c r="P3175" s="1">
        <v>0.87202438582213448</v>
      </c>
      <c r="Q3175" s="1">
        <v>0.90833552511114846</v>
      </c>
      <c r="R3175" s="1">
        <v>0.9329846751933194</v>
      </c>
      <c r="S3175" s="1">
        <v>0.84746312486237807</v>
      </c>
      <c r="T3175" s="1">
        <v>0.84746312486237807</v>
      </c>
      <c r="U3175" s="1">
        <v>0.87202438582213448</v>
      </c>
      <c r="V3175" s="1">
        <v>406.790663</v>
      </c>
      <c r="W3175" s="1">
        <v>379.211635</v>
      </c>
      <c r="X3175" s="1">
        <v>262.000766</v>
      </c>
      <c r="Y3175" s="1">
        <v>389.46</v>
      </c>
      <c r="Z3175" s="7">
        <v>74463.375599999999</v>
      </c>
      <c r="AA3175" s="7">
        <v>6.2402663603999997</v>
      </c>
      <c r="AB3175" s="7">
        <v>5.8765179471</v>
      </c>
      <c r="AC3175" s="7" t="s">
        <v>444</v>
      </c>
      <c r="AD3175" s="7" t="s">
        <v>445</v>
      </c>
      <c r="AE3175" s="7">
        <v>3.8278330715000002</v>
      </c>
      <c r="AF3175" s="7" t="s">
        <v>445</v>
      </c>
      <c r="AG3175" s="7">
        <v>6.384487569</v>
      </c>
    </row>
    <row r="3176" spans="1:33" x14ac:dyDescent="0.25">
      <c r="A3176" s="1">
        <v>44607</v>
      </c>
      <c r="B3176" s="1">
        <v>20022000</v>
      </c>
      <c r="C3176" s="1">
        <v>9211013</v>
      </c>
      <c r="D3176" s="1">
        <v>142171</v>
      </c>
      <c r="E3176" s="1" t="s">
        <v>634</v>
      </c>
      <c r="F3176" s="1">
        <v>34203085</v>
      </c>
      <c r="G3176" s="1">
        <v>1.83</v>
      </c>
      <c r="H3176" s="1">
        <v>36.12501000670229</v>
      </c>
      <c r="I3176" s="1">
        <v>-20.74126619945239</v>
      </c>
      <c r="J3176" s="1">
        <v>3.9053685462353851</v>
      </c>
      <c r="K3176" s="1">
        <v>-34.978994931034997</v>
      </c>
      <c r="L3176" s="1">
        <v>34.340635576656013</v>
      </c>
      <c r="M3176" s="1">
        <v>119.41749572753906</v>
      </c>
      <c r="N3176" s="1">
        <v>0.89333158794202294</v>
      </c>
      <c r="O3176" s="1">
        <v>0.96533690096206171</v>
      </c>
      <c r="P3176" s="1">
        <v>0.86236594663546995</v>
      </c>
      <c r="Q3176" s="1">
        <v>0.90208224246376456</v>
      </c>
      <c r="R3176" s="1">
        <v>0.9329846751933194</v>
      </c>
      <c r="S3176" s="1">
        <v>0.84162890798271661</v>
      </c>
      <c r="T3176" s="1">
        <v>0.84162890798271661</v>
      </c>
      <c r="U3176" s="1">
        <v>0.86236594663546995</v>
      </c>
      <c r="V3176" s="1">
        <v>406.790663</v>
      </c>
      <c r="W3176" s="1">
        <v>379.211635</v>
      </c>
      <c r="X3176" s="1">
        <v>262.000766</v>
      </c>
      <c r="Y3176" s="1">
        <v>389.46</v>
      </c>
      <c r="Z3176" s="7">
        <v>74463.375599999999</v>
      </c>
      <c r="AA3176" s="7">
        <v>8.5228057111000002</v>
      </c>
      <c r="AB3176" s="7">
        <v>8.0524321108999999</v>
      </c>
      <c r="AC3176" s="7" t="s">
        <v>444</v>
      </c>
      <c r="AD3176" s="7" t="s">
        <v>445</v>
      </c>
      <c r="AE3176" s="7">
        <v>5.3039952695999997</v>
      </c>
      <c r="AF3176" s="7" t="s">
        <v>445</v>
      </c>
      <c r="AG3176" s="7">
        <v>8.6016778708999997</v>
      </c>
    </row>
    <row r="3177" spans="1:33" x14ac:dyDescent="0.25">
      <c r="A3177" s="1">
        <v>44608</v>
      </c>
      <c r="B3177" s="1">
        <v>20022000</v>
      </c>
      <c r="C3177" s="1">
        <v>9211006</v>
      </c>
      <c r="D3177" s="1">
        <v>142170</v>
      </c>
      <c r="E3177" s="1" t="s">
        <v>633</v>
      </c>
      <c r="F3177" s="1">
        <v>34203085</v>
      </c>
      <c r="G3177" s="1">
        <v>1.83</v>
      </c>
      <c r="H3177" s="1">
        <v>62.485051416763405</v>
      </c>
      <c r="I3177" s="1">
        <v>-30.4074144573989</v>
      </c>
      <c r="J3177" s="1">
        <v>10.8784374990821</v>
      </c>
      <c r="K3177" s="1">
        <v>-60.835845704293739</v>
      </c>
      <c r="L3177" s="1">
        <v>57.818529723946767</v>
      </c>
      <c r="M3177" s="1">
        <v>132.83750915527344</v>
      </c>
      <c r="N3177" s="1">
        <v>0.85195086342947812</v>
      </c>
      <c r="O3177" s="1">
        <v>0.96533690096206171</v>
      </c>
      <c r="P3177" s="1">
        <v>0.82241960627496513</v>
      </c>
      <c r="Q3177" s="1">
        <v>0.87463390895298543</v>
      </c>
      <c r="R3177" s="1">
        <v>0.9329846751933194</v>
      </c>
      <c r="S3177" s="1">
        <v>0.81602003345756435</v>
      </c>
      <c r="T3177" s="1">
        <v>0.81602003345756435</v>
      </c>
      <c r="U3177" s="1">
        <v>0.82241960627496513</v>
      </c>
      <c r="V3177" s="1">
        <v>406.790663</v>
      </c>
      <c r="W3177" s="1">
        <v>379.211635</v>
      </c>
      <c r="X3177" s="1">
        <v>262.000766</v>
      </c>
      <c r="Y3177" s="1">
        <v>389.46</v>
      </c>
      <c r="Z3177" s="7">
        <v>74463.375599999999</v>
      </c>
      <c r="AA3177" s="7">
        <v>4.3939642712999998</v>
      </c>
      <c r="AB3177" s="7">
        <v>3.9911311021999998</v>
      </c>
      <c r="AC3177" s="7" t="s">
        <v>444</v>
      </c>
      <c r="AD3177" s="7" t="s">
        <v>445</v>
      </c>
      <c r="AE3177" s="7">
        <v>2.5143404576999999</v>
      </c>
      <c r="AF3177" s="7" t="s">
        <v>445</v>
      </c>
      <c r="AG3177" s="7">
        <v>4.2649804757999998</v>
      </c>
    </row>
    <row r="3178" spans="1:33" x14ac:dyDescent="0.25">
      <c r="A3178" s="1">
        <v>44609</v>
      </c>
      <c r="B3178" s="1">
        <v>20022000</v>
      </c>
      <c r="C3178" s="1">
        <v>9211005</v>
      </c>
      <c r="D3178" s="1">
        <v>142169</v>
      </c>
      <c r="E3178" s="1" t="s">
        <v>635</v>
      </c>
      <c r="F3178" s="1">
        <v>34203085</v>
      </c>
      <c r="G3178" s="1">
        <v>1.83</v>
      </c>
      <c r="H3178" s="1">
        <v>69.682629908798873</v>
      </c>
      <c r="I3178" s="1">
        <v>-36.490321193198966</v>
      </c>
      <c r="J3178" s="1">
        <v>8.5149985018031256</v>
      </c>
      <c r="K3178" s="1">
        <v>-67.273231288383244</v>
      </c>
      <c r="L3178" s="1">
        <v>65.839988387120343</v>
      </c>
      <c r="M3178" s="1">
        <v>124.55000305175781</v>
      </c>
      <c r="N3178" s="1">
        <v>0.87858927590506397</v>
      </c>
      <c r="O3178" s="1">
        <v>0.96533690096206171</v>
      </c>
      <c r="P3178" s="1">
        <v>0.84813464882069622</v>
      </c>
      <c r="Q3178" s="1">
        <v>0.89239285060337603</v>
      </c>
      <c r="R3178" s="1">
        <v>0.9329846751933194</v>
      </c>
      <c r="S3178" s="1">
        <v>0.83258885386503123</v>
      </c>
      <c r="T3178" s="1">
        <v>0.83258885386503123</v>
      </c>
      <c r="U3178" s="1">
        <v>0.84813464882069622</v>
      </c>
      <c r="V3178" s="1">
        <v>406.790663</v>
      </c>
      <c r="W3178" s="1">
        <v>379.211635</v>
      </c>
      <c r="X3178" s="1">
        <v>262.000766</v>
      </c>
      <c r="Y3178" s="1">
        <v>389.46</v>
      </c>
      <c r="Z3178" s="7">
        <v>74463.375599999999</v>
      </c>
      <c r="AA3178" s="7">
        <v>3.8849116587000001</v>
      </c>
      <c r="AB3178" s="7">
        <v>3.6155337033000001</v>
      </c>
      <c r="AC3178" s="7" t="s">
        <v>444</v>
      </c>
      <c r="AD3178" s="7" t="s">
        <v>445</v>
      </c>
      <c r="AE3178" s="7">
        <v>2.2425812361999999</v>
      </c>
      <c r="AF3178" s="7" t="s">
        <v>445</v>
      </c>
      <c r="AG3178" s="7">
        <v>3.9100439209000002</v>
      </c>
    </row>
    <row r="3179" spans="1:33" x14ac:dyDescent="0.25">
      <c r="A3179" s="1">
        <v>44610</v>
      </c>
      <c r="B3179" s="1">
        <v>20022000</v>
      </c>
      <c r="C3179" s="1">
        <v>9211046</v>
      </c>
      <c r="D3179" s="1">
        <v>142174</v>
      </c>
      <c r="E3179" s="1" t="s">
        <v>638</v>
      </c>
      <c r="F3179" s="1">
        <v>34203085</v>
      </c>
      <c r="G3179" s="1">
        <v>1.83</v>
      </c>
      <c r="H3179" s="1">
        <v>12.752974490951281</v>
      </c>
      <c r="I3179" s="1">
        <v>-6.8353770927318198</v>
      </c>
      <c r="J3179" s="1">
        <v>1.4702892057536543</v>
      </c>
      <c r="K3179" s="1">
        <v>-13.256909732073005</v>
      </c>
      <c r="L3179" s="1">
        <v>12.08519397722071</v>
      </c>
      <c r="M3179" s="1">
        <v>64.709999084472656</v>
      </c>
      <c r="N3179" s="1">
        <v>0.96661041736602782</v>
      </c>
      <c r="O3179" s="1">
        <v>0.96533690096206171</v>
      </c>
      <c r="P3179" s="1">
        <v>0.9331047047377663</v>
      </c>
      <c r="Q3179" s="1">
        <v>0.96357500076293945</v>
      </c>
      <c r="R3179" s="1">
        <v>0.9329846751933194</v>
      </c>
      <c r="S3179" s="1">
        <v>0.89900070911121355</v>
      </c>
      <c r="T3179" s="1">
        <v>0.89900070911121355</v>
      </c>
      <c r="U3179" s="1">
        <v>0.9331047047377663</v>
      </c>
      <c r="V3179" s="1">
        <v>406.790663</v>
      </c>
      <c r="W3179" s="1">
        <v>379.211635</v>
      </c>
      <c r="X3179" s="1">
        <v>262.000766</v>
      </c>
      <c r="Y3179" s="1">
        <v>389.46</v>
      </c>
      <c r="Z3179" s="7">
        <v>74463.375599999999</v>
      </c>
      <c r="AA3179" s="7">
        <v>28.279146149999999</v>
      </c>
      <c r="AB3179" s="7">
        <v>26.746010232</v>
      </c>
      <c r="AC3179" s="7" t="s">
        <v>444</v>
      </c>
      <c r="AD3179" s="7" t="s">
        <v>445</v>
      </c>
      <c r="AE3179" s="7">
        <v>16.767253393000001</v>
      </c>
      <c r="AF3179" s="7" t="s">
        <v>445</v>
      </c>
      <c r="AG3179" s="7">
        <v>26.412644851</v>
      </c>
    </row>
    <row r="3180" spans="1:33" x14ac:dyDescent="0.25">
      <c r="A3180" s="1">
        <v>55025</v>
      </c>
      <c r="B3180" s="1">
        <v>20024000</v>
      </c>
      <c r="C3180" s="1">
        <v>9211031</v>
      </c>
      <c r="D3180" s="1">
        <v>142183</v>
      </c>
      <c r="E3180" s="1" t="s">
        <v>639</v>
      </c>
      <c r="F3180" s="1">
        <v>34203085</v>
      </c>
      <c r="G3180" s="1">
        <v>1.83</v>
      </c>
      <c r="H3180" s="1">
        <v>1.5608338718254533</v>
      </c>
      <c r="I3180" s="1">
        <v>-1.2896069774231926</v>
      </c>
      <c r="J3180" s="1">
        <v>-7.5996799849327683</v>
      </c>
      <c r="K3180" s="1">
        <v>-7.7703417687220835</v>
      </c>
      <c r="L3180" s="1">
        <v>8.4889051351724323</v>
      </c>
      <c r="M3180" s="1">
        <v>34.474998474121094</v>
      </c>
      <c r="N3180" s="1">
        <v>0.98970659838782415</v>
      </c>
      <c r="O3180" s="1">
        <v>0.96533690096206171</v>
      </c>
      <c r="P3180" s="1">
        <v>0.95540030054940595</v>
      </c>
      <c r="Q3180" s="1">
        <v>0.98877083460489912</v>
      </c>
      <c r="R3180" s="1">
        <v>0.9329846751933194</v>
      </c>
      <c r="S3180" s="1">
        <v>0.92250803596447917</v>
      </c>
      <c r="T3180" s="1">
        <v>0.92250803596447917</v>
      </c>
      <c r="U3180" s="1">
        <v>0.95540030054940595</v>
      </c>
      <c r="V3180" s="1">
        <v>406.790663</v>
      </c>
      <c r="W3180" s="1">
        <v>379.211635</v>
      </c>
      <c r="X3180" s="1">
        <v>262.000766</v>
      </c>
      <c r="Y3180" s="1">
        <v>389.46</v>
      </c>
      <c r="Z3180" s="7">
        <v>74463.375599999999</v>
      </c>
      <c r="AA3180" s="7">
        <v>41.679109294</v>
      </c>
      <c r="AB3180" s="7">
        <v>231.11881584</v>
      </c>
      <c r="AC3180" s="7" t="s">
        <v>444</v>
      </c>
      <c r="AD3180" s="7">
        <v>30.803682857999998</v>
      </c>
      <c r="AE3180" s="7">
        <v>30.105171337000002</v>
      </c>
      <c r="AF3180" s="7">
        <v>47.961298606</v>
      </c>
      <c r="AG3180" s="7">
        <v>46.885950467000001</v>
      </c>
    </row>
    <row r="3181" spans="1:33" x14ac:dyDescent="0.25">
      <c r="A3181" s="1">
        <v>55026</v>
      </c>
      <c r="B3181" s="1">
        <v>20024000</v>
      </c>
      <c r="C3181" s="1">
        <v>9211046</v>
      </c>
      <c r="D3181" s="1">
        <v>142184</v>
      </c>
      <c r="E3181" s="1" t="s">
        <v>638</v>
      </c>
      <c r="F3181" s="1">
        <v>34203085</v>
      </c>
      <c r="G3181" s="1">
        <v>1.83</v>
      </c>
      <c r="H3181" s="1">
        <v>13.524421546691075</v>
      </c>
      <c r="I3181" s="1">
        <v>-11.93587063795785</v>
      </c>
      <c r="J3181" s="1">
        <v>-4.6951515803334285</v>
      </c>
      <c r="K3181" s="1">
        <v>-13.110675776624893</v>
      </c>
      <c r="L3181" s="1">
        <v>16.385147597814523</v>
      </c>
      <c r="M3181" s="1">
        <v>64.709999084472656</v>
      </c>
      <c r="N3181" s="1">
        <v>0.96661041736602782</v>
      </c>
      <c r="O3181" s="1">
        <v>0.96533690096206171</v>
      </c>
      <c r="P3181" s="1">
        <v>0.9331047047377663</v>
      </c>
      <c r="Q3181" s="1">
        <v>0.96357500076293945</v>
      </c>
      <c r="R3181" s="1">
        <v>0.9329846751933194</v>
      </c>
      <c r="S3181" s="1">
        <v>0.89900070911121355</v>
      </c>
      <c r="T3181" s="1">
        <v>0.89900070911121355</v>
      </c>
      <c r="U3181" s="1">
        <v>0.9331047047377663</v>
      </c>
      <c r="V3181" s="1">
        <v>406.790663</v>
      </c>
      <c r="W3181" s="1">
        <v>379.211635</v>
      </c>
      <c r="X3181" s="1">
        <v>262.000766</v>
      </c>
      <c r="Y3181" s="1">
        <v>389.46</v>
      </c>
      <c r="Z3181" s="7">
        <v>74463.375599999999</v>
      </c>
      <c r="AA3181" s="7">
        <v>20.595421010999999</v>
      </c>
      <c r="AB3181" s="7">
        <v>25.163348981999999</v>
      </c>
      <c r="AC3181" s="7" t="s">
        <v>444</v>
      </c>
      <c r="AD3181" s="7">
        <v>49.166404724000003</v>
      </c>
      <c r="AE3181" s="7">
        <v>16.965425920000001</v>
      </c>
      <c r="AF3181" s="7">
        <v>76.400474103999997</v>
      </c>
      <c r="AG3181" s="7">
        <v>26.718400217999999</v>
      </c>
    </row>
    <row r="3182" spans="1:33" x14ac:dyDescent="0.25">
      <c r="A3182" s="1">
        <v>55027</v>
      </c>
      <c r="B3182" s="1">
        <v>20024000</v>
      </c>
      <c r="C3182" s="1">
        <v>9211006</v>
      </c>
      <c r="D3182" s="1">
        <v>142182</v>
      </c>
      <c r="E3182" s="1" t="s">
        <v>633</v>
      </c>
      <c r="F3182" s="1">
        <v>34203085</v>
      </c>
      <c r="G3182" s="1">
        <v>1.83</v>
      </c>
      <c r="H3182" s="1">
        <v>63.296979931482056</v>
      </c>
      <c r="I3182" s="1">
        <v>-36.139967680266892</v>
      </c>
      <c r="J3182" s="1">
        <v>4.6725102583964286</v>
      </c>
      <c r="K3182" s="1">
        <v>-60.05754681501719</v>
      </c>
      <c r="L3182" s="1">
        <v>61.095147228700235</v>
      </c>
      <c r="M3182" s="1">
        <v>132.83750915527344</v>
      </c>
      <c r="N3182" s="1">
        <v>0.85195086342947812</v>
      </c>
      <c r="O3182" s="1">
        <v>0.96533690096206171</v>
      </c>
      <c r="P3182" s="1">
        <v>0.82241960627496513</v>
      </c>
      <c r="Q3182" s="1">
        <v>0.87463390895298543</v>
      </c>
      <c r="R3182" s="1">
        <v>0.9329846751933194</v>
      </c>
      <c r="S3182" s="1">
        <v>0.81602003345756435</v>
      </c>
      <c r="T3182" s="1">
        <v>0.81602003345756435</v>
      </c>
      <c r="U3182" s="1">
        <v>0.82241960627496513</v>
      </c>
      <c r="V3182" s="1">
        <v>406.790663</v>
      </c>
      <c r="W3182" s="1">
        <v>379.211635</v>
      </c>
      <c r="X3182" s="1">
        <v>262.000766</v>
      </c>
      <c r="Y3182" s="1">
        <v>389.46</v>
      </c>
      <c r="Z3182" s="7">
        <v>74463.375599999999</v>
      </c>
      <c r="AA3182" s="7">
        <v>4.1046784842999999</v>
      </c>
      <c r="AB3182" s="7">
        <v>3.9271084321999998</v>
      </c>
      <c r="AC3182" s="7" t="s">
        <v>444</v>
      </c>
      <c r="AD3182" s="7" t="s">
        <v>445</v>
      </c>
      <c r="AE3182" s="7">
        <v>2.5598835646000002</v>
      </c>
      <c r="AF3182" s="7" t="s">
        <v>445</v>
      </c>
      <c r="AG3182" s="7">
        <v>4.3332105096999998</v>
      </c>
    </row>
    <row r="3183" spans="1:33" x14ac:dyDescent="0.25">
      <c r="A3183" s="1">
        <v>55028</v>
      </c>
      <c r="B3183" s="1">
        <v>20024000</v>
      </c>
      <c r="C3183" s="1">
        <v>9211005</v>
      </c>
      <c r="D3183" s="1">
        <v>142181</v>
      </c>
      <c r="E3183" s="1" t="s">
        <v>635</v>
      </c>
      <c r="F3183" s="1">
        <v>34203085</v>
      </c>
      <c r="G3183" s="1">
        <v>1.83</v>
      </c>
      <c r="H3183" s="1">
        <v>70.497355927328897</v>
      </c>
      <c r="I3183" s="1">
        <v>-42.224145476698148</v>
      </c>
      <c r="J3183" s="1">
        <v>2.3062815038271696</v>
      </c>
      <c r="K3183" s="1">
        <v>-66.493667261029344</v>
      </c>
      <c r="L3183" s="1">
        <v>69.374539983632033</v>
      </c>
      <c r="M3183" s="1">
        <v>124.55000305175781</v>
      </c>
      <c r="N3183" s="1">
        <v>0.87858927590506397</v>
      </c>
      <c r="O3183" s="1">
        <v>0.96533690096206171</v>
      </c>
      <c r="P3183" s="1">
        <v>0.84813464882069622</v>
      </c>
      <c r="Q3183" s="1">
        <v>0.89239285060337603</v>
      </c>
      <c r="R3183" s="1">
        <v>0.9329846751933194</v>
      </c>
      <c r="S3183" s="1">
        <v>0.83258885386503123</v>
      </c>
      <c r="T3183" s="1">
        <v>0.83258885386503123</v>
      </c>
      <c r="U3183" s="1">
        <v>0.84813464882069622</v>
      </c>
      <c r="V3183" s="1">
        <v>406.790663</v>
      </c>
      <c r="W3183" s="1">
        <v>379.211635</v>
      </c>
      <c r="X3183" s="1">
        <v>262.000766</v>
      </c>
      <c r="Y3183" s="1">
        <v>389.46</v>
      </c>
      <c r="Z3183" s="7">
        <v>74463.375599999999</v>
      </c>
      <c r="AA3183" s="7">
        <v>3.6360311284</v>
      </c>
      <c r="AB3183" s="7">
        <v>3.5621927609999999</v>
      </c>
      <c r="AC3183" s="7" t="s">
        <v>444</v>
      </c>
      <c r="AD3183" s="7" t="s">
        <v>445</v>
      </c>
      <c r="AE3183" s="7">
        <v>2.2805968818000002</v>
      </c>
      <c r="AF3183" s="7" t="s">
        <v>445</v>
      </c>
      <c r="AG3183" s="7">
        <v>3.9676087052</v>
      </c>
    </row>
    <row r="3184" spans="1:33" x14ac:dyDescent="0.25">
      <c r="A3184" s="1">
        <v>65585</v>
      </c>
      <c r="B3184" s="1">
        <v>20026000</v>
      </c>
      <c r="C3184" s="1">
        <v>9211031</v>
      </c>
      <c r="D3184" s="1">
        <v>142193</v>
      </c>
      <c r="E3184" s="1" t="s">
        <v>639</v>
      </c>
      <c r="F3184" s="1">
        <v>34203085</v>
      </c>
      <c r="G3184" s="1">
        <v>1.83</v>
      </c>
      <c r="H3184" s="1">
        <v>9.441730428191601</v>
      </c>
      <c r="I3184" s="1">
        <v>6.0777112110414286</v>
      </c>
      <c r="J3184" s="1">
        <v>4.4872513689249534</v>
      </c>
      <c r="K3184" s="1">
        <v>-5.3266142544643671</v>
      </c>
      <c r="L3184" s="1">
        <v>9.8851098641264343</v>
      </c>
      <c r="M3184" s="1">
        <v>34.474998474121094</v>
      </c>
      <c r="N3184" s="1">
        <v>0.98970659838782415</v>
      </c>
      <c r="O3184" s="1">
        <v>0.96533690096206171</v>
      </c>
      <c r="P3184" s="1">
        <v>0.95540030054940595</v>
      </c>
      <c r="Q3184" s="1">
        <v>0.98877083460489912</v>
      </c>
      <c r="R3184" s="1">
        <v>0.9329846751933194</v>
      </c>
      <c r="S3184" s="1">
        <v>0.92250803596447917</v>
      </c>
      <c r="T3184" s="1">
        <v>0.92250803596447917</v>
      </c>
      <c r="U3184" s="1">
        <v>0.95540030054940595</v>
      </c>
      <c r="V3184" s="1">
        <v>406.790663</v>
      </c>
      <c r="W3184" s="1">
        <v>379.211635</v>
      </c>
      <c r="X3184" s="1">
        <v>262.000766</v>
      </c>
      <c r="Y3184" s="1">
        <v>389.46</v>
      </c>
      <c r="Z3184" s="7">
        <v>74463.375599999999</v>
      </c>
      <c r="AA3184" s="7">
        <v>35.650974550000001</v>
      </c>
      <c r="AB3184" s="7">
        <v>37.372087913999998</v>
      </c>
      <c r="AC3184" s="7">
        <v>58.611076846000003</v>
      </c>
      <c r="AD3184" s="7" t="s">
        <v>445</v>
      </c>
      <c r="AE3184" s="7">
        <v>44.375505060999998</v>
      </c>
      <c r="AF3184" s="7" t="s">
        <v>445</v>
      </c>
      <c r="AG3184" s="7">
        <v>68.854917829000001</v>
      </c>
    </row>
    <row r="3185" spans="1:33" x14ac:dyDescent="0.25">
      <c r="A3185" s="1">
        <v>65586</v>
      </c>
      <c r="B3185" s="1">
        <v>20026000</v>
      </c>
      <c r="C3185" s="1">
        <v>9211005</v>
      </c>
      <c r="D3185" s="1">
        <v>142189</v>
      </c>
      <c r="E3185" s="1" t="s">
        <v>635</v>
      </c>
      <c r="F3185" s="1">
        <v>34203085</v>
      </c>
      <c r="G3185" s="1">
        <v>1.83</v>
      </c>
      <c r="H3185" s="1">
        <v>73.426433998957307</v>
      </c>
      <c r="I3185" s="1">
        <v>-28.442846501323096</v>
      </c>
      <c r="J3185" s="1">
        <v>19.345027501732929</v>
      </c>
      <c r="K3185" s="1">
        <v>-70.463917539834299</v>
      </c>
      <c r="L3185" s="1">
        <v>65.918701568766991</v>
      </c>
      <c r="M3185" s="1">
        <v>124.55000305175781</v>
      </c>
      <c r="N3185" s="1">
        <v>0.87858927590506397</v>
      </c>
      <c r="O3185" s="1">
        <v>0.96533690096206171</v>
      </c>
      <c r="P3185" s="1">
        <v>0.84813464882069622</v>
      </c>
      <c r="Q3185" s="1">
        <v>0.89239285060337603</v>
      </c>
      <c r="R3185" s="1">
        <v>0.9329846751933194</v>
      </c>
      <c r="S3185" s="1">
        <v>0.83258885386503123</v>
      </c>
      <c r="T3185" s="1">
        <v>0.83258885386503123</v>
      </c>
      <c r="U3185" s="1">
        <v>0.84813464882069622</v>
      </c>
      <c r="V3185" s="1">
        <v>406.790663</v>
      </c>
      <c r="W3185" s="1">
        <v>379.211635</v>
      </c>
      <c r="X3185" s="1">
        <v>262.000766</v>
      </c>
      <c r="Y3185" s="1">
        <v>389.46</v>
      </c>
      <c r="Z3185" s="7">
        <v>74463.375599999999</v>
      </c>
      <c r="AA3185" s="7">
        <v>3.8790786109000002</v>
      </c>
      <c r="AB3185" s="7">
        <v>3.3802008263999999</v>
      </c>
      <c r="AC3185" s="7" t="s">
        <v>444</v>
      </c>
      <c r="AD3185" s="7" t="s">
        <v>445</v>
      </c>
      <c r="AE3185" s="7">
        <v>2.0957534733999998</v>
      </c>
      <c r="AF3185" s="7" t="s">
        <v>445</v>
      </c>
      <c r="AG3185" s="7">
        <v>3.6877115531000002</v>
      </c>
    </row>
    <row r="3186" spans="1:33" x14ac:dyDescent="0.25">
      <c r="A3186" s="1">
        <v>65587</v>
      </c>
      <c r="B3186" s="1">
        <v>20026000</v>
      </c>
      <c r="C3186" s="1">
        <v>9211006</v>
      </c>
      <c r="D3186" s="1">
        <v>142190</v>
      </c>
      <c r="E3186" s="1" t="s">
        <v>633</v>
      </c>
      <c r="F3186" s="1">
        <v>34203085</v>
      </c>
      <c r="G3186" s="1">
        <v>1.83</v>
      </c>
      <c r="H3186" s="1">
        <v>66.225982144110418</v>
      </c>
      <c r="I3186" s="1">
        <v>-22.357271154976026</v>
      </c>
      <c r="J3186" s="1">
        <v>21.711337632055461</v>
      </c>
      <c r="K3186" s="1">
        <v>-64.029199378790921</v>
      </c>
      <c r="L3186" s="1">
        <v>58.475767520566677</v>
      </c>
      <c r="M3186" s="1">
        <v>132.83750915527344</v>
      </c>
      <c r="N3186" s="1">
        <v>0.85195086342947812</v>
      </c>
      <c r="O3186" s="1">
        <v>0.96533690096206171</v>
      </c>
      <c r="P3186" s="1">
        <v>0.82241960627496513</v>
      </c>
      <c r="Q3186" s="1">
        <v>0.87463390895298543</v>
      </c>
      <c r="R3186" s="1">
        <v>0.9329846751933194</v>
      </c>
      <c r="S3186" s="1">
        <v>0.81602003345756435</v>
      </c>
      <c r="T3186" s="1">
        <v>0.81602003345756435</v>
      </c>
      <c r="U3186" s="1">
        <v>0.82241960627496513</v>
      </c>
      <c r="V3186" s="1">
        <v>406.790663</v>
      </c>
      <c r="W3186" s="1">
        <v>379.211635</v>
      </c>
      <c r="X3186" s="1">
        <v>262.000766</v>
      </c>
      <c r="Y3186" s="1">
        <v>389.46</v>
      </c>
      <c r="Z3186" s="7">
        <v>74463.375599999999</v>
      </c>
      <c r="AA3186" s="7">
        <v>4.3333388644999999</v>
      </c>
      <c r="AB3186" s="7">
        <v>3.7091952954999998</v>
      </c>
      <c r="AC3186" s="7" t="s">
        <v>444</v>
      </c>
      <c r="AD3186" s="7" t="s">
        <v>445</v>
      </c>
      <c r="AE3186" s="7">
        <v>2.3390683611999998</v>
      </c>
      <c r="AF3186" s="7" t="s">
        <v>445</v>
      </c>
      <c r="AG3186" s="7">
        <v>4.0023980147999998</v>
      </c>
    </row>
    <row r="3187" spans="1:33" x14ac:dyDescent="0.25">
      <c r="A3187" s="1">
        <v>65588</v>
      </c>
      <c r="B3187" s="1">
        <v>20026000</v>
      </c>
      <c r="C3187" s="1">
        <v>9211013</v>
      </c>
      <c r="D3187" s="1">
        <v>142191</v>
      </c>
      <c r="E3187" s="1" t="s">
        <v>634</v>
      </c>
      <c r="F3187" s="1">
        <v>34203085</v>
      </c>
      <c r="G3187" s="1">
        <v>1.83</v>
      </c>
      <c r="H3187" s="1">
        <v>39.87071983503337</v>
      </c>
      <c r="I3187" s="1">
        <v>-12.749473925192639</v>
      </c>
      <c r="J3187" s="1">
        <v>14.733493849810596</v>
      </c>
      <c r="K3187" s="1">
        <v>-38.114001848954977</v>
      </c>
      <c r="L3187" s="1">
        <v>34.920779083187988</v>
      </c>
      <c r="M3187" s="1">
        <v>119.41749572753906</v>
      </c>
      <c r="N3187" s="1">
        <v>0.89333158794202294</v>
      </c>
      <c r="O3187" s="1">
        <v>0.96533690096206171</v>
      </c>
      <c r="P3187" s="1">
        <v>0.86236594663546995</v>
      </c>
      <c r="Q3187" s="1">
        <v>0.90208224246376456</v>
      </c>
      <c r="R3187" s="1">
        <v>0.9329846751933194</v>
      </c>
      <c r="S3187" s="1">
        <v>0.84162890798271661</v>
      </c>
      <c r="T3187" s="1">
        <v>0.84162890798271661</v>
      </c>
      <c r="U3187" s="1">
        <v>0.86236594663546995</v>
      </c>
      <c r="V3187" s="1">
        <v>406.790663</v>
      </c>
      <c r="W3187" s="1">
        <v>379.211635</v>
      </c>
      <c r="X3187" s="1">
        <v>262.000766</v>
      </c>
      <c r="Y3187" s="1">
        <v>389.46</v>
      </c>
      <c r="Z3187" s="7">
        <v>74463.375599999999</v>
      </c>
      <c r="AA3187" s="7">
        <v>8.3646020843999995</v>
      </c>
      <c r="AB3187" s="7">
        <v>7.2019888766999998</v>
      </c>
      <c r="AC3187" s="7" t="s">
        <v>444</v>
      </c>
      <c r="AD3187" s="7" t="s">
        <v>445</v>
      </c>
      <c r="AE3187" s="7">
        <v>4.7854701128999997</v>
      </c>
      <c r="AF3187" s="7" t="s">
        <v>445</v>
      </c>
      <c r="AG3187" s="7">
        <v>7.8119070495000003</v>
      </c>
    </row>
    <row r="3188" spans="1:33" x14ac:dyDescent="0.25">
      <c r="A3188" s="1">
        <v>65589</v>
      </c>
      <c r="B3188" s="1">
        <v>20026000</v>
      </c>
      <c r="C3188" s="1">
        <v>9211046</v>
      </c>
      <c r="D3188" s="1">
        <v>142194</v>
      </c>
      <c r="E3188" s="1" t="s">
        <v>638</v>
      </c>
      <c r="F3188" s="1">
        <v>34203085</v>
      </c>
      <c r="G3188" s="1">
        <v>1.83</v>
      </c>
      <c r="H3188" s="1">
        <v>16.457828885055871</v>
      </c>
      <c r="I3188" s="1">
        <v>1.044143477770104</v>
      </c>
      <c r="J3188" s="1">
        <v>12.339269878413672</v>
      </c>
      <c r="K3188" s="1">
        <v>-16.27964501137685</v>
      </c>
      <c r="L3188" s="1">
        <v>16.826505468029218</v>
      </c>
      <c r="M3188" s="1">
        <v>64.709999084472656</v>
      </c>
      <c r="N3188" s="1">
        <v>0.96661041736602782</v>
      </c>
      <c r="O3188" s="1">
        <v>0.96533690096206171</v>
      </c>
      <c r="P3188" s="1">
        <v>0.9331047047377663</v>
      </c>
      <c r="Q3188" s="1">
        <v>0.96357500076293945</v>
      </c>
      <c r="R3188" s="1">
        <v>0.9329846751933194</v>
      </c>
      <c r="S3188" s="1">
        <v>0.89900070911121355</v>
      </c>
      <c r="T3188" s="1">
        <v>0.89900070911121355</v>
      </c>
      <c r="U3188" s="1">
        <v>0.9331047047377663</v>
      </c>
      <c r="V3188" s="1">
        <v>406.790663</v>
      </c>
      <c r="W3188" s="1">
        <v>379.211635</v>
      </c>
      <c r="X3188" s="1">
        <v>262.000766</v>
      </c>
      <c r="Y3188" s="1">
        <v>389.46</v>
      </c>
      <c r="Z3188" s="7">
        <v>74463.375599999999</v>
      </c>
      <c r="AA3188" s="7">
        <v>20.028974873999999</v>
      </c>
      <c r="AB3188" s="7">
        <v>20.500051020000001</v>
      </c>
      <c r="AC3188" s="7">
        <v>337.88461523000001</v>
      </c>
      <c r="AD3188" s="7" t="s">
        <v>445</v>
      </c>
      <c r="AE3188" s="7">
        <v>13.468305314</v>
      </c>
      <c r="AF3188" s="7" t="s">
        <v>445</v>
      </c>
      <c r="AG3188" s="7">
        <v>21.322781489</v>
      </c>
    </row>
    <row r="3189" spans="1:33" x14ac:dyDescent="0.25">
      <c r="A3189" s="1">
        <v>65590</v>
      </c>
      <c r="B3189" s="1">
        <v>20026000</v>
      </c>
      <c r="C3189" s="1">
        <v>9211022</v>
      </c>
      <c r="D3189" s="1">
        <v>142192</v>
      </c>
      <c r="E3189" s="1" t="s">
        <v>636</v>
      </c>
      <c r="F3189" s="1">
        <v>34203085</v>
      </c>
      <c r="G3189" s="1">
        <v>1.83</v>
      </c>
      <c r="H3189" s="1">
        <v>51.844161777684704</v>
      </c>
      <c r="I3189" s="1">
        <v>-19.754269642222724</v>
      </c>
      <c r="J3189" s="1">
        <v>16.111697958438853</v>
      </c>
      <c r="K3189" s="1">
        <v>-49.138490924737454</v>
      </c>
      <c r="L3189" s="1">
        <v>45.958044238276464</v>
      </c>
      <c r="M3189" s="1">
        <v>114.66500091552734</v>
      </c>
      <c r="N3189" s="1">
        <v>0.90333684017783711</v>
      </c>
      <c r="O3189" s="1">
        <v>0.96533690096206171</v>
      </c>
      <c r="P3189" s="1">
        <v>0.87202438582213448</v>
      </c>
      <c r="Q3189" s="1">
        <v>0.90833552511114846</v>
      </c>
      <c r="R3189" s="1">
        <v>0.9329846751933194</v>
      </c>
      <c r="S3189" s="1">
        <v>0.84746312486237807</v>
      </c>
      <c r="T3189" s="1">
        <v>0.84746312486237807</v>
      </c>
      <c r="U3189" s="1">
        <v>0.87202438582213448</v>
      </c>
      <c r="V3189" s="1">
        <v>406.790663</v>
      </c>
      <c r="W3189" s="1">
        <v>379.211635</v>
      </c>
      <c r="X3189" s="1">
        <v>262.000766</v>
      </c>
      <c r="Y3189" s="1">
        <v>389.46</v>
      </c>
      <c r="Z3189" s="7">
        <v>74463.375599999999</v>
      </c>
      <c r="AA3189" s="7">
        <v>6.1952973323</v>
      </c>
      <c r="AB3189" s="7">
        <v>5.3783805499000001</v>
      </c>
      <c r="AC3189" s="7" t="s">
        <v>444</v>
      </c>
      <c r="AD3189" s="7" t="s">
        <v>445</v>
      </c>
      <c r="AE3189" s="7">
        <v>3.5185756358</v>
      </c>
      <c r="AF3189" s="7" t="s">
        <v>445</v>
      </c>
      <c r="AG3189" s="7">
        <v>5.9114580221999997</v>
      </c>
    </row>
    <row r="3190" spans="1:33" x14ac:dyDescent="0.25">
      <c r="A3190" s="1">
        <v>76005</v>
      </c>
      <c r="B3190" s="1">
        <v>20028000</v>
      </c>
      <c r="C3190" s="1">
        <v>9211006</v>
      </c>
      <c r="D3190" s="1">
        <v>142202</v>
      </c>
      <c r="E3190" s="1" t="s">
        <v>633</v>
      </c>
      <c r="F3190" s="1">
        <v>34203085</v>
      </c>
      <c r="G3190" s="1">
        <v>1.83</v>
      </c>
      <c r="H3190" s="1">
        <v>63.861148849447218</v>
      </c>
      <c r="I3190" s="1">
        <v>-21.964223369906446</v>
      </c>
      <c r="J3190" s="1">
        <v>19.730480618429681</v>
      </c>
      <c r="K3190" s="1">
        <v>-61.263642672513086</v>
      </c>
      <c r="L3190" s="1">
        <v>56.635107102596244</v>
      </c>
      <c r="M3190" s="1">
        <v>132.83750915527344</v>
      </c>
      <c r="N3190" s="1">
        <v>0.85195086342947812</v>
      </c>
      <c r="O3190" s="1">
        <v>0.96533690096206171</v>
      </c>
      <c r="P3190" s="1">
        <v>0.82241960627496513</v>
      </c>
      <c r="Q3190" s="1">
        <v>0.87463390895298543</v>
      </c>
      <c r="R3190" s="1">
        <v>0.9329846751933194</v>
      </c>
      <c r="S3190" s="1">
        <v>0.81602003345756435</v>
      </c>
      <c r="T3190" s="1">
        <v>0.81602003345756435</v>
      </c>
      <c r="U3190" s="1">
        <v>0.82241960627496513</v>
      </c>
      <c r="V3190" s="1">
        <v>406.790663</v>
      </c>
      <c r="W3190" s="1">
        <v>379.211635</v>
      </c>
      <c r="X3190" s="1">
        <v>262.000766</v>
      </c>
      <c r="Y3190" s="1">
        <v>389.46</v>
      </c>
      <c r="Z3190" s="7">
        <v>74463.375599999999</v>
      </c>
      <c r="AA3190" s="7">
        <v>4.5066742079999997</v>
      </c>
      <c r="AB3190" s="7">
        <v>3.8835808495999999</v>
      </c>
      <c r="AC3190" s="7" t="s">
        <v>444</v>
      </c>
      <c r="AD3190" s="7" t="s">
        <v>445</v>
      </c>
      <c r="AE3190" s="7">
        <v>2.4898002226</v>
      </c>
      <c r="AF3190" s="7" t="s">
        <v>445</v>
      </c>
      <c r="AG3190" s="7">
        <v>4.2282157228999999</v>
      </c>
    </row>
    <row r="3191" spans="1:33" x14ac:dyDescent="0.25">
      <c r="A3191" s="1">
        <v>76006</v>
      </c>
      <c r="B3191" s="1">
        <v>20028000</v>
      </c>
      <c r="C3191" s="1">
        <v>9211031</v>
      </c>
      <c r="D3191" s="1">
        <v>142203</v>
      </c>
      <c r="E3191" s="1" t="s">
        <v>639</v>
      </c>
      <c r="F3191" s="1">
        <v>34203085</v>
      </c>
      <c r="G3191" s="1">
        <v>1.83</v>
      </c>
      <c r="H3191" s="1">
        <v>7.459779185049312</v>
      </c>
      <c r="I3191" s="1">
        <v>6.4663731651461234</v>
      </c>
      <c r="J3191" s="1">
        <v>2.1235113173088878</v>
      </c>
      <c r="K3191" s="1">
        <v>-2.5566705678980597</v>
      </c>
      <c r="L3191" s="1">
        <v>8.054994354052269</v>
      </c>
      <c r="M3191" s="1">
        <v>34.474998474121094</v>
      </c>
      <c r="N3191" s="1">
        <v>0.98970659838782415</v>
      </c>
      <c r="O3191" s="1">
        <v>0.96533690096206171</v>
      </c>
      <c r="P3191" s="1">
        <v>0.95540030054940595</v>
      </c>
      <c r="Q3191" s="1">
        <v>0.98877083460489912</v>
      </c>
      <c r="R3191" s="1">
        <v>0.9329846751933194</v>
      </c>
      <c r="S3191" s="1">
        <v>0.92250803596447917</v>
      </c>
      <c r="T3191" s="1">
        <v>0.92250803596447917</v>
      </c>
      <c r="U3191" s="1">
        <v>0.95540030054940595</v>
      </c>
      <c r="V3191" s="1">
        <v>406.790663</v>
      </c>
      <c r="W3191" s="1">
        <v>379.211635</v>
      </c>
      <c r="X3191" s="1">
        <v>262.000766</v>
      </c>
      <c r="Y3191" s="1">
        <v>389.46</v>
      </c>
      <c r="Z3191" s="7">
        <v>74463.375599999999</v>
      </c>
      <c r="AA3191" s="7">
        <v>43.978170577</v>
      </c>
      <c r="AB3191" s="7">
        <v>47.566975116000002</v>
      </c>
      <c r="AC3191" s="7">
        <v>55.028147586999999</v>
      </c>
      <c r="AD3191" s="7" t="s">
        <v>445</v>
      </c>
      <c r="AE3191" s="7">
        <v>93.536157727000003</v>
      </c>
      <c r="AF3191" s="7" t="s">
        <v>445</v>
      </c>
      <c r="AG3191" s="7">
        <v>144.53701432</v>
      </c>
    </row>
    <row r="3192" spans="1:33" x14ac:dyDescent="0.25">
      <c r="A3192" s="1">
        <v>76007</v>
      </c>
      <c r="B3192" s="1">
        <v>20028000</v>
      </c>
      <c r="C3192" s="1">
        <v>9211005</v>
      </c>
      <c r="D3192" s="1">
        <v>142201</v>
      </c>
      <c r="E3192" s="1" t="s">
        <v>635</v>
      </c>
      <c r="F3192" s="1">
        <v>34203085</v>
      </c>
      <c r="G3192" s="1">
        <v>1.83</v>
      </c>
      <c r="H3192" s="1">
        <v>71.061942354179251</v>
      </c>
      <c r="I3192" s="1">
        <v>-28.050135865283579</v>
      </c>
      <c r="J3192" s="1">
        <v>17.363827129587641</v>
      </c>
      <c r="K3192" s="1">
        <v>-67.698021975892033</v>
      </c>
      <c r="L3192" s="1">
        <v>64.168033438809474</v>
      </c>
      <c r="M3192" s="1">
        <v>124.55000305175781</v>
      </c>
      <c r="N3192" s="1">
        <v>0.87858927590506397</v>
      </c>
      <c r="O3192" s="1">
        <v>0.96533690096206171</v>
      </c>
      <c r="P3192" s="1">
        <v>0.84813464882069622</v>
      </c>
      <c r="Q3192" s="1">
        <v>0.89239285060337603</v>
      </c>
      <c r="R3192" s="1">
        <v>0.9329846751933194</v>
      </c>
      <c r="S3192" s="1">
        <v>0.83258885386503123</v>
      </c>
      <c r="T3192" s="1">
        <v>0.83258885386503123</v>
      </c>
      <c r="U3192" s="1">
        <v>0.84813464882069622</v>
      </c>
      <c r="V3192" s="1">
        <v>406.790663</v>
      </c>
      <c r="W3192" s="1">
        <v>379.211635</v>
      </c>
      <c r="X3192" s="1">
        <v>262.000766</v>
      </c>
      <c r="Y3192" s="1">
        <v>389.46</v>
      </c>
      <c r="Z3192" s="7">
        <v>74463.375599999999</v>
      </c>
      <c r="AA3192" s="7">
        <v>4.0121923588000001</v>
      </c>
      <c r="AB3192" s="7">
        <v>3.5259461848</v>
      </c>
      <c r="AC3192" s="7" t="s">
        <v>444</v>
      </c>
      <c r="AD3192" s="7" t="s">
        <v>445</v>
      </c>
      <c r="AE3192" s="7">
        <v>2.2222347287000002</v>
      </c>
      <c r="AF3192" s="7" t="s">
        <v>445</v>
      </c>
      <c r="AG3192" s="7">
        <v>3.8792344397999998</v>
      </c>
    </row>
    <row r="3193" spans="1:33" x14ac:dyDescent="0.25">
      <c r="A3193" s="1">
        <v>76008</v>
      </c>
      <c r="B3193" s="1">
        <v>20028000</v>
      </c>
      <c r="C3193" s="1">
        <v>9211046</v>
      </c>
      <c r="D3193" s="1">
        <v>142204</v>
      </c>
      <c r="E3193" s="1" t="s">
        <v>638</v>
      </c>
      <c r="F3193" s="1">
        <v>34203085</v>
      </c>
      <c r="G3193" s="1">
        <v>1.83</v>
      </c>
      <c r="H3193" s="1">
        <v>14.0873193250036</v>
      </c>
      <c r="I3193" s="1">
        <v>1.4347977202621953</v>
      </c>
      <c r="J3193" s="1">
        <v>10.364087946413715</v>
      </c>
      <c r="K3193" s="1">
        <v>-13.51169338333322</v>
      </c>
      <c r="L3193" s="1">
        <v>14.28332922452099</v>
      </c>
      <c r="M3193" s="1">
        <v>64.709999084472656</v>
      </c>
      <c r="N3193" s="1">
        <v>0.96661041736602782</v>
      </c>
      <c r="O3193" s="1">
        <v>0.96533690096206171</v>
      </c>
      <c r="P3193" s="1">
        <v>0.9331047047377663</v>
      </c>
      <c r="Q3193" s="1">
        <v>0.96357500076293945</v>
      </c>
      <c r="R3193" s="1">
        <v>0.9329846751933194</v>
      </c>
      <c r="S3193" s="1">
        <v>0.89900070911121355</v>
      </c>
      <c r="T3193" s="1">
        <v>0.89900070911121355</v>
      </c>
      <c r="U3193" s="1">
        <v>0.9331047047377663</v>
      </c>
      <c r="V3193" s="1">
        <v>406.790663</v>
      </c>
      <c r="W3193" s="1">
        <v>379.211635</v>
      </c>
      <c r="X3193" s="1">
        <v>262.000766</v>
      </c>
      <c r="Y3193" s="1">
        <v>389.46</v>
      </c>
      <c r="Z3193" s="7">
        <v>74463.375599999999</v>
      </c>
      <c r="AA3193" s="7">
        <v>23.773227246000001</v>
      </c>
      <c r="AB3193" s="7">
        <v>24.117920063</v>
      </c>
      <c r="AC3193" s="7">
        <v>245.61606003</v>
      </c>
      <c r="AD3193" s="7" t="s">
        <v>445</v>
      </c>
      <c r="AE3193" s="7">
        <v>16.432224647000002</v>
      </c>
      <c r="AF3193" s="7" t="s">
        <v>445</v>
      </c>
      <c r="AG3193" s="7">
        <v>25.895737491999999</v>
      </c>
    </row>
    <row r="3194" spans="1:33" x14ac:dyDescent="0.25">
      <c r="A3194" s="1">
        <v>84397</v>
      </c>
      <c r="B3194" s="1">
        <v>20030000</v>
      </c>
      <c r="C3194" s="1">
        <v>9211013</v>
      </c>
      <c r="D3194" s="1">
        <v>142212</v>
      </c>
      <c r="E3194" s="1" t="s">
        <v>634</v>
      </c>
      <c r="F3194" s="1">
        <v>34203085</v>
      </c>
      <c r="G3194" s="1">
        <v>1.83</v>
      </c>
      <c r="H3194" s="1">
        <v>37.752615697793509</v>
      </c>
      <c r="I3194" s="1">
        <v>-18.830922015034677</v>
      </c>
      <c r="J3194" s="1">
        <v>6.7015764128136404</v>
      </c>
      <c r="K3194" s="1">
        <v>-35.762176665000844</v>
      </c>
      <c r="L3194" s="1">
        <v>34.888974899462838</v>
      </c>
      <c r="M3194" s="1">
        <v>119.41749572753906</v>
      </c>
      <c r="N3194" s="1">
        <v>0.89333158794202294</v>
      </c>
      <c r="O3194" s="1">
        <v>0.96533690096206171</v>
      </c>
      <c r="P3194" s="1">
        <v>0.86236594663546995</v>
      </c>
      <c r="Q3194" s="1">
        <v>0.90208224246376456</v>
      </c>
      <c r="R3194" s="1">
        <v>0.9329846751933194</v>
      </c>
      <c r="S3194" s="1">
        <v>0.84162890798271661</v>
      </c>
      <c r="T3194" s="1">
        <v>0.84162890798271661</v>
      </c>
      <c r="U3194" s="1">
        <v>0.86236594663546995</v>
      </c>
      <c r="V3194" s="1">
        <v>406.790663</v>
      </c>
      <c r="W3194" s="1">
        <v>379.211635</v>
      </c>
      <c r="X3194" s="1">
        <v>262.000766</v>
      </c>
      <c r="Y3194" s="1">
        <v>389.46</v>
      </c>
      <c r="Z3194" s="7">
        <v>74463.375599999999</v>
      </c>
      <c r="AA3194" s="7">
        <v>8.3731386930999996</v>
      </c>
      <c r="AB3194" s="7">
        <v>7.6621600794000004</v>
      </c>
      <c r="AC3194" s="7" t="s">
        <v>444</v>
      </c>
      <c r="AD3194" s="7" t="s">
        <v>445</v>
      </c>
      <c r="AE3194" s="7">
        <v>5.1659395244999997</v>
      </c>
      <c r="AF3194" s="7" t="s">
        <v>445</v>
      </c>
      <c r="AG3194" s="7">
        <v>8.3914037930000003</v>
      </c>
    </row>
    <row r="3195" spans="1:33" x14ac:dyDescent="0.25">
      <c r="A3195" s="1">
        <v>84398</v>
      </c>
      <c r="B3195" s="1">
        <v>20030000</v>
      </c>
      <c r="C3195" s="1">
        <v>9211006</v>
      </c>
      <c r="D3195" s="1">
        <v>142211</v>
      </c>
      <c r="E3195" s="1" t="s">
        <v>633</v>
      </c>
      <c r="F3195" s="1">
        <v>34203085</v>
      </c>
      <c r="G3195" s="1">
        <v>1.83</v>
      </c>
      <c r="H3195" s="1">
        <v>64.095494958182059</v>
      </c>
      <c r="I3195" s="1">
        <v>-28.435278733144727</v>
      </c>
      <c r="J3195" s="1">
        <v>13.691806595874056</v>
      </c>
      <c r="K3195" s="1">
        <v>-61.680818188920547</v>
      </c>
      <c r="L3195" s="1">
        <v>58.464654512898022</v>
      </c>
      <c r="M3195" s="1">
        <v>132.83750915527344</v>
      </c>
      <c r="N3195" s="1">
        <v>0.85195086342947812</v>
      </c>
      <c r="O3195" s="1">
        <v>0.96533690096206171</v>
      </c>
      <c r="P3195" s="1">
        <v>0.82241960627496513</v>
      </c>
      <c r="Q3195" s="1">
        <v>0.87463390895298543</v>
      </c>
      <c r="R3195" s="1">
        <v>0.9329846751933194</v>
      </c>
      <c r="S3195" s="1">
        <v>0.81602003345756435</v>
      </c>
      <c r="T3195" s="1">
        <v>0.81602003345756435</v>
      </c>
      <c r="U3195" s="1">
        <v>0.82241960627496513</v>
      </c>
      <c r="V3195" s="1">
        <v>406.790663</v>
      </c>
      <c r="W3195" s="1">
        <v>379.211635</v>
      </c>
      <c r="X3195" s="1">
        <v>262.000766</v>
      </c>
      <c r="Y3195" s="1">
        <v>389.46</v>
      </c>
      <c r="Z3195" s="7">
        <v>74463.375599999999</v>
      </c>
      <c r="AA3195" s="7">
        <v>4.3343526297999997</v>
      </c>
      <c r="AB3195" s="7">
        <v>3.8657254890999999</v>
      </c>
      <c r="AC3195" s="7" t="s">
        <v>444</v>
      </c>
      <c r="AD3195" s="7" t="s">
        <v>445</v>
      </c>
      <c r="AE3195" s="7">
        <v>2.4661971114000001</v>
      </c>
      <c r="AF3195" s="7" t="s">
        <v>445</v>
      </c>
      <c r="AG3195" s="7">
        <v>4.1928549144999998</v>
      </c>
    </row>
    <row r="3196" spans="1:33" x14ac:dyDescent="0.25">
      <c r="A3196" s="1">
        <v>84399</v>
      </c>
      <c r="B3196" s="1">
        <v>20030000</v>
      </c>
      <c r="C3196" s="1">
        <v>9211004</v>
      </c>
      <c r="D3196" s="1">
        <v>142209</v>
      </c>
      <c r="E3196" s="1" t="s">
        <v>637</v>
      </c>
      <c r="F3196" s="1">
        <v>34203085</v>
      </c>
      <c r="G3196" s="1">
        <v>1.83</v>
      </c>
      <c r="H3196" s="1">
        <v>68.734856150127797</v>
      </c>
      <c r="I3196" s="1">
        <v>-16.714481412004723</v>
      </c>
      <c r="J3196" s="1">
        <v>26.944516802738804</v>
      </c>
      <c r="K3196" s="1">
        <v>-65.40627558543494</v>
      </c>
      <c r="L3196" s="1">
        <v>59.991744202989224</v>
      </c>
      <c r="M3196" s="1">
        <v>98.912498474121094</v>
      </c>
      <c r="N3196" s="1">
        <v>0.93514583587646494</v>
      </c>
      <c r="O3196" s="1">
        <v>0.96533690096206171</v>
      </c>
      <c r="P3196" s="1">
        <v>0.9027307831525635</v>
      </c>
      <c r="Q3196" s="1">
        <v>0.93014583587646482</v>
      </c>
      <c r="R3196" s="1">
        <v>0.9329846751933194</v>
      </c>
      <c r="S3196" s="1">
        <v>0.86781181056762213</v>
      </c>
      <c r="T3196" s="1">
        <v>0.86781181056762213</v>
      </c>
      <c r="U3196" s="1">
        <v>0.9027307831525635</v>
      </c>
      <c r="V3196" s="1">
        <v>406.790663</v>
      </c>
      <c r="W3196" s="1">
        <v>379.211635</v>
      </c>
      <c r="X3196" s="1">
        <v>262.000766</v>
      </c>
      <c r="Y3196" s="1">
        <v>389.46</v>
      </c>
      <c r="Z3196" s="7">
        <v>74463.375599999999</v>
      </c>
      <c r="AA3196" s="7">
        <v>4.7062187604999997</v>
      </c>
      <c r="AB3196" s="7">
        <v>3.9803845591</v>
      </c>
      <c r="AC3196" s="7" t="s">
        <v>444</v>
      </c>
      <c r="AD3196" s="7" t="s">
        <v>445</v>
      </c>
      <c r="AE3196" s="7">
        <v>2.4762315554000001</v>
      </c>
      <c r="AF3196" s="7" t="s">
        <v>445</v>
      </c>
      <c r="AG3196" s="7">
        <v>4.3752874271</v>
      </c>
    </row>
    <row r="3197" spans="1:33" x14ac:dyDescent="0.25">
      <c r="A3197" s="1">
        <v>84400</v>
      </c>
      <c r="B3197" s="1">
        <v>20030000</v>
      </c>
      <c r="C3197" s="1">
        <v>9211005</v>
      </c>
      <c r="D3197" s="1">
        <v>142210</v>
      </c>
      <c r="E3197" s="1" t="s">
        <v>635</v>
      </c>
      <c r="F3197" s="1">
        <v>34203085</v>
      </c>
      <c r="G3197" s="1">
        <v>1.83</v>
      </c>
      <c r="H3197" s="1">
        <v>71.29671662309137</v>
      </c>
      <c r="I3197" s="1">
        <v>-34.522284620654275</v>
      </c>
      <c r="J3197" s="1">
        <v>11.324718633450754</v>
      </c>
      <c r="K3197" s="1">
        <v>-68.114096744496109</v>
      </c>
      <c r="L3197" s="1">
        <v>66.363808414277045</v>
      </c>
      <c r="M3197" s="1">
        <v>124.55000305175781</v>
      </c>
      <c r="N3197" s="1">
        <v>0.87858927590506397</v>
      </c>
      <c r="O3197" s="1">
        <v>0.96533690096206171</v>
      </c>
      <c r="P3197" s="1">
        <v>0.84813464882069622</v>
      </c>
      <c r="Q3197" s="1">
        <v>0.89239285060337603</v>
      </c>
      <c r="R3197" s="1">
        <v>0.9329846751933194</v>
      </c>
      <c r="S3197" s="1">
        <v>0.83258885386503123</v>
      </c>
      <c r="T3197" s="1">
        <v>0.83258885386503123</v>
      </c>
      <c r="U3197" s="1">
        <v>0.84813464882069622</v>
      </c>
      <c r="V3197" s="1">
        <v>406.790663</v>
      </c>
      <c r="W3197" s="1">
        <v>379.211635</v>
      </c>
      <c r="X3197" s="1">
        <v>262.000766</v>
      </c>
      <c r="Y3197" s="1">
        <v>389.46</v>
      </c>
      <c r="Z3197" s="7">
        <v>74463.375599999999</v>
      </c>
      <c r="AA3197" s="7">
        <v>3.8463542789999998</v>
      </c>
      <c r="AB3197" s="7">
        <v>3.5110426133999999</v>
      </c>
      <c r="AC3197" s="7" t="s">
        <v>444</v>
      </c>
      <c r="AD3197" s="7" t="s">
        <v>445</v>
      </c>
      <c r="AE3197" s="7">
        <v>2.2025517169</v>
      </c>
      <c r="AF3197" s="7" t="s">
        <v>445</v>
      </c>
      <c r="AG3197" s="7">
        <v>3.8494296498999998</v>
      </c>
    </row>
    <row r="3198" spans="1:33" x14ac:dyDescent="0.25">
      <c r="A3198" s="1">
        <v>92789</v>
      </c>
      <c r="B3198" s="1">
        <v>20031000</v>
      </c>
      <c r="C3198" s="1">
        <v>9211013</v>
      </c>
      <c r="D3198" s="1">
        <v>142222</v>
      </c>
      <c r="E3198" s="1" t="s">
        <v>634</v>
      </c>
      <c r="F3198" s="1">
        <v>34203085</v>
      </c>
      <c r="G3198" s="1">
        <v>1.83</v>
      </c>
      <c r="H3198" s="1">
        <v>31.744889456987202</v>
      </c>
      <c r="I3198" s="1">
        <v>-24.82636539644983</v>
      </c>
      <c r="J3198" s="1">
        <v>-4.0028534068676311</v>
      </c>
      <c r="K3198" s="1">
        <v>-29.385060151644254</v>
      </c>
      <c r="L3198" s="1">
        <v>33.924239156106879</v>
      </c>
      <c r="M3198" s="1">
        <v>119.41749572753906</v>
      </c>
      <c r="N3198" s="1">
        <v>0.89333158794202294</v>
      </c>
      <c r="O3198" s="1">
        <v>0.96533690096206171</v>
      </c>
      <c r="P3198" s="1">
        <v>0.86236594663546995</v>
      </c>
      <c r="Q3198" s="1">
        <v>0.90208224246376456</v>
      </c>
      <c r="R3198" s="1">
        <v>0.9329846751933194</v>
      </c>
      <c r="S3198" s="1">
        <v>0.84162890798271661</v>
      </c>
      <c r="T3198" s="1">
        <v>0.84162890798271661</v>
      </c>
      <c r="U3198" s="1">
        <v>0.86236594663546995</v>
      </c>
      <c r="V3198" s="1">
        <v>406.790663</v>
      </c>
      <c r="W3198" s="1">
        <v>379.211635</v>
      </c>
      <c r="X3198" s="1">
        <v>262.000766</v>
      </c>
      <c r="Y3198" s="1">
        <v>389.46</v>
      </c>
      <c r="Z3198" s="7">
        <v>74463.375599999999</v>
      </c>
      <c r="AA3198" s="7">
        <v>8.6396915222999997</v>
      </c>
      <c r="AB3198" s="7">
        <v>9.3014754873999994</v>
      </c>
      <c r="AC3198" s="7" t="s">
        <v>444</v>
      </c>
      <c r="AD3198" s="7">
        <v>54.087557840999999</v>
      </c>
      <c r="AE3198" s="7">
        <v>6.5040655844000002</v>
      </c>
      <c r="AF3198" s="7">
        <v>82.904407040999999</v>
      </c>
      <c r="AG3198" s="7">
        <v>10.429516898999999</v>
      </c>
    </row>
    <row r="3199" spans="1:33" x14ac:dyDescent="0.25">
      <c r="A3199" s="1">
        <v>92790</v>
      </c>
      <c r="B3199" s="1">
        <v>20031000</v>
      </c>
      <c r="C3199" s="1">
        <v>9211006</v>
      </c>
      <c r="D3199" s="1">
        <v>142221</v>
      </c>
      <c r="E3199" s="1" t="s">
        <v>633</v>
      </c>
      <c r="F3199" s="1">
        <v>34203085</v>
      </c>
      <c r="G3199" s="1">
        <v>1.83</v>
      </c>
      <c r="H3199" s="1">
        <v>58.104055129400898</v>
      </c>
      <c r="I3199" s="1">
        <v>-34.587374493039015</v>
      </c>
      <c r="J3199" s="1">
        <v>2.971092456176863</v>
      </c>
      <c r="K3199" s="1">
        <v>-55.147048913709959</v>
      </c>
      <c r="L3199" s="1">
        <v>56.677132164048217</v>
      </c>
      <c r="M3199" s="1">
        <v>132.83750915527344</v>
      </c>
      <c r="N3199" s="1">
        <v>0.85195086342947812</v>
      </c>
      <c r="O3199" s="1">
        <v>0.96533690096206171</v>
      </c>
      <c r="P3199" s="1">
        <v>0.82241960627496513</v>
      </c>
      <c r="Q3199" s="1">
        <v>0.87463390895298543</v>
      </c>
      <c r="R3199" s="1">
        <v>0.9329846751933194</v>
      </c>
      <c r="S3199" s="1">
        <v>0.81602003345756435</v>
      </c>
      <c r="T3199" s="1">
        <v>0.81602003345756435</v>
      </c>
      <c r="U3199" s="1">
        <v>0.82241960627496513</v>
      </c>
      <c r="V3199" s="1">
        <v>406.790663</v>
      </c>
      <c r="W3199" s="1">
        <v>379.211635</v>
      </c>
      <c r="X3199" s="1">
        <v>262.000766</v>
      </c>
      <c r="Y3199" s="1">
        <v>389.46</v>
      </c>
      <c r="Z3199" s="7">
        <v>74463.375599999999</v>
      </c>
      <c r="AA3199" s="7">
        <v>4.5025911094</v>
      </c>
      <c r="AB3199" s="7">
        <v>4.3674581378999999</v>
      </c>
      <c r="AC3199" s="7" t="s">
        <v>444</v>
      </c>
      <c r="AD3199" s="7" t="s">
        <v>445</v>
      </c>
      <c r="AE3199" s="7">
        <v>2.8768688088999999</v>
      </c>
      <c r="AF3199" s="7" t="s">
        <v>445</v>
      </c>
      <c r="AG3199" s="7">
        <v>4.8080993664999996</v>
      </c>
    </row>
    <row r="3200" spans="1:33" x14ac:dyDescent="0.25">
      <c r="A3200" s="1">
        <v>92791</v>
      </c>
      <c r="B3200" s="1">
        <v>20031000</v>
      </c>
      <c r="C3200" s="1">
        <v>9211004</v>
      </c>
      <c r="D3200" s="1">
        <v>142219</v>
      </c>
      <c r="E3200" s="1" t="s">
        <v>637</v>
      </c>
      <c r="F3200" s="1">
        <v>34203085</v>
      </c>
      <c r="G3200" s="1">
        <v>1.83</v>
      </c>
      <c r="H3200" s="1">
        <v>62.720663215389408</v>
      </c>
      <c r="I3200" s="1">
        <v>-22.895986452697638</v>
      </c>
      <c r="J3200" s="1">
        <v>16.246555117581963</v>
      </c>
      <c r="K3200" s="1">
        <v>-58.84309768084259</v>
      </c>
      <c r="L3200" s="1">
        <v>56.387692193352215</v>
      </c>
      <c r="M3200" s="1">
        <v>98.912498474121094</v>
      </c>
      <c r="N3200" s="1">
        <v>0.93514583587646494</v>
      </c>
      <c r="O3200" s="1">
        <v>0.96533690096206171</v>
      </c>
      <c r="P3200" s="1">
        <v>0.9027307831525635</v>
      </c>
      <c r="Q3200" s="1">
        <v>0.93014583587646482</v>
      </c>
      <c r="R3200" s="1">
        <v>0.9329846751933194</v>
      </c>
      <c r="S3200" s="1">
        <v>0.86781181056762213</v>
      </c>
      <c r="T3200" s="1">
        <v>0.86781181056762213</v>
      </c>
      <c r="U3200" s="1">
        <v>0.9027307831525635</v>
      </c>
      <c r="V3200" s="1">
        <v>406.790663</v>
      </c>
      <c r="W3200" s="1">
        <v>379.211635</v>
      </c>
      <c r="X3200" s="1">
        <v>262.000766</v>
      </c>
      <c r="Y3200" s="1">
        <v>389.46</v>
      </c>
      <c r="Z3200" s="7">
        <v>74463.375599999999</v>
      </c>
      <c r="AA3200" s="7">
        <v>5.0709350379</v>
      </c>
      <c r="AB3200" s="7">
        <v>4.4579463720000003</v>
      </c>
      <c r="AC3200" s="7" t="s">
        <v>444</v>
      </c>
      <c r="AD3200" s="7" t="s">
        <v>445</v>
      </c>
      <c r="AE3200" s="7">
        <v>2.8639597178999998</v>
      </c>
      <c r="AF3200" s="7" t="s">
        <v>445</v>
      </c>
      <c r="AG3200" s="7">
        <v>4.9748304332000002</v>
      </c>
    </row>
    <row r="3201" spans="1:33" x14ac:dyDescent="0.25">
      <c r="A3201" s="1">
        <v>92792</v>
      </c>
      <c r="B3201" s="1">
        <v>20031000</v>
      </c>
      <c r="C3201" s="1">
        <v>9211005</v>
      </c>
      <c r="D3201" s="1">
        <v>142220</v>
      </c>
      <c r="E3201" s="1" t="s">
        <v>635</v>
      </c>
      <c r="F3201" s="1">
        <v>34203085</v>
      </c>
      <c r="G3201" s="1">
        <v>1.83</v>
      </c>
      <c r="H3201" s="1">
        <v>65.299230583770495</v>
      </c>
      <c r="I3201" s="1">
        <v>-40.670011672867346</v>
      </c>
      <c r="J3201" s="1">
        <v>0.61005636628038751</v>
      </c>
      <c r="K3201" s="1">
        <v>-61.584704184054573</v>
      </c>
      <c r="L3201" s="1">
        <v>64.997777445551279</v>
      </c>
      <c r="M3201" s="1">
        <v>124.55000305175781</v>
      </c>
      <c r="N3201" s="1">
        <v>0.87858927590506397</v>
      </c>
      <c r="O3201" s="1">
        <v>0.96533690096206171</v>
      </c>
      <c r="P3201" s="1">
        <v>0.84813464882069622</v>
      </c>
      <c r="Q3201" s="1">
        <v>0.89239285060337603</v>
      </c>
      <c r="R3201" s="1">
        <v>0.9329846751933194</v>
      </c>
      <c r="S3201" s="1">
        <v>0.83258885386503123</v>
      </c>
      <c r="T3201" s="1">
        <v>0.83258885386503123</v>
      </c>
      <c r="U3201" s="1">
        <v>0.84813464882069622</v>
      </c>
      <c r="V3201" s="1">
        <v>406.790663</v>
      </c>
      <c r="W3201" s="1">
        <v>379.211635</v>
      </c>
      <c r="X3201" s="1">
        <v>262.000766</v>
      </c>
      <c r="Y3201" s="1">
        <v>389.46</v>
      </c>
      <c r="Z3201" s="7">
        <v>74463.375599999999</v>
      </c>
      <c r="AA3201" s="7">
        <v>3.9482080699000002</v>
      </c>
      <c r="AB3201" s="7">
        <v>3.9253647249000001</v>
      </c>
      <c r="AC3201" s="7" t="s">
        <v>444</v>
      </c>
      <c r="AD3201" s="7" t="s">
        <v>445</v>
      </c>
      <c r="AE3201" s="7">
        <v>2.5420957259999999</v>
      </c>
      <c r="AF3201" s="7" t="s">
        <v>445</v>
      </c>
      <c r="AG3201" s="7">
        <v>4.3635805304000002</v>
      </c>
    </row>
    <row r="3202" spans="1:33" x14ac:dyDescent="0.25">
      <c r="A3202" s="1">
        <v>102265</v>
      </c>
      <c r="B3202" s="1">
        <v>20032000</v>
      </c>
      <c r="C3202" s="1">
        <v>9211046</v>
      </c>
      <c r="D3202" s="1">
        <v>142233</v>
      </c>
      <c r="E3202" s="1" t="s">
        <v>638</v>
      </c>
      <c r="F3202" s="1">
        <v>34203085</v>
      </c>
      <c r="G3202" s="1">
        <v>1.83</v>
      </c>
      <c r="H3202" s="1">
        <v>14.763522557077232</v>
      </c>
      <c r="I3202" s="1">
        <v>-9.8337890251213018</v>
      </c>
      <c r="J3202" s="1">
        <v>0.88792918724990066</v>
      </c>
      <c r="K3202" s="1">
        <v>-13.28012759073698</v>
      </c>
      <c r="L3202" s="1">
        <v>14.343927656025082</v>
      </c>
      <c r="M3202" s="1">
        <v>64.709999084472656</v>
      </c>
      <c r="N3202" s="1">
        <v>0.96661041736602782</v>
      </c>
      <c r="O3202" s="1">
        <v>0.96533690096206171</v>
      </c>
      <c r="P3202" s="1">
        <v>0.9331047047377663</v>
      </c>
      <c r="Q3202" s="1">
        <v>0.96357500076293945</v>
      </c>
      <c r="R3202" s="1">
        <v>0.9329846751933194</v>
      </c>
      <c r="S3202" s="1">
        <v>0.89900070911121355</v>
      </c>
      <c r="T3202" s="1">
        <v>0.89900070911121355</v>
      </c>
      <c r="U3202" s="1">
        <v>0.9331047047377663</v>
      </c>
      <c r="V3202" s="1">
        <v>406.790663</v>
      </c>
      <c r="W3202" s="1">
        <v>379.211635</v>
      </c>
      <c r="X3202" s="1">
        <v>262.000766</v>
      </c>
      <c r="Y3202" s="1">
        <v>389.46</v>
      </c>
      <c r="Z3202" s="7">
        <v>74463.375599999999</v>
      </c>
      <c r="AA3202" s="7">
        <v>23.668568413999999</v>
      </c>
      <c r="AB3202" s="7">
        <v>22.967461650000001</v>
      </c>
      <c r="AC3202" s="7" t="s">
        <v>444</v>
      </c>
      <c r="AD3202" s="7" t="s">
        <v>445</v>
      </c>
      <c r="AE3202" s="7">
        <v>16.736190620999999</v>
      </c>
      <c r="AF3202" s="7" t="s">
        <v>445</v>
      </c>
      <c r="AG3202" s="7">
        <v>26.364718886999999</v>
      </c>
    </row>
    <row r="3203" spans="1:33" x14ac:dyDescent="0.25">
      <c r="A3203" s="1">
        <v>102266</v>
      </c>
      <c r="B3203" s="1">
        <v>20032000</v>
      </c>
      <c r="C3203" s="1">
        <v>9211031</v>
      </c>
      <c r="D3203" s="1">
        <v>142232</v>
      </c>
      <c r="E3203" s="1" t="s">
        <v>639</v>
      </c>
      <c r="F3203" s="1">
        <v>34203085</v>
      </c>
      <c r="G3203" s="1">
        <v>1.83</v>
      </c>
      <c r="H3203" s="1">
        <v>2.8003477865783939</v>
      </c>
      <c r="I3203" s="1">
        <v>-2.3221523969225171</v>
      </c>
      <c r="J3203" s="1">
        <v>-2.0170119407077705</v>
      </c>
      <c r="K3203" s="1">
        <v>-4.8051667966484377</v>
      </c>
      <c r="L3203" s="1">
        <v>4.2070942043824315</v>
      </c>
      <c r="M3203" s="1">
        <v>34.474998474121094</v>
      </c>
      <c r="N3203" s="1">
        <v>0.98970659838782415</v>
      </c>
      <c r="O3203" s="1">
        <v>0.96533690096206171</v>
      </c>
      <c r="P3203" s="1">
        <v>0.95540030054940595</v>
      </c>
      <c r="Q3203" s="1">
        <v>0.98877083460489912</v>
      </c>
      <c r="R3203" s="1">
        <v>0.9329846751933194</v>
      </c>
      <c r="S3203" s="1">
        <v>0.92250803596447917</v>
      </c>
      <c r="T3203" s="1">
        <v>0.92250803596447917</v>
      </c>
      <c r="U3203" s="1">
        <v>0.95540030054940595</v>
      </c>
      <c r="V3203" s="1">
        <v>406.790663</v>
      </c>
      <c r="W3203" s="1">
        <v>379.211635</v>
      </c>
      <c r="X3203" s="1">
        <v>262.000766</v>
      </c>
      <c r="Y3203" s="1">
        <v>389.46</v>
      </c>
      <c r="Z3203" s="7">
        <v>74463.375599999999</v>
      </c>
      <c r="AA3203" s="7">
        <v>85.116186718999998</v>
      </c>
      <c r="AB3203" s="7">
        <v>128.37639809999999</v>
      </c>
      <c r="AC3203" s="7" t="s">
        <v>444</v>
      </c>
      <c r="AD3203" s="7">
        <v>118.82963868</v>
      </c>
      <c r="AE3203" s="7">
        <v>49.299567588999999</v>
      </c>
      <c r="AF3203" s="7">
        <v>183.47595353</v>
      </c>
      <c r="AG3203" s="7">
        <v>76.435439142999996</v>
      </c>
    </row>
    <row r="3204" spans="1:33" x14ac:dyDescent="0.25">
      <c r="A3204" s="1">
        <v>102267</v>
      </c>
      <c r="B3204" s="1">
        <v>20032000</v>
      </c>
      <c r="C3204" s="1">
        <v>9211022</v>
      </c>
      <c r="D3204" s="1">
        <v>142231</v>
      </c>
      <c r="E3204" s="1" t="s">
        <v>636</v>
      </c>
      <c r="F3204" s="1">
        <v>34203085</v>
      </c>
      <c r="G3204" s="1">
        <v>1.83</v>
      </c>
      <c r="H3204" s="1">
        <v>50.156680884506329</v>
      </c>
      <c r="I3204" s="1">
        <v>-30.631908842124041</v>
      </c>
      <c r="J3204" s="1">
        <v>4.6535333819925953</v>
      </c>
      <c r="K3204" s="1">
        <v>-46.139269529155811</v>
      </c>
      <c r="L3204" s="1">
        <v>48.000977070837955</v>
      </c>
      <c r="M3204" s="1">
        <v>114.66500091552734</v>
      </c>
      <c r="N3204" s="1">
        <v>0.90333684017783711</v>
      </c>
      <c r="O3204" s="1">
        <v>0.96533690096206171</v>
      </c>
      <c r="P3204" s="1">
        <v>0.87202438582213448</v>
      </c>
      <c r="Q3204" s="1">
        <v>0.90833552511114846</v>
      </c>
      <c r="R3204" s="1">
        <v>0.9329846751933194</v>
      </c>
      <c r="S3204" s="1">
        <v>0.84746312486237807</v>
      </c>
      <c r="T3204" s="1">
        <v>0.84746312486237807</v>
      </c>
      <c r="U3204" s="1">
        <v>0.87202438582213448</v>
      </c>
      <c r="V3204" s="1">
        <v>406.790663</v>
      </c>
      <c r="W3204" s="1">
        <v>379.211635</v>
      </c>
      <c r="X3204" s="1">
        <v>262.000766</v>
      </c>
      <c r="Y3204" s="1">
        <v>389.46</v>
      </c>
      <c r="Z3204" s="7">
        <v>74463.375599999999</v>
      </c>
      <c r="AA3204" s="7">
        <v>5.8890637917999999</v>
      </c>
      <c r="AB3204" s="7">
        <v>5.5929759958999998</v>
      </c>
      <c r="AC3204" s="7" t="s">
        <v>444</v>
      </c>
      <c r="AD3204" s="7" t="s">
        <v>445</v>
      </c>
      <c r="AE3204" s="7">
        <v>3.8122995906999999</v>
      </c>
      <c r="AF3204" s="7" t="s">
        <v>445</v>
      </c>
      <c r="AG3204" s="7">
        <v>6.3607280906000003</v>
      </c>
    </row>
    <row r="3205" spans="1:33" x14ac:dyDescent="0.25">
      <c r="A3205" s="1">
        <v>102268</v>
      </c>
      <c r="B3205" s="1">
        <v>20032000</v>
      </c>
      <c r="C3205" s="1">
        <v>9211016</v>
      </c>
      <c r="D3205" s="1">
        <v>142230</v>
      </c>
      <c r="E3205" s="1" t="s">
        <v>634</v>
      </c>
      <c r="F3205" s="1">
        <v>34203085</v>
      </c>
      <c r="G3205" s="1">
        <v>1.83</v>
      </c>
      <c r="H3205" s="1">
        <v>44.775275589246682</v>
      </c>
      <c r="I3205" s="1">
        <v>-28.059289626830754</v>
      </c>
      <c r="J3205" s="1">
        <v>3.6842215619643692</v>
      </c>
      <c r="K3205" s="1">
        <v>-41.208933487830727</v>
      </c>
      <c r="L3205" s="1">
        <v>43.055746891482464</v>
      </c>
      <c r="M3205" s="1">
        <v>116.6824951171875</v>
      </c>
      <c r="N3205" s="1">
        <v>0.89908948396381572</v>
      </c>
      <c r="O3205" s="1">
        <v>0.96533690096206171</v>
      </c>
      <c r="P3205" s="1">
        <v>0.86792425613720914</v>
      </c>
      <c r="Q3205" s="1">
        <v>0.90568092747738504</v>
      </c>
      <c r="R3205" s="1">
        <v>0.9329846751933194</v>
      </c>
      <c r="S3205" s="1">
        <v>0.84498642595127238</v>
      </c>
      <c r="T3205" s="1">
        <v>0.84498642595127238</v>
      </c>
      <c r="U3205" s="1">
        <v>0.86792425613720914</v>
      </c>
      <c r="V3205" s="1">
        <v>406.790663</v>
      </c>
      <c r="W3205" s="1">
        <v>379.211635</v>
      </c>
      <c r="X3205" s="1">
        <v>262.000766</v>
      </c>
      <c r="Y3205" s="1">
        <v>389.46</v>
      </c>
      <c r="Z3205" s="7">
        <v>74463.375599999999</v>
      </c>
      <c r="AA3205" s="7">
        <v>6.6442054774999999</v>
      </c>
      <c r="AB3205" s="7">
        <v>6.3506409931999999</v>
      </c>
      <c r="AC3205" s="7" t="s">
        <v>444</v>
      </c>
      <c r="AD3205" s="7" t="s">
        <v>445</v>
      </c>
      <c r="AE3205" s="7">
        <v>4.3723081895</v>
      </c>
      <c r="AF3205" s="7" t="s">
        <v>445</v>
      </c>
      <c r="AG3205" s="7">
        <v>7.2026335598999998</v>
      </c>
    </row>
    <row r="3206" spans="1:33" x14ac:dyDescent="0.25">
      <c r="A3206" s="1">
        <v>102269</v>
      </c>
      <c r="B3206" s="1">
        <v>20032000</v>
      </c>
      <c r="C3206" s="1">
        <v>9211013</v>
      </c>
      <c r="D3206" s="1">
        <v>142229</v>
      </c>
      <c r="E3206" s="1" t="s">
        <v>634</v>
      </c>
      <c r="F3206" s="1">
        <v>34203085</v>
      </c>
      <c r="G3206" s="1">
        <v>1.83</v>
      </c>
      <c r="H3206" s="1">
        <v>38.183370672767225</v>
      </c>
      <c r="I3206" s="1">
        <v>-23.626751479174089</v>
      </c>
      <c r="J3206" s="1">
        <v>3.2751946463168653</v>
      </c>
      <c r="K3206" s="1">
        <v>-35.115138160890979</v>
      </c>
      <c r="L3206" s="1">
        <v>36.660312509806346</v>
      </c>
      <c r="M3206" s="1">
        <v>119.41749572753906</v>
      </c>
      <c r="N3206" s="1">
        <v>0.89333158794202294</v>
      </c>
      <c r="O3206" s="1">
        <v>0.96533690096206171</v>
      </c>
      <c r="P3206" s="1">
        <v>0.86236594663546995</v>
      </c>
      <c r="Q3206" s="1">
        <v>0.90208224246376456</v>
      </c>
      <c r="R3206" s="1">
        <v>0.9329846751933194</v>
      </c>
      <c r="S3206" s="1">
        <v>0.84162890798271661</v>
      </c>
      <c r="T3206" s="1">
        <v>0.84162890798271661</v>
      </c>
      <c r="U3206" s="1">
        <v>0.86236594663546995</v>
      </c>
      <c r="V3206" s="1">
        <v>406.790663</v>
      </c>
      <c r="W3206" s="1">
        <v>379.211635</v>
      </c>
      <c r="X3206" s="1">
        <v>262.000766</v>
      </c>
      <c r="Y3206" s="1">
        <v>389.46</v>
      </c>
      <c r="Z3206" s="7">
        <v>74463.375599999999</v>
      </c>
      <c r="AA3206" s="7">
        <v>7.9202513073</v>
      </c>
      <c r="AB3206" s="7">
        <v>7.5644403527000001</v>
      </c>
      <c r="AC3206" s="7" t="s">
        <v>444</v>
      </c>
      <c r="AD3206" s="7" t="s">
        <v>445</v>
      </c>
      <c r="AE3206" s="7">
        <v>5.2795543496999997</v>
      </c>
      <c r="AF3206" s="7" t="s">
        <v>445</v>
      </c>
      <c r="AG3206" s="7">
        <v>8.5644516628999998</v>
      </c>
    </row>
    <row r="3207" spans="1:33" x14ac:dyDescent="0.25">
      <c r="A3207" s="1">
        <v>110587</v>
      </c>
      <c r="B3207" s="1">
        <v>20033000</v>
      </c>
      <c r="C3207" s="1">
        <v>9211046</v>
      </c>
      <c r="D3207" s="1">
        <v>142241</v>
      </c>
      <c r="E3207" s="1" t="s">
        <v>638</v>
      </c>
      <c r="F3207" s="1">
        <v>34203085</v>
      </c>
      <c r="G3207" s="1">
        <v>1.83</v>
      </c>
      <c r="H3207" s="1">
        <v>15.723257364739943</v>
      </c>
      <c r="I3207" s="1">
        <v>-11.181920862522896</v>
      </c>
      <c r="J3207" s="1">
        <v>0.34198248137264375</v>
      </c>
      <c r="K3207" s="1">
        <v>-14.244494394974099</v>
      </c>
      <c r="L3207" s="1">
        <v>15.559502184855074</v>
      </c>
      <c r="M3207" s="1">
        <v>64.709999084472656</v>
      </c>
      <c r="N3207" s="1">
        <v>0.96661041736602782</v>
      </c>
      <c r="O3207" s="1">
        <v>0.96533690096206171</v>
      </c>
      <c r="P3207" s="1">
        <v>0.9331047047377663</v>
      </c>
      <c r="Q3207" s="1">
        <v>0.96357500076293945</v>
      </c>
      <c r="R3207" s="1">
        <v>0.9329846751933194</v>
      </c>
      <c r="S3207" s="1">
        <v>0.89900070911121355</v>
      </c>
      <c r="T3207" s="1">
        <v>0.89900070911121355</v>
      </c>
      <c r="U3207" s="1">
        <v>0.9331047047377663</v>
      </c>
      <c r="V3207" s="1">
        <v>406.790663</v>
      </c>
      <c r="W3207" s="1">
        <v>379.211635</v>
      </c>
      <c r="X3207" s="1">
        <v>262.000766</v>
      </c>
      <c r="Y3207" s="1">
        <v>389.46</v>
      </c>
      <c r="Z3207" s="7">
        <v>74463.375599999999</v>
      </c>
      <c r="AA3207" s="7">
        <v>21.741354865000002</v>
      </c>
      <c r="AB3207" s="7">
        <v>21.504507336</v>
      </c>
      <c r="AC3207" s="7" t="s">
        <v>444</v>
      </c>
      <c r="AD3207" s="7" t="s">
        <v>445</v>
      </c>
      <c r="AE3207" s="7">
        <v>15.535432419999999</v>
      </c>
      <c r="AF3207" s="7" t="s">
        <v>445</v>
      </c>
      <c r="AG3207" s="7">
        <v>24.512099498000001</v>
      </c>
    </row>
    <row r="3208" spans="1:33" x14ac:dyDescent="0.25">
      <c r="A3208" s="1">
        <v>110588</v>
      </c>
      <c r="B3208" s="1">
        <v>20033000</v>
      </c>
      <c r="C3208" s="1">
        <v>9211031</v>
      </c>
      <c r="D3208" s="1">
        <v>142240</v>
      </c>
      <c r="E3208" s="1" t="s">
        <v>639</v>
      </c>
      <c r="F3208" s="1">
        <v>34203085</v>
      </c>
      <c r="G3208" s="1">
        <v>1.83</v>
      </c>
      <c r="H3208" s="1">
        <v>3.7890171911591279</v>
      </c>
      <c r="I3208" s="1">
        <v>-3.2545900838105073</v>
      </c>
      <c r="J3208" s="1">
        <v>-2.5918943439703748</v>
      </c>
      <c r="K3208" s="1">
        <v>-6.185226716073525</v>
      </c>
      <c r="L3208" s="1">
        <v>5.5741088138731927</v>
      </c>
      <c r="M3208" s="1">
        <v>34.474998474121094</v>
      </c>
      <c r="N3208" s="1">
        <v>0.98970659838782415</v>
      </c>
      <c r="O3208" s="1">
        <v>0.96533690096206171</v>
      </c>
      <c r="P3208" s="1">
        <v>0.95540030054940595</v>
      </c>
      <c r="Q3208" s="1">
        <v>0.98877083460489912</v>
      </c>
      <c r="R3208" s="1">
        <v>0.9329846751933194</v>
      </c>
      <c r="S3208" s="1">
        <v>0.92250803596447917</v>
      </c>
      <c r="T3208" s="1">
        <v>0.92250803596447917</v>
      </c>
      <c r="U3208" s="1">
        <v>0.95540030054940595</v>
      </c>
      <c r="V3208" s="1">
        <v>406.790663</v>
      </c>
      <c r="W3208" s="1">
        <v>379.211635</v>
      </c>
      <c r="X3208" s="1">
        <v>262.000766</v>
      </c>
      <c r="Y3208" s="1">
        <v>389.46</v>
      </c>
      <c r="Z3208" s="7">
        <v>74463.375599999999</v>
      </c>
      <c r="AA3208" s="7">
        <v>63.996741569000001</v>
      </c>
      <c r="AB3208" s="7">
        <v>94.618175313999998</v>
      </c>
      <c r="AC3208" s="7" t="s">
        <v>444</v>
      </c>
      <c r="AD3208" s="7">
        <v>92.251413826000004</v>
      </c>
      <c r="AE3208" s="7">
        <v>38.076629388000001</v>
      </c>
      <c r="AF3208" s="7">
        <v>142.55917012</v>
      </c>
      <c r="AG3208" s="7">
        <v>59.157892044</v>
      </c>
    </row>
    <row r="3209" spans="1:33" x14ac:dyDescent="0.25">
      <c r="A3209" s="1">
        <v>110589</v>
      </c>
      <c r="B3209" s="1">
        <v>20033000</v>
      </c>
      <c r="C3209" s="1">
        <v>9211048</v>
      </c>
      <c r="D3209" s="1">
        <v>142242</v>
      </c>
      <c r="E3209" s="1" t="s">
        <v>640</v>
      </c>
      <c r="F3209" s="1">
        <v>34203085</v>
      </c>
      <c r="G3209" s="1">
        <v>1.83</v>
      </c>
      <c r="H3209" s="1">
        <v>57.240010128207288</v>
      </c>
      <c r="I3209" s="1">
        <v>-33.149098684677767</v>
      </c>
      <c r="J3209" s="1">
        <v>5.2096446569990178</v>
      </c>
      <c r="K3209" s="1">
        <v>-53.973380089710332</v>
      </c>
      <c r="L3209" s="1">
        <v>54.821639303033209</v>
      </c>
      <c r="M3209" s="1">
        <v>120.83999633789063</v>
      </c>
      <c r="N3209" s="1">
        <v>0.89033684981496708</v>
      </c>
      <c r="O3209" s="1">
        <v>0.96533690096206171</v>
      </c>
      <c r="P3209" s="1">
        <v>0.85947501541270488</v>
      </c>
      <c r="Q3209" s="1">
        <v>0.90021053113435467</v>
      </c>
      <c r="R3209" s="1">
        <v>0.9329846751933194</v>
      </c>
      <c r="S3209" s="1">
        <v>0.83988262999599139</v>
      </c>
      <c r="T3209" s="1">
        <v>0.83988262999599139</v>
      </c>
      <c r="U3209" s="1">
        <v>0.85947501541270488</v>
      </c>
      <c r="V3209" s="1">
        <v>406.790663</v>
      </c>
      <c r="W3209" s="1">
        <v>379.211635</v>
      </c>
      <c r="X3209" s="1">
        <v>262.000766</v>
      </c>
      <c r="Y3209" s="1">
        <v>389.46</v>
      </c>
      <c r="Z3209" s="7">
        <v>74463.375599999999</v>
      </c>
      <c r="AA3209" s="7">
        <v>4.9451510384999997</v>
      </c>
      <c r="AB3209" s="7">
        <v>4.6939704431999996</v>
      </c>
      <c r="AC3209" s="7" t="s">
        <v>444</v>
      </c>
      <c r="AD3209" s="7" t="s">
        <v>445</v>
      </c>
      <c r="AE3209" s="7">
        <v>3.0770078147</v>
      </c>
      <c r="AF3209" s="7" t="s">
        <v>445</v>
      </c>
      <c r="AG3209" s="7">
        <v>5.2017820441999998</v>
      </c>
    </row>
    <row r="3210" spans="1:33" x14ac:dyDescent="0.25">
      <c r="A3210" s="1">
        <v>116881</v>
      </c>
      <c r="B3210" s="1">
        <v>20034000</v>
      </c>
      <c r="C3210" s="1">
        <v>9211031</v>
      </c>
      <c r="D3210" s="1">
        <v>142247</v>
      </c>
      <c r="E3210" s="1" t="s">
        <v>639</v>
      </c>
      <c r="F3210" s="1">
        <v>34203085</v>
      </c>
      <c r="G3210" s="1">
        <v>1.83</v>
      </c>
      <c r="H3210" s="1">
        <v>3.5653957552577458</v>
      </c>
      <c r="I3210" s="1">
        <v>3.8978644774327442</v>
      </c>
      <c r="J3210" s="1">
        <v>-0.59454651019965365</v>
      </c>
      <c r="K3210" s="1">
        <v>0.72144530334911239</v>
      </c>
      <c r="L3210" s="1">
        <v>3.8993124375226147</v>
      </c>
      <c r="M3210" s="1">
        <v>34.474998474121094</v>
      </c>
      <c r="N3210" s="1">
        <v>0.98970659838782415</v>
      </c>
      <c r="O3210" s="1">
        <v>0.96533690096206171</v>
      </c>
      <c r="P3210" s="1">
        <v>0.95540030054940595</v>
      </c>
      <c r="Q3210" s="1">
        <v>0.98877083460489912</v>
      </c>
      <c r="R3210" s="1">
        <v>0.9329846751933194</v>
      </c>
      <c r="S3210" s="1">
        <v>0.92250803596447917</v>
      </c>
      <c r="T3210" s="1">
        <v>0.92250803596447917</v>
      </c>
      <c r="U3210" s="1">
        <v>0.95540030054940595</v>
      </c>
      <c r="V3210" s="1">
        <v>406.790663</v>
      </c>
      <c r="W3210" s="1">
        <v>379.211635</v>
      </c>
      <c r="X3210" s="1">
        <v>262.000766</v>
      </c>
      <c r="Y3210" s="1">
        <v>389.46</v>
      </c>
      <c r="Z3210" s="7">
        <v>74463.375599999999</v>
      </c>
      <c r="AA3210" s="7">
        <v>91.913536901000001</v>
      </c>
      <c r="AB3210" s="7">
        <v>100.61534227999999</v>
      </c>
      <c r="AC3210" s="7">
        <v>91.948051977999995</v>
      </c>
      <c r="AD3210" s="7">
        <v>405.52465016000002</v>
      </c>
      <c r="AE3210" s="7" t="s">
        <v>445</v>
      </c>
      <c r="AF3210" s="7">
        <v>624.83867648</v>
      </c>
      <c r="AG3210" s="7" t="s">
        <v>445</v>
      </c>
    </row>
    <row r="3211" spans="1:33" x14ac:dyDescent="0.25">
      <c r="A3211" s="1">
        <v>116882</v>
      </c>
      <c r="B3211" s="1">
        <v>20034000</v>
      </c>
      <c r="C3211" s="1">
        <v>9211046</v>
      </c>
      <c r="D3211" s="1">
        <v>142248</v>
      </c>
      <c r="E3211" s="1" t="s">
        <v>638</v>
      </c>
      <c r="F3211" s="1">
        <v>34203085</v>
      </c>
      <c r="G3211" s="1">
        <v>1.83</v>
      </c>
      <c r="H3211" s="1">
        <v>11.37279685524669</v>
      </c>
      <c r="I3211" s="1">
        <v>-1.1331489165544386</v>
      </c>
      <c r="J3211" s="1">
        <v>6.4661694194372643</v>
      </c>
      <c r="K3211" s="1">
        <v>-10.234139302416045</v>
      </c>
      <c r="L3211" s="1">
        <v>9.8803683580169803</v>
      </c>
      <c r="M3211" s="1">
        <v>64.709999084472656</v>
      </c>
      <c r="N3211" s="1">
        <v>0.96661041736602782</v>
      </c>
      <c r="O3211" s="1">
        <v>0.96533690096206171</v>
      </c>
      <c r="P3211" s="1">
        <v>0.9331047047377663</v>
      </c>
      <c r="Q3211" s="1">
        <v>0.96357500076293945</v>
      </c>
      <c r="R3211" s="1">
        <v>0.9329846751933194</v>
      </c>
      <c r="S3211" s="1">
        <v>0.89900070911121355</v>
      </c>
      <c r="T3211" s="1">
        <v>0.89900070911121355</v>
      </c>
      <c r="U3211" s="1">
        <v>0.9331047047377663</v>
      </c>
      <c r="V3211" s="1">
        <v>406.790663</v>
      </c>
      <c r="W3211" s="1">
        <v>379.211635</v>
      </c>
      <c r="X3211" s="1">
        <v>262.000766</v>
      </c>
      <c r="Y3211" s="1">
        <v>389.46</v>
      </c>
      <c r="Z3211" s="7">
        <v>74463.375599999999</v>
      </c>
      <c r="AA3211" s="7">
        <v>34.812851088999999</v>
      </c>
      <c r="AB3211" s="7">
        <v>30.113205063999999</v>
      </c>
      <c r="AC3211" s="7" t="s">
        <v>444</v>
      </c>
      <c r="AD3211" s="7" t="s">
        <v>445</v>
      </c>
      <c r="AE3211" s="7">
        <v>22.015015474999998</v>
      </c>
      <c r="AF3211" s="7" t="s">
        <v>445</v>
      </c>
      <c r="AG3211" s="7">
        <v>34.509283934000003</v>
      </c>
    </row>
    <row r="3212" spans="1:33" x14ac:dyDescent="0.25">
      <c r="A3212" s="1">
        <v>116883</v>
      </c>
      <c r="B3212" s="1">
        <v>20034000</v>
      </c>
      <c r="C3212" s="1">
        <v>9211048</v>
      </c>
      <c r="D3212" s="1">
        <v>142249</v>
      </c>
      <c r="E3212" s="1" t="s">
        <v>640</v>
      </c>
      <c r="F3212" s="1">
        <v>34203085</v>
      </c>
      <c r="G3212" s="1">
        <v>1.83</v>
      </c>
      <c r="H3212" s="1">
        <v>52.897630320674452</v>
      </c>
      <c r="I3212" s="1">
        <v>-23.084802033598258</v>
      </c>
      <c r="J3212" s="1">
        <v>11.325753456054773</v>
      </c>
      <c r="K3212" s="1">
        <v>-49.97855226521488</v>
      </c>
      <c r="L3212" s="1">
        <v>48.242397633318788</v>
      </c>
      <c r="M3212" s="1">
        <v>120.83999633789063</v>
      </c>
      <c r="N3212" s="1">
        <v>0.89033684981496708</v>
      </c>
      <c r="O3212" s="1">
        <v>0.96533690096206171</v>
      </c>
      <c r="P3212" s="1">
        <v>0.85947501541270488</v>
      </c>
      <c r="Q3212" s="1">
        <v>0.90021053113435467</v>
      </c>
      <c r="R3212" s="1">
        <v>0.9329846751933194</v>
      </c>
      <c r="S3212" s="1">
        <v>0.83988262999599139</v>
      </c>
      <c r="T3212" s="1">
        <v>0.83988262999599139</v>
      </c>
      <c r="U3212" s="1">
        <v>0.85947501541270488</v>
      </c>
      <c r="V3212" s="1">
        <v>406.790663</v>
      </c>
      <c r="W3212" s="1">
        <v>379.211635</v>
      </c>
      <c r="X3212" s="1">
        <v>262.000766</v>
      </c>
      <c r="Y3212" s="1">
        <v>389.46</v>
      </c>
      <c r="Z3212" s="7">
        <v>74463.375599999999</v>
      </c>
      <c r="AA3212" s="7">
        <v>5.7559437720000002</v>
      </c>
      <c r="AB3212" s="7">
        <v>5.1613899121999998</v>
      </c>
      <c r="AC3212" s="7" t="s">
        <v>444</v>
      </c>
      <c r="AD3212" s="7" t="s">
        <v>445</v>
      </c>
      <c r="AE3212" s="7">
        <v>3.402886487</v>
      </c>
      <c r="AF3212" s="7" t="s">
        <v>445</v>
      </c>
      <c r="AG3212" s="7">
        <v>5.6974957123000003</v>
      </c>
    </row>
    <row r="3213" spans="1:33" x14ac:dyDescent="0.25">
      <c r="A3213" s="1">
        <v>123175</v>
      </c>
      <c r="B3213" s="1">
        <v>20035000</v>
      </c>
      <c r="C3213" s="1">
        <v>9211048</v>
      </c>
      <c r="D3213" s="1">
        <v>142256</v>
      </c>
      <c r="E3213" s="1" t="s">
        <v>640</v>
      </c>
      <c r="F3213" s="1">
        <v>34203085</v>
      </c>
      <c r="G3213" s="1">
        <v>1.83</v>
      </c>
      <c r="H3213" s="1">
        <v>54.979526177423843</v>
      </c>
      <c r="I3213" s="1">
        <v>-28.540017523989199</v>
      </c>
      <c r="J3213" s="1">
        <v>7.8397200757716661</v>
      </c>
      <c r="K3213" s="1">
        <v>-51.880592222880047</v>
      </c>
      <c r="L3213" s="1">
        <v>51.5091857061513</v>
      </c>
      <c r="M3213" s="1">
        <v>120.83999633789063</v>
      </c>
      <c r="N3213" s="1">
        <v>0.89033684981496708</v>
      </c>
      <c r="O3213" s="1">
        <v>0.96533690096206171</v>
      </c>
      <c r="P3213" s="1">
        <v>0.85947501541270488</v>
      </c>
      <c r="Q3213" s="1">
        <v>0.90021053113435467</v>
      </c>
      <c r="R3213" s="1">
        <v>0.9329846751933194</v>
      </c>
      <c r="S3213" s="1">
        <v>0.83988262999599139</v>
      </c>
      <c r="T3213" s="1">
        <v>0.83988262999599139</v>
      </c>
      <c r="U3213" s="1">
        <v>0.85947501541270488</v>
      </c>
      <c r="V3213" s="1">
        <v>406.790663</v>
      </c>
      <c r="W3213" s="1">
        <v>379.211635</v>
      </c>
      <c r="X3213" s="1">
        <v>262.000766</v>
      </c>
      <c r="Y3213" s="1">
        <v>389.46</v>
      </c>
      <c r="Z3213" s="7">
        <v>74463.375599999999</v>
      </c>
      <c r="AA3213" s="7">
        <v>5.3274719134000001</v>
      </c>
      <c r="AB3213" s="7">
        <v>4.9280781136999998</v>
      </c>
      <c r="AC3213" s="7" t="s">
        <v>444</v>
      </c>
      <c r="AD3213" s="7" t="s">
        <v>445</v>
      </c>
      <c r="AE3213" s="7">
        <v>3.2414683984999999</v>
      </c>
      <c r="AF3213" s="7" t="s">
        <v>445</v>
      </c>
      <c r="AG3213" s="7">
        <v>5.4519529395999999</v>
      </c>
    </row>
    <row r="3214" spans="1:33" x14ac:dyDescent="0.25">
      <c r="A3214" s="1">
        <v>123176</v>
      </c>
      <c r="B3214" s="1">
        <v>20035000</v>
      </c>
      <c r="C3214" s="1">
        <v>9211031</v>
      </c>
      <c r="D3214" s="1">
        <v>142254</v>
      </c>
      <c r="E3214" s="1" t="s">
        <v>639</v>
      </c>
      <c r="F3214" s="1">
        <v>34203085</v>
      </c>
      <c r="G3214" s="1">
        <v>1.83</v>
      </c>
      <c r="H3214" s="1">
        <v>1.5803381925721345</v>
      </c>
      <c r="I3214" s="1">
        <v>-1.1244643398442811</v>
      </c>
      <c r="J3214" s="1">
        <v>-1.3625625540739997E-2</v>
      </c>
      <c r="K3214" s="1">
        <v>-1.6134838991916853</v>
      </c>
      <c r="L3214" s="1">
        <v>1.6138736253571053</v>
      </c>
      <c r="M3214" s="1">
        <v>34.474998474121094</v>
      </c>
      <c r="N3214" s="1">
        <v>0.98970659838782415</v>
      </c>
      <c r="O3214" s="1">
        <v>0.96533690096206171</v>
      </c>
      <c r="P3214" s="1">
        <v>0.95540030054940595</v>
      </c>
      <c r="Q3214" s="1">
        <v>0.98877083460489912</v>
      </c>
      <c r="R3214" s="1">
        <v>0.9329846751933194</v>
      </c>
      <c r="S3214" s="1">
        <v>0.92250803596447917</v>
      </c>
      <c r="T3214" s="1">
        <v>0.92250803596447917</v>
      </c>
      <c r="U3214" s="1">
        <v>0.95540030054940595</v>
      </c>
      <c r="V3214" s="1">
        <v>406.790663</v>
      </c>
      <c r="W3214" s="1">
        <v>379.211635</v>
      </c>
      <c r="X3214" s="1">
        <v>262.000766</v>
      </c>
      <c r="Y3214" s="1">
        <v>389.46</v>
      </c>
      <c r="Z3214" s="7">
        <v>74463.375599999999</v>
      </c>
      <c r="AA3214" s="7">
        <v>223.49026018000001</v>
      </c>
      <c r="AB3214" s="7">
        <v>228.25403673</v>
      </c>
      <c r="AC3214" s="7" t="s">
        <v>444</v>
      </c>
      <c r="AD3214" s="7">
        <v>17737.474563</v>
      </c>
      <c r="AE3214" s="7">
        <v>148.79871331999999</v>
      </c>
      <c r="AF3214" s="7">
        <v>27307.118804000002</v>
      </c>
      <c r="AG3214" s="7">
        <v>229.61289997</v>
      </c>
    </row>
    <row r="3215" spans="1:33" x14ac:dyDescent="0.25">
      <c r="A3215" s="1">
        <v>123177</v>
      </c>
      <c r="B3215" s="1">
        <v>20035000</v>
      </c>
      <c r="C3215" s="1">
        <v>9211046</v>
      </c>
      <c r="D3215" s="1">
        <v>142255</v>
      </c>
      <c r="E3215" s="1" t="s">
        <v>638</v>
      </c>
      <c r="F3215" s="1">
        <v>34203085</v>
      </c>
      <c r="G3215" s="1">
        <v>1.83</v>
      </c>
      <c r="H3215" s="1">
        <v>13.460580074052192</v>
      </c>
      <c r="I3215" s="1">
        <v>-6.5840683473916091</v>
      </c>
      <c r="J3215" s="1">
        <v>2.9742494737487988</v>
      </c>
      <c r="K3215" s="1">
        <v>-12.140477940252964</v>
      </c>
      <c r="L3215" s="1">
        <v>12.249810295633054</v>
      </c>
      <c r="M3215" s="1">
        <v>64.709999084472656</v>
      </c>
      <c r="N3215" s="1">
        <v>0.96661041736602782</v>
      </c>
      <c r="O3215" s="1">
        <v>0.96533690096206171</v>
      </c>
      <c r="P3215" s="1">
        <v>0.9331047047377663</v>
      </c>
      <c r="Q3215" s="1">
        <v>0.96357500076293945</v>
      </c>
      <c r="R3215" s="1">
        <v>0.9329846751933194</v>
      </c>
      <c r="S3215" s="1">
        <v>0.89900070911121355</v>
      </c>
      <c r="T3215" s="1">
        <v>0.89900070911121355</v>
      </c>
      <c r="U3215" s="1">
        <v>0.9331047047377663</v>
      </c>
      <c r="V3215" s="1">
        <v>406.790663</v>
      </c>
      <c r="W3215" s="1">
        <v>379.211635</v>
      </c>
      <c r="X3215" s="1">
        <v>262.000766</v>
      </c>
      <c r="Y3215" s="1">
        <v>389.46</v>
      </c>
      <c r="Z3215" s="7">
        <v>74463.375599999999</v>
      </c>
      <c r="AA3215" s="7">
        <v>27.885684935</v>
      </c>
      <c r="AB3215" s="7">
        <v>25.287437744999998</v>
      </c>
      <c r="AC3215" s="7" t="s">
        <v>444</v>
      </c>
      <c r="AD3215" s="7" t="s">
        <v>445</v>
      </c>
      <c r="AE3215" s="7">
        <v>18.401120416000001</v>
      </c>
      <c r="AF3215" s="7" t="s">
        <v>445</v>
      </c>
      <c r="AG3215" s="7">
        <v>28.933496860000002</v>
      </c>
    </row>
    <row r="3216" spans="1:33" x14ac:dyDescent="0.25">
      <c r="A3216" s="1">
        <v>129469</v>
      </c>
      <c r="B3216" s="1">
        <v>20036000</v>
      </c>
      <c r="C3216" s="1">
        <v>9211048</v>
      </c>
      <c r="D3216" s="1">
        <v>142263</v>
      </c>
      <c r="E3216" s="1" t="s">
        <v>640</v>
      </c>
      <c r="F3216" s="1">
        <v>34203085</v>
      </c>
      <c r="G3216" s="1">
        <v>1.83</v>
      </c>
      <c r="H3216" s="1">
        <v>56.073694673678062</v>
      </c>
      <c r="I3216" s="1">
        <v>-29.375141791868998</v>
      </c>
      <c r="J3216" s="1">
        <v>7.7971200398911336</v>
      </c>
      <c r="K3216" s="1">
        <v>-52.923277936124848</v>
      </c>
      <c r="L3216" s="1">
        <v>52.610417322364334</v>
      </c>
      <c r="M3216" s="1">
        <v>120.83999633789063</v>
      </c>
      <c r="N3216" s="1">
        <v>0.89033684981496708</v>
      </c>
      <c r="O3216" s="1">
        <v>0.96533690096206171</v>
      </c>
      <c r="P3216" s="1">
        <v>0.85947501541270488</v>
      </c>
      <c r="Q3216" s="1">
        <v>0.90021053113435467</v>
      </c>
      <c r="R3216" s="1">
        <v>0.9329846751933194</v>
      </c>
      <c r="S3216" s="1">
        <v>0.83988262999599139</v>
      </c>
      <c r="T3216" s="1">
        <v>0.83988262999599139</v>
      </c>
      <c r="U3216" s="1">
        <v>0.85947501541270488</v>
      </c>
      <c r="V3216" s="1">
        <v>406.790663</v>
      </c>
      <c r="W3216" s="1">
        <v>379.211635</v>
      </c>
      <c r="X3216" s="1">
        <v>262.000766</v>
      </c>
      <c r="Y3216" s="1">
        <v>389.46</v>
      </c>
      <c r="Z3216" s="7">
        <v>74463.375599999999</v>
      </c>
      <c r="AA3216" s="7">
        <v>5.1950264305999996</v>
      </c>
      <c r="AB3216" s="7">
        <v>4.8124032620000001</v>
      </c>
      <c r="AC3216" s="7" t="s">
        <v>444</v>
      </c>
      <c r="AD3216" s="7" t="s">
        <v>445</v>
      </c>
      <c r="AE3216" s="7">
        <v>3.1579036861000001</v>
      </c>
      <c r="AF3216" s="7" t="s">
        <v>445</v>
      </c>
      <c r="AG3216" s="7">
        <v>5.3248376244999998</v>
      </c>
    </row>
    <row r="3217" spans="1:33" x14ac:dyDescent="0.25">
      <c r="A3217" s="1">
        <v>129470</v>
      </c>
      <c r="B3217" s="1">
        <v>20036000</v>
      </c>
      <c r="C3217" s="1">
        <v>9211046</v>
      </c>
      <c r="D3217" s="1">
        <v>142262</v>
      </c>
      <c r="E3217" s="1" t="s">
        <v>638</v>
      </c>
      <c r="F3217" s="1">
        <v>34203085</v>
      </c>
      <c r="G3217" s="1">
        <v>1.83</v>
      </c>
      <c r="H3217" s="1">
        <v>14.551770703224715</v>
      </c>
      <c r="I3217" s="1">
        <v>-7.4235096397175706</v>
      </c>
      <c r="J3217" s="1">
        <v>2.9346285501172669</v>
      </c>
      <c r="K3217" s="1">
        <v>-13.178847092518668</v>
      </c>
      <c r="L3217" s="1">
        <v>13.331583234758812</v>
      </c>
      <c r="M3217" s="1">
        <v>64.709999084472656</v>
      </c>
      <c r="N3217" s="1">
        <v>0.96661041736602782</v>
      </c>
      <c r="O3217" s="1">
        <v>0.96533690096206171</v>
      </c>
      <c r="P3217" s="1">
        <v>0.9331047047377663</v>
      </c>
      <c r="Q3217" s="1">
        <v>0.96357500076293945</v>
      </c>
      <c r="R3217" s="1">
        <v>0.9329846751933194</v>
      </c>
      <c r="S3217" s="1">
        <v>0.89900070911121355</v>
      </c>
      <c r="T3217" s="1">
        <v>0.89900070911121355</v>
      </c>
      <c r="U3217" s="1">
        <v>0.9331047047377663</v>
      </c>
      <c r="V3217" s="1">
        <v>406.790663</v>
      </c>
      <c r="W3217" s="1">
        <v>379.211635</v>
      </c>
      <c r="X3217" s="1">
        <v>262.000766</v>
      </c>
      <c r="Y3217" s="1">
        <v>389.46</v>
      </c>
      <c r="Z3217" s="7">
        <v>74463.375599999999</v>
      </c>
      <c r="AA3217" s="7">
        <v>25.541795860000001</v>
      </c>
      <c r="AB3217" s="7">
        <v>23.316227071</v>
      </c>
      <c r="AC3217" s="7" t="s">
        <v>444</v>
      </c>
      <c r="AD3217" s="7" t="s">
        <v>445</v>
      </c>
      <c r="AE3217" s="7">
        <v>16.872494669999998</v>
      </c>
      <c r="AF3217" s="7" t="s">
        <v>445</v>
      </c>
      <c r="AG3217" s="7">
        <v>26.575018949</v>
      </c>
    </row>
    <row r="3218" spans="1:33" x14ac:dyDescent="0.25">
      <c r="A3218" s="1">
        <v>129471</v>
      </c>
      <c r="B3218" s="1">
        <v>20036000</v>
      </c>
      <c r="C3218" s="1">
        <v>9211031</v>
      </c>
      <c r="D3218" s="1">
        <v>142261</v>
      </c>
      <c r="E3218" s="1" t="s">
        <v>639</v>
      </c>
      <c r="F3218" s="1">
        <v>34203085</v>
      </c>
      <c r="G3218" s="1">
        <v>1.83</v>
      </c>
      <c r="H3218" s="1">
        <v>2.6200953397979458</v>
      </c>
      <c r="I3218" s="1">
        <v>-2.2220697574661217</v>
      </c>
      <c r="J3218" s="1">
        <v>-1.8135595258403636E-3</v>
      </c>
      <c r="K3218" s="1">
        <v>-2.3936885641446048</v>
      </c>
      <c r="L3218" s="1">
        <v>2.639381278186038</v>
      </c>
      <c r="M3218" s="1">
        <v>34.474998474121094</v>
      </c>
      <c r="N3218" s="1">
        <v>0.98970659838782415</v>
      </c>
      <c r="O3218" s="1">
        <v>0.96533690096206171</v>
      </c>
      <c r="P3218" s="1">
        <v>0.95540030054940595</v>
      </c>
      <c r="Q3218" s="1">
        <v>0.98877083460489912</v>
      </c>
      <c r="R3218" s="1">
        <v>0.9329846751933194</v>
      </c>
      <c r="S3218" s="1">
        <v>0.92250803596447917</v>
      </c>
      <c r="T3218" s="1">
        <v>0.92250803596447917</v>
      </c>
      <c r="U3218" s="1">
        <v>0.95540030054940595</v>
      </c>
      <c r="V3218" s="1">
        <v>406.790663</v>
      </c>
      <c r="W3218" s="1">
        <v>379.211635</v>
      </c>
      <c r="X3218" s="1">
        <v>262.000766</v>
      </c>
      <c r="Y3218" s="1">
        <v>389.46</v>
      </c>
      <c r="Z3218" s="7">
        <v>74463.375599999999</v>
      </c>
      <c r="AA3218" s="7">
        <v>136.26660602000001</v>
      </c>
      <c r="AB3218" s="7">
        <v>137.27699494000001</v>
      </c>
      <c r="AC3218" s="7" t="s">
        <v>444</v>
      </c>
      <c r="AD3218" s="7">
        <v>133271.61037000001</v>
      </c>
      <c r="AE3218" s="7">
        <v>99.972956835000005</v>
      </c>
      <c r="AF3218" s="7">
        <v>205170.20929999999</v>
      </c>
      <c r="AG3218" s="7">
        <v>154.44637119000001</v>
      </c>
    </row>
    <row r="3219" spans="1:33" x14ac:dyDescent="0.25">
      <c r="A3219" s="1">
        <v>133595</v>
      </c>
      <c r="B3219" s="1">
        <v>20091000</v>
      </c>
      <c r="C3219" s="1">
        <v>9211048</v>
      </c>
      <c r="D3219" s="1">
        <v>142313</v>
      </c>
      <c r="E3219" s="1" t="s">
        <v>640</v>
      </c>
      <c r="F3219" s="1">
        <v>34203085</v>
      </c>
      <c r="G3219" s="1">
        <v>1.83</v>
      </c>
      <c r="H3219" s="1">
        <v>50.841847865902515</v>
      </c>
      <c r="I3219" s="1">
        <v>-26.34177667495981</v>
      </c>
      <c r="J3219" s="1">
        <v>7.0154810557727396</v>
      </c>
      <c r="K3219" s="1">
        <v>-48.467040906883192</v>
      </c>
      <c r="L3219" s="1">
        <v>47.722431849287403</v>
      </c>
      <c r="M3219" s="1">
        <v>120.83999633789063</v>
      </c>
      <c r="N3219" s="1">
        <v>0.89033684981496708</v>
      </c>
      <c r="O3219" s="1">
        <v>0.96533690096206171</v>
      </c>
      <c r="P3219" s="1">
        <v>0.85947501541270488</v>
      </c>
      <c r="Q3219" s="1">
        <v>0.90021053113435467</v>
      </c>
      <c r="R3219" s="1">
        <v>0.9329846751933194</v>
      </c>
      <c r="S3219" s="1">
        <v>0.83988262999599139</v>
      </c>
      <c r="T3219" s="1">
        <v>0.83988262999599139</v>
      </c>
      <c r="U3219" s="1">
        <v>0.85947501541270488</v>
      </c>
      <c r="V3219" s="1">
        <v>406.790663</v>
      </c>
      <c r="W3219" s="1">
        <v>379.211635</v>
      </c>
      <c r="X3219" s="1">
        <v>262.000766</v>
      </c>
      <c r="Y3219" s="1">
        <v>389.46</v>
      </c>
      <c r="Z3219" s="7">
        <v>74463.375599999999</v>
      </c>
      <c r="AA3219" s="7">
        <v>5.8295540106999999</v>
      </c>
      <c r="AB3219" s="7">
        <v>5.4105247844999997</v>
      </c>
      <c r="AC3219" s="7" t="s">
        <v>444</v>
      </c>
      <c r="AD3219" s="7" t="s">
        <v>445</v>
      </c>
      <c r="AE3219" s="7">
        <v>3.5401965602000001</v>
      </c>
      <c r="AF3219" s="7" t="s">
        <v>445</v>
      </c>
      <c r="AG3219" s="7">
        <v>5.9063663314000001</v>
      </c>
    </row>
    <row r="3220" spans="1:33" x14ac:dyDescent="0.25">
      <c r="A3220" s="1">
        <v>136763</v>
      </c>
      <c r="B3220" s="1">
        <v>20092000</v>
      </c>
      <c r="C3220" s="1">
        <v>9211004</v>
      </c>
      <c r="D3220" s="1">
        <v>142318</v>
      </c>
      <c r="E3220" s="1" t="s">
        <v>637</v>
      </c>
      <c r="F3220" s="1">
        <v>34203085</v>
      </c>
      <c r="G3220" s="1">
        <v>1.83</v>
      </c>
      <c r="H3220" s="1">
        <v>63.850680420196355</v>
      </c>
      <c r="I3220" s="1">
        <v>-19.202828250735294</v>
      </c>
      <c r="J3220" s="1">
        <v>20.303931650433853</v>
      </c>
      <c r="K3220" s="1">
        <v>-59.787787343539037</v>
      </c>
      <c r="L3220" s="1">
        <v>56.512322978472184</v>
      </c>
      <c r="M3220" s="1">
        <v>98.912498474121094</v>
      </c>
      <c r="N3220" s="1">
        <v>0.93514583587646494</v>
      </c>
      <c r="O3220" s="1">
        <v>0.96533690096206171</v>
      </c>
      <c r="P3220" s="1">
        <v>0.9027307831525635</v>
      </c>
      <c r="Q3220" s="1">
        <v>0.93014583587646482</v>
      </c>
      <c r="R3220" s="1">
        <v>0.9329846751933194</v>
      </c>
      <c r="S3220" s="1">
        <v>0.86781181056762213</v>
      </c>
      <c r="T3220" s="1">
        <v>0.86781181056762213</v>
      </c>
      <c r="U3220" s="1">
        <v>0.9027307831525635</v>
      </c>
      <c r="V3220" s="1">
        <v>406.790663</v>
      </c>
      <c r="W3220" s="1">
        <v>379.211635</v>
      </c>
      <c r="X3220" s="1">
        <v>262.000766</v>
      </c>
      <c r="Y3220" s="1">
        <v>389.46</v>
      </c>
      <c r="Z3220" s="7">
        <v>74463.375599999999</v>
      </c>
      <c r="AA3220" s="7">
        <v>5.0575463580999998</v>
      </c>
      <c r="AB3220" s="7">
        <v>4.3613526746</v>
      </c>
      <c r="AC3220" s="7" t="s">
        <v>444</v>
      </c>
      <c r="AD3220" s="7" t="s">
        <v>445</v>
      </c>
      <c r="AE3220" s="7">
        <v>2.8029063996999999</v>
      </c>
      <c r="AF3220" s="7" t="s">
        <v>445</v>
      </c>
      <c r="AG3220" s="7">
        <v>4.8804238528999999</v>
      </c>
    </row>
    <row r="3221" spans="1:33" x14ac:dyDescent="0.25">
      <c r="A3221" s="1">
        <v>136764</v>
      </c>
      <c r="B3221" s="1">
        <v>20092000</v>
      </c>
      <c r="C3221" s="1">
        <v>9211005</v>
      </c>
      <c r="D3221" s="1">
        <v>142319</v>
      </c>
      <c r="E3221" s="1" t="s">
        <v>635</v>
      </c>
      <c r="F3221" s="1">
        <v>34203085</v>
      </c>
      <c r="G3221" s="1">
        <v>1.83</v>
      </c>
      <c r="H3221" s="1">
        <v>66.425571362738424</v>
      </c>
      <c r="I3221" s="1">
        <v>-37.001028433065116</v>
      </c>
      <c r="J3221" s="1">
        <v>4.6711098461047937</v>
      </c>
      <c r="K3221" s="1">
        <v>-62.505218363457409</v>
      </c>
      <c r="L3221" s="1">
        <v>64.219697789845696</v>
      </c>
      <c r="M3221" s="1">
        <v>124.55000305175781</v>
      </c>
      <c r="N3221" s="1">
        <v>0.87858927590506397</v>
      </c>
      <c r="O3221" s="1">
        <v>0.96533690096206171</v>
      </c>
      <c r="P3221" s="1">
        <v>0.84813464882069622</v>
      </c>
      <c r="Q3221" s="1">
        <v>0.89239285060337603</v>
      </c>
      <c r="R3221" s="1">
        <v>0.9329846751933194</v>
      </c>
      <c r="S3221" s="1">
        <v>0.83258885386503123</v>
      </c>
      <c r="T3221" s="1">
        <v>0.83258885386503123</v>
      </c>
      <c r="U3221" s="1">
        <v>0.84813464882069622</v>
      </c>
      <c r="V3221" s="1">
        <v>406.790663</v>
      </c>
      <c r="W3221" s="1">
        <v>379.211635</v>
      </c>
      <c r="X3221" s="1">
        <v>262.000766</v>
      </c>
      <c r="Y3221" s="1">
        <v>389.46</v>
      </c>
      <c r="Z3221" s="7">
        <v>74463.375599999999</v>
      </c>
      <c r="AA3221" s="7">
        <v>4.0081600808999998</v>
      </c>
      <c r="AB3221" s="7">
        <v>3.8418481058</v>
      </c>
      <c r="AC3221" s="7" t="s">
        <v>444</v>
      </c>
      <c r="AD3221" s="7" t="s">
        <v>445</v>
      </c>
      <c r="AE3221" s="7">
        <v>2.4899312919000001</v>
      </c>
      <c r="AF3221" s="7" t="s">
        <v>445</v>
      </c>
      <c r="AG3221" s="7">
        <v>4.2845910945999996</v>
      </c>
    </row>
    <row r="3222" spans="1:33" x14ac:dyDescent="0.25">
      <c r="A3222" s="1">
        <v>144211</v>
      </c>
      <c r="B3222" s="1">
        <v>21001000</v>
      </c>
      <c r="C3222" s="1">
        <v>9211048</v>
      </c>
      <c r="D3222" s="1">
        <v>142335</v>
      </c>
      <c r="E3222" s="1" t="s">
        <v>640</v>
      </c>
      <c r="F3222" s="1">
        <v>34203085</v>
      </c>
      <c r="G3222" s="1">
        <v>1.83</v>
      </c>
      <c r="H3222" s="1">
        <v>54.582689402034504</v>
      </c>
      <c r="I3222" s="1">
        <v>-30.813092197728238</v>
      </c>
      <c r="J3222" s="1">
        <v>4.7325487783312674</v>
      </c>
      <c r="K3222" s="1">
        <v>-51.872355633990757</v>
      </c>
      <c r="L3222" s="1">
        <v>52.377056946873282</v>
      </c>
      <c r="M3222" s="1">
        <v>120.83999633789063</v>
      </c>
      <c r="N3222" s="1">
        <v>0.89033684981496708</v>
      </c>
      <c r="O3222" s="1">
        <v>0.96533690096206171</v>
      </c>
      <c r="P3222" s="1">
        <v>0.85947501541270488</v>
      </c>
      <c r="Q3222" s="1">
        <v>0.90021053113435467</v>
      </c>
      <c r="R3222" s="1">
        <v>0.9329846751933194</v>
      </c>
      <c r="S3222" s="1">
        <v>0.83988262999599139</v>
      </c>
      <c r="T3222" s="1">
        <v>0.83988262999599139</v>
      </c>
      <c r="U3222" s="1">
        <v>0.85947501541270488</v>
      </c>
      <c r="V3222" s="1">
        <v>406.790663</v>
      </c>
      <c r="W3222" s="1">
        <v>379.211635</v>
      </c>
      <c r="X3222" s="1">
        <v>262.000766</v>
      </c>
      <c r="Y3222" s="1">
        <v>389.46</v>
      </c>
      <c r="Z3222" s="7">
        <v>74463.375599999999</v>
      </c>
      <c r="AA3222" s="7">
        <v>5.2226277083000001</v>
      </c>
      <c r="AB3222" s="7">
        <v>4.9711774814999998</v>
      </c>
      <c r="AC3222" s="7" t="s">
        <v>444</v>
      </c>
      <c r="AD3222" s="7" t="s">
        <v>445</v>
      </c>
      <c r="AE3222" s="7">
        <v>3.2421418831</v>
      </c>
      <c r="AF3222" s="7" t="s">
        <v>445</v>
      </c>
      <c r="AG3222" s="7">
        <v>5.4529774175999997</v>
      </c>
    </row>
    <row r="3223" spans="1:33" x14ac:dyDescent="0.25">
      <c r="A3223" s="1">
        <v>144212</v>
      </c>
      <c r="B3223" s="1">
        <v>21001000</v>
      </c>
      <c r="C3223" s="1">
        <v>9211046</v>
      </c>
      <c r="D3223" s="1">
        <v>142334</v>
      </c>
      <c r="E3223" s="1" t="s">
        <v>638</v>
      </c>
      <c r="F3223" s="1">
        <v>34203085</v>
      </c>
      <c r="G3223" s="1">
        <v>1.83</v>
      </c>
      <c r="H3223" s="1">
        <v>13.058880971711732</v>
      </c>
      <c r="I3223" s="1">
        <v>-8.840412789159819</v>
      </c>
      <c r="J3223" s="1">
        <v>-0.12805779558136832</v>
      </c>
      <c r="K3223" s="1">
        <v>-12.14897159080976</v>
      </c>
      <c r="L3223" s="1">
        <v>13.123591053369125</v>
      </c>
      <c r="M3223" s="1">
        <v>64.709999084472656</v>
      </c>
      <c r="N3223" s="1">
        <v>0.96661041736602782</v>
      </c>
      <c r="O3223" s="1">
        <v>0.96533690096206171</v>
      </c>
      <c r="P3223" s="1">
        <v>0.9331047047377663</v>
      </c>
      <c r="Q3223" s="1">
        <v>0.96357500076293945</v>
      </c>
      <c r="R3223" s="1">
        <v>0.9329846751933194</v>
      </c>
      <c r="S3223" s="1">
        <v>0.89900070911121355</v>
      </c>
      <c r="T3223" s="1">
        <v>0.89900070911121355</v>
      </c>
      <c r="U3223" s="1">
        <v>0.9331047047377663</v>
      </c>
      <c r="V3223" s="1">
        <v>406.790663</v>
      </c>
      <c r="W3223" s="1">
        <v>379.211635</v>
      </c>
      <c r="X3223" s="1">
        <v>262.000766</v>
      </c>
      <c r="Y3223" s="1">
        <v>389.46</v>
      </c>
      <c r="Z3223" s="7">
        <v>74463.375599999999</v>
      </c>
      <c r="AA3223" s="7">
        <v>25.962449475</v>
      </c>
      <c r="AB3223" s="7">
        <v>26.096055280000002</v>
      </c>
      <c r="AC3223" s="7" t="s">
        <v>444</v>
      </c>
      <c r="AD3223" s="7">
        <v>1838.3169534000001</v>
      </c>
      <c r="AE3223" s="7">
        <v>18.387556606</v>
      </c>
      <c r="AF3223" s="7">
        <v>2836.8354995999998</v>
      </c>
      <c r="AG3223" s="7">
        <v>28.912569602000001</v>
      </c>
    </row>
    <row r="3224" spans="1:33" x14ac:dyDescent="0.25">
      <c r="A3224" s="1">
        <v>144213</v>
      </c>
      <c r="B3224" s="1">
        <v>21001000</v>
      </c>
      <c r="C3224" s="1">
        <v>9211006</v>
      </c>
      <c r="D3224" s="1">
        <v>142333</v>
      </c>
      <c r="E3224" s="1" t="s">
        <v>633</v>
      </c>
      <c r="F3224" s="1">
        <v>34203085</v>
      </c>
      <c r="G3224" s="1">
        <v>1.83</v>
      </c>
      <c r="H3224" s="1">
        <v>62.832947933080924</v>
      </c>
      <c r="I3224" s="1">
        <v>-32.258432890116296</v>
      </c>
      <c r="J3224" s="1">
        <v>9.2381001001730976</v>
      </c>
      <c r="K3224" s="1">
        <v>-59.881924334440818</v>
      </c>
      <c r="L3224" s="1">
        <v>58.761091614438648</v>
      </c>
      <c r="M3224" s="1">
        <v>132.83750915527344</v>
      </c>
      <c r="N3224" s="1">
        <v>0.85195086342947812</v>
      </c>
      <c r="O3224" s="1">
        <v>0.96533690096206171</v>
      </c>
      <c r="P3224" s="1">
        <v>0.82241960627496513</v>
      </c>
      <c r="Q3224" s="1">
        <v>0.87463390895298543</v>
      </c>
      <c r="R3224" s="1">
        <v>0.9329846751933194</v>
      </c>
      <c r="S3224" s="1">
        <v>0.81602003345756435</v>
      </c>
      <c r="T3224" s="1">
        <v>0.81602003345756435</v>
      </c>
      <c r="U3224" s="1">
        <v>0.82241960627496513</v>
      </c>
      <c r="V3224" s="1">
        <v>406.790663</v>
      </c>
      <c r="W3224" s="1">
        <v>379.211635</v>
      </c>
      <c r="X3224" s="1">
        <v>262.000766</v>
      </c>
      <c r="Y3224" s="1">
        <v>389.46</v>
      </c>
      <c r="Z3224" s="7">
        <v>74463.375599999999</v>
      </c>
      <c r="AA3224" s="7">
        <v>4.3074419650999998</v>
      </c>
      <c r="AB3224" s="7">
        <v>3.9634959652999999</v>
      </c>
      <c r="AC3224" s="7" t="s">
        <v>444</v>
      </c>
      <c r="AD3224" s="7" t="s">
        <v>445</v>
      </c>
      <c r="AE3224" s="7">
        <v>2.5703240370999998</v>
      </c>
      <c r="AF3224" s="7" t="s">
        <v>445</v>
      </c>
      <c r="AG3224" s="7">
        <v>4.3488518183</v>
      </c>
    </row>
    <row r="3225" spans="1:33" x14ac:dyDescent="0.25">
      <c r="A3225" s="1">
        <v>144214</v>
      </c>
      <c r="B3225" s="1">
        <v>21001000</v>
      </c>
      <c r="C3225" s="1">
        <v>9211005</v>
      </c>
      <c r="D3225" s="1">
        <v>142332</v>
      </c>
      <c r="E3225" s="1" t="s">
        <v>635</v>
      </c>
      <c r="F3225" s="1">
        <v>34203085</v>
      </c>
      <c r="G3225" s="1">
        <v>1.83</v>
      </c>
      <c r="H3225" s="1">
        <v>70.034067870363771</v>
      </c>
      <c r="I3225" s="1">
        <v>-38.345826567633019</v>
      </c>
      <c r="J3225" s="1">
        <v>6.8711196576467479</v>
      </c>
      <c r="K3225" s="1">
        <v>-66.314822976813659</v>
      </c>
      <c r="L3225" s="1">
        <v>66.86429638305296</v>
      </c>
      <c r="M3225" s="1">
        <v>124.55000305175781</v>
      </c>
      <c r="N3225" s="1">
        <v>0.87858927590506397</v>
      </c>
      <c r="O3225" s="1">
        <v>0.96533690096206171</v>
      </c>
      <c r="P3225" s="1">
        <v>0.84813464882069622</v>
      </c>
      <c r="Q3225" s="1">
        <v>0.89239285060337603</v>
      </c>
      <c r="R3225" s="1">
        <v>0.9329846751933194</v>
      </c>
      <c r="S3225" s="1">
        <v>0.83258885386503123</v>
      </c>
      <c r="T3225" s="1">
        <v>0.83258885386503123</v>
      </c>
      <c r="U3225" s="1">
        <v>0.84813464882069622</v>
      </c>
      <c r="V3225" s="1">
        <v>406.790663</v>
      </c>
      <c r="W3225" s="1">
        <v>379.211635</v>
      </c>
      <c r="X3225" s="1">
        <v>262.000766</v>
      </c>
      <c r="Y3225" s="1">
        <v>389.46</v>
      </c>
      <c r="Z3225" s="7">
        <v>74463.375599999999</v>
      </c>
      <c r="AA3225" s="7">
        <v>3.8100786859000002</v>
      </c>
      <c r="AB3225" s="7">
        <v>3.5923724933000001</v>
      </c>
      <c r="AC3225" s="7" t="s">
        <v>444</v>
      </c>
      <c r="AD3225" s="7" t="s">
        <v>445</v>
      </c>
      <c r="AE3225" s="7">
        <v>2.2894443154999999</v>
      </c>
      <c r="AF3225" s="7" t="s">
        <v>445</v>
      </c>
      <c r="AG3225" s="7">
        <v>3.9810058370000001</v>
      </c>
    </row>
    <row r="3226" spans="1:33" x14ac:dyDescent="0.25">
      <c r="A3226" s="1">
        <v>144215</v>
      </c>
      <c r="B3226" s="1">
        <v>21001000</v>
      </c>
      <c r="C3226" s="1">
        <v>9211004</v>
      </c>
      <c r="D3226" s="1">
        <v>142331</v>
      </c>
      <c r="E3226" s="1" t="s">
        <v>637</v>
      </c>
      <c r="F3226" s="1">
        <v>34203085</v>
      </c>
      <c r="G3226" s="1">
        <v>1.83</v>
      </c>
      <c r="H3226" s="1">
        <v>67.466415734651378</v>
      </c>
      <c r="I3226" s="1">
        <v>-20.536868448421792</v>
      </c>
      <c r="J3226" s="1">
        <v>22.496703436846381</v>
      </c>
      <c r="K3226" s="1">
        <v>-63.608149112076454</v>
      </c>
      <c r="L3226" s="1">
        <v>59.502161540617827</v>
      </c>
      <c r="M3226" s="1">
        <v>98.912498474121094</v>
      </c>
      <c r="N3226" s="1">
        <v>0.93514583587646494</v>
      </c>
      <c r="O3226" s="1">
        <v>0.96533690096206171</v>
      </c>
      <c r="P3226" s="1">
        <v>0.9027307831525635</v>
      </c>
      <c r="Q3226" s="1">
        <v>0.93014583587646482</v>
      </c>
      <c r="R3226" s="1">
        <v>0.9329846751933194</v>
      </c>
      <c r="S3226" s="1">
        <v>0.86781181056762213</v>
      </c>
      <c r="T3226" s="1">
        <v>0.86781181056762213</v>
      </c>
      <c r="U3226" s="1">
        <v>0.9027307831525635</v>
      </c>
      <c r="V3226" s="1">
        <v>406.790663</v>
      </c>
      <c r="W3226" s="1">
        <v>379.211635</v>
      </c>
      <c r="X3226" s="1">
        <v>262.000766</v>
      </c>
      <c r="Y3226" s="1">
        <v>389.46</v>
      </c>
      <c r="Z3226" s="7">
        <v>74463.375599999999</v>
      </c>
      <c r="AA3226" s="7">
        <v>4.7531694207999999</v>
      </c>
      <c r="AB3226" s="7">
        <v>4.0740210891000004</v>
      </c>
      <c r="AC3226" s="7" t="s">
        <v>444</v>
      </c>
      <c r="AD3226" s="7" t="s">
        <v>445</v>
      </c>
      <c r="AE3226" s="7">
        <v>2.5745004734000001</v>
      </c>
      <c r="AF3226" s="7" t="s">
        <v>445</v>
      </c>
      <c r="AG3226" s="7">
        <v>4.5272403884000001</v>
      </c>
    </row>
    <row r="3227" spans="1:33" x14ac:dyDescent="0.25">
      <c r="A3227" s="1">
        <v>151449</v>
      </c>
      <c r="B3227" s="1">
        <v>21002000</v>
      </c>
      <c r="C3227" s="1">
        <v>9211004</v>
      </c>
      <c r="D3227" s="1">
        <v>142346</v>
      </c>
      <c r="E3227" s="1" t="s">
        <v>637</v>
      </c>
      <c r="F3227" s="1">
        <v>34203085</v>
      </c>
      <c r="G3227" s="1">
        <v>1.83</v>
      </c>
      <c r="H3227" s="1">
        <v>64.286986770925381</v>
      </c>
      <c r="I3227" s="1">
        <v>-17.459202846688363</v>
      </c>
      <c r="J3227" s="1">
        <v>23.136551676958518</v>
      </c>
      <c r="K3227" s="1">
        <v>-60.562998515961603</v>
      </c>
      <c r="L3227" s="1">
        <v>56.4035663397867</v>
      </c>
      <c r="M3227" s="1">
        <v>98.912498474121094</v>
      </c>
      <c r="N3227" s="1">
        <v>0.93514583587646494</v>
      </c>
      <c r="O3227" s="1">
        <v>0.96533690096206171</v>
      </c>
      <c r="P3227" s="1">
        <v>0.9027307831525635</v>
      </c>
      <c r="Q3227" s="1">
        <v>0.93014583587646482</v>
      </c>
      <c r="R3227" s="1">
        <v>0.9329846751933194</v>
      </c>
      <c r="S3227" s="1">
        <v>0.86781181056762213</v>
      </c>
      <c r="T3227" s="1">
        <v>0.86781181056762213</v>
      </c>
      <c r="U3227" s="1">
        <v>0.9027307831525635</v>
      </c>
      <c r="V3227" s="1">
        <v>406.790663</v>
      </c>
      <c r="W3227" s="1">
        <v>379.211635</v>
      </c>
      <c r="X3227" s="1">
        <v>262.000766</v>
      </c>
      <c r="Y3227" s="1">
        <v>389.46</v>
      </c>
      <c r="Z3227" s="7">
        <v>74463.375599999999</v>
      </c>
      <c r="AA3227" s="7">
        <v>5.0692264418999997</v>
      </c>
      <c r="AB3227" s="7">
        <v>4.3249659603000001</v>
      </c>
      <c r="AC3227" s="7" t="s">
        <v>444</v>
      </c>
      <c r="AD3227" s="7" t="s">
        <v>445</v>
      </c>
      <c r="AE3227" s="7">
        <v>2.7542288968999999</v>
      </c>
      <c r="AF3227" s="7" t="s">
        <v>445</v>
      </c>
      <c r="AG3227" s="7">
        <v>4.8051539623000004</v>
      </c>
    </row>
    <row r="3228" spans="1:33" x14ac:dyDescent="0.25">
      <c r="A3228" s="1">
        <v>151450</v>
      </c>
      <c r="B3228" s="1">
        <v>21002000</v>
      </c>
      <c r="C3228" s="1">
        <v>9211005</v>
      </c>
      <c r="D3228" s="1">
        <v>142347</v>
      </c>
      <c r="E3228" s="1" t="s">
        <v>635</v>
      </c>
      <c r="F3228" s="1">
        <v>34203085</v>
      </c>
      <c r="G3228" s="1">
        <v>1.83</v>
      </c>
      <c r="H3228" s="1">
        <v>66.852967761108417</v>
      </c>
      <c r="I3228" s="1">
        <v>-35.269092752015212</v>
      </c>
      <c r="J3228" s="1">
        <v>7.512638782721492</v>
      </c>
      <c r="K3228" s="1">
        <v>-63.268740855149936</v>
      </c>
      <c r="L3228" s="1">
        <v>63.432243682972675</v>
      </c>
      <c r="M3228" s="1">
        <v>124.55000305175781</v>
      </c>
      <c r="N3228" s="1">
        <v>0.87858927590506397</v>
      </c>
      <c r="O3228" s="1">
        <v>0.96533690096206171</v>
      </c>
      <c r="P3228" s="1">
        <v>0.84813464882069622</v>
      </c>
      <c r="Q3228" s="1">
        <v>0.89239285060337603</v>
      </c>
      <c r="R3228" s="1">
        <v>0.9329846751933194</v>
      </c>
      <c r="S3228" s="1">
        <v>0.83258885386503123</v>
      </c>
      <c r="T3228" s="1">
        <v>0.83258885386503123</v>
      </c>
      <c r="U3228" s="1">
        <v>0.84813464882069622</v>
      </c>
      <c r="V3228" s="1">
        <v>406.790663</v>
      </c>
      <c r="W3228" s="1">
        <v>379.211635</v>
      </c>
      <c r="X3228" s="1">
        <v>262.000766</v>
      </c>
      <c r="Y3228" s="1">
        <v>389.46</v>
      </c>
      <c r="Z3228" s="7">
        <v>74463.375599999999</v>
      </c>
      <c r="AA3228" s="7">
        <v>4.0703318722999997</v>
      </c>
      <c r="AB3228" s="7">
        <v>3.8108937814999999</v>
      </c>
      <c r="AC3228" s="7" t="s">
        <v>444</v>
      </c>
      <c r="AD3228" s="7" t="s">
        <v>445</v>
      </c>
      <c r="AE3228" s="7">
        <v>2.4478150588999998</v>
      </c>
      <c r="AF3228" s="7" t="s">
        <v>445</v>
      </c>
      <c r="AG3228" s="7">
        <v>4.2208170396</v>
      </c>
    </row>
    <row r="3229" spans="1:33" x14ac:dyDescent="0.25">
      <c r="A3229" s="1">
        <v>158897</v>
      </c>
      <c r="B3229" s="1">
        <v>26001000</v>
      </c>
      <c r="C3229" s="1">
        <v>9211006</v>
      </c>
      <c r="D3229" s="1">
        <v>142361</v>
      </c>
      <c r="E3229" s="1" t="s">
        <v>633</v>
      </c>
      <c r="F3229" s="1">
        <v>34203085</v>
      </c>
      <c r="G3229" s="1">
        <v>1.83</v>
      </c>
      <c r="H3229" s="1">
        <v>62.749733197845231</v>
      </c>
      <c r="I3229" s="1">
        <v>-31.946372606923035</v>
      </c>
      <c r="J3229" s="1">
        <v>9.5152836609737612</v>
      </c>
      <c r="K3229" s="1">
        <v>-59.797176971881235</v>
      </c>
      <c r="L3229" s="1">
        <v>58.574649361564653</v>
      </c>
      <c r="M3229" s="1">
        <v>132.83750915527344</v>
      </c>
      <c r="N3229" s="1">
        <v>0.85195086342947812</v>
      </c>
      <c r="O3229" s="1">
        <v>0.96533690096206171</v>
      </c>
      <c r="P3229" s="1">
        <v>0.82241960627496513</v>
      </c>
      <c r="Q3229" s="1">
        <v>0.87463390895298543</v>
      </c>
      <c r="R3229" s="1">
        <v>0.9329846751933194</v>
      </c>
      <c r="S3229" s="1">
        <v>0.81602003345756435</v>
      </c>
      <c r="T3229" s="1">
        <v>0.81602003345756435</v>
      </c>
      <c r="U3229" s="1">
        <v>0.82241960627496513</v>
      </c>
      <c r="V3229" s="1">
        <v>406.790663</v>
      </c>
      <c r="W3229" s="1">
        <v>379.211635</v>
      </c>
      <c r="X3229" s="1">
        <v>262.000766</v>
      </c>
      <c r="Y3229" s="1">
        <v>389.46</v>
      </c>
      <c r="Z3229" s="7">
        <v>74463.375599999999</v>
      </c>
      <c r="AA3229" s="7">
        <v>4.3243354752999998</v>
      </c>
      <c r="AB3229" s="7">
        <v>3.9700782402999999</v>
      </c>
      <c r="AC3229" s="7" t="s">
        <v>444</v>
      </c>
      <c r="AD3229" s="7" t="s">
        <v>445</v>
      </c>
      <c r="AE3229" s="7">
        <v>2.5753840676999999</v>
      </c>
      <c r="AF3229" s="7" t="s">
        <v>445</v>
      </c>
      <c r="AG3229" s="7">
        <v>4.3564324618999999</v>
      </c>
    </row>
    <row r="3230" spans="1:33" x14ac:dyDescent="0.25">
      <c r="A3230" s="1">
        <v>158898</v>
      </c>
      <c r="B3230" s="1">
        <v>26001000</v>
      </c>
      <c r="C3230" s="1">
        <v>9211046</v>
      </c>
      <c r="D3230" s="1">
        <v>142362</v>
      </c>
      <c r="E3230" s="1" t="s">
        <v>638</v>
      </c>
      <c r="F3230" s="1">
        <v>34203085</v>
      </c>
      <c r="G3230" s="1">
        <v>1.83</v>
      </c>
      <c r="H3230" s="1">
        <v>12.974907116259283</v>
      </c>
      <c r="I3230" s="1">
        <v>-8.5470196127559248</v>
      </c>
      <c r="J3230" s="1">
        <v>0.14988462486930643</v>
      </c>
      <c r="K3230" s="1">
        <v>-12.045557382027551</v>
      </c>
      <c r="L3230" s="1">
        <v>12.900859935683206</v>
      </c>
      <c r="M3230" s="1">
        <v>64.709999084472656</v>
      </c>
      <c r="N3230" s="1">
        <v>0.96661041736602782</v>
      </c>
      <c r="O3230" s="1">
        <v>0.96533690096206171</v>
      </c>
      <c r="P3230" s="1">
        <v>0.9331047047377663</v>
      </c>
      <c r="Q3230" s="1">
        <v>0.96357500076293945</v>
      </c>
      <c r="R3230" s="1">
        <v>0.9329846751933194</v>
      </c>
      <c r="S3230" s="1">
        <v>0.89900070911121355</v>
      </c>
      <c r="T3230" s="1">
        <v>0.89900070911121355</v>
      </c>
      <c r="U3230" s="1">
        <v>0.9331047047377663</v>
      </c>
      <c r="V3230" s="1">
        <v>406.790663</v>
      </c>
      <c r="W3230" s="1">
        <v>379.211635</v>
      </c>
      <c r="X3230" s="1">
        <v>262.000766</v>
      </c>
      <c r="Y3230" s="1">
        <v>389.46</v>
      </c>
      <c r="Z3230" s="7">
        <v>74463.375599999999</v>
      </c>
      <c r="AA3230" s="7">
        <v>26.427951507</v>
      </c>
      <c r="AB3230" s="7">
        <v>26.271421486000001</v>
      </c>
      <c r="AC3230" s="7" t="s">
        <v>444</v>
      </c>
      <c r="AD3230" s="7" t="s">
        <v>445</v>
      </c>
      <c r="AE3230" s="7">
        <v>18.554003767000001</v>
      </c>
      <c r="AF3230" s="7" t="s">
        <v>445</v>
      </c>
      <c r="AG3230" s="7">
        <v>29.169376707000001</v>
      </c>
    </row>
    <row r="3231" spans="1:33" x14ac:dyDescent="0.25">
      <c r="A3231" s="1">
        <v>158899</v>
      </c>
      <c r="B3231" s="1">
        <v>26001000</v>
      </c>
      <c r="C3231" s="1">
        <v>9211005</v>
      </c>
      <c r="D3231" s="1">
        <v>142360</v>
      </c>
      <c r="E3231" s="1" t="s">
        <v>635</v>
      </c>
      <c r="F3231" s="1">
        <v>34203085</v>
      </c>
      <c r="G3231" s="1">
        <v>1.83</v>
      </c>
      <c r="H3231" s="1">
        <v>69.950635911269075</v>
      </c>
      <c r="I3231" s="1">
        <v>-38.033007584464748</v>
      </c>
      <c r="J3231" s="1">
        <v>7.1485204423064168</v>
      </c>
      <c r="K3231" s="1">
        <v>-66.230834314229085</v>
      </c>
      <c r="L3231" s="1">
        <v>66.664913871212121</v>
      </c>
      <c r="M3231" s="1">
        <v>124.55000305175781</v>
      </c>
      <c r="N3231" s="1">
        <v>0.87858927590506397</v>
      </c>
      <c r="O3231" s="1">
        <v>0.96533690096206171</v>
      </c>
      <c r="P3231" s="1">
        <v>0.84813464882069622</v>
      </c>
      <c r="Q3231" s="1">
        <v>0.89239285060337603</v>
      </c>
      <c r="R3231" s="1">
        <v>0.9329846751933194</v>
      </c>
      <c r="S3231" s="1">
        <v>0.83258885386503123</v>
      </c>
      <c r="T3231" s="1">
        <v>0.83258885386503123</v>
      </c>
      <c r="U3231" s="1">
        <v>0.84813464882069622</v>
      </c>
      <c r="V3231" s="1">
        <v>406.790663</v>
      </c>
      <c r="W3231" s="1">
        <v>379.211635</v>
      </c>
      <c r="X3231" s="1">
        <v>262.000766</v>
      </c>
      <c r="Y3231" s="1">
        <v>389.46</v>
      </c>
      <c r="Z3231" s="7">
        <v>74463.375599999999</v>
      </c>
      <c r="AA3231" s="7">
        <v>3.8244647477</v>
      </c>
      <c r="AB3231" s="7">
        <v>3.5978499364999998</v>
      </c>
      <c r="AC3231" s="7" t="s">
        <v>444</v>
      </c>
      <c r="AD3231" s="7" t="s">
        <v>445</v>
      </c>
      <c r="AE3231" s="7">
        <v>2.2936157265000001</v>
      </c>
      <c r="AF3231" s="7" t="s">
        <v>445</v>
      </c>
      <c r="AG3231" s="7">
        <v>3.9873223514</v>
      </c>
    </row>
    <row r="3232" spans="1:33" x14ac:dyDescent="0.25">
      <c r="A3232" s="1">
        <v>158900</v>
      </c>
      <c r="B3232" s="1">
        <v>26001000</v>
      </c>
      <c r="C3232" s="1">
        <v>9211004</v>
      </c>
      <c r="D3232" s="1">
        <v>142359</v>
      </c>
      <c r="E3232" s="1" t="s">
        <v>637</v>
      </c>
      <c r="F3232" s="1">
        <v>34203085</v>
      </c>
      <c r="G3232" s="1">
        <v>1.83</v>
      </c>
      <c r="H3232" s="1">
        <v>67.380832525542445</v>
      </c>
      <c r="I3232" s="1">
        <v>-20.226355177641256</v>
      </c>
      <c r="J3232" s="1">
        <v>22.77625521095354</v>
      </c>
      <c r="K3232" s="1">
        <v>-63.521854997670886</v>
      </c>
      <c r="L3232" s="1">
        <v>59.369232452358098</v>
      </c>
      <c r="M3232" s="1">
        <v>98.912498474121094</v>
      </c>
      <c r="N3232" s="1">
        <v>0.93514583587646494</v>
      </c>
      <c r="O3232" s="1">
        <v>0.96533690096206171</v>
      </c>
      <c r="P3232" s="1">
        <v>0.9027307831525635</v>
      </c>
      <c r="Q3232" s="1">
        <v>0.93014583587646482</v>
      </c>
      <c r="R3232" s="1">
        <v>0.9329846751933194</v>
      </c>
      <c r="S3232" s="1">
        <v>0.86781181056762213</v>
      </c>
      <c r="T3232" s="1">
        <v>0.86781181056762213</v>
      </c>
      <c r="U3232" s="1">
        <v>0.9027307831525635</v>
      </c>
      <c r="V3232" s="1">
        <v>406.790663</v>
      </c>
      <c r="W3232" s="1">
        <v>379.211635</v>
      </c>
      <c r="X3232" s="1">
        <v>262.000766</v>
      </c>
      <c r="Y3232" s="1">
        <v>389.46</v>
      </c>
      <c r="Z3232" s="7">
        <v>74463.375599999999</v>
      </c>
      <c r="AA3232" s="7">
        <v>4.7660509004999998</v>
      </c>
      <c r="AB3232" s="7">
        <v>4.0804658152000002</v>
      </c>
      <c r="AC3232" s="7" t="s">
        <v>444</v>
      </c>
      <c r="AD3232" s="7" t="s">
        <v>445</v>
      </c>
      <c r="AE3232" s="7">
        <v>2.5793564139999998</v>
      </c>
      <c r="AF3232" s="7" t="s">
        <v>445</v>
      </c>
      <c r="AG3232" s="7">
        <v>4.5347491162000004</v>
      </c>
    </row>
    <row r="3233" spans="1:33" x14ac:dyDescent="0.25">
      <c r="A3233" s="1">
        <v>158901</v>
      </c>
      <c r="B3233" s="1">
        <v>26001000</v>
      </c>
      <c r="C3233" s="1">
        <v>9211048</v>
      </c>
      <c r="D3233" s="1">
        <v>142363</v>
      </c>
      <c r="E3233" s="1" t="s">
        <v>640</v>
      </c>
      <c r="F3233" s="1">
        <v>34203085</v>
      </c>
      <c r="G3233" s="1">
        <v>1.83</v>
      </c>
      <c r="H3233" s="1">
        <v>54.500144321774087</v>
      </c>
      <c r="I3233" s="1">
        <v>-30.500645593278279</v>
      </c>
      <c r="J3233" s="1">
        <v>5.0090626841566541</v>
      </c>
      <c r="K3233" s="1">
        <v>-51.787994592687873</v>
      </c>
      <c r="L3233" s="1">
        <v>52.176293365919761</v>
      </c>
      <c r="M3233" s="1">
        <v>120.83999633789063</v>
      </c>
      <c r="N3233" s="1">
        <v>0.89033684981496708</v>
      </c>
      <c r="O3233" s="1">
        <v>0.96533690096206171</v>
      </c>
      <c r="P3233" s="1">
        <v>0.85947501541270488</v>
      </c>
      <c r="Q3233" s="1">
        <v>0.90021053113435467</v>
      </c>
      <c r="R3233" s="1">
        <v>0.9329846751933194</v>
      </c>
      <c r="S3233" s="1">
        <v>0.83988262999599139</v>
      </c>
      <c r="T3233" s="1">
        <v>0.83988262999599139</v>
      </c>
      <c r="U3233" s="1">
        <v>0.85947501541270488</v>
      </c>
      <c r="V3233" s="1">
        <v>406.790663</v>
      </c>
      <c r="W3233" s="1">
        <v>379.211635</v>
      </c>
      <c r="X3233" s="1">
        <v>262.000766</v>
      </c>
      <c r="Y3233" s="1">
        <v>389.46</v>
      </c>
      <c r="Z3233" s="7">
        <v>74463.375599999999</v>
      </c>
      <c r="AA3233" s="7">
        <v>5.2465710922</v>
      </c>
      <c r="AB3233" s="7">
        <v>4.9802213350000004</v>
      </c>
      <c r="AC3233" s="7" t="s">
        <v>444</v>
      </c>
      <c r="AD3233" s="7" t="s">
        <v>445</v>
      </c>
      <c r="AE3233" s="7">
        <v>3.249052201</v>
      </c>
      <c r="AF3233" s="7" t="s">
        <v>445</v>
      </c>
      <c r="AG3233" s="7">
        <v>5.4634891182</v>
      </c>
    </row>
    <row r="3234" spans="1:33" x14ac:dyDescent="0.25">
      <c r="A3234" s="1">
        <v>166135</v>
      </c>
      <c r="B3234" s="1">
        <v>26002000</v>
      </c>
      <c r="C3234" s="1">
        <v>9211005</v>
      </c>
      <c r="D3234" s="1">
        <v>142375</v>
      </c>
      <c r="E3234" s="1" t="s">
        <v>635</v>
      </c>
      <c r="F3234" s="1">
        <v>34203085</v>
      </c>
      <c r="G3234" s="1">
        <v>1.83</v>
      </c>
      <c r="H3234" s="1">
        <v>66.612549149204156</v>
      </c>
      <c r="I3234" s="1">
        <v>-34.951940020408131</v>
      </c>
      <c r="J3234" s="1">
        <v>7.7138456088533012</v>
      </c>
      <c r="K3234" s="1">
        <v>-63.032260506375628</v>
      </c>
      <c r="L3234" s="1">
        <v>63.111191538062904</v>
      </c>
      <c r="M3234" s="1">
        <v>124.55000305175781</v>
      </c>
      <c r="N3234" s="1">
        <v>0.87858927590506397</v>
      </c>
      <c r="O3234" s="1">
        <v>0.96533690096206171</v>
      </c>
      <c r="P3234" s="1">
        <v>0.84813464882069622</v>
      </c>
      <c r="Q3234" s="1">
        <v>0.89239285060337603</v>
      </c>
      <c r="R3234" s="1">
        <v>0.9329846751933194</v>
      </c>
      <c r="S3234" s="1">
        <v>0.83258885386503123</v>
      </c>
      <c r="T3234" s="1">
        <v>0.83258885386503123</v>
      </c>
      <c r="U3234" s="1">
        <v>0.84813464882069622</v>
      </c>
      <c r="V3234" s="1">
        <v>406.790663</v>
      </c>
      <c r="W3234" s="1">
        <v>379.211635</v>
      </c>
      <c r="X3234" s="1">
        <v>262.000766</v>
      </c>
      <c r="Y3234" s="1">
        <v>389.46</v>
      </c>
      <c r="Z3234" s="7">
        <v>74463.375599999999</v>
      </c>
      <c r="AA3234" s="7">
        <v>4.0961250935000004</v>
      </c>
      <c r="AB3234" s="7">
        <v>3.8282573027</v>
      </c>
      <c r="AC3234" s="7" t="s">
        <v>444</v>
      </c>
      <c r="AD3234" s="7" t="s">
        <v>445</v>
      </c>
      <c r="AE3234" s="7">
        <v>2.4607503478999999</v>
      </c>
      <c r="AF3234" s="7" t="s">
        <v>445</v>
      </c>
      <c r="AG3234" s="7">
        <v>4.2404041625</v>
      </c>
    </row>
    <row r="3235" spans="1:33" x14ac:dyDescent="0.25">
      <c r="A3235" s="1">
        <v>166136</v>
      </c>
      <c r="B3235" s="1">
        <v>26002000</v>
      </c>
      <c r="C3235" s="1">
        <v>9211004</v>
      </c>
      <c r="D3235" s="1">
        <v>142374</v>
      </c>
      <c r="E3235" s="1" t="s">
        <v>637</v>
      </c>
      <c r="F3235" s="1">
        <v>34203085</v>
      </c>
      <c r="G3235" s="1">
        <v>1.83</v>
      </c>
      <c r="H3235" s="1">
        <v>64.043108922495321</v>
      </c>
      <c r="I3235" s="1">
        <v>-17.144590046777644</v>
      </c>
      <c r="J3235" s="1">
        <v>23.341217218482626</v>
      </c>
      <c r="K3235" s="1">
        <v>-60.32397875662442</v>
      </c>
      <c r="L3235" s="1">
        <v>56.143556346038842</v>
      </c>
      <c r="M3235" s="1">
        <v>98.912498474121094</v>
      </c>
      <c r="N3235" s="1">
        <v>0.93514583587646494</v>
      </c>
      <c r="O3235" s="1">
        <v>0.96533690096206171</v>
      </c>
      <c r="P3235" s="1">
        <v>0.9027307831525635</v>
      </c>
      <c r="Q3235" s="1">
        <v>0.93014583587646482</v>
      </c>
      <c r="R3235" s="1">
        <v>0.9329846751933194</v>
      </c>
      <c r="S3235" s="1">
        <v>0.86781181056762213</v>
      </c>
      <c r="T3235" s="1">
        <v>0.86781181056762213</v>
      </c>
      <c r="U3235" s="1">
        <v>0.9027307831525635</v>
      </c>
      <c r="V3235" s="1">
        <v>406.790663</v>
      </c>
      <c r="W3235" s="1">
        <v>379.211635</v>
      </c>
      <c r="X3235" s="1">
        <v>262.000766</v>
      </c>
      <c r="Y3235" s="1">
        <v>389.46</v>
      </c>
      <c r="Z3235" s="7">
        <v>74463.375599999999</v>
      </c>
      <c r="AA3235" s="7">
        <v>5.0973340223000001</v>
      </c>
      <c r="AB3235" s="7">
        <v>4.3452435711000001</v>
      </c>
      <c r="AC3235" s="7" t="s">
        <v>444</v>
      </c>
      <c r="AD3235" s="7" t="s">
        <v>445</v>
      </c>
      <c r="AE3235" s="7">
        <v>2.7691041572000001</v>
      </c>
      <c r="AF3235" s="7" t="s">
        <v>445</v>
      </c>
      <c r="AG3235" s="7">
        <v>4.8281555369999998</v>
      </c>
    </row>
    <row r="3236" spans="1:33" x14ac:dyDescent="0.25">
      <c r="A3236" s="1">
        <v>169247</v>
      </c>
      <c r="B3236" s="1">
        <v>20050006</v>
      </c>
      <c r="C3236" s="1">
        <v>9211004</v>
      </c>
      <c r="D3236" s="1">
        <v>142268</v>
      </c>
      <c r="E3236" s="1" t="s">
        <v>637</v>
      </c>
      <c r="F3236" s="1">
        <v>34203085</v>
      </c>
      <c r="G3236" s="1">
        <v>1.83</v>
      </c>
      <c r="H3236" s="1">
        <v>68.224550643884797</v>
      </c>
      <c r="I3236" s="1">
        <v>-23.125683713815068</v>
      </c>
      <c r="J3236" s="1">
        <v>20.615942003016997</v>
      </c>
      <c r="K3236" s="1">
        <v>-63.234563703298448</v>
      </c>
      <c r="L3236" s="1">
        <v>60.608151750295477</v>
      </c>
      <c r="M3236" s="1">
        <v>98.912498474121094</v>
      </c>
      <c r="N3236" s="1">
        <v>0.93514583587646494</v>
      </c>
      <c r="O3236" s="1">
        <v>0.96533690096206171</v>
      </c>
      <c r="P3236" s="1">
        <v>0.9027307831525635</v>
      </c>
      <c r="Q3236" s="1">
        <v>0.93014583587646482</v>
      </c>
      <c r="R3236" s="1">
        <v>0.9329846751933194</v>
      </c>
      <c r="S3236" s="1">
        <v>0.86781181056762213</v>
      </c>
      <c r="T3236" s="1">
        <v>0.86781181056762213</v>
      </c>
      <c r="U3236" s="1">
        <v>0.9027307831525635</v>
      </c>
      <c r="V3236" s="1">
        <v>406.790663</v>
      </c>
      <c r="W3236" s="1">
        <v>379.211635</v>
      </c>
      <c r="X3236" s="1">
        <v>262.000766</v>
      </c>
      <c r="Y3236" s="1">
        <v>389.46</v>
      </c>
      <c r="Z3236" s="7">
        <v>74463.375599999999</v>
      </c>
      <c r="AA3236" s="7">
        <v>4.6481843838000003</v>
      </c>
      <c r="AB3236" s="7">
        <v>4.0176368040000003</v>
      </c>
      <c r="AC3236" s="7" t="s">
        <v>444</v>
      </c>
      <c r="AD3236" s="7" t="s">
        <v>445</v>
      </c>
      <c r="AE3236" s="7">
        <v>2.5956183737999998</v>
      </c>
      <c r="AF3236" s="7" t="s">
        <v>445</v>
      </c>
      <c r="AG3236" s="7">
        <v>4.5598949405999996</v>
      </c>
    </row>
    <row r="3237" spans="1:33" x14ac:dyDescent="0.25">
      <c r="A3237" s="1">
        <v>171345</v>
      </c>
      <c r="B3237" s="1">
        <v>20051006</v>
      </c>
      <c r="C3237" s="1">
        <v>9211004</v>
      </c>
      <c r="D3237" s="1">
        <v>142273</v>
      </c>
      <c r="E3237" s="1" t="s">
        <v>637</v>
      </c>
      <c r="F3237" s="1">
        <v>34203085</v>
      </c>
      <c r="G3237" s="1">
        <v>1.83</v>
      </c>
      <c r="H3237" s="1">
        <v>64.142254663315384</v>
      </c>
      <c r="I3237" s="1">
        <v>-14.78531742994528</v>
      </c>
      <c r="J3237" s="1">
        <v>25.90973392016403</v>
      </c>
      <c r="K3237" s="1">
        <v>-60.676898776175896</v>
      </c>
      <c r="L3237" s="1">
        <v>55.893286404105403</v>
      </c>
      <c r="M3237" s="1">
        <v>98.912498474121094</v>
      </c>
      <c r="N3237" s="1">
        <v>0.93514583587646494</v>
      </c>
      <c r="O3237" s="1">
        <v>0.96533690096206171</v>
      </c>
      <c r="P3237" s="1">
        <v>0.9027307831525635</v>
      </c>
      <c r="Q3237" s="1">
        <v>0.93014583587646482</v>
      </c>
      <c r="R3237" s="1">
        <v>0.9329846751933194</v>
      </c>
      <c r="S3237" s="1">
        <v>0.86781181056762213</v>
      </c>
      <c r="T3237" s="1">
        <v>0.86781181056762213</v>
      </c>
      <c r="U3237" s="1">
        <v>0.9027307831525635</v>
      </c>
      <c r="V3237" s="1">
        <v>406.790663</v>
      </c>
      <c r="W3237" s="1">
        <v>379.211635</v>
      </c>
      <c r="X3237" s="1">
        <v>262.000766</v>
      </c>
      <c r="Y3237" s="1">
        <v>389.46</v>
      </c>
      <c r="Z3237" s="7">
        <v>74463.375599999999</v>
      </c>
      <c r="AA3237" s="7">
        <v>5.1246356811</v>
      </c>
      <c r="AB3237" s="7">
        <v>4.3369813400000004</v>
      </c>
      <c r="AC3237" s="7" t="s">
        <v>444</v>
      </c>
      <c r="AD3237" s="7" t="s">
        <v>445</v>
      </c>
      <c r="AE3237" s="7">
        <v>2.7471816078</v>
      </c>
      <c r="AF3237" s="7" t="s">
        <v>445</v>
      </c>
      <c r="AG3237" s="7">
        <v>4.7942567583000004</v>
      </c>
    </row>
    <row r="3238" spans="1:33" x14ac:dyDescent="0.25">
      <c r="A3238" s="1">
        <v>173443</v>
      </c>
      <c r="B3238" s="1">
        <v>20052006</v>
      </c>
      <c r="C3238" s="1">
        <v>9211005</v>
      </c>
      <c r="D3238" s="1">
        <v>142278</v>
      </c>
      <c r="E3238" s="1" t="s">
        <v>635</v>
      </c>
      <c r="F3238" s="1">
        <v>34203085</v>
      </c>
      <c r="G3238" s="1">
        <v>1.83</v>
      </c>
      <c r="H3238" s="1">
        <v>67.203446842017229</v>
      </c>
      <c r="I3238" s="1">
        <v>-27.666374508494116</v>
      </c>
      <c r="J3238" s="1">
        <v>15.91971644717235</v>
      </c>
      <c r="K3238" s="1">
        <v>-65.050504900911321</v>
      </c>
      <c r="L3238" s="1">
        <v>60.826871777094411</v>
      </c>
      <c r="M3238" s="1">
        <v>124.55000305175781</v>
      </c>
      <c r="N3238" s="1">
        <v>0.87858927590506397</v>
      </c>
      <c r="O3238" s="1">
        <v>0.96533690096206171</v>
      </c>
      <c r="P3238" s="1">
        <v>0.84813464882069622</v>
      </c>
      <c r="Q3238" s="1">
        <v>0.89239285060337603</v>
      </c>
      <c r="R3238" s="1">
        <v>0.9329846751933194</v>
      </c>
      <c r="S3238" s="1">
        <v>0.83258885386503123</v>
      </c>
      <c r="T3238" s="1">
        <v>0.83258885386503123</v>
      </c>
      <c r="U3238" s="1">
        <v>0.84813464882069622</v>
      </c>
      <c r="V3238" s="1">
        <v>406.790663</v>
      </c>
      <c r="W3238" s="1">
        <v>379.211635</v>
      </c>
      <c r="X3238" s="1">
        <v>262.000766</v>
      </c>
      <c r="Y3238" s="1">
        <v>389.46</v>
      </c>
      <c r="Z3238" s="7">
        <v>74463.375599999999</v>
      </c>
      <c r="AA3238" s="7">
        <v>4.2875072724000001</v>
      </c>
      <c r="AB3238" s="7">
        <v>3.7858040323000002</v>
      </c>
      <c r="AC3238" s="7" t="s">
        <v>444</v>
      </c>
      <c r="AD3238" s="7" t="s">
        <v>445</v>
      </c>
      <c r="AE3238" s="7">
        <v>2.3533777763999999</v>
      </c>
      <c r="AF3238" s="7" t="s">
        <v>445</v>
      </c>
      <c r="AG3238" s="7">
        <v>4.0778163956000002</v>
      </c>
    </row>
    <row r="3239" spans="1:33" x14ac:dyDescent="0.25">
      <c r="A3239" s="1">
        <v>175541</v>
      </c>
      <c r="B3239" s="1">
        <v>20053006</v>
      </c>
      <c r="C3239" s="1">
        <v>9211006</v>
      </c>
      <c r="D3239" s="1">
        <v>142283</v>
      </c>
      <c r="E3239" s="1" t="s">
        <v>633</v>
      </c>
      <c r="F3239" s="1">
        <v>34203085</v>
      </c>
      <c r="G3239" s="1">
        <v>1.83</v>
      </c>
      <c r="H3239" s="1">
        <v>60.592042998952394</v>
      </c>
      <c r="I3239" s="1">
        <v>-18.651614083988342</v>
      </c>
      <c r="J3239" s="1">
        <v>21.800044836440971</v>
      </c>
      <c r="K3239" s="1">
        <v>-59.66810576705884</v>
      </c>
      <c r="L3239" s="1">
        <v>53.157766165668889</v>
      </c>
      <c r="M3239" s="1">
        <v>132.83750915527344</v>
      </c>
      <c r="N3239" s="1">
        <v>0.85195086342947812</v>
      </c>
      <c r="O3239" s="1">
        <v>0.96533690096206171</v>
      </c>
      <c r="P3239" s="1">
        <v>0.82241960627496513</v>
      </c>
      <c r="Q3239" s="1">
        <v>0.87463390895298543</v>
      </c>
      <c r="R3239" s="1">
        <v>0.9329846751933194</v>
      </c>
      <c r="S3239" s="1">
        <v>0.81602003345756435</v>
      </c>
      <c r="T3239" s="1">
        <v>0.81602003345756435</v>
      </c>
      <c r="U3239" s="1">
        <v>0.82241960627496513</v>
      </c>
      <c r="V3239" s="1">
        <v>406.790663</v>
      </c>
      <c r="W3239" s="1">
        <v>379.211635</v>
      </c>
      <c r="X3239" s="1">
        <v>262.000766</v>
      </c>
      <c r="Y3239" s="1">
        <v>389.46</v>
      </c>
      <c r="Z3239" s="7">
        <v>74463.375599999999</v>
      </c>
      <c r="AA3239" s="7">
        <v>4.8668959597999999</v>
      </c>
      <c r="AB3239" s="7">
        <v>4.1470633455000003</v>
      </c>
      <c r="AC3239" s="7" t="s">
        <v>444</v>
      </c>
      <c r="AD3239" s="7" t="s">
        <v>445</v>
      </c>
      <c r="AE3239" s="7">
        <v>2.5831181682</v>
      </c>
      <c r="AF3239" s="7" t="s">
        <v>445</v>
      </c>
      <c r="AG3239" s="7">
        <v>4.3680192414999999</v>
      </c>
    </row>
    <row r="3240" spans="1:33" x14ac:dyDescent="0.25">
      <c r="A3240" s="1">
        <v>177639</v>
      </c>
      <c r="B3240" s="1">
        <v>20054006</v>
      </c>
      <c r="C3240" s="1">
        <v>9211013</v>
      </c>
      <c r="D3240" s="1">
        <v>142288</v>
      </c>
      <c r="E3240" s="1" t="s">
        <v>634</v>
      </c>
      <c r="F3240" s="1">
        <v>34203085</v>
      </c>
      <c r="G3240" s="1">
        <v>1.83</v>
      </c>
      <c r="H3240" s="1">
        <v>37.836511606559156</v>
      </c>
      <c r="I3240" s="1">
        <v>-11.993640018362321</v>
      </c>
      <c r="J3240" s="1">
        <v>15.046477227649913</v>
      </c>
      <c r="K3240" s="1">
        <v>-37.203028316011981</v>
      </c>
      <c r="L3240" s="1">
        <v>33.000852622549047</v>
      </c>
      <c r="M3240" s="1">
        <v>119.41749572753906</v>
      </c>
      <c r="N3240" s="1">
        <v>0.89333158794202294</v>
      </c>
      <c r="O3240" s="1">
        <v>0.96533690096206171</v>
      </c>
      <c r="P3240" s="1">
        <v>0.86236594663546995</v>
      </c>
      <c r="Q3240" s="1">
        <v>0.90208224246376456</v>
      </c>
      <c r="R3240" s="1">
        <v>0.9329846751933194</v>
      </c>
      <c r="S3240" s="1">
        <v>0.84162890798271661</v>
      </c>
      <c r="T3240" s="1">
        <v>0.84162890798271661</v>
      </c>
      <c r="U3240" s="1">
        <v>0.86236594663546995</v>
      </c>
      <c r="V3240" s="1">
        <v>406.790663</v>
      </c>
      <c r="W3240" s="1">
        <v>379.211635</v>
      </c>
      <c r="X3240" s="1">
        <v>262.000766</v>
      </c>
      <c r="Y3240" s="1">
        <v>389.46</v>
      </c>
      <c r="Z3240" s="7">
        <v>74463.375599999999</v>
      </c>
      <c r="AA3240" s="7">
        <v>8.9094167151000008</v>
      </c>
      <c r="AB3240" s="7">
        <v>7.6429532402999998</v>
      </c>
      <c r="AC3240" s="7" t="s">
        <v>444</v>
      </c>
      <c r="AD3240" s="7" t="s">
        <v>445</v>
      </c>
      <c r="AE3240" s="7">
        <v>4.9271362725000003</v>
      </c>
      <c r="AF3240" s="7" t="s">
        <v>445</v>
      </c>
      <c r="AG3240" s="7">
        <v>8.0276801856999995</v>
      </c>
    </row>
    <row r="3241" spans="1:33" x14ac:dyDescent="0.25">
      <c r="A3241" s="1">
        <v>179737</v>
      </c>
      <c r="B3241" s="1">
        <v>20055006</v>
      </c>
      <c r="C3241" s="1">
        <v>9211016</v>
      </c>
      <c r="D3241" s="1">
        <v>142293</v>
      </c>
      <c r="E3241" s="1" t="s">
        <v>634</v>
      </c>
      <c r="F3241" s="1">
        <v>34203085</v>
      </c>
      <c r="G3241" s="1">
        <v>1.83</v>
      </c>
      <c r="H3241" s="1">
        <v>44.611974514988866</v>
      </c>
      <c r="I3241" s="1">
        <v>-19.32486706835315</v>
      </c>
      <c r="J3241" s="1">
        <v>12.680875431239933</v>
      </c>
      <c r="K3241" s="1">
        <v>-43.13031302988442</v>
      </c>
      <c r="L3241" s="1">
        <v>39.820608100055232</v>
      </c>
      <c r="M3241" s="1">
        <v>116.6824951171875</v>
      </c>
      <c r="N3241" s="1">
        <v>0.89908948396381572</v>
      </c>
      <c r="O3241" s="1">
        <v>0.96533690096206171</v>
      </c>
      <c r="P3241" s="1">
        <v>0.86792425613720914</v>
      </c>
      <c r="Q3241" s="1">
        <v>0.90568092747738504</v>
      </c>
      <c r="R3241" s="1">
        <v>0.9329846751933194</v>
      </c>
      <c r="S3241" s="1">
        <v>0.84498642595127238</v>
      </c>
      <c r="T3241" s="1">
        <v>0.84498642595127238</v>
      </c>
      <c r="U3241" s="1">
        <v>0.86792425613720914</v>
      </c>
      <c r="V3241" s="1">
        <v>406.790663</v>
      </c>
      <c r="W3241" s="1">
        <v>379.211635</v>
      </c>
      <c r="X3241" s="1">
        <v>262.000766</v>
      </c>
      <c r="Y3241" s="1">
        <v>389.46</v>
      </c>
      <c r="Z3241" s="7">
        <v>74463.375599999999</v>
      </c>
      <c r="AA3241" s="7">
        <v>7.2652423437999998</v>
      </c>
      <c r="AB3241" s="7">
        <v>6.3775478401000001</v>
      </c>
      <c r="AC3241" s="7" t="s">
        <v>444</v>
      </c>
      <c r="AD3241" s="7" t="s">
        <v>445</v>
      </c>
      <c r="AE3241" s="7">
        <v>4.1329813142000003</v>
      </c>
      <c r="AF3241" s="7" t="s">
        <v>445</v>
      </c>
      <c r="AG3241" s="7">
        <v>6.8372206702999998</v>
      </c>
    </row>
    <row r="3242" spans="1:33" x14ac:dyDescent="0.25">
      <c r="A3242" s="1">
        <v>181835</v>
      </c>
      <c r="B3242" s="1">
        <v>20056006</v>
      </c>
      <c r="C3242" s="1">
        <v>9211022</v>
      </c>
      <c r="D3242" s="1">
        <v>142298</v>
      </c>
      <c r="E3242" s="1" t="s">
        <v>636</v>
      </c>
      <c r="F3242" s="1">
        <v>34203085</v>
      </c>
      <c r="G3242" s="1">
        <v>1.83</v>
      </c>
      <c r="H3242" s="1">
        <v>47.252436091912323</v>
      </c>
      <c r="I3242" s="1">
        <v>-23.538498637669289</v>
      </c>
      <c r="J3242" s="1">
        <v>9.5749481159209893</v>
      </c>
      <c r="K3242" s="1">
        <v>-44.641562987944958</v>
      </c>
      <c r="L3242" s="1">
        <v>43.267755899145087</v>
      </c>
      <c r="M3242" s="1">
        <v>114.66500091552734</v>
      </c>
      <c r="N3242" s="1">
        <v>0.90333684017783711</v>
      </c>
      <c r="O3242" s="1">
        <v>0.96533690096206171</v>
      </c>
      <c r="P3242" s="1">
        <v>0.87202438582213448</v>
      </c>
      <c r="Q3242" s="1">
        <v>0.90833552511114846</v>
      </c>
      <c r="R3242" s="1">
        <v>0.9329846751933194</v>
      </c>
      <c r="S3242" s="1">
        <v>0.84746312486237807</v>
      </c>
      <c r="T3242" s="1">
        <v>0.84746312486237807</v>
      </c>
      <c r="U3242" s="1">
        <v>0.87202438582213448</v>
      </c>
      <c r="V3242" s="1">
        <v>406.790663</v>
      </c>
      <c r="W3242" s="1">
        <v>379.211635</v>
      </c>
      <c r="X3242" s="1">
        <v>262.000766</v>
      </c>
      <c r="Y3242" s="1">
        <v>389.46</v>
      </c>
      <c r="Z3242" s="7">
        <v>74463.375599999999</v>
      </c>
      <c r="AA3242" s="7">
        <v>6.6426841705999999</v>
      </c>
      <c r="AB3242" s="7">
        <v>5.9981956584000002</v>
      </c>
      <c r="AC3242" s="7" t="s">
        <v>444</v>
      </c>
      <c r="AD3242" s="7" t="s">
        <v>445</v>
      </c>
      <c r="AE3242" s="7">
        <v>3.9737503127</v>
      </c>
      <c r="AF3242" s="7" t="s">
        <v>445</v>
      </c>
      <c r="AG3242" s="7">
        <v>6.6076775670999996</v>
      </c>
    </row>
    <row r="3243" spans="1:33" x14ac:dyDescent="0.25">
      <c r="A3243" s="1">
        <v>183933</v>
      </c>
      <c r="B3243" s="1">
        <v>20057006</v>
      </c>
      <c r="C3243" s="1">
        <v>9211031</v>
      </c>
      <c r="D3243" s="1">
        <v>142303</v>
      </c>
      <c r="E3243" s="1" t="s">
        <v>639</v>
      </c>
      <c r="F3243" s="1">
        <v>34203085</v>
      </c>
      <c r="G3243" s="1">
        <v>1.83</v>
      </c>
      <c r="H3243" s="1">
        <v>12.735609142118019</v>
      </c>
      <c r="I3243" s="1">
        <v>-7.6184062515514483</v>
      </c>
      <c r="J3243" s="1">
        <v>3.6293012564742728</v>
      </c>
      <c r="K3243" s="1">
        <v>-12.893735644896411</v>
      </c>
      <c r="L3243" s="1">
        <v>11.390933298788644</v>
      </c>
      <c r="M3243" s="1">
        <v>34.474998474121094</v>
      </c>
      <c r="N3243" s="1">
        <v>0.98970659838782415</v>
      </c>
      <c r="O3243" s="1">
        <v>0.96533690096206171</v>
      </c>
      <c r="P3243" s="1">
        <v>0.95540030054940595</v>
      </c>
      <c r="Q3243" s="1">
        <v>0.98877083460489912</v>
      </c>
      <c r="R3243" s="1">
        <v>0.9329846751933194</v>
      </c>
      <c r="S3243" s="1">
        <v>0.92250803596447917</v>
      </c>
      <c r="T3243" s="1">
        <v>0.92250803596447917</v>
      </c>
      <c r="U3243" s="1">
        <v>0.95540030054940595</v>
      </c>
      <c r="V3243" s="1">
        <v>406.790663</v>
      </c>
      <c r="W3243" s="1">
        <v>379.211635</v>
      </c>
      <c r="X3243" s="1">
        <v>262.000766</v>
      </c>
      <c r="Y3243" s="1">
        <v>389.46</v>
      </c>
      <c r="Z3243" s="7">
        <v>74463.375599999999</v>
      </c>
      <c r="AA3243" s="7">
        <v>30.805902162999999</v>
      </c>
      <c r="AB3243" s="7">
        <v>27.447709568000001</v>
      </c>
      <c r="AC3243" s="7" t="s">
        <v>444</v>
      </c>
      <c r="AD3243" s="7" t="s">
        <v>445</v>
      </c>
      <c r="AE3243" s="7">
        <v>17.745367419000001</v>
      </c>
      <c r="AF3243" s="7" t="s">
        <v>445</v>
      </c>
      <c r="AG3243" s="7">
        <v>27.858215438999999</v>
      </c>
    </row>
    <row r="3244" spans="1:33" x14ac:dyDescent="0.25">
      <c r="A3244" s="1">
        <v>186031</v>
      </c>
      <c r="B3244" s="1">
        <v>20058006</v>
      </c>
      <c r="C3244" s="1">
        <v>9211046</v>
      </c>
      <c r="D3244" s="1">
        <v>142308</v>
      </c>
      <c r="E3244" s="1" t="s">
        <v>638</v>
      </c>
      <c r="F3244" s="1">
        <v>34203085</v>
      </c>
      <c r="G3244" s="1">
        <v>1.83</v>
      </c>
      <c r="H3244" s="1">
        <v>12.45012505810317</v>
      </c>
      <c r="I3244" s="1">
        <v>0.55816869200817365</v>
      </c>
      <c r="J3244" s="1">
        <v>10.162200356669107</v>
      </c>
      <c r="K3244" s="1">
        <v>-12.389793399804239</v>
      </c>
      <c r="L3244" s="1">
        <v>12.685683223856673</v>
      </c>
      <c r="M3244" s="1">
        <v>64.709999084472656</v>
      </c>
      <c r="N3244" s="1">
        <v>0.96661041736602782</v>
      </c>
      <c r="O3244" s="1">
        <v>0.96533690096206171</v>
      </c>
      <c r="P3244" s="1">
        <v>0.9331047047377663</v>
      </c>
      <c r="Q3244" s="1">
        <v>0.96357500076293945</v>
      </c>
      <c r="R3244" s="1">
        <v>0.9329846751933194</v>
      </c>
      <c r="S3244" s="1">
        <v>0.89900070911121355</v>
      </c>
      <c r="T3244" s="1">
        <v>0.89900070911121355</v>
      </c>
      <c r="U3244" s="1">
        <v>0.9331047047377663</v>
      </c>
      <c r="V3244" s="1">
        <v>406.790663</v>
      </c>
      <c r="W3244" s="1">
        <v>379.211635</v>
      </c>
      <c r="X3244" s="1">
        <v>262.000766</v>
      </c>
      <c r="Y3244" s="1">
        <v>389.46</v>
      </c>
      <c r="Z3244" s="7">
        <v>74463.375599999999</v>
      </c>
      <c r="AA3244" s="7">
        <v>26.893189074999999</v>
      </c>
      <c r="AB3244" s="7">
        <v>27.420932243999999</v>
      </c>
      <c r="AC3244" s="7">
        <v>632.93767113000001</v>
      </c>
      <c r="AD3244" s="7" t="s">
        <v>445</v>
      </c>
      <c r="AE3244" s="7">
        <v>18.010718485999998</v>
      </c>
      <c r="AF3244" s="7" t="s">
        <v>445</v>
      </c>
      <c r="AG3244" s="7">
        <v>28.331155620000001</v>
      </c>
    </row>
    <row r="3245" spans="1:33" x14ac:dyDescent="0.25">
      <c r="A3245" s="1">
        <v>188129</v>
      </c>
      <c r="B3245" s="1">
        <v>20093006</v>
      </c>
      <c r="C3245" s="1">
        <v>9211048</v>
      </c>
      <c r="D3245" s="1">
        <v>142326</v>
      </c>
      <c r="E3245" s="1" t="s">
        <v>640</v>
      </c>
      <c r="F3245" s="1">
        <v>34203085</v>
      </c>
      <c r="G3245" s="1">
        <v>1.83</v>
      </c>
      <c r="H3245" s="1">
        <v>49.067155797412248</v>
      </c>
      <c r="I3245" s="1">
        <v>-18.896089286718798</v>
      </c>
      <c r="J3245" s="1">
        <v>14.122858971054878</v>
      </c>
      <c r="K3245" s="1">
        <v>-48.081205694511496</v>
      </c>
      <c r="L3245" s="1">
        <v>43.750634100483389</v>
      </c>
      <c r="M3245" s="1">
        <v>120.83999633789063</v>
      </c>
      <c r="N3245" s="1">
        <v>0.89033684981496708</v>
      </c>
      <c r="O3245" s="1">
        <v>0.96533690096206171</v>
      </c>
      <c r="P3245" s="1">
        <v>0.85947501541270488</v>
      </c>
      <c r="Q3245" s="1">
        <v>0.90021053113435467</v>
      </c>
      <c r="R3245" s="1">
        <v>0.9329846751933194</v>
      </c>
      <c r="S3245" s="1">
        <v>0.83988262999599139</v>
      </c>
      <c r="T3245" s="1">
        <v>0.83988262999599139</v>
      </c>
      <c r="U3245" s="1">
        <v>0.85947501541270488</v>
      </c>
      <c r="V3245" s="1">
        <v>406.790663</v>
      </c>
      <c r="W3245" s="1">
        <v>379.211635</v>
      </c>
      <c r="X3245" s="1">
        <v>262.000766</v>
      </c>
      <c r="Y3245" s="1">
        <v>389.46</v>
      </c>
      <c r="Z3245" s="7">
        <v>74463.375599999999</v>
      </c>
      <c r="AA3245" s="7">
        <v>6.4495589043999999</v>
      </c>
      <c r="AB3245" s="7">
        <v>5.6423847181999998</v>
      </c>
      <c r="AC3245" s="7" t="s">
        <v>444</v>
      </c>
      <c r="AD3245" s="7" t="s">
        <v>445</v>
      </c>
      <c r="AE3245" s="7">
        <v>3.576630083</v>
      </c>
      <c r="AF3245" s="7" t="s">
        <v>445</v>
      </c>
      <c r="AG3245" s="7">
        <v>5.9617875564</v>
      </c>
    </row>
    <row r="3246" spans="1:33" x14ac:dyDescent="0.25">
      <c r="A3246" s="1">
        <v>190227</v>
      </c>
      <c r="B3246" s="1">
        <v>21051006</v>
      </c>
      <c r="C3246" s="1">
        <v>9211048</v>
      </c>
      <c r="D3246" s="1">
        <v>142354</v>
      </c>
      <c r="E3246" s="1" t="s">
        <v>640</v>
      </c>
      <c r="F3246" s="1">
        <v>34203085</v>
      </c>
      <c r="G3246" s="1">
        <v>1.83</v>
      </c>
      <c r="H3246" s="1">
        <v>51.99722880396542</v>
      </c>
      <c r="I3246" s="1">
        <v>-22.046200533227072</v>
      </c>
      <c r="J3246" s="1">
        <v>12.188415795313716</v>
      </c>
      <c r="K3246" s="1">
        <v>-50.518914845869062</v>
      </c>
      <c r="L3246" s="1">
        <v>47.101036510731397</v>
      </c>
      <c r="M3246" s="1">
        <v>120.83999633789063</v>
      </c>
      <c r="N3246" s="1">
        <v>0.89033684981496708</v>
      </c>
      <c r="O3246" s="1">
        <v>0.96533690096206171</v>
      </c>
      <c r="P3246" s="1">
        <v>0.85947501541270488</v>
      </c>
      <c r="Q3246" s="1">
        <v>0.90021053113435467</v>
      </c>
      <c r="R3246" s="1">
        <v>0.9329846751933194</v>
      </c>
      <c r="S3246" s="1">
        <v>0.83988262999599139</v>
      </c>
      <c r="T3246" s="1">
        <v>0.83988262999599139</v>
      </c>
      <c r="U3246" s="1">
        <v>0.85947501541270488</v>
      </c>
      <c r="V3246" s="1">
        <v>406.790663</v>
      </c>
      <c r="W3246" s="1">
        <v>379.211635</v>
      </c>
      <c r="X3246" s="1">
        <v>262.000766</v>
      </c>
      <c r="Y3246" s="1">
        <v>389.46</v>
      </c>
      <c r="Z3246" s="7">
        <v>74463.375599999999</v>
      </c>
      <c r="AA3246" s="7">
        <v>5.9196550644999997</v>
      </c>
      <c r="AB3246" s="7">
        <v>5.2680826138999999</v>
      </c>
      <c r="AC3246" s="7" t="s">
        <v>444</v>
      </c>
      <c r="AD3246" s="7" t="s">
        <v>445</v>
      </c>
      <c r="AE3246" s="7">
        <v>3.355792144</v>
      </c>
      <c r="AF3246" s="7" t="s">
        <v>445</v>
      </c>
      <c r="AG3246" s="7">
        <v>5.6258576718000004</v>
      </c>
    </row>
    <row r="3247" spans="1:33" x14ac:dyDescent="0.25">
      <c r="A3247" s="1">
        <v>192325</v>
      </c>
      <c r="B3247" s="1">
        <v>26051006</v>
      </c>
      <c r="C3247" s="1">
        <v>9211048</v>
      </c>
      <c r="D3247" s="1">
        <v>142382</v>
      </c>
      <c r="E3247" s="1" t="s">
        <v>640</v>
      </c>
      <c r="F3247" s="1">
        <v>34203085</v>
      </c>
      <c r="G3247" s="1">
        <v>1.83</v>
      </c>
      <c r="H3247" s="1">
        <v>51.074140819222258</v>
      </c>
      <c r="I3247" s="1">
        <v>-21.753110098780564</v>
      </c>
      <c r="J3247" s="1">
        <v>11.951910075385282</v>
      </c>
      <c r="K3247" s="1">
        <v>-49.610331218552879</v>
      </c>
      <c r="L3247" s="1">
        <v>46.270793366505195</v>
      </c>
      <c r="M3247" s="1">
        <v>120.83999633789063</v>
      </c>
      <c r="N3247" s="1">
        <v>0.89033684981496708</v>
      </c>
      <c r="O3247" s="1">
        <v>0.96533690096206171</v>
      </c>
      <c r="P3247" s="1">
        <v>0.85947501541270488</v>
      </c>
      <c r="Q3247" s="1">
        <v>0.90021053113435467</v>
      </c>
      <c r="R3247" s="1">
        <v>0.9329846751933194</v>
      </c>
      <c r="S3247" s="1">
        <v>0.83988262999599139</v>
      </c>
      <c r="T3247" s="1">
        <v>0.83988262999599139</v>
      </c>
      <c r="U3247" s="1">
        <v>0.85947501541270488</v>
      </c>
      <c r="V3247" s="1">
        <v>406.790663</v>
      </c>
      <c r="W3247" s="1">
        <v>379.211635</v>
      </c>
      <c r="X3247" s="1">
        <v>262.000766</v>
      </c>
      <c r="Y3247" s="1">
        <v>389.46</v>
      </c>
      <c r="Z3247" s="7">
        <v>74463.375599999999</v>
      </c>
      <c r="AA3247" s="7">
        <v>6.0438153772999996</v>
      </c>
      <c r="AB3247" s="7">
        <v>5.3813687437000004</v>
      </c>
      <c r="AC3247" s="7" t="s">
        <v>444</v>
      </c>
      <c r="AD3247" s="7" t="s">
        <v>445</v>
      </c>
      <c r="AE3247" s="7">
        <v>3.4355658791999999</v>
      </c>
      <c r="AF3247" s="7" t="s">
        <v>445</v>
      </c>
      <c r="AG3247" s="7">
        <v>5.7472063031999996</v>
      </c>
    </row>
    <row r="3248" spans="1:33" ht="30" x14ac:dyDescent="0.25">
      <c r="A3248" s="1">
        <v>99661</v>
      </c>
      <c r="B3248" s="1">
        <v>20001000</v>
      </c>
      <c r="C3248" s="1">
        <v>9212109</v>
      </c>
      <c r="D3248" s="1">
        <v>142004</v>
      </c>
      <c r="E3248" s="248" t="s">
        <v>682</v>
      </c>
      <c r="F3248" s="1">
        <v>34203085</v>
      </c>
      <c r="G3248" s="1">
        <v>1.83</v>
      </c>
      <c r="H3248" s="1">
        <v>74.276905348942165</v>
      </c>
      <c r="I3248" s="1">
        <v>-31.796219464833953</v>
      </c>
      <c r="J3248" s="1">
        <v>17.05281717062482</v>
      </c>
      <c r="K3248" s="1">
        <v>-70.993313793379187</v>
      </c>
      <c r="L3248" s="1">
        <v>67.388716552858824</v>
      </c>
      <c r="M3248" s="1">
        <v>68.775001525878906</v>
      </c>
      <c r="N3248" s="1">
        <v>0.96350520716773136</v>
      </c>
      <c r="O3248" s="1">
        <v>0.96533690096206171</v>
      </c>
      <c r="P3248" s="1">
        <v>0.93010713074810702</v>
      </c>
      <c r="Q3248" s="1">
        <v>0.96018749872843423</v>
      </c>
      <c r="R3248" s="1">
        <v>0.9329846751933194</v>
      </c>
      <c r="S3248" s="1">
        <v>0.89584022162583399</v>
      </c>
      <c r="T3248" s="1">
        <v>0.89584022162583399</v>
      </c>
      <c r="U3248" s="1">
        <v>0.93010713074810702</v>
      </c>
      <c r="V3248" s="1">
        <v>406.790663</v>
      </c>
      <c r="W3248" s="1">
        <v>379.211635</v>
      </c>
      <c r="X3248" s="1">
        <v>262.000766</v>
      </c>
      <c r="Y3248" s="1">
        <v>389.46</v>
      </c>
      <c r="Z3248" s="7">
        <v>74463.375599999999</v>
      </c>
      <c r="AA3248" s="7">
        <v>4.2339243692000004</v>
      </c>
      <c r="AB3248" s="7">
        <v>3.7485479384999998</v>
      </c>
      <c r="AC3248" s="7" t="s">
        <v>444</v>
      </c>
      <c r="AD3248" s="7" t="s">
        <v>445</v>
      </c>
      <c r="AE3248" s="7">
        <v>2.3060975990000001</v>
      </c>
      <c r="AF3248" s="7" t="s">
        <v>445</v>
      </c>
      <c r="AG3248" s="7">
        <v>4.1024456218000003</v>
      </c>
    </row>
    <row r="3249" spans="1:33" ht="30" x14ac:dyDescent="0.25">
      <c r="A3249" s="1">
        <v>101759</v>
      </c>
      <c r="B3249" s="1">
        <v>20002000</v>
      </c>
      <c r="C3249" s="1">
        <v>9212109</v>
      </c>
      <c r="D3249" s="1">
        <v>142011</v>
      </c>
      <c r="E3249" s="248" t="s">
        <v>682</v>
      </c>
      <c r="F3249" s="1">
        <v>34203085</v>
      </c>
      <c r="G3249" s="1">
        <v>1.83</v>
      </c>
      <c r="H3249" s="1">
        <v>61.454491865816024</v>
      </c>
      <c r="I3249" s="1">
        <v>-33.350094048513427</v>
      </c>
      <c r="J3249" s="1">
        <v>6.3410179340655439</v>
      </c>
      <c r="K3249" s="1">
        <v>-59.081180634957022</v>
      </c>
      <c r="L3249" s="1">
        <v>58.542907857222417</v>
      </c>
      <c r="M3249" s="1">
        <v>68.775001525878906</v>
      </c>
      <c r="N3249" s="1">
        <v>0.96350520716773136</v>
      </c>
      <c r="O3249" s="1">
        <v>0.96533690096206171</v>
      </c>
      <c r="P3249" s="1">
        <v>0.93010713074810702</v>
      </c>
      <c r="Q3249" s="1">
        <v>0.96018749872843423</v>
      </c>
      <c r="R3249" s="1">
        <v>0.9329846751933194</v>
      </c>
      <c r="S3249" s="1">
        <v>0.89584022162583399</v>
      </c>
      <c r="T3249" s="1">
        <v>0.89584022162583399</v>
      </c>
      <c r="U3249" s="1">
        <v>0.93010713074810702</v>
      </c>
      <c r="V3249" s="1">
        <v>406.790663</v>
      </c>
      <c r="W3249" s="1">
        <v>379.211635</v>
      </c>
      <c r="X3249" s="1">
        <v>262.000766</v>
      </c>
      <c r="Y3249" s="1">
        <v>389.46</v>
      </c>
      <c r="Z3249" s="7">
        <v>74463.375599999999</v>
      </c>
      <c r="AA3249" s="7">
        <v>5.0247681348000004</v>
      </c>
      <c r="AB3249" s="7">
        <v>4.7393273471999997</v>
      </c>
      <c r="AC3249" s="7" t="s">
        <v>444</v>
      </c>
      <c r="AD3249" s="7" t="s">
        <v>445</v>
      </c>
      <c r="AE3249" s="7">
        <v>2.9726833783000002</v>
      </c>
      <c r="AF3249" s="7" t="s">
        <v>445</v>
      </c>
      <c r="AG3249" s="7">
        <v>5.1312167301000002</v>
      </c>
    </row>
    <row r="3250" spans="1:33" ht="30" x14ac:dyDescent="0.25">
      <c r="A3250" s="1">
        <v>103857</v>
      </c>
      <c r="B3250" s="1">
        <v>20003000</v>
      </c>
      <c r="C3250" s="1">
        <v>9212120</v>
      </c>
      <c r="D3250" s="1">
        <v>142018</v>
      </c>
      <c r="E3250" s="248" t="s">
        <v>683</v>
      </c>
      <c r="F3250" s="1">
        <v>34203085</v>
      </c>
      <c r="G3250" s="1">
        <v>1.83</v>
      </c>
      <c r="H3250" s="1">
        <v>43.179852941111847</v>
      </c>
      <c r="I3250" s="1">
        <v>-22.400927144047497</v>
      </c>
      <c r="J3250" s="1">
        <v>8.2392243081398284</v>
      </c>
      <c r="K3250" s="1">
        <v>-41.089193628775334</v>
      </c>
      <c r="L3250" s="1">
        <v>39.710730519982761</v>
      </c>
      <c r="M3250" s="1">
        <v>99.117500305175781</v>
      </c>
      <c r="N3250" s="1">
        <v>0.93480416615804041</v>
      </c>
      <c r="O3250" s="1">
        <v>0.96533690096206171</v>
      </c>
      <c r="P3250" s="1">
        <v>0.90240095676542698</v>
      </c>
      <c r="Q3250" s="1">
        <v>0.92980416615804029</v>
      </c>
      <c r="R3250" s="1">
        <v>0.9329846751933194</v>
      </c>
      <c r="S3250" s="1">
        <v>0.86749303795635435</v>
      </c>
      <c r="T3250" s="1">
        <v>0.86749303795635435</v>
      </c>
      <c r="U3250" s="1">
        <v>0.90240095676542698</v>
      </c>
      <c r="V3250" s="1">
        <v>406.790663</v>
      </c>
      <c r="W3250" s="1">
        <v>379.211635</v>
      </c>
      <c r="X3250" s="1">
        <v>262.000766</v>
      </c>
      <c r="Y3250" s="1">
        <v>389.46</v>
      </c>
      <c r="Z3250" s="7">
        <v>74463.375599999999</v>
      </c>
      <c r="AA3250" s="7">
        <v>7.6173419063000001</v>
      </c>
      <c r="AB3250" s="7">
        <v>6.9250140732999999</v>
      </c>
      <c r="AC3250" s="7" t="s">
        <v>444</v>
      </c>
      <c r="AD3250" s="7" t="s">
        <v>445</v>
      </c>
      <c r="AE3250" s="7">
        <v>4.5314748324999998</v>
      </c>
      <c r="AF3250" s="7" t="s">
        <v>445</v>
      </c>
      <c r="AG3250" s="7">
        <v>7.5533213378999999</v>
      </c>
    </row>
    <row r="3251" spans="1:33" ht="30" x14ac:dyDescent="0.25">
      <c r="A3251" s="1">
        <v>105955</v>
      </c>
      <c r="B3251" s="1">
        <v>20004000</v>
      </c>
      <c r="C3251" s="1">
        <v>9212120</v>
      </c>
      <c r="D3251" s="1">
        <v>142027</v>
      </c>
      <c r="E3251" s="248" t="s">
        <v>683</v>
      </c>
      <c r="F3251" s="1">
        <v>34203085</v>
      </c>
      <c r="G3251" s="1">
        <v>1.83</v>
      </c>
      <c r="H3251" s="1">
        <v>34.233299932805743</v>
      </c>
      <c r="I3251" s="1">
        <v>-19.649660741111397</v>
      </c>
      <c r="J3251" s="1">
        <v>4.5593781626130347</v>
      </c>
      <c r="K3251" s="1">
        <v>-33.080987355648645</v>
      </c>
      <c r="L3251" s="1">
        <v>32.200149585710463</v>
      </c>
      <c r="M3251" s="1">
        <v>99.117500305175781</v>
      </c>
      <c r="N3251" s="1">
        <v>0.93480416615804041</v>
      </c>
      <c r="O3251" s="1">
        <v>0.96533690096206171</v>
      </c>
      <c r="P3251" s="1">
        <v>0.90240095676542698</v>
      </c>
      <c r="Q3251" s="1">
        <v>0.92980416615804029</v>
      </c>
      <c r="R3251" s="1">
        <v>0.9329846751933194</v>
      </c>
      <c r="S3251" s="1">
        <v>0.86749303795635435</v>
      </c>
      <c r="T3251" s="1">
        <v>0.86749303795635435</v>
      </c>
      <c r="U3251" s="1">
        <v>0.90240095676542698</v>
      </c>
      <c r="V3251" s="1">
        <v>406.790663</v>
      </c>
      <c r="W3251" s="1">
        <v>379.211635</v>
      </c>
      <c r="X3251" s="1">
        <v>262.000766</v>
      </c>
      <c r="Y3251" s="1">
        <v>389.46</v>
      </c>
      <c r="Z3251" s="7">
        <v>74463.375599999999</v>
      </c>
      <c r="AA3251" s="7">
        <v>9.6273090853000003</v>
      </c>
      <c r="AB3251" s="7">
        <v>8.9961424376999997</v>
      </c>
      <c r="AC3251" s="7" t="s">
        <v>444</v>
      </c>
      <c r="AD3251" s="7" t="s">
        <v>445</v>
      </c>
      <c r="AE3251" s="7">
        <v>5.8705277142999996</v>
      </c>
      <c r="AF3251" s="7" t="s">
        <v>445</v>
      </c>
      <c r="AG3251" s="7">
        <v>9.6238992459000006</v>
      </c>
    </row>
    <row r="3252" spans="1:33" ht="30" x14ac:dyDescent="0.25">
      <c r="A3252" s="1">
        <v>108053</v>
      </c>
      <c r="B3252" s="1">
        <v>20005000</v>
      </c>
      <c r="C3252" s="1">
        <v>9212109</v>
      </c>
      <c r="D3252" s="1">
        <v>142036</v>
      </c>
      <c r="E3252" s="248" t="s">
        <v>682</v>
      </c>
      <c r="F3252" s="1">
        <v>34203085</v>
      </c>
      <c r="G3252" s="1">
        <v>1.83</v>
      </c>
      <c r="H3252" s="1">
        <v>76.833877688031407</v>
      </c>
      <c r="I3252" s="1">
        <v>-32.499282834792837</v>
      </c>
      <c r="J3252" s="1">
        <v>18.42778725233471</v>
      </c>
      <c r="K3252" s="1">
        <v>-73.551245196182833</v>
      </c>
      <c r="L3252" s="1">
        <v>69.477695445860377</v>
      </c>
      <c r="M3252" s="1">
        <v>68.775001525878906</v>
      </c>
      <c r="N3252" s="1">
        <v>0.96350520716773136</v>
      </c>
      <c r="O3252" s="1">
        <v>0.96533690096206171</v>
      </c>
      <c r="P3252" s="1">
        <v>0.93010713074810702</v>
      </c>
      <c r="Q3252" s="1">
        <v>0.96018749872843423</v>
      </c>
      <c r="R3252" s="1">
        <v>0.9329846751933194</v>
      </c>
      <c r="S3252" s="1">
        <v>0.89584022162583399</v>
      </c>
      <c r="T3252" s="1">
        <v>0.89584022162583399</v>
      </c>
      <c r="U3252" s="1">
        <v>0.93010713074810702</v>
      </c>
      <c r="V3252" s="1">
        <v>406.790663</v>
      </c>
      <c r="W3252" s="1">
        <v>379.211635</v>
      </c>
      <c r="X3252" s="1">
        <v>262.000766</v>
      </c>
      <c r="Y3252" s="1">
        <v>389.46</v>
      </c>
      <c r="Z3252" s="7">
        <v>74463.375599999999</v>
      </c>
      <c r="AA3252" s="7">
        <v>4.0765564906999998</v>
      </c>
      <c r="AB3252" s="7">
        <v>3.5905199162999999</v>
      </c>
      <c r="AC3252" s="7" t="s">
        <v>444</v>
      </c>
      <c r="AD3252" s="7" t="s">
        <v>445</v>
      </c>
      <c r="AE3252" s="7">
        <v>2.1911196561000001</v>
      </c>
      <c r="AF3252" s="7" t="s">
        <v>445</v>
      </c>
      <c r="AG3252" s="7">
        <v>3.9249951129</v>
      </c>
    </row>
    <row r="3253" spans="1:33" ht="30" x14ac:dyDescent="0.25">
      <c r="A3253" s="1">
        <v>110151</v>
      </c>
      <c r="B3253" s="1">
        <v>20006000</v>
      </c>
      <c r="C3253" s="1">
        <v>9212109</v>
      </c>
      <c r="D3253" s="1">
        <v>142043</v>
      </c>
      <c r="E3253" s="248" t="s">
        <v>682</v>
      </c>
      <c r="F3253" s="1">
        <v>34203085</v>
      </c>
      <c r="G3253" s="1">
        <v>1.83</v>
      </c>
      <c r="H3253" s="1">
        <v>64.210180066156298</v>
      </c>
      <c r="I3253" s="1">
        <v>-30.230906047657406</v>
      </c>
      <c r="J3253" s="1">
        <v>11.702198902418152</v>
      </c>
      <c r="K3253" s="1">
        <v>-62.110383505027556</v>
      </c>
      <c r="L3253" s="1">
        <v>59.232885832849661</v>
      </c>
      <c r="M3253" s="1">
        <v>68.775001525878906</v>
      </c>
      <c r="N3253" s="1">
        <v>0.96350520716773136</v>
      </c>
      <c r="O3253" s="1">
        <v>0.96533690096206171</v>
      </c>
      <c r="P3253" s="1">
        <v>0.93010713074810702</v>
      </c>
      <c r="Q3253" s="1">
        <v>0.96018749872843423</v>
      </c>
      <c r="R3253" s="1">
        <v>0.9329846751933194</v>
      </c>
      <c r="S3253" s="1">
        <v>0.89584022162583399</v>
      </c>
      <c r="T3253" s="1">
        <v>0.89584022162583399</v>
      </c>
      <c r="U3253" s="1">
        <v>0.93010713074810702</v>
      </c>
      <c r="V3253" s="1">
        <v>406.790663</v>
      </c>
      <c r="W3253" s="1">
        <v>379.211635</v>
      </c>
      <c r="X3253" s="1">
        <v>262.000766</v>
      </c>
      <c r="Y3253" s="1">
        <v>389.46</v>
      </c>
      <c r="Z3253" s="7">
        <v>74463.375599999999</v>
      </c>
      <c r="AA3253" s="7">
        <v>4.9545882463000002</v>
      </c>
      <c r="AB3253" s="7">
        <v>4.4930144318999998</v>
      </c>
      <c r="AC3253" s="7" t="s">
        <v>444</v>
      </c>
      <c r="AD3253" s="7" t="s">
        <v>445</v>
      </c>
      <c r="AE3253" s="7">
        <v>2.7789305271</v>
      </c>
      <c r="AF3253" s="7" t="s">
        <v>445</v>
      </c>
      <c r="AG3253" s="7">
        <v>4.8321894456000001</v>
      </c>
    </row>
    <row r="3254" spans="1:33" ht="30" x14ac:dyDescent="0.25">
      <c r="A3254" s="1">
        <v>112249</v>
      </c>
      <c r="B3254" s="1">
        <v>20007000</v>
      </c>
      <c r="C3254" s="1">
        <v>9212120</v>
      </c>
      <c r="D3254" s="1">
        <v>142050</v>
      </c>
      <c r="E3254" s="248" t="s">
        <v>683</v>
      </c>
      <c r="F3254" s="1">
        <v>34203085</v>
      </c>
      <c r="G3254" s="1">
        <v>1.83</v>
      </c>
      <c r="H3254" s="1">
        <v>43.092061292586877</v>
      </c>
      <c r="I3254" s="1">
        <v>-22.160754269272211</v>
      </c>
      <c r="J3254" s="1">
        <v>8.5633063241678133</v>
      </c>
      <c r="K3254" s="1">
        <v>-41.218588999343936</v>
      </c>
      <c r="L3254" s="1">
        <v>39.517116482699421</v>
      </c>
      <c r="M3254" s="1">
        <v>99.117500305175781</v>
      </c>
      <c r="N3254" s="1">
        <v>0.93480416615804041</v>
      </c>
      <c r="O3254" s="1">
        <v>0.96533690096206171</v>
      </c>
      <c r="P3254" s="1">
        <v>0.90240095676542698</v>
      </c>
      <c r="Q3254" s="1">
        <v>0.92980416615804029</v>
      </c>
      <c r="R3254" s="1">
        <v>0.9329846751933194</v>
      </c>
      <c r="S3254" s="1">
        <v>0.86749303795635435</v>
      </c>
      <c r="T3254" s="1">
        <v>0.86749303795635435</v>
      </c>
      <c r="U3254" s="1">
        <v>0.90240095676542698</v>
      </c>
      <c r="V3254" s="1">
        <v>406.790663</v>
      </c>
      <c r="W3254" s="1">
        <v>379.211635</v>
      </c>
      <c r="X3254" s="1">
        <v>262.000766</v>
      </c>
      <c r="Y3254" s="1">
        <v>389.46</v>
      </c>
      <c r="Z3254" s="7">
        <v>74463.375599999999</v>
      </c>
      <c r="AA3254" s="7">
        <v>7.6595625567000001</v>
      </c>
      <c r="AB3254" s="7">
        <v>6.9411597397999998</v>
      </c>
      <c r="AC3254" s="7" t="s">
        <v>444</v>
      </c>
      <c r="AD3254" s="7" t="s">
        <v>445</v>
      </c>
      <c r="AE3254" s="7">
        <v>4.5141101614999997</v>
      </c>
      <c r="AF3254" s="7" t="s">
        <v>445</v>
      </c>
      <c r="AG3254" s="7">
        <v>7.5264703414999996</v>
      </c>
    </row>
    <row r="3255" spans="1:33" ht="30" x14ac:dyDescent="0.25">
      <c r="A3255" s="1">
        <v>114347</v>
      </c>
      <c r="B3255" s="1">
        <v>20008000</v>
      </c>
      <c r="C3255" s="1">
        <v>9212120</v>
      </c>
      <c r="D3255" s="1">
        <v>142059</v>
      </c>
      <c r="E3255" s="248" t="s">
        <v>683</v>
      </c>
      <c r="F3255" s="1">
        <v>34203085</v>
      </c>
      <c r="G3255" s="1">
        <v>1.83</v>
      </c>
      <c r="H3255" s="1">
        <v>38.884548388191561</v>
      </c>
      <c r="I3255" s="1">
        <v>-23.005375976134509</v>
      </c>
      <c r="J3255" s="1">
        <v>4.8400081235885892</v>
      </c>
      <c r="K3255" s="1">
        <v>-37.820293787529721</v>
      </c>
      <c r="L3255" s="1">
        <v>36.710461926714558</v>
      </c>
      <c r="M3255" s="1">
        <v>99.117500305175781</v>
      </c>
      <c r="N3255" s="1">
        <v>0.93480416615804041</v>
      </c>
      <c r="O3255" s="1">
        <v>0.96533690096206171</v>
      </c>
      <c r="P3255" s="1">
        <v>0.90240095676542698</v>
      </c>
      <c r="Q3255" s="1">
        <v>0.92980416615804029</v>
      </c>
      <c r="R3255" s="1">
        <v>0.9329846751933194</v>
      </c>
      <c r="S3255" s="1">
        <v>0.86749303795635435</v>
      </c>
      <c r="T3255" s="1">
        <v>0.86749303795635435</v>
      </c>
      <c r="U3255" s="1">
        <v>0.90240095676542698</v>
      </c>
      <c r="V3255" s="1">
        <v>406.790663</v>
      </c>
      <c r="W3255" s="1">
        <v>379.211635</v>
      </c>
      <c r="X3255" s="1">
        <v>262.000766</v>
      </c>
      <c r="Y3255" s="1">
        <v>389.46</v>
      </c>
      <c r="Z3255" s="7">
        <v>74463.375599999999</v>
      </c>
      <c r="AA3255" s="7">
        <v>8.3216190774999994</v>
      </c>
      <c r="AB3255" s="7">
        <v>7.8004350423000002</v>
      </c>
      <c r="AC3255" s="7" t="s">
        <v>444</v>
      </c>
      <c r="AD3255" s="7" t="s">
        <v>445</v>
      </c>
      <c r="AE3255" s="7">
        <v>5.0095736357999998</v>
      </c>
      <c r="AF3255" s="7" t="s">
        <v>445</v>
      </c>
      <c r="AG3255" s="7">
        <v>8.2926056735000007</v>
      </c>
    </row>
    <row r="3256" spans="1:33" ht="30" x14ac:dyDescent="0.25">
      <c r="A3256" s="1">
        <v>117529</v>
      </c>
      <c r="B3256" s="1">
        <v>20009000</v>
      </c>
      <c r="C3256" s="1">
        <v>9212109</v>
      </c>
      <c r="D3256" s="1">
        <v>142070</v>
      </c>
      <c r="E3256" s="248" t="s">
        <v>682</v>
      </c>
      <c r="F3256" s="1">
        <v>34203085</v>
      </c>
      <c r="G3256" s="1">
        <v>1.83</v>
      </c>
      <c r="H3256" s="1">
        <v>67.182959867285518</v>
      </c>
      <c r="I3256" s="1">
        <v>-30.892597592743869</v>
      </c>
      <c r="J3256" s="1">
        <v>12.219673749939567</v>
      </c>
      <c r="K3256" s="1">
        <v>-63.93801514761288</v>
      </c>
      <c r="L3256" s="1">
        <v>61.984302569103882</v>
      </c>
      <c r="M3256" s="1">
        <v>68.775001525878906</v>
      </c>
      <c r="N3256" s="1">
        <v>0.96350520716773136</v>
      </c>
      <c r="O3256" s="1">
        <v>0.96533690096206171</v>
      </c>
      <c r="P3256" s="1">
        <v>0.93010713074810702</v>
      </c>
      <c r="Q3256" s="1">
        <v>0.96018749872843423</v>
      </c>
      <c r="R3256" s="1">
        <v>0.9329846751933194</v>
      </c>
      <c r="S3256" s="1">
        <v>0.89584022162583399</v>
      </c>
      <c r="T3256" s="1">
        <v>0.89584022162583399</v>
      </c>
      <c r="U3256" s="1">
        <v>0.93010713074810702</v>
      </c>
      <c r="V3256" s="1">
        <v>406.790663</v>
      </c>
      <c r="W3256" s="1">
        <v>379.211635</v>
      </c>
      <c r="X3256" s="1">
        <v>262.000766</v>
      </c>
      <c r="Y3256" s="1">
        <v>389.46</v>
      </c>
      <c r="Z3256" s="7">
        <v>74463.375599999999</v>
      </c>
      <c r="AA3256" s="7">
        <v>4.6902704580999997</v>
      </c>
      <c r="AB3256" s="7">
        <v>4.2499539537000004</v>
      </c>
      <c r="AC3256" s="7" t="s">
        <v>444</v>
      </c>
      <c r="AD3256" s="7" t="s">
        <v>445</v>
      </c>
      <c r="AE3256" s="7">
        <v>2.6709119564999999</v>
      </c>
      <c r="AF3256" s="7" t="s">
        <v>445</v>
      </c>
      <c r="AG3256" s="7">
        <v>4.6654796416000002</v>
      </c>
    </row>
    <row r="3257" spans="1:33" ht="45" x14ac:dyDescent="0.25">
      <c r="A3257" s="1">
        <v>117530</v>
      </c>
      <c r="B3257" s="1">
        <v>20009000</v>
      </c>
      <c r="C3257" s="1">
        <v>9212108</v>
      </c>
      <c r="D3257" s="1">
        <v>142069</v>
      </c>
      <c r="E3257" s="248" t="s">
        <v>681</v>
      </c>
      <c r="F3257" s="1">
        <v>34203085</v>
      </c>
      <c r="G3257" s="1">
        <v>1.83</v>
      </c>
      <c r="H3257" s="1">
        <v>61.455100890955137</v>
      </c>
      <c r="I3257" s="1">
        <v>-12.543048467274158</v>
      </c>
      <c r="J3257" s="1">
        <v>26.611563509508887</v>
      </c>
      <c r="K3257" s="1">
        <v>-58.581379477074805</v>
      </c>
      <c r="L3257" s="1">
        <v>53.430210676601661</v>
      </c>
      <c r="M3257" s="1">
        <v>46.049999237060547</v>
      </c>
      <c r="N3257" s="1">
        <v>0.98086458391613429</v>
      </c>
      <c r="O3257" s="1">
        <v>0.96533690096206171</v>
      </c>
      <c r="P3257" s="1">
        <v>0.94686477770104316</v>
      </c>
      <c r="Q3257" s="1">
        <v>0.97912500063578289</v>
      </c>
      <c r="R3257" s="1">
        <v>0.9329846751933194</v>
      </c>
      <c r="S3257" s="1">
        <v>0.91350862069183458</v>
      </c>
      <c r="T3257" s="1">
        <v>0.91350862069183458</v>
      </c>
      <c r="U3257" s="1">
        <v>0.94686477770104316</v>
      </c>
      <c r="V3257" s="1">
        <v>406.790663</v>
      </c>
      <c r="W3257" s="1">
        <v>379.211635</v>
      </c>
      <c r="X3257" s="1">
        <v>262.000766</v>
      </c>
      <c r="Y3257" s="1">
        <v>389.46</v>
      </c>
      <c r="Z3257" s="7">
        <v>74463.375599999999</v>
      </c>
      <c r="AA3257" s="7">
        <v>5.7202082105000001</v>
      </c>
      <c r="AB3257" s="7">
        <v>4.8426743309000004</v>
      </c>
      <c r="AC3257" s="7" t="s">
        <v>444</v>
      </c>
      <c r="AD3257" s="7" t="s">
        <v>445</v>
      </c>
      <c r="AE3257" s="7">
        <v>3.0855978556000001</v>
      </c>
      <c r="AF3257" s="7" t="s">
        <v>445</v>
      </c>
      <c r="AG3257" s="7">
        <v>5.2949346638000003</v>
      </c>
    </row>
    <row r="3258" spans="1:33" ht="30" x14ac:dyDescent="0.25">
      <c r="A3258" s="1">
        <v>121725</v>
      </c>
      <c r="B3258" s="1">
        <v>20010000</v>
      </c>
      <c r="C3258" s="1">
        <v>9212109</v>
      </c>
      <c r="D3258" s="1">
        <v>142080</v>
      </c>
      <c r="E3258" s="248" t="s">
        <v>682</v>
      </c>
      <c r="F3258" s="1">
        <v>34203085</v>
      </c>
      <c r="G3258" s="1">
        <v>1.83</v>
      </c>
      <c r="H3258" s="1">
        <v>61.276225113980253</v>
      </c>
      <c r="I3258" s="1">
        <v>-37.258749339199277</v>
      </c>
      <c r="J3258" s="1">
        <v>1.2883932694432345</v>
      </c>
      <c r="K3258" s="1">
        <v>-57.496906681592556</v>
      </c>
      <c r="L3258" s="1">
        <v>60.644265701293413</v>
      </c>
      <c r="M3258" s="1">
        <v>68.775001525878906</v>
      </c>
      <c r="N3258" s="1">
        <v>0.96350520716773136</v>
      </c>
      <c r="O3258" s="1">
        <v>0.96533690096206171</v>
      </c>
      <c r="P3258" s="1">
        <v>0.93010713074810702</v>
      </c>
      <c r="Q3258" s="1">
        <v>0.96018749872843423</v>
      </c>
      <c r="R3258" s="1">
        <v>0.9329846751933194</v>
      </c>
      <c r="S3258" s="1">
        <v>0.89584022162583399</v>
      </c>
      <c r="T3258" s="1">
        <v>0.89584022162583399</v>
      </c>
      <c r="U3258" s="1">
        <v>0.93010713074810702</v>
      </c>
      <c r="V3258" s="1">
        <v>406.790663</v>
      </c>
      <c r="W3258" s="1">
        <v>379.211635</v>
      </c>
      <c r="X3258" s="1">
        <v>262.000766</v>
      </c>
      <c r="Y3258" s="1">
        <v>389.46</v>
      </c>
      <c r="Z3258" s="7">
        <v>74463.375599999999</v>
      </c>
      <c r="AA3258" s="7">
        <v>4.8160065373999998</v>
      </c>
      <c r="AB3258" s="7">
        <v>4.7560243816999996</v>
      </c>
      <c r="AC3258" s="7" t="s">
        <v>444</v>
      </c>
      <c r="AD3258" s="7" t="s">
        <v>445</v>
      </c>
      <c r="AE3258" s="7">
        <v>3.0821469854000001</v>
      </c>
      <c r="AF3258" s="7" t="s">
        <v>445</v>
      </c>
      <c r="AG3258" s="7">
        <v>5.3001567222999997</v>
      </c>
    </row>
    <row r="3259" spans="1:33" ht="45" x14ac:dyDescent="0.25">
      <c r="A3259" s="1">
        <v>121726</v>
      </c>
      <c r="B3259" s="1">
        <v>20010000</v>
      </c>
      <c r="C3259" s="1">
        <v>9212108</v>
      </c>
      <c r="D3259" s="1">
        <v>142079</v>
      </c>
      <c r="E3259" s="248" t="s">
        <v>681</v>
      </c>
      <c r="F3259" s="1">
        <v>34203085</v>
      </c>
      <c r="G3259" s="1">
        <v>1.83</v>
      </c>
      <c r="H3259" s="1">
        <v>55.535788217231875</v>
      </c>
      <c r="I3259" s="1">
        <v>-18.956964967790032</v>
      </c>
      <c r="J3259" s="1">
        <v>15.692861470564047</v>
      </c>
      <c r="K3259" s="1">
        <v>-52.092505735860527</v>
      </c>
      <c r="L3259" s="1">
        <v>49.594572408275987</v>
      </c>
      <c r="M3259" s="1">
        <v>46.049999237060547</v>
      </c>
      <c r="N3259" s="1">
        <v>0.98086458391613429</v>
      </c>
      <c r="O3259" s="1">
        <v>0.96533690096206171</v>
      </c>
      <c r="P3259" s="1">
        <v>0.94686477770104316</v>
      </c>
      <c r="Q3259" s="1">
        <v>0.97912500063578289</v>
      </c>
      <c r="R3259" s="1">
        <v>0.9329846751933194</v>
      </c>
      <c r="S3259" s="1">
        <v>0.91350862069183458</v>
      </c>
      <c r="T3259" s="1">
        <v>0.91350862069183458</v>
      </c>
      <c r="U3259" s="1">
        <v>0.94686477770104316</v>
      </c>
      <c r="V3259" s="1">
        <v>406.790663</v>
      </c>
      <c r="W3259" s="1">
        <v>379.211635</v>
      </c>
      <c r="X3259" s="1">
        <v>262.000766</v>
      </c>
      <c r="Y3259" s="1">
        <v>389.46</v>
      </c>
      <c r="Z3259" s="7">
        <v>74463.375599999999</v>
      </c>
      <c r="AA3259" s="7">
        <v>6.2399483055999996</v>
      </c>
      <c r="AB3259" s="7">
        <v>5.4654190028</v>
      </c>
      <c r="AC3259" s="7" t="s">
        <v>444</v>
      </c>
      <c r="AD3259" s="7" t="s">
        <v>445</v>
      </c>
      <c r="AE3259" s="7">
        <v>3.5945180594999999</v>
      </c>
      <c r="AF3259" s="7" t="s">
        <v>445</v>
      </c>
      <c r="AG3259" s="7">
        <v>6.0790596673000001</v>
      </c>
    </row>
    <row r="3260" spans="1:33" ht="30" x14ac:dyDescent="0.25">
      <c r="A3260" s="1">
        <v>124837</v>
      </c>
      <c r="B3260" s="1">
        <v>20011000</v>
      </c>
      <c r="C3260" s="1">
        <v>9212120</v>
      </c>
      <c r="D3260" s="1">
        <v>142087</v>
      </c>
      <c r="E3260" s="248" t="s">
        <v>683</v>
      </c>
      <c r="F3260" s="1">
        <v>34203085</v>
      </c>
      <c r="G3260" s="1">
        <v>1.83</v>
      </c>
      <c r="H3260" s="1">
        <v>44.918348119380624</v>
      </c>
      <c r="I3260" s="1">
        <v>-22.430241169020793</v>
      </c>
      <c r="J3260" s="1">
        <v>9.3436240534218626</v>
      </c>
      <c r="K3260" s="1">
        <v>-42.680057250025214</v>
      </c>
      <c r="L3260" s="1">
        <v>41.05587432801503</v>
      </c>
      <c r="M3260" s="1">
        <v>99.117500305175781</v>
      </c>
      <c r="N3260" s="1">
        <v>0.93480416615804041</v>
      </c>
      <c r="O3260" s="1">
        <v>0.96533690096206171</v>
      </c>
      <c r="P3260" s="1">
        <v>0.90240095676542698</v>
      </c>
      <c r="Q3260" s="1">
        <v>0.92980416615804029</v>
      </c>
      <c r="R3260" s="1">
        <v>0.9329846751933194</v>
      </c>
      <c r="S3260" s="1">
        <v>0.86749303795635435</v>
      </c>
      <c r="T3260" s="1">
        <v>0.86749303795635435</v>
      </c>
      <c r="U3260" s="1">
        <v>0.90240095676542698</v>
      </c>
      <c r="V3260" s="1">
        <v>406.790663</v>
      </c>
      <c r="W3260" s="1">
        <v>379.211635</v>
      </c>
      <c r="X3260" s="1">
        <v>262.000766</v>
      </c>
      <c r="Y3260" s="1">
        <v>389.46</v>
      </c>
      <c r="Z3260" s="7">
        <v>74463.375599999999</v>
      </c>
      <c r="AA3260" s="7">
        <v>7.3350055952000002</v>
      </c>
      <c r="AB3260" s="7">
        <v>6.6182886630000004</v>
      </c>
      <c r="AC3260" s="7" t="s">
        <v>444</v>
      </c>
      <c r="AD3260" s="7" t="s">
        <v>445</v>
      </c>
      <c r="AE3260" s="7">
        <v>4.3252937106999996</v>
      </c>
      <c r="AF3260" s="7" t="s">
        <v>445</v>
      </c>
      <c r="AG3260" s="7">
        <v>7.2345034019999996</v>
      </c>
    </row>
    <row r="3261" spans="1:33" ht="30" x14ac:dyDescent="0.25">
      <c r="A3261" s="1">
        <v>126935</v>
      </c>
      <c r="B3261" s="1">
        <v>20012000</v>
      </c>
      <c r="C3261" s="1">
        <v>9212109</v>
      </c>
      <c r="D3261" s="1">
        <v>142096</v>
      </c>
      <c r="E3261" s="248" t="s">
        <v>682</v>
      </c>
      <c r="F3261" s="1">
        <v>34203085</v>
      </c>
      <c r="G3261" s="1">
        <v>1.83</v>
      </c>
      <c r="H3261" s="1">
        <v>61.511145630285633</v>
      </c>
      <c r="I3261" s="1">
        <v>-32.989648466895424</v>
      </c>
      <c r="J3261" s="1">
        <v>6.7572135816061589</v>
      </c>
      <c r="K3261" s="1">
        <v>-59.164271914245347</v>
      </c>
      <c r="L3261" s="1">
        <v>58.427109944718723</v>
      </c>
      <c r="M3261" s="1">
        <v>68.775001525878906</v>
      </c>
      <c r="N3261" s="1">
        <v>0.96350520716773136</v>
      </c>
      <c r="O3261" s="1">
        <v>0.96533690096206171</v>
      </c>
      <c r="P3261" s="1">
        <v>0.93010713074810702</v>
      </c>
      <c r="Q3261" s="1">
        <v>0.96018749872843423</v>
      </c>
      <c r="R3261" s="1">
        <v>0.9329846751933194</v>
      </c>
      <c r="S3261" s="1">
        <v>0.89584022162583399</v>
      </c>
      <c r="T3261" s="1">
        <v>0.89584022162583399</v>
      </c>
      <c r="U3261" s="1">
        <v>0.93010713074810702</v>
      </c>
      <c r="V3261" s="1">
        <v>406.790663</v>
      </c>
      <c r="W3261" s="1">
        <v>379.211635</v>
      </c>
      <c r="X3261" s="1">
        <v>262.000766</v>
      </c>
      <c r="Y3261" s="1">
        <v>389.46</v>
      </c>
      <c r="Z3261" s="7">
        <v>74463.375599999999</v>
      </c>
      <c r="AA3261" s="7">
        <v>5.0367087488999998</v>
      </c>
      <c r="AB3261" s="7">
        <v>4.7340412401999998</v>
      </c>
      <c r="AC3261" s="7" t="s">
        <v>444</v>
      </c>
      <c r="AD3261" s="7" t="s">
        <v>445</v>
      </c>
      <c r="AE3261" s="7">
        <v>2.9671040763000001</v>
      </c>
      <c r="AF3261" s="7" t="s">
        <v>445</v>
      </c>
      <c r="AG3261" s="7">
        <v>5.1226059482000004</v>
      </c>
    </row>
    <row r="3262" spans="1:33" ht="30" x14ac:dyDescent="0.25">
      <c r="A3262" s="1">
        <v>129033</v>
      </c>
      <c r="B3262" s="1">
        <v>20013000</v>
      </c>
      <c r="C3262" s="1">
        <v>9212109</v>
      </c>
      <c r="D3262" s="1">
        <v>142105</v>
      </c>
      <c r="E3262" s="248" t="s">
        <v>682</v>
      </c>
      <c r="F3262" s="1">
        <v>34203085</v>
      </c>
      <c r="G3262" s="1">
        <v>1.83</v>
      </c>
      <c r="H3262" s="1">
        <v>88.341752195285437</v>
      </c>
      <c r="I3262" s="1">
        <v>-49.872647663486859</v>
      </c>
      <c r="J3262" s="1">
        <v>10.648948594446388</v>
      </c>
      <c r="K3262" s="1">
        <v>-82.336642505166537</v>
      </c>
      <c r="L3262" s="1">
        <v>83.530242495411002</v>
      </c>
      <c r="M3262" s="1">
        <v>68.775001525878906</v>
      </c>
      <c r="N3262" s="1">
        <v>0.96350520716773136</v>
      </c>
      <c r="O3262" s="1">
        <v>0.96533690096206171</v>
      </c>
      <c r="P3262" s="1">
        <v>0.93010713074810702</v>
      </c>
      <c r="Q3262" s="1">
        <v>0.96018749872843423</v>
      </c>
      <c r="R3262" s="1">
        <v>0.9329846751933194</v>
      </c>
      <c r="S3262" s="1">
        <v>0.89584022162583399</v>
      </c>
      <c r="T3262" s="1">
        <v>0.89584022162583399</v>
      </c>
      <c r="U3262" s="1">
        <v>0.93010713074810702</v>
      </c>
      <c r="V3262" s="1">
        <v>406.790663</v>
      </c>
      <c r="W3262" s="1">
        <v>379.211635</v>
      </c>
      <c r="X3262" s="1">
        <v>262.000766</v>
      </c>
      <c r="Y3262" s="1">
        <v>389.46</v>
      </c>
      <c r="Z3262" s="7">
        <v>74463.375599999999</v>
      </c>
      <c r="AA3262" s="7">
        <v>3.2225119338999999</v>
      </c>
      <c r="AB3262" s="7">
        <v>2.9925339605999999</v>
      </c>
      <c r="AC3262" s="7" t="s">
        <v>444</v>
      </c>
      <c r="AD3262" s="7" t="s">
        <v>445</v>
      </c>
      <c r="AE3262" s="7">
        <v>1.8506241831000001</v>
      </c>
      <c r="AF3262" s="7" t="s">
        <v>445</v>
      </c>
      <c r="AG3262" s="7">
        <v>3.3994934954999998</v>
      </c>
    </row>
    <row r="3263" spans="1:33" ht="30" x14ac:dyDescent="0.25">
      <c r="A3263" s="1">
        <v>131131</v>
      </c>
      <c r="B3263" s="1">
        <v>20014000</v>
      </c>
      <c r="C3263" s="1">
        <v>9212120</v>
      </c>
      <c r="D3263" s="1">
        <v>142112</v>
      </c>
      <c r="E3263" s="248" t="s">
        <v>683</v>
      </c>
      <c r="F3263" s="1">
        <v>34203085</v>
      </c>
      <c r="G3263" s="1">
        <v>1.83</v>
      </c>
      <c r="H3263" s="1">
        <v>48.969867205465299</v>
      </c>
      <c r="I3263" s="1">
        <v>-22.472576597780321</v>
      </c>
      <c r="J3263" s="1">
        <v>12.189516358694966</v>
      </c>
      <c r="K3263" s="1">
        <v>-46.675351670481326</v>
      </c>
      <c r="L3263" s="1">
        <v>44.15994344162754</v>
      </c>
      <c r="M3263" s="1">
        <v>99.117500305175781</v>
      </c>
      <c r="N3263" s="1">
        <v>0.93480416615804041</v>
      </c>
      <c r="O3263" s="1">
        <v>0.96533690096206171</v>
      </c>
      <c r="P3263" s="1">
        <v>0.90240095676542698</v>
      </c>
      <c r="Q3263" s="1">
        <v>0.92980416615804029</v>
      </c>
      <c r="R3263" s="1">
        <v>0.9329846751933194</v>
      </c>
      <c r="S3263" s="1">
        <v>0.86749303795635435</v>
      </c>
      <c r="T3263" s="1">
        <v>0.86749303795635435</v>
      </c>
      <c r="U3263" s="1">
        <v>0.90240095676542698</v>
      </c>
      <c r="V3263" s="1">
        <v>406.790663</v>
      </c>
      <c r="W3263" s="1">
        <v>379.211635</v>
      </c>
      <c r="X3263" s="1">
        <v>262.000766</v>
      </c>
      <c r="Y3263" s="1">
        <v>389.46</v>
      </c>
      <c r="Z3263" s="7">
        <v>74463.375599999999</v>
      </c>
      <c r="AA3263" s="7">
        <v>6.7491254645999996</v>
      </c>
      <c r="AB3263" s="7">
        <v>5.9879899980999998</v>
      </c>
      <c r="AC3263" s="7" t="s">
        <v>444</v>
      </c>
      <c r="AD3263" s="7" t="s">
        <v>445</v>
      </c>
      <c r="AE3263" s="7">
        <v>3.8694617674999998</v>
      </c>
      <c r="AF3263" s="7" t="s">
        <v>445</v>
      </c>
      <c r="AG3263" s="7">
        <v>6.5296503196</v>
      </c>
    </row>
    <row r="3264" spans="1:33" ht="30" x14ac:dyDescent="0.25">
      <c r="A3264" s="1">
        <v>133229</v>
      </c>
      <c r="B3264" s="1">
        <v>20015000</v>
      </c>
      <c r="C3264" s="1">
        <v>9212120</v>
      </c>
      <c r="D3264" s="1">
        <v>142119</v>
      </c>
      <c r="E3264" s="248" t="s">
        <v>683</v>
      </c>
      <c r="F3264" s="1">
        <v>34203085</v>
      </c>
      <c r="G3264" s="1">
        <v>1.83</v>
      </c>
      <c r="H3264" s="1">
        <v>37.22214513036986</v>
      </c>
      <c r="I3264" s="1">
        <v>-19.232393721115333</v>
      </c>
      <c r="J3264" s="1">
        <v>7.1309561664560643</v>
      </c>
      <c r="K3264" s="1">
        <v>-36.054169055770103</v>
      </c>
      <c r="L3264" s="1">
        <v>34.221976222290152</v>
      </c>
      <c r="M3264" s="1">
        <v>99.117500305175781</v>
      </c>
      <c r="N3264" s="1">
        <v>0.93480416615804041</v>
      </c>
      <c r="O3264" s="1">
        <v>0.96533690096206171</v>
      </c>
      <c r="P3264" s="1">
        <v>0.90240095676542698</v>
      </c>
      <c r="Q3264" s="1">
        <v>0.92980416615804029</v>
      </c>
      <c r="R3264" s="1">
        <v>0.9329846751933194</v>
      </c>
      <c r="S3264" s="1">
        <v>0.86749303795635435</v>
      </c>
      <c r="T3264" s="1">
        <v>0.86749303795635435</v>
      </c>
      <c r="U3264" s="1">
        <v>0.90240095676542698</v>
      </c>
      <c r="V3264" s="1">
        <v>406.790663</v>
      </c>
      <c r="W3264" s="1">
        <v>379.211635</v>
      </c>
      <c r="X3264" s="1">
        <v>262.000766</v>
      </c>
      <c r="Y3264" s="1">
        <v>389.46</v>
      </c>
      <c r="Z3264" s="7">
        <v>74463.375599999999</v>
      </c>
      <c r="AA3264" s="7">
        <v>8.9994500614999993</v>
      </c>
      <c r="AB3264" s="7">
        <v>8.1934771905999995</v>
      </c>
      <c r="AC3264" s="7" t="s">
        <v>444</v>
      </c>
      <c r="AD3264" s="7" t="s">
        <v>445</v>
      </c>
      <c r="AE3264" s="7">
        <v>5.3039544772999996</v>
      </c>
      <c r="AF3264" s="7" t="s">
        <v>445</v>
      </c>
      <c r="AG3264" s="7">
        <v>8.7478068646999994</v>
      </c>
    </row>
    <row r="3265" spans="1:33" ht="30" x14ac:dyDescent="0.25">
      <c r="A3265" s="1">
        <v>135327</v>
      </c>
      <c r="B3265" s="1">
        <v>20016000</v>
      </c>
      <c r="C3265" s="1">
        <v>9212120</v>
      </c>
      <c r="D3265" s="1">
        <v>142126</v>
      </c>
      <c r="E3265" s="248" t="s">
        <v>683</v>
      </c>
      <c r="F3265" s="1">
        <v>34203085</v>
      </c>
      <c r="G3265" s="1">
        <v>1.83</v>
      </c>
      <c r="H3265" s="1">
        <v>46.882955041137627</v>
      </c>
      <c r="I3265" s="1">
        <v>-21.497289868376726</v>
      </c>
      <c r="J3265" s="1">
        <v>11.41689730258889</v>
      </c>
      <c r="K3265" s="1">
        <v>-44.468500011116646</v>
      </c>
      <c r="L3265" s="1">
        <v>42.348615068120353</v>
      </c>
      <c r="M3265" s="1">
        <v>99.117500305175781</v>
      </c>
      <c r="N3265" s="1">
        <v>0.93480416615804041</v>
      </c>
      <c r="O3265" s="1">
        <v>0.96533690096206171</v>
      </c>
      <c r="P3265" s="1">
        <v>0.90240095676542698</v>
      </c>
      <c r="Q3265" s="1">
        <v>0.92980416615804029</v>
      </c>
      <c r="R3265" s="1">
        <v>0.9329846751933194</v>
      </c>
      <c r="S3265" s="1">
        <v>0.86749303795635435</v>
      </c>
      <c r="T3265" s="1">
        <v>0.86749303795635435</v>
      </c>
      <c r="U3265" s="1">
        <v>0.90240095676542698</v>
      </c>
      <c r="V3265" s="1">
        <v>406.790663</v>
      </c>
      <c r="W3265" s="1">
        <v>379.211635</v>
      </c>
      <c r="X3265" s="1">
        <v>262.000766</v>
      </c>
      <c r="Y3265" s="1">
        <v>389.46</v>
      </c>
      <c r="Z3265" s="7">
        <v>74463.375599999999</v>
      </c>
      <c r="AA3265" s="7">
        <v>7.0805698531000001</v>
      </c>
      <c r="AB3265" s="7">
        <v>6.2990480643</v>
      </c>
      <c r="AC3265" s="7" t="s">
        <v>444</v>
      </c>
      <c r="AD3265" s="7" t="s">
        <v>445</v>
      </c>
      <c r="AE3265" s="7">
        <v>4.111120015</v>
      </c>
      <c r="AF3265" s="7" t="s">
        <v>445</v>
      </c>
      <c r="AG3265" s="7">
        <v>6.9033265464999998</v>
      </c>
    </row>
    <row r="3266" spans="1:33" ht="30" x14ac:dyDescent="0.25">
      <c r="A3266" s="1">
        <v>137425</v>
      </c>
      <c r="B3266" s="1">
        <v>20017000</v>
      </c>
      <c r="C3266" s="1">
        <v>9212120</v>
      </c>
      <c r="D3266" s="1">
        <v>142133</v>
      </c>
      <c r="E3266" s="248" t="s">
        <v>683</v>
      </c>
      <c r="F3266" s="1">
        <v>34203085</v>
      </c>
      <c r="G3266" s="1">
        <v>1.83</v>
      </c>
      <c r="H3266" s="1">
        <v>33.988731845179828</v>
      </c>
      <c r="I3266" s="1">
        <v>-21.95723579018571</v>
      </c>
      <c r="J3266" s="1">
        <v>1.9156309967223526</v>
      </c>
      <c r="K3266" s="1">
        <v>-32.706079815720585</v>
      </c>
      <c r="L3266" s="1">
        <v>33.075065100255181</v>
      </c>
      <c r="M3266" s="1">
        <v>99.117500305175781</v>
      </c>
      <c r="N3266" s="1">
        <v>0.93480416615804041</v>
      </c>
      <c r="O3266" s="1">
        <v>0.96533690096206171</v>
      </c>
      <c r="P3266" s="1">
        <v>0.90240095676542698</v>
      </c>
      <c r="Q3266" s="1">
        <v>0.92980416615804029</v>
      </c>
      <c r="R3266" s="1">
        <v>0.9329846751933194</v>
      </c>
      <c r="S3266" s="1">
        <v>0.86749303795635435</v>
      </c>
      <c r="T3266" s="1">
        <v>0.86749303795635435</v>
      </c>
      <c r="U3266" s="1">
        <v>0.90240095676542698</v>
      </c>
      <c r="V3266" s="1">
        <v>406.790663</v>
      </c>
      <c r="W3266" s="1">
        <v>379.211635</v>
      </c>
      <c r="X3266" s="1">
        <v>262.000766</v>
      </c>
      <c r="Y3266" s="1">
        <v>389.46</v>
      </c>
      <c r="Z3266" s="7">
        <v>74463.375599999999</v>
      </c>
      <c r="AA3266" s="7">
        <v>9.3461910415999991</v>
      </c>
      <c r="AB3266" s="7">
        <v>9.0680703181000002</v>
      </c>
      <c r="AC3266" s="7" t="s">
        <v>444</v>
      </c>
      <c r="AD3266" s="7" t="s">
        <v>445</v>
      </c>
      <c r="AE3266" s="7">
        <v>5.9492841001999999</v>
      </c>
      <c r="AF3266" s="7" t="s">
        <v>445</v>
      </c>
      <c r="AG3266" s="7">
        <v>9.7456802710999995</v>
      </c>
    </row>
    <row r="3267" spans="1:33" ht="30" x14ac:dyDescent="0.25">
      <c r="A3267" s="1">
        <v>139523</v>
      </c>
      <c r="B3267" s="1">
        <v>20018000</v>
      </c>
      <c r="C3267" s="1">
        <v>9212120</v>
      </c>
      <c r="D3267" s="1">
        <v>142139</v>
      </c>
      <c r="E3267" s="248" t="s">
        <v>683</v>
      </c>
      <c r="F3267" s="1">
        <v>34203085</v>
      </c>
      <c r="G3267" s="1">
        <v>1.83</v>
      </c>
      <c r="H3267" s="1">
        <v>40.054490137424615</v>
      </c>
      <c r="I3267" s="1">
        <v>-19.550720971408023</v>
      </c>
      <c r="J3267" s="1">
        <v>8.7492860413398539</v>
      </c>
      <c r="K3267" s="1">
        <v>-38.296129431162306</v>
      </c>
      <c r="L3267" s="1">
        <v>36.478977221185623</v>
      </c>
      <c r="M3267" s="1">
        <v>99.117500305175781</v>
      </c>
      <c r="N3267" s="1">
        <v>0.93480416615804041</v>
      </c>
      <c r="O3267" s="1">
        <v>0.96533690096206171</v>
      </c>
      <c r="P3267" s="1">
        <v>0.90240095676542698</v>
      </c>
      <c r="Q3267" s="1">
        <v>0.92980416615804029</v>
      </c>
      <c r="R3267" s="1">
        <v>0.9329846751933194</v>
      </c>
      <c r="S3267" s="1">
        <v>0.86749303795635435</v>
      </c>
      <c r="T3267" s="1">
        <v>0.86749303795635435</v>
      </c>
      <c r="U3267" s="1">
        <v>0.90240095676542698</v>
      </c>
      <c r="V3267" s="1">
        <v>406.790663</v>
      </c>
      <c r="W3267" s="1">
        <v>379.211635</v>
      </c>
      <c r="X3267" s="1">
        <v>262.000766</v>
      </c>
      <c r="Y3267" s="1">
        <v>389.46</v>
      </c>
      <c r="Z3267" s="7">
        <v>74463.375599999999</v>
      </c>
      <c r="AA3267" s="7">
        <v>8.3807712910000003</v>
      </c>
      <c r="AB3267" s="7">
        <v>7.5433852999999997</v>
      </c>
      <c r="AC3267" s="7" t="s">
        <v>444</v>
      </c>
      <c r="AD3267" s="7" t="s">
        <v>445</v>
      </c>
      <c r="AE3267" s="7">
        <v>4.9349037049</v>
      </c>
      <c r="AF3267" s="7" t="s">
        <v>445</v>
      </c>
      <c r="AG3267" s="7">
        <v>8.1771435349000008</v>
      </c>
    </row>
    <row r="3268" spans="1:33" ht="30" x14ac:dyDescent="0.25">
      <c r="A3268" s="1">
        <v>141621</v>
      </c>
      <c r="B3268" s="1">
        <v>20019000</v>
      </c>
      <c r="C3268" s="1">
        <v>9212120</v>
      </c>
      <c r="D3268" s="1">
        <v>142147</v>
      </c>
      <c r="E3268" s="248" t="s">
        <v>683</v>
      </c>
      <c r="F3268" s="1">
        <v>34203085</v>
      </c>
      <c r="G3268" s="1">
        <v>1.83</v>
      </c>
      <c r="H3268" s="1">
        <v>39.383647599865114</v>
      </c>
      <c r="I3268" s="1">
        <v>-20.446090526893329</v>
      </c>
      <c r="J3268" s="1">
        <v>7.5324755030134103</v>
      </c>
      <c r="K3268" s="1">
        <v>-37.6408349254895</v>
      </c>
      <c r="L3268" s="1">
        <v>36.213671460264315</v>
      </c>
      <c r="M3268" s="1">
        <v>99.117500305175781</v>
      </c>
      <c r="N3268" s="1">
        <v>0.93480416615804041</v>
      </c>
      <c r="O3268" s="1">
        <v>0.96533690096206171</v>
      </c>
      <c r="P3268" s="1">
        <v>0.90240095676542698</v>
      </c>
      <c r="Q3268" s="1">
        <v>0.92980416615804029</v>
      </c>
      <c r="R3268" s="1">
        <v>0.9329846751933194</v>
      </c>
      <c r="S3268" s="1">
        <v>0.86749303795635435</v>
      </c>
      <c r="T3268" s="1">
        <v>0.86749303795635435</v>
      </c>
      <c r="U3268" s="1">
        <v>0.90240095676542698</v>
      </c>
      <c r="V3268" s="1">
        <v>406.790663</v>
      </c>
      <c r="W3268" s="1">
        <v>379.211635</v>
      </c>
      <c r="X3268" s="1">
        <v>262.000766</v>
      </c>
      <c r="Y3268" s="1">
        <v>389.46</v>
      </c>
      <c r="Z3268" s="7">
        <v>74463.375599999999</v>
      </c>
      <c r="AA3268" s="7">
        <v>8.4494959622000003</v>
      </c>
      <c r="AB3268" s="7">
        <v>7.6889093086999996</v>
      </c>
      <c r="AC3268" s="7" t="s">
        <v>444</v>
      </c>
      <c r="AD3268" s="7" t="s">
        <v>445</v>
      </c>
      <c r="AE3268" s="7">
        <v>5.0382252650000003</v>
      </c>
      <c r="AF3268" s="7" t="s">
        <v>445</v>
      </c>
      <c r="AG3268" s="7">
        <v>8.3369096970999994</v>
      </c>
    </row>
    <row r="3269" spans="1:33" ht="30" x14ac:dyDescent="0.25">
      <c r="A3269" s="1">
        <v>143719</v>
      </c>
      <c r="B3269" s="1">
        <v>20020000</v>
      </c>
      <c r="C3269" s="1">
        <v>9212120</v>
      </c>
      <c r="D3269" s="1">
        <v>142155</v>
      </c>
      <c r="E3269" s="248" t="s">
        <v>683</v>
      </c>
      <c r="F3269" s="1">
        <v>34203085</v>
      </c>
      <c r="G3269" s="1">
        <v>1.83</v>
      </c>
      <c r="H3269" s="1">
        <v>39.450498219133287</v>
      </c>
      <c r="I3269" s="1">
        <v>-20.163236776190502</v>
      </c>
      <c r="J3269" s="1">
        <v>7.8212822874912691</v>
      </c>
      <c r="K3269" s="1">
        <v>-37.70921743878678</v>
      </c>
      <c r="L3269" s="1">
        <v>36.183272070407227</v>
      </c>
      <c r="M3269" s="1">
        <v>99.117500305175781</v>
      </c>
      <c r="N3269" s="1">
        <v>0.93480416615804041</v>
      </c>
      <c r="O3269" s="1">
        <v>0.96533690096206171</v>
      </c>
      <c r="P3269" s="1">
        <v>0.90240095676542698</v>
      </c>
      <c r="Q3269" s="1">
        <v>0.92980416615804029</v>
      </c>
      <c r="R3269" s="1">
        <v>0.9329846751933194</v>
      </c>
      <c r="S3269" s="1">
        <v>0.86749303795635435</v>
      </c>
      <c r="T3269" s="1">
        <v>0.86749303795635435</v>
      </c>
      <c r="U3269" s="1">
        <v>0.90240095676542698</v>
      </c>
      <c r="V3269" s="1">
        <v>406.790663</v>
      </c>
      <c r="W3269" s="1">
        <v>379.211635</v>
      </c>
      <c r="X3269" s="1">
        <v>262.000766</v>
      </c>
      <c r="Y3269" s="1">
        <v>389.46</v>
      </c>
      <c r="Z3269" s="7">
        <v>74463.375599999999</v>
      </c>
      <c r="AA3269" s="7">
        <v>8.4574349599000005</v>
      </c>
      <c r="AB3269" s="7">
        <v>7.6741855664000003</v>
      </c>
      <c r="AC3269" s="7" t="s">
        <v>444</v>
      </c>
      <c r="AD3269" s="7" t="s">
        <v>445</v>
      </c>
      <c r="AE3269" s="7">
        <v>5.0272754483000002</v>
      </c>
      <c r="AF3269" s="7" t="s">
        <v>445</v>
      </c>
      <c r="AG3269" s="7">
        <v>8.3199779919000001</v>
      </c>
    </row>
    <row r="3270" spans="1:33" ht="30" x14ac:dyDescent="0.25">
      <c r="A3270" s="1">
        <v>145817</v>
      </c>
      <c r="B3270" s="1">
        <v>20021000</v>
      </c>
      <c r="C3270" s="1">
        <v>9212120</v>
      </c>
      <c r="D3270" s="1">
        <v>142163</v>
      </c>
      <c r="E3270" s="248" t="s">
        <v>683</v>
      </c>
      <c r="F3270" s="1">
        <v>34203085</v>
      </c>
      <c r="G3270" s="1">
        <v>1.83</v>
      </c>
      <c r="H3270" s="1">
        <v>39.739805940541473</v>
      </c>
      <c r="I3270" s="1">
        <v>-19.59858305743056</v>
      </c>
      <c r="J3270" s="1">
        <v>8.5176567352505614</v>
      </c>
      <c r="K3270" s="1">
        <v>-38.009138716163449</v>
      </c>
      <c r="L3270" s="1">
        <v>36.243210433818113</v>
      </c>
      <c r="M3270" s="1">
        <v>99.117500305175781</v>
      </c>
      <c r="N3270" s="1">
        <v>0.93480416615804041</v>
      </c>
      <c r="O3270" s="1">
        <v>0.96533690096206171</v>
      </c>
      <c r="P3270" s="1">
        <v>0.90240095676542698</v>
      </c>
      <c r="Q3270" s="1">
        <v>0.92980416615804029</v>
      </c>
      <c r="R3270" s="1">
        <v>0.9329846751933194</v>
      </c>
      <c r="S3270" s="1">
        <v>0.86749303795635435</v>
      </c>
      <c r="T3270" s="1">
        <v>0.86749303795635435</v>
      </c>
      <c r="U3270" s="1">
        <v>0.90240095676542698</v>
      </c>
      <c r="V3270" s="1">
        <v>406.790663</v>
      </c>
      <c r="W3270" s="1">
        <v>379.211635</v>
      </c>
      <c r="X3270" s="1">
        <v>262.000766</v>
      </c>
      <c r="Y3270" s="1">
        <v>389.46</v>
      </c>
      <c r="Z3270" s="7">
        <v>74463.375599999999</v>
      </c>
      <c r="AA3270" s="7">
        <v>8.4417944255999995</v>
      </c>
      <c r="AB3270" s="7">
        <v>7.6110370733000003</v>
      </c>
      <c r="AC3270" s="7" t="s">
        <v>444</v>
      </c>
      <c r="AD3270" s="7" t="s">
        <v>445</v>
      </c>
      <c r="AE3270" s="7">
        <v>4.9797156190000003</v>
      </c>
      <c r="AF3270" s="7" t="s">
        <v>445</v>
      </c>
      <c r="AG3270" s="7">
        <v>8.2464362123000008</v>
      </c>
    </row>
    <row r="3271" spans="1:33" ht="30" x14ac:dyDescent="0.25">
      <c r="A3271" s="1">
        <v>147915</v>
      </c>
      <c r="B3271" s="1">
        <v>20022000</v>
      </c>
      <c r="C3271" s="1">
        <v>9212109</v>
      </c>
      <c r="D3271" s="1">
        <v>142175</v>
      </c>
      <c r="E3271" s="248" t="s">
        <v>682</v>
      </c>
      <c r="F3271" s="1">
        <v>34203085</v>
      </c>
      <c r="G3271" s="1">
        <v>1.83</v>
      </c>
      <c r="H3271" s="1">
        <v>65.619171500293447</v>
      </c>
      <c r="I3271" s="1">
        <v>-32.743271050658358</v>
      </c>
      <c r="J3271" s="1">
        <v>9.5169211434111478</v>
      </c>
      <c r="K3271" s="1">
        <v>-63.182862315068881</v>
      </c>
      <c r="L3271" s="1">
        <v>61.417162017860839</v>
      </c>
      <c r="M3271" s="1">
        <v>68.775001525878906</v>
      </c>
      <c r="N3271" s="1">
        <v>0.96350520716773136</v>
      </c>
      <c r="O3271" s="1">
        <v>0.96533690096206171</v>
      </c>
      <c r="P3271" s="1">
        <v>0.93010713074810702</v>
      </c>
      <c r="Q3271" s="1">
        <v>0.96018749872843423</v>
      </c>
      <c r="R3271" s="1">
        <v>0.9329846751933194</v>
      </c>
      <c r="S3271" s="1">
        <v>0.89584022162583399</v>
      </c>
      <c r="T3271" s="1">
        <v>0.89584022162583399</v>
      </c>
      <c r="U3271" s="1">
        <v>0.93010713074810702</v>
      </c>
      <c r="V3271" s="1">
        <v>406.790663</v>
      </c>
      <c r="W3271" s="1">
        <v>379.211635</v>
      </c>
      <c r="X3271" s="1">
        <v>262.000766</v>
      </c>
      <c r="Y3271" s="1">
        <v>389.46</v>
      </c>
      <c r="Z3271" s="7">
        <v>74463.375599999999</v>
      </c>
      <c r="AA3271" s="7">
        <v>4.7428157567999998</v>
      </c>
      <c r="AB3271" s="7">
        <v>4.3750670378000001</v>
      </c>
      <c r="AC3271" s="7" t="s">
        <v>444</v>
      </c>
      <c r="AD3271" s="7" t="s">
        <v>445</v>
      </c>
      <c r="AE3271" s="7">
        <v>2.7147861885000002</v>
      </c>
      <c r="AF3271" s="7" t="s">
        <v>445</v>
      </c>
      <c r="AG3271" s="7">
        <v>4.7331926707000003</v>
      </c>
    </row>
    <row r="3272" spans="1:33" ht="30" x14ac:dyDescent="0.25">
      <c r="A3272" s="1">
        <v>150013</v>
      </c>
      <c r="B3272" s="1">
        <v>20024000</v>
      </c>
      <c r="C3272" s="1">
        <v>9212109</v>
      </c>
      <c r="D3272" s="1">
        <v>142185</v>
      </c>
      <c r="E3272" s="248" t="s">
        <v>682</v>
      </c>
      <c r="F3272" s="1">
        <v>34203085</v>
      </c>
      <c r="G3272" s="1">
        <v>1.83</v>
      </c>
      <c r="H3272" s="1">
        <v>66.433447530505958</v>
      </c>
      <c r="I3272" s="1">
        <v>-38.487629625185434</v>
      </c>
      <c r="J3272" s="1">
        <v>3.308653221769096</v>
      </c>
      <c r="K3272" s="1">
        <v>-62.392764908670713</v>
      </c>
      <c r="L3272" s="1">
        <v>64.844578288574127</v>
      </c>
      <c r="M3272" s="1">
        <v>68.775001525878906</v>
      </c>
      <c r="N3272" s="1">
        <v>0.96350520716773136</v>
      </c>
      <c r="O3272" s="1">
        <v>0.96533690096206171</v>
      </c>
      <c r="P3272" s="1">
        <v>0.93010713074810702</v>
      </c>
      <c r="Q3272" s="1">
        <v>0.96018749872843423</v>
      </c>
      <c r="R3272" s="1">
        <v>0.9329846751933194</v>
      </c>
      <c r="S3272" s="1">
        <v>0.89584022162583399</v>
      </c>
      <c r="T3272" s="1">
        <v>0.89584022162583399</v>
      </c>
      <c r="U3272" s="1">
        <v>0.93010713074810702</v>
      </c>
      <c r="V3272" s="1">
        <v>406.790663</v>
      </c>
      <c r="W3272" s="1">
        <v>379.211635</v>
      </c>
      <c r="X3272" s="1">
        <v>262.000766</v>
      </c>
      <c r="Y3272" s="1">
        <v>389.46</v>
      </c>
      <c r="Z3272" s="7">
        <v>74463.375599999999</v>
      </c>
      <c r="AA3272" s="7">
        <v>4.4392742628999997</v>
      </c>
      <c r="AB3272" s="7">
        <v>4.3091847388</v>
      </c>
      <c r="AC3272" s="7" t="s">
        <v>444</v>
      </c>
      <c r="AD3272" s="7" t="s">
        <v>445</v>
      </c>
      <c r="AE3272" s="7">
        <v>2.7618275873</v>
      </c>
      <c r="AF3272" s="7" t="s">
        <v>445</v>
      </c>
      <c r="AG3272" s="7">
        <v>4.8057937274000002</v>
      </c>
    </row>
    <row r="3273" spans="1:33" ht="30" x14ac:dyDescent="0.25">
      <c r="A3273" s="1">
        <v>152111</v>
      </c>
      <c r="B3273" s="1">
        <v>20026000</v>
      </c>
      <c r="C3273" s="1">
        <v>9212109</v>
      </c>
      <c r="D3273" s="1">
        <v>142195</v>
      </c>
      <c r="E3273" s="248" t="s">
        <v>682</v>
      </c>
      <c r="F3273" s="1">
        <v>34203085</v>
      </c>
      <c r="G3273" s="1">
        <v>1.83</v>
      </c>
      <c r="H3273" s="1">
        <v>69.362534920057257</v>
      </c>
      <c r="I3273" s="1">
        <v>-24.720690617541173</v>
      </c>
      <c r="J3273" s="1">
        <v>20.347397648273052</v>
      </c>
      <c r="K3273" s="1">
        <v>-66.348661142298724</v>
      </c>
      <c r="L3273" s="1">
        <v>61.756760713880141</v>
      </c>
      <c r="M3273" s="1">
        <v>68.775001525878906</v>
      </c>
      <c r="N3273" s="1">
        <v>0.96350520716773136</v>
      </c>
      <c r="O3273" s="1">
        <v>0.96533690096206171</v>
      </c>
      <c r="P3273" s="1">
        <v>0.93010713074810702</v>
      </c>
      <c r="Q3273" s="1">
        <v>0.96018749872843423</v>
      </c>
      <c r="R3273" s="1">
        <v>0.9329846751933194</v>
      </c>
      <c r="S3273" s="1">
        <v>0.89584022162583399</v>
      </c>
      <c r="T3273" s="1">
        <v>0.89584022162583399</v>
      </c>
      <c r="U3273" s="1">
        <v>0.93010713074810702</v>
      </c>
      <c r="V3273" s="1">
        <v>406.790663</v>
      </c>
      <c r="W3273" s="1">
        <v>379.211635</v>
      </c>
      <c r="X3273" s="1">
        <v>262.000766</v>
      </c>
      <c r="Y3273" s="1">
        <v>389.46</v>
      </c>
      <c r="Z3273" s="7">
        <v>74463.375599999999</v>
      </c>
      <c r="AA3273" s="7">
        <v>4.7112361739999997</v>
      </c>
      <c r="AB3273" s="7">
        <v>4.0849849444000004</v>
      </c>
      <c r="AC3273" s="7" t="s">
        <v>444</v>
      </c>
      <c r="AD3273" s="7" t="s">
        <v>445</v>
      </c>
      <c r="AE3273" s="7">
        <v>2.5375367074000001</v>
      </c>
      <c r="AF3273" s="7" t="s">
        <v>445</v>
      </c>
      <c r="AG3273" s="7">
        <v>4.4596357620999996</v>
      </c>
    </row>
    <row r="3274" spans="1:33" ht="30" x14ac:dyDescent="0.25">
      <c r="A3274" s="1">
        <v>154209</v>
      </c>
      <c r="B3274" s="1">
        <v>20028000</v>
      </c>
      <c r="C3274" s="1">
        <v>9212109</v>
      </c>
      <c r="D3274" s="1">
        <v>142205</v>
      </c>
      <c r="E3274" s="248" t="s">
        <v>682</v>
      </c>
      <c r="F3274" s="1">
        <v>34203085</v>
      </c>
      <c r="G3274" s="1">
        <v>1.83</v>
      </c>
      <c r="H3274" s="1">
        <v>66.998081964515336</v>
      </c>
      <c r="I3274" s="1">
        <v>-24.330325311304591</v>
      </c>
      <c r="J3274" s="1">
        <v>18.366158586891633</v>
      </c>
      <c r="K3274" s="1">
        <v>-63.58042024855353</v>
      </c>
      <c r="L3274" s="1">
        <v>59.964570208629695</v>
      </c>
      <c r="M3274" s="1">
        <v>68.775001525878906</v>
      </c>
      <c r="N3274" s="1">
        <v>0.96350520716773136</v>
      </c>
      <c r="O3274" s="1">
        <v>0.96533690096206171</v>
      </c>
      <c r="P3274" s="1">
        <v>0.93010713074810702</v>
      </c>
      <c r="Q3274" s="1">
        <v>0.96018749872843423</v>
      </c>
      <c r="R3274" s="1">
        <v>0.9329846751933194</v>
      </c>
      <c r="S3274" s="1">
        <v>0.89584022162583399</v>
      </c>
      <c r="T3274" s="1">
        <v>0.89584022162583399</v>
      </c>
      <c r="U3274" s="1">
        <v>0.93010713074810702</v>
      </c>
      <c r="V3274" s="1">
        <v>406.790663</v>
      </c>
      <c r="W3274" s="1">
        <v>379.211635</v>
      </c>
      <c r="X3274" s="1">
        <v>262.000766</v>
      </c>
      <c r="Y3274" s="1">
        <v>389.46</v>
      </c>
      <c r="Z3274" s="7">
        <v>74463.375599999999</v>
      </c>
      <c r="AA3274" s="7">
        <v>4.8819306891999998</v>
      </c>
      <c r="AB3274" s="7">
        <v>4.2644409427000003</v>
      </c>
      <c r="AC3274" s="7" t="s">
        <v>444</v>
      </c>
      <c r="AD3274" s="7" t="s">
        <v>445</v>
      </c>
      <c r="AE3274" s="7">
        <v>2.6915582401</v>
      </c>
      <c r="AF3274" s="7" t="s">
        <v>445</v>
      </c>
      <c r="AG3274" s="7">
        <v>4.6973439579000003</v>
      </c>
    </row>
    <row r="3275" spans="1:33" ht="30" x14ac:dyDescent="0.25">
      <c r="A3275" s="1">
        <v>157391</v>
      </c>
      <c r="B3275" s="1">
        <v>20030000</v>
      </c>
      <c r="C3275" s="1">
        <v>9212109</v>
      </c>
      <c r="D3275" s="1">
        <v>142214</v>
      </c>
      <c r="E3275" s="248" t="s">
        <v>682</v>
      </c>
      <c r="F3275" s="1">
        <v>34203085</v>
      </c>
      <c r="G3275" s="1">
        <v>1.83</v>
      </c>
      <c r="H3275" s="1">
        <v>67.233393007001396</v>
      </c>
      <c r="I3275" s="1">
        <v>-30.80962018322623</v>
      </c>
      <c r="J3275" s="1">
        <v>12.326513317180801</v>
      </c>
      <c r="K3275" s="1">
        <v>-63.989348900606664</v>
      </c>
      <c r="L3275" s="1">
        <v>61.997238773380992</v>
      </c>
      <c r="M3275" s="1">
        <v>68.775001525878906</v>
      </c>
      <c r="N3275" s="1">
        <v>0.96350520716773136</v>
      </c>
      <c r="O3275" s="1">
        <v>0.96533690096206171</v>
      </c>
      <c r="P3275" s="1">
        <v>0.93010713074810702</v>
      </c>
      <c r="Q3275" s="1">
        <v>0.96018749872843423</v>
      </c>
      <c r="R3275" s="1">
        <v>0.9329846751933194</v>
      </c>
      <c r="S3275" s="1">
        <v>0.89584022162583399</v>
      </c>
      <c r="T3275" s="1">
        <v>0.89584022162583399</v>
      </c>
      <c r="U3275" s="1">
        <v>0.93010713074810702</v>
      </c>
      <c r="V3275" s="1">
        <v>406.790663</v>
      </c>
      <c r="W3275" s="1">
        <v>379.211635</v>
      </c>
      <c r="X3275" s="1">
        <v>262.000766</v>
      </c>
      <c r="Y3275" s="1">
        <v>389.46</v>
      </c>
      <c r="Z3275" s="7">
        <v>74463.375599999999</v>
      </c>
      <c r="AA3275" s="7">
        <v>4.6890831391000001</v>
      </c>
      <c r="AB3275" s="7">
        <v>4.2460158560999997</v>
      </c>
      <c r="AC3275" s="7" t="s">
        <v>444</v>
      </c>
      <c r="AD3275" s="7" t="s">
        <v>445</v>
      </c>
      <c r="AE3275" s="7">
        <v>2.667967065</v>
      </c>
      <c r="AF3275" s="7" t="s">
        <v>445</v>
      </c>
      <c r="AG3275" s="7">
        <v>4.6609346611999998</v>
      </c>
    </row>
    <row r="3276" spans="1:33" ht="45" x14ac:dyDescent="0.25">
      <c r="A3276" s="1">
        <v>157392</v>
      </c>
      <c r="B3276" s="1">
        <v>20030000</v>
      </c>
      <c r="C3276" s="1">
        <v>9212108</v>
      </c>
      <c r="D3276" s="1">
        <v>142213</v>
      </c>
      <c r="E3276" s="248" t="s">
        <v>681</v>
      </c>
      <c r="F3276" s="1">
        <v>34203085</v>
      </c>
      <c r="G3276" s="1">
        <v>1.83</v>
      </c>
      <c r="H3276" s="1">
        <v>61.5052482686378</v>
      </c>
      <c r="I3276" s="1">
        <v>-12.460266171373515</v>
      </c>
      <c r="J3276" s="1">
        <v>26.718681483112384</v>
      </c>
      <c r="K3276" s="1">
        <v>-58.63251180304762</v>
      </c>
      <c r="L3276" s="1">
        <v>53.506323504046549</v>
      </c>
      <c r="M3276" s="1">
        <v>46.049999237060547</v>
      </c>
      <c r="N3276" s="1">
        <v>0.98086458391613429</v>
      </c>
      <c r="O3276" s="1">
        <v>0.96533690096206171</v>
      </c>
      <c r="P3276" s="1">
        <v>0.94686477770104316</v>
      </c>
      <c r="Q3276" s="1">
        <v>0.97912500063578289</v>
      </c>
      <c r="R3276" s="1">
        <v>0.9329846751933194</v>
      </c>
      <c r="S3276" s="1">
        <v>0.91350862069183458</v>
      </c>
      <c r="T3276" s="1">
        <v>0.91350862069183458</v>
      </c>
      <c r="U3276" s="1">
        <v>0.94686477770104316</v>
      </c>
      <c r="V3276" s="1">
        <v>406.790663</v>
      </c>
      <c r="W3276" s="1">
        <v>379.211635</v>
      </c>
      <c r="X3276" s="1">
        <v>262.000766</v>
      </c>
      <c r="Y3276" s="1">
        <v>389.46</v>
      </c>
      <c r="Z3276" s="7">
        <v>74463.375599999999</v>
      </c>
      <c r="AA3276" s="7">
        <v>5.7106487039999996</v>
      </c>
      <c r="AB3276" s="7">
        <v>4.8379105944000003</v>
      </c>
      <c r="AC3276" s="7" t="s">
        <v>444</v>
      </c>
      <c r="AD3276" s="7" t="s">
        <v>445</v>
      </c>
      <c r="AE3276" s="7">
        <v>3.0820348814999998</v>
      </c>
      <c r="AF3276" s="7" t="s">
        <v>445</v>
      </c>
      <c r="AG3276" s="7">
        <v>5.2894449679999997</v>
      </c>
    </row>
    <row r="3277" spans="1:33" ht="30" x14ac:dyDescent="0.25">
      <c r="A3277" s="1">
        <v>161587</v>
      </c>
      <c r="B3277" s="1">
        <v>20031000</v>
      </c>
      <c r="C3277" s="1">
        <v>9212109</v>
      </c>
      <c r="D3277" s="1">
        <v>142224</v>
      </c>
      <c r="E3277" s="248" t="s">
        <v>682</v>
      </c>
      <c r="F3277" s="1">
        <v>34203085</v>
      </c>
      <c r="G3277" s="1">
        <v>1.83</v>
      </c>
      <c r="H3277" s="1">
        <v>61.236445754386487</v>
      </c>
      <c r="I3277" s="1">
        <v>-36.917554915886186</v>
      </c>
      <c r="J3277" s="1">
        <v>1.6113045167833864</v>
      </c>
      <c r="K3277" s="1">
        <v>-57.499742737164389</v>
      </c>
      <c r="L3277" s="1">
        <v>60.448875519336212</v>
      </c>
      <c r="M3277" s="1">
        <v>68.775001525878906</v>
      </c>
      <c r="N3277" s="1">
        <v>0.96350520716773136</v>
      </c>
      <c r="O3277" s="1">
        <v>0.96533690096206171</v>
      </c>
      <c r="P3277" s="1">
        <v>0.93010713074810702</v>
      </c>
      <c r="Q3277" s="1">
        <v>0.96018749872843423</v>
      </c>
      <c r="R3277" s="1">
        <v>0.9329846751933194</v>
      </c>
      <c r="S3277" s="1">
        <v>0.89584022162583399</v>
      </c>
      <c r="T3277" s="1">
        <v>0.89584022162583399</v>
      </c>
      <c r="U3277" s="1">
        <v>0.93010713074810702</v>
      </c>
      <c r="V3277" s="1">
        <v>406.790663</v>
      </c>
      <c r="W3277" s="1">
        <v>379.211635</v>
      </c>
      <c r="X3277" s="1">
        <v>262.000766</v>
      </c>
      <c r="Y3277" s="1">
        <v>389.46</v>
      </c>
      <c r="Z3277" s="7">
        <v>74463.375599999999</v>
      </c>
      <c r="AA3277" s="7">
        <v>4.8348057387000001</v>
      </c>
      <c r="AB3277" s="7">
        <v>4.7597635106</v>
      </c>
      <c r="AC3277" s="7" t="s">
        <v>444</v>
      </c>
      <c r="AD3277" s="7" t="s">
        <v>445</v>
      </c>
      <c r="AE3277" s="7">
        <v>3.081945642</v>
      </c>
      <c r="AF3277" s="7" t="s">
        <v>445</v>
      </c>
      <c r="AG3277" s="7">
        <v>5.2998459800999997</v>
      </c>
    </row>
    <row r="3278" spans="1:33" ht="45" x14ac:dyDescent="0.25">
      <c r="A3278" s="1">
        <v>161588</v>
      </c>
      <c r="B3278" s="1">
        <v>20031000</v>
      </c>
      <c r="C3278" s="1">
        <v>9212108</v>
      </c>
      <c r="D3278" s="1">
        <v>142223</v>
      </c>
      <c r="E3278" s="248" t="s">
        <v>681</v>
      </c>
      <c r="F3278" s="1">
        <v>34203085</v>
      </c>
      <c r="G3278" s="1">
        <v>1.83</v>
      </c>
      <c r="H3278" s="1">
        <v>55.495813438046454</v>
      </c>
      <c r="I3278" s="1">
        <v>-18.613366839205966</v>
      </c>
      <c r="J3278" s="1">
        <v>16.015968528345976</v>
      </c>
      <c r="K3278" s="1">
        <v>-52.097745105853214</v>
      </c>
      <c r="L3278" s="1">
        <v>49.478518043812414</v>
      </c>
      <c r="M3278" s="1">
        <v>46.049999237060547</v>
      </c>
      <c r="N3278" s="1">
        <v>0.98086458391613429</v>
      </c>
      <c r="O3278" s="1">
        <v>0.96533690096206171</v>
      </c>
      <c r="P3278" s="1">
        <v>0.94686477770104316</v>
      </c>
      <c r="Q3278" s="1">
        <v>0.97912500063578289</v>
      </c>
      <c r="R3278" s="1">
        <v>0.9329846751933194</v>
      </c>
      <c r="S3278" s="1">
        <v>0.91350862069183458</v>
      </c>
      <c r="T3278" s="1">
        <v>0.91350862069183458</v>
      </c>
      <c r="U3278" s="1">
        <v>0.94686477770104316</v>
      </c>
      <c r="V3278" s="1">
        <v>406.790663</v>
      </c>
      <c r="W3278" s="1">
        <v>379.211635</v>
      </c>
      <c r="X3278" s="1">
        <v>262.000766</v>
      </c>
      <c r="Y3278" s="1">
        <v>389.46</v>
      </c>
      <c r="Z3278" s="7">
        <v>74463.375599999999</v>
      </c>
      <c r="AA3278" s="7">
        <v>6.2569299702999999</v>
      </c>
      <c r="AB3278" s="7">
        <v>5.4700761775000002</v>
      </c>
      <c r="AC3278" s="7" t="s">
        <v>444</v>
      </c>
      <c r="AD3278" s="7" t="s">
        <v>445</v>
      </c>
      <c r="AE3278" s="7">
        <v>3.5940559976999999</v>
      </c>
      <c r="AF3278" s="7" t="s">
        <v>445</v>
      </c>
      <c r="AG3278" s="7">
        <v>6.0783477398999999</v>
      </c>
    </row>
    <row r="3279" spans="1:33" ht="30" x14ac:dyDescent="0.25">
      <c r="A3279" s="1">
        <v>164699</v>
      </c>
      <c r="B3279" s="1">
        <v>20032000</v>
      </c>
      <c r="C3279" s="1">
        <v>9212120</v>
      </c>
      <c r="D3279" s="1">
        <v>142234</v>
      </c>
      <c r="E3279" s="248" t="s">
        <v>683</v>
      </c>
      <c r="F3279" s="1">
        <v>34203085</v>
      </c>
      <c r="G3279" s="1">
        <v>1.83</v>
      </c>
      <c r="H3279" s="1">
        <v>40.019503321311277</v>
      </c>
      <c r="I3279" s="1">
        <v>-25.022220359843153</v>
      </c>
      <c r="J3279" s="1">
        <v>3.1846477129666191</v>
      </c>
      <c r="K3279" s="1">
        <v>-36.646048646550575</v>
      </c>
      <c r="L3279" s="1">
        <v>38.530303431710195</v>
      </c>
      <c r="M3279" s="1">
        <v>99.117500305175781</v>
      </c>
      <c r="N3279" s="1">
        <v>0.93480416615804041</v>
      </c>
      <c r="O3279" s="1">
        <v>0.96533690096206171</v>
      </c>
      <c r="P3279" s="1">
        <v>0.90240095676542698</v>
      </c>
      <c r="Q3279" s="1">
        <v>0.92980416615804029</v>
      </c>
      <c r="R3279" s="1">
        <v>0.9329846751933194</v>
      </c>
      <c r="S3279" s="1">
        <v>0.86749303795635435</v>
      </c>
      <c r="T3279" s="1">
        <v>0.86749303795635435</v>
      </c>
      <c r="U3279" s="1">
        <v>0.90240095676542698</v>
      </c>
      <c r="V3279" s="1">
        <v>406.790663</v>
      </c>
      <c r="W3279" s="1">
        <v>379.211635</v>
      </c>
      <c r="X3279" s="1">
        <v>262.000766</v>
      </c>
      <c r="Y3279" s="1">
        <v>389.46</v>
      </c>
      <c r="Z3279" s="7">
        <v>74463.375599999999</v>
      </c>
      <c r="AA3279" s="7">
        <v>7.8813456360999998</v>
      </c>
      <c r="AB3279" s="7">
        <v>7.5508543044999996</v>
      </c>
      <c r="AC3279" s="7" t="s">
        <v>444</v>
      </c>
      <c r="AD3279" s="7" t="s">
        <v>445</v>
      </c>
      <c r="AE3279" s="7">
        <v>5.2021377158000002</v>
      </c>
      <c r="AF3279" s="7" t="s">
        <v>445</v>
      </c>
      <c r="AG3279" s="7">
        <v>8.5903675731</v>
      </c>
    </row>
    <row r="3280" spans="1:33" ht="30" x14ac:dyDescent="0.25">
      <c r="A3280" s="1">
        <v>166797</v>
      </c>
      <c r="B3280" s="1">
        <v>20033000</v>
      </c>
      <c r="C3280" s="1">
        <v>9212152</v>
      </c>
      <c r="D3280" s="1">
        <v>142243</v>
      </c>
      <c r="E3280" s="248" t="s">
        <v>684</v>
      </c>
      <c r="F3280" s="1">
        <v>34203085</v>
      </c>
      <c r="G3280" s="1">
        <v>1.83</v>
      </c>
      <c r="H3280" s="1">
        <v>58.514580439225732</v>
      </c>
      <c r="I3280" s="1">
        <v>-37.692737079710859</v>
      </c>
      <c r="J3280" s="1">
        <v>1.9314599470922142</v>
      </c>
      <c r="K3280" s="1">
        <v>-54.949807634327613</v>
      </c>
      <c r="L3280" s="1">
        <v>57.574075897222677</v>
      </c>
      <c r="M3280" s="1">
        <v>66.754997253417969</v>
      </c>
      <c r="N3280" s="1">
        <v>0.96504826598697235</v>
      </c>
      <c r="O3280" s="1">
        <v>0.96533690096206171</v>
      </c>
      <c r="P3280" s="1">
        <v>0.93159670236667536</v>
      </c>
      <c r="Q3280" s="1">
        <v>0.9618708356221517</v>
      </c>
      <c r="R3280" s="1">
        <v>0.9329846751933194</v>
      </c>
      <c r="S3280" s="1">
        <v>0.89741074915085994</v>
      </c>
      <c r="T3280" s="1">
        <v>0.89741074915085994</v>
      </c>
      <c r="U3280" s="1">
        <v>0.93159670236667536</v>
      </c>
      <c r="V3280" s="1">
        <v>406.790663</v>
      </c>
      <c r="W3280" s="1">
        <v>379.211635</v>
      </c>
      <c r="X3280" s="1">
        <v>262.000766</v>
      </c>
      <c r="Y3280" s="1">
        <v>389.46</v>
      </c>
      <c r="Z3280" s="7">
        <v>74463.375599999999</v>
      </c>
      <c r="AA3280" s="7">
        <v>5.1359614229000004</v>
      </c>
      <c r="AB3280" s="7">
        <v>5.0373381473999999</v>
      </c>
      <c r="AC3280" s="7" t="s">
        <v>444</v>
      </c>
      <c r="AD3280" s="7" t="s">
        <v>445</v>
      </c>
      <c r="AE3280" s="7">
        <v>3.2788558107000001</v>
      </c>
      <c r="AF3280" s="7" t="s">
        <v>445</v>
      </c>
      <c r="AG3280" s="7">
        <v>5.6027465304000001</v>
      </c>
    </row>
    <row r="3281" spans="1:33" ht="30" x14ac:dyDescent="0.25">
      <c r="A3281" s="1">
        <v>168895</v>
      </c>
      <c r="B3281" s="1">
        <v>20034000</v>
      </c>
      <c r="C3281" s="1">
        <v>9212152</v>
      </c>
      <c r="D3281" s="1">
        <v>142250</v>
      </c>
      <c r="E3281" s="248" t="s">
        <v>684</v>
      </c>
      <c r="F3281" s="1">
        <v>34203085</v>
      </c>
      <c r="G3281" s="1">
        <v>1.83</v>
      </c>
      <c r="H3281" s="1">
        <v>54.173384583485593</v>
      </c>
      <c r="I3281" s="1">
        <v>-27.617644962875445</v>
      </c>
      <c r="J3281" s="1">
        <v>8.0463847943552675</v>
      </c>
      <c r="K3281" s="1">
        <v>-50.965775275588065</v>
      </c>
      <c r="L3281" s="1">
        <v>50.632026681382008</v>
      </c>
      <c r="M3281" s="1">
        <v>66.754997253417969</v>
      </c>
      <c r="N3281" s="1">
        <v>0.96504826598697235</v>
      </c>
      <c r="O3281" s="1">
        <v>0.96533690096206171</v>
      </c>
      <c r="P3281" s="1">
        <v>0.93159670236667536</v>
      </c>
      <c r="Q3281" s="1">
        <v>0.9618708356221517</v>
      </c>
      <c r="R3281" s="1">
        <v>0.9329846751933194</v>
      </c>
      <c r="S3281" s="1">
        <v>0.89741074915085994</v>
      </c>
      <c r="T3281" s="1">
        <v>0.89741074915085994</v>
      </c>
      <c r="U3281" s="1">
        <v>0.93159670236667536</v>
      </c>
      <c r="V3281" s="1">
        <v>406.790663</v>
      </c>
      <c r="W3281" s="1">
        <v>379.211635</v>
      </c>
      <c r="X3281" s="1">
        <v>262.000766</v>
      </c>
      <c r="Y3281" s="1">
        <v>389.46</v>
      </c>
      <c r="Z3281" s="7">
        <v>74463.375599999999</v>
      </c>
      <c r="AA3281" s="7">
        <v>5.9772500098999997</v>
      </c>
      <c r="AB3281" s="7">
        <v>5.5211415417999996</v>
      </c>
      <c r="AC3281" s="7" t="s">
        <v>444</v>
      </c>
      <c r="AD3281" s="7" t="s">
        <v>445</v>
      </c>
      <c r="AE3281" s="7">
        <v>3.6133371350000001</v>
      </c>
      <c r="AF3281" s="7" t="s">
        <v>445</v>
      </c>
      <c r="AG3281" s="7">
        <v>6.1188881114999996</v>
      </c>
    </row>
    <row r="3282" spans="1:33" ht="30" x14ac:dyDescent="0.25">
      <c r="A3282" s="1">
        <v>170993</v>
      </c>
      <c r="B3282" s="1">
        <v>20035000</v>
      </c>
      <c r="C3282" s="1">
        <v>9212152</v>
      </c>
      <c r="D3282" s="1">
        <v>142257</v>
      </c>
      <c r="E3282" s="248" t="s">
        <v>684</v>
      </c>
      <c r="F3282" s="1">
        <v>34203085</v>
      </c>
      <c r="G3282" s="1">
        <v>1.83</v>
      </c>
      <c r="H3282" s="1">
        <v>56.254498422421996</v>
      </c>
      <c r="I3282" s="1">
        <v>-33.081130144367094</v>
      </c>
      <c r="J3282" s="1">
        <v>4.5611334318851533</v>
      </c>
      <c r="K3282" s="1">
        <v>-52.859545542152524</v>
      </c>
      <c r="L3282" s="1">
        <v>54.118646923306748</v>
      </c>
      <c r="M3282" s="1">
        <v>66.754997253417969</v>
      </c>
      <c r="N3282" s="1">
        <v>0.96504826598697235</v>
      </c>
      <c r="O3282" s="1">
        <v>0.96533690096206171</v>
      </c>
      <c r="P3282" s="1">
        <v>0.93159670236667536</v>
      </c>
      <c r="Q3282" s="1">
        <v>0.9618708356221517</v>
      </c>
      <c r="R3282" s="1">
        <v>0.9329846751933194</v>
      </c>
      <c r="S3282" s="1">
        <v>0.89741074915085994</v>
      </c>
      <c r="T3282" s="1">
        <v>0.89741074915085994</v>
      </c>
      <c r="U3282" s="1">
        <v>0.93159670236667536</v>
      </c>
      <c r="V3282" s="1">
        <v>406.790663</v>
      </c>
      <c r="W3282" s="1">
        <v>379.211635</v>
      </c>
      <c r="X3282" s="1">
        <v>262.000766</v>
      </c>
      <c r="Y3282" s="1">
        <v>389.46</v>
      </c>
      <c r="Z3282" s="7">
        <v>74463.375599999999</v>
      </c>
      <c r="AA3282" s="7">
        <v>5.5277372725999996</v>
      </c>
      <c r="AB3282" s="7">
        <v>5.2798943831000003</v>
      </c>
      <c r="AC3282" s="7" t="s">
        <v>444</v>
      </c>
      <c r="AD3282" s="7" t="s">
        <v>445</v>
      </c>
      <c r="AE3282" s="7">
        <v>3.4480576078</v>
      </c>
      <c r="AF3282" s="7" t="s">
        <v>445</v>
      </c>
      <c r="AG3282" s="7">
        <v>5.8638435685000001</v>
      </c>
    </row>
    <row r="3283" spans="1:33" ht="30" x14ac:dyDescent="0.25">
      <c r="A3283" s="1">
        <v>173091</v>
      </c>
      <c r="B3283" s="1">
        <v>20036000</v>
      </c>
      <c r="C3283" s="1">
        <v>9212152</v>
      </c>
      <c r="D3283" s="1">
        <v>142264</v>
      </c>
      <c r="E3283" s="248" t="s">
        <v>684</v>
      </c>
      <c r="F3283" s="1">
        <v>34203085</v>
      </c>
      <c r="G3283" s="1">
        <v>1.83</v>
      </c>
      <c r="H3283" s="1">
        <v>57.348917289061838</v>
      </c>
      <c r="I3283" s="1">
        <v>-33.908299577895662</v>
      </c>
      <c r="J3283" s="1">
        <v>4.5182830256189979</v>
      </c>
      <c r="K3283" s="1">
        <v>-53.910186089748557</v>
      </c>
      <c r="L3283" s="1">
        <v>55.228996342630403</v>
      </c>
      <c r="M3283" s="1">
        <v>66.754997253417969</v>
      </c>
      <c r="N3283" s="1">
        <v>0.96504826598697235</v>
      </c>
      <c r="O3283" s="1">
        <v>0.96533690096206171</v>
      </c>
      <c r="P3283" s="1">
        <v>0.93159670236667536</v>
      </c>
      <c r="Q3283" s="1">
        <v>0.9618708356221517</v>
      </c>
      <c r="R3283" s="1">
        <v>0.9329846751933194</v>
      </c>
      <c r="S3283" s="1">
        <v>0.89741074915085994</v>
      </c>
      <c r="T3283" s="1">
        <v>0.89741074915085994</v>
      </c>
      <c r="U3283" s="1">
        <v>0.93159670236667536</v>
      </c>
      <c r="V3283" s="1">
        <v>406.790663</v>
      </c>
      <c r="W3283" s="1">
        <v>379.211635</v>
      </c>
      <c r="X3283" s="1">
        <v>262.000766</v>
      </c>
      <c r="Y3283" s="1">
        <v>389.46</v>
      </c>
      <c r="Z3283" s="7">
        <v>74463.375599999999</v>
      </c>
      <c r="AA3283" s="7">
        <v>5.3965006076000002</v>
      </c>
      <c r="AB3283" s="7">
        <v>5.1600519305999999</v>
      </c>
      <c r="AC3283" s="7" t="s">
        <v>444</v>
      </c>
      <c r="AD3283" s="7" t="s">
        <v>445</v>
      </c>
      <c r="AE3283" s="7">
        <v>3.3613706564000001</v>
      </c>
      <c r="AF3283" s="7" t="s">
        <v>445</v>
      </c>
      <c r="AG3283" s="7">
        <v>5.7300760398000001</v>
      </c>
    </row>
    <row r="3284" spans="1:33" ht="30" x14ac:dyDescent="0.25">
      <c r="A3284" s="1">
        <v>175189</v>
      </c>
      <c r="B3284" s="1">
        <v>20091000</v>
      </c>
      <c r="C3284" s="1">
        <v>9212152</v>
      </c>
      <c r="D3284" s="1">
        <v>142314</v>
      </c>
      <c r="E3284" s="248" t="s">
        <v>684</v>
      </c>
      <c r="F3284" s="1">
        <v>34203085</v>
      </c>
      <c r="G3284" s="1">
        <v>1.83</v>
      </c>
      <c r="H3284" s="1">
        <v>52.117123716774358</v>
      </c>
      <c r="I3284" s="1">
        <v>-30.884676293510843</v>
      </c>
      <c r="J3284" s="1">
        <v>3.7365908060125363</v>
      </c>
      <c r="K3284" s="1">
        <v>-49.444207227982531</v>
      </c>
      <c r="L3284" s="1">
        <v>50.352997425403473</v>
      </c>
      <c r="M3284" s="1">
        <v>66.754997253417969</v>
      </c>
      <c r="N3284" s="1">
        <v>0.96504826598697235</v>
      </c>
      <c r="O3284" s="1">
        <v>0.96533690096206171</v>
      </c>
      <c r="P3284" s="1">
        <v>0.93159670236667536</v>
      </c>
      <c r="Q3284" s="1">
        <v>0.9618708356221517</v>
      </c>
      <c r="R3284" s="1">
        <v>0.9329846751933194</v>
      </c>
      <c r="S3284" s="1">
        <v>0.89741074915085994</v>
      </c>
      <c r="T3284" s="1">
        <v>0.89741074915085994</v>
      </c>
      <c r="U3284" s="1">
        <v>0.93159670236667536</v>
      </c>
      <c r="V3284" s="1">
        <v>406.790663</v>
      </c>
      <c r="W3284" s="1">
        <v>379.211635</v>
      </c>
      <c r="X3284" s="1">
        <v>262.000766</v>
      </c>
      <c r="Y3284" s="1">
        <v>389.46</v>
      </c>
      <c r="Z3284" s="7">
        <v>74463.375599999999</v>
      </c>
      <c r="AA3284" s="7">
        <v>6.0159141805000003</v>
      </c>
      <c r="AB3284" s="7">
        <v>5.7784306475999996</v>
      </c>
      <c r="AC3284" s="7" t="s">
        <v>444</v>
      </c>
      <c r="AD3284" s="7" t="s">
        <v>445</v>
      </c>
      <c r="AE3284" s="7">
        <v>3.7553053608</v>
      </c>
      <c r="AF3284" s="7" t="s">
        <v>445</v>
      </c>
      <c r="AG3284" s="7">
        <v>6.3379607449000002</v>
      </c>
    </row>
    <row r="3285" spans="1:33" ht="45" x14ac:dyDescent="0.25">
      <c r="A3285" s="1">
        <v>178371</v>
      </c>
      <c r="B3285" s="1">
        <v>20092000</v>
      </c>
      <c r="C3285" s="1">
        <v>9212108</v>
      </c>
      <c r="D3285" s="1">
        <v>142320</v>
      </c>
      <c r="E3285" s="248" t="s">
        <v>681</v>
      </c>
      <c r="F3285" s="1">
        <v>34203085</v>
      </c>
      <c r="G3285" s="1">
        <v>1.83</v>
      </c>
      <c r="H3285" s="1">
        <v>56.621156850154122</v>
      </c>
      <c r="I3285" s="1">
        <v>-14.936624865320269</v>
      </c>
      <c r="J3285" s="1">
        <v>20.078018853897131</v>
      </c>
      <c r="K3285" s="1">
        <v>-53.026018540472997</v>
      </c>
      <c r="L3285" s="1">
        <v>49.729741040639219</v>
      </c>
      <c r="M3285" s="1">
        <v>46.049999237060547</v>
      </c>
      <c r="N3285" s="1">
        <v>0.98086458391613429</v>
      </c>
      <c r="O3285" s="1">
        <v>0.96533690096206171</v>
      </c>
      <c r="P3285" s="1">
        <v>0.94686477770104316</v>
      </c>
      <c r="Q3285" s="1">
        <v>0.97912500063578289</v>
      </c>
      <c r="R3285" s="1">
        <v>0.9329846751933194</v>
      </c>
      <c r="S3285" s="1">
        <v>0.91350862069183458</v>
      </c>
      <c r="T3285" s="1">
        <v>0.91350862069183458</v>
      </c>
      <c r="U3285" s="1">
        <v>0.94686477770104316</v>
      </c>
      <c r="V3285" s="1">
        <v>406.790663</v>
      </c>
      <c r="W3285" s="1">
        <v>379.211635</v>
      </c>
      <c r="X3285" s="1">
        <v>262.000766</v>
      </c>
      <c r="Y3285" s="1">
        <v>389.46</v>
      </c>
      <c r="Z3285" s="7">
        <v>74463.375599999999</v>
      </c>
      <c r="AA3285" s="7">
        <v>6.2202696607999997</v>
      </c>
      <c r="AB3285" s="7">
        <v>5.3414836511999999</v>
      </c>
      <c r="AC3285" s="7" t="s">
        <v>444</v>
      </c>
      <c r="AD3285" s="7" t="s">
        <v>445</v>
      </c>
      <c r="AE3285" s="7">
        <v>3.5136324574</v>
      </c>
      <c r="AF3285" s="7" t="s">
        <v>445</v>
      </c>
      <c r="AG3285" s="7">
        <v>5.9544341904999998</v>
      </c>
    </row>
    <row r="3286" spans="1:33" ht="30" x14ac:dyDescent="0.25">
      <c r="A3286" s="1">
        <v>178372</v>
      </c>
      <c r="B3286" s="1">
        <v>20092000</v>
      </c>
      <c r="C3286" s="1">
        <v>9212109</v>
      </c>
      <c r="D3286" s="1">
        <v>142321</v>
      </c>
      <c r="E3286" s="248" t="s">
        <v>682</v>
      </c>
      <c r="F3286" s="1">
        <v>34203085</v>
      </c>
      <c r="G3286" s="1">
        <v>1.83</v>
      </c>
      <c r="H3286" s="1">
        <v>62.361723003780199</v>
      </c>
      <c r="I3286" s="1">
        <v>-33.272050959193272</v>
      </c>
      <c r="J3286" s="1">
        <v>5.6734282304360937</v>
      </c>
      <c r="K3286" s="1">
        <v>-58.396784598278735</v>
      </c>
      <c r="L3286" s="1">
        <v>59.730278338713489</v>
      </c>
      <c r="M3286" s="1">
        <v>68.775001525878906</v>
      </c>
      <c r="N3286" s="1">
        <v>0.96350520716773136</v>
      </c>
      <c r="O3286" s="1">
        <v>0.96533690096206171</v>
      </c>
      <c r="P3286" s="1">
        <v>0.93010713074810702</v>
      </c>
      <c r="Q3286" s="1">
        <v>0.96018749872843423</v>
      </c>
      <c r="R3286" s="1">
        <v>0.9329846751933194</v>
      </c>
      <c r="S3286" s="1">
        <v>0.89584022162583399</v>
      </c>
      <c r="T3286" s="1">
        <v>0.89584022162583399</v>
      </c>
      <c r="U3286" s="1">
        <v>0.93010713074810702</v>
      </c>
      <c r="V3286" s="1">
        <v>406.790663</v>
      </c>
      <c r="W3286" s="1">
        <v>379.211635</v>
      </c>
      <c r="X3286" s="1">
        <v>262.000766</v>
      </c>
      <c r="Y3286" s="1">
        <v>389.46</v>
      </c>
      <c r="Z3286" s="7">
        <v>74463.375599999999</v>
      </c>
      <c r="AA3286" s="7">
        <v>4.9050025478999997</v>
      </c>
      <c r="AB3286" s="7">
        <v>4.6558322764</v>
      </c>
      <c r="AC3286" s="7" t="s">
        <v>444</v>
      </c>
      <c r="AD3286" s="7" t="s">
        <v>445</v>
      </c>
      <c r="AE3286" s="7">
        <v>3.0192422561000001</v>
      </c>
      <c r="AF3286" s="7" t="s">
        <v>445</v>
      </c>
      <c r="AG3286" s="7">
        <v>5.2030730910000003</v>
      </c>
    </row>
    <row r="3287" spans="1:33" ht="30" x14ac:dyDescent="0.25">
      <c r="A3287" s="1">
        <v>183651</v>
      </c>
      <c r="B3287" s="1">
        <v>21001000</v>
      </c>
      <c r="C3287" s="1">
        <v>9212109</v>
      </c>
      <c r="D3287" s="1">
        <v>142337</v>
      </c>
      <c r="E3287" s="248" t="s">
        <v>682</v>
      </c>
      <c r="F3287" s="1">
        <v>34203085</v>
      </c>
      <c r="G3287" s="1">
        <v>1.83</v>
      </c>
      <c r="H3287" s="1">
        <v>65.970332329658973</v>
      </c>
      <c r="I3287" s="1">
        <v>-34.634841590697469</v>
      </c>
      <c r="J3287" s="1">
        <v>7.8733194314541528</v>
      </c>
      <c r="K3287" s="1">
        <v>-62.188388837894252</v>
      </c>
      <c r="L3287" s="1">
        <v>62.408047640743654</v>
      </c>
      <c r="M3287" s="1">
        <v>68.775001525878906</v>
      </c>
      <c r="N3287" s="1">
        <v>0.96350520716773136</v>
      </c>
      <c r="O3287" s="1">
        <v>0.96533690096206171</v>
      </c>
      <c r="P3287" s="1">
        <v>0.93010713074810702</v>
      </c>
      <c r="Q3287" s="1">
        <v>0.96018749872843423</v>
      </c>
      <c r="R3287" s="1">
        <v>0.9329846751933194</v>
      </c>
      <c r="S3287" s="1">
        <v>0.89584022162583399</v>
      </c>
      <c r="T3287" s="1">
        <v>0.89584022162583399</v>
      </c>
      <c r="U3287" s="1">
        <v>0.93010713074810702</v>
      </c>
      <c r="V3287" s="1">
        <v>406.790663</v>
      </c>
      <c r="W3287" s="1">
        <v>379.211635</v>
      </c>
      <c r="X3287" s="1">
        <v>262.000766</v>
      </c>
      <c r="Y3287" s="1">
        <v>389.46</v>
      </c>
      <c r="Z3287" s="7">
        <v>74463.375599999999</v>
      </c>
      <c r="AA3287" s="7">
        <v>4.6516340297000003</v>
      </c>
      <c r="AB3287" s="7">
        <v>4.3464554947999998</v>
      </c>
      <c r="AC3287" s="7" t="s">
        <v>444</v>
      </c>
      <c r="AD3287" s="7" t="s">
        <v>445</v>
      </c>
      <c r="AE3287" s="7">
        <v>2.7741904664999999</v>
      </c>
      <c r="AF3287" s="7" t="s">
        <v>445</v>
      </c>
      <c r="AG3287" s="7">
        <v>4.8248739019000002</v>
      </c>
    </row>
    <row r="3288" spans="1:33" ht="45" x14ac:dyDescent="0.25">
      <c r="A3288" s="1">
        <v>183652</v>
      </c>
      <c r="B3288" s="1">
        <v>21001000</v>
      </c>
      <c r="C3288" s="1">
        <v>9212108</v>
      </c>
      <c r="D3288" s="1">
        <v>142336</v>
      </c>
      <c r="E3288" s="248" t="s">
        <v>681</v>
      </c>
      <c r="F3288" s="1">
        <v>34203085</v>
      </c>
      <c r="G3288" s="1">
        <v>1.83</v>
      </c>
      <c r="H3288" s="1">
        <v>60.236107026360891</v>
      </c>
      <c r="I3288" s="1">
        <v>-16.28473538491258</v>
      </c>
      <c r="J3288" s="1">
        <v>22.27157577855791</v>
      </c>
      <c r="K3288" s="1">
        <v>-56.832309987104608</v>
      </c>
      <c r="L3288" s="1">
        <v>52.756514566238131</v>
      </c>
      <c r="M3288" s="1">
        <v>46.049999237060547</v>
      </c>
      <c r="N3288" s="1">
        <v>0.98086458391613429</v>
      </c>
      <c r="O3288" s="1">
        <v>0.96533690096206171</v>
      </c>
      <c r="P3288" s="1">
        <v>0.94686477770104316</v>
      </c>
      <c r="Q3288" s="1">
        <v>0.97912500063578289</v>
      </c>
      <c r="R3288" s="1">
        <v>0.9329846751933194</v>
      </c>
      <c r="S3288" s="1">
        <v>0.91350862069183458</v>
      </c>
      <c r="T3288" s="1">
        <v>0.91350862069183458</v>
      </c>
      <c r="U3288" s="1">
        <v>0.94686477770104316</v>
      </c>
      <c r="V3288" s="1">
        <v>406.790663</v>
      </c>
      <c r="W3288" s="1">
        <v>379.211635</v>
      </c>
      <c r="X3288" s="1">
        <v>262.000766</v>
      </c>
      <c r="Y3288" s="1">
        <v>389.46</v>
      </c>
      <c r="Z3288" s="7">
        <v>74463.375599999999</v>
      </c>
      <c r="AA3288" s="7">
        <v>5.8060246857999998</v>
      </c>
      <c r="AB3288" s="7">
        <v>4.9609121206999998</v>
      </c>
      <c r="AC3288" s="7" t="s">
        <v>444</v>
      </c>
      <c r="AD3288" s="7" t="s">
        <v>445</v>
      </c>
      <c r="AE3288" s="7">
        <v>3.2113360943</v>
      </c>
      <c r="AF3288" s="7" t="s">
        <v>445</v>
      </c>
      <c r="AG3288" s="7">
        <v>5.4886673867000004</v>
      </c>
    </row>
    <row r="3289" spans="1:33" ht="30" x14ac:dyDescent="0.25">
      <c r="A3289" s="1">
        <v>183653</v>
      </c>
      <c r="B3289" s="1">
        <v>21001000</v>
      </c>
      <c r="C3289" s="1">
        <v>9212152</v>
      </c>
      <c r="D3289" s="1">
        <v>142338</v>
      </c>
      <c r="E3289" s="248" t="s">
        <v>684</v>
      </c>
      <c r="F3289" s="1">
        <v>34203085</v>
      </c>
      <c r="G3289" s="1">
        <v>1.83</v>
      </c>
      <c r="H3289" s="1">
        <v>55.858133328437177</v>
      </c>
      <c r="I3289" s="1">
        <v>-35.359482400100937</v>
      </c>
      <c r="J3289" s="1">
        <v>1.4534904530402306</v>
      </c>
      <c r="K3289" s="1">
        <v>-52.846031371268431</v>
      </c>
      <c r="L3289" s="1">
        <v>55.145764421663344</v>
      </c>
      <c r="M3289" s="1">
        <v>66.754997253417969</v>
      </c>
      <c r="N3289" s="1">
        <v>0.96504826598697235</v>
      </c>
      <c r="O3289" s="1">
        <v>0.96533690096206171</v>
      </c>
      <c r="P3289" s="1">
        <v>0.93159670236667536</v>
      </c>
      <c r="Q3289" s="1">
        <v>0.9618708356221517</v>
      </c>
      <c r="R3289" s="1">
        <v>0.9329846751933194</v>
      </c>
      <c r="S3289" s="1">
        <v>0.89741074915085994</v>
      </c>
      <c r="T3289" s="1">
        <v>0.89741074915085994</v>
      </c>
      <c r="U3289" s="1">
        <v>0.93159670236667536</v>
      </c>
      <c r="V3289" s="1">
        <v>406.790663</v>
      </c>
      <c r="W3289" s="1">
        <v>379.211635</v>
      </c>
      <c r="X3289" s="1">
        <v>262.000766</v>
      </c>
      <c r="Y3289" s="1">
        <v>389.46</v>
      </c>
      <c r="Z3289" s="7">
        <v>74463.375599999999</v>
      </c>
      <c r="AA3289" s="7">
        <v>5.4061548946000002</v>
      </c>
      <c r="AB3289" s="7">
        <v>5.3244560392000002</v>
      </c>
      <c r="AC3289" s="7" t="s">
        <v>444</v>
      </c>
      <c r="AD3289" s="7" t="s">
        <v>445</v>
      </c>
      <c r="AE3289" s="7">
        <v>3.4491950974000001</v>
      </c>
      <c r="AF3289" s="7" t="s">
        <v>445</v>
      </c>
      <c r="AG3289" s="7">
        <v>5.8655988403999997</v>
      </c>
    </row>
    <row r="3290" spans="1:33" ht="45" x14ac:dyDescent="0.25">
      <c r="A3290" s="1">
        <v>188861</v>
      </c>
      <c r="B3290" s="1">
        <v>21002000</v>
      </c>
      <c r="C3290" s="1">
        <v>9212108</v>
      </c>
      <c r="D3290" s="1">
        <v>142348</v>
      </c>
      <c r="E3290" s="248" t="s">
        <v>681</v>
      </c>
      <c r="F3290" s="1">
        <v>34203085</v>
      </c>
      <c r="G3290" s="1">
        <v>1.83</v>
      </c>
      <c r="H3290" s="1">
        <v>57.056826707380893</v>
      </c>
      <c r="I3290" s="1">
        <v>-13.209627158337952</v>
      </c>
      <c r="J3290" s="1">
        <v>22.911275373924042</v>
      </c>
      <c r="K3290" s="1">
        <v>-53.784602015830956</v>
      </c>
      <c r="L3290" s="1">
        <v>49.736376903356536</v>
      </c>
      <c r="M3290" s="1">
        <v>46.049999237060547</v>
      </c>
      <c r="N3290" s="1">
        <v>0.98086458391613429</v>
      </c>
      <c r="O3290" s="1">
        <v>0.96533690096206171</v>
      </c>
      <c r="P3290" s="1">
        <v>0.94686477770104316</v>
      </c>
      <c r="Q3290" s="1">
        <v>0.97912500063578289</v>
      </c>
      <c r="R3290" s="1">
        <v>0.9329846751933194</v>
      </c>
      <c r="S3290" s="1">
        <v>0.91350862069183458</v>
      </c>
      <c r="T3290" s="1">
        <v>0.91350862069183458</v>
      </c>
      <c r="U3290" s="1">
        <v>0.94686477770104316</v>
      </c>
      <c r="V3290" s="1">
        <v>406.790663</v>
      </c>
      <c r="W3290" s="1">
        <v>379.211635</v>
      </c>
      <c r="X3290" s="1">
        <v>262.000766</v>
      </c>
      <c r="Y3290" s="1">
        <v>389.46</v>
      </c>
      <c r="Z3290" s="7">
        <v>74463.375599999999</v>
      </c>
      <c r="AA3290" s="7">
        <v>6.2193063273</v>
      </c>
      <c r="AB3290" s="7">
        <v>5.2930618682999997</v>
      </c>
      <c r="AC3290" s="7" t="s">
        <v>444</v>
      </c>
      <c r="AD3290" s="7" t="s">
        <v>445</v>
      </c>
      <c r="AE3290" s="7">
        <v>3.4499717279</v>
      </c>
      <c r="AF3290" s="7" t="s">
        <v>445</v>
      </c>
      <c r="AG3290" s="7">
        <v>5.8563481462000002</v>
      </c>
    </row>
    <row r="3291" spans="1:33" ht="30" x14ac:dyDescent="0.25">
      <c r="A3291" s="1">
        <v>188862</v>
      </c>
      <c r="B3291" s="1">
        <v>21002000</v>
      </c>
      <c r="C3291" s="1">
        <v>9212109</v>
      </c>
      <c r="D3291" s="1">
        <v>142349</v>
      </c>
      <c r="E3291" s="248" t="s">
        <v>682</v>
      </c>
      <c r="F3291" s="1">
        <v>34203085</v>
      </c>
      <c r="G3291" s="1">
        <v>1.83</v>
      </c>
      <c r="H3291" s="1">
        <v>62.789318186736537</v>
      </c>
      <c r="I3291" s="1">
        <v>-31.561308511422929</v>
      </c>
      <c r="J3291" s="1">
        <v>8.5147525901959682</v>
      </c>
      <c r="K3291" s="1">
        <v>-59.139105979887255</v>
      </c>
      <c r="L3291" s="1">
        <v>58.996118006884188</v>
      </c>
      <c r="M3291" s="1">
        <v>68.775001525878906</v>
      </c>
      <c r="N3291" s="1">
        <v>0.96350520716773136</v>
      </c>
      <c r="O3291" s="1">
        <v>0.96533690096206171</v>
      </c>
      <c r="P3291" s="1">
        <v>0.93010713074810702</v>
      </c>
      <c r="Q3291" s="1">
        <v>0.96018749872843423</v>
      </c>
      <c r="R3291" s="1">
        <v>0.9329846751933194</v>
      </c>
      <c r="S3291" s="1">
        <v>0.89584022162583399</v>
      </c>
      <c r="T3291" s="1">
        <v>0.89584022162583399</v>
      </c>
      <c r="U3291" s="1">
        <v>0.93010713074810702</v>
      </c>
      <c r="V3291" s="1">
        <v>406.790663</v>
      </c>
      <c r="W3291" s="1">
        <v>379.211635</v>
      </c>
      <c r="X3291" s="1">
        <v>262.000766</v>
      </c>
      <c r="Y3291" s="1">
        <v>389.46</v>
      </c>
      <c r="Z3291" s="7">
        <v>74463.375599999999</v>
      </c>
      <c r="AA3291" s="7">
        <v>4.9784856647</v>
      </c>
      <c r="AB3291" s="7">
        <v>4.6173160651999998</v>
      </c>
      <c r="AC3291" s="7" t="s">
        <v>444</v>
      </c>
      <c r="AD3291" s="7" t="s">
        <v>445</v>
      </c>
      <c r="AE3291" s="7">
        <v>2.9687922296</v>
      </c>
      <c r="AF3291" s="7" t="s">
        <v>445</v>
      </c>
      <c r="AG3291" s="7">
        <v>5.1252113493999998</v>
      </c>
    </row>
    <row r="3292" spans="1:33" ht="30" x14ac:dyDescent="0.25">
      <c r="A3292" s="1">
        <v>194141</v>
      </c>
      <c r="B3292" s="1">
        <v>26001000</v>
      </c>
      <c r="C3292" s="1">
        <v>9212109</v>
      </c>
      <c r="D3292" s="1">
        <v>142365</v>
      </c>
      <c r="E3292" s="248" t="s">
        <v>682</v>
      </c>
      <c r="F3292" s="1">
        <v>34203085</v>
      </c>
      <c r="G3292" s="1">
        <v>1.83</v>
      </c>
      <c r="H3292" s="1">
        <v>65.886792456218231</v>
      </c>
      <c r="I3292" s="1">
        <v>-34.316805667120867</v>
      </c>
      <c r="J3292" s="1">
        <v>8.1508281304598746</v>
      </c>
      <c r="K3292" s="1">
        <v>-62.109617115717995</v>
      </c>
      <c r="L3292" s="1">
        <v>62.213879818053179</v>
      </c>
      <c r="M3292" s="1">
        <v>68.775001525878906</v>
      </c>
      <c r="N3292" s="1">
        <v>0.96350520716773136</v>
      </c>
      <c r="O3292" s="1">
        <v>0.96533690096206171</v>
      </c>
      <c r="P3292" s="1">
        <v>0.93010713074810702</v>
      </c>
      <c r="Q3292" s="1">
        <v>0.96018749872843423</v>
      </c>
      <c r="R3292" s="1">
        <v>0.9329846751933194</v>
      </c>
      <c r="S3292" s="1">
        <v>0.89584022162583399</v>
      </c>
      <c r="T3292" s="1">
        <v>0.89584022162583399</v>
      </c>
      <c r="U3292" s="1">
        <v>0.93010713074810702</v>
      </c>
      <c r="V3292" s="1">
        <v>406.790663</v>
      </c>
      <c r="W3292" s="1">
        <v>379.211635</v>
      </c>
      <c r="X3292" s="1">
        <v>262.000766</v>
      </c>
      <c r="Y3292" s="1">
        <v>389.46</v>
      </c>
      <c r="Z3292" s="7">
        <v>74463.375599999999</v>
      </c>
      <c r="AA3292" s="7">
        <v>4.6692726254999997</v>
      </c>
      <c r="AB3292" s="7">
        <v>4.3532344287000004</v>
      </c>
      <c r="AC3292" s="7" t="s">
        <v>444</v>
      </c>
      <c r="AD3292" s="7" t="s">
        <v>445</v>
      </c>
      <c r="AE3292" s="7">
        <v>2.7789771564999999</v>
      </c>
      <c r="AF3292" s="7" t="s">
        <v>445</v>
      </c>
      <c r="AG3292" s="7">
        <v>4.8322614108000002</v>
      </c>
    </row>
    <row r="3293" spans="1:33" ht="45" x14ac:dyDescent="0.25">
      <c r="A3293" s="1">
        <v>194142</v>
      </c>
      <c r="B3293" s="1">
        <v>26001000</v>
      </c>
      <c r="C3293" s="1">
        <v>9212108</v>
      </c>
      <c r="D3293" s="1">
        <v>142364</v>
      </c>
      <c r="E3293" s="248" t="s">
        <v>681</v>
      </c>
      <c r="F3293" s="1">
        <v>34203085</v>
      </c>
      <c r="G3293" s="1">
        <v>1.83</v>
      </c>
      <c r="H3293" s="1">
        <v>60.150491149214702</v>
      </c>
      <c r="I3293" s="1">
        <v>-15.969944975503882</v>
      </c>
      <c r="J3293" s="1">
        <v>22.551160220702336</v>
      </c>
      <c r="K3293" s="1">
        <v>-56.750293011327201</v>
      </c>
      <c r="L3293" s="1">
        <v>52.636098178405966</v>
      </c>
      <c r="M3293" s="1">
        <v>46.049999237060547</v>
      </c>
      <c r="N3293" s="1">
        <v>0.98086458391613429</v>
      </c>
      <c r="O3293" s="1">
        <v>0.96533690096206171</v>
      </c>
      <c r="P3293" s="1">
        <v>0.94686477770104316</v>
      </c>
      <c r="Q3293" s="1">
        <v>0.97912500063578289</v>
      </c>
      <c r="R3293" s="1">
        <v>0.9329846751933194</v>
      </c>
      <c r="S3293" s="1">
        <v>0.91350862069183458</v>
      </c>
      <c r="T3293" s="1">
        <v>0.91350862069183458</v>
      </c>
      <c r="U3293" s="1">
        <v>0.94686477770104316</v>
      </c>
      <c r="V3293" s="1">
        <v>406.790663</v>
      </c>
      <c r="W3293" s="1">
        <v>379.211635</v>
      </c>
      <c r="X3293" s="1">
        <v>262.000766</v>
      </c>
      <c r="Y3293" s="1">
        <v>389.46</v>
      </c>
      <c r="Z3293" s="7">
        <v>74463.375599999999</v>
      </c>
      <c r="AA3293" s="7">
        <v>5.8215949300999998</v>
      </c>
      <c r="AB3293" s="7">
        <v>4.9693966519000004</v>
      </c>
      <c r="AC3293" s="7" t="s">
        <v>444</v>
      </c>
      <c r="AD3293" s="7" t="s">
        <v>445</v>
      </c>
      <c r="AE3293" s="7">
        <v>3.2174224250000001</v>
      </c>
      <c r="AF3293" s="7" t="s">
        <v>445</v>
      </c>
      <c r="AG3293" s="7">
        <v>5.4980449748</v>
      </c>
    </row>
    <row r="3294" spans="1:33" ht="30" x14ac:dyDescent="0.25">
      <c r="A3294" s="1">
        <v>194143</v>
      </c>
      <c r="B3294" s="1">
        <v>26001000</v>
      </c>
      <c r="C3294" s="1">
        <v>9212152</v>
      </c>
      <c r="D3294" s="1">
        <v>142366</v>
      </c>
      <c r="E3294" s="248" t="s">
        <v>684</v>
      </c>
      <c r="F3294" s="1">
        <v>34203085</v>
      </c>
      <c r="G3294" s="1">
        <v>1.83</v>
      </c>
      <c r="H3294" s="1">
        <v>55.77597484081209</v>
      </c>
      <c r="I3294" s="1">
        <v>-35.036470714772712</v>
      </c>
      <c r="J3294" s="1">
        <v>1.7296177662302947</v>
      </c>
      <c r="K3294" s="1">
        <v>-52.772235410843813</v>
      </c>
      <c r="L3294" s="1">
        <v>54.931603049913726</v>
      </c>
      <c r="M3294" s="1">
        <v>66.754997253417969</v>
      </c>
      <c r="N3294" s="1">
        <v>0.96504826598697235</v>
      </c>
      <c r="O3294" s="1">
        <v>0.96533690096206171</v>
      </c>
      <c r="P3294" s="1">
        <v>0.93159670236667536</v>
      </c>
      <c r="Q3294" s="1">
        <v>0.9618708356221517</v>
      </c>
      <c r="R3294" s="1">
        <v>0.9329846751933194</v>
      </c>
      <c r="S3294" s="1">
        <v>0.89741074915085994</v>
      </c>
      <c r="T3294" s="1">
        <v>0.89741074915085994</v>
      </c>
      <c r="U3294" s="1">
        <v>0.93159670236667536</v>
      </c>
      <c r="V3294" s="1">
        <v>406.790663</v>
      </c>
      <c r="W3294" s="1">
        <v>379.211635</v>
      </c>
      <c r="X3294" s="1">
        <v>262.000766</v>
      </c>
      <c r="Y3294" s="1">
        <v>389.46</v>
      </c>
      <c r="Z3294" s="7">
        <v>74463.375599999999</v>
      </c>
      <c r="AA3294" s="7">
        <v>5.4311305159999996</v>
      </c>
      <c r="AB3294" s="7">
        <v>5.3337720170000003</v>
      </c>
      <c r="AC3294" s="7" t="s">
        <v>444</v>
      </c>
      <c r="AD3294" s="7" t="s">
        <v>445</v>
      </c>
      <c r="AE3294" s="7">
        <v>3.4554167900000001</v>
      </c>
      <c r="AF3294" s="7" t="s">
        <v>445</v>
      </c>
      <c r="AG3294" s="7">
        <v>5.8751995984000001</v>
      </c>
    </row>
    <row r="3295" spans="1:33" ht="45" x14ac:dyDescent="0.25">
      <c r="A3295" s="1">
        <v>199351</v>
      </c>
      <c r="B3295" s="1">
        <v>26002000</v>
      </c>
      <c r="C3295" s="1">
        <v>9212108</v>
      </c>
      <c r="D3295" s="1">
        <v>142376</v>
      </c>
      <c r="E3295" s="248" t="s">
        <v>681</v>
      </c>
      <c r="F3295" s="1">
        <v>34203085</v>
      </c>
      <c r="G3295" s="1">
        <v>1.83</v>
      </c>
      <c r="H3295" s="1">
        <v>56.812761837467768</v>
      </c>
      <c r="I3295" s="1">
        <v>-12.889310008762875</v>
      </c>
      <c r="J3295" s="1">
        <v>23.116127936931228</v>
      </c>
      <c r="K3295" s="1">
        <v>-53.551286606158136</v>
      </c>
      <c r="L3295" s="1">
        <v>49.490251676087283</v>
      </c>
      <c r="M3295" s="1">
        <v>46.049999237060547</v>
      </c>
      <c r="N3295" s="1">
        <v>0.98086458391613429</v>
      </c>
      <c r="O3295" s="1">
        <v>0.96533690096206171</v>
      </c>
      <c r="P3295" s="1">
        <v>0.94686477770104316</v>
      </c>
      <c r="Q3295" s="1">
        <v>0.97912500063578289</v>
      </c>
      <c r="R3295" s="1">
        <v>0.9329846751933194</v>
      </c>
      <c r="S3295" s="1">
        <v>0.91350862069183458</v>
      </c>
      <c r="T3295" s="1">
        <v>0.91350862069183458</v>
      </c>
      <c r="U3295" s="1">
        <v>0.94686477770104316</v>
      </c>
      <c r="V3295" s="1">
        <v>406.790663</v>
      </c>
      <c r="W3295" s="1">
        <v>379.211635</v>
      </c>
      <c r="X3295" s="1">
        <v>262.000766</v>
      </c>
      <c r="Y3295" s="1">
        <v>389.46</v>
      </c>
      <c r="Z3295" s="7">
        <v>74463.375599999999</v>
      </c>
      <c r="AA3295" s="7">
        <v>6.2552094264000004</v>
      </c>
      <c r="AB3295" s="7">
        <v>5.3200965569000003</v>
      </c>
      <c r="AC3295" s="7" t="s">
        <v>444</v>
      </c>
      <c r="AD3295" s="7" t="s">
        <v>445</v>
      </c>
      <c r="AE3295" s="7">
        <v>3.4693596276999998</v>
      </c>
      <c r="AF3295" s="7" t="s">
        <v>445</v>
      </c>
      <c r="AG3295" s="7">
        <v>5.8862202888999997</v>
      </c>
    </row>
    <row r="3296" spans="1:33" ht="30" x14ac:dyDescent="0.25">
      <c r="A3296" s="1">
        <v>199352</v>
      </c>
      <c r="B3296" s="1">
        <v>26002000</v>
      </c>
      <c r="C3296" s="1">
        <v>9212109</v>
      </c>
      <c r="D3296" s="1">
        <v>142377</v>
      </c>
      <c r="E3296" s="248" t="s">
        <v>682</v>
      </c>
      <c r="F3296" s="1">
        <v>34203085</v>
      </c>
      <c r="G3296" s="1">
        <v>1.83</v>
      </c>
      <c r="H3296" s="1">
        <v>62.548710795649882</v>
      </c>
      <c r="I3296" s="1">
        <v>-31.237092761785128</v>
      </c>
      <c r="J3296" s="1">
        <v>8.7161481955101827</v>
      </c>
      <c r="K3296" s="1">
        <v>-58.909688649143661</v>
      </c>
      <c r="L3296" s="1">
        <v>58.679631603467222</v>
      </c>
      <c r="M3296" s="1">
        <v>68.775001525878906</v>
      </c>
      <c r="N3296" s="1">
        <v>0.96350520716773136</v>
      </c>
      <c r="O3296" s="1">
        <v>0.96533690096206171</v>
      </c>
      <c r="P3296" s="1">
        <v>0.93010713074810702</v>
      </c>
      <c r="Q3296" s="1">
        <v>0.96018749872843423</v>
      </c>
      <c r="R3296" s="1">
        <v>0.9329846751933194</v>
      </c>
      <c r="S3296" s="1">
        <v>0.89584022162583399</v>
      </c>
      <c r="T3296" s="1">
        <v>0.89584022162583399</v>
      </c>
      <c r="U3296" s="1">
        <v>0.93010713074810702</v>
      </c>
      <c r="V3296" s="1">
        <v>406.790663</v>
      </c>
      <c r="W3296" s="1">
        <v>379.211635</v>
      </c>
      <c r="X3296" s="1">
        <v>262.000766</v>
      </c>
      <c r="Y3296" s="1">
        <v>389.46</v>
      </c>
      <c r="Z3296" s="7">
        <v>74463.375599999999</v>
      </c>
      <c r="AA3296" s="7">
        <v>5.0107304040000002</v>
      </c>
      <c r="AB3296" s="7">
        <v>4.6389243086</v>
      </c>
      <c r="AC3296" s="7" t="s">
        <v>444</v>
      </c>
      <c r="AD3296" s="7" t="s">
        <v>445</v>
      </c>
      <c r="AE3296" s="7">
        <v>2.9842482562999999</v>
      </c>
      <c r="AF3296" s="7" t="s">
        <v>445</v>
      </c>
      <c r="AG3296" s="7">
        <v>5.1490653141999996</v>
      </c>
    </row>
    <row r="3297" spans="1:33" ht="45" x14ac:dyDescent="0.25">
      <c r="A3297" s="1">
        <v>202463</v>
      </c>
      <c r="B3297" s="1">
        <v>20050006</v>
      </c>
      <c r="C3297" s="1">
        <v>9212108</v>
      </c>
      <c r="D3297" s="1">
        <v>142269</v>
      </c>
      <c r="E3297" s="248" t="s">
        <v>681</v>
      </c>
      <c r="F3297" s="1">
        <v>34203085</v>
      </c>
      <c r="G3297" s="1">
        <v>1.83</v>
      </c>
      <c r="H3297" s="1">
        <v>60.994717294977889</v>
      </c>
      <c r="I3297" s="1">
        <v>-18.857881407487636</v>
      </c>
      <c r="J3297" s="1">
        <v>20.39033898534495</v>
      </c>
      <c r="K3297" s="1">
        <v>-56.47439382114483</v>
      </c>
      <c r="L3297" s="1">
        <v>53.783109360157809</v>
      </c>
      <c r="M3297" s="1">
        <v>46.049999237060547</v>
      </c>
      <c r="N3297" s="1">
        <v>0.98086458391613429</v>
      </c>
      <c r="O3297" s="1">
        <v>0.96533690096206171</v>
      </c>
      <c r="P3297" s="1">
        <v>0.94686477770104316</v>
      </c>
      <c r="Q3297" s="1">
        <v>0.97912500063578289</v>
      </c>
      <c r="R3297" s="1">
        <v>0.9329846751933194</v>
      </c>
      <c r="S3297" s="1">
        <v>0.91350862069183458</v>
      </c>
      <c r="T3297" s="1">
        <v>0.91350862069183458</v>
      </c>
      <c r="U3297" s="1">
        <v>0.94686477770104316</v>
      </c>
      <c r="V3297" s="1">
        <v>406.790663</v>
      </c>
      <c r="W3297" s="1">
        <v>379.211635</v>
      </c>
      <c r="X3297" s="1">
        <v>262.000766</v>
      </c>
      <c r="Y3297" s="1">
        <v>389.46</v>
      </c>
      <c r="Z3297" s="7">
        <v>74463.375599999999</v>
      </c>
      <c r="AA3297" s="7">
        <v>5.6761134629000001</v>
      </c>
      <c r="AB3297" s="7">
        <v>4.8867744028000004</v>
      </c>
      <c r="AC3297" s="7" t="s">
        <v>444</v>
      </c>
      <c r="AD3297" s="7" t="s">
        <v>445</v>
      </c>
      <c r="AE3297" s="7">
        <v>3.2380261597</v>
      </c>
      <c r="AF3297" s="7" t="s">
        <v>445</v>
      </c>
      <c r="AG3297" s="7">
        <v>5.5297904302000003</v>
      </c>
    </row>
    <row r="3298" spans="1:33" ht="45" x14ac:dyDescent="0.25">
      <c r="A3298" s="1">
        <v>204561</v>
      </c>
      <c r="B3298" s="1">
        <v>20051006</v>
      </c>
      <c r="C3298" s="1">
        <v>9212108</v>
      </c>
      <c r="D3298" s="1">
        <v>142274</v>
      </c>
      <c r="E3298" s="248" t="s">
        <v>681</v>
      </c>
      <c r="F3298" s="1">
        <v>34203085</v>
      </c>
      <c r="G3298" s="1">
        <v>1.83</v>
      </c>
      <c r="H3298" s="1">
        <v>56.912837085545341</v>
      </c>
      <c r="I3298" s="1">
        <v>-10.516310716896534</v>
      </c>
      <c r="J3298" s="1">
        <v>25.683711714086392</v>
      </c>
      <c r="K3298" s="1">
        <v>-53.917929883474855</v>
      </c>
      <c r="L3298" s="1">
        <v>49.508353246369637</v>
      </c>
      <c r="M3298" s="1">
        <v>46.049999237060547</v>
      </c>
      <c r="N3298" s="1">
        <v>0.98086458391613429</v>
      </c>
      <c r="O3298" s="1">
        <v>0.96533690096206171</v>
      </c>
      <c r="P3298" s="1">
        <v>0.94686477770104316</v>
      </c>
      <c r="Q3298" s="1">
        <v>0.97912500063578289</v>
      </c>
      <c r="R3298" s="1">
        <v>0.9329846751933194</v>
      </c>
      <c r="S3298" s="1">
        <v>0.91350862069183458</v>
      </c>
      <c r="T3298" s="1">
        <v>0.91350862069183458</v>
      </c>
      <c r="U3298" s="1">
        <v>0.94686477770104316</v>
      </c>
      <c r="V3298" s="1">
        <v>406.790663</v>
      </c>
      <c r="W3298" s="1">
        <v>379.211635</v>
      </c>
      <c r="X3298" s="1">
        <v>262.000766</v>
      </c>
      <c r="Y3298" s="1">
        <v>389.46</v>
      </c>
      <c r="Z3298" s="7">
        <v>74463.375599999999</v>
      </c>
      <c r="AA3298" s="7">
        <v>6.2525567289000001</v>
      </c>
      <c r="AB3298" s="7">
        <v>5.3089833307000003</v>
      </c>
      <c r="AC3298" s="7" t="s">
        <v>444</v>
      </c>
      <c r="AD3298" s="7" t="s">
        <v>445</v>
      </c>
      <c r="AE3298" s="7">
        <v>3.4389678699999999</v>
      </c>
      <c r="AF3298" s="7" t="s">
        <v>445</v>
      </c>
      <c r="AG3298" s="7">
        <v>5.8393938179999996</v>
      </c>
    </row>
    <row r="3299" spans="1:33" ht="30" x14ac:dyDescent="0.25">
      <c r="A3299" s="1">
        <v>206659</v>
      </c>
      <c r="B3299" s="1">
        <v>20052006</v>
      </c>
      <c r="C3299" s="1">
        <v>9212109</v>
      </c>
      <c r="D3299" s="1">
        <v>142279</v>
      </c>
      <c r="E3299" s="248" t="s">
        <v>682</v>
      </c>
      <c r="F3299" s="1">
        <v>34203085</v>
      </c>
      <c r="G3299" s="1">
        <v>1.83</v>
      </c>
      <c r="H3299" s="1">
        <v>63.14008515148317</v>
      </c>
      <c r="I3299" s="1">
        <v>-23.952392756842382</v>
      </c>
      <c r="J3299" s="1">
        <v>16.921542370809021</v>
      </c>
      <c r="K3299" s="1">
        <v>-60.927067536708094</v>
      </c>
      <c r="L3299" s="1">
        <v>56.609462475034405</v>
      </c>
      <c r="M3299" s="1">
        <v>68.775001525878906</v>
      </c>
      <c r="N3299" s="1">
        <v>0.96350520716773136</v>
      </c>
      <c r="O3299" s="1">
        <v>0.96533690096206171</v>
      </c>
      <c r="P3299" s="1">
        <v>0.93010713074810702</v>
      </c>
      <c r="Q3299" s="1">
        <v>0.96018749872843423</v>
      </c>
      <c r="R3299" s="1">
        <v>0.9329846751933194</v>
      </c>
      <c r="S3299" s="1">
        <v>0.89584022162583399</v>
      </c>
      <c r="T3299" s="1">
        <v>0.89584022162583399</v>
      </c>
      <c r="U3299" s="1">
        <v>0.93010713074810702</v>
      </c>
      <c r="V3299" s="1">
        <v>406.790663</v>
      </c>
      <c r="W3299" s="1">
        <v>379.211635</v>
      </c>
      <c r="X3299" s="1">
        <v>262.000766</v>
      </c>
      <c r="Y3299" s="1">
        <v>389.46</v>
      </c>
      <c r="Z3299" s="7">
        <v>74463.375599999999</v>
      </c>
      <c r="AA3299" s="7">
        <v>5.2305386829999998</v>
      </c>
      <c r="AB3299" s="7">
        <v>4.5861097578000001</v>
      </c>
      <c r="AC3299" s="7" t="s">
        <v>444</v>
      </c>
      <c r="AD3299" s="7" t="s">
        <v>445</v>
      </c>
      <c r="AE3299" s="7">
        <v>2.8523243243</v>
      </c>
      <c r="AF3299" s="7" t="s">
        <v>445</v>
      </c>
      <c r="AG3299" s="7">
        <v>4.9454613161000003</v>
      </c>
    </row>
    <row r="3300" spans="1:33" ht="30" x14ac:dyDescent="0.25">
      <c r="A3300" s="1">
        <v>208757</v>
      </c>
      <c r="B3300" s="1">
        <v>20053006</v>
      </c>
      <c r="C3300" s="1">
        <v>9212109</v>
      </c>
      <c r="D3300" s="1">
        <v>142284</v>
      </c>
      <c r="E3300" s="248" t="s">
        <v>682</v>
      </c>
      <c r="F3300" s="1">
        <v>34203085</v>
      </c>
      <c r="G3300" s="1">
        <v>1.83</v>
      </c>
      <c r="H3300" s="1">
        <v>63.72932966511469</v>
      </c>
      <c r="I3300" s="1">
        <v>-21.017257030285528</v>
      </c>
      <c r="J3300" s="1">
        <v>20.435369253808744</v>
      </c>
      <c r="K3300" s="1">
        <v>-61.985342338200226</v>
      </c>
      <c r="L3300" s="1">
        <v>56.362579444875408</v>
      </c>
      <c r="M3300" s="1">
        <v>68.775001525878906</v>
      </c>
      <c r="N3300" s="1">
        <v>0.96350520716773136</v>
      </c>
      <c r="O3300" s="1">
        <v>0.96533690096206171</v>
      </c>
      <c r="P3300" s="1">
        <v>0.93010713074810702</v>
      </c>
      <c r="Q3300" s="1">
        <v>0.96018749872843423</v>
      </c>
      <c r="R3300" s="1">
        <v>0.9329846751933194</v>
      </c>
      <c r="S3300" s="1">
        <v>0.89584022162583399</v>
      </c>
      <c r="T3300" s="1">
        <v>0.89584022162583399</v>
      </c>
      <c r="U3300" s="1">
        <v>0.93010713074810702</v>
      </c>
      <c r="V3300" s="1">
        <v>406.790663</v>
      </c>
      <c r="W3300" s="1">
        <v>379.211635</v>
      </c>
      <c r="X3300" s="1">
        <v>262.000766</v>
      </c>
      <c r="Y3300" s="1">
        <v>389.46</v>
      </c>
      <c r="Z3300" s="7">
        <v>74463.375599999999</v>
      </c>
      <c r="AA3300" s="7">
        <v>5.2578300930999999</v>
      </c>
      <c r="AB3300" s="7">
        <v>4.5344603125000003</v>
      </c>
      <c r="AC3300" s="7" t="s">
        <v>444</v>
      </c>
      <c r="AD3300" s="7" t="s">
        <v>445</v>
      </c>
      <c r="AE3300" s="7">
        <v>2.7865536500000001</v>
      </c>
      <c r="AF3300" s="7" t="s">
        <v>445</v>
      </c>
      <c r="AG3300" s="7">
        <v>4.843954546</v>
      </c>
    </row>
    <row r="3301" spans="1:33" ht="30" x14ac:dyDescent="0.25">
      <c r="A3301" s="1">
        <v>210855</v>
      </c>
      <c r="B3301" s="1">
        <v>20054006</v>
      </c>
      <c r="C3301" s="1">
        <v>9212120</v>
      </c>
      <c r="D3301" s="1">
        <v>142289</v>
      </c>
      <c r="E3301" s="248" t="s">
        <v>683</v>
      </c>
      <c r="F3301" s="1">
        <v>34203085</v>
      </c>
      <c r="G3301" s="1">
        <v>1.83</v>
      </c>
      <c r="H3301" s="1">
        <v>39.672018348391816</v>
      </c>
      <c r="I3301" s="1">
        <v>-13.38536000859709</v>
      </c>
      <c r="J3301" s="1">
        <v>14.956553638059503</v>
      </c>
      <c r="K3301" s="1">
        <v>-38.737685129154329</v>
      </c>
      <c r="L3301" s="1">
        <v>34.706840594702875</v>
      </c>
      <c r="M3301" s="1">
        <v>99.117500305175781</v>
      </c>
      <c r="N3301" s="1">
        <v>0.93480416615804041</v>
      </c>
      <c r="O3301" s="1">
        <v>0.96533690096206171</v>
      </c>
      <c r="P3301" s="1">
        <v>0.90240095676542698</v>
      </c>
      <c r="Q3301" s="1">
        <v>0.92980416615804029</v>
      </c>
      <c r="R3301" s="1">
        <v>0.9329846751933194</v>
      </c>
      <c r="S3301" s="1">
        <v>0.86749303795635435</v>
      </c>
      <c r="T3301" s="1">
        <v>0.86749303795635435</v>
      </c>
      <c r="U3301" s="1">
        <v>0.90240095676542698</v>
      </c>
      <c r="V3301" s="1">
        <v>406.790663</v>
      </c>
      <c r="W3301" s="1">
        <v>379.211635</v>
      </c>
      <c r="X3301" s="1">
        <v>262.000766</v>
      </c>
      <c r="Y3301" s="1">
        <v>389.46</v>
      </c>
      <c r="Z3301" s="7">
        <v>74463.375599999999</v>
      </c>
      <c r="AA3301" s="7">
        <v>8.8597549180000001</v>
      </c>
      <c r="AB3301" s="7">
        <v>7.6257507555000004</v>
      </c>
      <c r="AC3301" s="7" t="s">
        <v>444</v>
      </c>
      <c r="AD3301" s="7" t="s">
        <v>445</v>
      </c>
      <c r="AE3301" s="7">
        <v>4.8672540624999998</v>
      </c>
      <c r="AF3301" s="7" t="s">
        <v>445</v>
      </c>
      <c r="AG3301" s="7">
        <v>8.0725368708000005</v>
      </c>
    </row>
    <row r="3302" spans="1:33" ht="30" x14ac:dyDescent="0.25">
      <c r="A3302" s="1">
        <v>212953</v>
      </c>
      <c r="B3302" s="1">
        <v>20055006</v>
      </c>
      <c r="C3302" s="1">
        <v>9212120</v>
      </c>
      <c r="D3302" s="1">
        <v>142294</v>
      </c>
      <c r="E3302" s="248" t="s">
        <v>683</v>
      </c>
      <c r="F3302" s="1">
        <v>34203085</v>
      </c>
      <c r="G3302" s="1">
        <v>1.83</v>
      </c>
      <c r="H3302" s="1">
        <v>39.856832485088553</v>
      </c>
      <c r="I3302" s="1">
        <v>-16.279312938803745</v>
      </c>
      <c r="J3302" s="1">
        <v>12.180671344207088</v>
      </c>
      <c r="K3302" s="1">
        <v>-38.575913051166083</v>
      </c>
      <c r="L3302" s="1">
        <v>35.380623838810067</v>
      </c>
      <c r="M3302" s="1">
        <v>99.117500305175781</v>
      </c>
      <c r="N3302" s="1">
        <v>0.93480416615804041</v>
      </c>
      <c r="O3302" s="1">
        <v>0.96533690096206171</v>
      </c>
      <c r="P3302" s="1">
        <v>0.90240095676542698</v>
      </c>
      <c r="Q3302" s="1">
        <v>0.92980416615804029</v>
      </c>
      <c r="R3302" s="1">
        <v>0.9329846751933194</v>
      </c>
      <c r="S3302" s="1">
        <v>0.86749303795635435</v>
      </c>
      <c r="T3302" s="1">
        <v>0.86749303795635435</v>
      </c>
      <c r="U3302" s="1">
        <v>0.90240095676542698</v>
      </c>
      <c r="V3302" s="1">
        <v>406.790663</v>
      </c>
      <c r="W3302" s="1">
        <v>379.211635</v>
      </c>
      <c r="X3302" s="1">
        <v>262.000766</v>
      </c>
      <c r="Y3302" s="1">
        <v>389.46</v>
      </c>
      <c r="Z3302" s="7">
        <v>74463.375599999999</v>
      </c>
      <c r="AA3302" s="7">
        <v>8.6719872379999998</v>
      </c>
      <c r="AB3302" s="7">
        <v>7.5857535810999996</v>
      </c>
      <c r="AC3302" s="7" t="s">
        <v>444</v>
      </c>
      <c r="AD3302" s="7" t="s">
        <v>445</v>
      </c>
      <c r="AE3302" s="7">
        <v>4.8918589987000001</v>
      </c>
      <c r="AF3302" s="7" t="s">
        <v>445</v>
      </c>
      <c r="AG3302" s="7">
        <v>8.1105834916999999</v>
      </c>
    </row>
    <row r="3303" spans="1:33" ht="30" x14ac:dyDescent="0.25">
      <c r="A3303" s="1">
        <v>215051</v>
      </c>
      <c r="B3303" s="1">
        <v>20056006</v>
      </c>
      <c r="C3303" s="1">
        <v>9212120</v>
      </c>
      <c r="D3303" s="1">
        <v>142299</v>
      </c>
      <c r="E3303" s="248" t="s">
        <v>683</v>
      </c>
      <c r="F3303" s="1">
        <v>34203085</v>
      </c>
      <c r="G3303" s="1">
        <v>1.83</v>
      </c>
      <c r="H3303" s="1">
        <v>37.115235162088069</v>
      </c>
      <c r="I3303" s="1">
        <v>-17.929016548211624</v>
      </c>
      <c r="J3303" s="1">
        <v>8.1060852272490287</v>
      </c>
      <c r="K3303" s="1">
        <v>-35.148136298791684</v>
      </c>
      <c r="L3303" s="1">
        <v>33.802146981402629</v>
      </c>
      <c r="M3303" s="1">
        <v>99.117500305175781</v>
      </c>
      <c r="N3303" s="1">
        <v>0.93480416615804041</v>
      </c>
      <c r="O3303" s="1">
        <v>0.96533690096206171</v>
      </c>
      <c r="P3303" s="1">
        <v>0.90240095676542698</v>
      </c>
      <c r="Q3303" s="1">
        <v>0.92980416615804029</v>
      </c>
      <c r="R3303" s="1">
        <v>0.9329846751933194</v>
      </c>
      <c r="S3303" s="1">
        <v>0.86749303795635435</v>
      </c>
      <c r="T3303" s="1">
        <v>0.86749303795635435</v>
      </c>
      <c r="U3303" s="1">
        <v>0.90240095676542698</v>
      </c>
      <c r="V3303" s="1">
        <v>406.790663</v>
      </c>
      <c r="W3303" s="1">
        <v>379.211635</v>
      </c>
      <c r="X3303" s="1">
        <v>262.000766</v>
      </c>
      <c r="Y3303" s="1">
        <v>389.46</v>
      </c>
      <c r="Z3303" s="7">
        <v>74463.375599999999</v>
      </c>
      <c r="AA3303" s="7">
        <v>9.1236451764000002</v>
      </c>
      <c r="AB3303" s="7">
        <v>8.2199588861000006</v>
      </c>
      <c r="AC3303" s="7" t="s">
        <v>444</v>
      </c>
      <c r="AD3303" s="7" t="s">
        <v>445</v>
      </c>
      <c r="AE3303" s="7">
        <v>5.4664549640000004</v>
      </c>
      <c r="AF3303" s="7" t="s">
        <v>445</v>
      </c>
      <c r="AG3303" s="7">
        <v>8.9990814202999996</v>
      </c>
    </row>
    <row r="3304" spans="1:33" ht="30" x14ac:dyDescent="0.25">
      <c r="A3304" s="1">
        <v>217149</v>
      </c>
      <c r="B3304" s="1">
        <v>20057006</v>
      </c>
      <c r="C3304" s="1">
        <v>9212120</v>
      </c>
      <c r="D3304" s="1">
        <v>142304</v>
      </c>
      <c r="E3304" s="248" t="s">
        <v>683</v>
      </c>
      <c r="F3304" s="1">
        <v>34203085</v>
      </c>
      <c r="G3304" s="1">
        <v>1.83</v>
      </c>
      <c r="H3304" s="1">
        <v>49.949068798349934</v>
      </c>
      <c r="I3304" s="1">
        <v>-27.838896902808393</v>
      </c>
      <c r="J3304" s="1">
        <v>8.8366566953421799</v>
      </c>
      <c r="K3304" s="1">
        <v>-47.214194045452516</v>
      </c>
      <c r="L3304" s="1">
        <v>46.179750546724065</v>
      </c>
      <c r="M3304" s="1">
        <v>99.117500305175781</v>
      </c>
      <c r="N3304" s="1">
        <v>0.93480416615804041</v>
      </c>
      <c r="O3304" s="1">
        <v>0.96533690096206171</v>
      </c>
      <c r="P3304" s="1">
        <v>0.90240095676542698</v>
      </c>
      <c r="Q3304" s="1">
        <v>0.92980416615804029</v>
      </c>
      <c r="R3304" s="1">
        <v>0.9329846751933194</v>
      </c>
      <c r="S3304" s="1">
        <v>0.86749303795635435</v>
      </c>
      <c r="T3304" s="1">
        <v>0.86749303795635435</v>
      </c>
      <c r="U3304" s="1">
        <v>0.90240095676542698</v>
      </c>
      <c r="V3304" s="1">
        <v>406.790663</v>
      </c>
      <c r="W3304" s="1">
        <v>379.211635</v>
      </c>
      <c r="X3304" s="1">
        <v>262.000766</v>
      </c>
      <c r="Y3304" s="1">
        <v>389.46</v>
      </c>
      <c r="Z3304" s="7">
        <v>74463.375599999999</v>
      </c>
      <c r="AA3304" s="7">
        <v>6.4101946889999999</v>
      </c>
      <c r="AB3304" s="7">
        <v>5.8509974354000001</v>
      </c>
      <c r="AC3304" s="7" t="s">
        <v>444</v>
      </c>
      <c r="AD3304" s="7" t="s">
        <v>445</v>
      </c>
      <c r="AE3304" s="7">
        <v>3.8138879640000001</v>
      </c>
      <c r="AF3304" s="7" t="s">
        <v>445</v>
      </c>
      <c r="AG3304" s="7">
        <v>6.4437165289999996</v>
      </c>
    </row>
    <row r="3305" spans="1:33" ht="30" x14ac:dyDescent="0.25">
      <c r="A3305" s="1">
        <v>219247</v>
      </c>
      <c r="B3305" s="1">
        <v>20058006</v>
      </c>
      <c r="C3305" s="1">
        <v>9212152</v>
      </c>
      <c r="D3305" s="1">
        <v>142309</v>
      </c>
      <c r="E3305" s="248" t="s">
        <v>684</v>
      </c>
      <c r="F3305" s="1">
        <v>34203085</v>
      </c>
      <c r="G3305" s="1">
        <v>1.83</v>
      </c>
      <c r="H3305" s="1">
        <v>55.223413042248509</v>
      </c>
      <c r="I3305" s="1">
        <v>-25.931771222735357</v>
      </c>
      <c r="J3305" s="1">
        <v>11.769716061955858</v>
      </c>
      <c r="K3305" s="1">
        <v>-53.115984918278556</v>
      </c>
      <c r="L3305" s="1">
        <v>50.38196787061289</v>
      </c>
      <c r="M3305" s="1">
        <v>66.754997253417969</v>
      </c>
      <c r="N3305" s="1">
        <v>0.96504826598697235</v>
      </c>
      <c r="O3305" s="1">
        <v>0.96533690096206171</v>
      </c>
      <c r="P3305" s="1">
        <v>0.93159670236667536</v>
      </c>
      <c r="Q3305" s="1">
        <v>0.9618708356221517</v>
      </c>
      <c r="R3305" s="1">
        <v>0.9329846751933194</v>
      </c>
      <c r="S3305" s="1">
        <v>0.89741074915085994</v>
      </c>
      <c r="T3305" s="1">
        <v>0.89741074915085994</v>
      </c>
      <c r="U3305" s="1">
        <v>0.93159670236667536</v>
      </c>
      <c r="V3305" s="1">
        <v>406.790663</v>
      </c>
      <c r="W3305" s="1">
        <v>379.211635</v>
      </c>
      <c r="X3305" s="1">
        <v>262.000766</v>
      </c>
      <c r="Y3305" s="1">
        <v>389.46</v>
      </c>
      <c r="Z3305" s="7">
        <v>74463.375599999999</v>
      </c>
      <c r="AA3305" s="7">
        <v>6.0118799164999999</v>
      </c>
      <c r="AB3305" s="7">
        <v>5.3971473186000001</v>
      </c>
      <c r="AC3305" s="7" t="s">
        <v>444</v>
      </c>
      <c r="AD3305" s="7" t="s">
        <v>445</v>
      </c>
      <c r="AE3305" s="7">
        <v>3.4265827708000001</v>
      </c>
      <c r="AF3305" s="7" t="s">
        <v>445</v>
      </c>
      <c r="AG3305" s="7">
        <v>5.8307055261</v>
      </c>
    </row>
    <row r="3306" spans="1:33" ht="30" x14ac:dyDescent="0.25">
      <c r="A3306" s="1">
        <v>221345</v>
      </c>
      <c r="B3306" s="1">
        <v>20093006</v>
      </c>
      <c r="C3306" s="1">
        <v>9212152</v>
      </c>
      <c r="D3306" s="1">
        <v>142327</v>
      </c>
      <c r="E3306" s="248" t="s">
        <v>684</v>
      </c>
      <c r="F3306" s="1">
        <v>34203085</v>
      </c>
      <c r="G3306" s="1">
        <v>1.83</v>
      </c>
      <c r="H3306" s="1">
        <v>50.342483504081073</v>
      </c>
      <c r="I3306" s="1">
        <v>-23.436345229382518</v>
      </c>
      <c r="J3306" s="1">
        <v>10.84391686549769</v>
      </c>
      <c r="K3306" s="1">
        <v>-49.061015691498156</v>
      </c>
      <c r="L3306" s="1">
        <v>45.892721292627868</v>
      </c>
      <c r="M3306" s="1">
        <v>66.754997253417969</v>
      </c>
      <c r="N3306" s="1">
        <v>0.96504826598697235</v>
      </c>
      <c r="O3306" s="1">
        <v>0.96533690096206171</v>
      </c>
      <c r="P3306" s="1">
        <v>0.93159670236667536</v>
      </c>
      <c r="Q3306" s="1">
        <v>0.9618708356221517</v>
      </c>
      <c r="R3306" s="1">
        <v>0.9329846751933194</v>
      </c>
      <c r="S3306" s="1">
        <v>0.89741074915085994</v>
      </c>
      <c r="T3306" s="1">
        <v>0.89741074915085994</v>
      </c>
      <c r="U3306" s="1">
        <v>0.93159670236667536</v>
      </c>
      <c r="V3306" s="1">
        <v>406.790663</v>
      </c>
      <c r="W3306" s="1">
        <v>379.211635</v>
      </c>
      <c r="X3306" s="1">
        <v>262.000766</v>
      </c>
      <c r="Y3306" s="1">
        <v>389.46</v>
      </c>
      <c r="Z3306" s="7">
        <v>74463.375599999999</v>
      </c>
      <c r="AA3306" s="7">
        <v>6.6977851545</v>
      </c>
      <c r="AB3306" s="7">
        <v>6.0173794393</v>
      </c>
      <c r="AC3306" s="7" t="s">
        <v>444</v>
      </c>
      <c r="AD3306" s="7" t="s">
        <v>445</v>
      </c>
      <c r="AE3306" s="7">
        <v>3.7924467193</v>
      </c>
      <c r="AF3306" s="7" t="s">
        <v>445</v>
      </c>
      <c r="AG3306" s="7">
        <v>6.3952739581999998</v>
      </c>
    </row>
    <row r="3307" spans="1:33" ht="30" x14ac:dyDescent="0.25">
      <c r="A3307" s="1">
        <v>223443</v>
      </c>
      <c r="B3307" s="1">
        <v>21051006</v>
      </c>
      <c r="C3307" s="1">
        <v>9212152</v>
      </c>
      <c r="D3307" s="1">
        <v>142355</v>
      </c>
      <c r="E3307" s="248" t="s">
        <v>684</v>
      </c>
      <c r="F3307" s="1">
        <v>34203085</v>
      </c>
      <c r="G3307" s="1">
        <v>1.83</v>
      </c>
      <c r="H3307" s="1">
        <v>53.27403417260961</v>
      </c>
      <c r="I3307" s="1">
        <v>-26.548892811479071</v>
      </c>
      <c r="J3307" s="1">
        <v>8.9079960277811594</v>
      </c>
      <c r="K3307" s="1">
        <v>-51.536288507267429</v>
      </c>
      <c r="L3307" s="1">
        <v>49.426010009165687</v>
      </c>
      <c r="M3307" s="1">
        <v>66.754997253417969</v>
      </c>
      <c r="N3307" s="1">
        <v>0.96504826598697235</v>
      </c>
      <c r="O3307" s="1">
        <v>0.96533690096206171</v>
      </c>
      <c r="P3307" s="1">
        <v>0.93159670236667536</v>
      </c>
      <c r="Q3307" s="1">
        <v>0.9618708356221517</v>
      </c>
      <c r="R3307" s="1">
        <v>0.9329846751933194</v>
      </c>
      <c r="S3307" s="1">
        <v>0.89741074915085994</v>
      </c>
      <c r="T3307" s="1">
        <v>0.89741074915085994</v>
      </c>
      <c r="U3307" s="1">
        <v>0.93159670236667536</v>
      </c>
      <c r="V3307" s="1">
        <v>406.790663</v>
      </c>
      <c r="W3307" s="1">
        <v>379.211635</v>
      </c>
      <c r="X3307" s="1">
        <v>262.000766</v>
      </c>
      <c r="Y3307" s="1">
        <v>389.46</v>
      </c>
      <c r="Z3307" s="7">
        <v>74463.375599999999</v>
      </c>
      <c r="AA3307" s="7">
        <v>6.1474980198000004</v>
      </c>
      <c r="AB3307" s="7">
        <v>5.6312287805999999</v>
      </c>
      <c r="AC3307" s="7" t="s">
        <v>444</v>
      </c>
      <c r="AD3307" s="7" t="s">
        <v>445</v>
      </c>
      <c r="AE3307" s="7">
        <v>3.5622669094999999</v>
      </c>
      <c r="AF3307" s="7" t="s">
        <v>445</v>
      </c>
      <c r="AG3307" s="7">
        <v>6.0400811198</v>
      </c>
    </row>
    <row r="3308" spans="1:33" ht="30" x14ac:dyDescent="0.25">
      <c r="A3308" s="1">
        <v>225541</v>
      </c>
      <c r="B3308" s="1">
        <v>26051006</v>
      </c>
      <c r="C3308" s="1">
        <v>9212152</v>
      </c>
      <c r="D3308" s="1">
        <v>142383</v>
      </c>
      <c r="E3308" s="248" t="s">
        <v>684</v>
      </c>
      <c r="F3308" s="1">
        <v>34203085</v>
      </c>
      <c r="G3308" s="1">
        <v>1.83</v>
      </c>
      <c r="H3308" s="1">
        <v>52.350835214603038</v>
      </c>
      <c r="I3308" s="1">
        <v>-26.267821480225138</v>
      </c>
      <c r="J3308" s="1">
        <v>8.6716007599826401</v>
      </c>
      <c r="K3308" s="1">
        <v>-50.615686297892168</v>
      </c>
      <c r="L3308" s="1">
        <v>48.599030918424781</v>
      </c>
      <c r="M3308" s="1">
        <v>66.754997253417969</v>
      </c>
      <c r="N3308" s="1">
        <v>0.96504826598697235</v>
      </c>
      <c r="O3308" s="1">
        <v>0.96533690096206171</v>
      </c>
      <c r="P3308" s="1">
        <v>0.93159670236667536</v>
      </c>
      <c r="Q3308" s="1">
        <v>0.9618708356221517</v>
      </c>
      <c r="R3308" s="1">
        <v>0.9329846751933194</v>
      </c>
      <c r="S3308" s="1">
        <v>0.89741074915085994</v>
      </c>
      <c r="T3308" s="1">
        <v>0.89741074915085994</v>
      </c>
      <c r="U3308" s="1">
        <v>0.93159670236667536</v>
      </c>
      <c r="V3308" s="1">
        <v>406.790663</v>
      </c>
      <c r="W3308" s="1">
        <v>379.211635</v>
      </c>
      <c r="X3308" s="1">
        <v>262.000766</v>
      </c>
      <c r="Y3308" s="1">
        <v>389.46</v>
      </c>
      <c r="Z3308" s="7">
        <v>74463.375599999999</v>
      </c>
      <c r="AA3308" s="7">
        <v>6.2691224905</v>
      </c>
      <c r="AB3308" s="7">
        <v>5.7481694842</v>
      </c>
      <c r="AC3308" s="7" t="s">
        <v>444</v>
      </c>
      <c r="AD3308" s="7" t="s">
        <v>445</v>
      </c>
      <c r="AE3308" s="7">
        <v>3.6452457902000002</v>
      </c>
      <c r="AF3308" s="7" t="s">
        <v>445</v>
      </c>
      <c r="AG3308" s="7">
        <v>6.1681266863999999</v>
      </c>
    </row>
    <row r="3309" spans="1:33" ht="30" x14ac:dyDescent="0.25">
      <c r="A3309" s="1">
        <v>102893</v>
      </c>
      <c r="B3309" s="1">
        <v>20001000</v>
      </c>
      <c r="C3309" s="1">
        <v>9213056</v>
      </c>
      <c r="D3309" s="1">
        <v>142005</v>
      </c>
      <c r="E3309" s="248" t="s">
        <v>685</v>
      </c>
      <c r="F3309" s="1">
        <v>34203085</v>
      </c>
      <c r="G3309" s="1">
        <v>1.83</v>
      </c>
      <c r="H3309" s="1">
        <v>79.917860991562108</v>
      </c>
      <c r="I3309" s="1">
        <v>-39.184362861886463</v>
      </c>
      <c r="J3309" s="1">
        <v>13.844097216716778</v>
      </c>
      <c r="K3309" s="1">
        <v>-76.695877927511901</v>
      </c>
      <c r="L3309" s="1">
        <v>73.973893702349187</v>
      </c>
      <c r="M3309" s="1">
        <v>143.87750244140625</v>
      </c>
      <c r="N3309" s="1">
        <v>0.81646517072405123</v>
      </c>
      <c r="O3309" s="1">
        <v>0.96533690096206171</v>
      </c>
      <c r="P3309" s="1">
        <v>0.7881639576502163</v>
      </c>
      <c r="Q3309" s="1">
        <v>0.85097678048270087</v>
      </c>
      <c r="R3309" s="1">
        <v>0.9329846751933194</v>
      </c>
      <c r="S3309" s="1">
        <v>0.7939482951357093</v>
      </c>
      <c r="T3309" s="1">
        <v>0.7939482951357093</v>
      </c>
      <c r="U3309" s="1">
        <v>0.7881639576502163</v>
      </c>
      <c r="V3309" s="1">
        <v>406.790663</v>
      </c>
      <c r="W3309" s="1">
        <v>379.211635</v>
      </c>
      <c r="X3309" s="1">
        <v>262.000766</v>
      </c>
      <c r="Y3309" s="1">
        <v>389.46</v>
      </c>
      <c r="Z3309" s="7">
        <v>74463.375599999999</v>
      </c>
      <c r="AA3309" s="7">
        <v>3.0403570512</v>
      </c>
      <c r="AB3309" s="7">
        <v>2.7398516341999999</v>
      </c>
      <c r="AC3309" s="7" t="s">
        <v>444</v>
      </c>
      <c r="AD3309" s="7" t="s">
        <v>445</v>
      </c>
      <c r="AE3309" s="7">
        <v>1.7122065371999999</v>
      </c>
      <c r="AF3309" s="7" t="s">
        <v>445</v>
      </c>
      <c r="AG3309" s="7">
        <v>3.0022794346000001</v>
      </c>
    </row>
    <row r="3310" spans="1:33" ht="30" x14ac:dyDescent="0.25">
      <c r="A3310" s="1">
        <v>104991</v>
      </c>
      <c r="B3310" s="1">
        <v>20002000</v>
      </c>
      <c r="C3310" s="1">
        <v>9213056</v>
      </c>
      <c r="D3310" s="1">
        <v>142012</v>
      </c>
      <c r="E3310" s="248" t="s">
        <v>685</v>
      </c>
      <c r="F3310" s="1">
        <v>34203085</v>
      </c>
      <c r="G3310" s="1">
        <v>1.83</v>
      </c>
      <c r="H3310" s="1">
        <v>67.094261398674803</v>
      </c>
      <c r="I3310" s="1">
        <v>-40.762972028309235</v>
      </c>
      <c r="J3310" s="1">
        <v>3.1334840899186602</v>
      </c>
      <c r="K3310" s="1">
        <v>-64.759010186346444</v>
      </c>
      <c r="L3310" s="1">
        <v>65.583815675727564</v>
      </c>
      <c r="M3310" s="1">
        <v>143.87750244140625</v>
      </c>
      <c r="N3310" s="1">
        <v>0.81646517072405123</v>
      </c>
      <c r="O3310" s="1">
        <v>0.96533690096206171</v>
      </c>
      <c r="P3310" s="1">
        <v>0.7881639576502163</v>
      </c>
      <c r="Q3310" s="1">
        <v>0.85097678048270087</v>
      </c>
      <c r="R3310" s="1">
        <v>0.9329846751933194</v>
      </c>
      <c r="S3310" s="1">
        <v>0.7939482951357093</v>
      </c>
      <c r="T3310" s="1">
        <v>0.7939482951357093</v>
      </c>
      <c r="U3310" s="1">
        <v>0.7881639576502163</v>
      </c>
      <c r="V3310" s="1">
        <v>406.790663</v>
      </c>
      <c r="W3310" s="1">
        <v>379.211635</v>
      </c>
      <c r="X3310" s="1">
        <v>262.000766</v>
      </c>
      <c r="Y3310" s="1">
        <v>389.46</v>
      </c>
      <c r="Z3310" s="7">
        <v>74463.375599999999</v>
      </c>
      <c r="AA3310" s="7">
        <v>3.5572362625</v>
      </c>
      <c r="AB3310" s="7">
        <v>3.4546424209</v>
      </c>
      <c r="AC3310" s="7" t="s">
        <v>444</v>
      </c>
      <c r="AD3310" s="7" t="s">
        <v>445</v>
      </c>
      <c r="AE3310" s="7">
        <v>2.2121408417000001</v>
      </c>
      <c r="AF3310" s="7" t="s">
        <v>445</v>
      </c>
      <c r="AG3310" s="7">
        <v>3.7400096768000002</v>
      </c>
    </row>
    <row r="3311" spans="1:33" ht="30" x14ac:dyDescent="0.25">
      <c r="A3311" s="1">
        <v>108173</v>
      </c>
      <c r="B3311" s="1">
        <v>20003000</v>
      </c>
      <c r="C3311" s="1">
        <v>9213073</v>
      </c>
      <c r="D3311" s="1">
        <v>142020</v>
      </c>
      <c r="E3311" s="248" t="s">
        <v>688</v>
      </c>
      <c r="F3311" s="1">
        <v>34203085</v>
      </c>
      <c r="G3311" s="1">
        <v>1.83</v>
      </c>
      <c r="H3311" s="1">
        <v>54.753203656462858</v>
      </c>
      <c r="I3311" s="1">
        <v>-27.001866391824525</v>
      </c>
      <c r="J3311" s="1">
        <v>11.611538192690091</v>
      </c>
      <c r="K3311" s="1">
        <v>-52.00289305079518</v>
      </c>
      <c r="L3311" s="1">
        <v>49.970695768787536</v>
      </c>
      <c r="M3311" s="1">
        <v>137.25</v>
      </c>
      <c r="N3311" s="1">
        <v>0.83776785714285706</v>
      </c>
      <c r="O3311" s="1">
        <v>0.96533690096206171</v>
      </c>
      <c r="P3311" s="1">
        <v>0.80872822693991286</v>
      </c>
      <c r="Q3311" s="1">
        <v>0.86517857142857135</v>
      </c>
      <c r="R3311" s="1">
        <v>0.9329846751933194</v>
      </c>
      <c r="S3311" s="1">
        <v>0.80719834844850569</v>
      </c>
      <c r="T3311" s="1">
        <v>0.80719834844850569</v>
      </c>
      <c r="U3311" s="1">
        <v>0.80872822693991286</v>
      </c>
      <c r="V3311" s="1">
        <v>406.790663</v>
      </c>
      <c r="W3311" s="1">
        <v>379.211635</v>
      </c>
      <c r="X3311" s="1">
        <v>262.000766</v>
      </c>
      <c r="Y3311" s="1">
        <v>389.46</v>
      </c>
      <c r="Z3311" s="7">
        <v>74463.375599999999</v>
      </c>
      <c r="AA3311" s="7">
        <v>5.1371799710000001</v>
      </c>
      <c r="AB3311" s="7">
        <v>4.6011179754000002</v>
      </c>
      <c r="AC3311" s="7" t="s">
        <v>444</v>
      </c>
      <c r="AD3311" s="7" t="s">
        <v>445</v>
      </c>
      <c r="AE3311" s="7">
        <v>3.0668234631</v>
      </c>
      <c r="AF3311" s="7" t="s">
        <v>445</v>
      </c>
      <c r="AG3311" s="7">
        <v>5.0567264008999997</v>
      </c>
    </row>
    <row r="3312" spans="1:33" ht="30" x14ac:dyDescent="0.25">
      <c r="A3312" s="1">
        <v>108174</v>
      </c>
      <c r="B3312" s="1">
        <v>20003000</v>
      </c>
      <c r="C3312" s="1">
        <v>9213067</v>
      </c>
      <c r="D3312" s="1">
        <v>142019</v>
      </c>
      <c r="E3312" s="248" t="s">
        <v>686</v>
      </c>
      <c r="F3312" s="1">
        <v>34203085</v>
      </c>
      <c r="G3312" s="1">
        <v>1.83</v>
      </c>
      <c r="H3312" s="1">
        <v>49.641886491211309</v>
      </c>
      <c r="I3312" s="1">
        <v>-27.22764677511514</v>
      </c>
      <c r="J3312" s="1">
        <v>8.1146575284118878</v>
      </c>
      <c r="K3312" s="1">
        <v>-47.27585090981254</v>
      </c>
      <c r="L3312" s="1">
        <v>46.126628435017423</v>
      </c>
      <c r="M3312" s="1">
        <v>142.25250244140625</v>
      </c>
      <c r="N3312" s="1">
        <v>0.8216883850097656</v>
      </c>
      <c r="O3312" s="1">
        <v>0.96533690096206171</v>
      </c>
      <c r="P3312" s="1">
        <v>0.79320611914184858</v>
      </c>
      <c r="Q3312" s="1">
        <v>0.85445892333984363</v>
      </c>
      <c r="R3312" s="1">
        <v>0.9329846751933194</v>
      </c>
      <c r="S3312" s="1">
        <v>0.79719708105825737</v>
      </c>
      <c r="T3312" s="1">
        <v>0.79719708105825737</v>
      </c>
      <c r="U3312" s="1">
        <v>0.79320611914184858</v>
      </c>
      <c r="V3312" s="1">
        <v>406.790663</v>
      </c>
      <c r="W3312" s="1">
        <v>379.211635</v>
      </c>
      <c r="X3312" s="1">
        <v>262.000766</v>
      </c>
      <c r="Y3312" s="1">
        <v>389.46</v>
      </c>
      <c r="Z3312" s="7">
        <v>74463.375599999999</v>
      </c>
      <c r="AA3312" s="7">
        <v>5.5210269975999999</v>
      </c>
      <c r="AB3312" s="7">
        <v>5.0592578282999998</v>
      </c>
      <c r="AC3312" s="7" t="s">
        <v>444</v>
      </c>
      <c r="AD3312" s="7" t="s">
        <v>445</v>
      </c>
      <c r="AE3312" s="7">
        <v>3.4180325022</v>
      </c>
      <c r="AF3312" s="7" t="s">
        <v>445</v>
      </c>
      <c r="AG3312" s="7">
        <v>5.5344578514</v>
      </c>
    </row>
    <row r="3313" spans="1:33" ht="30" x14ac:dyDescent="0.25">
      <c r="A3313" s="1">
        <v>112369</v>
      </c>
      <c r="B3313" s="1">
        <v>20004000</v>
      </c>
      <c r="C3313" s="1">
        <v>9213073</v>
      </c>
      <c r="D3313" s="1">
        <v>142029</v>
      </c>
      <c r="E3313" s="248" t="s">
        <v>688</v>
      </c>
      <c r="F3313" s="1">
        <v>34203085</v>
      </c>
      <c r="G3313" s="1">
        <v>1.83</v>
      </c>
      <c r="H3313" s="1">
        <v>45.790850084682177</v>
      </c>
      <c r="I3313" s="1">
        <v>-24.338129476459386</v>
      </c>
      <c r="J3313" s="1">
        <v>7.9474968822237919</v>
      </c>
      <c r="K3313" s="1">
        <v>-43.907161561683445</v>
      </c>
      <c r="L3313" s="1">
        <v>42.380292380070507</v>
      </c>
      <c r="M3313" s="1">
        <v>137.25</v>
      </c>
      <c r="N3313" s="1">
        <v>0.83776785714285706</v>
      </c>
      <c r="O3313" s="1">
        <v>0.96533690096206171</v>
      </c>
      <c r="P3313" s="1">
        <v>0.80872822693991286</v>
      </c>
      <c r="Q3313" s="1">
        <v>0.86517857142857135</v>
      </c>
      <c r="R3313" s="1">
        <v>0.9329846751933194</v>
      </c>
      <c r="S3313" s="1">
        <v>0.80719834844850569</v>
      </c>
      <c r="T3313" s="1">
        <v>0.80719834844850569</v>
      </c>
      <c r="U3313" s="1">
        <v>0.80872822693991286</v>
      </c>
      <c r="V3313" s="1">
        <v>406.790663</v>
      </c>
      <c r="W3313" s="1">
        <v>379.211635</v>
      </c>
      <c r="X3313" s="1">
        <v>262.000766</v>
      </c>
      <c r="Y3313" s="1">
        <v>389.46</v>
      </c>
      <c r="Z3313" s="7">
        <v>74463.375599999999</v>
      </c>
      <c r="AA3313" s="7">
        <v>6.2363623746999997</v>
      </c>
      <c r="AB3313" s="7">
        <v>5.6973893833</v>
      </c>
      <c r="AC3313" s="7" t="s">
        <v>444</v>
      </c>
      <c r="AD3313" s="7" t="s">
        <v>445</v>
      </c>
      <c r="AE3313" s="7">
        <v>3.8166763253</v>
      </c>
      <c r="AF3313" s="7" t="s">
        <v>445</v>
      </c>
      <c r="AG3313" s="7">
        <v>6.1734834149999998</v>
      </c>
    </row>
    <row r="3314" spans="1:33" ht="30" x14ac:dyDescent="0.25">
      <c r="A3314" s="1">
        <v>112370</v>
      </c>
      <c r="B3314" s="1">
        <v>20004000</v>
      </c>
      <c r="C3314" s="1">
        <v>9213067</v>
      </c>
      <c r="D3314" s="1">
        <v>142028</v>
      </c>
      <c r="E3314" s="248" t="s">
        <v>686</v>
      </c>
      <c r="F3314" s="1">
        <v>34203085</v>
      </c>
      <c r="G3314" s="1">
        <v>1.83</v>
      </c>
      <c r="H3314" s="1">
        <v>40.680169609211575</v>
      </c>
      <c r="I3314" s="1">
        <v>-24.547169786949667</v>
      </c>
      <c r="J3314" s="1">
        <v>4.449979528164639</v>
      </c>
      <c r="K3314" s="1">
        <v>-39.196859493501144</v>
      </c>
      <c r="L3314" s="1">
        <v>38.650741052344685</v>
      </c>
      <c r="M3314" s="1">
        <v>142.25250244140625</v>
      </c>
      <c r="N3314" s="1">
        <v>0.8216883850097656</v>
      </c>
      <c r="O3314" s="1">
        <v>0.96533690096206171</v>
      </c>
      <c r="P3314" s="1">
        <v>0.79320611914184858</v>
      </c>
      <c r="Q3314" s="1">
        <v>0.85445892333984363</v>
      </c>
      <c r="R3314" s="1">
        <v>0.9329846751933194</v>
      </c>
      <c r="S3314" s="1">
        <v>0.79719708105825737</v>
      </c>
      <c r="T3314" s="1">
        <v>0.79719708105825737</v>
      </c>
      <c r="U3314" s="1">
        <v>0.79320611914184858</v>
      </c>
      <c r="V3314" s="1">
        <v>406.790663</v>
      </c>
      <c r="W3314" s="1">
        <v>379.211635</v>
      </c>
      <c r="X3314" s="1">
        <v>262.000766</v>
      </c>
      <c r="Y3314" s="1">
        <v>389.46</v>
      </c>
      <c r="Z3314" s="7">
        <v>74463.375599999999</v>
      </c>
      <c r="AA3314" s="7">
        <v>6.7823343393000002</v>
      </c>
      <c r="AB3314" s="7">
        <v>6.3940937863</v>
      </c>
      <c r="AC3314" s="7" t="s">
        <v>444</v>
      </c>
      <c r="AD3314" s="7" t="s">
        <v>445</v>
      </c>
      <c r="AE3314" s="7">
        <v>4.3286474628000002</v>
      </c>
      <c r="AF3314" s="7" t="s">
        <v>445</v>
      </c>
      <c r="AG3314" s="7">
        <v>6.8812960822000004</v>
      </c>
    </row>
    <row r="3315" spans="1:33" ht="30" x14ac:dyDescent="0.25">
      <c r="A3315" s="1">
        <v>115481</v>
      </c>
      <c r="B3315" s="1">
        <v>20005000</v>
      </c>
      <c r="C3315" s="1">
        <v>9213056</v>
      </c>
      <c r="D3315" s="1">
        <v>142037</v>
      </c>
      <c r="E3315" s="248" t="s">
        <v>685</v>
      </c>
      <c r="F3315" s="1">
        <v>34203085</v>
      </c>
      <c r="G3315" s="1">
        <v>1.83</v>
      </c>
      <c r="H3315" s="1">
        <v>82.474976996727705</v>
      </c>
      <c r="I3315" s="1">
        <v>-39.890285224924128</v>
      </c>
      <c r="J3315" s="1">
        <v>15.218916797812842</v>
      </c>
      <c r="K3315" s="1">
        <v>-79.2509435026993</v>
      </c>
      <c r="L3315" s="1">
        <v>76.016981040592839</v>
      </c>
      <c r="M3315" s="1">
        <v>143.87750244140625</v>
      </c>
      <c r="N3315" s="1">
        <v>0.81646517072405123</v>
      </c>
      <c r="O3315" s="1">
        <v>0.96533690096206171</v>
      </c>
      <c r="P3315" s="1">
        <v>0.7881639576502163</v>
      </c>
      <c r="Q3315" s="1">
        <v>0.85097678048270087</v>
      </c>
      <c r="R3315" s="1">
        <v>0.9329846751933194</v>
      </c>
      <c r="S3315" s="1">
        <v>0.7939482951357093</v>
      </c>
      <c r="T3315" s="1">
        <v>0.7939482951357093</v>
      </c>
      <c r="U3315" s="1">
        <v>0.7881639576502163</v>
      </c>
      <c r="V3315" s="1">
        <v>406.790663</v>
      </c>
      <c r="W3315" s="1">
        <v>379.211635</v>
      </c>
      <c r="X3315" s="1">
        <v>262.000766</v>
      </c>
      <c r="Y3315" s="1">
        <v>389.46</v>
      </c>
      <c r="Z3315" s="7">
        <v>74463.375599999999</v>
      </c>
      <c r="AA3315" s="7">
        <v>2.9317654942</v>
      </c>
      <c r="AB3315" s="7">
        <v>2.6238984708999999</v>
      </c>
      <c r="AC3315" s="7" t="s">
        <v>444</v>
      </c>
      <c r="AD3315" s="7" t="s">
        <v>445</v>
      </c>
      <c r="AE3315" s="7">
        <v>1.6247644797</v>
      </c>
      <c r="AF3315" s="7" t="s">
        <v>445</v>
      </c>
      <c r="AG3315" s="7">
        <v>2.8732451802000001</v>
      </c>
    </row>
    <row r="3316" spans="1:33" ht="30" x14ac:dyDescent="0.25">
      <c r="A3316" s="1">
        <v>117579</v>
      </c>
      <c r="B3316" s="1">
        <v>20006000</v>
      </c>
      <c r="C3316" s="1">
        <v>9213056</v>
      </c>
      <c r="D3316" s="1">
        <v>142044</v>
      </c>
      <c r="E3316" s="248" t="s">
        <v>685</v>
      </c>
      <c r="F3316" s="1">
        <v>34203085</v>
      </c>
      <c r="G3316" s="1">
        <v>1.83</v>
      </c>
      <c r="H3316" s="1">
        <v>69.850580580910844</v>
      </c>
      <c r="I3316" s="1">
        <v>-37.638878152939995</v>
      </c>
      <c r="J3316" s="1">
        <v>8.4940340763754953</v>
      </c>
      <c r="K3316" s="1">
        <v>-67.793118930930191</v>
      </c>
      <c r="L3316" s="1">
        <v>66.01470060047005</v>
      </c>
      <c r="M3316" s="1">
        <v>143.87750244140625</v>
      </c>
      <c r="N3316" s="1">
        <v>0.81646517072405123</v>
      </c>
      <c r="O3316" s="1">
        <v>0.96533690096206171</v>
      </c>
      <c r="P3316" s="1">
        <v>0.7881639576502163</v>
      </c>
      <c r="Q3316" s="1">
        <v>0.85097678048270087</v>
      </c>
      <c r="R3316" s="1">
        <v>0.9329846751933194</v>
      </c>
      <c r="S3316" s="1">
        <v>0.7939482951357093</v>
      </c>
      <c r="T3316" s="1">
        <v>0.7939482951357093</v>
      </c>
      <c r="U3316" s="1">
        <v>0.7881639576502163</v>
      </c>
      <c r="V3316" s="1">
        <v>406.790663</v>
      </c>
      <c r="W3316" s="1">
        <v>379.211635</v>
      </c>
      <c r="X3316" s="1">
        <v>262.000766</v>
      </c>
      <c r="Y3316" s="1">
        <v>389.46</v>
      </c>
      <c r="Z3316" s="7">
        <v>74463.375599999999</v>
      </c>
      <c r="AA3316" s="7">
        <v>3.5274906999</v>
      </c>
      <c r="AB3316" s="7">
        <v>3.278861257</v>
      </c>
      <c r="AC3316" s="7" t="s">
        <v>444</v>
      </c>
      <c r="AD3316" s="7" t="s">
        <v>445</v>
      </c>
      <c r="AE3316" s="7">
        <v>2.0683801655999998</v>
      </c>
      <c r="AF3316" s="7" t="s">
        <v>445</v>
      </c>
      <c r="AG3316" s="7">
        <v>3.5278686064999998</v>
      </c>
    </row>
    <row r="3317" spans="1:33" ht="30" x14ac:dyDescent="0.25">
      <c r="A3317" s="1">
        <v>120761</v>
      </c>
      <c r="B3317" s="1">
        <v>20007000</v>
      </c>
      <c r="C3317" s="1">
        <v>9213073</v>
      </c>
      <c r="D3317" s="1">
        <v>142052</v>
      </c>
      <c r="E3317" s="248" t="s">
        <v>688</v>
      </c>
      <c r="F3317" s="1">
        <v>34203085</v>
      </c>
      <c r="G3317" s="1">
        <v>1.83</v>
      </c>
      <c r="H3317" s="1">
        <v>54.666547064484966</v>
      </c>
      <c r="I3317" s="1">
        <v>-26.750276713225954</v>
      </c>
      <c r="J3317" s="1">
        <v>11.934490278074101</v>
      </c>
      <c r="K3317" s="1">
        <v>-52.143710351090164</v>
      </c>
      <c r="L3317" s="1">
        <v>49.785154160615726</v>
      </c>
      <c r="M3317" s="1">
        <v>137.25</v>
      </c>
      <c r="N3317" s="1">
        <v>0.83776785714285706</v>
      </c>
      <c r="O3317" s="1">
        <v>0.96533690096206171</v>
      </c>
      <c r="P3317" s="1">
        <v>0.80872822693991286</v>
      </c>
      <c r="Q3317" s="1">
        <v>0.86517857142857135</v>
      </c>
      <c r="R3317" s="1">
        <v>0.9329846751933194</v>
      </c>
      <c r="S3317" s="1">
        <v>0.80719834844850569</v>
      </c>
      <c r="T3317" s="1">
        <v>0.80719834844850569</v>
      </c>
      <c r="U3317" s="1">
        <v>0.80872822693991286</v>
      </c>
      <c r="V3317" s="1">
        <v>406.790663</v>
      </c>
      <c r="W3317" s="1">
        <v>379.211635</v>
      </c>
      <c r="X3317" s="1">
        <v>262.000766</v>
      </c>
      <c r="Y3317" s="1">
        <v>389.46</v>
      </c>
      <c r="Z3317" s="7">
        <v>74463.375599999999</v>
      </c>
      <c r="AA3317" s="7">
        <v>5.1600522963</v>
      </c>
      <c r="AB3317" s="7">
        <v>4.6099967836999998</v>
      </c>
      <c r="AC3317" s="7" t="s">
        <v>444</v>
      </c>
      <c r="AD3317" s="7" t="s">
        <v>445</v>
      </c>
      <c r="AE3317" s="7">
        <v>3.0558407558999998</v>
      </c>
      <c r="AF3317" s="7" t="s">
        <v>445</v>
      </c>
      <c r="AG3317" s="7">
        <v>5.0403698383000002</v>
      </c>
    </row>
    <row r="3318" spans="1:33" ht="30" x14ac:dyDescent="0.25">
      <c r="A3318" s="1">
        <v>120762</v>
      </c>
      <c r="B3318" s="1">
        <v>20007000</v>
      </c>
      <c r="C3318" s="1">
        <v>9213067</v>
      </c>
      <c r="D3318" s="1">
        <v>142051</v>
      </c>
      <c r="E3318" s="248" t="s">
        <v>686</v>
      </c>
      <c r="F3318" s="1">
        <v>34203085</v>
      </c>
      <c r="G3318" s="1">
        <v>1.83</v>
      </c>
      <c r="H3318" s="1">
        <v>49.555426898355115</v>
      </c>
      <c r="I3318" s="1">
        <v>-26.974546197640684</v>
      </c>
      <c r="J3318" s="1">
        <v>8.4374126146741979</v>
      </c>
      <c r="K3318" s="1">
        <v>-47.418179108983416</v>
      </c>
      <c r="L3318" s="1">
        <v>45.92570015985703</v>
      </c>
      <c r="M3318" s="1">
        <v>142.25250244140625</v>
      </c>
      <c r="N3318" s="1">
        <v>0.8216883850097656</v>
      </c>
      <c r="O3318" s="1">
        <v>0.96533690096206171</v>
      </c>
      <c r="P3318" s="1">
        <v>0.79320611914184858</v>
      </c>
      <c r="Q3318" s="1">
        <v>0.85445892333984363</v>
      </c>
      <c r="R3318" s="1">
        <v>0.9329846751933194</v>
      </c>
      <c r="S3318" s="1">
        <v>0.79719708105825737</v>
      </c>
      <c r="T3318" s="1">
        <v>0.79719708105825737</v>
      </c>
      <c r="U3318" s="1">
        <v>0.79320611914184858</v>
      </c>
      <c r="V3318" s="1">
        <v>406.790663</v>
      </c>
      <c r="W3318" s="1">
        <v>379.211635</v>
      </c>
      <c r="X3318" s="1">
        <v>262.000766</v>
      </c>
      <c r="Y3318" s="1">
        <v>389.46</v>
      </c>
      <c r="Z3318" s="7">
        <v>74463.375599999999</v>
      </c>
      <c r="AA3318" s="7">
        <v>5.5495569644999998</v>
      </c>
      <c r="AB3318" s="7">
        <v>5.0698294446999999</v>
      </c>
      <c r="AC3318" s="7" t="s">
        <v>444</v>
      </c>
      <c r="AD3318" s="7" t="s">
        <v>445</v>
      </c>
      <c r="AE3318" s="7">
        <v>3.4047715415000002</v>
      </c>
      <c r="AF3318" s="7" t="s">
        <v>445</v>
      </c>
      <c r="AG3318" s="7">
        <v>5.5148443268999996</v>
      </c>
    </row>
    <row r="3319" spans="1:33" ht="30" x14ac:dyDescent="0.25">
      <c r="A3319" s="1">
        <v>124957</v>
      </c>
      <c r="B3319" s="1">
        <v>20008000</v>
      </c>
      <c r="C3319" s="1">
        <v>9213067</v>
      </c>
      <c r="D3319" s="1">
        <v>142060</v>
      </c>
      <c r="E3319" s="248" t="s">
        <v>686</v>
      </c>
      <c r="F3319" s="1">
        <v>34203085</v>
      </c>
      <c r="G3319" s="1">
        <v>1.83</v>
      </c>
      <c r="H3319" s="1">
        <v>45.327115825978488</v>
      </c>
      <c r="I3319" s="1">
        <v>-27.939871557610104</v>
      </c>
      <c r="J3319" s="1">
        <v>4.7349103523084199</v>
      </c>
      <c r="K3319" s="1">
        <v>-43.899179056561195</v>
      </c>
      <c r="L3319" s="1">
        <v>43.15987878176216</v>
      </c>
      <c r="M3319" s="1">
        <v>142.25250244140625</v>
      </c>
      <c r="N3319" s="1">
        <v>0.8216883850097656</v>
      </c>
      <c r="O3319" s="1">
        <v>0.96533690096206171</v>
      </c>
      <c r="P3319" s="1">
        <v>0.79320611914184858</v>
      </c>
      <c r="Q3319" s="1">
        <v>0.85445892333984363</v>
      </c>
      <c r="R3319" s="1">
        <v>0.9329846751933194</v>
      </c>
      <c r="S3319" s="1">
        <v>0.79719708105825737</v>
      </c>
      <c r="T3319" s="1">
        <v>0.79719708105825737</v>
      </c>
      <c r="U3319" s="1">
        <v>0.79320611914184858</v>
      </c>
      <c r="V3319" s="1">
        <v>406.790663</v>
      </c>
      <c r="W3319" s="1">
        <v>379.211635</v>
      </c>
      <c r="X3319" s="1">
        <v>262.000766</v>
      </c>
      <c r="Y3319" s="1">
        <v>389.46</v>
      </c>
      <c r="Z3319" s="7">
        <v>74463.375599999999</v>
      </c>
      <c r="AA3319" s="7">
        <v>5.9692732654</v>
      </c>
      <c r="AB3319" s="7">
        <v>5.6360496106999998</v>
      </c>
      <c r="AC3319" s="7" t="s">
        <v>444</v>
      </c>
      <c r="AD3319" s="7" t="s">
        <v>445</v>
      </c>
      <c r="AE3319" s="7">
        <v>3.7578622284000001</v>
      </c>
      <c r="AF3319" s="7" t="s">
        <v>445</v>
      </c>
      <c r="AG3319" s="7">
        <v>6.0370804603000003</v>
      </c>
    </row>
    <row r="3320" spans="1:33" ht="30" x14ac:dyDescent="0.25">
      <c r="A3320" s="1">
        <v>124958</v>
      </c>
      <c r="B3320" s="1">
        <v>20008000</v>
      </c>
      <c r="C3320" s="1">
        <v>9213073</v>
      </c>
      <c r="D3320" s="1">
        <v>142061</v>
      </c>
      <c r="E3320" s="248" t="s">
        <v>688</v>
      </c>
      <c r="F3320" s="1">
        <v>34203085</v>
      </c>
      <c r="G3320" s="1">
        <v>1.83</v>
      </c>
      <c r="H3320" s="1">
        <v>50.437328992269244</v>
      </c>
      <c r="I3320" s="1">
        <v>-27.754081494592867</v>
      </c>
      <c r="J3320" s="1">
        <v>8.2328955366809105</v>
      </c>
      <c r="K3320" s="1">
        <v>-48.586230356136966</v>
      </c>
      <c r="L3320" s="1">
        <v>46.868063390766224</v>
      </c>
      <c r="M3320" s="1">
        <v>137.25</v>
      </c>
      <c r="N3320" s="1">
        <v>0.83776785714285706</v>
      </c>
      <c r="O3320" s="1">
        <v>0.96533690096206171</v>
      </c>
      <c r="P3320" s="1">
        <v>0.80872822693991286</v>
      </c>
      <c r="Q3320" s="1">
        <v>0.86517857142857135</v>
      </c>
      <c r="R3320" s="1">
        <v>0.9329846751933194</v>
      </c>
      <c r="S3320" s="1">
        <v>0.80719834844850569</v>
      </c>
      <c r="T3320" s="1">
        <v>0.80719834844850569</v>
      </c>
      <c r="U3320" s="1">
        <v>0.80872822693991286</v>
      </c>
      <c r="V3320" s="1">
        <v>406.790663</v>
      </c>
      <c r="W3320" s="1">
        <v>379.211635</v>
      </c>
      <c r="X3320" s="1">
        <v>262.000766</v>
      </c>
      <c r="Y3320" s="1">
        <v>389.46</v>
      </c>
      <c r="Z3320" s="7">
        <v>74463.375599999999</v>
      </c>
      <c r="AA3320" s="7">
        <v>5.5434569090999997</v>
      </c>
      <c r="AB3320" s="7">
        <v>5.0804003570000003</v>
      </c>
      <c r="AC3320" s="7" t="s">
        <v>444</v>
      </c>
      <c r="AD3320" s="7" t="s">
        <v>445</v>
      </c>
      <c r="AE3320" s="7">
        <v>3.3528090996</v>
      </c>
      <c r="AF3320" s="7" t="s">
        <v>445</v>
      </c>
      <c r="AG3320" s="7">
        <v>5.4826452464999997</v>
      </c>
    </row>
    <row r="3321" spans="1:33" ht="30" x14ac:dyDescent="0.25">
      <c r="A3321" s="1">
        <v>128069</v>
      </c>
      <c r="B3321" s="1">
        <v>20009000</v>
      </c>
      <c r="C3321" s="1">
        <v>9213056</v>
      </c>
      <c r="D3321" s="1">
        <v>142071</v>
      </c>
      <c r="E3321" s="248" t="s">
        <v>685</v>
      </c>
      <c r="F3321" s="1">
        <v>34203085</v>
      </c>
      <c r="G3321" s="1">
        <v>1.83</v>
      </c>
      <c r="H3321" s="1">
        <v>72.823546885911952</v>
      </c>
      <c r="I3321" s="1">
        <v>-38.270902958269886</v>
      </c>
      <c r="J3321" s="1">
        <v>9.0113224200250421</v>
      </c>
      <c r="K3321" s="1">
        <v>-69.650417313272087</v>
      </c>
      <c r="L3321" s="1">
        <v>68.762451861112879</v>
      </c>
      <c r="M3321" s="1">
        <v>143.87750244140625</v>
      </c>
      <c r="N3321" s="1">
        <v>0.81646517072405123</v>
      </c>
      <c r="O3321" s="1">
        <v>0.96533690096206171</v>
      </c>
      <c r="P3321" s="1">
        <v>0.7881639576502163</v>
      </c>
      <c r="Q3321" s="1">
        <v>0.85097678048270087</v>
      </c>
      <c r="R3321" s="1">
        <v>0.9329846751933194</v>
      </c>
      <c r="S3321" s="1">
        <v>0.7939482951357093</v>
      </c>
      <c r="T3321" s="1">
        <v>0.7939482951357093</v>
      </c>
      <c r="U3321" s="1">
        <v>0.7881639576502163</v>
      </c>
      <c r="V3321" s="1">
        <v>406.790663</v>
      </c>
      <c r="W3321" s="1">
        <v>379.211635</v>
      </c>
      <c r="X3321" s="1">
        <v>262.000766</v>
      </c>
      <c r="Y3321" s="1">
        <v>389.46</v>
      </c>
      <c r="Z3321" s="7">
        <v>74463.375599999999</v>
      </c>
      <c r="AA3321" s="7">
        <v>3.346571929</v>
      </c>
      <c r="AB3321" s="7">
        <v>3.1041799775999999</v>
      </c>
      <c r="AC3321" s="7" t="s">
        <v>444</v>
      </c>
      <c r="AD3321" s="7" t="s">
        <v>445</v>
      </c>
      <c r="AE3321" s="7">
        <v>1.9865587245</v>
      </c>
      <c r="AF3321" s="7" t="s">
        <v>445</v>
      </c>
      <c r="AG3321" s="7">
        <v>3.4071284392000001</v>
      </c>
    </row>
    <row r="3322" spans="1:33" ht="30" x14ac:dyDescent="0.25">
      <c r="A3322" s="1">
        <v>130167</v>
      </c>
      <c r="B3322" s="1">
        <v>20010000</v>
      </c>
      <c r="C3322" s="1">
        <v>9213056</v>
      </c>
      <c r="D3322" s="1">
        <v>142081</v>
      </c>
      <c r="E3322" s="248" t="s">
        <v>685</v>
      </c>
      <c r="F3322" s="1">
        <v>34203085</v>
      </c>
      <c r="G3322" s="1">
        <v>1.83</v>
      </c>
      <c r="H3322" s="1">
        <v>66.915589735551507</v>
      </c>
      <c r="I3322" s="1">
        <v>-44.681518102502615</v>
      </c>
      <c r="J3322" s="1">
        <v>-1.918734621149119</v>
      </c>
      <c r="K3322" s="1">
        <v>-63.164844407207461</v>
      </c>
      <c r="L3322" s="1">
        <v>67.896022527333074</v>
      </c>
      <c r="M3322" s="1">
        <v>143.87750244140625</v>
      </c>
      <c r="N3322" s="1">
        <v>0.81646517072405123</v>
      </c>
      <c r="O3322" s="1">
        <v>0.96533690096206171</v>
      </c>
      <c r="P3322" s="1">
        <v>0.7881639576502163</v>
      </c>
      <c r="Q3322" s="1">
        <v>0.85097678048270087</v>
      </c>
      <c r="R3322" s="1">
        <v>0.9329846751933194</v>
      </c>
      <c r="S3322" s="1">
        <v>0.7939482951357093</v>
      </c>
      <c r="T3322" s="1">
        <v>0.7939482951357093</v>
      </c>
      <c r="U3322" s="1">
        <v>0.7881639576502163</v>
      </c>
      <c r="V3322" s="1">
        <v>406.790663</v>
      </c>
      <c r="W3322" s="1">
        <v>379.211635</v>
      </c>
      <c r="X3322" s="1">
        <v>262.000766</v>
      </c>
      <c r="Y3322" s="1">
        <v>389.46</v>
      </c>
      <c r="Z3322" s="7">
        <v>74463.375599999999</v>
      </c>
      <c r="AA3322" s="7">
        <v>3.4020390577000001</v>
      </c>
      <c r="AB3322" s="7">
        <v>3.4665367848000002</v>
      </c>
      <c r="AC3322" s="7" t="s">
        <v>444</v>
      </c>
      <c r="AD3322" s="7">
        <v>107.41262736</v>
      </c>
      <c r="AE3322" s="7">
        <v>2.2932094339</v>
      </c>
      <c r="AF3322" s="7">
        <v>158.97956755999999</v>
      </c>
      <c r="AG3322" s="7">
        <v>3.8596388993000001</v>
      </c>
    </row>
    <row r="3323" spans="1:33" ht="30" x14ac:dyDescent="0.25">
      <c r="A3323" s="1">
        <v>132265</v>
      </c>
      <c r="B3323" s="1">
        <v>20011000</v>
      </c>
      <c r="C3323" s="1">
        <v>9213067</v>
      </c>
      <c r="D3323" s="1">
        <v>142088</v>
      </c>
      <c r="E3323" s="248" t="s">
        <v>686</v>
      </c>
      <c r="F3323" s="1">
        <v>34203085</v>
      </c>
      <c r="G3323" s="1">
        <v>1.83</v>
      </c>
      <c r="H3323" s="1">
        <v>51.381677870310035</v>
      </c>
      <c r="I3323" s="1">
        <v>-27.246550486080675</v>
      </c>
      <c r="J3323" s="1">
        <v>9.2177650112661969</v>
      </c>
      <c r="K3323" s="1">
        <v>-48.877127741205427</v>
      </c>
      <c r="L3323" s="1">
        <v>47.452560962489422</v>
      </c>
      <c r="M3323" s="1">
        <v>142.25250244140625</v>
      </c>
      <c r="N3323" s="1">
        <v>0.8216883850097656</v>
      </c>
      <c r="O3323" s="1">
        <v>0.96533690096206171</v>
      </c>
      <c r="P3323" s="1">
        <v>0.79320611914184858</v>
      </c>
      <c r="Q3323" s="1">
        <v>0.85445892333984363</v>
      </c>
      <c r="R3323" s="1">
        <v>0.9329846751933194</v>
      </c>
      <c r="S3323" s="1">
        <v>0.79719708105825737</v>
      </c>
      <c r="T3323" s="1">
        <v>0.79719708105825737</v>
      </c>
      <c r="U3323" s="1">
        <v>0.79320611914184858</v>
      </c>
      <c r="V3323" s="1">
        <v>406.790663</v>
      </c>
      <c r="W3323" s="1">
        <v>379.211635</v>
      </c>
      <c r="X3323" s="1">
        <v>262.000766</v>
      </c>
      <c r="Y3323" s="1">
        <v>389.46</v>
      </c>
      <c r="Z3323" s="7">
        <v>74463.375599999999</v>
      </c>
      <c r="AA3323" s="7">
        <v>5.3388146652000001</v>
      </c>
      <c r="AB3323" s="7">
        <v>4.8540904423000004</v>
      </c>
      <c r="AC3323" s="7" t="s">
        <v>444</v>
      </c>
      <c r="AD3323" s="7" t="s">
        <v>445</v>
      </c>
      <c r="AE3323" s="7">
        <v>3.2732921417999998</v>
      </c>
      <c r="AF3323" s="7" t="s">
        <v>445</v>
      </c>
      <c r="AG3323" s="7">
        <v>5.3203807063999999</v>
      </c>
    </row>
    <row r="3324" spans="1:33" ht="30" x14ac:dyDescent="0.25">
      <c r="A3324" s="1">
        <v>134363</v>
      </c>
      <c r="B3324" s="1">
        <v>20012000</v>
      </c>
      <c r="C3324" s="1">
        <v>9213056</v>
      </c>
      <c r="D3324" s="1">
        <v>142097</v>
      </c>
      <c r="E3324" s="248" t="s">
        <v>685</v>
      </c>
      <c r="F3324" s="1">
        <v>34203085</v>
      </c>
      <c r="G3324" s="1">
        <v>1.83</v>
      </c>
      <c r="H3324" s="1">
        <v>67.15090704874855</v>
      </c>
      <c r="I3324" s="1">
        <v>-40.402804169479339</v>
      </c>
      <c r="J3324" s="1">
        <v>3.5496799750506862</v>
      </c>
      <c r="K3324" s="1">
        <v>-64.841817950576186</v>
      </c>
      <c r="L3324" s="1">
        <v>65.448423557755405</v>
      </c>
      <c r="M3324" s="1">
        <v>143.87750244140625</v>
      </c>
      <c r="N3324" s="1">
        <v>0.81646517072405123</v>
      </c>
      <c r="O3324" s="1">
        <v>0.96533690096206171</v>
      </c>
      <c r="P3324" s="1">
        <v>0.7881639576502163</v>
      </c>
      <c r="Q3324" s="1">
        <v>0.85097678048270087</v>
      </c>
      <c r="R3324" s="1">
        <v>0.9329846751933194</v>
      </c>
      <c r="S3324" s="1">
        <v>0.7939482951357093</v>
      </c>
      <c r="T3324" s="1">
        <v>0.7939482951357093</v>
      </c>
      <c r="U3324" s="1">
        <v>0.7881639576502163</v>
      </c>
      <c r="V3324" s="1">
        <v>406.790663</v>
      </c>
      <c r="W3324" s="1">
        <v>379.211635</v>
      </c>
      <c r="X3324" s="1">
        <v>262.000766</v>
      </c>
      <c r="Y3324" s="1">
        <v>389.46</v>
      </c>
      <c r="Z3324" s="7">
        <v>74463.375599999999</v>
      </c>
      <c r="AA3324" s="7">
        <v>3.5666637450000001</v>
      </c>
      <c r="AB3324" s="7">
        <v>3.4508846740000001</v>
      </c>
      <c r="AC3324" s="7" t="s">
        <v>444</v>
      </c>
      <c r="AD3324" s="7" t="s">
        <v>445</v>
      </c>
      <c r="AE3324" s="7">
        <v>2.2080387019000001</v>
      </c>
      <c r="AF3324" s="7" t="s">
        <v>445</v>
      </c>
      <c r="AG3324" s="7">
        <v>3.7339563362999999</v>
      </c>
    </row>
    <row r="3325" spans="1:33" ht="30" x14ac:dyDescent="0.25">
      <c r="A3325" s="1">
        <v>136461</v>
      </c>
      <c r="B3325" s="1">
        <v>20013000</v>
      </c>
      <c r="C3325" s="1">
        <v>9213056</v>
      </c>
      <c r="D3325" s="1">
        <v>142106</v>
      </c>
      <c r="E3325" s="248" t="s">
        <v>685</v>
      </c>
      <c r="F3325" s="1">
        <v>34203085</v>
      </c>
      <c r="G3325" s="1">
        <v>1.83</v>
      </c>
      <c r="H3325" s="1">
        <v>93.98153532728962</v>
      </c>
      <c r="I3325" s="1">
        <v>-57.296526249255571</v>
      </c>
      <c r="J3325" s="1">
        <v>7.4414024539878332</v>
      </c>
      <c r="K3325" s="1">
        <v>-88.003470147749312</v>
      </c>
      <c r="L3325" s="1">
        <v>90.494079242969519</v>
      </c>
      <c r="M3325" s="1">
        <v>143.87750244140625</v>
      </c>
      <c r="N3325" s="1">
        <v>0.81646517072405123</v>
      </c>
      <c r="O3325" s="1">
        <v>0.96533690096206171</v>
      </c>
      <c r="P3325" s="1">
        <v>0.7881639576502163</v>
      </c>
      <c r="Q3325" s="1">
        <v>0.85097678048270087</v>
      </c>
      <c r="R3325" s="1">
        <v>0.9329846751933194</v>
      </c>
      <c r="S3325" s="1">
        <v>0.7939482951357093</v>
      </c>
      <c r="T3325" s="1">
        <v>0.7939482951357093</v>
      </c>
      <c r="U3325" s="1">
        <v>0.7881639576502163</v>
      </c>
      <c r="V3325" s="1">
        <v>406.790663</v>
      </c>
      <c r="W3325" s="1">
        <v>379.211635</v>
      </c>
      <c r="X3325" s="1">
        <v>262.000766</v>
      </c>
      <c r="Y3325" s="1">
        <v>389.46</v>
      </c>
      <c r="Z3325" s="7">
        <v>74463.375599999999</v>
      </c>
      <c r="AA3325" s="7">
        <v>2.3027679328000001</v>
      </c>
      <c r="AB3325" s="7">
        <v>2.1802091973</v>
      </c>
      <c r="AC3325" s="7" t="s">
        <v>444</v>
      </c>
      <c r="AD3325" s="7" t="s">
        <v>445</v>
      </c>
      <c r="AE3325" s="7">
        <v>1.3637143074</v>
      </c>
      <c r="AF3325" s="7" t="s">
        <v>445</v>
      </c>
      <c r="AG3325" s="7">
        <v>2.4880253521000002</v>
      </c>
    </row>
    <row r="3326" spans="1:33" ht="30" x14ac:dyDescent="0.25">
      <c r="A3326" s="1">
        <v>138559</v>
      </c>
      <c r="B3326" s="1">
        <v>20014000</v>
      </c>
      <c r="C3326" s="1">
        <v>9213067</v>
      </c>
      <c r="D3326" s="1">
        <v>142113</v>
      </c>
      <c r="E3326" s="248" t="s">
        <v>686</v>
      </c>
      <c r="F3326" s="1">
        <v>34203085</v>
      </c>
      <c r="G3326" s="1">
        <v>1.83</v>
      </c>
      <c r="H3326" s="1">
        <v>55.43312459069061</v>
      </c>
      <c r="I3326" s="1">
        <v>-27.290575669687129</v>
      </c>
      <c r="J3326" s="1">
        <v>12.063728639976418</v>
      </c>
      <c r="K3326" s="1">
        <v>-52.870733449081584</v>
      </c>
      <c r="L3326" s="1">
        <v>50.497765972984503</v>
      </c>
      <c r="M3326" s="1">
        <v>142.25250244140625</v>
      </c>
      <c r="N3326" s="1">
        <v>0.8216883850097656</v>
      </c>
      <c r="O3326" s="1">
        <v>0.96533690096206171</v>
      </c>
      <c r="P3326" s="1">
        <v>0.79320611914184858</v>
      </c>
      <c r="Q3326" s="1">
        <v>0.85445892333984363</v>
      </c>
      <c r="R3326" s="1">
        <v>0.9329846751933194</v>
      </c>
      <c r="S3326" s="1">
        <v>0.79719708105825737</v>
      </c>
      <c r="T3326" s="1">
        <v>0.79719708105825737</v>
      </c>
      <c r="U3326" s="1">
        <v>0.79320611914184858</v>
      </c>
      <c r="V3326" s="1">
        <v>406.790663</v>
      </c>
      <c r="W3326" s="1">
        <v>379.211635</v>
      </c>
      <c r="X3326" s="1">
        <v>262.000766</v>
      </c>
      <c r="Y3326" s="1">
        <v>389.46</v>
      </c>
      <c r="Z3326" s="7">
        <v>74463.375599999999</v>
      </c>
      <c r="AA3326" s="7">
        <v>4.9565603256999999</v>
      </c>
      <c r="AB3326" s="7">
        <v>4.4262319065</v>
      </c>
      <c r="AC3326" s="7" t="s">
        <v>444</v>
      </c>
      <c r="AD3326" s="7" t="s">
        <v>445</v>
      </c>
      <c r="AE3326" s="7">
        <v>2.9505078190999998</v>
      </c>
      <c r="AF3326" s="7" t="s">
        <v>445</v>
      </c>
      <c r="AG3326" s="7">
        <v>4.8429689736999997</v>
      </c>
    </row>
    <row r="3327" spans="1:33" ht="30" x14ac:dyDescent="0.25">
      <c r="A3327" s="1">
        <v>140657</v>
      </c>
      <c r="B3327" s="1">
        <v>20015000</v>
      </c>
      <c r="C3327" s="1">
        <v>9213067</v>
      </c>
      <c r="D3327" s="1">
        <v>142120</v>
      </c>
      <c r="E3327" s="248" t="s">
        <v>686</v>
      </c>
      <c r="F3327" s="1">
        <v>34203085</v>
      </c>
      <c r="G3327" s="1">
        <v>1.83</v>
      </c>
      <c r="H3327" s="1">
        <v>43.676295906631672</v>
      </c>
      <c r="I3327" s="1">
        <v>-24.088201012486351</v>
      </c>
      <c r="J3327" s="1">
        <v>7.0142764321516884</v>
      </c>
      <c r="K3327" s="1">
        <v>-42.211742948089849</v>
      </c>
      <c r="L3327" s="1">
        <v>40.628777789982138</v>
      </c>
      <c r="M3327" s="1">
        <v>142.25250244140625</v>
      </c>
      <c r="N3327" s="1">
        <v>0.8216883850097656</v>
      </c>
      <c r="O3327" s="1">
        <v>0.96533690096206171</v>
      </c>
      <c r="P3327" s="1">
        <v>0.79320611914184858</v>
      </c>
      <c r="Q3327" s="1">
        <v>0.85445892333984363</v>
      </c>
      <c r="R3327" s="1">
        <v>0.9329846751933194</v>
      </c>
      <c r="S3327" s="1">
        <v>0.79719708105825737</v>
      </c>
      <c r="T3327" s="1">
        <v>0.79719708105825737</v>
      </c>
      <c r="U3327" s="1">
        <v>0.79320611914184858</v>
      </c>
      <c r="V3327" s="1">
        <v>406.790663</v>
      </c>
      <c r="W3327" s="1">
        <v>379.211635</v>
      </c>
      <c r="X3327" s="1">
        <v>262.000766</v>
      </c>
      <c r="Y3327" s="1">
        <v>389.46</v>
      </c>
      <c r="Z3327" s="7">
        <v>74463.375599999999</v>
      </c>
      <c r="AA3327" s="7">
        <v>6.4034466625000004</v>
      </c>
      <c r="AB3327" s="7">
        <v>5.886870397</v>
      </c>
      <c r="AC3327" s="7" t="s">
        <v>444</v>
      </c>
      <c r="AD3327" s="7" t="s">
        <v>445</v>
      </c>
      <c r="AE3327" s="7">
        <v>3.9480602150999999</v>
      </c>
      <c r="AF3327" s="7" t="s">
        <v>445</v>
      </c>
      <c r="AG3327" s="7">
        <v>6.3183913666000002</v>
      </c>
    </row>
    <row r="3328" spans="1:33" ht="30" x14ac:dyDescent="0.25">
      <c r="A3328" s="1">
        <v>142755</v>
      </c>
      <c r="B3328" s="1">
        <v>20016000</v>
      </c>
      <c r="C3328" s="1">
        <v>9213067</v>
      </c>
      <c r="D3328" s="1">
        <v>142127</v>
      </c>
      <c r="E3328" s="248" t="s">
        <v>686</v>
      </c>
      <c r="F3328" s="1">
        <v>34203085</v>
      </c>
      <c r="G3328" s="1">
        <v>1.83</v>
      </c>
      <c r="H3328" s="1">
        <v>53.346462402249074</v>
      </c>
      <c r="I3328" s="1">
        <v>-26.313411591849295</v>
      </c>
      <c r="J3328" s="1">
        <v>11.290863546386431</v>
      </c>
      <c r="K3328" s="1">
        <v>-50.665762034286395</v>
      </c>
      <c r="L3328" s="1">
        <v>48.696089422263817</v>
      </c>
      <c r="M3328" s="1">
        <v>142.25250244140625</v>
      </c>
      <c r="N3328" s="1">
        <v>0.8216883850097656</v>
      </c>
      <c r="O3328" s="1">
        <v>0.96533690096206171</v>
      </c>
      <c r="P3328" s="1">
        <v>0.79320611914184858</v>
      </c>
      <c r="Q3328" s="1">
        <v>0.85445892333984363</v>
      </c>
      <c r="R3328" s="1">
        <v>0.9329846751933194</v>
      </c>
      <c r="S3328" s="1">
        <v>0.79719708105825737</v>
      </c>
      <c r="T3328" s="1">
        <v>0.79719708105825737</v>
      </c>
      <c r="U3328" s="1">
        <v>0.79320611914184858</v>
      </c>
      <c r="V3328" s="1">
        <v>406.790663</v>
      </c>
      <c r="W3328" s="1">
        <v>379.211635</v>
      </c>
      <c r="X3328" s="1">
        <v>262.000766</v>
      </c>
      <c r="Y3328" s="1">
        <v>389.46</v>
      </c>
      <c r="Z3328" s="7">
        <v>74463.375599999999</v>
      </c>
      <c r="AA3328" s="7">
        <v>5.1769434240000001</v>
      </c>
      <c r="AB3328" s="7">
        <v>4.6384805250000003</v>
      </c>
      <c r="AC3328" s="7" t="s">
        <v>444</v>
      </c>
      <c r="AD3328" s="7" t="s">
        <v>445</v>
      </c>
      <c r="AE3328" s="7">
        <v>3.1224337206000001</v>
      </c>
      <c r="AF3328" s="7" t="s">
        <v>445</v>
      </c>
      <c r="AG3328" s="7">
        <v>5.0972546894999997</v>
      </c>
    </row>
    <row r="3329" spans="1:33" ht="30" x14ac:dyDescent="0.25">
      <c r="A3329" s="1">
        <v>144853</v>
      </c>
      <c r="B3329" s="1">
        <v>20017000</v>
      </c>
      <c r="C3329" s="1">
        <v>9213067</v>
      </c>
      <c r="D3329" s="1">
        <v>142134</v>
      </c>
      <c r="E3329" s="248" t="s">
        <v>686</v>
      </c>
      <c r="F3329" s="1">
        <v>34203085</v>
      </c>
      <c r="G3329" s="1">
        <v>1.83</v>
      </c>
      <c r="H3329" s="1">
        <v>40.442124291281814</v>
      </c>
      <c r="I3329" s="1">
        <v>-26.824064072205935</v>
      </c>
      <c r="J3329" s="1">
        <v>1.7997090714443087</v>
      </c>
      <c r="K3329" s="1">
        <v>-38.852633238524611</v>
      </c>
      <c r="L3329" s="1">
        <v>39.575094216419785</v>
      </c>
      <c r="M3329" s="1">
        <v>142.25250244140625</v>
      </c>
      <c r="N3329" s="1">
        <v>0.8216883850097656</v>
      </c>
      <c r="O3329" s="1">
        <v>0.96533690096206171</v>
      </c>
      <c r="P3329" s="1">
        <v>0.79320611914184858</v>
      </c>
      <c r="Q3329" s="1">
        <v>0.85445892333984363</v>
      </c>
      <c r="R3329" s="1">
        <v>0.9329846751933194</v>
      </c>
      <c r="S3329" s="1">
        <v>0.79719708105825737</v>
      </c>
      <c r="T3329" s="1">
        <v>0.79719708105825737</v>
      </c>
      <c r="U3329" s="1">
        <v>0.79320611914184858</v>
      </c>
      <c r="V3329" s="1">
        <v>406.790663</v>
      </c>
      <c r="W3329" s="1">
        <v>379.211635</v>
      </c>
      <c r="X3329" s="1">
        <v>262.000766</v>
      </c>
      <c r="Y3329" s="1">
        <v>389.46</v>
      </c>
      <c r="Z3329" s="7">
        <v>74463.375599999999</v>
      </c>
      <c r="AA3329" s="7">
        <v>6.6005628106999996</v>
      </c>
      <c r="AB3329" s="7">
        <v>6.4376159661000001</v>
      </c>
      <c r="AC3329" s="7" t="s">
        <v>444</v>
      </c>
      <c r="AD3329" s="7" t="s">
        <v>445</v>
      </c>
      <c r="AE3329" s="7">
        <v>4.3758581718</v>
      </c>
      <c r="AF3329" s="7" t="s">
        <v>445</v>
      </c>
      <c r="AG3329" s="7">
        <v>6.9511227273999996</v>
      </c>
    </row>
    <row r="3330" spans="1:33" ht="30" x14ac:dyDescent="0.25">
      <c r="A3330" s="1">
        <v>148035</v>
      </c>
      <c r="B3330" s="1">
        <v>20018000</v>
      </c>
      <c r="C3330" s="1">
        <v>9213073</v>
      </c>
      <c r="D3330" s="1">
        <v>142141</v>
      </c>
      <c r="E3330" s="248" t="s">
        <v>688</v>
      </c>
      <c r="F3330" s="1">
        <v>34203085</v>
      </c>
      <c r="G3330" s="1">
        <v>1.83</v>
      </c>
      <c r="H3330" s="1">
        <v>51.625706257989407</v>
      </c>
      <c r="I3330" s="1">
        <v>-24.162759119789236</v>
      </c>
      <c r="J3330" s="1">
        <v>12.123737937945073</v>
      </c>
      <c r="K3330" s="1">
        <v>-49.1987333698467</v>
      </c>
      <c r="L3330" s="1">
        <v>46.758546171175844</v>
      </c>
      <c r="M3330" s="1">
        <v>137.25</v>
      </c>
      <c r="N3330" s="1">
        <v>0.83776785714285706</v>
      </c>
      <c r="O3330" s="1">
        <v>0.96533690096206171</v>
      </c>
      <c r="P3330" s="1">
        <v>0.80872822693991286</v>
      </c>
      <c r="Q3330" s="1">
        <v>0.86517857142857135</v>
      </c>
      <c r="R3330" s="1">
        <v>0.9329846751933194</v>
      </c>
      <c r="S3330" s="1">
        <v>0.80719834844850569</v>
      </c>
      <c r="T3330" s="1">
        <v>0.80719834844850569</v>
      </c>
      <c r="U3330" s="1">
        <v>0.80872822693991286</v>
      </c>
      <c r="V3330" s="1">
        <v>406.790663</v>
      </c>
      <c r="W3330" s="1">
        <v>379.211635</v>
      </c>
      <c r="X3330" s="1">
        <v>262.000766</v>
      </c>
      <c r="Y3330" s="1">
        <v>389.46</v>
      </c>
      <c r="Z3330" s="7">
        <v>74463.375599999999</v>
      </c>
      <c r="AA3330" s="7">
        <v>5.5587829033</v>
      </c>
      <c r="AB3330" s="7">
        <v>4.9404350165000004</v>
      </c>
      <c r="AC3330" s="7" t="s">
        <v>444</v>
      </c>
      <c r="AD3330" s="7" t="s">
        <v>445</v>
      </c>
      <c r="AE3330" s="7">
        <v>3.2986185034000002</v>
      </c>
      <c r="AF3330" s="7" t="s">
        <v>445</v>
      </c>
      <c r="AG3330" s="7">
        <v>5.4019391087999997</v>
      </c>
    </row>
    <row r="3331" spans="1:33" ht="30" x14ac:dyDescent="0.25">
      <c r="A3331" s="1">
        <v>148036</v>
      </c>
      <c r="B3331" s="1">
        <v>20018000</v>
      </c>
      <c r="C3331" s="1">
        <v>9213067</v>
      </c>
      <c r="D3331" s="1">
        <v>142140</v>
      </c>
      <c r="E3331" s="248" t="s">
        <v>686</v>
      </c>
      <c r="F3331" s="1">
        <v>34203085</v>
      </c>
      <c r="G3331" s="1">
        <v>1.83</v>
      </c>
      <c r="H3331" s="1">
        <v>46.514299076203848</v>
      </c>
      <c r="I3331" s="1">
        <v>-24.38828167242303</v>
      </c>
      <c r="J3331" s="1">
        <v>8.6269472902008779</v>
      </c>
      <c r="K3331" s="1">
        <v>-44.471949059520881</v>
      </c>
      <c r="L3331" s="1">
        <v>42.860021742170147</v>
      </c>
      <c r="M3331" s="1">
        <v>142.25250244140625</v>
      </c>
      <c r="N3331" s="1">
        <v>0.8216883850097656</v>
      </c>
      <c r="O3331" s="1">
        <v>0.96533690096206171</v>
      </c>
      <c r="P3331" s="1">
        <v>0.79320611914184858</v>
      </c>
      <c r="Q3331" s="1">
        <v>0.85445892333984363</v>
      </c>
      <c r="R3331" s="1">
        <v>0.9329846751933194</v>
      </c>
      <c r="S3331" s="1">
        <v>0.79719708105825737</v>
      </c>
      <c r="T3331" s="1">
        <v>0.79719708105825737</v>
      </c>
      <c r="U3331" s="1">
        <v>0.79320611914184858</v>
      </c>
      <c r="V3331" s="1">
        <v>406.790663</v>
      </c>
      <c r="W3331" s="1">
        <v>379.211635</v>
      </c>
      <c r="X3331" s="1">
        <v>262.000766</v>
      </c>
      <c r="Y3331" s="1">
        <v>389.46</v>
      </c>
      <c r="Z3331" s="7">
        <v>74463.375599999999</v>
      </c>
      <c r="AA3331" s="7">
        <v>6.0180316552999997</v>
      </c>
      <c r="AB3331" s="7">
        <v>5.4666778883999996</v>
      </c>
      <c r="AC3331" s="7" t="s">
        <v>444</v>
      </c>
      <c r="AD3331" s="7" t="s">
        <v>445</v>
      </c>
      <c r="AE3331" s="7">
        <v>3.6965840335000002</v>
      </c>
      <c r="AF3331" s="7" t="s">
        <v>445</v>
      </c>
      <c r="AG3331" s="7">
        <v>5.9464474054999998</v>
      </c>
    </row>
    <row r="3332" spans="1:33" ht="30" x14ac:dyDescent="0.25">
      <c r="A3332" s="1">
        <v>152231</v>
      </c>
      <c r="B3332" s="1">
        <v>20019000</v>
      </c>
      <c r="C3332" s="1">
        <v>9213073</v>
      </c>
      <c r="D3332" s="1">
        <v>142149</v>
      </c>
      <c r="E3332" s="248" t="s">
        <v>688</v>
      </c>
      <c r="F3332" s="1">
        <v>34203085</v>
      </c>
      <c r="G3332" s="1">
        <v>1.83</v>
      </c>
      <c r="H3332" s="1">
        <v>50.955989519185387</v>
      </c>
      <c r="I3332" s="1">
        <v>-25.051493712286696</v>
      </c>
      <c r="J3332" s="1">
        <v>10.905803309497514</v>
      </c>
      <c r="K3332" s="1">
        <v>-48.550075535796097</v>
      </c>
      <c r="L3332" s="1">
        <v>46.473705764337545</v>
      </c>
      <c r="M3332" s="1">
        <v>137.25</v>
      </c>
      <c r="N3332" s="1">
        <v>0.83776785714285706</v>
      </c>
      <c r="O3332" s="1">
        <v>0.96533690096206171</v>
      </c>
      <c r="P3332" s="1">
        <v>0.80872822693991286</v>
      </c>
      <c r="Q3332" s="1">
        <v>0.86517857142857135</v>
      </c>
      <c r="R3332" s="1">
        <v>0.9329846751933194</v>
      </c>
      <c r="S3332" s="1">
        <v>0.80719834844850569</v>
      </c>
      <c r="T3332" s="1">
        <v>0.80719834844850569</v>
      </c>
      <c r="U3332" s="1">
        <v>0.80872822693991286</v>
      </c>
      <c r="V3332" s="1">
        <v>406.790663</v>
      </c>
      <c r="W3332" s="1">
        <v>379.211635</v>
      </c>
      <c r="X3332" s="1">
        <v>262.000766</v>
      </c>
      <c r="Y3332" s="1">
        <v>389.46</v>
      </c>
      <c r="Z3332" s="7">
        <v>74463.375599999999</v>
      </c>
      <c r="AA3332" s="7">
        <v>5.5989821161000002</v>
      </c>
      <c r="AB3332" s="7">
        <v>5.0185104067999999</v>
      </c>
      <c r="AC3332" s="7" t="s">
        <v>444</v>
      </c>
      <c r="AD3332" s="7" t="s">
        <v>445</v>
      </c>
      <c r="AE3332" s="7">
        <v>3.3560505988</v>
      </c>
      <c r="AF3332" s="7" t="s">
        <v>445</v>
      </c>
      <c r="AG3332" s="7">
        <v>5.4874728162000004</v>
      </c>
    </row>
    <row r="3333" spans="1:33" ht="30" x14ac:dyDescent="0.25">
      <c r="A3333" s="1">
        <v>152232</v>
      </c>
      <c r="B3333" s="1">
        <v>20019000</v>
      </c>
      <c r="C3333" s="1">
        <v>9213067</v>
      </c>
      <c r="D3333" s="1">
        <v>142148</v>
      </c>
      <c r="E3333" s="248" t="s">
        <v>686</v>
      </c>
      <c r="F3333" s="1">
        <v>34203085</v>
      </c>
      <c r="G3333" s="1">
        <v>1.83</v>
      </c>
      <c r="H3333" s="1">
        <v>45.844608452301387</v>
      </c>
      <c r="I3333" s="1">
        <v>-25.27733208822233</v>
      </c>
      <c r="J3333" s="1">
        <v>7.4089843170838954</v>
      </c>
      <c r="K3333" s="1">
        <v>-43.822974214667568</v>
      </c>
      <c r="L3333" s="1">
        <v>42.629069885348478</v>
      </c>
      <c r="M3333" s="1">
        <v>142.25250244140625</v>
      </c>
      <c r="N3333" s="1">
        <v>0.8216883850097656</v>
      </c>
      <c r="O3333" s="1">
        <v>0.96533690096206171</v>
      </c>
      <c r="P3333" s="1">
        <v>0.79320611914184858</v>
      </c>
      <c r="Q3333" s="1">
        <v>0.85445892333984363</v>
      </c>
      <c r="R3333" s="1">
        <v>0.9329846751933194</v>
      </c>
      <c r="S3333" s="1">
        <v>0.79719708105825737</v>
      </c>
      <c r="T3333" s="1">
        <v>0.79719708105825737</v>
      </c>
      <c r="U3333" s="1">
        <v>0.79320611914184858</v>
      </c>
      <c r="V3333" s="1">
        <v>406.790663</v>
      </c>
      <c r="W3333" s="1">
        <v>379.211635</v>
      </c>
      <c r="X3333" s="1">
        <v>262.000766</v>
      </c>
      <c r="Y3333" s="1">
        <v>389.46</v>
      </c>
      <c r="Z3333" s="7">
        <v>74463.375599999999</v>
      </c>
      <c r="AA3333" s="7">
        <v>6.0560533020999996</v>
      </c>
      <c r="AB3333" s="7">
        <v>5.5611420729000001</v>
      </c>
      <c r="AC3333" s="7" t="s">
        <v>444</v>
      </c>
      <c r="AD3333" s="7" t="s">
        <v>445</v>
      </c>
      <c r="AE3333" s="7">
        <v>3.7661357914</v>
      </c>
      <c r="AF3333" s="7" t="s">
        <v>445</v>
      </c>
      <c r="AG3333" s="7">
        <v>6.0493174115999997</v>
      </c>
    </row>
    <row r="3334" spans="1:33" ht="30" x14ac:dyDescent="0.25">
      <c r="A3334" s="1">
        <v>156427</v>
      </c>
      <c r="B3334" s="1">
        <v>20020000</v>
      </c>
      <c r="C3334" s="1">
        <v>9213067</v>
      </c>
      <c r="D3334" s="1">
        <v>142156</v>
      </c>
      <c r="E3334" s="248" t="s">
        <v>686</v>
      </c>
      <c r="F3334" s="1">
        <v>34203085</v>
      </c>
      <c r="G3334" s="1">
        <v>1.83</v>
      </c>
      <c r="H3334" s="1">
        <v>45.911042386935137</v>
      </c>
      <c r="I3334" s="1">
        <v>-24.996992371375672</v>
      </c>
      <c r="J3334" s="1">
        <v>7.6982091616468562</v>
      </c>
      <c r="K3334" s="1">
        <v>-43.888843027292367</v>
      </c>
      <c r="L3334" s="1">
        <v>42.590183519035214</v>
      </c>
      <c r="M3334" s="1">
        <v>142.25250244140625</v>
      </c>
      <c r="N3334" s="1">
        <v>0.8216883850097656</v>
      </c>
      <c r="O3334" s="1">
        <v>0.96533690096206171</v>
      </c>
      <c r="P3334" s="1">
        <v>0.79320611914184858</v>
      </c>
      <c r="Q3334" s="1">
        <v>0.85445892333984363</v>
      </c>
      <c r="R3334" s="1">
        <v>0.9329846751933194</v>
      </c>
      <c r="S3334" s="1">
        <v>0.79719708105825737</v>
      </c>
      <c r="T3334" s="1">
        <v>0.79719708105825737</v>
      </c>
      <c r="U3334" s="1">
        <v>0.79320611914184858</v>
      </c>
      <c r="V3334" s="1">
        <v>406.790663</v>
      </c>
      <c r="W3334" s="1">
        <v>379.211635</v>
      </c>
      <c r="X3334" s="1">
        <v>262.000766</v>
      </c>
      <c r="Y3334" s="1">
        <v>389.46</v>
      </c>
      <c r="Z3334" s="7">
        <v>74463.375599999999</v>
      </c>
      <c r="AA3334" s="7">
        <v>6.0624957321000004</v>
      </c>
      <c r="AB3334" s="7">
        <v>5.5516480064999998</v>
      </c>
      <c r="AC3334" s="7" t="s">
        <v>444</v>
      </c>
      <c r="AD3334" s="7" t="s">
        <v>445</v>
      </c>
      <c r="AE3334" s="7">
        <v>3.7589827272999998</v>
      </c>
      <c r="AF3334" s="7" t="s">
        <v>445</v>
      </c>
      <c r="AG3334" s="7">
        <v>6.0387377258999999</v>
      </c>
    </row>
    <row r="3335" spans="1:33" ht="30" x14ac:dyDescent="0.25">
      <c r="A3335" s="1">
        <v>156428</v>
      </c>
      <c r="B3335" s="1">
        <v>20020000</v>
      </c>
      <c r="C3335" s="1">
        <v>9213073</v>
      </c>
      <c r="D3335" s="1">
        <v>142157</v>
      </c>
      <c r="E3335" s="248" t="s">
        <v>688</v>
      </c>
      <c r="F3335" s="1">
        <v>34203085</v>
      </c>
      <c r="G3335" s="1">
        <v>1.83</v>
      </c>
      <c r="H3335" s="1">
        <v>51.022437109886361</v>
      </c>
      <c r="I3335" s="1">
        <v>-24.771208937917159</v>
      </c>
      <c r="J3335" s="1">
        <v>11.19501226822538</v>
      </c>
      <c r="K3335" s="1">
        <v>-48.615888218442905</v>
      </c>
      <c r="L3335" s="1">
        <v>46.448771795470272</v>
      </c>
      <c r="M3335" s="1">
        <v>137.25</v>
      </c>
      <c r="N3335" s="1">
        <v>0.83776785714285706</v>
      </c>
      <c r="O3335" s="1">
        <v>0.96533690096206171</v>
      </c>
      <c r="P3335" s="1">
        <v>0.80872822693991286</v>
      </c>
      <c r="Q3335" s="1">
        <v>0.86517857142857135</v>
      </c>
      <c r="R3335" s="1">
        <v>0.9329846751933194</v>
      </c>
      <c r="S3335" s="1">
        <v>0.80719834844850569</v>
      </c>
      <c r="T3335" s="1">
        <v>0.80719834844850569</v>
      </c>
      <c r="U3335" s="1">
        <v>0.80872822693991286</v>
      </c>
      <c r="V3335" s="1">
        <v>406.790663</v>
      </c>
      <c r="W3335" s="1">
        <v>379.211635</v>
      </c>
      <c r="X3335" s="1">
        <v>262.000766</v>
      </c>
      <c r="Y3335" s="1">
        <v>389.46</v>
      </c>
      <c r="Z3335" s="7">
        <v>74463.375599999999</v>
      </c>
      <c r="AA3335" s="7">
        <v>5.6025244878000002</v>
      </c>
      <c r="AB3335" s="7">
        <v>5.0106723744000004</v>
      </c>
      <c r="AC3335" s="7" t="s">
        <v>444</v>
      </c>
      <c r="AD3335" s="7" t="s">
        <v>445</v>
      </c>
      <c r="AE3335" s="7">
        <v>3.3501536917000001</v>
      </c>
      <c r="AF3335" s="7" t="s">
        <v>445</v>
      </c>
      <c r="AG3335" s="7">
        <v>5.4786905435</v>
      </c>
    </row>
    <row r="3336" spans="1:33" ht="30" x14ac:dyDescent="0.25">
      <c r="A3336" s="1">
        <v>160623</v>
      </c>
      <c r="B3336" s="1">
        <v>20021000</v>
      </c>
      <c r="C3336" s="1">
        <v>9213073</v>
      </c>
      <c r="D3336" s="1">
        <v>142165</v>
      </c>
      <c r="E3336" s="248" t="s">
        <v>688</v>
      </c>
      <c r="F3336" s="1">
        <v>34203085</v>
      </c>
      <c r="G3336" s="1">
        <v>1.83</v>
      </c>
      <c r="H3336" s="1">
        <v>51.310622499249803</v>
      </c>
      <c r="I3336" s="1">
        <v>-24.214340739351051</v>
      </c>
      <c r="J3336" s="1">
        <v>11.892509967488298</v>
      </c>
      <c r="K3336" s="1">
        <v>-48.908024764801233</v>
      </c>
      <c r="L3336" s="1">
        <v>46.519481624243348</v>
      </c>
      <c r="M3336" s="1">
        <v>137.25</v>
      </c>
      <c r="N3336" s="1">
        <v>0.83776785714285706</v>
      </c>
      <c r="O3336" s="1">
        <v>0.96533690096206171</v>
      </c>
      <c r="P3336" s="1">
        <v>0.80872822693991286</v>
      </c>
      <c r="Q3336" s="1">
        <v>0.86517857142857135</v>
      </c>
      <c r="R3336" s="1">
        <v>0.9329846751933194</v>
      </c>
      <c r="S3336" s="1">
        <v>0.80719834844850569</v>
      </c>
      <c r="T3336" s="1">
        <v>0.80719834844850569</v>
      </c>
      <c r="U3336" s="1">
        <v>0.80872822693991286</v>
      </c>
      <c r="V3336" s="1">
        <v>406.790663</v>
      </c>
      <c r="W3336" s="1">
        <v>379.211635</v>
      </c>
      <c r="X3336" s="1">
        <v>262.000766</v>
      </c>
      <c r="Y3336" s="1">
        <v>389.46</v>
      </c>
      <c r="Z3336" s="7">
        <v>74463.375599999999</v>
      </c>
      <c r="AA3336" s="7">
        <v>5.5924886198000001</v>
      </c>
      <c r="AB3336" s="7">
        <v>4.9769135174999999</v>
      </c>
      <c r="AC3336" s="7" t="s">
        <v>444</v>
      </c>
      <c r="AD3336" s="7" t="s">
        <v>445</v>
      </c>
      <c r="AE3336" s="7">
        <v>3.3241694308</v>
      </c>
      <c r="AF3336" s="7" t="s">
        <v>445</v>
      </c>
      <c r="AG3336" s="7">
        <v>5.4399921439999996</v>
      </c>
    </row>
    <row r="3337" spans="1:33" ht="30" x14ac:dyDescent="0.25">
      <c r="A3337" s="1">
        <v>160624</v>
      </c>
      <c r="B3337" s="1">
        <v>20021000</v>
      </c>
      <c r="C3337" s="1">
        <v>9213067</v>
      </c>
      <c r="D3337" s="1">
        <v>142164</v>
      </c>
      <c r="E3337" s="248" t="s">
        <v>686</v>
      </c>
      <c r="F3337" s="1">
        <v>34203085</v>
      </c>
      <c r="G3337" s="1">
        <v>1.83</v>
      </c>
      <c r="H3337" s="1">
        <v>46.199213643106127</v>
      </c>
      <c r="I3337" s="1">
        <v>-24.439542356972858</v>
      </c>
      <c r="J3337" s="1">
        <v>8.3957197414596507</v>
      </c>
      <c r="K3337" s="1">
        <v>-44.181559224861232</v>
      </c>
      <c r="L3337" s="1">
        <v>42.629090361318831</v>
      </c>
      <c r="M3337" s="1">
        <v>142.25250244140625</v>
      </c>
      <c r="N3337" s="1">
        <v>0.8216883850097656</v>
      </c>
      <c r="O3337" s="1">
        <v>0.96533690096206171</v>
      </c>
      <c r="P3337" s="1">
        <v>0.79320611914184858</v>
      </c>
      <c r="Q3337" s="1">
        <v>0.85445892333984363</v>
      </c>
      <c r="R3337" s="1">
        <v>0.9329846751933194</v>
      </c>
      <c r="S3337" s="1">
        <v>0.79719708105825737</v>
      </c>
      <c r="T3337" s="1">
        <v>0.79719708105825737</v>
      </c>
      <c r="U3337" s="1">
        <v>0.79320611914184858</v>
      </c>
      <c r="V3337" s="1">
        <v>406.790663</v>
      </c>
      <c r="W3337" s="1">
        <v>379.211635</v>
      </c>
      <c r="X3337" s="1">
        <v>262.000766</v>
      </c>
      <c r="Y3337" s="1">
        <v>389.46</v>
      </c>
      <c r="Z3337" s="7">
        <v>74463.375599999999</v>
      </c>
      <c r="AA3337" s="7">
        <v>6.0560499128999998</v>
      </c>
      <c r="AB3337" s="7">
        <v>5.5107815829</v>
      </c>
      <c r="AC3337" s="7" t="s">
        <v>444</v>
      </c>
      <c r="AD3337" s="7" t="s">
        <v>445</v>
      </c>
      <c r="AE3337" s="7">
        <v>3.7274530269000001</v>
      </c>
      <c r="AF3337" s="7" t="s">
        <v>445</v>
      </c>
      <c r="AG3337" s="7">
        <v>5.9921039587999996</v>
      </c>
    </row>
    <row r="3338" spans="1:33" ht="30" x14ac:dyDescent="0.25">
      <c r="A3338" s="1">
        <v>164819</v>
      </c>
      <c r="B3338" s="1">
        <v>20022000</v>
      </c>
      <c r="C3338" s="1">
        <v>9213073</v>
      </c>
      <c r="D3338" s="1">
        <v>142177</v>
      </c>
      <c r="E3338" s="248" t="s">
        <v>688</v>
      </c>
      <c r="F3338" s="1">
        <v>34203085</v>
      </c>
      <c r="G3338" s="1">
        <v>1.83</v>
      </c>
      <c r="H3338" s="1">
        <v>49.520829670684527</v>
      </c>
      <c r="I3338" s="1">
        <v>-26.77581994788072</v>
      </c>
      <c r="J3338" s="1">
        <v>7.2008000516654018</v>
      </c>
      <c r="K3338" s="1">
        <v>-47.385460073049387</v>
      </c>
      <c r="L3338" s="1">
        <v>46.341945763901542</v>
      </c>
      <c r="M3338" s="1">
        <v>137.25</v>
      </c>
      <c r="N3338" s="1">
        <v>0.83776785714285706</v>
      </c>
      <c r="O3338" s="1">
        <v>0.96533690096206171</v>
      </c>
      <c r="P3338" s="1">
        <v>0.80872822693991286</v>
      </c>
      <c r="Q3338" s="1">
        <v>0.86517857142857135</v>
      </c>
      <c r="R3338" s="1">
        <v>0.9329846751933194</v>
      </c>
      <c r="S3338" s="1">
        <v>0.80719834844850569</v>
      </c>
      <c r="T3338" s="1">
        <v>0.80719834844850569</v>
      </c>
      <c r="U3338" s="1">
        <v>0.80872822693991286</v>
      </c>
      <c r="V3338" s="1">
        <v>406.790663</v>
      </c>
      <c r="W3338" s="1">
        <v>379.211635</v>
      </c>
      <c r="X3338" s="1">
        <v>262.000766</v>
      </c>
      <c r="Y3338" s="1">
        <v>389.46</v>
      </c>
      <c r="Z3338" s="7">
        <v>74463.375599999999</v>
      </c>
      <c r="AA3338" s="7">
        <v>5.6177444246999997</v>
      </c>
      <c r="AB3338" s="7">
        <v>5.1929324538000001</v>
      </c>
      <c r="AC3338" s="7" t="s">
        <v>444</v>
      </c>
      <c r="AD3338" s="7" t="s">
        <v>445</v>
      </c>
      <c r="AE3338" s="7">
        <v>3.4631113696</v>
      </c>
      <c r="AF3338" s="7" t="s">
        <v>445</v>
      </c>
      <c r="AG3338" s="7">
        <v>5.646918586</v>
      </c>
    </row>
    <row r="3339" spans="1:33" ht="30" x14ac:dyDescent="0.25">
      <c r="A3339" s="1">
        <v>164820</v>
      </c>
      <c r="B3339" s="1">
        <v>20022000</v>
      </c>
      <c r="C3339" s="1">
        <v>9213056</v>
      </c>
      <c r="D3339" s="1">
        <v>142176</v>
      </c>
      <c r="E3339" s="248" t="s">
        <v>685</v>
      </c>
      <c r="F3339" s="1">
        <v>34203085</v>
      </c>
      <c r="G3339" s="1">
        <v>1.83</v>
      </c>
      <c r="H3339" s="1">
        <v>71.259830774724037</v>
      </c>
      <c r="I3339" s="1">
        <v>-40.159347671124181</v>
      </c>
      <c r="J3339" s="1">
        <v>6.3084975576924602</v>
      </c>
      <c r="K3339" s="1">
        <v>-68.857493225788289</v>
      </c>
      <c r="L3339" s="1">
        <v>68.324550494160505</v>
      </c>
      <c r="M3339" s="1">
        <v>143.87750244140625</v>
      </c>
      <c r="N3339" s="1">
        <v>0.81646517072405123</v>
      </c>
      <c r="O3339" s="1">
        <v>0.96533690096206171</v>
      </c>
      <c r="P3339" s="1">
        <v>0.7881639576502163</v>
      </c>
      <c r="Q3339" s="1">
        <v>0.85097678048270087</v>
      </c>
      <c r="R3339" s="1">
        <v>0.9329846751933194</v>
      </c>
      <c r="S3339" s="1">
        <v>0.7939482951357093</v>
      </c>
      <c r="T3339" s="1">
        <v>0.7939482951357093</v>
      </c>
      <c r="U3339" s="1">
        <v>0.7881639576502163</v>
      </c>
      <c r="V3339" s="1">
        <v>406.790663</v>
      </c>
      <c r="W3339" s="1">
        <v>379.211635</v>
      </c>
      <c r="X3339" s="1">
        <v>262.000766</v>
      </c>
      <c r="Y3339" s="1">
        <v>389.46</v>
      </c>
      <c r="Z3339" s="7">
        <v>74463.375599999999</v>
      </c>
      <c r="AA3339" s="7">
        <v>3.3744297016</v>
      </c>
      <c r="AB3339" s="7">
        <v>3.1942415493</v>
      </c>
      <c r="AC3339" s="7" t="s">
        <v>444</v>
      </c>
      <c r="AD3339" s="7" t="s">
        <v>445</v>
      </c>
      <c r="AE3339" s="7">
        <v>2.0209502517</v>
      </c>
      <c r="AF3339" s="7" t="s">
        <v>445</v>
      </c>
      <c r="AG3339" s="7">
        <v>3.4578784467000001</v>
      </c>
    </row>
    <row r="3340" spans="1:33" ht="30" x14ac:dyDescent="0.25">
      <c r="A3340" s="1">
        <v>167931</v>
      </c>
      <c r="B3340" s="1">
        <v>20024000</v>
      </c>
      <c r="C3340" s="1">
        <v>9213056</v>
      </c>
      <c r="D3340" s="1">
        <v>142186</v>
      </c>
      <c r="E3340" s="248" t="s">
        <v>685</v>
      </c>
      <c r="F3340" s="1">
        <v>34203085</v>
      </c>
      <c r="G3340" s="1">
        <v>1.83</v>
      </c>
      <c r="H3340" s="1">
        <v>72.074929132665204</v>
      </c>
      <c r="I3340" s="1">
        <v>-45.893126001229767</v>
      </c>
      <c r="J3340" s="1">
        <v>9.9408350588743422E-2</v>
      </c>
      <c r="K3340" s="1">
        <v>-68.077975021544631</v>
      </c>
      <c r="L3340" s="1">
        <v>72.026123667062009</v>
      </c>
      <c r="M3340" s="1">
        <v>143.87750244140625</v>
      </c>
      <c r="N3340" s="1">
        <v>0.81646517072405123</v>
      </c>
      <c r="O3340" s="1">
        <v>0.96533690096206171</v>
      </c>
      <c r="P3340" s="1">
        <v>0.7881639576502163</v>
      </c>
      <c r="Q3340" s="1">
        <v>0.85097678048270087</v>
      </c>
      <c r="R3340" s="1">
        <v>0.9329846751933194</v>
      </c>
      <c r="S3340" s="1">
        <v>0.7939482951357093</v>
      </c>
      <c r="T3340" s="1">
        <v>0.7939482951357093</v>
      </c>
      <c r="U3340" s="1">
        <v>0.7881639576502163</v>
      </c>
      <c r="V3340" s="1">
        <v>406.790663</v>
      </c>
      <c r="W3340" s="1">
        <v>379.211635</v>
      </c>
      <c r="X3340" s="1">
        <v>262.000766</v>
      </c>
      <c r="Y3340" s="1">
        <v>389.46</v>
      </c>
      <c r="Z3340" s="7">
        <v>74463.375599999999</v>
      </c>
      <c r="AA3340" s="7">
        <v>3.1496186079999999</v>
      </c>
      <c r="AB3340" s="7">
        <v>3.1468086979000001</v>
      </c>
      <c r="AC3340" s="7" t="s">
        <v>444</v>
      </c>
      <c r="AD3340" s="7" t="s">
        <v>445</v>
      </c>
      <c r="AE3340" s="7">
        <v>2.0555412586999999</v>
      </c>
      <c r="AF3340" s="7" t="s">
        <v>445</v>
      </c>
      <c r="AG3340" s="7">
        <v>3.5089228174999998</v>
      </c>
    </row>
    <row r="3341" spans="1:33" ht="30" x14ac:dyDescent="0.25">
      <c r="A3341" s="1">
        <v>171113</v>
      </c>
      <c r="B3341" s="1">
        <v>20026000</v>
      </c>
      <c r="C3341" s="1">
        <v>9213056</v>
      </c>
      <c r="D3341" s="1">
        <v>142196</v>
      </c>
      <c r="E3341" s="248" t="s">
        <v>685</v>
      </c>
      <c r="F3341" s="1">
        <v>34203085</v>
      </c>
      <c r="G3341" s="1">
        <v>1.83</v>
      </c>
      <c r="H3341" s="1">
        <v>75.004010925285328</v>
      </c>
      <c r="I3341" s="1">
        <v>-32.110764289360162</v>
      </c>
      <c r="J3341" s="1">
        <v>17.138150497219414</v>
      </c>
      <c r="K3341" s="1">
        <v>-72.0492881671275</v>
      </c>
      <c r="L3341" s="1">
        <v>68.072717516904348</v>
      </c>
      <c r="M3341" s="1">
        <v>143.87750244140625</v>
      </c>
      <c r="N3341" s="1">
        <v>0.81646517072405123</v>
      </c>
      <c r="O3341" s="1">
        <v>0.96533690096206171</v>
      </c>
      <c r="P3341" s="1">
        <v>0.7881639576502163</v>
      </c>
      <c r="Q3341" s="1">
        <v>0.85097678048270087</v>
      </c>
      <c r="R3341" s="1">
        <v>0.9329846751933194</v>
      </c>
      <c r="S3341" s="1">
        <v>0.7939482951357093</v>
      </c>
      <c r="T3341" s="1">
        <v>0.7939482951357093</v>
      </c>
      <c r="U3341" s="1">
        <v>0.7881639576502163</v>
      </c>
      <c r="V3341" s="1">
        <v>406.790663</v>
      </c>
      <c r="W3341" s="1">
        <v>379.211635</v>
      </c>
      <c r="X3341" s="1">
        <v>262.000766</v>
      </c>
      <c r="Y3341" s="1">
        <v>389.46</v>
      </c>
      <c r="Z3341" s="7">
        <v>74463.375599999999</v>
      </c>
      <c r="AA3341" s="7">
        <v>3.3906127731</v>
      </c>
      <c r="AB3341" s="7">
        <v>2.9848661337000002</v>
      </c>
      <c r="AC3341" s="7" t="s">
        <v>444</v>
      </c>
      <c r="AD3341" s="7" t="s">
        <v>445</v>
      </c>
      <c r="AE3341" s="7">
        <v>1.8871216743999999</v>
      </c>
      <c r="AF3341" s="7" t="s">
        <v>445</v>
      </c>
      <c r="AG3341" s="7">
        <v>3.2603937214999998</v>
      </c>
    </row>
    <row r="3342" spans="1:33" ht="30" x14ac:dyDescent="0.25">
      <c r="A3342" s="1">
        <v>171114</v>
      </c>
      <c r="B3342" s="1">
        <v>20026000</v>
      </c>
      <c r="C3342" s="1">
        <v>9213073</v>
      </c>
      <c r="D3342" s="1">
        <v>142197</v>
      </c>
      <c r="E3342" s="248" t="s">
        <v>688</v>
      </c>
      <c r="F3342" s="1">
        <v>34203085</v>
      </c>
      <c r="G3342" s="1">
        <v>1.83</v>
      </c>
      <c r="H3342" s="1">
        <v>53.280076627495355</v>
      </c>
      <c r="I3342" s="1">
        <v>-18.737689962584472</v>
      </c>
      <c r="J3342" s="1">
        <v>18.015389081078048</v>
      </c>
      <c r="K3342" s="1">
        <v>-50.566805556323047</v>
      </c>
      <c r="L3342" s="1">
        <v>46.941163245298178</v>
      </c>
      <c r="M3342" s="1">
        <v>137.25</v>
      </c>
      <c r="N3342" s="1">
        <v>0.83776785714285706</v>
      </c>
      <c r="O3342" s="1">
        <v>0.96533690096206171</v>
      </c>
      <c r="P3342" s="1">
        <v>0.80872822693991286</v>
      </c>
      <c r="Q3342" s="1">
        <v>0.86517857142857135</v>
      </c>
      <c r="R3342" s="1">
        <v>0.9329846751933194</v>
      </c>
      <c r="S3342" s="1">
        <v>0.80719834844850569</v>
      </c>
      <c r="T3342" s="1">
        <v>0.80719834844850569</v>
      </c>
      <c r="U3342" s="1">
        <v>0.80872822693991286</v>
      </c>
      <c r="V3342" s="1">
        <v>406.790663</v>
      </c>
      <c r="W3342" s="1">
        <v>379.211635</v>
      </c>
      <c r="X3342" s="1">
        <v>262.000766</v>
      </c>
      <c r="Y3342" s="1">
        <v>389.46</v>
      </c>
      <c r="Z3342" s="7">
        <v>74463.375599999999</v>
      </c>
      <c r="AA3342" s="7">
        <v>5.5332670093000003</v>
      </c>
      <c r="AB3342" s="7">
        <v>4.7559818345</v>
      </c>
      <c r="AC3342" s="7" t="s">
        <v>444</v>
      </c>
      <c r="AD3342" s="7" t="s">
        <v>445</v>
      </c>
      <c r="AE3342" s="7">
        <v>3.1823204625999999</v>
      </c>
      <c r="AF3342" s="7" t="s">
        <v>445</v>
      </c>
      <c r="AG3342" s="7">
        <v>5.2287362588999997</v>
      </c>
    </row>
    <row r="3343" spans="1:33" ht="30" x14ac:dyDescent="0.25">
      <c r="A3343" s="1">
        <v>174225</v>
      </c>
      <c r="B3343" s="1">
        <v>20028000</v>
      </c>
      <c r="C3343" s="1">
        <v>9213056</v>
      </c>
      <c r="D3343" s="1">
        <v>142206</v>
      </c>
      <c r="E3343" s="248" t="s">
        <v>685</v>
      </c>
      <c r="F3343" s="1">
        <v>34203085</v>
      </c>
      <c r="G3343" s="1">
        <v>1.83</v>
      </c>
      <c r="H3343" s="1">
        <v>72.639512925046205</v>
      </c>
      <c r="I3343" s="1">
        <v>-31.717676984934101</v>
      </c>
      <c r="J3343" s="1">
        <v>15.156956480535182</v>
      </c>
      <c r="K3343" s="1">
        <v>-69.283769271571785</v>
      </c>
      <c r="L3343" s="1">
        <v>66.372475854735114</v>
      </c>
      <c r="M3343" s="1">
        <v>143.87750244140625</v>
      </c>
      <c r="N3343" s="1">
        <v>0.81646517072405123</v>
      </c>
      <c r="O3343" s="1">
        <v>0.96533690096206171</v>
      </c>
      <c r="P3343" s="1">
        <v>0.7881639576502163</v>
      </c>
      <c r="Q3343" s="1">
        <v>0.85097678048270087</v>
      </c>
      <c r="R3343" s="1">
        <v>0.9329846751933194</v>
      </c>
      <c r="S3343" s="1">
        <v>0.7939482951357093</v>
      </c>
      <c r="T3343" s="1">
        <v>0.7939482951357093</v>
      </c>
      <c r="U3343" s="1">
        <v>0.7881639576502163</v>
      </c>
      <c r="V3343" s="1">
        <v>406.790663</v>
      </c>
      <c r="W3343" s="1">
        <v>379.211635</v>
      </c>
      <c r="X3343" s="1">
        <v>262.000766</v>
      </c>
      <c r="Y3343" s="1">
        <v>389.46</v>
      </c>
      <c r="Z3343" s="7">
        <v>74463.375599999999</v>
      </c>
      <c r="AA3343" s="7">
        <v>3.5030856416999998</v>
      </c>
      <c r="AB3343" s="7">
        <v>3.1145780166999999</v>
      </c>
      <c r="AC3343" s="7" t="s">
        <v>444</v>
      </c>
      <c r="AD3343" s="7" t="s">
        <v>445</v>
      </c>
      <c r="AE3343" s="7">
        <v>2.0023635215</v>
      </c>
      <c r="AF3343" s="7" t="s">
        <v>445</v>
      </c>
      <c r="AG3343" s="7">
        <v>3.4304508569999999</v>
      </c>
    </row>
    <row r="3344" spans="1:33" ht="30" x14ac:dyDescent="0.25">
      <c r="A3344" s="1">
        <v>176323</v>
      </c>
      <c r="B3344" s="1">
        <v>20030000</v>
      </c>
      <c r="C3344" s="1">
        <v>9213056</v>
      </c>
      <c r="D3344" s="1">
        <v>142215</v>
      </c>
      <c r="E3344" s="248" t="s">
        <v>685</v>
      </c>
      <c r="F3344" s="1">
        <v>34203085</v>
      </c>
      <c r="G3344" s="1">
        <v>1.83</v>
      </c>
      <c r="H3344" s="1">
        <v>72.874008885484955</v>
      </c>
      <c r="I3344" s="1">
        <v>-38.188338559804087</v>
      </c>
      <c r="J3344" s="1">
        <v>9.1181262928716862</v>
      </c>
      <c r="K3344" s="1">
        <v>-69.701331220676565</v>
      </c>
      <c r="L3344" s="1">
        <v>68.770097092640555</v>
      </c>
      <c r="M3344" s="1">
        <v>143.87750244140625</v>
      </c>
      <c r="N3344" s="1">
        <v>0.81646517072405123</v>
      </c>
      <c r="O3344" s="1">
        <v>0.96533690096206171</v>
      </c>
      <c r="P3344" s="1">
        <v>0.7881639576502163</v>
      </c>
      <c r="Q3344" s="1">
        <v>0.85097678048270087</v>
      </c>
      <c r="R3344" s="1">
        <v>0.9329846751933194</v>
      </c>
      <c r="S3344" s="1">
        <v>0.7939482951357093</v>
      </c>
      <c r="T3344" s="1">
        <v>0.7939482951357093</v>
      </c>
      <c r="U3344" s="1">
        <v>0.7881639576502163</v>
      </c>
      <c r="V3344" s="1">
        <v>406.790663</v>
      </c>
      <c r="W3344" s="1">
        <v>379.211635</v>
      </c>
      <c r="X3344" s="1">
        <v>262.000766</v>
      </c>
      <c r="Y3344" s="1">
        <v>389.46</v>
      </c>
      <c r="Z3344" s="7">
        <v>74463.375599999999</v>
      </c>
      <c r="AA3344" s="7">
        <v>3.3460887168000002</v>
      </c>
      <c r="AB3344" s="7">
        <v>3.1013380161000002</v>
      </c>
      <c r="AC3344" s="7" t="s">
        <v>444</v>
      </c>
      <c r="AD3344" s="7" t="s">
        <v>445</v>
      </c>
      <c r="AE3344" s="7">
        <v>1.9843771682</v>
      </c>
      <c r="AF3344" s="7" t="s">
        <v>445</v>
      </c>
      <c r="AG3344" s="7">
        <v>3.4039092162000002</v>
      </c>
    </row>
    <row r="3345" spans="1:33" ht="30" x14ac:dyDescent="0.25">
      <c r="A3345" s="1">
        <v>178421</v>
      </c>
      <c r="B3345" s="1">
        <v>20031000</v>
      </c>
      <c r="C3345" s="1">
        <v>9213056</v>
      </c>
      <c r="D3345" s="1">
        <v>142225</v>
      </c>
      <c r="E3345" s="248" t="s">
        <v>685</v>
      </c>
      <c r="F3345" s="1">
        <v>34203085</v>
      </c>
      <c r="G3345" s="1">
        <v>1.83</v>
      </c>
      <c r="H3345" s="1">
        <v>66.875943399765191</v>
      </c>
      <c r="I3345" s="1">
        <v>-44.338876557546627</v>
      </c>
      <c r="J3345" s="1">
        <v>-1.5959563976164421</v>
      </c>
      <c r="K3345" s="1">
        <v>-63.169127584422185</v>
      </c>
      <c r="L3345" s="1">
        <v>67.688762086846481</v>
      </c>
      <c r="M3345" s="1">
        <v>143.87750244140625</v>
      </c>
      <c r="N3345" s="1">
        <v>0.81646517072405123</v>
      </c>
      <c r="O3345" s="1">
        <v>0.96533690096206171</v>
      </c>
      <c r="P3345" s="1">
        <v>0.7881639576502163</v>
      </c>
      <c r="Q3345" s="1">
        <v>0.85097678048270087</v>
      </c>
      <c r="R3345" s="1">
        <v>0.9329846751933194</v>
      </c>
      <c r="S3345" s="1">
        <v>0.7939482951357093</v>
      </c>
      <c r="T3345" s="1">
        <v>0.7939482951357093</v>
      </c>
      <c r="U3345" s="1">
        <v>0.7881639576502163</v>
      </c>
      <c r="V3345" s="1">
        <v>406.790663</v>
      </c>
      <c r="W3345" s="1">
        <v>379.211635</v>
      </c>
      <c r="X3345" s="1">
        <v>262.000766</v>
      </c>
      <c r="Y3345" s="1">
        <v>389.46</v>
      </c>
      <c r="Z3345" s="7">
        <v>74463.375599999999</v>
      </c>
      <c r="AA3345" s="7">
        <v>3.4155179355</v>
      </c>
      <c r="AB3345" s="7">
        <v>3.4691846998</v>
      </c>
      <c r="AC3345" s="7" t="s">
        <v>444</v>
      </c>
      <c r="AD3345" s="7">
        <v>129.33881238999999</v>
      </c>
      <c r="AE3345" s="7">
        <v>2.2929861380999998</v>
      </c>
      <c r="AF3345" s="7">
        <v>191.33503834999999</v>
      </c>
      <c r="AG3345" s="7">
        <v>3.8593093919000001</v>
      </c>
    </row>
    <row r="3346" spans="1:33" ht="30" x14ac:dyDescent="0.25">
      <c r="A3346" s="1">
        <v>181603</v>
      </c>
      <c r="B3346" s="1">
        <v>20032000</v>
      </c>
      <c r="C3346" s="1">
        <v>9213073</v>
      </c>
      <c r="D3346" s="1">
        <v>142236</v>
      </c>
      <c r="E3346" s="248" t="s">
        <v>688</v>
      </c>
      <c r="F3346" s="1">
        <v>34203085</v>
      </c>
      <c r="G3346" s="1">
        <v>1.83</v>
      </c>
      <c r="H3346" s="1">
        <v>51.59229720826356</v>
      </c>
      <c r="I3346" s="1">
        <v>-29.611502547384625</v>
      </c>
      <c r="J3346" s="1">
        <v>6.5575218431843396</v>
      </c>
      <c r="K3346" s="1">
        <v>-47.571408546074721</v>
      </c>
      <c r="L3346" s="1">
        <v>48.647187094579195</v>
      </c>
      <c r="M3346" s="1">
        <v>137.25</v>
      </c>
      <c r="N3346" s="1">
        <v>0.83776785714285706</v>
      </c>
      <c r="O3346" s="1">
        <v>0.96533690096206171</v>
      </c>
      <c r="P3346" s="1">
        <v>0.80872822693991286</v>
      </c>
      <c r="Q3346" s="1">
        <v>0.86517857142857135</v>
      </c>
      <c r="R3346" s="1">
        <v>0.9329846751933194</v>
      </c>
      <c r="S3346" s="1">
        <v>0.80719834844850569</v>
      </c>
      <c r="T3346" s="1">
        <v>0.80719834844850569</v>
      </c>
      <c r="U3346" s="1">
        <v>0.80872822693991286</v>
      </c>
      <c r="V3346" s="1">
        <v>406.790663</v>
      </c>
      <c r="W3346" s="1">
        <v>379.211635</v>
      </c>
      <c r="X3346" s="1">
        <v>262.000766</v>
      </c>
      <c r="Y3346" s="1">
        <v>389.46</v>
      </c>
      <c r="Z3346" s="7">
        <v>74463.375599999999</v>
      </c>
      <c r="AA3346" s="7">
        <v>5.3041497674000002</v>
      </c>
      <c r="AB3346" s="7">
        <v>4.9442817979000004</v>
      </c>
      <c r="AC3346" s="7" t="s">
        <v>444</v>
      </c>
      <c r="AD3346" s="7" t="s">
        <v>445</v>
      </c>
      <c r="AE3346" s="7">
        <v>3.4456658331000001</v>
      </c>
      <c r="AF3346" s="7" t="s">
        <v>445</v>
      </c>
      <c r="AG3346" s="7">
        <v>5.6209369218000003</v>
      </c>
    </row>
    <row r="3347" spans="1:33" ht="30" x14ac:dyDescent="0.25">
      <c r="A3347" s="1">
        <v>181604</v>
      </c>
      <c r="B3347" s="1">
        <v>20032000</v>
      </c>
      <c r="C3347" s="1">
        <v>9213067</v>
      </c>
      <c r="D3347" s="1">
        <v>142235</v>
      </c>
      <c r="E3347" s="248" t="s">
        <v>686</v>
      </c>
      <c r="F3347" s="1">
        <v>34203085</v>
      </c>
      <c r="G3347" s="1">
        <v>1.83</v>
      </c>
      <c r="H3347" s="1">
        <v>46.480935307509128</v>
      </c>
      <c r="I3347" s="1">
        <v>-29.834738084239095</v>
      </c>
      <c r="J3347" s="1">
        <v>3.0606853932755254</v>
      </c>
      <c r="K3347" s="1">
        <v>-42.846911772661713</v>
      </c>
      <c r="L3347" s="1">
        <v>45.032359646987203</v>
      </c>
      <c r="M3347" s="1">
        <v>142.25250244140625</v>
      </c>
      <c r="N3347" s="1">
        <v>0.8216883850097656</v>
      </c>
      <c r="O3347" s="1">
        <v>0.96533690096206171</v>
      </c>
      <c r="P3347" s="1">
        <v>0.79320611914184858</v>
      </c>
      <c r="Q3347" s="1">
        <v>0.85445892333984363</v>
      </c>
      <c r="R3347" s="1">
        <v>0.9329846751933194</v>
      </c>
      <c r="S3347" s="1">
        <v>0.79719708105825737</v>
      </c>
      <c r="T3347" s="1">
        <v>0.79719708105825737</v>
      </c>
      <c r="U3347" s="1">
        <v>0.79320611914184858</v>
      </c>
      <c r="V3347" s="1">
        <v>406.790663</v>
      </c>
      <c r="W3347" s="1">
        <v>379.211635</v>
      </c>
      <c r="X3347" s="1">
        <v>262.000766</v>
      </c>
      <c r="Y3347" s="1">
        <v>389.46</v>
      </c>
      <c r="Z3347" s="7">
        <v>74463.375599999999</v>
      </c>
      <c r="AA3347" s="7">
        <v>5.679485412</v>
      </c>
      <c r="AB3347" s="7">
        <v>5.4713196354999996</v>
      </c>
      <c r="AC3347" s="7" t="s">
        <v>444</v>
      </c>
      <c r="AD3347" s="7" t="s">
        <v>445</v>
      </c>
      <c r="AE3347" s="7">
        <v>3.8747094539</v>
      </c>
      <c r="AF3347" s="7" t="s">
        <v>445</v>
      </c>
      <c r="AG3347" s="7">
        <v>6.2099024732999997</v>
      </c>
    </row>
    <row r="3348" spans="1:33" ht="30" x14ac:dyDescent="0.25">
      <c r="A3348" s="1">
        <v>184715</v>
      </c>
      <c r="B3348" s="1">
        <v>20033000</v>
      </c>
      <c r="C3348" s="1">
        <v>9213099</v>
      </c>
      <c r="D3348" s="1">
        <v>142244</v>
      </c>
      <c r="E3348" s="248" t="s">
        <v>688</v>
      </c>
      <c r="F3348" s="1">
        <v>34203085</v>
      </c>
      <c r="G3348" s="1">
        <v>1.83</v>
      </c>
      <c r="H3348" s="1">
        <v>57.023543178338976</v>
      </c>
      <c r="I3348" s="1">
        <v>-32.944311659368402</v>
      </c>
      <c r="J3348" s="1">
        <v>5.3577196772359237</v>
      </c>
      <c r="K3348" s="1">
        <v>-53.838540575193207</v>
      </c>
      <c r="L3348" s="1">
        <v>54.542948845639835</v>
      </c>
      <c r="M3348" s="1">
        <v>139.71499633789063</v>
      </c>
      <c r="N3348" s="1">
        <v>0.82984465462820856</v>
      </c>
      <c r="O3348" s="1">
        <v>0.96533690096206171</v>
      </c>
      <c r="P3348" s="1">
        <v>0.80107966717872725</v>
      </c>
      <c r="Q3348" s="1">
        <v>0.85989643641880575</v>
      </c>
      <c r="R3348" s="1">
        <v>0.9329846751933194</v>
      </c>
      <c r="S3348" s="1">
        <v>0.80227019743209227</v>
      </c>
      <c r="T3348" s="1">
        <v>0.80227019743209227</v>
      </c>
      <c r="U3348" s="1">
        <v>0.80107966717872725</v>
      </c>
      <c r="V3348" s="1">
        <v>406.790663</v>
      </c>
      <c r="W3348" s="1">
        <v>379.211635</v>
      </c>
      <c r="X3348" s="1">
        <v>262.000766</v>
      </c>
      <c r="Y3348" s="1">
        <v>389.46</v>
      </c>
      <c r="Z3348" s="7">
        <v>74463.375599999999</v>
      </c>
      <c r="AA3348" s="7">
        <v>4.5695325754000002</v>
      </c>
      <c r="AB3348" s="7">
        <v>4.3272510515000002</v>
      </c>
      <c r="AC3348" s="7" t="s">
        <v>444</v>
      </c>
      <c r="AD3348" s="7" t="s">
        <v>445</v>
      </c>
      <c r="AE3348" s="7">
        <v>2.9041809829999998</v>
      </c>
      <c r="AF3348" s="7" t="s">
        <v>445</v>
      </c>
      <c r="AG3348" s="7">
        <v>4.7948912405000002</v>
      </c>
    </row>
    <row r="3349" spans="1:33" ht="30" x14ac:dyDescent="0.25">
      <c r="A3349" s="1">
        <v>186813</v>
      </c>
      <c r="B3349" s="1">
        <v>20034000</v>
      </c>
      <c r="C3349" s="1">
        <v>9213099</v>
      </c>
      <c r="D3349" s="1">
        <v>142251</v>
      </c>
      <c r="E3349" s="248" t="s">
        <v>688</v>
      </c>
      <c r="F3349" s="1">
        <v>34203085</v>
      </c>
      <c r="G3349" s="1">
        <v>1.83</v>
      </c>
      <c r="H3349" s="1">
        <v>52.68064233332651</v>
      </c>
      <c r="I3349" s="1">
        <v>-22.883528875293443</v>
      </c>
      <c r="J3349" s="1">
        <v>11.474348471504319</v>
      </c>
      <c r="K3349" s="1">
        <v>-49.840199925960199</v>
      </c>
      <c r="L3349" s="1">
        <v>47.983705257596021</v>
      </c>
      <c r="M3349" s="1">
        <v>139.71499633789063</v>
      </c>
      <c r="N3349" s="1">
        <v>0.82984465462820856</v>
      </c>
      <c r="O3349" s="1">
        <v>0.96533690096206171</v>
      </c>
      <c r="P3349" s="1">
        <v>0.80107966717872725</v>
      </c>
      <c r="Q3349" s="1">
        <v>0.85989643641880575</v>
      </c>
      <c r="R3349" s="1">
        <v>0.9329846751933194</v>
      </c>
      <c r="S3349" s="1">
        <v>0.80227019743209227</v>
      </c>
      <c r="T3349" s="1">
        <v>0.80227019743209227</v>
      </c>
      <c r="U3349" s="1">
        <v>0.80107966717872725</v>
      </c>
      <c r="V3349" s="1">
        <v>406.790663</v>
      </c>
      <c r="W3349" s="1">
        <v>379.211635</v>
      </c>
      <c r="X3349" s="1">
        <v>262.000766</v>
      </c>
      <c r="Y3349" s="1">
        <v>389.46</v>
      </c>
      <c r="Z3349" s="7">
        <v>74463.375599999999</v>
      </c>
      <c r="AA3349" s="7">
        <v>5.3308727144999999</v>
      </c>
      <c r="AB3349" s="7">
        <v>4.7664203946999999</v>
      </c>
      <c r="AC3349" s="7" t="s">
        <v>444</v>
      </c>
      <c r="AD3349" s="7" t="s">
        <v>445</v>
      </c>
      <c r="AE3349" s="7">
        <v>3.2173869001000002</v>
      </c>
      <c r="AF3349" s="7" t="s">
        <v>445</v>
      </c>
      <c r="AG3349" s="7">
        <v>5.2597759969000002</v>
      </c>
    </row>
    <row r="3350" spans="1:33" ht="30" x14ac:dyDescent="0.25">
      <c r="A3350" s="1">
        <v>188911</v>
      </c>
      <c r="B3350" s="1">
        <v>20035000</v>
      </c>
      <c r="C3350" s="1">
        <v>9213099</v>
      </c>
      <c r="D3350" s="1">
        <v>142258</v>
      </c>
      <c r="E3350" s="248" t="s">
        <v>688</v>
      </c>
      <c r="F3350" s="1">
        <v>34203085</v>
      </c>
      <c r="G3350" s="1">
        <v>1.83</v>
      </c>
      <c r="H3350" s="1">
        <v>54.762902636321932</v>
      </c>
      <c r="I3350" s="1">
        <v>-28.336308838319354</v>
      </c>
      <c r="J3350" s="1">
        <v>7.9879494724248188</v>
      </c>
      <c r="K3350" s="1">
        <v>-51.744676583540759</v>
      </c>
      <c r="L3350" s="1">
        <v>51.238203221253713</v>
      </c>
      <c r="M3350" s="1">
        <v>139.71499633789063</v>
      </c>
      <c r="N3350" s="1">
        <v>0.82984465462820856</v>
      </c>
      <c r="O3350" s="1">
        <v>0.96533690096206171</v>
      </c>
      <c r="P3350" s="1">
        <v>0.80107966717872725</v>
      </c>
      <c r="Q3350" s="1">
        <v>0.85989643641880575</v>
      </c>
      <c r="R3350" s="1">
        <v>0.9329846751933194</v>
      </c>
      <c r="S3350" s="1">
        <v>0.80227019743209227</v>
      </c>
      <c r="T3350" s="1">
        <v>0.80227019743209227</v>
      </c>
      <c r="U3350" s="1">
        <v>0.80107966717872725</v>
      </c>
      <c r="V3350" s="1">
        <v>406.790663</v>
      </c>
      <c r="W3350" s="1">
        <v>379.211635</v>
      </c>
      <c r="X3350" s="1">
        <v>262.000766</v>
      </c>
      <c r="Y3350" s="1">
        <v>389.46</v>
      </c>
      <c r="Z3350" s="7">
        <v>74463.375599999999</v>
      </c>
      <c r="AA3350" s="7">
        <v>4.9287545474999996</v>
      </c>
      <c r="AB3350" s="7">
        <v>4.5471626909999996</v>
      </c>
      <c r="AC3350" s="7" t="s">
        <v>444</v>
      </c>
      <c r="AD3350" s="7" t="s">
        <v>445</v>
      </c>
      <c r="AE3350" s="7">
        <v>3.0621648476000001</v>
      </c>
      <c r="AF3350" s="7" t="s">
        <v>445</v>
      </c>
      <c r="AG3350" s="7">
        <v>5.0293832676000001</v>
      </c>
    </row>
    <row r="3351" spans="1:33" ht="30" x14ac:dyDescent="0.25">
      <c r="A3351" s="1">
        <v>191009</v>
      </c>
      <c r="B3351" s="1">
        <v>20036000</v>
      </c>
      <c r="C3351" s="1">
        <v>9213099</v>
      </c>
      <c r="D3351" s="1">
        <v>142265</v>
      </c>
      <c r="E3351" s="248" t="s">
        <v>688</v>
      </c>
      <c r="F3351" s="1">
        <v>34203085</v>
      </c>
      <c r="G3351" s="1">
        <v>1.83</v>
      </c>
      <c r="H3351" s="1">
        <v>55.856957739896544</v>
      </c>
      <c r="I3351" s="1">
        <v>-29.1732784971801</v>
      </c>
      <c r="J3351" s="1">
        <v>7.9454640017742602</v>
      </c>
      <c r="K3351" s="1">
        <v>-52.78551573325425</v>
      </c>
      <c r="L3351" s="1">
        <v>52.338698488405313</v>
      </c>
      <c r="M3351" s="1">
        <v>139.71499633789063</v>
      </c>
      <c r="N3351" s="1">
        <v>0.82984465462820856</v>
      </c>
      <c r="O3351" s="1">
        <v>0.96533690096206171</v>
      </c>
      <c r="P3351" s="1">
        <v>0.80107966717872725</v>
      </c>
      <c r="Q3351" s="1">
        <v>0.85989643641880575</v>
      </c>
      <c r="R3351" s="1">
        <v>0.9329846751933194</v>
      </c>
      <c r="S3351" s="1">
        <v>0.80227019743209227</v>
      </c>
      <c r="T3351" s="1">
        <v>0.80227019743209227</v>
      </c>
      <c r="U3351" s="1">
        <v>0.80107966717872725</v>
      </c>
      <c r="V3351" s="1">
        <v>406.790663</v>
      </c>
      <c r="W3351" s="1">
        <v>379.211635</v>
      </c>
      <c r="X3351" s="1">
        <v>262.000766</v>
      </c>
      <c r="Y3351" s="1">
        <v>389.46</v>
      </c>
      <c r="Z3351" s="7">
        <v>74463.375599999999</v>
      </c>
      <c r="AA3351" s="7">
        <v>4.8040940858000001</v>
      </c>
      <c r="AB3351" s="7">
        <v>4.4385119176999996</v>
      </c>
      <c r="AC3351" s="7" t="s">
        <v>444</v>
      </c>
      <c r="AD3351" s="7" t="s">
        <v>445</v>
      </c>
      <c r="AE3351" s="7">
        <v>2.9820659767</v>
      </c>
      <c r="AF3351" s="7" t="s">
        <v>445</v>
      </c>
      <c r="AG3351" s="7">
        <v>4.9104942491000001</v>
      </c>
    </row>
    <row r="3352" spans="1:33" ht="30" x14ac:dyDescent="0.25">
      <c r="A3352" s="1">
        <v>193107</v>
      </c>
      <c r="B3352" s="1">
        <v>20091000</v>
      </c>
      <c r="C3352" s="1">
        <v>9213099</v>
      </c>
      <c r="D3352" s="1">
        <v>142315</v>
      </c>
      <c r="E3352" s="248" t="s">
        <v>688</v>
      </c>
      <c r="F3352" s="1">
        <v>34203085</v>
      </c>
      <c r="G3352" s="1">
        <v>1.83</v>
      </c>
      <c r="H3352" s="1">
        <v>50.62509550289807</v>
      </c>
      <c r="I3352" s="1">
        <v>-26.137428432324135</v>
      </c>
      <c r="J3352" s="1">
        <v>7.163840446878794</v>
      </c>
      <c r="K3352" s="1">
        <v>-48.331763651959363</v>
      </c>
      <c r="L3352" s="1">
        <v>47.450509852393573</v>
      </c>
      <c r="M3352" s="1">
        <v>139.71499633789063</v>
      </c>
      <c r="N3352" s="1">
        <v>0.82984465462820856</v>
      </c>
      <c r="O3352" s="1">
        <v>0.96533690096206171</v>
      </c>
      <c r="P3352" s="1">
        <v>0.80107966717872725</v>
      </c>
      <c r="Q3352" s="1">
        <v>0.85989643641880575</v>
      </c>
      <c r="R3352" s="1">
        <v>0.9329846751933194</v>
      </c>
      <c r="S3352" s="1">
        <v>0.80227019743209227</v>
      </c>
      <c r="T3352" s="1">
        <v>0.80227019743209227</v>
      </c>
      <c r="U3352" s="1">
        <v>0.80107966717872725</v>
      </c>
      <c r="V3352" s="1">
        <v>406.790663</v>
      </c>
      <c r="W3352" s="1">
        <v>379.211635</v>
      </c>
      <c r="X3352" s="1">
        <v>262.000766</v>
      </c>
      <c r="Y3352" s="1">
        <v>389.46</v>
      </c>
      <c r="Z3352" s="7">
        <v>74463.375599999999</v>
      </c>
      <c r="AA3352" s="7">
        <v>5.4020119340999999</v>
      </c>
      <c r="AB3352" s="7">
        <v>5.0005561932999996</v>
      </c>
      <c r="AC3352" s="7" t="s">
        <v>444</v>
      </c>
      <c r="AD3352" s="7" t="s">
        <v>445</v>
      </c>
      <c r="AE3352" s="7">
        <v>3.3490117136999999</v>
      </c>
      <c r="AF3352" s="7" t="s">
        <v>445</v>
      </c>
      <c r="AG3352" s="7">
        <v>5.4551438558000003</v>
      </c>
    </row>
    <row r="3353" spans="1:33" ht="30" x14ac:dyDescent="0.25">
      <c r="A3353" s="1">
        <v>195205</v>
      </c>
      <c r="B3353" s="1">
        <v>20092000</v>
      </c>
      <c r="C3353" s="1">
        <v>9213056</v>
      </c>
      <c r="D3353" s="1">
        <v>142322</v>
      </c>
      <c r="E3353" s="248" t="s">
        <v>685</v>
      </c>
      <c r="F3353" s="1">
        <v>34203085</v>
      </c>
      <c r="G3353" s="1">
        <v>1.83</v>
      </c>
      <c r="H3353" s="1">
        <v>68.003081342647022</v>
      </c>
      <c r="I3353" s="1">
        <v>-40.669461031851789</v>
      </c>
      <c r="J3353" s="1">
        <v>2.4642997880106945</v>
      </c>
      <c r="K3353" s="1">
        <v>-64.090074180000997</v>
      </c>
      <c r="L3353" s="1">
        <v>66.806271053446082</v>
      </c>
      <c r="M3353" s="1">
        <v>143.87750244140625</v>
      </c>
      <c r="N3353" s="1">
        <v>0.81646517072405123</v>
      </c>
      <c r="O3353" s="1">
        <v>0.96533690096206171</v>
      </c>
      <c r="P3353" s="1">
        <v>0.7881639576502163</v>
      </c>
      <c r="Q3353" s="1">
        <v>0.85097678048270087</v>
      </c>
      <c r="R3353" s="1">
        <v>0.9329846751933194</v>
      </c>
      <c r="S3353" s="1">
        <v>0.7939482951357093</v>
      </c>
      <c r="T3353" s="1">
        <v>0.7939482951357093</v>
      </c>
      <c r="U3353" s="1">
        <v>0.7881639576502163</v>
      </c>
      <c r="V3353" s="1">
        <v>406.790663</v>
      </c>
      <c r="W3353" s="1">
        <v>379.211635</v>
      </c>
      <c r="X3353" s="1">
        <v>262.000766</v>
      </c>
      <c r="Y3353" s="1">
        <v>389.46</v>
      </c>
      <c r="Z3353" s="7">
        <v>74463.375599999999</v>
      </c>
      <c r="AA3353" s="7">
        <v>3.4738456182999999</v>
      </c>
      <c r="AB3353" s="7">
        <v>3.3951088264</v>
      </c>
      <c r="AC3353" s="7" t="s">
        <v>444</v>
      </c>
      <c r="AD3353" s="7" t="s">
        <v>445</v>
      </c>
      <c r="AE3353" s="7">
        <v>2.2456673541000001</v>
      </c>
      <c r="AF3353" s="7" t="s">
        <v>445</v>
      </c>
      <c r="AG3353" s="7">
        <v>3.7894832213999998</v>
      </c>
    </row>
    <row r="3354" spans="1:33" ht="30" x14ac:dyDescent="0.25">
      <c r="A3354" s="1">
        <v>198387</v>
      </c>
      <c r="B3354" s="1">
        <v>21001000</v>
      </c>
      <c r="C3354" s="1">
        <v>9213099</v>
      </c>
      <c r="D3354" s="1">
        <v>142340</v>
      </c>
      <c r="E3354" s="248" t="s">
        <v>688</v>
      </c>
      <c r="F3354" s="1">
        <v>34203085</v>
      </c>
      <c r="G3354" s="1">
        <v>1.83</v>
      </c>
      <c r="H3354" s="1">
        <v>54.365845451264242</v>
      </c>
      <c r="I3354" s="1">
        <v>-30.607708270364576</v>
      </c>
      <c r="J3354" s="1">
        <v>4.8809997572031332</v>
      </c>
      <c r="K3354" s="1">
        <v>-51.738114063794924</v>
      </c>
      <c r="L3354" s="1">
        <v>52.097143059027168</v>
      </c>
      <c r="M3354" s="1">
        <v>139.71499633789063</v>
      </c>
      <c r="N3354" s="1">
        <v>0.82984465462820856</v>
      </c>
      <c r="O3354" s="1">
        <v>0.96533690096206171</v>
      </c>
      <c r="P3354" s="1">
        <v>0.80107966717872725</v>
      </c>
      <c r="Q3354" s="1">
        <v>0.85989643641880575</v>
      </c>
      <c r="R3354" s="1">
        <v>0.9329846751933194</v>
      </c>
      <c r="S3354" s="1">
        <v>0.80227019743209227</v>
      </c>
      <c r="T3354" s="1">
        <v>0.80227019743209227</v>
      </c>
      <c r="U3354" s="1">
        <v>0.80107966717872725</v>
      </c>
      <c r="V3354" s="1">
        <v>406.790663</v>
      </c>
      <c r="W3354" s="1">
        <v>379.211635</v>
      </c>
      <c r="X3354" s="1">
        <v>262.000766</v>
      </c>
      <c r="Y3354" s="1">
        <v>389.46</v>
      </c>
      <c r="Z3354" s="7">
        <v>74463.375599999999</v>
      </c>
      <c r="AA3354" s="7">
        <v>4.8310055507999996</v>
      </c>
      <c r="AB3354" s="7">
        <v>4.5876760094</v>
      </c>
      <c r="AC3354" s="7" t="s">
        <v>444</v>
      </c>
      <c r="AD3354" s="7" t="s">
        <v>445</v>
      </c>
      <c r="AE3354" s="7">
        <v>3.0626800970999999</v>
      </c>
      <c r="AF3354" s="7" t="s">
        <v>445</v>
      </c>
      <c r="AG3354" s="7">
        <v>5.0301480412000004</v>
      </c>
    </row>
    <row r="3355" spans="1:33" ht="30" x14ac:dyDescent="0.25">
      <c r="A3355" s="1">
        <v>198388</v>
      </c>
      <c r="B3355" s="1">
        <v>21001000</v>
      </c>
      <c r="C3355" s="1">
        <v>9213056</v>
      </c>
      <c r="D3355" s="1">
        <v>142339</v>
      </c>
      <c r="E3355" s="248" t="s">
        <v>685</v>
      </c>
      <c r="F3355" s="1">
        <v>34203085</v>
      </c>
      <c r="G3355" s="1">
        <v>1.83</v>
      </c>
      <c r="H3355" s="1">
        <v>71.611578573353839</v>
      </c>
      <c r="I3355" s="1">
        <v>-42.011250551518103</v>
      </c>
      <c r="J3355" s="1">
        <v>4.6643088764711855</v>
      </c>
      <c r="K3355" s="1">
        <v>-67.902687408258842</v>
      </c>
      <c r="L3355" s="1">
        <v>69.397217367526778</v>
      </c>
      <c r="M3355" s="1">
        <v>143.87750244140625</v>
      </c>
      <c r="N3355" s="1">
        <v>0.81646517072405123</v>
      </c>
      <c r="O3355" s="1">
        <v>0.96533690096206171</v>
      </c>
      <c r="P3355" s="1">
        <v>0.7881639576502163</v>
      </c>
      <c r="Q3355" s="1">
        <v>0.85097678048270087</v>
      </c>
      <c r="R3355" s="1">
        <v>0.9329846751933194</v>
      </c>
      <c r="S3355" s="1">
        <v>0.7939482951357093</v>
      </c>
      <c r="T3355" s="1">
        <v>0.7939482951357093</v>
      </c>
      <c r="U3355" s="1">
        <v>0.7881639576502163</v>
      </c>
      <c r="V3355" s="1">
        <v>406.790663</v>
      </c>
      <c r="W3355" s="1">
        <v>379.211635</v>
      </c>
      <c r="X3355" s="1">
        <v>262.000766</v>
      </c>
      <c r="Y3355" s="1">
        <v>389.46</v>
      </c>
      <c r="Z3355" s="7">
        <v>74463.375599999999</v>
      </c>
      <c r="AA3355" s="7">
        <v>3.3068145146000001</v>
      </c>
      <c r="AB3355" s="7">
        <v>3.1736399194999998</v>
      </c>
      <c r="AC3355" s="7" t="s">
        <v>444</v>
      </c>
      <c r="AD3355" s="7" t="s">
        <v>445</v>
      </c>
      <c r="AE3355" s="7">
        <v>2.0634289956999998</v>
      </c>
      <c r="AF3355" s="7" t="s">
        <v>445</v>
      </c>
      <c r="AG3355" s="7">
        <v>3.5205623909999999</v>
      </c>
    </row>
    <row r="3356" spans="1:33" ht="30" x14ac:dyDescent="0.25">
      <c r="A3356" s="1">
        <v>201499</v>
      </c>
      <c r="B3356" s="1">
        <v>21002000</v>
      </c>
      <c r="C3356" s="1">
        <v>9213056</v>
      </c>
      <c r="D3356" s="1">
        <v>142350</v>
      </c>
      <c r="E3356" s="248" t="s">
        <v>685</v>
      </c>
      <c r="F3356" s="1">
        <v>34203085</v>
      </c>
      <c r="G3356" s="1">
        <v>1.83</v>
      </c>
      <c r="H3356" s="1">
        <v>68.430435184904923</v>
      </c>
      <c r="I3356" s="1">
        <v>-38.933696738663748</v>
      </c>
      <c r="J3356" s="1">
        <v>5.3058712807394786</v>
      </c>
      <c r="K3356" s="1">
        <v>-64.85742528383166</v>
      </c>
      <c r="L3356" s="1">
        <v>65.938265377273737</v>
      </c>
      <c r="M3356" s="1">
        <v>143.87750244140625</v>
      </c>
      <c r="N3356" s="1">
        <v>0.81646517072405123</v>
      </c>
      <c r="O3356" s="1">
        <v>0.96533690096206171</v>
      </c>
      <c r="P3356" s="1">
        <v>0.7881639576502163</v>
      </c>
      <c r="Q3356" s="1">
        <v>0.85097678048270087</v>
      </c>
      <c r="R3356" s="1">
        <v>0.9329846751933194</v>
      </c>
      <c r="S3356" s="1">
        <v>0.7939482951357093</v>
      </c>
      <c r="T3356" s="1">
        <v>0.7939482951357093</v>
      </c>
      <c r="U3356" s="1">
        <v>0.7881639576502163</v>
      </c>
      <c r="V3356" s="1">
        <v>406.790663</v>
      </c>
      <c r="W3356" s="1">
        <v>379.211635</v>
      </c>
      <c r="X3356" s="1">
        <v>262.000766</v>
      </c>
      <c r="Y3356" s="1">
        <v>389.46</v>
      </c>
      <c r="Z3356" s="7">
        <v>74463.375599999999</v>
      </c>
      <c r="AA3356" s="7">
        <v>3.5327389387000001</v>
      </c>
      <c r="AB3356" s="7">
        <v>3.3676610009000001</v>
      </c>
      <c r="AC3356" s="7" t="s">
        <v>444</v>
      </c>
      <c r="AD3356" s="7" t="s">
        <v>445</v>
      </c>
      <c r="AE3356" s="7">
        <v>2.2072667174</v>
      </c>
      <c r="AF3356" s="7" t="s">
        <v>445</v>
      </c>
      <c r="AG3356" s="7">
        <v>3.7328171540000001</v>
      </c>
    </row>
    <row r="3357" spans="1:33" ht="30" x14ac:dyDescent="0.25">
      <c r="A3357" s="1">
        <v>204681</v>
      </c>
      <c r="B3357" s="1">
        <v>26001000</v>
      </c>
      <c r="C3357" s="1">
        <v>9213056</v>
      </c>
      <c r="D3357" s="1">
        <v>142367</v>
      </c>
      <c r="E3357" s="248" t="s">
        <v>685</v>
      </c>
      <c r="F3357" s="1">
        <v>34203085</v>
      </c>
      <c r="G3357" s="1">
        <v>1.83</v>
      </c>
      <c r="H3357" s="1">
        <v>71.528197087526337</v>
      </c>
      <c r="I3357" s="1">
        <v>-41.699598929828142</v>
      </c>
      <c r="J3357" s="1">
        <v>4.9416591878636709</v>
      </c>
      <c r="K3357" s="1">
        <v>-67.817531384195959</v>
      </c>
      <c r="L3357" s="1">
        <v>69.189971753574383</v>
      </c>
      <c r="M3357" s="1">
        <v>143.87750244140625</v>
      </c>
      <c r="N3357" s="1">
        <v>0.81646517072405123</v>
      </c>
      <c r="O3357" s="1">
        <v>0.96533690096206171</v>
      </c>
      <c r="P3357" s="1">
        <v>0.7881639576502163</v>
      </c>
      <c r="Q3357" s="1">
        <v>0.85097678048270087</v>
      </c>
      <c r="R3357" s="1">
        <v>0.9329846751933194</v>
      </c>
      <c r="S3357" s="1">
        <v>0.7939482951357093</v>
      </c>
      <c r="T3357" s="1">
        <v>0.7939482951357093</v>
      </c>
      <c r="U3357" s="1">
        <v>0.7881639576502163</v>
      </c>
      <c r="V3357" s="1">
        <v>406.790663</v>
      </c>
      <c r="W3357" s="1">
        <v>379.211635</v>
      </c>
      <c r="X3357" s="1">
        <v>262.000766</v>
      </c>
      <c r="Y3357" s="1">
        <v>389.46</v>
      </c>
      <c r="Z3357" s="7">
        <v>74463.375599999999</v>
      </c>
      <c r="AA3357" s="7">
        <v>3.3197147716000002</v>
      </c>
      <c r="AB3357" s="7">
        <v>3.1785051937</v>
      </c>
      <c r="AC3357" s="7" t="s">
        <v>444</v>
      </c>
      <c r="AD3357" s="7" t="s">
        <v>445</v>
      </c>
      <c r="AE3357" s="7">
        <v>2.0672756327999999</v>
      </c>
      <c r="AF3357" s="7" t="s">
        <v>445</v>
      </c>
      <c r="AG3357" s="7">
        <v>3.5262386979000002</v>
      </c>
    </row>
    <row r="3358" spans="1:33" ht="30" x14ac:dyDescent="0.25">
      <c r="A3358" s="1">
        <v>204682</v>
      </c>
      <c r="B3358" s="1">
        <v>26001000</v>
      </c>
      <c r="C3358" s="1">
        <v>9213099</v>
      </c>
      <c r="D3358" s="1">
        <v>142368</v>
      </c>
      <c r="E3358" s="248" t="s">
        <v>688</v>
      </c>
      <c r="F3358" s="1">
        <v>34203085</v>
      </c>
      <c r="G3358" s="1">
        <v>1.83</v>
      </c>
      <c r="H3358" s="1">
        <v>54.283103827736355</v>
      </c>
      <c r="I3358" s="1">
        <v>-30.297743732597503</v>
      </c>
      <c r="J3358" s="1">
        <v>5.1577136235647245</v>
      </c>
      <c r="K3358" s="1">
        <v>-51.651274373077882</v>
      </c>
      <c r="L3358" s="1">
        <v>51.896848908412643</v>
      </c>
      <c r="M3358" s="1">
        <v>139.71499633789063</v>
      </c>
      <c r="N3358" s="1">
        <v>0.82984465462820856</v>
      </c>
      <c r="O3358" s="1">
        <v>0.96533690096206171</v>
      </c>
      <c r="P3358" s="1">
        <v>0.80107966717872725</v>
      </c>
      <c r="Q3358" s="1">
        <v>0.85989643641880575</v>
      </c>
      <c r="R3358" s="1">
        <v>0.9329846751933194</v>
      </c>
      <c r="S3358" s="1">
        <v>0.80227019743209227</v>
      </c>
      <c r="T3358" s="1">
        <v>0.80227019743209227</v>
      </c>
      <c r="U3358" s="1">
        <v>0.80107966717872725</v>
      </c>
      <c r="V3358" s="1">
        <v>406.790663</v>
      </c>
      <c r="W3358" s="1">
        <v>379.211635</v>
      </c>
      <c r="X3358" s="1">
        <v>262.000766</v>
      </c>
      <c r="Y3358" s="1">
        <v>389.46</v>
      </c>
      <c r="Z3358" s="7">
        <v>74463.375599999999</v>
      </c>
      <c r="AA3358" s="7">
        <v>4.8535101214000003</v>
      </c>
      <c r="AB3358" s="7">
        <v>4.5961930864999996</v>
      </c>
      <c r="AC3358" s="7" t="s">
        <v>444</v>
      </c>
      <c r="AD3358" s="7" t="s">
        <v>445</v>
      </c>
      <c r="AE3358" s="7">
        <v>3.0695105555</v>
      </c>
      <c r="AF3358" s="7" t="s">
        <v>445</v>
      </c>
      <c r="AG3358" s="7">
        <v>5.0402863427</v>
      </c>
    </row>
    <row r="3359" spans="1:33" ht="30" x14ac:dyDescent="0.25">
      <c r="A3359" s="1">
        <v>207793</v>
      </c>
      <c r="B3359" s="1">
        <v>26002000</v>
      </c>
      <c r="C3359" s="1">
        <v>9213056</v>
      </c>
      <c r="D3359" s="1">
        <v>142378</v>
      </c>
      <c r="E3359" s="248" t="s">
        <v>685</v>
      </c>
      <c r="F3359" s="1">
        <v>34203085</v>
      </c>
      <c r="G3359" s="1">
        <v>1.83</v>
      </c>
      <c r="H3359" s="1">
        <v>68.190108451111598</v>
      </c>
      <c r="I3359" s="1">
        <v>-38.618247520321987</v>
      </c>
      <c r="J3359" s="1">
        <v>5.5069862287603613</v>
      </c>
      <c r="K3359" s="1">
        <v>-64.619241421792026</v>
      </c>
      <c r="L3359" s="1">
        <v>65.610614038368482</v>
      </c>
      <c r="M3359" s="1">
        <v>143.87750244140625</v>
      </c>
      <c r="N3359" s="1">
        <v>0.81646517072405123</v>
      </c>
      <c r="O3359" s="1">
        <v>0.96533690096206171</v>
      </c>
      <c r="P3359" s="1">
        <v>0.7881639576502163</v>
      </c>
      <c r="Q3359" s="1">
        <v>0.85097678048270087</v>
      </c>
      <c r="R3359" s="1">
        <v>0.9329846751933194</v>
      </c>
      <c r="S3359" s="1">
        <v>0.7939482951357093</v>
      </c>
      <c r="T3359" s="1">
        <v>0.7939482951357093</v>
      </c>
      <c r="U3359" s="1">
        <v>0.7881639576502163</v>
      </c>
      <c r="V3359" s="1">
        <v>406.790663</v>
      </c>
      <c r="W3359" s="1">
        <v>379.211635</v>
      </c>
      <c r="X3359" s="1">
        <v>262.000766</v>
      </c>
      <c r="Y3359" s="1">
        <v>389.46</v>
      </c>
      <c r="Z3359" s="7">
        <v>74463.375599999999</v>
      </c>
      <c r="AA3359" s="7">
        <v>3.5553748796</v>
      </c>
      <c r="AB3359" s="7">
        <v>3.3830542262000001</v>
      </c>
      <c r="AC3359" s="7" t="s">
        <v>444</v>
      </c>
      <c r="AD3359" s="7" t="s">
        <v>445</v>
      </c>
      <c r="AE3359" s="7">
        <v>2.2190885703999998</v>
      </c>
      <c r="AF3359" s="7" t="s">
        <v>445</v>
      </c>
      <c r="AG3359" s="7">
        <v>3.7502621231000002</v>
      </c>
    </row>
    <row r="3360" spans="1:33" ht="30" x14ac:dyDescent="0.25">
      <c r="A3360" s="1">
        <v>209891</v>
      </c>
      <c r="B3360" s="1">
        <v>20050006</v>
      </c>
      <c r="C3360" s="1">
        <v>9213056</v>
      </c>
      <c r="D3360" s="1">
        <v>142270</v>
      </c>
      <c r="E3360" s="248" t="s">
        <v>685</v>
      </c>
      <c r="F3360" s="1">
        <v>34203085</v>
      </c>
      <c r="G3360" s="1">
        <v>1.83</v>
      </c>
      <c r="H3360" s="1">
        <v>72.375942552335559</v>
      </c>
      <c r="I3360" s="1">
        <v>-44.5907118444199</v>
      </c>
      <c r="J3360" s="1">
        <v>2.7773182426101304</v>
      </c>
      <c r="K3360" s="1">
        <v>-67.538456102255694</v>
      </c>
      <c r="L3360" s="1">
        <v>71.028029751042084</v>
      </c>
      <c r="M3360" s="1">
        <v>143.87750244140625</v>
      </c>
      <c r="N3360" s="1">
        <v>0.81646517072405123</v>
      </c>
      <c r="O3360" s="1">
        <v>0.96533690096206171</v>
      </c>
      <c r="P3360" s="1">
        <v>0.7881639576502163</v>
      </c>
      <c r="Q3360" s="1">
        <v>0.85097678048270087</v>
      </c>
      <c r="R3360" s="1">
        <v>0.9329846751933194</v>
      </c>
      <c r="S3360" s="1">
        <v>0.7939482951357093</v>
      </c>
      <c r="T3360" s="1">
        <v>0.7939482951357093</v>
      </c>
      <c r="U3360" s="1">
        <v>0.7881639576502163</v>
      </c>
      <c r="V3360" s="1">
        <v>406.790663</v>
      </c>
      <c r="W3360" s="1">
        <v>379.211635</v>
      </c>
      <c r="X3360" s="1">
        <v>262.000766</v>
      </c>
      <c r="Y3360" s="1">
        <v>389.46</v>
      </c>
      <c r="Z3360" s="7">
        <v>74463.375599999999</v>
      </c>
      <c r="AA3360" s="7">
        <v>3.2079295184999999</v>
      </c>
      <c r="AB3360" s="7">
        <v>3.1295620131000002</v>
      </c>
      <c r="AC3360" s="7" t="s">
        <v>444</v>
      </c>
      <c r="AD3360" s="7" t="s">
        <v>445</v>
      </c>
      <c r="AE3360" s="7">
        <v>2.0799499054999999</v>
      </c>
      <c r="AF3360" s="7" t="s">
        <v>445</v>
      </c>
      <c r="AG3360" s="7">
        <v>3.5449415437999998</v>
      </c>
    </row>
    <row r="3361" spans="1:33" ht="30" x14ac:dyDescent="0.25">
      <c r="A3361" s="1">
        <v>211989</v>
      </c>
      <c r="B3361" s="1">
        <v>20051006</v>
      </c>
      <c r="C3361" s="1">
        <v>9213056</v>
      </c>
      <c r="D3361" s="1">
        <v>142275</v>
      </c>
      <c r="E3361" s="248" t="s">
        <v>685</v>
      </c>
      <c r="F3361" s="1">
        <v>34203085</v>
      </c>
      <c r="G3361" s="1">
        <v>1.83</v>
      </c>
      <c r="H3361" s="1">
        <v>68.29497898207741</v>
      </c>
      <c r="I3361" s="1">
        <v>-36.249121481999225</v>
      </c>
      <c r="J3361" s="1">
        <v>8.0697781402960072</v>
      </c>
      <c r="K3361" s="1">
        <v>-64.982014862833907</v>
      </c>
      <c r="L3361" s="1">
        <v>64.639090477397374</v>
      </c>
      <c r="M3361" s="1">
        <v>143.87750244140625</v>
      </c>
      <c r="N3361" s="1">
        <v>0.81646517072405123</v>
      </c>
      <c r="O3361" s="1">
        <v>0.96533690096206171</v>
      </c>
      <c r="P3361" s="1">
        <v>0.7881639576502163</v>
      </c>
      <c r="Q3361" s="1">
        <v>0.85097678048270087</v>
      </c>
      <c r="R3361" s="1">
        <v>0.9329846751933194</v>
      </c>
      <c r="S3361" s="1">
        <v>0.7939482951357093</v>
      </c>
      <c r="T3361" s="1">
        <v>0.7939482951357093</v>
      </c>
      <c r="U3361" s="1">
        <v>0.7881639576502163</v>
      </c>
      <c r="V3361" s="1">
        <v>406.790663</v>
      </c>
      <c r="W3361" s="1">
        <v>379.211635</v>
      </c>
      <c r="X3361" s="1">
        <v>262.000766</v>
      </c>
      <c r="Y3361" s="1">
        <v>389.46</v>
      </c>
      <c r="Z3361" s="7">
        <v>74463.375599999999</v>
      </c>
      <c r="AA3361" s="7">
        <v>3.6238420253000001</v>
      </c>
      <c r="AB3361" s="7">
        <v>3.3763238159000002</v>
      </c>
      <c r="AC3361" s="7" t="s">
        <v>444</v>
      </c>
      <c r="AD3361" s="7" t="s">
        <v>445</v>
      </c>
      <c r="AE3361" s="7">
        <v>2.2011174466000001</v>
      </c>
      <c r="AF3361" s="7" t="s">
        <v>445</v>
      </c>
      <c r="AG3361" s="7">
        <v>3.7237429556000001</v>
      </c>
    </row>
    <row r="3362" spans="1:33" ht="30" x14ac:dyDescent="0.25">
      <c r="A3362" s="1">
        <v>214087</v>
      </c>
      <c r="B3362" s="1">
        <v>20052006</v>
      </c>
      <c r="C3362" s="1">
        <v>9213056</v>
      </c>
      <c r="D3362" s="1">
        <v>142280</v>
      </c>
      <c r="E3362" s="248" t="s">
        <v>685</v>
      </c>
      <c r="F3362" s="1">
        <v>34203085</v>
      </c>
      <c r="G3362" s="1">
        <v>1.83</v>
      </c>
      <c r="H3362" s="1">
        <v>68.780764108800994</v>
      </c>
      <c r="I3362" s="1">
        <v>-31.332817654229196</v>
      </c>
      <c r="J3362" s="1">
        <v>13.713099623336584</v>
      </c>
      <c r="K3362" s="1">
        <v>-66.637349649373022</v>
      </c>
      <c r="L3362" s="1">
        <v>63.052736266255103</v>
      </c>
      <c r="M3362" s="1">
        <v>143.87750244140625</v>
      </c>
      <c r="N3362" s="1">
        <v>0.81646517072405123</v>
      </c>
      <c r="O3362" s="1">
        <v>0.96533690096206171</v>
      </c>
      <c r="P3362" s="1">
        <v>0.7881639576502163</v>
      </c>
      <c r="Q3362" s="1">
        <v>0.85097678048270087</v>
      </c>
      <c r="R3362" s="1">
        <v>0.9329846751933194</v>
      </c>
      <c r="S3362" s="1">
        <v>0.7939482951357093</v>
      </c>
      <c r="T3362" s="1">
        <v>0.7939482951357093</v>
      </c>
      <c r="U3362" s="1">
        <v>0.7881639576502163</v>
      </c>
      <c r="V3362" s="1">
        <v>406.790663</v>
      </c>
      <c r="W3362" s="1">
        <v>379.211635</v>
      </c>
      <c r="X3362" s="1">
        <v>262.000766</v>
      </c>
      <c r="Y3362" s="1">
        <v>389.46</v>
      </c>
      <c r="Z3362" s="7">
        <v>74463.375599999999</v>
      </c>
      <c r="AA3362" s="7">
        <v>3.7401740309</v>
      </c>
      <c r="AB3362" s="7">
        <v>3.3454146941</v>
      </c>
      <c r="AC3362" s="7" t="s">
        <v>444</v>
      </c>
      <c r="AD3362" s="7" t="s">
        <v>445</v>
      </c>
      <c r="AE3362" s="7">
        <v>2.1215986617999998</v>
      </c>
      <c r="AF3362" s="7" t="s">
        <v>445</v>
      </c>
      <c r="AG3362" s="7">
        <v>3.6064007131000002</v>
      </c>
    </row>
    <row r="3363" spans="1:33" ht="30" x14ac:dyDescent="0.25">
      <c r="A3363" s="1">
        <v>216185</v>
      </c>
      <c r="B3363" s="1">
        <v>20053006</v>
      </c>
      <c r="C3363" s="1">
        <v>9213056</v>
      </c>
      <c r="D3363" s="1">
        <v>142285</v>
      </c>
      <c r="E3363" s="248" t="s">
        <v>685</v>
      </c>
      <c r="F3363" s="1">
        <v>34203085</v>
      </c>
      <c r="G3363" s="1">
        <v>1.83</v>
      </c>
      <c r="H3363" s="1">
        <v>69.370625943153016</v>
      </c>
      <c r="I3363" s="1">
        <v>-28.405079862743818</v>
      </c>
      <c r="J3363" s="1">
        <v>17.226301829944852</v>
      </c>
      <c r="K3363" s="1">
        <v>-67.688220202389701</v>
      </c>
      <c r="L3363" s="1">
        <v>62.562214408709622</v>
      </c>
      <c r="M3363" s="1">
        <v>143.87750244140625</v>
      </c>
      <c r="N3363" s="1">
        <v>0.81646517072405123</v>
      </c>
      <c r="O3363" s="1">
        <v>0.96533690096206171</v>
      </c>
      <c r="P3363" s="1">
        <v>0.7881639576502163</v>
      </c>
      <c r="Q3363" s="1">
        <v>0.85097678048270087</v>
      </c>
      <c r="R3363" s="1">
        <v>0.9329846751933194</v>
      </c>
      <c r="S3363" s="1">
        <v>0.7939482951357093</v>
      </c>
      <c r="T3363" s="1">
        <v>0.7939482951357093</v>
      </c>
      <c r="U3363" s="1">
        <v>0.7881639576502163</v>
      </c>
      <c r="V3363" s="1">
        <v>406.790663</v>
      </c>
      <c r="W3363" s="1">
        <v>379.211635</v>
      </c>
      <c r="X3363" s="1">
        <v>262.000766</v>
      </c>
      <c r="Y3363" s="1">
        <v>389.46</v>
      </c>
      <c r="Z3363" s="7">
        <v>74463.375599999999</v>
      </c>
      <c r="AA3363" s="7">
        <v>3.7773395786999999</v>
      </c>
      <c r="AB3363" s="7">
        <v>3.3084654198000001</v>
      </c>
      <c r="AC3363" s="7" t="s">
        <v>444</v>
      </c>
      <c r="AD3363" s="7" t="s">
        <v>445</v>
      </c>
      <c r="AE3363" s="7">
        <v>2.0731353383000002</v>
      </c>
      <c r="AF3363" s="7" t="s">
        <v>445</v>
      </c>
      <c r="AG3363" s="7">
        <v>3.5348855978999998</v>
      </c>
    </row>
    <row r="3364" spans="1:33" ht="30" x14ac:dyDescent="0.25">
      <c r="A3364" s="1">
        <v>218283</v>
      </c>
      <c r="B3364" s="1">
        <v>20054006</v>
      </c>
      <c r="C3364" s="1">
        <v>9213067</v>
      </c>
      <c r="D3364" s="1">
        <v>142290</v>
      </c>
      <c r="E3364" s="248" t="s">
        <v>686</v>
      </c>
      <c r="F3364" s="1">
        <v>34203085</v>
      </c>
      <c r="G3364" s="1">
        <v>1.83</v>
      </c>
      <c r="H3364" s="1">
        <v>46.133364834209665</v>
      </c>
      <c r="I3364" s="1">
        <v>-18.213089642323432</v>
      </c>
      <c r="J3364" s="1">
        <v>14.832677339881906</v>
      </c>
      <c r="K3364" s="1">
        <v>-44.923335824801569</v>
      </c>
      <c r="L3364" s="1">
        <v>40.796696648173267</v>
      </c>
      <c r="M3364" s="1">
        <v>142.25250244140625</v>
      </c>
      <c r="N3364" s="1">
        <v>0.8216883850097656</v>
      </c>
      <c r="O3364" s="1">
        <v>0.96533690096206171</v>
      </c>
      <c r="P3364" s="1">
        <v>0.79320611914184858</v>
      </c>
      <c r="Q3364" s="1">
        <v>0.85445892333984363</v>
      </c>
      <c r="R3364" s="1">
        <v>0.9329846751933194</v>
      </c>
      <c r="S3364" s="1">
        <v>0.79719708105825737</v>
      </c>
      <c r="T3364" s="1">
        <v>0.79719708105825737</v>
      </c>
      <c r="U3364" s="1">
        <v>0.79320611914184858</v>
      </c>
      <c r="V3364" s="1">
        <v>406.790663</v>
      </c>
      <c r="W3364" s="1">
        <v>379.211635</v>
      </c>
      <c r="X3364" s="1">
        <v>262.000766</v>
      </c>
      <c r="Y3364" s="1">
        <v>389.46</v>
      </c>
      <c r="Z3364" s="7">
        <v>74463.375599999999</v>
      </c>
      <c r="AA3364" s="7">
        <v>6.3729741387000001</v>
      </c>
      <c r="AB3364" s="7">
        <v>5.5200747965000003</v>
      </c>
      <c r="AC3364" s="7" t="s">
        <v>444</v>
      </c>
      <c r="AD3364" s="7" t="s">
        <v>445</v>
      </c>
      <c r="AE3364" s="7">
        <v>3.6493930617000001</v>
      </c>
      <c r="AF3364" s="7" t="s">
        <v>445</v>
      </c>
      <c r="AG3364" s="7">
        <v>5.8766499524000002</v>
      </c>
    </row>
    <row r="3365" spans="1:33" ht="30" x14ac:dyDescent="0.25">
      <c r="A3365" s="1">
        <v>220381</v>
      </c>
      <c r="B3365" s="1">
        <v>20055006</v>
      </c>
      <c r="C3365" s="1">
        <v>9213067</v>
      </c>
      <c r="D3365" s="1">
        <v>142295</v>
      </c>
      <c r="E3365" s="248" t="s">
        <v>686</v>
      </c>
      <c r="F3365" s="1">
        <v>34203085</v>
      </c>
      <c r="G3365" s="1">
        <v>1.83</v>
      </c>
      <c r="H3365" s="1">
        <v>46.317339348029108</v>
      </c>
      <c r="I3365" s="1">
        <v>-21.110677800294713</v>
      </c>
      <c r="J3365" s="1">
        <v>12.057634668906786</v>
      </c>
      <c r="K3365" s="1">
        <v>-44.75792851904869</v>
      </c>
      <c r="L3365" s="1">
        <v>41.623823964178492</v>
      </c>
      <c r="M3365" s="1">
        <v>142.25250244140625</v>
      </c>
      <c r="N3365" s="1">
        <v>0.8216883850097656</v>
      </c>
      <c r="O3365" s="1">
        <v>0.96533690096206171</v>
      </c>
      <c r="P3365" s="1">
        <v>0.79320611914184858</v>
      </c>
      <c r="Q3365" s="1">
        <v>0.85445892333984363</v>
      </c>
      <c r="R3365" s="1">
        <v>0.9329846751933194</v>
      </c>
      <c r="S3365" s="1">
        <v>0.79719708105825737</v>
      </c>
      <c r="T3365" s="1">
        <v>0.79719708105825737</v>
      </c>
      <c r="U3365" s="1">
        <v>0.79320611914184858</v>
      </c>
      <c r="V3365" s="1">
        <v>406.790663</v>
      </c>
      <c r="W3365" s="1">
        <v>379.211635</v>
      </c>
      <c r="X3365" s="1">
        <v>262.000766</v>
      </c>
      <c r="Y3365" s="1">
        <v>389.46</v>
      </c>
      <c r="Z3365" s="7">
        <v>74463.375599999999</v>
      </c>
      <c r="AA3365" s="7">
        <v>6.2264621719999997</v>
      </c>
      <c r="AB3365" s="7">
        <v>5.4941767719000003</v>
      </c>
      <c r="AC3365" s="7" t="s">
        <v>444</v>
      </c>
      <c r="AD3365" s="7" t="s">
        <v>445</v>
      </c>
      <c r="AE3365" s="7">
        <v>3.6665753487999999</v>
      </c>
      <c r="AF3365" s="7" t="s">
        <v>445</v>
      </c>
      <c r="AG3365" s="7">
        <v>5.9020632853999997</v>
      </c>
    </row>
    <row r="3366" spans="1:33" ht="30" x14ac:dyDescent="0.25">
      <c r="A3366" s="1">
        <v>222479</v>
      </c>
      <c r="B3366" s="1">
        <v>20056006</v>
      </c>
      <c r="C3366" s="1">
        <v>9213073</v>
      </c>
      <c r="D3366" s="1">
        <v>142300</v>
      </c>
      <c r="E3366" s="248" t="s">
        <v>688</v>
      </c>
      <c r="F3366" s="1">
        <v>34203085</v>
      </c>
      <c r="G3366" s="1">
        <v>1.83</v>
      </c>
      <c r="H3366" s="1">
        <v>48.689526882355395</v>
      </c>
      <c r="I3366" s="1">
        <v>-22.519122962614059</v>
      </c>
      <c r="J3366" s="1">
        <v>11.477463167644395</v>
      </c>
      <c r="K3366" s="1">
        <v>-46.072673745230915</v>
      </c>
      <c r="L3366" s="1">
        <v>44.086322425790136</v>
      </c>
      <c r="M3366" s="1">
        <v>137.25</v>
      </c>
      <c r="N3366" s="1">
        <v>0.83776785714285706</v>
      </c>
      <c r="O3366" s="1">
        <v>0.96533690096206171</v>
      </c>
      <c r="P3366" s="1">
        <v>0.80872822693991286</v>
      </c>
      <c r="Q3366" s="1">
        <v>0.86517857142857135</v>
      </c>
      <c r="R3366" s="1">
        <v>0.9329846751933194</v>
      </c>
      <c r="S3366" s="1">
        <v>0.80719834844850569</v>
      </c>
      <c r="T3366" s="1">
        <v>0.80719834844850569</v>
      </c>
      <c r="U3366" s="1">
        <v>0.80872822693991286</v>
      </c>
      <c r="V3366" s="1">
        <v>406.790663</v>
      </c>
      <c r="W3366" s="1">
        <v>379.211635</v>
      </c>
      <c r="X3366" s="1">
        <v>262.000766</v>
      </c>
      <c r="Y3366" s="1">
        <v>389.46</v>
      </c>
      <c r="Z3366" s="7">
        <v>74463.375599999999</v>
      </c>
      <c r="AA3366" s="7">
        <v>5.9563333100999998</v>
      </c>
      <c r="AB3366" s="7">
        <v>5.2986677596999998</v>
      </c>
      <c r="AC3366" s="7" t="s">
        <v>444</v>
      </c>
      <c r="AD3366" s="7" t="s">
        <v>445</v>
      </c>
      <c r="AE3366" s="7">
        <v>3.5902824475999999</v>
      </c>
      <c r="AF3366" s="7" t="s">
        <v>445</v>
      </c>
      <c r="AG3366" s="7">
        <v>5.8363146667999999</v>
      </c>
    </row>
    <row r="3367" spans="1:33" ht="30" x14ac:dyDescent="0.25">
      <c r="A3367" s="1">
        <v>224577</v>
      </c>
      <c r="B3367" s="1">
        <v>20057006</v>
      </c>
      <c r="C3367" s="1">
        <v>9213073</v>
      </c>
      <c r="D3367" s="1">
        <v>142305</v>
      </c>
      <c r="E3367" s="248" t="s">
        <v>688</v>
      </c>
      <c r="F3367" s="1">
        <v>34203085</v>
      </c>
      <c r="G3367" s="1">
        <v>1.83</v>
      </c>
      <c r="H3367" s="1">
        <v>61.52334785554261</v>
      </c>
      <c r="I3367" s="1">
        <v>-32.428319322811724</v>
      </c>
      <c r="J3367" s="1">
        <v>12.208047363953881</v>
      </c>
      <c r="K3367" s="1">
        <v>-58.139415421149145</v>
      </c>
      <c r="L3367" s="1">
        <v>56.42337679335882</v>
      </c>
      <c r="M3367" s="1">
        <v>137.25</v>
      </c>
      <c r="N3367" s="1">
        <v>0.83776785714285706</v>
      </c>
      <c r="O3367" s="1">
        <v>0.96533690096206171</v>
      </c>
      <c r="P3367" s="1">
        <v>0.80872822693991286</v>
      </c>
      <c r="Q3367" s="1">
        <v>0.86517857142857135</v>
      </c>
      <c r="R3367" s="1">
        <v>0.9329846751933194</v>
      </c>
      <c r="S3367" s="1">
        <v>0.80719834844850569</v>
      </c>
      <c r="T3367" s="1">
        <v>0.80719834844850569</v>
      </c>
      <c r="U3367" s="1">
        <v>0.80872822693991286</v>
      </c>
      <c r="V3367" s="1">
        <v>406.790663</v>
      </c>
      <c r="W3367" s="1">
        <v>379.211635</v>
      </c>
      <c r="X3367" s="1">
        <v>262.000766</v>
      </c>
      <c r="Y3367" s="1">
        <v>389.46</v>
      </c>
      <c r="Z3367" s="7">
        <v>74463.375599999999</v>
      </c>
      <c r="AA3367" s="7">
        <v>4.435320795</v>
      </c>
      <c r="AB3367" s="7">
        <v>3.9847604836000001</v>
      </c>
      <c r="AC3367" s="7" t="s">
        <v>444</v>
      </c>
      <c r="AD3367" s="7" t="s">
        <v>445</v>
      </c>
      <c r="AE3367" s="7">
        <v>2.6375767468000002</v>
      </c>
      <c r="AF3367" s="7" t="s">
        <v>445</v>
      </c>
      <c r="AG3367" s="7">
        <v>4.4174486101000001</v>
      </c>
    </row>
    <row r="3368" spans="1:33" ht="30" x14ac:dyDescent="0.25">
      <c r="A3368" s="1">
        <v>226675</v>
      </c>
      <c r="B3368" s="1">
        <v>20058006</v>
      </c>
      <c r="C3368" s="1">
        <v>9213099</v>
      </c>
      <c r="D3368" s="1">
        <v>142310</v>
      </c>
      <c r="E3368" s="248" t="s">
        <v>688</v>
      </c>
      <c r="F3368" s="1">
        <v>34203085</v>
      </c>
      <c r="G3368" s="1">
        <v>1.83</v>
      </c>
      <c r="H3368" s="1">
        <v>53.731875120548821</v>
      </c>
      <c r="I3368" s="1">
        <v>-21.191564033800084</v>
      </c>
      <c r="J3368" s="1">
        <v>15.196475410645515</v>
      </c>
      <c r="K3368" s="1">
        <v>-51.996500670003961</v>
      </c>
      <c r="L3368" s="1">
        <v>47.975095418997377</v>
      </c>
      <c r="M3368" s="1">
        <v>139.71499633789063</v>
      </c>
      <c r="N3368" s="1">
        <v>0.82984465462820856</v>
      </c>
      <c r="O3368" s="1">
        <v>0.96533690096206171</v>
      </c>
      <c r="P3368" s="1">
        <v>0.80107966717872725</v>
      </c>
      <c r="Q3368" s="1">
        <v>0.85989643641880575</v>
      </c>
      <c r="R3368" s="1">
        <v>0.9329846751933194</v>
      </c>
      <c r="S3368" s="1">
        <v>0.80227019743209227</v>
      </c>
      <c r="T3368" s="1">
        <v>0.80227019743209227</v>
      </c>
      <c r="U3368" s="1">
        <v>0.80107966717872725</v>
      </c>
      <c r="V3368" s="1">
        <v>406.790663</v>
      </c>
      <c r="W3368" s="1">
        <v>379.211635</v>
      </c>
      <c r="X3368" s="1">
        <v>262.000766</v>
      </c>
      <c r="Y3368" s="1">
        <v>389.46</v>
      </c>
      <c r="Z3368" s="7">
        <v>74463.375599999999</v>
      </c>
      <c r="AA3368" s="7">
        <v>5.3320088830000003</v>
      </c>
      <c r="AB3368" s="7">
        <v>4.6536037439999998</v>
      </c>
      <c r="AC3368" s="7" t="s">
        <v>444</v>
      </c>
      <c r="AD3368" s="7" t="s">
        <v>445</v>
      </c>
      <c r="AE3368" s="7">
        <v>3.0424913899999999</v>
      </c>
      <c r="AF3368" s="7" t="s">
        <v>445</v>
      </c>
      <c r="AG3368" s="7">
        <v>5.0001823807000001</v>
      </c>
    </row>
    <row r="3369" spans="1:33" ht="30" x14ac:dyDescent="0.25">
      <c r="A3369" s="1">
        <v>228773</v>
      </c>
      <c r="B3369" s="1">
        <v>20093006</v>
      </c>
      <c r="C3369" s="1">
        <v>9213099</v>
      </c>
      <c r="D3369" s="1">
        <v>142328</v>
      </c>
      <c r="E3369" s="248" t="s">
        <v>688</v>
      </c>
      <c r="F3369" s="1">
        <v>34203085</v>
      </c>
      <c r="G3369" s="1">
        <v>1.83</v>
      </c>
      <c r="H3369" s="1">
        <v>48.850403709906523</v>
      </c>
      <c r="I3369" s="1">
        <v>-18.693388601965616</v>
      </c>
      <c r="J3369" s="1">
        <v>14.271218086662209</v>
      </c>
      <c r="K3369" s="1">
        <v>-47.94428088170519</v>
      </c>
      <c r="L3369" s="1">
        <v>43.507776867360313</v>
      </c>
      <c r="M3369" s="1">
        <v>139.71499633789063</v>
      </c>
      <c r="N3369" s="1">
        <v>0.82984465462820856</v>
      </c>
      <c r="O3369" s="1">
        <v>0.96533690096206171</v>
      </c>
      <c r="P3369" s="1">
        <v>0.80107966717872725</v>
      </c>
      <c r="Q3369" s="1">
        <v>0.85989643641880575</v>
      </c>
      <c r="R3369" s="1">
        <v>0.9329846751933194</v>
      </c>
      <c r="S3369" s="1">
        <v>0.80227019743209227</v>
      </c>
      <c r="T3369" s="1">
        <v>0.80227019743209227</v>
      </c>
      <c r="U3369" s="1">
        <v>0.80107966717872725</v>
      </c>
      <c r="V3369" s="1">
        <v>406.790663</v>
      </c>
      <c r="W3369" s="1">
        <v>379.211635</v>
      </c>
      <c r="X3369" s="1">
        <v>262.000766</v>
      </c>
      <c r="Y3369" s="1">
        <v>389.46</v>
      </c>
      <c r="Z3369" s="7">
        <v>74463.375599999999</v>
      </c>
      <c r="AA3369" s="7">
        <v>5.9821708262</v>
      </c>
      <c r="AB3369" s="7">
        <v>5.2185510720000003</v>
      </c>
      <c r="AC3369" s="7" t="s">
        <v>444</v>
      </c>
      <c r="AD3369" s="7" t="s">
        <v>445</v>
      </c>
      <c r="AE3369" s="7">
        <v>3.3841601626000002</v>
      </c>
      <c r="AF3369" s="7" t="s">
        <v>445</v>
      </c>
      <c r="AG3369" s="7">
        <v>5.5073139370000002</v>
      </c>
    </row>
    <row r="3370" spans="1:33" ht="30" x14ac:dyDescent="0.25">
      <c r="A3370" s="1">
        <v>230871</v>
      </c>
      <c r="B3370" s="1">
        <v>21051006</v>
      </c>
      <c r="C3370" s="1">
        <v>9213099</v>
      </c>
      <c r="D3370" s="1">
        <v>142356</v>
      </c>
      <c r="E3370" s="248" t="s">
        <v>688</v>
      </c>
      <c r="F3370" s="1">
        <v>34203085</v>
      </c>
      <c r="G3370" s="1">
        <v>1.83</v>
      </c>
      <c r="H3370" s="1">
        <v>51.779214442722918</v>
      </c>
      <c r="I3370" s="1">
        <v>-21.851478191702505</v>
      </c>
      <c r="J3370" s="1">
        <v>12.338037184657818</v>
      </c>
      <c r="K3370" s="1">
        <v>-50.37401168983412</v>
      </c>
      <c r="L3370" s="1">
        <v>46.845107124286947</v>
      </c>
      <c r="M3370" s="1">
        <v>139.71499633789063</v>
      </c>
      <c r="N3370" s="1">
        <v>0.82984465462820856</v>
      </c>
      <c r="O3370" s="1">
        <v>0.96533690096206171</v>
      </c>
      <c r="P3370" s="1">
        <v>0.80107966717872725</v>
      </c>
      <c r="Q3370" s="1">
        <v>0.85989643641880575</v>
      </c>
      <c r="R3370" s="1">
        <v>0.9329846751933194</v>
      </c>
      <c r="S3370" s="1">
        <v>0.80227019743209227</v>
      </c>
      <c r="T3370" s="1">
        <v>0.80227019743209227</v>
      </c>
      <c r="U3370" s="1">
        <v>0.80107966717872725</v>
      </c>
      <c r="V3370" s="1">
        <v>406.790663</v>
      </c>
      <c r="W3370" s="1">
        <v>379.211635</v>
      </c>
      <c r="X3370" s="1">
        <v>262.000766</v>
      </c>
      <c r="Y3370" s="1">
        <v>389.46</v>
      </c>
      <c r="Z3370" s="7">
        <v>74463.375599999999</v>
      </c>
      <c r="AA3370" s="7">
        <v>5.4847483334999998</v>
      </c>
      <c r="AB3370" s="7">
        <v>4.8668084023000002</v>
      </c>
      <c r="AC3370" s="7" t="s">
        <v>444</v>
      </c>
      <c r="AD3370" s="7" t="s">
        <v>445</v>
      </c>
      <c r="AE3370" s="7">
        <v>3.1726953883000002</v>
      </c>
      <c r="AF3370" s="7" t="s">
        <v>445</v>
      </c>
      <c r="AG3370" s="7">
        <v>5.1934413543</v>
      </c>
    </row>
    <row r="3371" spans="1:33" ht="30" x14ac:dyDescent="0.25">
      <c r="A3371" s="1">
        <v>232969</v>
      </c>
      <c r="B3371" s="1">
        <v>26051006</v>
      </c>
      <c r="C3371" s="1">
        <v>9213099</v>
      </c>
      <c r="D3371" s="1">
        <v>142384</v>
      </c>
      <c r="E3371" s="248" t="s">
        <v>688</v>
      </c>
      <c r="F3371" s="1">
        <v>34203085</v>
      </c>
      <c r="G3371" s="1">
        <v>1.83</v>
      </c>
      <c r="H3371" s="1">
        <v>50.856423709430707</v>
      </c>
      <c r="I3371" s="1">
        <v>-21.555876137599817</v>
      </c>
      <c r="J3371" s="1">
        <v>12.101234213278437</v>
      </c>
      <c r="K3371" s="1">
        <v>-49.467939682174119</v>
      </c>
      <c r="L3371" s="1">
        <v>46.015171366861708</v>
      </c>
      <c r="M3371" s="1">
        <v>139.71499633789063</v>
      </c>
      <c r="N3371" s="1">
        <v>0.82984465462820856</v>
      </c>
      <c r="O3371" s="1">
        <v>0.96533690096206171</v>
      </c>
      <c r="P3371" s="1">
        <v>0.80107966717872725</v>
      </c>
      <c r="Q3371" s="1">
        <v>0.85989643641880575</v>
      </c>
      <c r="R3371" s="1">
        <v>0.9329846751933194</v>
      </c>
      <c r="S3371" s="1">
        <v>0.80227019743209227</v>
      </c>
      <c r="T3371" s="1">
        <v>0.80227019743209227</v>
      </c>
      <c r="U3371" s="1">
        <v>0.80107966717872725</v>
      </c>
      <c r="V3371" s="1">
        <v>406.790663</v>
      </c>
      <c r="W3371" s="1">
        <v>379.211635</v>
      </c>
      <c r="X3371" s="1">
        <v>262.000766</v>
      </c>
      <c r="Y3371" s="1">
        <v>389.46</v>
      </c>
      <c r="Z3371" s="7">
        <v>74463.375599999999</v>
      </c>
      <c r="AA3371" s="7">
        <v>5.6017081178000003</v>
      </c>
      <c r="AB3371" s="7">
        <v>4.9732617474999996</v>
      </c>
      <c r="AC3371" s="7" t="s">
        <v>444</v>
      </c>
      <c r="AD3371" s="7" t="s">
        <v>445</v>
      </c>
      <c r="AE3371" s="7">
        <v>3.2491239299000001</v>
      </c>
      <c r="AF3371" s="7" t="s">
        <v>445</v>
      </c>
      <c r="AG3371" s="7">
        <v>5.3068825826000001</v>
      </c>
    </row>
  </sheetData>
  <dataConsolidate/>
  <phoneticPr fontId="21" type="noConversion"/>
  <pageMargins left="0.7" right="0.7" top="0.75" bottom="0.75" header="0.3" footer="0.3"/>
  <pageSetup orientation="portrait" horizontalDpi="90" verticalDpi="9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ksQryLimit"/>
  <dimension ref="A1:AD1099"/>
  <sheetViews>
    <sheetView topLeftCell="T1" workbookViewId="0">
      <selection activeCell="Z2" sqref="Z2:AD1099"/>
    </sheetView>
  </sheetViews>
  <sheetFormatPr defaultRowHeight="15" x14ac:dyDescent="0.25"/>
  <cols>
    <col min="1" max="1" width="7.42578125" style="1" bestFit="1" customWidth="1"/>
    <col min="2" max="2" width="13.42578125" style="1" bestFit="1" customWidth="1"/>
    <col min="3" max="3" width="14.140625" style="1" bestFit="1" customWidth="1"/>
    <col min="4" max="4" width="10" style="1" bestFit="1" customWidth="1"/>
    <col min="5" max="5" width="40.42578125" style="1" bestFit="1" customWidth="1"/>
    <col min="6" max="6" width="11.140625" style="1" bestFit="1" customWidth="1"/>
    <col min="7" max="7" width="19.5703125" style="1" bestFit="1" customWidth="1"/>
    <col min="8" max="9" width="20.140625" style="1" bestFit="1" customWidth="1"/>
    <col min="10" max="11" width="19.85546875" style="1" bestFit="1" customWidth="1"/>
    <col min="12" max="12" width="15.140625" style="1" bestFit="1" customWidth="1"/>
    <col min="13" max="13" width="16.85546875" style="1" bestFit="1" customWidth="1"/>
    <col min="14" max="14" width="17" style="1" bestFit="1" customWidth="1"/>
    <col min="15" max="15" width="17.85546875" style="1" bestFit="1" customWidth="1"/>
    <col min="16" max="16" width="12.5703125" style="1" bestFit="1" customWidth="1"/>
    <col min="17" max="17" width="16.85546875" style="1" bestFit="1" customWidth="1"/>
    <col min="18" max="18" width="17.7109375" style="1" bestFit="1" customWidth="1"/>
    <col min="19" max="19" width="12.42578125" style="1" bestFit="1" customWidth="1"/>
    <col min="20" max="20" width="12.5703125" style="1" bestFit="1" customWidth="1"/>
    <col min="21" max="21" width="12" style="1" bestFit="1" customWidth="1"/>
    <col min="22" max="22" width="23.42578125" style="1" bestFit="1" customWidth="1"/>
    <col min="23" max="24" width="14.28515625" style="1" bestFit="1" customWidth="1"/>
    <col min="25" max="25" width="13.28515625" style="1" bestFit="1" customWidth="1"/>
    <col min="26" max="26" width="12.5703125" style="7" bestFit="1" customWidth="1"/>
    <col min="27" max="28" width="21.85546875" style="7" bestFit="1" customWidth="1"/>
    <col min="29" max="30" width="27.140625" style="7" bestFit="1" customWidth="1"/>
  </cols>
  <sheetData>
    <row r="1" spans="1:30" s="1" customFormat="1" ht="14.25" customHeight="1" x14ac:dyDescent="0.25">
      <c r="A1" s="2" t="s">
        <v>9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  <c r="G1" s="2" t="s">
        <v>15</v>
      </c>
      <c r="H1" s="2" t="s">
        <v>16</v>
      </c>
      <c r="I1" s="2" t="s">
        <v>17</v>
      </c>
      <c r="J1" s="2" t="s">
        <v>18</v>
      </c>
      <c r="K1" s="2" t="s">
        <v>19</v>
      </c>
      <c r="L1" s="2" t="s">
        <v>20</v>
      </c>
      <c r="M1" s="2" t="s">
        <v>21</v>
      </c>
      <c r="N1" s="2" t="s">
        <v>25</v>
      </c>
      <c r="O1" s="2" t="s">
        <v>26</v>
      </c>
      <c r="P1" s="2" t="s">
        <v>27</v>
      </c>
      <c r="Q1" s="2" t="s">
        <v>22</v>
      </c>
      <c r="R1" s="2" t="s">
        <v>23</v>
      </c>
      <c r="S1" s="2" t="s">
        <v>24</v>
      </c>
      <c r="T1" s="2" t="s">
        <v>28</v>
      </c>
      <c r="U1" s="2" t="s">
        <v>29</v>
      </c>
      <c r="V1" s="2" t="s">
        <v>30</v>
      </c>
      <c r="W1" s="2" t="s">
        <v>535</v>
      </c>
      <c r="X1" s="2" t="s">
        <v>32</v>
      </c>
      <c r="Y1" s="2" t="s">
        <v>33</v>
      </c>
      <c r="Z1" s="2" t="s">
        <v>34</v>
      </c>
      <c r="AA1" s="2" t="s">
        <v>35</v>
      </c>
      <c r="AB1" s="2" t="s">
        <v>36</v>
      </c>
      <c r="AC1" s="2" t="s">
        <v>37</v>
      </c>
      <c r="AD1" s="2" t="s">
        <v>38</v>
      </c>
    </row>
    <row r="2" spans="1:30" x14ac:dyDescent="0.25">
      <c r="A2" s="1">
        <v>53423</v>
      </c>
      <c r="B2" s="1">
        <v>20093006</v>
      </c>
      <c r="C2" s="1" t="s">
        <v>449</v>
      </c>
      <c r="D2" s="1">
        <v>111224</v>
      </c>
      <c r="E2" s="1" t="s">
        <v>463</v>
      </c>
      <c r="F2" s="1">
        <v>34203085</v>
      </c>
      <c r="G2" s="1">
        <v>1.83</v>
      </c>
      <c r="H2" s="1">
        <v>8.0195197437803802</v>
      </c>
      <c r="I2" s="1">
        <v>6.4583078743091988</v>
      </c>
      <c r="J2" s="1">
        <v>0.12274460192895155</v>
      </c>
      <c r="K2" s="1">
        <v>-1.7784150830269314</v>
      </c>
      <c r="L2" s="1">
        <v>7.9678282510263063</v>
      </c>
      <c r="M2" s="1">
        <v>17.399999618530273</v>
      </c>
      <c r="N2" s="1">
        <v>1</v>
      </c>
      <c r="O2" s="1">
        <v>0.9329846751933194</v>
      </c>
      <c r="P2" s="1">
        <v>0.9329846751933194</v>
      </c>
      <c r="Q2" s="1">
        <v>1</v>
      </c>
      <c r="R2" s="1">
        <v>0.96533690096206171</v>
      </c>
      <c r="S2" s="1">
        <v>0.96533690096206171</v>
      </c>
      <c r="T2" s="1">
        <v>0.9329846751933194</v>
      </c>
      <c r="U2" s="1">
        <v>0.96533690096206171</v>
      </c>
      <c r="V2" s="1">
        <v>406.790663</v>
      </c>
      <c r="W2" s="1">
        <v>255.106009</v>
      </c>
      <c r="X2" s="1">
        <v>262.000766</v>
      </c>
      <c r="Y2" s="1">
        <v>74463.375599999999</v>
      </c>
      <c r="Z2" s="7">
        <v>28.871376421000001</v>
      </c>
      <c r="AA2" s="7">
        <v>28.678834212999998</v>
      </c>
      <c r="AB2" s="7">
        <v>35.853306095000001</v>
      </c>
      <c r="AC2" s="7" t="s">
        <v>445</v>
      </c>
      <c r="AD2" s="7">
        <v>136.44974493999999</v>
      </c>
    </row>
    <row r="3" spans="1:30" x14ac:dyDescent="0.25">
      <c r="A3" s="1">
        <v>53424</v>
      </c>
      <c r="B3" s="1">
        <v>26051006</v>
      </c>
      <c r="C3" s="1" t="s">
        <v>449</v>
      </c>
      <c r="D3" s="1">
        <v>111260</v>
      </c>
      <c r="E3" s="1" t="s">
        <v>463</v>
      </c>
      <c r="F3" s="1">
        <v>34203085</v>
      </c>
      <c r="G3" s="1">
        <v>1.83</v>
      </c>
      <c r="H3" s="1">
        <v>5.813482939436593</v>
      </c>
      <c r="I3" s="1">
        <v>2.4925494528990857</v>
      </c>
      <c r="J3" s="1">
        <v>3.5695683821565893</v>
      </c>
      <c r="K3" s="1">
        <v>-4.6648368664001527</v>
      </c>
      <c r="L3" s="1">
        <v>6.2967579858233931</v>
      </c>
      <c r="M3" s="1">
        <v>17.399999618530273</v>
      </c>
      <c r="N3" s="1">
        <v>1</v>
      </c>
      <c r="O3" s="1">
        <v>0.9329846751933194</v>
      </c>
      <c r="P3" s="1">
        <v>0.9329846751933194</v>
      </c>
      <c r="Q3" s="1">
        <v>1</v>
      </c>
      <c r="R3" s="1">
        <v>0.96533690096206171</v>
      </c>
      <c r="S3" s="1">
        <v>0.96533690096206171</v>
      </c>
      <c r="T3" s="1">
        <v>0.9329846751933194</v>
      </c>
      <c r="U3" s="1">
        <v>0.96533690096206171</v>
      </c>
      <c r="V3" s="1">
        <v>406.790663</v>
      </c>
      <c r="W3" s="1">
        <v>255.106009</v>
      </c>
      <c r="X3" s="1">
        <v>262.000766</v>
      </c>
      <c r="Y3" s="1">
        <v>74463.375599999999</v>
      </c>
      <c r="Z3" s="7">
        <v>36.798816070999997</v>
      </c>
      <c r="AA3" s="7">
        <v>39.941033013000002</v>
      </c>
      <c r="AB3" s="7">
        <v>94.488575631000003</v>
      </c>
      <c r="AC3" s="7" t="s">
        <v>445</v>
      </c>
      <c r="AD3" s="7">
        <v>51.401124963000001</v>
      </c>
    </row>
    <row r="4" spans="1:30" x14ac:dyDescent="0.25">
      <c r="A4" s="1">
        <v>53425</v>
      </c>
      <c r="B4" s="1">
        <v>21051006</v>
      </c>
      <c r="C4" s="1" t="s">
        <v>449</v>
      </c>
      <c r="D4" s="1">
        <v>111242</v>
      </c>
      <c r="E4" s="1" t="s">
        <v>463</v>
      </c>
      <c r="F4" s="1">
        <v>34203085</v>
      </c>
      <c r="G4" s="1">
        <v>1.83</v>
      </c>
      <c r="H4" s="1">
        <v>6.2572508518351446</v>
      </c>
      <c r="I4" s="1">
        <v>2.2457848430916965</v>
      </c>
      <c r="J4" s="1">
        <v>4.2852896572703942</v>
      </c>
      <c r="K4" s="1">
        <v>-5.6192186407990761</v>
      </c>
      <c r="L4" s="1">
        <v>7.0200195201150644</v>
      </c>
      <c r="M4" s="1">
        <v>17.399999618530273</v>
      </c>
      <c r="N4" s="1">
        <v>1</v>
      </c>
      <c r="O4" s="1">
        <v>0.9329846751933194</v>
      </c>
      <c r="P4" s="1">
        <v>0.9329846751933194</v>
      </c>
      <c r="Q4" s="1">
        <v>1</v>
      </c>
      <c r="R4" s="1">
        <v>0.96533690096206171</v>
      </c>
      <c r="S4" s="1">
        <v>0.96533690096206171</v>
      </c>
      <c r="T4" s="1">
        <v>0.9329846751933194</v>
      </c>
      <c r="U4" s="1">
        <v>0.96533690096206171</v>
      </c>
      <c r="V4" s="1">
        <v>406.790663</v>
      </c>
      <c r="W4" s="1">
        <v>255.106009</v>
      </c>
      <c r="X4" s="1">
        <v>262.000766</v>
      </c>
      <c r="Y4" s="1">
        <v>74463.375599999999</v>
      </c>
      <c r="Z4" s="7">
        <v>32.904463692999997</v>
      </c>
      <c r="AA4" s="7">
        <v>37.037470861000003</v>
      </c>
      <c r="AB4" s="7">
        <v>104.98076555999999</v>
      </c>
      <c r="AC4" s="7" t="s">
        <v>445</v>
      </c>
      <c r="AD4" s="7">
        <v>42.501190324</v>
      </c>
    </row>
    <row r="5" spans="1:30" x14ac:dyDescent="0.25">
      <c r="A5" s="1">
        <v>53426</v>
      </c>
      <c r="B5" s="1">
        <v>20091000</v>
      </c>
      <c r="C5" s="1" t="s">
        <v>449</v>
      </c>
      <c r="D5" s="1">
        <v>111216</v>
      </c>
      <c r="E5" s="1" t="s">
        <v>463</v>
      </c>
      <c r="F5" s="1">
        <v>34203085</v>
      </c>
      <c r="G5" s="1">
        <v>1.83</v>
      </c>
      <c r="H5" s="1">
        <v>1.1011297283665991</v>
      </c>
      <c r="I5" s="1">
        <v>0.15715139908805503</v>
      </c>
      <c r="J5" s="1">
        <v>0.36139128334130388</v>
      </c>
      <c r="K5" s="1">
        <v>-0.94390069514697705</v>
      </c>
      <c r="L5" s="1">
        <v>1.0445964506278473</v>
      </c>
      <c r="M5" s="1">
        <v>17.399999618530273</v>
      </c>
      <c r="N5" s="1">
        <v>1</v>
      </c>
      <c r="O5" s="1">
        <v>0.9329846751933194</v>
      </c>
      <c r="P5" s="1">
        <v>0.9329846751933194</v>
      </c>
      <c r="Q5" s="1">
        <v>1</v>
      </c>
      <c r="R5" s="1">
        <v>0.96533690096206171</v>
      </c>
      <c r="S5" s="1">
        <v>0.96533690096206171</v>
      </c>
      <c r="T5" s="1">
        <v>0.9329846751933194</v>
      </c>
      <c r="U5" s="1">
        <v>0.96533690096206171</v>
      </c>
      <c r="V5" s="1">
        <v>406.790663</v>
      </c>
      <c r="W5" s="1">
        <v>255.106009</v>
      </c>
      <c r="X5" s="1">
        <v>262.000766</v>
      </c>
      <c r="Y5" s="1">
        <v>74463.375599999999</v>
      </c>
      <c r="Z5" s="7">
        <v>226.84875135999999</v>
      </c>
      <c r="AA5" s="7">
        <v>215.15073211999999</v>
      </c>
      <c r="AB5" s="7">
        <v>1513.5267451</v>
      </c>
      <c r="AC5" s="7" t="s">
        <v>445</v>
      </c>
      <c r="AD5" s="7">
        <v>257.97078032000002</v>
      </c>
    </row>
    <row r="6" spans="1:30" x14ac:dyDescent="0.25">
      <c r="A6" s="1">
        <v>53427</v>
      </c>
      <c r="B6" s="1">
        <v>21001000</v>
      </c>
      <c r="C6" s="1" t="s">
        <v>449</v>
      </c>
      <c r="D6" s="1">
        <v>111231</v>
      </c>
      <c r="E6" s="1" t="s">
        <v>463</v>
      </c>
      <c r="F6" s="1">
        <v>34203085</v>
      </c>
      <c r="G6" s="1">
        <v>1.83</v>
      </c>
      <c r="H6" s="1">
        <v>6.3763469272351099</v>
      </c>
      <c r="I6" s="1">
        <v>-6.0109638673154286</v>
      </c>
      <c r="J6" s="1">
        <v>-1.457366178408003</v>
      </c>
      <c r="K6" s="1">
        <v>-6.1613784368293798</v>
      </c>
      <c r="L6" s="1">
        <v>7.2168946560010845</v>
      </c>
      <c r="M6" s="1">
        <v>17.399999618530273</v>
      </c>
      <c r="N6" s="1">
        <v>1</v>
      </c>
      <c r="O6" s="1">
        <v>0.9329846751933194</v>
      </c>
      <c r="P6" s="1">
        <v>0.9329846751933194</v>
      </c>
      <c r="Q6" s="1">
        <v>1</v>
      </c>
      <c r="R6" s="1">
        <v>0.96533690096206171</v>
      </c>
      <c r="S6" s="1">
        <v>0.96533690096206171</v>
      </c>
      <c r="T6" s="1">
        <v>0.9329846751933194</v>
      </c>
      <c r="U6" s="1">
        <v>0.96533690096206171</v>
      </c>
      <c r="V6" s="1">
        <v>406.790663</v>
      </c>
      <c r="W6" s="1">
        <v>255.106009</v>
      </c>
      <c r="X6" s="1">
        <v>262.000766</v>
      </c>
      <c r="Y6" s="1">
        <v>74463.375599999999</v>
      </c>
      <c r="Z6" s="7">
        <v>31.979558146999999</v>
      </c>
      <c r="AA6" s="7">
        <v>36.327014929000001</v>
      </c>
      <c r="AB6" s="7" t="s">
        <v>444</v>
      </c>
      <c r="AC6" s="7">
        <v>166.72908770999999</v>
      </c>
      <c r="AD6" s="7">
        <v>38.673378622999998</v>
      </c>
    </row>
    <row r="7" spans="1:30" x14ac:dyDescent="0.25">
      <c r="A7" s="1">
        <v>53428</v>
      </c>
      <c r="B7" s="1">
        <v>26001000</v>
      </c>
      <c r="C7" s="1" t="s">
        <v>449</v>
      </c>
      <c r="D7" s="1">
        <v>111249</v>
      </c>
      <c r="E7" s="1" t="s">
        <v>463</v>
      </c>
      <c r="F7" s="1">
        <v>34203085</v>
      </c>
      <c r="G7" s="1">
        <v>1.83</v>
      </c>
      <c r="H7" s="1">
        <v>6.2966376782879721</v>
      </c>
      <c r="I7" s="1">
        <v>-5.6271699453228496</v>
      </c>
      <c r="J7" s="1">
        <v>-1.1834071907760149</v>
      </c>
      <c r="K7" s="1">
        <v>-6.1474225584493842</v>
      </c>
      <c r="L7" s="1">
        <v>6.9648842922774188</v>
      </c>
      <c r="M7" s="1">
        <v>17.399999618530273</v>
      </c>
      <c r="N7" s="1">
        <v>1</v>
      </c>
      <c r="O7" s="1">
        <v>0.9329846751933194</v>
      </c>
      <c r="P7" s="1">
        <v>0.9329846751933194</v>
      </c>
      <c r="Q7" s="1">
        <v>1</v>
      </c>
      <c r="R7" s="1">
        <v>0.96533690096206171</v>
      </c>
      <c r="S7" s="1">
        <v>0.96533690096206171</v>
      </c>
      <c r="T7" s="1">
        <v>0.9329846751933194</v>
      </c>
      <c r="U7" s="1">
        <v>0.96533690096206171</v>
      </c>
      <c r="V7" s="1">
        <v>406.790663</v>
      </c>
      <c r="W7" s="1">
        <v>255.106009</v>
      </c>
      <c r="X7" s="1">
        <v>262.000766</v>
      </c>
      <c r="Y7" s="1">
        <v>74463.375599999999</v>
      </c>
      <c r="Z7" s="7">
        <v>33.172857288000003</v>
      </c>
      <c r="AA7" s="7">
        <v>36.799538278999997</v>
      </c>
      <c r="AB7" s="7" t="s">
        <v>444</v>
      </c>
      <c r="AC7" s="7">
        <v>205.55840312000001</v>
      </c>
      <c r="AD7" s="7">
        <v>38.763445126000001</v>
      </c>
    </row>
    <row r="8" spans="1:30" x14ac:dyDescent="0.25">
      <c r="A8" s="1">
        <v>53429</v>
      </c>
      <c r="B8" s="1">
        <v>20036000</v>
      </c>
      <c r="C8" s="1" t="s">
        <v>449</v>
      </c>
      <c r="D8" s="1">
        <v>111186</v>
      </c>
      <c r="E8" s="1" t="s">
        <v>463</v>
      </c>
      <c r="F8" s="1">
        <v>34203085</v>
      </c>
      <c r="G8" s="1">
        <v>1.83</v>
      </c>
      <c r="H8" s="1">
        <v>8.4094505541175835</v>
      </c>
      <c r="I8" s="1">
        <v>-4.9445312178029353</v>
      </c>
      <c r="J8" s="1">
        <v>1.5440776629815902</v>
      </c>
      <c r="K8" s="1">
        <v>-7.68109263927846</v>
      </c>
      <c r="L8" s="1">
        <v>7.7587075205972598</v>
      </c>
      <c r="M8" s="1">
        <v>17.399999618530273</v>
      </c>
      <c r="N8" s="1">
        <v>1</v>
      </c>
      <c r="O8" s="1">
        <v>0.9329846751933194</v>
      </c>
      <c r="P8" s="1">
        <v>0.9329846751933194</v>
      </c>
      <c r="Q8" s="1">
        <v>1</v>
      </c>
      <c r="R8" s="1">
        <v>0.96533690096206171</v>
      </c>
      <c r="S8" s="1">
        <v>0.96533690096206171</v>
      </c>
      <c r="T8" s="1">
        <v>0.9329846751933194</v>
      </c>
      <c r="U8" s="1">
        <v>0.96533690096206171</v>
      </c>
      <c r="V8" s="1">
        <v>406.790663</v>
      </c>
      <c r="W8" s="1">
        <v>255.106009</v>
      </c>
      <c r="X8" s="1">
        <v>262.000766</v>
      </c>
      <c r="Y8" s="1">
        <v>74463.375599999999</v>
      </c>
      <c r="Z8" s="7">
        <v>29.676500734000001</v>
      </c>
      <c r="AA8" s="7">
        <v>27.302681063000001</v>
      </c>
      <c r="AB8" s="7" t="s">
        <v>444</v>
      </c>
      <c r="AC8" s="7" t="s">
        <v>445</v>
      </c>
      <c r="AD8" s="7">
        <v>30.823948889</v>
      </c>
    </row>
    <row r="9" spans="1:30" x14ac:dyDescent="0.25">
      <c r="A9" s="1">
        <v>53430</v>
      </c>
      <c r="B9" s="1">
        <v>20033000</v>
      </c>
      <c r="C9" s="1" t="s">
        <v>449</v>
      </c>
      <c r="D9" s="1">
        <v>111171</v>
      </c>
      <c r="E9" s="1" t="s">
        <v>463</v>
      </c>
      <c r="F9" s="1">
        <v>34203085</v>
      </c>
      <c r="G9" s="1">
        <v>1.83</v>
      </c>
      <c r="H9" s="1">
        <v>9.5790468284169563</v>
      </c>
      <c r="I9" s="1">
        <v>-8.6496639494546983</v>
      </c>
      <c r="J9" s="1">
        <v>-1.0466773644604896</v>
      </c>
      <c r="K9" s="1">
        <v>-8.800010944263299</v>
      </c>
      <c r="L9" s="1">
        <v>10.150448268009463</v>
      </c>
      <c r="M9" s="1">
        <v>17.399999618530273</v>
      </c>
      <c r="N9" s="1">
        <v>1</v>
      </c>
      <c r="O9" s="1">
        <v>0.9329846751933194</v>
      </c>
      <c r="P9" s="1">
        <v>0.9329846751933194</v>
      </c>
      <c r="Q9" s="1">
        <v>1</v>
      </c>
      <c r="R9" s="1">
        <v>0.96533690096206171</v>
      </c>
      <c r="S9" s="1">
        <v>0.96533690096206171</v>
      </c>
      <c r="T9" s="1">
        <v>0.9329846751933194</v>
      </c>
      <c r="U9" s="1">
        <v>0.96533690096206171</v>
      </c>
      <c r="V9" s="1">
        <v>406.790663</v>
      </c>
      <c r="W9" s="1">
        <v>255.106009</v>
      </c>
      <c r="X9" s="1">
        <v>262.000766</v>
      </c>
      <c r="Y9" s="1">
        <v>74463.375599999999</v>
      </c>
      <c r="Z9" s="7">
        <v>22.448225208</v>
      </c>
      <c r="AA9" s="7">
        <v>23.846939493000001</v>
      </c>
      <c r="AB9" s="7" t="s">
        <v>444</v>
      </c>
      <c r="AC9" s="7">
        <v>232.54159349</v>
      </c>
      <c r="AD9" s="7">
        <v>26.777544949999999</v>
      </c>
    </row>
    <row r="10" spans="1:30" x14ac:dyDescent="0.25">
      <c r="A10" s="1">
        <v>53431</v>
      </c>
      <c r="B10" s="1">
        <v>20035000</v>
      </c>
      <c r="C10" s="1" t="s">
        <v>449</v>
      </c>
      <c r="D10" s="1">
        <v>111181</v>
      </c>
      <c r="E10" s="1" t="s">
        <v>463</v>
      </c>
      <c r="F10" s="1">
        <v>34203085</v>
      </c>
      <c r="G10" s="1">
        <v>1.83</v>
      </c>
      <c r="H10" s="1">
        <v>7.3165352579897487</v>
      </c>
      <c r="I10" s="1">
        <v>-4.1348045651579453</v>
      </c>
      <c r="J10" s="1">
        <v>1.585424127107967</v>
      </c>
      <c r="K10" s="1">
        <v>-6.6129917417657715</v>
      </c>
      <c r="L10" s="1">
        <v>6.6719273388579774</v>
      </c>
      <c r="M10" s="1">
        <v>17.399999618530273</v>
      </c>
      <c r="N10" s="1">
        <v>1</v>
      </c>
      <c r="O10" s="1">
        <v>0.9329846751933194</v>
      </c>
      <c r="P10" s="1">
        <v>0.9329846751933194</v>
      </c>
      <c r="Q10" s="1">
        <v>1</v>
      </c>
      <c r="R10" s="1">
        <v>0.96533690096206171</v>
      </c>
      <c r="S10" s="1">
        <v>0.96533690096206171</v>
      </c>
      <c r="T10" s="1">
        <v>0.9329846751933194</v>
      </c>
      <c r="U10" s="1">
        <v>0.96533690096206171</v>
      </c>
      <c r="V10" s="1">
        <v>406.790663</v>
      </c>
      <c r="W10" s="1">
        <v>255.106009</v>
      </c>
      <c r="X10" s="1">
        <v>262.000766</v>
      </c>
      <c r="Y10" s="1">
        <v>74463.375599999999</v>
      </c>
      <c r="Z10" s="7">
        <v>34.673349672000001</v>
      </c>
      <c r="AA10" s="7">
        <v>31.530424382</v>
      </c>
      <c r="AB10" s="7" t="s">
        <v>444</v>
      </c>
      <c r="AC10" s="7" t="s">
        <v>445</v>
      </c>
      <c r="AD10" s="7">
        <v>35.964011012</v>
      </c>
    </row>
    <row r="11" spans="1:30" x14ac:dyDescent="0.25">
      <c r="A11" s="1">
        <v>53432</v>
      </c>
      <c r="B11" s="1">
        <v>20034000</v>
      </c>
      <c r="C11" s="1" t="s">
        <v>449</v>
      </c>
      <c r="D11" s="1">
        <v>111176</v>
      </c>
      <c r="E11" s="1" t="s">
        <v>463</v>
      </c>
      <c r="F11" s="1">
        <v>34203085</v>
      </c>
      <c r="G11" s="1">
        <v>1.83</v>
      </c>
      <c r="H11" s="1">
        <v>5.3023740687933856</v>
      </c>
      <c r="I11" s="1">
        <v>1.3337178818842728</v>
      </c>
      <c r="J11" s="1">
        <v>5.0037188237460306</v>
      </c>
      <c r="K11" s="1">
        <v>-4.7242828332977034</v>
      </c>
      <c r="L11" s="1">
        <v>5.51457635823082</v>
      </c>
      <c r="M11" s="1">
        <v>17.399999618530273</v>
      </c>
      <c r="N11" s="1">
        <v>1</v>
      </c>
      <c r="O11" s="1">
        <v>0.9329846751933194</v>
      </c>
      <c r="P11" s="1">
        <v>0.9329846751933194</v>
      </c>
      <c r="Q11" s="1">
        <v>1</v>
      </c>
      <c r="R11" s="1">
        <v>0.96533690096206171</v>
      </c>
      <c r="S11" s="1">
        <v>0.96533690096206171</v>
      </c>
      <c r="T11" s="1">
        <v>0.9329846751933194</v>
      </c>
      <c r="U11" s="1">
        <v>0.96533690096206171</v>
      </c>
      <c r="V11" s="1">
        <v>406.790663</v>
      </c>
      <c r="W11" s="1">
        <v>255.106009</v>
      </c>
      <c r="X11" s="1">
        <v>262.000766</v>
      </c>
      <c r="Y11" s="1">
        <v>74463.375599999999</v>
      </c>
      <c r="Z11" s="7">
        <v>42.160159817</v>
      </c>
      <c r="AA11" s="7">
        <v>43.887439825999998</v>
      </c>
      <c r="AB11" s="7">
        <v>177.45602894999999</v>
      </c>
      <c r="AC11" s="7" t="s">
        <v>445</v>
      </c>
      <c r="AD11" s="7">
        <v>50.741758101999999</v>
      </c>
    </row>
    <row r="12" spans="1:30" x14ac:dyDescent="0.25">
      <c r="A12" s="1">
        <v>53433</v>
      </c>
      <c r="B12" s="1">
        <v>20013000</v>
      </c>
      <c r="C12" s="1" t="s">
        <v>448</v>
      </c>
      <c r="D12" s="1">
        <v>111074</v>
      </c>
      <c r="E12" s="1" t="s">
        <v>462</v>
      </c>
      <c r="F12" s="1">
        <v>34203085</v>
      </c>
      <c r="G12" s="1">
        <v>1.83</v>
      </c>
      <c r="H12" s="1">
        <v>20.771299749936375</v>
      </c>
      <c r="I12" s="1">
        <v>-15.010653347312379</v>
      </c>
      <c r="J12" s="1">
        <v>2.1797716790243467</v>
      </c>
      <c r="K12" s="1">
        <v>-20.078876020280056</v>
      </c>
      <c r="L12" s="1">
        <v>19.800068270790725</v>
      </c>
      <c r="M12" s="1">
        <v>17.170000076293945</v>
      </c>
      <c r="N12" s="1">
        <v>1</v>
      </c>
      <c r="O12" s="1">
        <v>0.9329846751933194</v>
      </c>
      <c r="P12" s="1">
        <v>0.9329846751933194</v>
      </c>
      <c r="Q12" s="1">
        <v>1</v>
      </c>
      <c r="R12" s="1">
        <v>0.96533690096206171</v>
      </c>
      <c r="S12" s="1">
        <v>0.96533690096206171</v>
      </c>
      <c r="T12" s="1">
        <v>0.9329846751933194</v>
      </c>
      <c r="U12" s="1">
        <v>0.96533690096206171</v>
      </c>
      <c r="V12" s="1">
        <v>406.790663</v>
      </c>
      <c r="W12" s="1">
        <v>255.106009</v>
      </c>
      <c r="X12" s="1">
        <v>262.000766</v>
      </c>
      <c r="Y12" s="1">
        <v>74463.375599999999</v>
      </c>
      <c r="Z12" s="7">
        <v>11.020665469000001</v>
      </c>
      <c r="AA12" s="7">
        <v>10.458599116</v>
      </c>
      <c r="AB12" s="7" t="s">
        <v>444</v>
      </c>
      <c r="AC12" s="7" t="s">
        <v>445</v>
      </c>
      <c r="AD12" s="7">
        <v>11.174122661</v>
      </c>
    </row>
    <row r="13" spans="1:30" x14ac:dyDescent="0.25">
      <c r="A13" s="1">
        <v>53434</v>
      </c>
      <c r="B13" s="1">
        <v>20012000</v>
      </c>
      <c r="C13" s="1" t="s">
        <v>448</v>
      </c>
      <c r="D13" s="1">
        <v>111067</v>
      </c>
      <c r="E13" s="1" t="s">
        <v>462</v>
      </c>
      <c r="F13" s="1">
        <v>34203085</v>
      </c>
      <c r="G13" s="1">
        <v>1.83</v>
      </c>
      <c r="H13" s="1">
        <v>-1.0625575041189221</v>
      </c>
      <c r="I13" s="1">
        <v>6.7105042604270242</v>
      </c>
      <c r="J13" s="1">
        <v>-10.27438987280039</v>
      </c>
      <c r="K13" s="1">
        <v>4.5483348467095555</v>
      </c>
      <c r="L13" s="1">
        <v>9.7877141043806741</v>
      </c>
      <c r="M13" s="1">
        <v>17.170000076293945</v>
      </c>
      <c r="N13" s="1">
        <v>1</v>
      </c>
      <c r="O13" s="1">
        <v>0.9329846751933194</v>
      </c>
      <c r="P13" s="1">
        <v>0.9329846751933194</v>
      </c>
      <c r="Q13" s="1">
        <v>1</v>
      </c>
      <c r="R13" s="1">
        <v>0.96533690096206171</v>
      </c>
      <c r="S13" s="1">
        <v>0.96533690096206171</v>
      </c>
      <c r="T13" s="1">
        <v>0.9329846751933194</v>
      </c>
      <c r="U13" s="1">
        <v>0.96533690096206171</v>
      </c>
      <c r="V13" s="1">
        <v>406.790663</v>
      </c>
      <c r="W13" s="1">
        <v>255.106009</v>
      </c>
      <c r="X13" s="1">
        <v>262.000766</v>
      </c>
      <c r="Y13" s="1">
        <v>74463.375599999999</v>
      </c>
      <c r="Z13" s="7">
        <v>23.317219977000001</v>
      </c>
      <c r="AA13" s="7" t="s">
        <v>444</v>
      </c>
      <c r="AB13" s="7">
        <v>34.468272980999998</v>
      </c>
      <c r="AC13" s="7">
        <v>22.791456485000001</v>
      </c>
      <c r="AD13" s="7" t="s">
        <v>445</v>
      </c>
    </row>
    <row r="14" spans="1:30" x14ac:dyDescent="0.25">
      <c r="A14" s="1">
        <v>53435</v>
      </c>
      <c r="B14" s="1">
        <v>20058006</v>
      </c>
      <c r="C14" s="1" t="s">
        <v>448</v>
      </c>
      <c r="D14" s="1">
        <v>111213</v>
      </c>
      <c r="E14" s="1" t="s">
        <v>462</v>
      </c>
      <c r="F14" s="1">
        <v>34203085</v>
      </c>
      <c r="G14" s="1">
        <v>1.83</v>
      </c>
      <c r="H14" s="1">
        <v>8.8956303554057161</v>
      </c>
      <c r="I14" s="1">
        <v>3.6561076438106852</v>
      </c>
      <c r="J14" s="1">
        <v>5.4037854909093666</v>
      </c>
      <c r="K14" s="1">
        <v>-6.1588912762458055</v>
      </c>
      <c r="L14" s="1">
        <v>8.6040454353894695</v>
      </c>
      <c r="M14" s="1">
        <v>17.170000076293945</v>
      </c>
      <c r="N14" s="1">
        <v>1</v>
      </c>
      <c r="O14" s="1">
        <v>0.9329846751933194</v>
      </c>
      <c r="P14" s="1">
        <v>0.9329846751933194</v>
      </c>
      <c r="Q14" s="1">
        <v>1</v>
      </c>
      <c r="R14" s="1">
        <v>0.96533690096206171</v>
      </c>
      <c r="S14" s="1">
        <v>0.96533690096206171</v>
      </c>
      <c r="T14" s="1">
        <v>0.9329846751933194</v>
      </c>
      <c r="U14" s="1">
        <v>0.96533690096206171</v>
      </c>
      <c r="V14" s="1">
        <v>406.790663</v>
      </c>
      <c r="W14" s="1">
        <v>255.106009</v>
      </c>
      <c r="X14" s="1">
        <v>262.000766</v>
      </c>
      <c r="Y14" s="1">
        <v>74463.375599999999</v>
      </c>
      <c r="Z14" s="7">
        <v>26.662568582999999</v>
      </c>
      <c r="AA14" s="7">
        <v>25.755832632000001</v>
      </c>
      <c r="AB14" s="7">
        <v>64.099285944000002</v>
      </c>
      <c r="AC14" s="7" t="s">
        <v>445</v>
      </c>
      <c r="AD14" s="7">
        <v>38.689400024000001</v>
      </c>
    </row>
    <row r="15" spans="1:30" x14ac:dyDescent="0.25">
      <c r="A15" s="1">
        <v>53436</v>
      </c>
      <c r="B15" s="1">
        <v>21001000</v>
      </c>
      <c r="C15" s="1" t="s">
        <v>448</v>
      </c>
      <c r="D15" s="1">
        <v>111230</v>
      </c>
      <c r="E15" s="1" t="s">
        <v>462</v>
      </c>
      <c r="F15" s="1">
        <v>34203085</v>
      </c>
      <c r="G15" s="1">
        <v>1.83</v>
      </c>
      <c r="H15" s="1">
        <v>6.3763954046960425</v>
      </c>
      <c r="I15" s="1">
        <v>-6.017492558213152</v>
      </c>
      <c r="J15" s="1">
        <v>-1.4626680820916707</v>
      </c>
      <c r="K15" s="1">
        <v>-6.1608212257469237</v>
      </c>
      <c r="L15" s="1">
        <v>7.2203596047556422</v>
      </c>
      <c r="M15" s="1">
        <v>17.170000076293945</v>
      </c>
      <c r="N15" s="1">
        <v>1</v>
      </c>
      <c r="O15" s="1">
        <v>0.9329846751933194</v>
      </c>
      <c r="P15" s="1">
        <v>0.9329846751933194</v>
      </c>
      <c r="Q15" s="1">
        <v>1</v>
      </c>
      <c r="R15" s="1">
        <v>0.96533690096206171</v>
      </c>
      <c r="S15" s="1">
        <v>0.96533690096206171</v>
      </c>
      <c r="T15" s="1">
        <v>0.9329846751933194</v>
      </c>
      <c r="U15" s="1">
        <v>0.96533690096206171</v>
      </c>
      <c r="V15" s="1">
        <v>406.790663</v>
      </c>
      <c r="W15" s="1">
        <v>255.106009</v>
      </c>
      <c r="X15" s="1">
        <v>262.000766</v>
      </c>
      <c r="Y15" s="1">
        <v>74463.375599999999</v>
      </c>
      <c r="Z15" s="7">
        <v>31.963731721999999</v>
      </c>
      <c r="AA15" s="7">
        <v>36.326731144999997</v>
      </c>
      <c r="AB15" s="7" t="s">
        <v>444</v>
      </c>
      <c r="AC15" s="7">
        <v>166.12110050999999</v>
      </c>
      <c r="AD15" s="7">
        <v>38.676966854</v>
      </c>
    </row>
    <row r="16" spans="1:30" x14ac:dyDescent="0.25">
      <c r="A16" s="1">
        <v>53437</v>
      </c>
      <c r="B16" s="1">
        <v>26001000</v>
      </c>
      <c r="C16" s="1" t="s">
        <v>448</v>
      </c>
      <c r="D16" s="1">
        <v>111248</v>
      </c>
      <c r="E16" s="1" t="s">
        <v>462</v>
      </c>
      <c r="F16" s="1">
        <v>34203085</v>
      </c>
      <c r="G16" s="1">
        <v>1.83</v>
      </c>
      <c r="H16" s="1">
        <v>6.2967040391695317</v>
      </c>
      <c r="I16" s="1">
        <v>-5.6305967545754214</v>
      </c>
      <c r="J16" s="1">
        <v>-1.1887269778803091</v>
      </c>
      <c r="K16" s="1">
        <v>-6.1499672290120806</v>
      </c>
      <c r="L16" s="1">
        <v>6.9682632429659135</v>
      </c>
      <c r="M16" s="1">
        <v>17.170000076293945</v>
      </c>
      <c r="N16" s="1">
        <v>1</v>
      </c>
      <c r="O16" s="1">
        <v>0.9329846751933194</v>
      </c>
      <c r="P16" s="1">
        <v>0.9329846751933194</v>
      </c>
      <c r="Q16" s="1">
        <v>1</v>
      </c>
      <c r="R16" s="1">
        <v>0.96533690096206171</v>
      </c>
      <c r="S16" s="1">
        <v>0.96533690096206171</v>
      </c>
      <c r="T16" s="1">
        <v>0.9329846751933194</v>
      </c>
      <c r="U16" s="1">
        <v>0.96533690096206171</v>
      </c>
      <c r="V16" s="1">
        <v>406.790663</v>
      </c>
      <c r="W16" s="1">
        <v>255.106009</v>
      </c>
      <c r="X16" s="1">
        <v>262.000766</v>
      </c>
      <c r="Y16" s="1">
        <v>74463.375599999999</v>
      </c>
      <c r="Z16" s="7">
        <v>33.156286674</v>
      </c>
      <c r="AA16" s="7">
        <v>36.799139910000001</v>
      </c>
      <c r="AB16" s="7" t="s">
        <v>444</v>
      </c>
      <c r="AC16" s="7">
        <v>204.63401363</v>
      </c>
      <c r="AD16" s="7">
        <v>38.746992214000002</v>
      </c>
    </row>
    <row r="17" spans="1:30" x14ac:dyDescent="0.25">
      <c r="A17" s="1">
        <v>53438</v>
      </c>
      <c r="B17" s="1">
        <v>20024000</v>
      </c>
      <c r="C17" s="1" t="s">
        <v>448</v>
      </c>
      <c r="D17" s="1">
        <v>111129</v>
      </c>
      <c r="E17" s="1" t="s">
        <v>462</v>
      </c>
      <c r="F17" s="1">
        <v>34203085</v>
      </c>
      <c r="G17" s="1">
        <v>1.83</v>
      </c>
      <c r="H17" s="1">
        <v>8.2917992435206198</v>
      </c>
      <c r="I17" s="1">
        <v>-7.2672044712459707</v>
      </c>
      <c r="J17" s="1">
        <v>-6.2090846295601683</v>
      </c>
      <c r="K17" s="1">
        <v>-11.201190358396001</v>
      </c>
      <c r="L17" s="1">
        <v>12.601846306656949</v>
      </c>
      <c r="M17" s="1">
        <v>17.170000076293945</v>
      </c>
      <c r="N17" s="1">
        <v>1</v>
      </c>
      <c r="O17" s="1">
        <v>0.9329846751933194</v>
      </c>
      <c r="P17" s="1">
        <v>0.9329846751933194</v>
      </c>
      <c r="Q17" s="1">
        <v>1</v>
      </c>
      <c r="R17" s="1">
        <v>0.96533690096206171</v>
      </c>
      <c r="S17" s="1">
        <v>0.96533690096206171</v>
      </c>
      <c r="T17" s="1">
        <v>0.9329846751933194</v>
      </c>
      <c r="U17" s="1">
        <v>0.96533690096206171</v>
      </c>
      <c r="V17" s="1">
        <v>406.790663</v>
      </c>
      <c r="W17" s="1">
        <v>255.106009</v>
      </c>
      <c r="X17" s="1">
        <v>262.000766</v>
      </c>
      <c r="Y17" s="1">
        <v>74463.375599999999</v>
      </c>
      <c r="Z17" s="7">
        <v>17.886914754999999</v>
      </c>
      <c r="AA17" s="7">
        <v>27.704264293000001</v>
      </c>
      <c r="AB17" s="7" t="s">
        <v>444</v>
      </c>
      <c r="AC17" s="7">
        <v>38.368556583</v>
      </c>
      <c r="AD17" s="7">
        <v>20.822921649000001</v>
      </c>
    </row>
    <row r="18" spans="1:30" x14ac:dyDescent="0.25">
      <c r="A18" s="1">
        <v>53439</v>
      </c>
      <c r="B18" s="1">
        <v>20022000</v>
      </c>
      <c r="C18" s="1" t="s">
        <v>448</v>
      </c>
      <c r="D18" s="1">
        <v>111122</v>
      </c>
      <c r="E18" s="1" t="s">
        <v>462</v>
      </c>
      <c r="F18" s="1">
        <v>34203085</v>
      </c>
      <c r="G18" s="1">
        <v>1.83</v>
      </c>
      <c r="H18" s="1">
        <v>2.4834430882988938</v>
      </c>
      <c r="I18" s="1">
        <v>-0.8498836621003224</v>
      </c>
      <c r="J18" s="1">
        <v>0.28041991600259064</v>
      </c>
      <c r="K18" s="1">
        <v>-4.3685503441317666</v>
      </c>
      <c r="L18" s="1">
        <v>4.0126316269922286</v>
      </c>
      <c r="M18" s="1">
        <v>17.170000076293945</v>
      </c>
      <c r="N18" s="1">
        <v>1</v>
      </c>
      <c r="O18" s="1">
        <v>0.9329846751933194</v>
      </c>
      <c r="P18" s="1">
        <v>0.9329846751933194</v>
      </c>
      <c r="Q18" s="1">
        <v>1</v>
      </c>
      <c r="R18" s="1">
        <v>0.96533690096206171</v>
      </c>
      <c r="S18" s="1">
        <v>0.96533690096206171</v>
      </c>
      <c r="T18" s="1">
        <v>0.9329846751933194</v>
      </c>
      <c r="U18" s="1">
        <v>0.96533690096206171</v>
      </c>
      <c r="V18" s="1">
        <v>406.790663</v>
      </c>
      <c r="W18" s="1">
        <v>255.106009</v>
      </c>
      <c r="X18" s="1">
        <v>262.000766</v>
      </c>
      <c r="Y18" s="1">
        <v>74463.375599999999</v>
      </c>
      <c r="Z18" s="7">
        <v>58.315187406</v>
      </c>
      <c r="AA18" s="7">
        <v>94.838716042000001</v>
      </c>
      <c r="AB18" s="7" t="s">
        <v>444</v>
      </c>
      <c r="AC18" s="7" t="s">
        <v>445</v>
      </c>
      <c r="AD18" s="7">
        <v>54.955106456999999</v>
      </c>
    </row>
    <row r="19" spans="1:30" x14ac:dyDescent="0.25">
      <c r="A19" s="1">
        <v>53440</v>
      </c>
      <c r="B19" s="1">
        <v>20026000</v>
      </c>
      <c r="C19" s="1" t="s">
        <v>448</v>
      </c>
      <c r="D19" s="1">
        <v>111137</v>
      </c>
      <c r="E19" s="1" t="s">
        <v>462</v>
      </c>
      <c r="F19" s="1">
        <v>34203085</v>
      </c>
      <c r="G19" s="1">
        <v>1.83</v>
      </c>
      <c r="H19" s="1">
        <v>11.473871417885038</v>
      </c>
      <c r="I19" s="1">
        <v>6.7900184581434111</v>
      </c>
      <c r="J19" s="1">
        <v>5.8720735266783199</v>
      </c>
      <c r="K19" s="1">
        <v>-7.186542600243266</v>
      </c>
      <c r="L19" s="1">
        <v>12.106790052199981</v>
      </c>
      <c r="M19" s="1">
        <v>17.170000076293945</v>
      </c>
      <c r="N19" s="1">
        <v>1</v>
      </c>
      <c r="O19" s="1">
        <v>0.9329846751933194</v>
      </c>
      <c r="P19" s="1">
        <v>0.9329846751933194</v>
      </c>
      <c r="Q19" s="1">
        <v>1</v>
      </c>
      <c r="R19" s="1">
        <v>0.96533690096206171</v>
      </c>
      <c r="S19" s="1">
        <v>0.96533690096206171</v>
      </c>
      <c r="T19" s="1">
        <v>0.9329846751933194</v>
      </c>
      <c r="U19" s="1">
        <v>0.96533690096206171</v>
      </c>
      <c r="V19" s="1">
        <v>406.790663</v>
      </c>
      <c r="W19" s="1">
        <v>255.106009</v>
      </c>
      <c r="X19" s="1">
        <v>262.000766</v>
      </c>
      <c r="Y19" s="1">
        <v>74463.375599999999</v>
      </c>
      <c r="Z19" s="7">
        <v>18.65921569</v>
      </c>
      <c r="AA19" s="7">
        <v>19.743652100999999</v>
      </c>
      <c r="AB19" s="7">
        <v>34.052923407000002</v>
      </c>
      <c r="AC19" s="7" t="s">
        <v>445</v>
      </c>
      <c r="AD19" s="7">
        <v>33.013949844999999</v>
      </c>
    </row>
    <row r="20" spans="1:30" x14ac:dyDescent="0.25">
      <c r="A20" s="1">
        <v>53441</v>
      </c>
      <c r="B20" s="1">
        <v>20028000</v>
      </c>
      <c r="C20" s="1" t="s">
        <v>448</v>
      </c>
      <c r="D20" s="1">
        <v>111144</v>
      </c>
      <c r="E20" s="1" t="s">
        <v>462</v>
      </c>
      <c r="F20" s="1">
        <v>34203085</v>
      </c>
      <c r="G20" s="1">
        <v>1.83</v>
      </c>
      <c r="H20" s="1">
        <v>9.0616454668824815</v>
      </c>
      <c r="I20" s="1">
        <v>3.3023159656326802</v>
      </c>
      <c r="J20" s="1">
        <v>8.5536382243981031</v>
      </c>
      <c r="K20" s="1">
        <v>-8.6420924523404228</v>
      </c>
      <c r="L20" s="1">
        <v>10.683216007849243</v>
      </c>
      <c r="M20" s="1">
        <v>17.170000076293945</v>
      </c>
      <c r="N20" s="1">
        <v>1</v>
      </c>
      <c r="O20" s="1">
        <v>0.9329846751933194</v>
      </c>
      <c r="P20" s="1">
        <v>0.9329846751933194</v>
      </c>
      <c r="Q20" s="1">
        <v>1</v>
      </c>
      <c r="R20" s="1">
        <v>0.96533690096206171</v>
      </c>
      <c r="S20" s="1">
        <v>0.96533690096206171</v>
      </c>
      <c r="T20" s="1">
        <v>0.9329846751933194</v>
      </c>
      <c r="U20" s="1">
        <v>0.96533690096206171</v>
      </c>
      <c r="V20" s="1">
        <v>406.790663</v>
      </c>
      <c r="W20" s="1">
        <v>255.106009</v>
      </c>
      <c r="X20" s="1">
        <v>262.000766</v>
      </c>
      <c r="Y20" s="1">
        <v>74463.375599999999</v>
      </c>
      <c r="Z20" s="7">
        <v>21.278871528</v>
      </c>
      <c r="AA20" s="7">
        <v>25.265648752000001</v>
      </c>
      <c r="AB20" s="7">
        <v>71.073659645000006</v>
      </c>
      <c r="AC20" s="7" t="s">
        <v>445</v>
      </c>
      <c r="AD20" s="7">
        <v>27.285128967999999</v>
      </c>
    </row>
    <row r="21" spans="1:30" x14ac:dyDescent="0.25">
      <c r="A21" s="1">
        <v>53442</v>
      </c>
      <c r="B21" s="1">
        <v>20032000</v>
      </c>
      <c r="C21" s="1" t="s">
        <v>448</v>
      </c>
      <c r="D21" s="1">
        <v>111165</v>
      </c>
      <c r="E21" s="1" t="s">
        <v>462</v>
      </c>
      <c r="F21" s="1">
        <v>34203085</v>
      </c>
      <c r="G21" s="1">
        <v>1.83</v>
      </c>
      <c r="H21" s="1">
        <v>5.4792619307983275</v>
      </c>
      <c r="I21" s="1">
        <v>-4.9764335570303873</v>
      </c>
      <c r="J21" s="1">
        <v>-0.14839024555005667</v>
      </c>
      <c r="K21" s="1">
        <v>-5.284182835341837</v>
      </c>
      <c r="L21" s="1">
        <v>5.5665893894616776</v>
      </c>
      <c r="M21" s="1">
        <v>17.170000076293945</v>
      </c>
      <c r="N21" s="1">
        <v>1</v>
      </c>
      <c r="O21" s="1">
        <v>0.9329846751933194</v>
      </c>
      <c r="P21" s="1">
        <v>0.9329846751933194</v>
      </c>
      <c r="Q21" s="1">
        <v>1</v>
      </c>
      <c r="R21" s="1">
        <v>0.96533690096206171</v>
      </c>
      <c r="S21" s="1">
        <v>0.96533690096206171</v>
      </c>
      <c r="T21" s="1">
        <v>0.9329846751933194</v>
      </c>
      <c r="U21" s="1">
        <v>0.96533690096206171</v>
      </c>
      <c r="V21" s="1">
        <v>406.790663</v>
      </c>
      <c r="W21" s="1">
        <v>255.106009</v>
      </c>
      <c r="X21" s="1">
        <v>262.000766</v>
      </c>
      <c r="Y21" s="1">
        <v>74463.375599999999</v>
      </c>
      <c r="Z21" s="7">
        <v>41.756880432999999</v>
      </c>
      <c r="AA21" s="7">
        <v>42.438331650000002</v>
      </c>
      <c r="AB21" s="7" t="s">
        <v>444</v>
      </c>
      <c r="AC21" s="7">
        <v>1646.2962806</v>
      </c>
      <c r="AD21" s="7">
        <v>45.259319025000003</v>
      </c>
    </row>
    <row r="22" spans="1:30" x14ac:dyDescent="0.25">
      <c r="A22" s="1">
        <v>53443</v>
      </c>
      <c r="B22" s="1">
        <v>20036000</v>
      </c>
      <c r="C22" s="1" t="s">
        <v>448</v>
      </c>
      <c r="D22" s="1">
        <v>111185</v>
      </c>
      <c r="E22" s="1" t="s">
        <v>462</v>
      </c>
      <c r="F22" s="1">
        <v>34203085</v>
      </c>
      <c r="G22" s="1">
        <v>1.83</v>
      </c>
      <c r="H22" s="1">
        <v>8.4094903606088369</v>
      </c>
      <c r="I22" s="1">
        <v>-4.949940574552981</v>
      </c>
      <c r="J22" s="1">
        <v>1.538784011251721</v>
      </c>
      <c r="K22" s="1">
        <v>-7.6816543270423807</v>
      </c>
      <c r="L22" s="1">
        <v>7.7605724619670111</v>
      </c>
      <c r="M22" s="1">
        <v>17.170000076293945</v>
      </c>
      <c r="N22" s="1">
        <v>1</v>
      </c>
      <c r="O22" s="1">
        <v>0.9329846751933194</v>
      </c>
      <c r="P22" s="1">
        <v>0.9329846751933194</v>
      </c>
      <c r="Q22" s="1">
        <v>1</v>
      </c>
      <c r="R22" s="1">
        <v>0.96533690096206171</v>
      </c>
      <c r="S22" s="1">
        <v>0.96533690096206171</v>
      </c>
      <c r="T22" s="1">
        <v>0.9329846751933194</v>
      </c>
      <c r="U22" s="1">
        <v>0.96533690096206171</v>
      </c>
      <c r="V22" s="1">
        <v>406.790663</v>
      </c>
      <c r="W22" s="1">
        <v>255.106009</v>
      </c>
      <c r="X22" s="1">
        <v>262.000766</v>
      </c>
      <c r="Y22" s="1">
        <v>74463.375599999999</v>
      </c>
      <c r="Z22" s="7">
        <v>29.669128871000002</v>
      </c>
      <c r="AA22" s="7">
        <v>27.302547092000001</v>
      </c>
      <c r="AB22" s="7" t="s">
        <v>444</v>
      </c>
      <c r="AC22" s="7" t="s">
        <v>445</v>
      </c>
      <c r="AD22" s="7">
        <v>30.821621901</v>
      </c>
    </row>
    <row r="23" spans="1:30" x14ac:dyDescent="0.25">
      <c r="A23" s="1">
        <v>53444</v>
      </c>
      <c r="B23" s="1">
        <v>20033000</v>
      </c>
      <c r="C23" s="1" t="s">
        <v>448</v>
      </c>
      <c r="D23" s="1">
        <v>111170</v>
      </c>
      <c r="E23" s="1" t="s">
        <v>462</v>
      </c>
      <c r="F23" s="1">
        <v>34203085</v>
      </c>
      <c r="G23" s="1">
        <v>1.83</v>
      </c>
      <c r="H23" s="1">
        <v>9.5790661032064719</v>
      </c>
      <c r="I23" s="1">
        <v>-8.6491180637505547</v>
      </c>
      <c r="J23" s="1">
        <v>-1.0519507920428188</v>
      </c>
      <c r="K23" s="1">
        <v>-8.8065286091941974</v>
      </c>
      <c r="L23" s="1">
        <v>10.153509770381405</v>
      </c>
      <c r="M23" s="1">
        <v>17.170000076293945</v>
      </c>
      <c r="N23" s="1">
        <v>1</v>
      </c>
      <c r="O23" s="1">
        <v>0.9329846751933194</v>
      </c>
      <c r="P23" s="1">
        <v>0.9329846751933194</v>
      </c>
      <c r="Q23" s="1">
        <v>1</v>
      </c>
      <c r="R23" s="1">
        <v>0.96533690096206171</v>
      </c>
      <c r="S23" s="1">
        <v>0.96533690096206171</v>
      </c>
      <c r="T23" s="1">
        <v>0.9329846751933194</v>
      </c>
      <c r="U23" s="1">
        <v>0.96533690096206171</v>
      </c>
      <c r="V23" s="1">
        <v>406.790663</v>
      </c>
      <c r="W23" s="1">
        <v>255.106009</v>
      </c>
      <c r="X23" s="1">
        <v>262.000766</v>
      </c>
      <c r="Y23" s="1">
        <v>74463.375599999999</v>
      </c>
      <c r="Z23" s="7">
        <v>22.441155062</v>
      </c>
      <c r="AA23" s="7">
        <v>23.846889496999999</v>
      </c>
      <c r="AB23" s="7" t="s">
        <v>444</v>
      </c>
      <c r="AC23" s="7">
        <v>231.37084987</v>
      </c>
      <c r="AD23" s="7">
        <v>26.756986937000001</v>
      </c>
    </row>
    <row r="24" spans="1:30" x14ac:dyDescent="0.25">
      <c r="A24" s="1">
        <v>53445</v>
      </c>
      <c r="B24" s="1">
        <v>20035000</v>
      </c>
      <c r="C24" s="1" t="s">
        <v>448</v>
      </c>
      <c r="D24" s="1">
        <v>111180</v>
      </c>
      <c r="E24" s="1" t="s">
        <v>462</v>
      </c>
      <c r="F24" s="1">
        <v>34203085</v>
      </c>
      <c r="G24" s="1">
        <v>1.83</v>
      </c>
      <c r="H24" s="1">
        <v>7.3165597967940839</v>
      </c>
      <c r="I24" s="1">
        <v>-4.1405443900650365</v>
      </c>
      <c r="J24" s="1">
        <v>1.5801461702236077</v>
      </c>
      <c r="K24" s="1">
        <v>-6.6132233885312388</v>
      </c>
      <c r="L24" s="1">
        <v>6.6736025818576952</v>
      </c>
      <c r="M24" s="1">
        <v>17.170000076293945</v>
      </c>
      <c r="N24" s="1">
        <v>1</v>
      </c>
      <c r="O24" s="1">
        <v>0.9329846751933194</v>
      </c>
      <c r="P24" s="1">
        <v>0.9329846751933194</v>
      </c>
      <c r="Q24" s="1">
        <v>1</v>
      </c>
      <c r="R24" s="1">
        <v>0.96533690096206171</v>
      </c>
      <c r="S24" s="1">
        <v>0.96533690096206171</v>
      </c>
      <c r="T24" s="1">
        <v>0.9329846751933194</v>
      </c>
      <c r="U24" s="1">
        <v>0.96533690096206171</v>
      </c>
      <c r="V24" s="1">
        <v>406.790663</v>
      </c>
      <c r="W24" s="1">
        <v>255.106009</v>
      </c>
      <c r="X24" s="1">
        <v>262.000766</v>
      </c>
      <c r="Y24" s="1">
        <v>74463.375599999999</v>
      </c>
      <c r="Z24" s="7">
        <v>34.664394758999997</v>
      </c>
      <c r="AA24" s="7">
        <v>31.530315279</v>
      </c>
      <c r="AB24" s="7" t="s">
        <v>444</v>
      </c>
      <c r="AC24" s="7" t="s">
        <v>445</v>
      </c>
      <c r="AD24" s="7">
        <v>35.962716243999999</v>
      </c>
    </row>
    <row r="25" spans="1:30" x14ac:dyDescent="0.25">
      <c r="A25" s="1">
        <v>53446</v>
      </c>
      <c r="B25" s="1">
        <v>20034000</v>
      </c>
      <c r="C25" s="1" t="s">
        <v>448</v>
      </c>
      <c r="D25" s="1">
        <v>111175</v>
      </c>
      <c r="E25" s="1" t="s">
        <v>462</v>
      </c>
      <c r="F25" s="1">
        <v>34203085</v>
      </c>
      <c r="G25" s="1">
        <v>1.83</v>
      </c>
      <c r="H25" s="1">
        <v>5.3016577874104636</v>
      </c>
      <c r="I25" s="1">
        <v>1.3279980899461208</v>
      </c>
      <c r="J25" s="1">
        <v>4.9991816707635071</v>
      </c>
      <c r="K25" s="1">
        <v>-4.7245345293175305</v>
      </c>
      <c r="L25" s="1">
        <v>5.5109955537889039</v>
      </c>
      <c r="M25" s="1">
        <v>17.170000076293945</v>
      </c>
      <c r="N25" s="1">
        <v>1</v>
      </c>
      <c r="O25" s="1">
        <v>0.9329846751933194</v>
      </c>
      <c r="P25" s="1">
        <v>0.9329846751933194</v>
      </c>
      <c r="Q25" s="1">
        <v>1</v>
      </c>
      <c r="R25" s="1">
        <v>0.96533690096206171</v>
      </c>
      <c r="S25" s="1">
        <v>0.96533690096206171</v>
      </c>
      <c r="T25" s="1">
        <v>0.9329846751933194</v>
      </c>
      <c r="U25" s="1">
        <v>0.96533690096206171</v>
      </c>
      <c r="V25" s="1">
        <v>406.790663</v>
      </c>
      <c r="W25" s="1">
        <v>255.106009</v>
      </c>
      <c r="X25" s="1">
        <v>262.000766</v>
      </c>
      <c r="Y25" s="1">
        <v>74463.375599999999</v>
      </c>
      <c r="Z25" s="7">
        <v>42.188203406</v>
      </c>
      <c r="AA25" s="7">
        <v>43.893504350999997</v>
      </c>
      <c r="AB25" s="7">
        <v>178.22465306999999</v>
      </c>
      <c r="AC25" s="7" t="s">
        <v>445</v>
      </c>
      <c r="AD25" s="7">
        <v>50.739001598999998</v>
      </c>
    </row>
    <row r="26" spans="1:30" x14ac:dyDescent="0.25">
      <c r="A26" s="1">
        <v>53447</v>
      </c>
      <c r="B26" s="1">
        <v>20013000</v>
      </c>
      <c r="C26" s="1" t="s">
        <v>450</v>
      </c>
      <c r="D26" s="1">
        <v>111072</v>
      </c>
      <c r="E26" s="1" t="s">
        <v>464</v>
      </c>
      <c r="F26" s="1">
        <v>34203085</v>
      </c>
      <c r="G26" s="1">
        <v>1.83</v>
      </c>
      <c r="H26" s="1">
        <v>20.770916009718778</v>
      </c>
      <c r="I26" s="1">
        <v>-15.024074813526619</v>
      </c>
      <c r="J26" s="1">
        <v>2.1621706719954794</v>
      </c>
      <c r="K26" s="1">
        <v>-20.083936513912946</v>
      </c>
      <c r="L26" s="1">
        <v>19.807030431409313</v>
      </c>
      <c r="M26" s="1">
        <v>16.420000076293945</v>
      </c>
      <c r="N26" s="1">
        <v>1</v>
      </c>
      <c r="O26" s="1">
        <v>0.9329846751933194</v>
      </c>
      <c r="P26" s="1">
        <v>0.9329846751933194</v>
      </c>
      <c r="Q26" s="1">
        <v>1</v>
      </c>
      <c r="R26" s="1">
        <v>0.96533690096206171</v>
      </c>
      <c r="S26" s="1">
        <v>0.96533690096206171</v>
      </c>
      <c r="T26" s="1">
        <v>0.9329846751933194</v>
      </c>
      <c r="U26" s="1">
        <v>0.96533690096206171</v>
      </c>
      <c r="V26" s="1">
        <v>406.790663</v>
      </c>
      <c r="W26" s="1">
        <v>255.106009</v>
      </c>
      <c r="X26" s="1">
        <v>262.000766</v>
      </c>
      <c r="Y26" s="1">
        <v>74463.375599999999</v>
      </c>
      <c r="Z26" s="7">
        <v>11.016440211999999</v>
      </c>
      <c r="AA26" s="7">
        <v>10.458810811999999</v>
      </c>
      <c r="AB26" s="7" t="s">
        <v>444</v>
      </c>
      <c r="AC26" s="7" t="s">
        <v>445</v>
      </c>
      <c r="AD26" s="7">
        <v>11.171055181</v>
      </c>
    </row>
    <row r="27" spans="1:30" x14ac:dyDescent="0.25">
      <c r="A27" s="1">
        <v>53448</v>
      </c>
      <c r="B27" s="1">
        <v>20012000</v>
      </c>
      <c r="C27" s="1" t="s">
        <v>450</v>
      </c>
      <c r="D27" s="1">
        <v>111065</v>
      </c>
      <c r="E27" s="1" t="s">
        <v>464</v>
      </c>
      <c r="F27" s="1">
        <v>34203085</v>
      </c>
      <c r="G27" s="1">
        <v>1.83</v>
      </c>
      <c r="H27" s="1">
        <v>-1.0794810448486749</v>
      </c>
      <c r="I27" s="1">
        <v>6.7134707413869776</v>
      </c>
      <c r="J27" s="1">
        <v>-10.275449779687095</v>
      </c>
      <c r="K27" s="1">
        <v>4.5268847154223426</v>
      </c>
      <c r="L27" s="1">
        <v>9.781748593943707</v>
      </c>
      <c r="M27" s="1">
        <v>16.420000076293945</v>
      </c>
      <c r="N27" s="1">
        <v>1</v>
      </c>
      <c r="O27" s="1">
        <v>0.9329846751933194</v>
      </c>
      <c r="P27" s="1">
        <v>0.9329846751933194</v>
      </c>
      <c r="Q27" s="1">
        <v>1</v>
      </c>
      <c r="R27" s="1">
        <v>0.96533690096206171</v>
      </c>
      <c r="S27" s="1">
        <v>0.96533690096206171</v>
      </c>
      <c r="T27" s="1">
        <v>0.9329846751933194</v>
      </c>
      <c r="U27" s="1">
        <v>0.96533690096206171</v>
      </c>
      <c r="V27" s="1">
        <v>406.790663</v>
      </c>
      <c r="W27" s="1">
        <v>255.106009</v>
      </c>
      <c r="X27" s="1">
        <v>262.000766</v>
      </c>
      <c r="Y27" s="1">
        <v>74463.375599999999</v>
      </c>
      <c r="Z27" s="7">
        <v>23.332050110000001</v>
      </c>
      <c r="AA27" s="7" t="s">
        <v>444</v>
      </c>
      <c r="AB27" s="7">
        <v>34.452600617000002</v>
      </c>
      <c r="AC27" s="7">
        <v>22.789002408999998</v>
      </c>
      <c r="AD27" s="7" t="s">
        <v>445</v>
      </c>
    </row>
    <row r="28" spans="1:30" x14ac:dyDescent="0.25">
      <c r="A28" s="1">
        <v>53449</v>
      </c>
      <c r="B28" s="1">
        <v>20014000</v>
      </c>
      <c r="C28" s="1" t="s">
        <v>450</v>
      </c>
      <c r="D28" s="1">
        <v>111078</v>
      </c>
      <c r="E28" s="1" t="s">
        <v>464</v>
      </c>
      <c r="F28" s="1">
        <v>34203085</v>
      </c>
      <c r="G28" s="1">
        <v>1.83</v>
      </c>
      <c r="H28" s="1">
        <v>16.457159079077389</v>
      </c>
      <c r="I28" s="1">
        <v>-4.0225543755677879</v>
      </c>
      <c r="J28" s="1">
        <v>8.6144074747974955</v>
      </c>
      <c r="K28" s="1">
        <v>-16.902127413364681</v>
      </c>
      <c r="L28" s="1">
        <v>15.298148094411198</v>
      </c>
      <c r="M28" s="1">
        <v>16.420000076293945</v>
      </c>
      <c r="N28" s="1">
        <v>1</v>
      </c>
      <c r="O28" s="1">
        <v>0.9329846751933194</v>
      </c>
      <c r="P28" s="1">
        <v>0.9329846751933194</v>
      </c>
      <c r="Q28" s="1">
        <v>1</v>
      </c>
      <c r="R28" s="1">
        <v>0.96533690096206171</v>
      </c>
      <c r="S28" s="1">
        <v>0.96533690096206171</v>
      </c>
      <c r="T28" s="1">
        <v>0.9329846751933194</v>
      </c>
      <c r="U28" s="1">
        <v>0.96533690096206171</v>
      </c>
      <c r="V28" s="1">
        <v>406.790663</v>
      </c>
      <c r="W28" s="1">
        <v>255.106009</v>
      </c>
      <c r="X28" s="1">
        <v>262.000766</v>
      </c>
      <c r="Y28" s="1">
        <v>74463.375599999999</v>
      </c>
      <c r="Z28" s="7">
        <v>14.558092095999999</v>
      </c>
      <c r="AA28" s="7">
        <v>13.462398753</v>
      </c>
      <c r="AB28" s="7" t="s">
        <v>444</v>
      </c>
      <c r="AC28" s="7" t="s">
        <v>445</v>
      </c>
      <c r="AD28" s="7">
        <v>13.46224452</v>
      </c>
    </row>
    <row r="29" spans="1:30" x14ac:dyDescent="0.25">
      <c r="A29" s="1">
        <v>53450</v>
      </c>
      <c r="B29" s="1">
        <v>20016000</v>
      </c>
      <c r="C29" s="1" t="s">
        <v>450</v>
      </c>
      <c r="D29" s="1">
        <v>111088</v>
      </c>
      <c r="E29" s="1" t="s">
        <v>464</v>
      </c>
      <c r="F29" s="1">
        <v>34203085</v>
      </c>
      <c r="G29" s="1">
        <v>1.83</v>
      </c>
      <c r="H29" s="1">
        <v>16.212967675180003</v>
      </c>
      <c r="I29" s="1">
        <v>-4.4127083275271106</v>
      </c>
      <c r="J29" s="1">
        <v>7.6294076894717318</v>
      </c>
      <c r="K29" s="1">
        <v>-16.188501263615624</v>
      </c>
      <c r="L29" s="1">
        <v>14.498584340781651</v>
      </c>
      <c r="M29" s="1">
        <v>16.420000076293945</v>
      </c>
      <c r="N29" s="1">
        <v>1</v>
      </c>
      <c r="O29" s="1">
        <v>0.9329846751933194</v>
      </c>
      <c r="P29" s="1">
        <v>0.9329846751933194</v>
      </c>
      <c r="Q29" s="1">
        <v>1</v>
      </c>
      <c r="R29" s="1">
        <v>0.96533690096206171</v>
      </c>
      <c r="S29" s="1">
        <v>0.96533690096206171</v>
      </c>
      <c r="T29" s="1">
        <v>0.9329846751933194</v>
      </c>
      <c r="U29" s="1">
        <v>0.96533690096206171</v>
      </c>
      <c r="V29" s="1">
        <v>406.790663</v>
      </c>
      <c r="W29" s="1">
        <v>255.106009</v>
      </c>
      <c r="X29" s="1">
        <v>262.000766</v>
      </c>
      <c r="Y29" s="1">
        <v>74463.375599999999</v>
      </c>
      <c r="Z29" s="7">
        <v>15.416085278000001</v>
      </c>
      <c r="AA29" s="7">
        <v>13.680223986</v>
      </c>
      <c r="AB29" s="7" t="s">
        <v>444</v>
      </c>
      <c r="AC29" s="7" t="s">
        <v>445</v>
      </c>
      <c r="AD29" s="7">
        <v>14.099773325999999</v>
      </c>
    </row>
    <row r="30" spans="1:30" x14ac:dyDescent="0.25">
      <c r="A30" s="1">
        <v>53451</v>
      </c>
      <c r="B30" s="1">
        <v>20017000</v>
      </c>
      <c r="C30" s="1" t="s">
        <v>450</v>
      </c>
      <c r="D30" s="1">
        <v>111093</v>
      </c>
      <c r="E30" s="1" t="s">
        <v>464</v>
      </c>
      <c r="F30" s="1">
        <v>34203085</v>
      </c>
      <c r="G30" s="1">
        <v>1.83</v>
      </c>
      <c r="H30" s="1">
        <v>0.49522956869220414</v>
      </c>
      <c r="I30" s="1">
        <v>11.888079378437252</v>
      </c>
      <c r="J30" s="1">
        <v>-16.793701896616447</v>
      </c>
      <c r="K30" s="1">
        <v>10.000505431591753</v>
      </c>
      <c r="L30" s="1">
        <v>17.048720429442685</v>
      </c>
      <c r="M30" s="1">
        <v>16.420000076293945</v>
      </c>
      <c r="N30" s="1">
        <v>1</v>
      </c>
      <c r="O30" s="1">
        <v>0.9329846751933194</v>
      </c>
      <c r="P30" s="1">
        <v>0.9329846751933194</v>
      </c>
      <c r="Q30" s="1">
        <v>1</v>
      </c>
      <c r="R30" s="1">
        <v>0.96533690096206171</v>
      </c>
      <c r="S30" s="1">
        <v>0.96533690096206171</v>
      </c>
      <c r="T30" s="1">
        <v>0.9329846751933194</v>
      </c>
      <c r="U30" s="1">
        <v>0.96533690096206171</v>
      </c>
      <c r="V30" s="1">
        <v>406.790663</v>
      </c>
      <c r="W30" s="1">
        <v>255.106009</v>
      </c>
      <c r="X30" s="1">
        <v>262.000766</v>
      </c>
      <c r="Y30" s="1">
        <v>74463.375599999999</v>
      </c>
      <c r="Z30" s="7">
        <v>12.960578328</v>
      </c>
      <c r="AA30" s="7">
        <v>479.60538382999999</v>
      </c>
      <c r="AB30" s="7">
        <v>19.020895670000002</v>
      </c>
      <c r="AC30" s="7">
        <v>13.555617401999999</v>
      </c>
      <c r="AD30" s="7" t="s">
        <v>445</v>
      </c>
    </row>
    <row r="31" spans="1:30" x14ac:dyDescent="0.25">
      <c r="A31" s="1">
        <v>53452</v>
      </c>
      <c r="B31" s="1">
        <v>20015000</v>
      </c>
      <c r="C31" s="1" t="s">
        <v>450</v>
      </c>
      <c r="D31" s="1">
        <v>111083</v>
      </c>
      <c r="E31" s="1" t="s">
        <v>464</v>
      </c>
      <c r="F31" s="1">
        <v>34203085</v>
      </c>
      <c r="G31" s="1">
        <v>1.83</v>
      </c>
      <c r="H31" s="1">
        <v>5.2691876126022557</v>
      </c>
      <c r="I31" s="1">
        <v>9.9564750358163838</v>
      </c>
      <c r="J31" s="1">
        <v>-9.7966093115637154</v>
      </c>
      <c r="K31" s="1">
        <v>5.4639246694225196</v>
      </c>
      <c r="L31" s="1">
        <v>13.246204461296085</v>
      </c>
      <c r="M31" s="1">
        <v>16.420000076293945</v>
      </c>
      <c r="N31" s="1">
        <v>1</v>
      </c>
      <c r="O31" s="1">
        <v>0.9329846751933194</v>
      </c>
      <c r="P31" s="1">
        <v>0.9329846751933194</v>
      </c>
      <c r="Q31" s="1">
        <v>1</v>
      </c>
      <c r="R31" s="1">
        <v>0.96533690096206171</v>
      </c>
      <c r="S31" s="1">
        <v>0.96533690096206171</v>
      </c>
      <c r="T31" s="1">
        <v>0.9329846751933194</v>
      </c>
      <c r="U31" s="1">
        <v>0.96533690096206171</v>
      </c>
      <c r="V31" s="1">
        <v>406.790663</v>
      </c>
      <c r="W31" s="1">
        <v>255.106009</v>
      </c>
      <c r="X31" s="1">
        <v>262.000766</v>
      </c>
      <c r="Y31" s="1">
        <v>74463.375599999999</v>
      </c>
      <c r="Z31" s="7">
        <v>16.968165721999998</v>
      </c>
      <c r="AA31" s="7">
        <v>44.170150399999997</v>
      </c>
      <c r="AB31" s="7">
        <v>22.905046323000001</v>
      </c>
      <c r="AC31" s="7">
        <v>23.951765636000001</v>
      </c>
      <c r="AD31" s="7" t="s">
        <v>445</v>
      </c>
    </row>
    <row r="32" spans="1:30" x14ac:dyDescent="0.25">
      <c r="A32" s="1">
        <v>53453</v>
      </c>
      <c r="B32" s="1">
        <v>20002000</v>
      </c>
      <c r="C32" s="1" t="s">
        <v>450</v>
      </c>
      <c r="D32" s="1">
        <v>111008</v>
      </c>
      <c r="E32" s="1" t="s">
        <v>464</v>
      </c>
      <c r="F32" s="1">
        <v>34203085</v>
      </c>
      <c r="G32" s="1">
        <v>1.83</v>
      </c>
      <c r="H32" s="1">
        <v>-1.4808841405340258</v>
      </c>
      <c r="I32" s="1">
        <v>6.8511435082565244</v>
      </c>
      <c r="J32" s="1">
        <v>-10.42563367462262</v>
      </c>
      <c r="K32" s="1">
        <v>4.2533198944400299</v>
      </c>
      <c r="L32" s="1">
        <v>9.7709242233419271</v>
      </c>
      <c r="M32" s="1">
        <v>16.420000076293945</v>
      </c>
      <c r="N32" s="1">
        <v>1</v>
      </c>
      <c r="O32" s="1">
        <v>0.9329846751933194</v>
      </c>
      <c r="P32" s="1">
        <v>0.9329846751933194</v>
      </c>
      <c r="Q32" s="1">
        <v>1</v>
      </c>
      <c r="R32" s="1">
        <v>0.96533690096206171</v>
      </c>
      <c r="S32" s="1">
        <v>0.96533690096206171</v>
      </c>
      <c r="T32" s="1">
        <v>0.9329846751933194</v>
      </c>
      <c r="U32" s="1">
        <v>0.96533690096206171</v>
      </c>
      <c r="V32" s="1">
        <v>406.790663</v>
      </c>
      <c r="W32" s="1">
        <v>255.106009</v>
      </c>
      <c r="X32" s="1">
        <v>262.000766</v>
      </c>
      <c r="Y32" s="1">
        <v>74463.375599999999</v>
      </c>
      <c r="Z32" s="7">
        <v>23.359005504999999</v>
      </c>
      <c r="AA32" s="7" t="s">
        <v>444</v>
      </c>
      <c r="AB32" s="7">
        <v>33.740185584999999</v>
      </c>
      <c r="AC32" s="7">
        <v>22.446315802000001</v>
      </c>
      <c r="AD32" s="7" t="s">
        <v>445</v>
      </c>
    </row>
    <row r="33" spans="1:30" x14ac:dyDescent="0.25">
      <c r="A33" s="1">
        <v>53454</v>
      </c>
      <c r="B33" s="1">
        <v>20001000</v>
      </c>
      <c r="C33" s="1" t="s">
        <v>450</v>
      </c>
      <c r="D33" s="1">
        <v>111003</v>
      </c>
      <c r="E33" s="1" t="s">
        <v>464</v>
      </c>
      <c r="F33" s="1">
        <v>34203085</v>
      </c>
      <c r="G33" s="1">
        <v>1.83</v>
      </c>
      <c r="H33" s="1">
        <v>17.31901372440181</v>
      </c>
      <c r="I33" s="1">
        <v>-5.1385809731549328</v>
      </c>
      <c r="J33" s="1">
        <v>7.3937526190795433</v>
      </c>
      <c r="K33" s="1">
        <v>-17.11231271815495</v>
      </c>
      <c r="L33" s="1">
        <v>15.211317146795963</v>
      </c>
      <c r="M33" s="1">
        <v>16.420000076293945</v>
      </c>
      <c r="N33" s="1">
        <v>1</v>
      </c>
      <c r="O33" s="1">
        <v>0.9329846751933194</v>
      </c>
      <c r="P33" s="1">
        <v>0.9329846751933194</v>
      </c>
      <c r="Q33" s="1">
        <v>1</v>
      </c>
      <c r="R33" s="1">
        <v>0.96533690096206171</v>
      </c>
      <c r="S33" s="1">
        <v>0.96533690096206171</v>
      </c>
      <c r="T33" s="1">
        <v>0.9329846751933194</v>
      </c>
      <c r="U33" s="1">
        <v>0.96533690096206171</v>
      </c>
      <c r="V33" s="1">
        <v>406.790663</v>
      </c>
      <c r="W33" s="1">
        <v>255.106009</v>
      </c>
      <c r="X33" s="1">
        <v>262.000766</v>
      </c>
      <c r="Y33" s="1">
        <v>74463.375599999999</v>
      </c>
      <c r="Z33" s="7">
        <v>14.646902542999999</v>
      </c>
      <c r="AA33" s="7">
        <v>12.742699250999999</v>
      </c>
      <c r="AB33" s="7" t="s">
        <v>444</v>
      </c>
      <c r="AC33" s="7" t="s">
        <v>445</v>
      </c>
      <c r="AD33" s="7">
        <v>13.284609193</v>
      </c>
    </row>
    <row r="34" spans="1:30" x14ac:dyDescent="0.25">
      <c r="A34" s="1">
        <v>53455</v>
      </c>
      <c r="B34" s="1">
        <v>20003000</v>
      </c>
      <c r="C34" s="1" t="s">
        <v>450</v>
      </c>
      <c r="D34" s="1">
        <v>111011</v>
      </c>
      <c r="E34" s="1" t="s">
        <v>464</v>
      </c>
      <c r="F34" s="1">
        <v>34203085</v>
      </c>
      <c r="G34" s="1">
        <v>1.83</v>
      </c>
      <c r="H34" s="1">
        <v>9.9742762810680947</v>
      </c>
      <c r="I34" s="1">
        <v>-3.4071557228226892</v>
      </c>
      <c r="J34" s="1">
        <v>4.7346599262526325</v>
      </c>
      <c r="K34" s="1">
        <v>-10.769605670006905</v>
      </c>
      <c r="L34" s="1">
        <v>9.5406081449176643</v>
      </c>
      <c r="M34" s="1">
        <v>16.420000076293945</v>
      </c>
      <c r="N34" s="1">
        <v>1</v>
      </c>
      <c r="O34" s="1">
        <v>0.9329846751933194</v>
      </c>
      <c r="P34" s="1">
        <v>0.9329846751933194</v>
      </c>
      <c r="Q34" s="1">
        <v>1</v>
      </c>
      <c r="R34" s="1">
        <v>0.96533690096206171</v>
      </c>
      <c r="S34" s="1">
        <v>0.96533690096206171</v>
      </c>
      <c r="T34" s="1">
        <v>0.9329846751933194</v>
      </c>
      <c r="U34" s="1">
        <v>0.96533690096206171</v>
      </c>
      <c r="V34" s="1">
        <v>406.790663</v>
      </c>
      <c r="W34" s="1">
        <v>255.106009</v>
      </c>
      <c r="X34" s="1">
        <v>262.000766</v>
      </c>
      <c r="Y34" s="1">
        <v>74463.375599999999</v>
      </c>
      <c r="Z34" s="7">
        <v>23.947046701000001</v>
      </c>
      <c r="AA34" s="7">
        <v>22.862382617000002</v>
      </c>
      <c r="AB34" s="7" t="s">
        <v>444</v>
      </c>
      <c r="AC34" s="7" t="s">
        <v>445</v>
      </c>
      <c r="AD34" s="7">
        <v>21.697460525</v>
      </c>
    </row>
    <row r="35" spans="1:30" x14ac:dyDescent="0.25">
      <c r="A35" s="1">
        <v>53456</v>
      </c>
      <c r="B35" s="1">
        <v>20054006</v>
      </c>
      <c r="C35" s="1" t="s">
        <v>450</v>
      </c>
      <c r="D35" s="1">
        <v>111201</v>
      </c>
      <c r="E35" s="1" t="s">
        <v>464</v>
      </c>
      <c r="F35" s="1">
        <v>34203085</v>
      </c>
      <c r="G35" s="1">
        <v>1.83</v>
      </c>
      <c r="H35" s="1">
        <v>11.855670105745078</v>
      </c>
      <c r="I35" s="1">
        <v>8.1074783053084154</v>
      </c>
      <c r="J35" s="1">
        <v>3.0570879358500624</v>
      </c>
      <c r="K35" s="1">
        <v>-5.6483675367887711</v>
      </c>
      <c r="L35" s="1">
        <v>11.982544247532001</v>
      </c>
      <c r="M35" s="1">
        <v>16.420000076293945</v>
      </c>
      <c r="N35" s="1">
        <v>1</v>
      </c>
      <c r="O35" s="1">
        <v>0.9329846751933194</v>
      </c>
      <c r="P35" s="1">
        <v>0.9329846751933194</v>
      </c>
      <c r="Q35" s="1">
        <v>1</v>
      </c>
      <c r="R35" s="1">
        <v>0.96533690096206171</v>
      </c>
      <c r="S35" s="1">
        <v>0.96533690096206171</v>
      </c>
      <c r="T35" s="1">
        <v>0.9329846751933194</v>
      </c>
      <c r="U35" s="1">
        <v>0.96533690096206171</v>
      </c>
      <c r="V35" s="1">
        <v>406.790663</v>
      </c>
      <c r="W35" s="1">
        <v>255.106009</v>
      </c>
      <c r="X35" s="1">
        <v>262.000766</v>
      </c>
      <c r="Y35" s="1">
        <v>74463.375599999999</v>
      </c>
      <c r="Z35" s="7">
        <v>18.863060134000001</v>
      </c>
      <c r="AA35" s="7">
        <v>19.075625824999999</v>
      </c>
      <c r="AB35" s="7">
        <v>28.356846603000001</v>
      </c>
      <c r="AC35" s="7" t="s">
        <v>445</v>
      </c>
      <c r="AD35" s="7">
        <v>42.276698617000001</v>
      </c>
    </row>
    <row r="36" spans="1:30" x14ac:dyDescent="0.25">
      <c r="A36" s="1">
        <v>53457</v>
      </c>
      <c r="B36" s="1">
        <v>20006000</v>
      </c>
      <c r="C36" s="1" t="s">
        <v>450</v>
      </c>
      <c r="D36" s="1">
        <v>111030</v>
      </c>
      <c r="E36" s="1" t="s">
        <v>464</v>
      </c>
      <c r="F36" s="1">
        <v>34203085</v>
      </c>
      <c r="G36" s="1">
        <v>1.83</v>
      </c>
      <c r="H36" s="1">
        <v>3.7036932075598132</v>
      </c>
      <c r="I36" s="1">
        <v>6.6230560239472753</v>
      </c>
      <c r="J36" s="1">
        <v>-6.5101300914084783</v>
      </c>
      <c r="K36" s="1">
        <v>2.8367135444235236</v>
      </c>
      <c r="L36" s="1">
        <v>8.9591832401793834</v>
      </c>
      <c r="M36" s="1">
        <v>16.420000076293945</v>
      </c>
      <c r="N36" s="1">
        <v>1</v>
      </c>
      <c r="O36" s="1">
        <v>0.9329846751933194</v>
      </c>
      <c r="P36" s="1">
        <v>0.9329846751933194</v>
      </c>
      <c r="Q36" s="1">
        <v>1</v>
      </c>
      <c r="R36" s="1">
        <v>0.96533690096206171</v>
      </c>
      <c r="S36" s="1">
        <v>0.96533690096206171</v>
      </c>
      <c r="T36" s="1">
        <v>0.9329846751933194</v>
      </c>
      <c r="U36" s="1">
        <v>0.96533690096206171</v>
      </c>
      <c r="V36" s="1">
        <v>406.790663</v>
      </c>
      <c r="W36" s="1">
        <v>255.106009</v>
      </c>
      <c r="X36" s="1">
        <v>262.000766</v>
      </c>
      <c r="Y36" s="1">
        <v>74463.375599999999</v>
      </c>
      <c r="Z36" s="7">
        <v>25.566037390000002</v>
      </c>
      <c r="AA36" s="7">
        <v>63.262881294000003</v>
      </c>
      <c r="AB36" s="7">
        <v>34.936582158999997</v>
      </c>
      <c r="AC36" s="7">
        <v>36.548051442000002</v>
      </c>
      <c r="AD36" s="7" t="s">
        <v>445</v>
      </c>
    </row>
    <row r="37" spans="1:30" x14ac:dyDescent="0.25">
      <c r="A37" s="1">
        <v>53458</v>
      </c>
      <c r="B37" s="1">
        <v>20007000</v>
      </c>
      <c r="C37" s="1" t="s">
        <v>450</v>
      </c>
      <c r="D37" s="1">
        <v>111033</v>
      </c>
      <c r="E37" s="1" t="s">
        <v>464</v>
      </c>
      <c r="F37" s="1">
        <v>34203085</v>
      </c>
      <c r="G37" s="1">
        <v>1.83</v>
      </c>
      <c r="H37" s="1">
        <v>9.310456438866165</v>
      </c>
      <c r="I37" s="1">
        <v>-2.7718370873262037</v>
      </c>
      <c r="J37" s="1">
        <v>5.1343709350328073</v>
      </c>
      <c r="K37" s="1">
        <v>-10.415940343809513</v>
      </c>
      <c r="L37" s="1">
        <v>9.3513943638333465</v>
      </c>
      <c r="M37" s="1">
        <v>16.420000076293945</v>
      </c>
      <c r="N37" s="1">
        <v>1</v>
      </c>
      <c r="O37" s="1">
        <v>0.9329846751933194</v>
      </c>
      <c r="P37" s="1">
        <v>0.9329846751933194</v>
      </c>
      <c r="Q37" s="1">
        <v>1</v>
      </c>
      <c r="R37" s="1">
        <v>0.96533690096206171</v>
      </c>
      <c r="S37" s="1">
        <v>0.96533690096206171</v>
      </c>
      <c r="T37" s="1">
        <v>0.9329846751933194</v>
      </c>
      <c r="U37" s="1">
        <v>0.96533690096206171</v>
      </c>
      <c r="V37" s="1">
        <v>406.790663</v>
      </c>
      <c r="W37" s="1">
        <v>255.106009</v>
      </c>
      <c r="X37" s="1">
        <v>262.000766</v>
      </c>
      <c r="Y37" s="1">
        <v>74463.375599999999</v>
      </c>
      <c r="Z37" s="7">
        <v>24.451819020999999</v>
      </c>
      <c r="AA37" s="7">
        <v>24.563730253999999</v>
      </c>
      <c r="AB37" s="7" t="s">
        <v>444</v>
      </c>
      <c r="AC37" s="7" t="s">
        <v>445</v>
      </c>
      <c r="AD37" s="7">
        <v>22.468135521000001</v>
      </c>
    </row>
    <row r="38" spans="1:30" x14ac:dyDescent="0.25">
      <c r="A38" s="1">
        <v>53459</v>
      </c>
      <c r="B38" s="1">
        <v>20004000</v>
      </c>
      <c r="C38" s="1" t="s">
        <v>450</v>
      </c>
      <c r="D38" s="1">
        <v>111017</v>
      </c>
      <c r="E38" s="1" t="s">
        <v>464</v>
      </c>
      <c r="F38" s="1">
        <v>34203085</v>
      </c>
      <c r="G38" s="1">
        <v>1.83</v>
      </c>
      <c r="H38" s="1">
        <v>2.3100961054431783</v>
      </c>
      <c r="I38" s="1">
        <v>6.8932077574742028</v>
      </c>
      <c r="J38" s="1">
        <v>-8.7916984918387211</v>
      </c>
      <c r="K38" s="1">
        <v>4.7452158787649195</v>
      </c>
      <c r="L38" s="1">
        <v>10.150250006155488</v>
      </c>
      <c r="M38" s="1">
        <v>16.420000076293945</v>
      </c>
      <c r="N38" s="1">
        <v>1</v>
      </c>
      <c r="O38" s="1">
        <v>0.9329846751933194</v>
      </c>
      <c r="P38" s="1">
        <v>0.9329846751933194</v>
      </c>
      <c r="Q38" s="1">
        <v>1</v>
      </c>
      <c r="R38" s="1">
        <v>0.96533690096206171</v>
      </c>
      <c r="S38" s="1">
        <v>0.96533690096206171</v>
      </c>
      <c r="T38" s="1">
        <v>0.9329846751933194</v>
      </c>
      <c r="U38" s="1">
        <v>0.96533690096206171</v>
      </c>
      <c r="V38" s="1">
        <v>406.790663</v>
      </c>
      <c r="W38" s="1">
        <v>255.106009</v>
      </c>
      <c r="X38" s="1">
        <v>262.000766</v>
      </c>
      <c r="Y38" s="1">
        <v>74463.375599999999</v>
      </c>
      <c r="Z38" s="7">
        <v>22.448683214999999</v>
      </c>
      <c r="AA38" s="7">
        <v>102.03034423</v>
      </c>
      <c r="AB38" s="7">
        <v>33.528191419999999</v>
      </c>
      <c r="AC38" s="7">
        <v>26.803808308000001</v>
      </c>
      <c r="AD38" s="7" t="s">
        <v>445</v>
      </c>
    </row>
    <row r="39" spans="1:30" x14ac:dyDescent="0.25">
      <c r="A39" s="1">
        <v>53460</v>
      </c>
      <c r="B39" s="1">
        <v>20005000</v>
      </c>
      <c r="C39" s="1" t="s">
        <v>450</v>
      </c>
      <c r="D39" s="1">
        <v>111025</v>
      </c>
      <c r="E39" s="1" t="s">
        <v>464</v>
      </c>
      <c r="F39" s="1">
        <v>34203085</v>
      </c>
      <c r="G39" s="1">
        <v>1.83</v>
      </c>
      <c r="H39" s="1">
        <v>18.253684715678826</v>
      </c>
      <c r="I39" s="1">
        <v>-4.6375754951173338</v>
      </c>
      <c r="J39" s="1">
        <v>8.9568460327303967</v>
      </c>
      <c r="K39" s="1">
        <v>-18.359578959993268</v>
      </c>
      <c r="L39" s="1">
        <v>16.540365144522244</v>
      </c>
      <c r="M39" s="1">
        <v>16.420000076293945</v>
      </c>
      <c r="N39" s="1">
        <v>1</v>
      </c>
      <c r="O39" s="1">
        <v>0.9329846751933194</v>
      </c>
      <c r="P39" s="1">
        <v>0.9329846751933194</v>
      </c>
      <c r="Q39" s="1">
        <v>1</v>
      </c>
      <c r="R39" s="1">
        <v>0.96533690096206171</v>
      </c>
      <c r="S39" s="1">
        <v>0.96533690096206171</v>
      </c>
      <c r="T39" s="1">
        <v>0.9329846751933194</v>
      </c>
      <c r="U39" s="1">
        <v>0.96533690096206171</v>
      </c>
      <c r="V39" s="1">
        <v>406.790663</v>
      </c>
      <c r="W39" s="1">
        <v>255.106009</v>
      </c>
      <c r="X39" s="1">
        <v>262.000766</v>
      </c>
      <c r="Y39" s="1">
        <v>74463.375599999999</v>
      </c>
      <c r="Z39" s="7">
        <v>13.389645867</v>
      </c>
      <c r="AA39" s="7">
        <v>12.039011063</v>
      </c>
      <c r="AB39" s="7" t="s">
        <v>444</v>
      </c>
      <c r="AC39" s="7" t="s">
        <v>445</v>
      </c>
      <c r="AD39" s="7">
        <v>12.314177852</v>
      </c>
    </row>
    <row r="40" spans="1:30" x14ac:dyDescent="0.25">
      <c r="A40" s="1">
        <v>53461</v>
      </c>
      <c r="B40" s="1">
        <v>20010000</v>
      </c>
      <c r="C40" s="1" t="s">
        <v>450</v>
      </c>
      <c r="D40" s="1">
        <v>111055</v>
      </c>
      <c r="E40" s="1" t="s">
        <v>464</v>
      </c>
      <c r="F40" s="1">
        <v>34203085</v>
      </c>
      <c r="G40" s="1">
        <v>1.83</v>
      </c>
      <c r="H40" s="1">
        <v>-2.9096097552557278</v>
      </c>
      <c r="I40" s="1">
        <v>2.6445012654951414</v>
      </c>
      <c r="J40" s="1">
        <v>-7.7957041982927882</v>
      </c>
      <c r="K40" s="1">
        <v>-5.1759946058352346</v>
      </c>
      <c r="L40" s="1">
        <v>6.8902858306792778</v>
      </c>
      <c r="M40" s="1">
        <v>16.420000076293945</v>
      </c>
      <c r="N40" s="1">
        <v>1</v>
      </c>
      <c r="O40" s="1">
        <v>0.9329846751933194</v>
      </c>
      <c r="P40" s="1">
        <v>0.9329846751933194</v>
      </c>
      <c r="Q40" s="1">
        <v>1</v>
      </c>
      <c r="R40" s="1">
        <v>0.96533690096206171</v>
      </c>
      <c r="S40" s="1">
        <v>0.96533690096206171</v>
      </c>
      <c r="T40" s="1">
        <v>0.9329846751933194</v>
      </c>
      <c r="U40" s="1">
        <v>0.96533690096206171</v>
      </c>
      <c r="V40" s="1">
        <v>406.790663</v>
      </c>
      <c r="W40" s="1">
        <v>255.106009</v>
      </c>
      <c r="X40" s="1">
        <v>262.000766</v>
      </c>
      <c r="Y40" s="1">
        <v>74463.375599999999</v>
      </c>
      <c r="Z40" s="7">
        <v>33.542833606000002</v>
      </c>
      <c r="AA40" s="7" t="s">
        <v>444</v>
      </c>
      <c r="AB40" s="7">
        <v>89.001846493000002</v>
      </c>
      <c r="AC40" s="7">
        <v>30.356076802</v>
      </c>
      <c r="AD40" s="7">
        <v>46.226227649000002</v>
      </c>
    </row>
    <row r="41" spans="1:30" x14ac:dyDescent="0.25">
      <c r="A41" s="1">
        <v>53462</v>
      </c>
      <c r="B41" s="1">
        <v>20008000</v>
      </c>
      <c r="C41" s="1" t="s">
        <v>450</v>
      </c>
      <c r="D41" s="1">
        <v>111039</v>
      </c>
      <c r="E41" s="1" t="s">
        <v>464</v>
      </c>
      <c r="F41" s="1">
        <v>34203085</v>
      </c>
      <c r="G41" s="1">
        <v>1.83</v>
      </c>
      <c r="H41" s="1">
        <v>2.6767116218777813</v>
      </c>
      <c r="I41" s="1">
        <v>2.0864513465712267</v>
      </c>
      <c r="J41" s="1">
        <v>-2.2187974300375926</v>
      </c>
      <c r="K41" s="1">
        <v>-2.0831441565386659</v>
      </c>
      <c r="L41" s="1">
        <v>4.2710962619021355</v>
      </c>
      <c r="M41" s="1">
        <v>16.420000076293945</v>
      </c>
      <c r="N41" s="1">
        <v>1</v>
      </c>
      <c r="O41" s="1">
        <v>0.9329846751933194</v>
      </c>
      <c r="P41" s="1">
        <v>0.9329846751933194</v>
      </c>
      <c r="Q41" s="1">
        <v>1</v>
      </c>
      <c r="R41" s="1">
        <v>0.96533690096206171</v>
      </c>
      <c r="S41" s="1">
        <v>0.96533690096206171</v>
      </c>
      <c r="T41" s="1">
        <v>0.9329846751933194</v>
      </c>
      <c r="U41" s="1">
        <v>0.96533690096206171</v>
      </c>
      <c r="V41" s="1">
        <v>406.790663</v>
      </c>
      <c r="W41" s="1">
        <v>255.106009</v>
      </c>
      <c r="X41" s="1">
        <v>262.000766</v>
      </c>
      <c r="Y41" s="1">
        <v>74463.375599999999</v>
      </c>
      <c r="Z41" s="7">
        <v>54.725739331</v>
      </c>
      <c r="AA41" s="7">
        <v>87.918804327000004</v>
      </c>
      <c r="AB41" s="7">
        <v>113.07406999</v>
      </c>
      <c r="AC41" s="7">
        <v>109.16900248</v>
      </c>
      <c r="AD41" s="7">
        <v>116.34315112</v>
      </c>
    </row>
    <row r="42" spans="1:30" x14ac:dyDescent="0.25">
      <c r="A42" s="1">
        <v>53463</v>
      </c>
      <c r="B42" s="1">
        <v>20011000</v>
      </c>
      <c r="C42" s="1" t="s">
        <v>450</v>
      </c>
      <c r="D42" s="1">
        <v>111059</v>
      </c>
      <c r="E42" s="1" t="s">
        <v>464</v>
      </c>
      <c r="F42" s="1">
        <v>34203085</v>
      </c>
      <c r="G42" s="1">
        <v>1.83</v>
      </c>
      <c r="H42" s="1">
        <v>12.859639360161239</v>
      </c>
      <c r="I42" s="1">
        <v>-4.3145920987400714</v>
      </c>
      <c r="J42" s="1">
        <v>5.716007224111717</v>
      </c>
      <c r="K42" s="1">
        <v>-13.276864926611804</v>
      </c>
      <c r="L42" s="1">
        <v>11.735651245394925</v>
      </c>
      <c r="M42" s="1">
        <v>16.420000076293945</v>
      </c>
      <c r="N42" s="1">
        <v>1</v>
      </c>
      <c r="O42" s="1">
        <v>0.9329846751933194</v>
      </c>
      <c r="P42" s="1">
        <v>0.9329846751933194</v>
      </c>
      <c r="Q42" s="1">
        <v>1</v>
      </c>
      <c r="R42" s="1">
        <v>0.96533690096206171</v>
      </c>
      <c r="S42" s="1">
        <v>0.96533690096206171</v>
      </c>
      <c r="T42" s="1">
        <v>0.9329846751933194</v>
      </c>
      <c r="U42" s="1">
        <v>0.96533690096206171</v>
      </c>
      <c r="V42" s="1">
        <v>406.790663</v>
      </c>
      <c r="W42" s="1">
        <v>255.106009</v>
      </c>
      <c r="X42" s="1">
        <v>262.000766</v>
      </c>
      <c r="Y42" s="1">
        <v>74463.375599999999</v>
      </c>
      <c r="Z42" s="7">
        <v>19.280936436000001</v>
      </c>
      <c r="AA42" s="7">
        <v>17.508294849999999</v>
      </c>
      <c r="AB42" s="7" t="s">
        <v>444</v>
      </c>
      <c r="AC42" s="7" t="s">
        <v>445</v>
      </c>
      <c r="AD42" s="7">
        <v>17.411176201</v>
      </c>
    </row>
    <row r="43" spans="1:30" x14ac:dyDescent="0.25">
      <c r="A43" s="1">
        <v>53464</v>
      </c>
      <c r="B43" s="1">
        <v>20009000</v>
      </c>
      <c r="C43" s="1" t="s">
        <v>450</v>
      </c>
      <c r="D43" s="1">
        <v>111048</v>
      </c>
      <c r="E43" s="1" t="s">
        <v>464</v>
      </c>
      <c r="F43" s="1">
        <v>34203085</v>
      </c>
      <c r="G43" s="1">
        <v>1.83</v>
      </c>
      <c r="H43" s="1">
        <v>11.267604856369211</v>
      </c>
      <c r="I43" s="1">
        <v>-5.0234842425084025</v>
      </c>
      <c r="J43" s="1">
        <v>2.4390206191542871</v>
      </c>
      <c r="K43" s="1">
        <v>-10.883186760539965</v>
      </c>
      <c r="L43" s="1">
        <v>10.267728939451338</v>
      </c>
      <c r="M43" s="1">
        <v>16.420000076293945</v>
      </c>
      <c r="N43" s="1">
        <v>1</v>
      </c>
      <c r="O43" s="1">
        <v>0.9329846751933194</v>
      </c>
      <c r="P43" s="1">
        <v>0.9329846751933194</v>
      </c>
      <c r="Q43" s="1">
        <v>1</v>
      </c>
      <c r="R43" s="1">
        <v>0.96533690096206171</v>
      </c>
      <c r="S43" s="1">
        <v>0.96533690096206171</v>
      </c>
      <c r="T43" s="1">
        <v>0.9329846751933194</v>
      </c>
      <c r="U43" s="1">
        <v>0.96533690096206171</v>
      </c>
      <c r="V43" s="1">
        <v>406.790663</v>
      </c>
      <c r="W43" s="1">
        <v>255.106009</v>
      </c>
      <c r="X43" s="1">
        <v>262.000766</v>
      </c>
      <c r="Y43" s="1">
        <v>74463.375599999999</v>
      </c>
      <c r="Z43" s="7">
        <v>22.180393477999999</v>
      </c>
      <c r="AA43" s="7">
        <v>20.123388685999998</v>
      </c>
      <c r="AB43" s="7" t="s">
        <v>444</v>
      </c>
      <c r="AC43" s="7" t="s">
        <v>445</v>
      </c>
      <c r="AD43" s="7">
        <v>21.460581165000001</v>
      </c>
    </row>
    <row r="44" spans="1:30" x14ac:dyDescent="0.25">
      <c r="A44" s="1">
        <v>53465</v>
      </c>
      <c r="B44" s="1">
        <v>20022000</v>
      </c>
      <c r="C44" s="1" t="s">
        <v>450</v>
      </c>
      <c r="D44" s="1">
        <v>111119</v>
      </c>
      <c r="E44" s="1" t="s">
        <v>464</v>
      </c>
      <c r="F44" s="1">
        <v>34203085</v>
      </c>
      <c r="G44" s="1">
        <v>1.83</v>
      </c>
      <c r="H44" s="1">
        <v>2.4814699600846182</v>
      </c>
      <c r="I44" s="1">
        <v>-0.8610617823322283</v>
      </c>
      <c r="J44" s="1">
        <v>0.26440923458350268</v>
      </c>
      <c r="K44" s="1">
        <v>-4.3758553819268418</v>
      </c>
      <c r="L44" s="1">
        <v>4.0161214887359131</v>
      </c>
      <c r="M44" s="1">
        <v>16.420000076293945</v>
      </c>
      <c r="N44" s="1">
        <v>1</v>
      </c>
      <c r="O44" s="1">
        <v>0.9329846751933194</v>
      </c>
      <c r="P44" s="1">
        <v>0.9329846751933194</v>
      </c>
      <c r="Q44" s="1">
        <v>1</v>
      </c>
      <c r="R44" s="1">
        <v>0.96533690096206171</v>
      </c>
      <c r="S44" s="1">
        <v>0.96533690096206171</v>
      </c>
      <c r="T44" s="1">
        <v>0.9329846751933194</v>
      </c>
      <c r="U44" s="1">
        <v>0.96533690096206171</v>
      </c>
      <c r="V44" s="1">
        <v>406.790663</v>
      </c>
      <c r="W44" s="1">
        <v>255.106009</v>
      </c>
      <c r="X44" s="1">
        <v>262.000766</v>
      </c>
      <c r="Y44" s="1">
        <v>74463.375599999999</v>
      </c>
      <c r="Z44" s="7">
        <v>58.263644692</v>
      </c>
      <c r="AA44" s="7">
        <v>94.914921710000002</v>
      </c>
      <c r="AB44" s="7" t="s">
        <v>444</v>
      </c>
      <c r="AC44" s="7" t="s">
        <v>445</v>
      </c>
      <c r="AD44" s="7">
        <v>54.861695195999999</v>
      </c>
    </row>
    <row r="45" spans="1:30" x14ac:dyDescent="0.25">
      <c r="A45" s="1">
        <v>53466</v>
      </c>
      <c r="B45" s="1">
        <v>20026000</v>
      </c>
      <c r="C45" s="1" t="s">
        <v>450</v>
      </c>
      <c r="D45" s="1">
        <v>111134</v>
      </c>
      <c r="E45" s="1" t="s">
        <v>464</v>
      </c>
      <c r="F45" s="1">
        <v>34203085</v>
      </c>
      <c r="G45" s="1">
        <v>1.83</v>
      </c>
      <c r="H45" s="1">
        <v>11.456625463145761</v>
      </c>
      <c r="I45" s="1">
        <v>6.7710283776619899</v>
      </c>
      <c r="J45" s="1">
        <v>5.8713358020676054</v>
      </c>
      <c r="K45" s="1">
        <v>-7.1860355475054529</v>
      </c>
      <c r="L45" s="1">
        <v>12.090074777241194</v>
      </c>
      <c r="M45" s="1">
        <v>16.420000076293945</v>
      </c>
      <c r="N45" s="1">
        <v>1</v>
      </c>
      <c r="O45" s="1">
        <v>0.9329846751933194</v>
      </c>
      <c r="P45" s="1">
        <v>0.9329846751933194</v>
      </c>
      <c r="Q45" s="1">
        <v>1</v>
      </c>
      <c r="R45" s="1">
        <v>0.96533690096206171</v>
      </c>
      <c r="S45" s="1">
        <v>0.96533690096206171</v>
      </c>
      <c r="T45" s="1">
        <v>0.9329846751933194</v>
      </c>
      <c r="U45" s="1">
        <v>0.96533690096206171</v>
      </c>
      <c r="V45" s="1">
        <v>406.790663</v>
      </c>
      <c r="W45" s="1">
        <v>255.106009</v>
      </c>
      <c r="X45" s="1">
        <v>262.000766</v>
      </c>
      <c r="Y45" s="1">
        <v>74463.375599999999</v>
      </c>
      <c r="Z45" s="7">
        <v>18.686395769000001</v>
      </c>
      <c r="AA45" s="7">
        <v>19.774878056999999</v>
      </c>
      <c r="AB45" s="7">
        <v>34.151233116999997</v>
      </c>
      <c r="AC45" s="7" t="s">
        <v>445</v>
      </c>
      <c r="AD45" s="7">
        <v>33.016349898000001</v>
      </c>
    </row>
    <row r="46" spans="1:30" x14ac:dyDescent="0.25">
      <c r="A46" s="1">
        <v>53467</v>
      </c>
      <c r="B46" s="1">
        <v>20030000</v>
      </c>
      <c r="C46" s="1" t="s">
        <v>450</v>
      </c>
      <c r="D46" s="1">
        <v>111150</v>
      </c>
      <c r="E46" s="1" t="s">
        <v>464</v>
      </c>
      <c r="F46" s="1">
        <v>34203085</v>
      </c>
      <c r="G46" s="1">
        <v>1.83</v>
      </c>
      <c r="H46" s="1">
        <v>11.25781276290653</v>
      </c>
      <c r="I46" s="1">
        <v>-4.8950583588482512</v>
      </c>
      <c r="J46" s="1">
        <v>2.5530510196958387</v>
      </c>
      <c r="K46" s="1">
        <v>-10.886777604149948</v>
      </c>
      <c r="L46" s="1">
        <v>10.223257804041316</v>
      </c>
      <c r="M46" s="1">
        <v>16.420000076293945</v>
      </c>
      <c r="N46" s="1">
        <v>1</v>
      </c>
      <c r="O46" s="1">
        <v>0.9329846751933194</v>
      </c>
      <c r="P46" s="1">
        <v>0.9329846751933194</v>
      </c>
      <c r="Q46" s="1">
        <v>1</v>
      </c>
      <c r="R46" s="1">
        <v>0.96533690096206171</v>
      </c>
      <c r="S46" s="1">
        <v>0.96533690096206171</v>
      </c>
      <c r="T46" s="1">
        <v>0.9329846751933194</v>
      </c>
      <c r="U46" s="1">
        <v>0.96533690096206171</v>
      </c>
      <c r="V46" s="1">
        <v>406.790663</v>
      </c>
      <c r="W46" s="1">
        <v>255.106009</v>
      </c>
      <c r="X46" s="1">
        <v>262.000766</v>
      </c>
      <c r="Y46" s="1">
        <v>74463.375599999999</v>
      </c>
      <c r="Z46" s="7">
        <v>22.281228108000001</v>
      </c>
      <c r="AA46" s="7">
        <v>20.141761899999999</v>
      </c>
      <c r="AB46" s="7" t="s">
        <v>444</v>
      </c>
      <c r="AC46" s="7" t="s">
        <v>445</v>
      </c>
      <c r="AD46" s="7">
        <v>21.453172872</v>
      </c>
    </row>
    <row r="47" spans="1:30" x14ac:dyDescent="0.25">
      <c r="A47" s="1">
        <v>53468</v>
      </c>
      <c r="B47" s="1">
        <v>20032000</v>
      </c>
      <c r="C47" s="1" t="s">
        <v>450</v>
      </c>
      <c r="D47" s="1">
        <v>111161</v>
      </c>
      <c r="E47" s="1" t="s">
        <v>464</v>
      </c>
      <c r="F47" s="1">
        <v>34203085</v>
      </c>
      <c r="G47" s="1">
        <v>1.83</v>
      </c>
      <c r="H47" s="1">
        <v>5.4788003008516064</v>
      </c>
      <c r="I47" s="1">
        <v>-4.9835578524517157</v>
      </c>
      <c r="J47" s="1">
        <v>-0.16591254737736216</v>
      </c>
      <c r="K47" s="1">
        <v>-5.2955418200881521</v>
      </c>
      <c r="L47" s="1">
        <v>5.5752913422351451</v>
      </c>
      <c r="M47" s="1">
        <v>16.420000076293945</v>
      </c>
      <c r="N47" s="1">
        <v>1</v>
      </c>
      <c r="O47" s="1">
        <v>0.9329846751933194</v>
      </c>
      <c r="P47" s="1">
        <v>0.9329846751933194</v>
      </c>
      <c r="Q47" s="1">
        <v>1</v>
      </c>
      <c r="R47" s="1">
        <v>0.96533690096206171</v>
      </c>
      <c r="S47" s="1">
        <v>0.96533690096206171</v>
      </c>
      <c r="T47" s="1">
        <v>0.9329846751933194</v>
      </c>
      <c r="U47" s="1">
        <v>0.96533690096206171</v>
      </c>
      <c r="V47" s="1">
        <v>406.790663</v>
      </c>
      <c r="W47" s="1">
        <v>255.106009</v>
      </c>
      <c r="X47" s="1">
        <v>262.000766</v>
      </c>
      <c r="Y47" s="1">
        <v>74463.375599999999</v>
      </c>
      <c r="Z47" s="7">
        <v>41.690145203</v>
      </c>
      <c r="AA47" s="7">
        <v>42.441991655000002</v>
      </c>
      <c r="AB47" s="7" t="s">
        <v>444</v>
      </c>
      <c r="AC47" s="7">
        <v>1472.3225632000001</v>
      </c>
      <c r="AD47" s="7">
        <v>45.160092370000001</v>
      </c>
    </row>
    <row r="48" spans="1:30" x14ac:dyDescent="0.25">
      <c r="A48" s="1">
        <v>53469</v>
      </c>
      <c r="B48" s="1">
        <v>20031000</v>
      </c>
      <c r="C48" s="1" t="s">
        <v>450</v>
      </c>
      <c r="D48" s="1">
        <v>111157</v>
      </c>
      <c r="E48" s="1" t="s">
        <v>464</v>
      </c>
      <c r="F48" s="1">
        <v>34203085</v>
      </c>
      <c r="G48" s="1">
        <v>1.83</v>
      </c>
      <c r="H48" s="1">
        <v>-2.9435128544971616</v>
      </c>
      <c r="I48" s="1">
        <v>2.6381549451930115</v>
      </c>
      <c r="J48" s="1">
        <v>-7.4795615920347451</v>
      </c>
      <c r="K48" s="1">
        <v>-4.8285518776513339</v>
      </c>
      <c r="L48" s="1">
        <v>6.5587331059279563</v>
      </c>
      <c r="M48" s="1">
        <v>16.420000076293945</v>
      </c>
      <c r="N48" s="1">
        <v>1</v>
      </c>
      <c r="O48" s="1">
        <v>0.9329846751933194</v>
      </c>
      <c r="P48" s="1">
        <v>0.9329846751933194</v>
      </c>
      <c r="Q48" s="1">
        <v>1</v>
      </c>
      <c r="R48" s="1">
        <v>0.96533690096206171</v>
      </c>
      <c r="S48" s="1">
        <v>0.96533690096206171</v>
      </c>
      <c r="T48" s="1">
        <v>0.9329846751933194</v>
      </c>
      <c r="U48" s="1">
        <v>0.96533690096206171</v>
      </c>
      <c r="V48" s="1">
        <v>406.790663</v>
      </c>
      <c r="W48" s="1">
        <v>255.106009</v>
      </c>
      <c r="X48" s="1">
        <v>262.000766</v>
      </c>
      <c r="Y48" s="1">
        <v>74463.375599999999</v>
      </c>
      <c r="Z48" s="7">
        <v>35.289020014000002</v>
      </c>
      <c r="AA48" s="7" t="s">
        <v>444</v>
      </c>
      <c r="AB48" s="7">
        <v>89.218354074000004</v>
      </c>
      <c r="AC48" s="7">
        <v>31.681420769999999</v>
      </c>
      <c r="AD48" s="7">
        <v>49.6244327</v>
      </c>
    </row>
    <row r="49" spans="1:30" x14ac:dyDescent="0.25">
      <c r="A49" s="1">
        <v>53470</v>
      </c>
      <c r="B49" s="1">
        <v>20018000</v>
      </c>
      <c r="C49" s="1" t="s">
        <v>443</v>
      </c>
      <c r="D49" s="1">
        <v>111098</v>
      </c>
      <c r="E49" s="1" t="s">
        <v>465</v>
      </c>
      <c r="F49" s="1">
        <v>34203085</v>
      </c>
      <c r="G49" s="1">
        <v>1.83</v>
      </c>
      <c r="H49" s="1">
        <v>4.7165625305259606</v>
      </c>
      <c r="I49" s="1">
        <v>1.7685121681977292</v>
      </c>
      <c r="J49" s="1">
        <v>2.0736818686284906</v>
      </c>
      <c r="K49" s="1">
        <v>-4.2307633540736731</v>
      </c>
      <c r="L49" s="1">
        <v>5.3509544007065566</v>
      </c>
      <c r="M49" s="1">
        <v>-27.719999313354492</v>
      </c>
      <c r="N49" s="1">
        <v>1</v>
      </c>
      <c r="O49" s="1">
        <v>0.9329846751933194</v>
      </c>
      <c r="P49" s="1">
        <v>0.9329846751933194</v>
      </c>
      <c r="Q49" s="1">
        <v>1</v>
      </c>
      <c r="R49" s="1">
        <v>0.96533690096206171</v>
      </c>
      <c r="S49" s="1">
        <v>0.96533690096206171</v>
      </c>
      <c r="T49" s="1">
        <v>0.9329846751933194</v>
      </c>
      <c r="U49" s="1">
        <v>0.96533690096206171</v>
      </c>
      <c r="V49" s="1">
        <v>406.790663</v>
      </c>
      <c r="W49" s="1">
        <v>255.106009</v>
      </c>
      <c r="X49" s="1">
        <v>262.000766</v>
      </c>
      <c r="Y49" s="1">
        <v>74463.375599999999</v>
      </c>
      <c r="Z49" s="7">
        <v>43.479915005999999</v>
      </c>
      <c r="AA49" s="7">
        <v>49.462597582000001</v>
      </c>
      <c r="AB49" s="7">
        <v>133.58205221</v>
      </c>
      <c r="AC49" s="7" t="s">
        <v>445</v>
      </c>
      <c r="AD49" s="7">
        <v>56.777445606999997</v>
      </c>
    </row>
    <row r="50" spans="1:30" x14ac:dyDescent="0.25">
      <c r="A50" s="1">
        <v>53471</v>
      </c>
      <c r="B50" s="1">
        <v>20003000</v>
      </c>
      <c r="C50" s="1" t="s">
        <v>443</v>
      </c>
      <c r="D50" s="1">
        <v>111013</v>
      </c>
      <c r="E50" s="1" t="s">
        <v>465</v>
      </c>
      <c r="F50" s="1">
        <v>34203085</v>
      </c>
      <c r="G50" s="1">
        <v>1.83</v>
      </c>
      <c r="H50" s="1">
        <v>9.8290204039745479</v>
      </c>
      <c r="I50" s="1">
        <v>-4.4647054573402754</v>
      </c>
      <c r="J50" s="1">
        <v>3.6014216539409309</v>
      </c>
      <c r="K50" s="1">
        <v>-10.728675384391636</v>
      </c>
      <c r="L50" s="1">
        <v>9.3434095576272131</v>
      </c>
      <c r="M50" s="1">
        <v>-27.719999313354492</v>
      </c>
      <c r="N50" s="1">
        <v>1</v>
      </c>
      <c r="O50" s="1">
        <v>0.9329846751933194</v>
      </c>
      <c r="P50" s="1">
        <v>0.9329846751933194</v>
      </c>
      <c r="Q50" s="1">
        <v>1</v>
      </c>
      <c r="R50" s="1">
        <v>0.96533690096206171</v>
      </c>
      <c r="S50" s="1">
        <v>0.96533690096206171</v>
      </c>
      <c r="T50" s="1">
        <v>0.9329846751933194</v>
      </c>
      <c r="U50" s="1">
        <v>0.96533690096206171</v>
      </c>
      <c r="V50" s="1">
        <v>406.790663</v>
      </c>
      <c r="W50" s="1">
        <v>255.106009</v>
      </c>
      <c r="X50" s="1">
        <v>262.000766</v>
      </c>
      <c r="Y50" s="1">
        <v>74463.375599999999</v>
      </c>
      <c r="Z50" s="7">
        <v>24.473569951000002</v>
      </c>
      <c r="AA50" s="7">
        <v>23.215027251999999</v>
      </c>
      <c r="AB50" s="7" t="s">
        <v>444</v>
      </c>
      <c r="AC50" s="7" t="s">
        <v>445</v>
      </c>
      <c r="AD50" s="7">
        <v>21.784052160000002</v>
      </c>
    </row>
    <row r="51" spans="1:30" x14ac:dyDescent="0.25">
      <c r="A51" s="1">
        <v>53472</v>
      </c>
      <c r="B51" s="1">
        <v>20056006</v>
      </c>
      <c r="C51" s="1" t="s">
        <v>443</v>
      </c>
      <c r="D51" s="1">
        <v>111207</v>
      </c>
      <c r="E51" s="1" t="s">
        <v>465</v>
      </c>
      <c r="F51" s="1">
        <v>34203085</v>
      </c>
      <c r="G51" s="1">
        <v>1.83</v>
      </c>
      <c r="H51" s="1">
        <v>3.5789123628208377</v>
      </c>
      <c r="I51" s="1">
        <v>0.35654750080784325</v>
      </c>
      <c r="J51" s="1">
        <v>3.168778865234454</v>
      </c>
      <c r="K51" s="1">
        <v>-4.2867508176945082</v>
      </c>
      <c r="L51" s="1">
        <v>4.4841253835130779</v>
      </c>
      <c r="M51" s="1">
        <v>-27.719999313354492</v>
      </c>
      <c r="N51" s="1">
        <v>1</v>
      </c>
      <c r="O51" s="1">
        <v>0.9329846751933194</v>
      </c>
      <c r="P51" s="1">
        <v>0.9329846751933194</v>
      </c>
      <c r="Q51" s="1">
        <v>1</v>
      </c>
      <c r="R51" s="1">
        <v>0.96533690096206171</v>
      </c>
      <c r="S51" s="1">
        <v>0.96533690096206171</v>
      </c>
      <c r="T51" s="1">
        <v>0.9329846751933194</v>
      </c>
      <c r="U51" s="1">
        <v>0.96533690096206171</v>
      </c>
      <c r="V51" s="1">
        <v>406.790663</v>
      </c>
      <c r="W51" s="1">
        <v>255.106009</v>
      </c>
      <c r="X51" s="1">
        <v>262.000766</v>
      </c>
      <c r="Y51" s="1">
        <v>74463.375599999999</v>
      </c>
      <c r="Z51" s="7">
        <v>52.078354548999997</v>
      </c>
      <c r="AA51" s="7">
        <v>65.503443732999997</v>
      </c>
      <c r="AB51" s="7">
        <v>666.54078042000003</v>
      </c>
      <c r="AC51" s="7" t="s">
        <v>445</v>
      </c>
      <c r="AD51" s="7">
        <v>56.022838499999999</v>
      </c>
    </row>
    <row r="52" spans="1:30" x14ac:dyDescent="0.25">
      <c r="A52" s="1">
        <v>53473</v>
      </c>
      <c r="B52" s="1">
        <v>20007000</v>
      </c>
      <c r="C52" s="1" t="s">
        <v>443</v>
      </c>
      <c r="D52" s="1">
        <v>111035</v>
      </c>
      <c r="E52" s="1" t="s">
        <v>465</v>
      </c>
      <c r="F52" s="1">
        <v>34203085</v>
      </c>
      <c r="G52" s="1">
        <v>1.83</v>
      </c>
      <c r="H52" s="1">
        <v>9.1602029613379656</v>
      </c>
      <c r="I52" s="1">
        <v>-3.890963638943977</v>
      </c>
      <c r="J52" s="1">
        <v>4.0061301980140707</v>
      </c>
      <c r="K52" s="1">
        <v>-10.313433306235742</v>
      </c>
      <c r="L52" s="1">
        <v>9.0312222515944374</v>
      </c>
      <c r="M52" s="1">
        <v>-27.719999313354492</v>
      </c>
      <c r="N52" s="1">
        <v>1</v>
      </c>
      <c r="O52" s="1">
        <v>0.9329846751933194</v>
      </c>
      <c r="P52" s="1">
        <v>0.9329846751933194</v>
      </c>
      <c r="Q52" s="1">
        <v>1</v>
      </c>
      <c r="R52" s="1">
        <v>0.96533690096206171</v>
      </c>
      <c r="S52" s="1">
        <v>0.96533690096206171</v>
      </c>
      <c r="T52" s="1">
        <v>0.9329846751933194</v>
      </c>
      <c r="U52" s="1">
        <v>0.96533690096206171</v>
      </c>
      <c r="V52" s="1">
        <v>406.790663</v>
      </c>
      <c r="W52" s="1">
        <v>255.106009</v>
      </c>
      <c r="X52" s="1">
        <v>262.000766</v>
      </c>
      <c r="Y52" s="1">
        <v>74463.375599999999</v>
      </c>
      <c r="Z52" s="7">
        <v>25.354129078</v>
      </c>
      <c r="AA52" s="7">
        <v>24.983048405000002</v>
      </c>
      <c r="AB52" s="7" t="s">
        <v>444</v>
      </c>
      <c r="AC52" s="7" t="s">
        <v>445</v>
      </c>
      <c r="AD52" s="7">
        <v>22.701389469999999</v>
      </c>
    </row>
    <row r="53" spans="1:30" x14ac:dyDescent="0.25">
      <c r="A53" s="1">
        <v>53474</v>
      </c>
      <c r="B53" s="1">
        <v>20004000</v>
      </c>
      <c r="C53" s="1" t="s">
        <v>443</v>
      </c>
      <c r="D53" s="1">
        <v>111019</v>
      </c>
      <c r="E53" s="1" t="s">
        <v>465</v>
      </c>
      <c r="F53" s="1">
        <v>34203085</v>
      </c>
      <c r="G53" s="1">
        <v>1.83</v>
      </c>
      <c r="H53" s="1">
        <v>1.20192135346797</v>
      </c>
      <c r="I53" s="1">
        <v>6.6650031265564929</v>
      </c>
      <c r="J53" s="1">
        <v>-8.962017972564686</v>
      </c>
      <c r="K53" s="1">
        <v>3.9568014046429809</v>
      </c>
      <c r="L53" s="1">
        <v>9.6256728273185228</v>
      </c>
      <c r="M53" s="1">
        <v>-27.719999313354492</v>
      </c>
      <c r="N53" s="1">
        <v>1</v>
      </c>
      <c r="O53" s="1">
        <v>0.9329846751933194</v>
      </c>
      <c r="P53" s="1">
        <v>0.9329846751933194</v>
      </c>
      <c r="Q53" s="1">
        <v>1</v>
      </c>
      <c r="R53" s="1">
        <v>0.96533690096206171</v>
      </c>
      <c r="S53" s="1">
        <v>0.96533690096206171</v>
      </c>
      <c r="T53" s="1">
        <v>0.9329846751933194</v>
      </c>
      <c r="U53" s="1">
        <v>0.96533690096206171</v>
      </c>
      <c r="V53" s="1">
        <v>406.790663</v>
      </c>
      <c r="W53" s="1">
        <v>255.106009</v>
      </c>
      <c r="X53" s="1">
        <v>262.000766</v>
      </c>
      <c r="Y53" s="1">
        <v>74463.375599999999</v>
      </c>
      <c r="Z53" s="7">
        <v>23.726582880999999</v>
      </c>
      <c r="AA53" s="7">
        <v>197.02460141</v>
      </c>
      <c r="AB53" s="7">
        <v>34.710410396999997</v>
      </c>
      <c r="AC53" s="7">
        <v>26.275408319</v>
      </c>
      <c r="AD53" s="7" t="s">
        <v>445</v>
      </c>
    </row>
    <row r="54" spans="1:30" x14ac:dyDescent="0.25">
      <c r="A54" s="1">
        <v>53475</v>
      </c>
      <c r="B54" s="1">
        <v>20008000</v>
      </c>
      <c r="C54" s="1" t="s">
        <v>443</v>
      </c>
      <c r="D54" s="1">
        <v>111041</v>
      </c>
      <c r="E54" s="1" t="s">
        <v>465</v>
      </c>
      <c r="F54" s="1">
        <v>34203085</v>
      </c>
      <c r="G54" s="1">
        <v>1.83</v>
      </c>
      <c r="H54" s="1">
        <v>1.6958448236049906</v>
      </c>
      <c r="I54" s="1">
        <v>1.7115454325142896</v>
      </c>
      <c r="J54" s="1">
        <v>-2.5164248612622879</v>
      </c>
      <c r="K54" s="1">
        <v>-2.7248576112918097</v>
      </c>
      <c r="L54" s="1">
        <v>3.9092624385308841</v>
      </c>
      <c r="M54" s="1">
        <v>-27.719999313354492</v>
      </c>
      <c r="N54" s="1">
        <v>1</v>
      </c>
      <c r="O54" s="1">
        <v>0.9329846751933194</v>
      </c>
      <c r="P54" s="1">
        <v>0.9329846751933194</v>
      </c>
      <c r="Q54" s="1">
        <v>1</v>
      </c>
      <c r="R54" s="1">
        <v>0.96533690096206171</v>
      </c>
      <c r="S54" s="1">
        <v>0.96533690096206171</v>
      </c>
      <c r="T54" s="1">
        <v>0.9329846751933194</v>
      </c>
      <c r="U54" s="1">
        <v>0.96533690096206171</v>
      </c>
      <c r="V54" s="1">
        <v>406.790663</v>
      </c>
      <c r="W54" s="1">
        <v>255.106009</v>
      </c>
      <c r="X54" s="1">
        <v>262.000766</v>
      </c>
      <c r="Y54" s="1">
        <v>74463.375599999999</v>
      </c>
      <c r="Z54" s="7">
        <v>59.883606739000001</v>
      </c>
      <c r="AA54" s="7">
        <v>139.34892439999999</v>
      </c>
      <c r="AB54" s="7">
        <v>138.06145430000001</v>
      </c>
      <c r="AC54" s="7">
        <v>96.138882757999994</v>
      </c>
      <c r="AD54" s="7">
        <v>88.708430471</v>
      </c>
    </row>
    <row r="55" spans="1:30" x14ac:dyDescent="0.25">
      <c r="A55" s="1">
        <v>53476</v>
      </c>
      <c r="B55" s="1">
        <v>20022000</v>
      </c>
      <c r="C55" s="1" t="s">
        <v>443</v>
      </c>
      <c r="D55" s="1">
        <v>111120</v>
      </c>
      <c r="E55" s="1" t="s">
        <v>465</v>
      </c>
      <c r="F55" s="1">
        <v>34203085</v>
      </c>
      <c r="G55" s="1">
        <v>1.83</v>
      </c>
      <c r="H55" s="1">
        <v>2.2500927139549107</v>
      </c>
      <c r="I55" s="1">
        <v>-1.4076269985194916</v>
      </c>
      <c r="J55" s="1">
        <v>-0.78270780805253048</v>
      </c>
      <c r="K55" s="1">
        <v>-4.845909540423091</v>
      </c>
      <c r="L55" s="1">
        <v>4.3199343032781163</v>
      </c>
      <c r="M55" s="1">
        <v>-27.719999313354492</v>
      </c>
      <c r="N55" s="1">
        <v>1</v>
      </c>
      <c r="O55" s="1">
        <v>0.9329846751933194</v>
      </c>
      <c r="P55" s="1">
        <v>0.9329846751933194</v>
      </c>
      <c r="Q55" s="1">
        <v>1</v>
      </c>
      <c r="R55" s="1">
        <v>0.96533690096206171</v>
      </c>
      <c r="S55" s="1">
        <v>0.96533690096206171</v>
      </c>
      <c r="T55" s="1">
        <v>0.9329846751933194</v>
      </c>
      <c r="U55" s="1">
        <v>0.96533690096206171</v>
      </c>
      <c r="V55" s="1">
        <v>406.790663</v>
      </c>
      <c r="W55" s="1">
        <v>255.106009</v>
      </c>
      <c r="X55" s="1">
        <v>262.000766</v>
      </c>
      <c r="Y55" s="1">
        <v>74463.375599999999</v>
      </c>
      <c r="Z55" s="7">
        <v>54.095744572999998</v>
      </c>
      <c r="AA55" s="7">
        <v>104.77786216</v>
      </c>
      <c r="AB55" s="7" t="s">
        <v>444</v>
      </c>
      <c r="AC55" s="7">
        <v>311.30389815000001</v>
      </c>
      <c r="AD55" s="7">
        <v>49.443100006000002</v>
      </c>
    </row>
    <row r="56" spans="1:30" x14ac:dyDescent="0.25">
      <c r="A56" s="1">
        <v>53477</v>
      </c>
      <c r="B56" s="1">
        <v>20026000</v>
      </c>
      <c r="C56" s="1" t="s">
        <v>443</v>
      </c>
      <c r="D56" s="1">
        <v>111135</v>
      </c>
      <c r="E56" s="1" t="s">
        <v>465</v>
      </c>
      <c r="F56" s="1">
        <v>34203085</v>
      </c>
      <c r="G56" s="1">
        <v>1.83</v>
      </c>
      <c r="H56" s="1">
        <v>10.334474465847043</v>
      </c>
      <c r="I56" s="1">
        <v>5.6248364354282696</v>
      </c>
      <c r="J56" s="1">
        <v>5.7149922409567191</v>
      </c>
      <c r="K56" s="1">
        <v>-7.0564630360198137</v>
      </c>
      <c r="L56" s="1">
        <v>11.007727222406915</v>
      </c>
      <c r="M56" s="1">
        <v>-27.719999313354492</v>
      </c>
      <c r="N56" s="1">
        <v>1</v>
      </c>
      <c r="O56" s="1">
        <v>0.9329846751933194</v>
      </c>
      <c r="P56" s="1">
        <v>0.9329846751933194</v>
      </c>
      <c r="Q56" s="1">
        <v>1</v>
      </c>
      <c r="R56" s="1">
        <v>0.96533690096206171</v>
      </c>
      <c r="S56" s="1">
        <v>0.96533690096206171</v>
      </c>
      <c r="T56" s="1">
        <v>0.9329846751933194</v>
      </c>
      <c r="U56" s="1">
        <v>0.96533690096206171</v>
      </c>
      <c r="V56" s="1">
        <v>406.790663</v>
      </c>
      <c r="W56" s="1">
        <v>255.106009</v>
      </c>
      <c r="X56" s="1">
        <v>262.000766</v>
      </c>
      <c r="Y56" s="1">
        <v>74463.375599999999</v>
      </c>
      <c r="Z56" s="7">
        <v>20.622083482000001</v>
      </c>
      <c r="AA56" s="7">
        <v>22.030682183</v>
      </c>
      <c r="AB56" s="7">
        <v>41.314118762</v>
      </c>
      <c r="AC56" s="7" t="s">
        <v>445</v>
      </c>
      <c r="AD56" s="7">
        <v>33.640966489999997</v>
      </c>
    </row>
    <row r="57" spans="1:30" x14ac:dyDescent="0.25">
      <c r="A57" s="1">
        <v>53478</v>
      </c>
      <c r="B57" s="1">
        <v>20021000</v>
      </c>
      <c r="C57" s="1" t="s">
        <v>443</v>
      </c>
      <c r="D57" s="1">
        <v>111113</v>
      </c>
      <c r="E57" s="1" t="s">
        <v>465</v>
      </c>
      <c r="F57" s="1">
        <v>34203085</v>
      </c>
      <c r="G57" s="1">
        <v>1.83</v>
      </c>
      <c r="H57" s="1">
        <v>4.4849710933391052</v>
      </c>
      <c r="I57" s="1">
        <v>1.7318804270698474</v>
      </c>
      <c r="J57" s="1">
        <v>1.7537427854497019</v>
      </c>
      <c r="K57" s="1">
        <v>-3.975212200032467</v>
      </c>
      <c r="L57" s="1">
        <v>5.0807825126940713</v>
      </c>
      <c r="M57" s="1">
        <v>-27.719999313354492</v>
      </c>
      <c r="N57" s="1">
        <v>1</v>
      </c>
      <c r="O57" s="1">
        <v>0.9329846751933194</v>
      </c>
      <c r="P57" s="1">
        <v>0.9329846751933194</v>
      </c>
      <c r="Q57" s="1">
        <v>1</v>
      </c>
      <c r="R57" s="1">
        <v>0.96533690096206171</v>
      </c>
      <c r="S57" s="1">
        <v>0.96533690096206171</v>
      </c>
      <c r="T57" s="1">
        <v>0.9329846751933194</v>
      </c>
      <c r="U57" s="1">
        <v>0.96533690096206171</v>
      </c>
      <c r="V57" s="1">
        <v>406.790663</v>
      </c>
      <c r="W57" s="1">
        <v>255.106009</v>
      </c>
      <c r="X57" s="1">
        <v>262.000766</v>
      </c>
      <c r="Y57" s="1">
        <v>74463.375599999999</v>
      </c>
      <c r="Z57" s="7">
        <v>45.845145674000001</v>
      </c>
      <c r="AA57" s="7">
        <v>52.068345813999997</v>
      </c>
      <c r="AB57" s="7">
        <v>136.42865456000001</v>
      </c>
      <c r="AC57" s="7" t="s">
        <v>445</v>
      </c>
      <c r="AD57" s="7">
        <v>60.491736105000001</v>
      </c>
    </row>
    <row r="58" spans="1:30" x14ac:dyDescent="0.25">
      <c r="A58" s="1">
        <v>53479</v>
      </c>
      <c r="B58" s="1">
        <v>20019000</v>
      </c>
      <c r="C58" s="1" t="s">
        <v>443</v>
      </c>
      <c r="D58" s="1">
        <v>111103</v>
      </c>
      <c r="E58" s="1" t="s">
        <v>465</v>
      </c>
      <c r="F58" s="1">
        <v>34203085</v>
      </c>
      <c r="G58" s="1">
        <v>1.83</v>
      </c>
      <c r="H58" s="1">
        <v>3.4613716730703716</v>
      </c>
      <c r="I58" s="1">
        <v>0.83445297838007682</v>
      </c>
      <c r="J58" s="1">
        <v>1.4508791460343091</v>
      </c>
      <c r="K58" s="1">
        <v>-3.5901866941766216</v>
      </c>
      <c r="L58" s="1">
        <v>4.089365207499351</v>
      </c>
      <c r="M58" s="1">
        <v>-27.719999313354492</v>
      </c>
      <c r="N58" s="1">
        <v>1</v>
      </c>
      <c r="O58" s="1">
        <v>0.9329846751933194</v>
      </c>
      <c r="P58" s="1">
        <v>0.9329846751933194</v>
      </c>
      <c r="Q58" s="1">
        <v>1</v>
      </c>
      <c r="R58" s="1">
        <v>0.96533690096206171</v>
      </c>
      <c r="S58" s="1">
        <v>0.96533690096206171</v>
      </c>
      <c r="T58" s="1">
        <v>0.9329846751933194</v>
      </c>
      <c r="U58" s="1">
        <v>0.96533690096206171</v>
      </c>
      <c r="V58" s="1">
        <v>406.790663</v>
      </c>
      <c r="W58" s="1">
        <v>255.106009</v>
      </c>
      <c r="X58" s="1">
        <v>262.000766</v>
      </c>
      <c r="Y58" s="1">
        <v>74463.375599999999</v>
      </c>
      <c r="Z58" s="7">
        <v>57.202186615999999</v>
      </c>
      <c r="AA58" s="7">
        <v>67.761756732999999</v>
      </c>
      <c r="AB58" s="7">
        <v>284.22877036</v>
      </c>
      <c r="AC58" s="7" t="s">
        <v>445</v>
      </c>
      <c r="AD58" s="7">
        <v>67.086347700000005</v>
      </c>
    </row>
    <row r="59" spans="1:30" x14ac:dyDescent="0.25">
      <c r="A59" s="1">
        <v>53480</v>
      </c>
      <c r="B59" s="1">
        <v>20020000</v>
      </c>
      <c r="C59" s="1" t="s">
        <v>443</v>
      </c>
      <c r="D59" s="1">
        <v>111108</v>
      </c>
      <c r="E59" s="1" t="s">
        <v>465</v>
      </c>
      <c r="F59" s="1">
        <v>34203085</v>
      </c>
      <c r="G59" s="1">
        <v>1.83</v>
      </c>
      <c r="H59" s="1">
        <v>3.7635064050382239</v>
      </c>
      <c r="I59" s="1">
        <v>1.1354717034115036</v>
      </c>
      <c r="J59" s="1">
        <v>1.502550756146714</v>
      </c>
      <c r="K59" s="1">
        <v>-3.6586826432083801</v>
      </c>
      <c r="L59" s="1">
        <v>4.3548657346196142</v>
      </c>
      <c r="M59" s="1">
        <v>-27.719999313354492</v>
      </c>
      <c r="N59" s="1">
        <v>1</v>
      </c>
      <c r="O59" s="1">
        <v>0.9329846751933194</v>
      </c>
      <c r="P59" s="1">
        <v>0.9329846751933194</v>
      </c>
      <c r="Q59" s="1">
        <v>1</v>
      </c>
      <c r="R59" s="1">
        <v>0.96533690096206171</v>
      </c>
      <c r="S59" s="1">
        <v>0.96533690096206171</v>
      </c>
      <c r="T59" s="1">
        <v>0.9329846751933194</v>
      </c>
      <c r="U59" s="1">
        <v>0.96533690096206171</v>
      </c>
      <c r="V59" s="1">
        <v>406.790663</v>
      </c>
      <c r="W59" s="1">
        <v>255.106009</v>
      </c>
      <c r="X59" s="1">
        <v>262.000766</v>
      </c>
      <c r="Y59" s="1">
        <v>74463.375599999999</v>
      </c>
      <c r="Z59" s="7">
        <v>53.65380828</v>
      </c>
      <c r="AA59" s="7">
        <v>62.241554903999997</v>
      </c>
      <c r="AB59" s="7">
        <v>208.61332302</v>
      </c>
      <c r="AC59" s="7" t="s">
        <v>445</v>
      </c>
      <c r="AD59" s="7">
        <v>65.811670594000006</v>
      </c>
    </row>
    <row r="60" spans="1:30" x14ac:dyDescent="0.25">
      <c r="A60" s="1">
        <v>53481</v>
      </c>
      <c r="B60" s="1">
        <v>20032000</v>
      </c>
      <c r="C60" s="1" t="s">
        <v>443</v>
      </c>
      <c r="D60" s="1">
        <v>111163</v>
      </c>
      <c r="E60" s="1" t="s">
        <v>465</v>
      </c>
      <c r="F60" s="1">
        <v>34203085</v>
      </c>
      <c r="G60" s="1">
        <v>1.83</v>
      </c>
      <c r="H60" s="1">
        <v>5.3337211346136923</v>
      </c>
      <c r="I60" s="1">
        <v>-4.8243911851858865</v>
      </c>
      <c r="J60" s="1">
        <v>-1.2993276789823067</v>
      </c>
      <c r="K60" s="1">
        <v>-6.4713276575353156</v>
      </c>
      <c r="L60" s="1">
        <v>6.1021191167376125</v>
      </c>
      <c r="M60" s="1">
        <v>-27.719999313354492</v>
      </c>
      <c r="N60" s="1">
        <v>1</v>
      </c>
      <c r="O60" s="1">
        <v>0.9329846751933194</v>
      </c>
      <c r="P60" s="1">
        <v>0.9329846751933194</v>
      </c>
      <c r="Q60" s="1">
        <v>1</v>
      </c>
      <c r="R60" s="1">
        <v>0.96533690096206171</v>
      </c>
      <c r="S60" s="1">
        <v>0.96533690096206171</v>
      </c>
      <c r="T60" s="1">
        <v>0.9329846751933194</v>
      </c>
      <c r="U60" s="1">
        <v>0.96533690096206171</v>
      </c>
      <c r="V60" s="1">
        <v>406.790663</v>
      </c>
      <c r="W60" s="1">
        <v>255.106009</v>
      </c>
      <c r="X60" s="1">
        <v>262.000766</v>
      </c>
      <c r="Y60" s="1">
        <v>74463.375599999999</v>
      </c>
      <c r="Z60" s="7">
        <v>38.004482277999998</v>
      </c>
      <c r="AA60" s="7">
        <v>43.623629721</v>
      </c>
      <c r="AB60" s="7" t="s">
        <v>444</v>
      </c>
      <c r="AC60" s="7">
        <v>187.13014109</v>
      </c>
      <c r="AD60" s="7">
        <v>36.773191607999998</v>
      </c>
    </row>
    <row r="61" spans="1:30" x14ac:dyDescent="0.25">
      <c r="A61" s="1">
        <v>53482</v>
      </c>
      <c r="B61" s="1">
        <v>20014000</v>
      </c>
      <c r="C61" s="1" t="s">
        <v>452</v>
      </c>
      <c r="D61" s="1">
        <v>111079</v>
      </c>
      <c r="E61" s="1" t="s">
        <v>464</v>
      </c>
      <c r="F61" s="1">
        <v>34203085</v>
      </c>
      <c r="G61" s="1">
        <v>1.83</v>
      </c>
      <c r="H61" s="1">
        <v>16.419997636954374</v>
      </c>
      <c r="I61" s="1">
        <v>-4.3417267380536648</v>
      </c>
      <c r="J61" s="1">
        <v>8.3007840885121258</v>
      </c>
      <c r="K61" s="1">
        <v>-16.872676704296254</v>
      </c>
      <c r="L61" s="1">
        <v>15.180676103880621</v>
      </c>
      <c r="M61" s="1">
        <v>3.6400001049041748</v>
      </c>
      <c r="N61" s="1">
        <v>1</v>
      </c>
      <c r="O61" s="1">
        <v>0.9329846751933194</v>
      </c>
      <c r="P61" s="1">
        <v>0.9329846751933194</v>
      </c>
      <c r="Q61" s="1">
        <v>1</v>
      </c>
      <c r="R61" s="1">
        <v>0.96533690096206171</v>
      </c>
      <c r="S61" s="1">
        <v>0.96533690096206171</v>
      </c>
      <c r="T61" s="1">
        <v>0.9329846751933194</v>
      </c>
      <c r="U61" s="1">
        <v>0.96533690096206171</v>
      </c>
      <c r="V61" s="1">
        <v>406.790663</v>
      </c>
      <c r="W61" s="1">
        <v>255.106009</v>
      </c>
      <c r="X61" s="1">
        <v>262.000766</v>
      </c>
      <c r="Y61" s="1">
        <v>74463.375599999999</v>
      </c>
      <c r="Z61" s="7">
        <v>14.678484629</v>
      </c>
      <c r="AA61" s="7">
        <v>13.495129793</v>
      </c>
      <c r="AB61" s="7" t="s">
        <v>444</v>
      </c>
      <c r="AC61" s="7" t="s">
        <v>445</v>
      </c>
      <c r="AD61" s="7">
        <v>13.487487897999999</v>
      </c>
    </row>
    <row r="62" spans="1:30" x14ac:dyDescent="0.25">
      <c r="A62" s="1">
        <v>53483</v>
      </c>
      <c r="B62" s="1">
        <v>20016000</v>
      </c>
      <c r="C62" s="1" t="s">
        <v>452</v>
      </c>
      <c r="D62" s="1">
        <v>111089</v>
      </c>
      <c r="E62" s="1" t="s">
        <v>464</v>
      </c>
      <c r="F62" s="1">
        <v>34203085</v>
      </c>
      <c r="G62" s="1">
        <v>1.83</v>
      </c>
      <c r="H62" s="1">
        <v>16.175938080318943</v>
      </c>
      <c r="I62" s="1">
        <v>-4.7292244850303682</v>
      </c>
      <c r="J62" s="1">
        <v>7.3156523276767143</v>
      </c>
      <c r="K62" s="1">
        <v>-16.161706887777505</v>
      </c>
      <c r="L62" s="1">
        <v>14.396103761536446</v>
      </c>
      <c r="M62" s="1">
        <v>3.6400001049041748</v>
      </c>
      <c r="N62" s="1">
        <v>1</v>
      </c>
      <c r="O62" s="1">
        <v>0.9329846751933194</v>
      </c>
      <c r="P62" s="1">
        <v>0.9329846751933194</v>
      </c>
      <c r="Q62" s="1">
        <v>1</v>
      </c>
      <c r="R62" s="1">
        <v>0.96533690096206171</v>
      </c>
      <c r="S62" s="1">
        <v>0.96533690096206171</v>
      </c>
      <c r="T62" s="1">
        <v>0.9329846751933194</v>
      </c>
      <c r="U62" s="1">
        <v>0.96533690096206171</v>
      </c>
      <c r="V62" s="1">
        <v>406.790663</v>
      </c>
      <c r="W62" s="1">
        <v>255.106009</v>
      </c>
      <c r="X62" s="1">
        <v>262.000766</v>
      </c>
      <c r="Y62" s="1">
        <v>74463.375599999999</v>
      </c>
      <c r="Z62" s="7">
        <v>15.532945364</v>
      </c>
      <c r="AA62" s="7">
        <v>13.713829626000001</v>
      </c>
      <c r="AB62" s="7" t="s">
        <v>444</v>
      </c>
      <c r="AC62" s="7" t="s">
        <v>445</v>
      </c>
      <c r="AD62" s="7">
        <v>14.124807130000001</v>
      </c>
    </row>
    <row r="63" spans="1:30" x14ac:dyDescent="0.25">
      <c r="A63" s="1">
        <v>53484</v>
      </c>
      <c r="B63" s="1">
        <v>20017000</v>
      </c>
      <c r="C63" s="1" t="s">
        <v>452</v>
      </c>
      <c r="D63" s="1">
        <v>111094</v>
      </c>
      <c r="E63" s="1" t="s">
        <v>464</v>
      </c>
      <c r="F63" s="1">
        <v>34203085</v>
      </c>
      <c r="G63" s="1">
        <v>1.83</v>
      </c>
      <c r="H63" s="1">
        <v>0.18274724685331056</v>
      </c>
      <c r="I63" s="1">
        <v>11.907113536780297</v>
      </c>
      <c r="J63" s="1">
        <v>-16.832004964365527</v>
      </c>
      <c r="K63" s="1">
        <v>9.6917507672860381</v>
      </c>
      <c r="L63" s="1">
        <v>16.92636418047946</v>
      </c>
      <c r="M63" s="1">
        <v>3.6400001049041748</v>
      </c>
      <c r="N63" s="1">
        <v>1</v>
      </c>
      <c r="O63" s="1">
        <v>0.9329846751933194</v>
      </c>
      <c r="P63" s="1">
        <v>0.9329846751933194</v>
      </c>
      <c r="Q63" s="1">
        <v>1</v>
      </c>
      <c r="R63" s="1">
        <v>0.96533690096206171</v>
      </c>
      <c r="S63" s="1">
        <v>0.96533690096206171</v>
      </c>
      <c r="T63" s="1">
        <v>0.9329846751933194</v>
      </c>
      <c r="U63" s="1">
        <v>0.96533690096206171</v>
      </c>
      <c r="V63" s="1">
        <v>406.790663</v>
      </c>
      <c r="W63" s="1">
        <v>255.106009</v>
      </c>
      <c r="X63" s="1">
        <v>262.000766</v>
      </c>
      <c r="Y63" s="1">
        <v>74463.375599999999</v>
      </c>
      <c r="Z63" s="7">
        <v>13.061495688999999</v>
      </c>
      <c r="AA63" s="7">
        <v>1301.399905</v>
      </c>
      <c r="AB63" s="7">
        <v>18.988891196000001</v>
      </c>
      <c r="AC63" s="7">
        <v>13.522494503000001</v>
      </c>
      <c r="AD63" s="7" t="s">
        <v>445</v>
      </c>
    </row>
    <row r="64" spans="1:30" x14ac:dyDescent="0.25">
      <c r="A64" s="1">
        <v>53485</v>
      </c>
      <c r="B64" s="1">
        <v>20018000</v>
      </c>
      <c r="C64" s="1" t="s">
        <v>452</v>
      </c>
      <c r="D64" s="1">
        <v>111097</v>
      </c>
      <c r="E64" s="1" t="s">
        <v>464</v>
      </c>
      <c r="F64" s="1">
        <v>34203085</v>
      </c>
      <c r="G64" s="1">
        <v>1.83</v>
      </c>
      <c r="H64" s="1">
        <v>5.5108753929891838</v>
      </c>
      <c r="I64" s="1">
        <v>2.5239478519317045</v>
      </c>
      <c r="J64" s="1">
        <v>2.2070782945912892</v>
      </c>
      <c r="K64" s="1">
        <v>-4.2593012748936188</v>
      </c>
      <c r="L64" s="1">
        <v>5.9465723681203677</v>
      </c>
      <c r="M64" s="1">
        <v>3.6400001049041748</v>
      </c>
      <c r="N64" s="1">
        <v>1</v>
      </c>
      <c r="O64" s="1">
        <v>0.9329846751933194</v>
      </c>
      <c r="P64" s="1">
        <v>0.9329846751933194</v>
      </c>
      <c r="Q64" s="1">
        <v>1</v>
      </c>
      <c r="R64" s="1">
        <v>0.96533690096206171</v>
      </c>
      <c r="S64" s="1">
        <v>0.96533690096206171</v>
      </c>
      <c r="T64" s="1">
        <v>0.9329846751933194</v>
      </c>
      <c r="U64" s="1">
        <v>0.96533690096206171</v>
      </c>
      <c r="V64" s="1">
        <v>406.790663</v>
      </c>
      <c r="W64" s="1">
        <v>255.106009</v>
      </c>
      <c r="X64" s="1">
        <v>262.000766</v>
      </c>
      <c r="Y64" s="1">
        <v>74463.375599999999</v>
      </c>
      <c r="Z64" s="7">
        <v>39.024737313000003</v>
      </c>
      <c r="AA64" s="7">
        <v>42.189145095000001</v>
      </c>
      <c r="AB64" s="7">
        <v>93.300679297000002</v>
      </c>
      <c r="AC64" s="7" t="s">
        <v>445</v>
      </c>
      <c r="AD64" s="7">
        <v>56.390328552</v>
      </c>
    </row>
    <row r="65" spans="1:30" x14ac:dyDescent="0.25">
      <c r="A65" s="1">
        <v>53486</v>
      </c>
      <c r="B65" s="1">
        <v>20015000</v>
      </c>
      <c r="C65" s="1" t="s">
        <v>452</v>
      </c>
      <c r="D65" s="1">
        <v>111084</v>
      </c>
      <c r="E65" s="1" t="s">
        <v>464</v>
      </c>
      <c r="F65" s="1">
        <v>34203085</v>
      </c>
      <c r="G65" s="1">
        <v>1.83</v>
      </c>
      <c r="H65" s="1">
        <v>4.9571176928564764</v>
      </c>
      <c r="I65" s="1">
        <v>9.6448225641544578</v>
      </c>
      <c r="J65" s="1">
        <v>-9.8353237135094336</v>
      </c>
      <c r="K65" s="1">
        <v>5.4858555672252969</v>
      </c>
      <c r="L65" s="1">
        <v>13.045098683389813</v>
      </c>
      <c r="M65" s="1">
        <v>3.6400001049041748</v>
      </c>
      <c r="N65" s="1">
        <v>1</v>
      </c>
      <c r="O65" s="1">
        <v>0.9329846751933194</v>
      </c>
      <c r="P65" s="1">
        <v>0.9329846751933194</v>
      </c>
      <c r="Q65" s="1">
        <v>1</v>
      </c>
      <c r="R65" s="1">
        <v>0.96533690096206171</v>
      </c>
      <c r="S65" s="1">
        <v>0.96533690096206171</v>
      </c>
      <c r="T65" s="1">
        <v>0.9329846751933194</v>
      </c>
      <c r="U65" s="1">
        <v>0.96533690096206171</v>
      </c>
      <c r="V65" s="1">
        <v>406.790663</v>
      </c>
      <c r="W65" s="1">
        <v>255.106009</v>
      </c>
      <c r="X65" s="1">
        <v>262.000766</v>
      </c>
      <c r="Y65" s="1">
        <v>74463.375599999999</v>
      </c>
      <c r="Z65" s="7">
        <v>17.245166459</v>
      </c>
      <c r="AA65" s="7">
        <v>47.013787788000002</v>
      </c>
      <c r="AB65" s="7">
        <v>23.677488400000001</v>
      </c>
      <c r="AC65" s="7">
        <v>23.853548971999999</v>
      </c>
      <c r="AD65" s="7" t="s">
        <v>445</v>
      </c>
    </row>
    <row r="66" spans="1:30" x14ac:dyDescent="0.25">
      <c r="A66" s="1">
        <v>53487</v>
      </c>
      <c r="B66" s="1">
        <v>20003000</v>
      </c>
      <c r="C66" s="1" t="s">
        <v>452</v>
      </c>
      <c r="D66" s="1">
        <v>111012</v>
      </c>
      <c r="E66" s="1" t="s">
        <v>464</v>
      </c>
      <c r="F66" s="1">
        <v>34203085</v>
      </c>
      <c r="G66" s="1">
        <v>1.83</v>
      </c>
      <c r="H66" s="1">
        <v>9.9386599776574389</v>
      </c>
      <c r="I66" s="1">
        <v>-3.7109473295049371</v>
      </c>
      <c r="J66" s="1">
        <v>4.4194913686840618</v>
      </c>
      <c r="K66" s="1">
        <v>-10.755535749312946</v>
      </c>
      <c r="L66" s="1">
        <v>9.4696020664269209</v>
      </c>
      <c r="M66" s="1">
        <v>3.6400001049041748</v>
      </c>
      <c r="N66" s="1">
        <v>1</v>
      </c>
      <c r="O66" s="1">
        <v>0.9329846751933194</v>
      </c>
      <c r="P66" s="1">
        <v>0.9329846751933194</v>
      </c>
      <c r="Q66" s="1">
        <v>1</v>
      </c>
      <c r="R66" s="1">
        <v>0.96533690096206171</v>
      </c>
      <c r="S66" s="1">
        <v>0.96533690096206171</v>
      </c>
      <c r="T66" s="1">
        <v>0.9329846751933194</v>
      </c>
      <c r="U66" s="1">
        <v>0.96533690096206171</v>
      </c>
      <c r="V66" s="1">
        <v>406.790663</v>
      </c>
      <c r="W66" s="1">
        <v>255.106009</v>
      </c>
      <c r="X66" s="1">
        <v>262.000766</v>
      </c>
      <c r="Y66" s="1">
        <v>74463.375599999999</v>
      </c>
      <c r="Z66" s="7">
        <v>24.134107566000001</v>
      </c>
      <c r="AA66" s="7">
        <v>22.947896143000001</v>
      </c>
      <c r="AB66" s="7" t="s">
        <v>444</v>
      </c>
      <c r="AC66" s="7" t="s">
        <v>445</v>
      </c>
      <c r="AD66" s="7">
        <v>21.727152349000001</v>
      </c>
    </row>
    <row r="67" spans="1:30" x14ac:dyDescent="0.25">
      <c r="A67" s="1">
        <v>53488</v>
      </c>
      <c r="B67" s="1">
        <v>20055006</v>
      </c>
      <c r="C67" s="1" t="s">
        <v>452</v>
      </c>
      <c r="D67" s="1">
        <v>111204</v>
      </c>
      <c r="E67" s="1" t="s">
        <v>464</v>
      </c>
      <c r="F67" s="1">
        <v>34203085</v>
      </c>
      <c r="G67" s="1">
        <v>1.83</v>
      </c>
      <c r="H67" s="1">
        <v>9.0219278280251292</v>
      </c>
      <c r="I67" s="1">
        <v>6.5139976061224978</v>
      </c>
      <c r="J67" s="1">
        <v>1.0208589092033964</v>
      </c>
      <c r="K67" s="1">
        <v>-3.691290787264391</v>
      </c>
      <c r="L67" s="1">
        <v>8.9588452927551288</v>
      </c>
      <c r="M67" s="1">
        <v>3.6400001049041748</v>
      </c>
      <c r="N67" s="1">
        <v>1</v>
      </c>
      <c r="O67" s="1">
        <v>0.9329846751933194</v>
      </c>
      <c r="P67" s="1">
        <v>0.9329846751933194</v>
      </c>
      <c r="Q67" s="1">
        <v>1</v>
      </c>
      <c r="R67" s="1">
        <v>0.96533690096206171</v>
      </c>
      <c r="S67" s="1">
        <v>0.96533690096206171</v>
      </c>
      <c r="T67" s="1">
        <v>0.9329846751933194</v>
      </c>
      <c r="U67" s="1">
        <v>0.96533690096206171</v>
      </c>
      <c r="V67" s="1">
        <v>406.790663</v>
      </c>
      <c r="W67" s="1">
        <v>255.106009</v>
      </c>
      <c r="X67" s="1">
        <v>262.000766</v>
      </c>
      <c r="Y67" s="1">
        <v>74463.375599999999</v>
      </c>
      <c r="Z67" s="7">
        <v>25.567039520000002</v>
      </c>
      <c r="AA67" s="7">
        <v>25.381279199000002</v>
      </c>
      <c r="AB67" s="7">
        <v>35.538238319999998</v>
      </c>
      <c r="AC67" s="7" t="s">
        <v>445</v>
      </c>
      <c r="AD67" s="7">
        <v>65.221469306000003</v>
      </c>
    </row>
    <row r="68" spans="1:30" x14ac:dyDescent="0.25">
      <c r="A68" s="1">
        <v>53489</v>
      </c>
      <c r="B68" s="1">
        <v>20007000</v>
      </c>
      <c r="C68" s="1" t="s">
        <v>452</v>
      </c>
      <c r="D68" s="1">
        <v>111034</v>
      </c>
      <c r="E68" s="1" t="s">
        <v>464</v>
      </c>
      <c r="F68" s="1">
        <v>34203085</v>
      </c>
      <c r="G68" s="1">
        <v>1.83</v>
      </c>
      <c r="H68" s="1">
        <v>9.2726869765951179</v>
      </c>
      <c r="I68" s="1">
        <v>-3.0917244123634475</v>
      </c>
      <c r="J68" s="1">
        <v>4.8213554711829421</v>
      </c>
      <c r="K68" s="1">
        <v>-10.385774769902243</v>
      </c>
      <c r="L68" s="1">
        <v>9.2449450342005406</v>
      </c>
      <c r="M68" s="1">
        <v>3.6400001049041748</v>
      </c>
      <c r="N68" s="1">
        <v>1</v>
      </c>
      <c r="O68" s="1">
        <v>0.9329846751933194</v>
      </c>
      <c r="P68" s="1">
        <v>0.9329846751933194</v>
      </c>
      <c r="Q68" s="1">
        <v>1</v>
      </c>
      <c r="R68" s="1">
        <v>0.96533690096206171</v>
      </c>
      <c r="S68" s="1">
        <v>0.96533690096206171</v>
      </c>
      <c r="T68" s="1">
        <v>0.9329846751933194</v>
      </c>
      <c r="U68" s="1">
        <v>0.96533690096206171</v>
      </c>
      <c r="V68" s="1">
        <v>406.790663</v>
      </c>
      <c r="W68" s="1">
        <v>255.106009</v>
      </c>
      <c r="X68" s="1">
        <v>262.000766</v>
      </c>
      <c r="Y68" s="1">
        <v>74463.375599999999</v>
      </c>
      <c r="Z68" s="7">
        <v>24.744879613999998</v>
      </c>
      <c r="AA68" s="7">
        <v>24.667856313000001</v>
      </c>
      <c r="AB68" s="7" t="s">
        <v>444</v>
      </c>
      <c r="AC68" s="7" t="s">
        <v>445</v>
      </c>
      <c r="AD68" s="7">
        <v>22.536298926000001</v>
      </c>
    </row>
    <row r="69" spans="1:30" x14ac:dyDescent="0.25">
      <c r="A69" s="1">
        <v>53490</v>
      </c>
      <c r="B69" s="1">
        <v>20004000</v>
      </c>
      <c r="C69" s="1" t="s">
        <v>452</v>
      </c>
      <c r="D69" s="1">
        <v>111018</v>
      </c>
      <c r="E69" s="1" t="s">
        <v>464</v>
      </c>
      <c r="F69" s="1">
        <v>34203085</v>
      </c>
      <c r="G69" s="1">
        <v>1.83</v>
      </c>
      <c r="H69" s="1">
        <v>2.0028335108349524</v>
      </c>
      <c r="I69" s="1">
        <v>6.7881969650682574</v>
      </c>
      <c r="J69" s="1">
        <v>-8.8352204794887417</v>
      </c>
      <c r="K69" s="1">
        <v>4.5605048367449683</v>
      </c>
      <c r="L69" s="1">
        <v>9.993190462805261</v>
      </c>
      <c r="M69" s="1">
        <v>3.6400001049041748</v>
      </c>
      <c r="N69" s="1">
        <v>1</v>
      </c>
      <c r="O69" s="1">
        <v>0.9329846751933194</v>
      </c>
      <c r="P69" s="1">
        <v>0.9329846751933194</v>
      </c>
      <c r="Q69" s="1">
        <v>1</v>
      </c>
      <c r="R69" s="1">
        <v>0.96533690096206171</v>
      </c>
      <c r="S69" s="1">
        <v>0.96533690096206171</v>
      </c>
      <c r="T69" s="1">
        <v>0.9329846751933194</v>
      </c>
      <c r="U69" s="1">
        <v>0.96533690096206171</v>
      </c>
      <c r="V69" s="1">
        <v>406.790663</v>
      </c>
      <c r="W69" s="1">
        <v>255.106009</v>
      </c>
      <c r="X69" s="1">
        <v>262.000766</v>
      </c>
      <c r="Y69" s="1">
        <v>74463.375599999999</v>
      </c>
      <c r="Z69" s="7">
        <v>22.817218118</v>
      </c>
      <c r="AA69" s="7">
        <v>117.83663602999999</v>
      </c>
      <c r="AB69" s="7">
        <v>34.062329241999997</v>
      </c>
      <c r="AC69" s="7">
        <v>26.666847719</v>
      </c>
      <c r="AD69" s="7" t="s">
        <v>445</v>
      </c>
    </row>
    <row r="70" spans="1:30" x14ac:dyDescent="0.25">
      <c r="A70" s="1">
        <v>53491</v>
      </c>
      <c r="B70" s="1">
        <v>20008000</v>
      </c>
      <c r="C70" s="1" t="s">
        <v>452</v>
      </c>
      <c r="D70" s="1">
        <v>111040</v>
      </c>
      <c r="E70" s="1" t="s">
        <v>464</v>
      </c>
      <c r="F70" s="1">
        <v>34203085</v>
      </c>
      <c r="G70" s="1">
        <v>1.83</v>
      </c>
      <c r="H70" s="1">
        <v>2.4024565751265112</v>
      </c>
      <c r="I70" s="1">
        <v>1.9603342951261318</v>
      </c>
      <c r="J70" s="1">
        <v>-2.2953272026175884</v>
      </c>
      <c r="K70" s="1">
        <v>-2.2467489630131929</v>
      </c>
      <c r="L70" s="1">
        <v>4.0967474675240041</v>
      </c>
      <c r="M70" s="1">
        <v>3.6400001049041748</v>
      </c>
      <c r="N70" s="1">
        <v>1</v>
      </c>
      <c r="O70" s="1">
        <v>0.9329846751933194</v>
      </c>
      <c r="P70" s="1">
        <v>0.9329846751933194</v>
      </c>
      <c r="Q70" s="1">
        <v>1</v>
      </c>
      <c r="R70" s="1">
        <v>0.96533690096206171</v>
      </c>
      <c r="S70" s="1">
        <v>0.96533690096206171</v>
      </c>
      <c r="T70" s="1">
        <v>0.9329846751933194</v>
      </c>
      <c r="U70" s="1">
        <v>0.96533690096206171</v>
      </c>
      <c r="V70" s="1">
        <v>406.790663</v>
      </c>
      <c r="W70" s="1">
        <v>255.106009</v>
      </c>
      <c r="X70" s="1">
        <v>262.000766</v>
      </c>
      <c r="Y70" s="1">
        <v>74463.375599999999</v>
      </c>
      <c r="Z70" s="7">
        <v>57.097307397000002</v>
      </c>
      <c r="AA70" s="7">
        <v>98.069427273000002</v>
      </c>
      <c r="AB70" s="7">
        <v>120.41296387</v>
      </c>
      <c r="AC70" s="7">
        <v>105.49579688999999</v>
      </c>
      <c r="AD70" s="7">
        <v>107.7984032</v>
      </c>
    </row>
    <row r="71" spans="1:30" x14ac:dyDescent="0.25">
      <c r="A71" s="1">
        <v>53492</v>
      </c>
      <c r="B71" s="1">
        <v>20011000</v>
      </c>
      <c r="C71" s="1" t="s">
        <v>452</v>
      </c>
      <c r="D71" s="1">
        <v>111060</v>
      </c>
      <c r="E71" s="1" t="s">
        <v>464</v>
      </c>
      <c r="F71" s="1">
        <v>34203085</v>
      </c>
      <c r="G71" s="1">
        <v>1.83</v>
      </c>
      <c r="H71" s="1">
        <v>12.822562965739854</v>
      </c>
      <c r="I71" s="1">
        <v>-4.6297949039700645</v>
      </c>
      <c r="J71" s="1">
        <v>5.4022987575538739</v>
      </c>
      <c r="K71" s="1">
        <v>-13.2513838073701</v>
      </c>
      <c r="L71" s="1">
        <v>11.65383224359605</v>
      </c>
      <c r="M71" s="1">
        <v>3.6400001049041748</v>
      </c>
      <c r="N71" s="1">
        <v>1</v>
      </c>
      <c r="O71" s="1">
        <v>0.9329846751933194</v>
      </c>
      <c r="P71" s="1">
        <v>0.9329846751933194</v>
      </c>
      <c r="Q71" s="1">
        <v>1</v>
      </c>
      <c r="R71" s="1">
        <v>0.96533690096206171</v>
      </c>
      <c r="S71" s="1">
        <v>0.96533690096206171</v>
      </c>
      <c r="T71" s="1">
        <v>0.9329846751933194</v>
      </c>
      <c r="U71" s="1">
        <v>0.96533690096206171</v>
      </c>
      <c r="V71" s="1">
        <v>406.790663</v>
      </c>
      <c r="W71" s="1">
        <v>255.106009</v>
      </c>
      <c r="X71" s="1">
        <v>262.000766</v>
      </c>
      <c r="Y71" s="1">
        <v>74463.375599999999</v>
      </c>
      <c r="Z71" s="7">
        <v>19.423324445999999</v>
      </c>
      <c r="AA71" s="7">
        <v>17.561811517999999</v>
      </c>
      <c r="AB71" s="7" t="s">
        <v>444</v>
      </c>
      <c r="AC71" s="7" t="s">
        <v>445</v>
      </c>
      <c r="AD71" s="7">
        <v>17.446579098000001</v>
      </c>
    </row>
    <row r="72" spans="1:30" x14ac:dyDescent="0.25">
      <c r="A72" s="1">
        <v>53493</v>
      </c>
      <c r="B72" s="1">
        <v>20021000</v>
      </c>
      <c r="C72" s="1" t="s">
        <v>452</v>
      </c>
      <c r="D72" s="1">
        <v>111112</v>
      </c>
      <c r="E72" s="1" t="s">
        <v>464</v>
      </c>
      <c r="F72" s="1">
        <v>34203085</v>
      </c>
      <c r="G72" s="1">
        <v>1.83</v>
      </c>
      <c r="H72" s="1">
        <v>5.2767620550990433</v>
      </c>
      <c r="I72" s="1">
        <v>2.4719705670727214</v>
      </c>
      <c r="J72" s="1">
        <v>1.8896611121157865</v>
      </c>
      <c r="K72" s="1">
        <v>-3.9884045771213112</v>
      </c>
      <c r="L72" s="1">
        <v>5.6551530745778216</v>
      </c>
      <c r="M72" s="1">
        <v>3.6400001049041748</v>
      </c>
      <c r="N72" s="1">
        <v>1</v>
      </c>
      <c r="O72" s="1">
        <v>0.9329846751933194</v>
      </c>
      <c r="P72" s="1">
        <v>0.9329846751933194</v>
      </c>
      <c r="Q72" s="1">
        <v>1</v>
      </c>
      <c r="R72" s="1">
        <v>0.96533690096206171</v>
      </c>
      <c r="S72" s="1">
        <v>0.96533690096206171</v>
      </c>
      <c r="T72" s="1">
        <v>0.9329846751933194</v>
      </c>
      <c r="U72" s="1">
        <v>0.96533690096206171</v>
      </c>
      <c r="V72" s="1">
        <v>406.790663</v>
      </c>
      <c r="W72" s="1">
        <v>255.106009</v>
      </c>
      <c r="X72" s="1">
        <v>262.000766</v>
      </c>
      <c r="Y72" s="1">
        <v>74463.375599999999</v>
      </c>
      <c r="Z72" s="7">
        <v>41.087277534000002</v>
      </c>
      <c r="AA72" s="7">
        <v>44.105311639999996</v>
      </c>
      <c r="AB72" s="7">
        <v>95.283507626000002</v>
      </c>
      <c r="AC72" s="7" t="s">
        <v>445</v>
      </c>
      <c r="AD72" s="7">
        <v>60.288340949000002</v>
      </c>
    </row>
    <row r="73" spans="1:30" x14ac:dyDescent="0.25">
      <c r="A73" s="1">
        <v>53494</v>
      </c>
      <c r="B73" s="1">
        <v>20019000</v>
      </c>
      <c r="C73" s="1" t="s">
        <v>452</v>
      </c>
      <c r="D73" s="1">
        <v>111102</v>
      </c>
      <c r="E73" s="1" t="s">
        <v>464</v>
      </c>
      <c r="F73" s="1">
        <v>34203085</v>
      </c>
      <c r="G73" s="1">
        <v>1.83</v>
      </c>
      <c r="H73" s="1">
        <v>4.2610924921165969</v>
      </c>
      <c r="I73" s="1">
        <v>1.5873121246571484</v>
      </c>
      <c r="J73" s="1">
        <v>1.5788676154141068</v>
      </c>
      <c r="K73" s="1">
        <v>-3.6161480775396635</v>
      </c>
      <c r="L73" s="1">
        <v>4.6315808925427309</v>
      </c>
      <c r="M73" s="1">
        <v>3.6400001049041748</v>
      </c>
      <c r="N73" s="1">
        <v>1</v>
      </c>
      <c r="O73" s="1">
        <v>0.9329846751933194</v>
      </c>
      <c r="P73" s="1">
        <v>0.9329846751933194</v>
      </c>
      <c r="Q73" s="1">
        <v>1</v>
      </c>
      <c r="R73" s="1">
        <v>0.96533690096206171</v>
      </c>
      <c r="S73" s="1">
        <v>0.96533690096206171</v>
      </c>
      <c r="T73" s="1">
        <v>0.9329846751933194</v>
      </c>
      <c r="U73" s="1">
        <v>0.96533690096206171</v>
      </c>
      <c r="V73" s="1">
        <v>406.790663</v>
      </c>
      <c r="W73" s="1">
        <v>255.106009</v>
      </c>
      <c r="X73" s="1">
        <v>262.000766</v>
      </c>
      <c r="Y73" s="1">
        <v>74463.375599999999</v>
      </c>
      <c r="Z73" s="7">
        <v>50.388500485999998</v>
      </c>
      <c r="AA73" s="7">
        <v>54.856566686999997</v>
      </c>
      <c r="AB73" s="7">
        <v>148.94530266000001</v>
      </c>
      <c r="AC73" s="7" t="s">
        <v>445</v>
      </c>
      <c r="AD73" s="7">
        <v>66.597535921000002</v>
      </c>
    </row>
    <row r="74" spans="1:30" x14ac:dyDescent="0.25">
      <c r="A74" s="1">
        <v>53495</v>
      </c>
      <c r="B74" s="1">
        <v>20020000</v>
      </c>
      <c r="C74" s="1" t="s">
        <v>452</v>
      </c>
      <c r="D74" s="1">
        <v>111107</v>
      </c>
      <c r="E74" s="1" t="s">
        <v>464</v>
      </c>
      <c r="F74" s="1">
        <v>34203085</v>
      </c>
      <c r="G74" s="1">
        <v>1.83</v>
      </c>
      <c r="H74" s="1">
        <v>4.5612857025932358</v>
      </c>
      <c r="I74" s="1">
        <v>1.8860289756243405</v>
      </c>
      <c r="J74" s="1">
        <v>1.6324807470177256</v>
      </c>
      <c r="K74" s="1">
        <v>-3.682342152507188</v>
      </c>
      <c r="L74" s="1">
        <v>4.9164819745842774</v>
      </c>
      <c r="M74" s="1">
        <v>3.6400001049041748</v>
      </c>
      <c r="N74" s="1">
        <v>1</v>
      </c>
      <c r="O74" s="1">
        <v>0.9329846751933194</v>
      </c>
      <c r="P74" s="1">
        <v>0.9329846751933194</v>
      </c>
      <c r="Q74" s="1">
        <v>1</v>
      </c>
      <c r="R74" s="1">
        <v>0.96533690096206171</v>
      </c>
      <c r="S74" s="1">
        <v>0.96533690096206171</v>
      </c>
      <c r="T74" s="1">
        <v>0.9329846751933194</v>
      </c>
      <c r="U74" s="1">
        <v>0.96533690096206171</v>
      </c>
      <c r="V74" s="1">
        <v>406.790663</v>
      </c>
      <c r="W74" s="1">
        <v>255.106009</v>
      </c>
      <c r="X74" s="1">
        <v>262.000766</v>
      </c>
      <c r="Y74" s="1">
        <v>74463.375599999999</v>
      </c>
      <c r="Z74" s="7">
        <v>47.410631459000001</v>
      </c>
      <c r="AA74" s="7">
        <v>51.180462366</v>
      </c>
      <c r="AB74" s="7">
        <v>125.19636285</v>
      </c>
      <c r="AC74" s="7" t="s">
        <v>445</v>
      </c>
      <c r="AD74" s="7">
        <v>65.382397247</v>
      </c>
    </row>
    <row r="75" spans="1:30" x14ac:dyDescent="0.25">
      <c r="A75" s="1">
        <v>53496</v>
      </c>
      <c r="B75" s="1">
        <v>20032000</v>
      </c>
      <c r="C75" s="1" t="s">
        <v>452</v>
      </c>
      <c r="D75" s="1">
        <v>111162</v>
      </c>
      <c r="E75" s="1" t="s">
        <v>464</v>
      </c>
      <c r="F75" s="1">
        <v>34203085</v>
      </c>
      <c r="G75" s="1">
        <v>1.83</v>
      </c>
      <c r="H75" s="1">
        <v>5.4432761338722715</v>
      </c>
      <c r="I75" s="1">
        <v>-4.9938977442603045</v>
      </c>
      <c r="J75" s="1">
        <v>-0.48117299522711537</v>
      </c>
      <c r="K75" s="1">
        <v>-5.5749237952763036</v>
      </c>
      <c r="L75" s="1">
        <v>5.7114253808113116</v>
      </c>
      <c r="M75" s="1">
        <v>3.6400001049041748</v>
      </c>
      <c r="N75" s="1">
        <v>1</v>
      </c>
      <c r="O75" s="1">
        <v>0.9329846751933194</v>
      </c>
      <c r="P75" s="1">
        <v>0.9329846751933194</v>
      </c>
      <c r="Q75" s="1">
        <v>1</v>
      </c>
      <c r="R75" s="1">
        <v>0.96533690096206171</v>
      </c>
      <c r="S75" s="1">
        <v>0.96533690096206171</v>
      </c>
      <c r="T75" s="1">
        <v>0.9329846751933194</v>
      </c>
      <c r="U75" s="1">
        <v>0.96533690096206171</v>
      </c>
      <c r="V75" s="1">
        <v>406.790663</v>
      </c>
      <c r="W75" s="1">
        <v>255.106009</v>
      </c>
      <c r="X75" s="1">
        <v>262.000766</v>
      </c>
      <c r="Y75" s="1">
        <v>74463.375599999999</v>
      </c>
      <c r="Z75" s="7">
        <v>40.672609037999997</v>
      </c>
      <c r="AA75" s="7">
        <v>42.725504841999999</v>
      </c>
      <c r="AB75" s="7" t="s">
        <v>444</v>
      </c>
      <c r="AC75" s="7">
        <v>507.01416952</v>
      </c>
      <c r="AD75" s="7">
        <v>42.846823479999998</v>
      </c>
    </row>
    <row r="76" spans="1:30" x14ac:dyDescent="0.25">
      <c r="A76" s="1">
        <v>53497</v>
      </c>
      <c r="B76" s="1">
        <v>20013000</v>
      </c>
      <c r="C76" s="1" t="s">
        <v>451</v>
      </c>
      <c r="D76" s="1">
        <v>111073</v>
      </c>
      <c r="E76" s="1" t="s">
        <v>466</v>
      </c>
      <c r="F76" s="1">
        <v>34203085</v>
      </c>
      <c r="G76" s="1">
        <v>1.83</v>
      </c>
      <c r="H76" s="1">
        <v>20.764353837540671</v>
      </c>
      <c r="I76" s="1">
        <v>-15.143035870913149</v>
      </c>
      <c r="J76" s="1">
        <v>2.0029789588748246</v>
      </c>
      <c r="K76" s="1">
        <v>-20.127769987102347</v>
      </c>
      <c r="L76" s="1">
        <v>19.86750621138674</v>
      </c>
      <c r="M76" s="1">
        <v>9.75</v>
      </c>
      <c r="N76" s="1">
        <v>1</v>
      </c>
      <c r="O76" s="1">
        <v>0.9329846751933194</v>
      </c>
      <c r="P76" s="1">
        <v>0.9329846751933194</v>
      </c>
      <c r="Q76" s="1">
        <v>1</v>
      </c>
      <c r="R76" s="1">
        <v>0.96533690096206171</v>
      </c>
      <c r="S76" s="1">
        <v>0.96533690096206171</v>
      </c>
      <c r="T76" s="1">
        <v>0.9329846751933194</v>
      </c>
      <c r="U76" s="1">
        <v>0.96533690096206171</v>
      </c>
      <c r="V76" s="1">
        <v>406.790663</v>
      </c>
      <c r="W76" s="1">
        <v>255.106009</v>
      </c>
      <c r="X76" s="1">
        <v>262.000766</v>
      </c>
      <c r="Y76" s="1">
        <v>74463.375599999999</v>
      </c>
      <c r="Z76" s="7">
        <v>10.979862717</v>
      </c>
      <c r="AA76" s="7">
        <v>10.462432146999999</v>
      </c>
      <c r="AB76" s="7" t="s">
        <v>444</v>
      </c>
      <c r="AC76" s="7" t="s">
        <v>445</v>
      </c>
      <c r="AD76" s="7">
        <v>11.144549530999999</v>
      </c>
    </row>
    <row r="77" spans="1:30" x14ac:dyDescent="0.25">
      <c r="A77" s="1">
        <v>53498</v>
      </c>
      <c r="B77" s="1">
        <v>20012000</v>
      </c>
      <c r="C77" s="1" t="s">
        <v>451</v>
      </c>
      <c r="D77" s="1">
        <v>111066</v>
      </c>
      <c r="E77" s="1" t="s">
        <v>466</v>
      </c>
      <c r="F77" s="1">
        <v>34203085</v>
      </c>
      <c r="G77" s="1">
        <v>1.83</v>
      </c>
      <c r="H77" s="1">
        <v>-1.2331200248332488</v>
      </c>
      <c r="I77" s="1">
        <v>6.7427572292253597</v>
      </c>
      <c r="J77" s="1">
        <v>-10.287565637030992</v>
      </c>
      <c r="K77" s="1">
        <v>4.33480445361268</v>
      </c>
      <c r="L77" s="1">
        <v>9.7311717502886168</v>
      </c>
      <c r="M77" s="1">
        <v>9.75</v>
      </c>
      <c r="N77" s="1">
        <v>1</v>
      </c>
      <c r="O77" s="1">
        <v>0.9329846751933194</v>
      </c>
      <c r="P77" s="1">
        <v>0.9329846751933194</v>
      </c>
      <c r="Q77" s="1">
        <v>1</v>
      </c>
      <c r="R77" s="1">
        <v>0.96533690096206171</v>
      </c>
      <c r="S77" s="1">
        <v>0.96533690096206171</v>
      </c>
      <c r="T77" s="1">
        <v>0.9329846751933194</v>
      </c>
      <c r="U77" s="1">
        <v>0.96533690096206171</v>
      </c>
      <c r="V77" s="1">
        <v>406.790663</v>
      </c>
      <c r="W77" s="1">
        <v>255.106009</v>
      </c>
      <c r="X77" s="1">
        <v>262.000766</v>
      </c>
      <c r="Y77" s="1">
        <v>74463.375599999999</v>
      </c>
      <c r="Z77" s="7">
        <v>23.458513635999999</v>
      </c>
      <c r="AA77" s="7" t="s">
        <v>444</v>
      </c>
      <c r="AB77" s="7">
        <v>34.298615812000001</v>
      </c>
      <c r="AC77" s="7">
        <v>22.760985658999999</v>
      </c>
      <c r="AD77" s="7" t="s">
        <v>445</v>
      </c>
    </row>
    <row r="78" spans="1:30" x14ac:dyDescent="0.25">
      <c r="A78" s="1">
        <v>53499</v>
      </c>
      <c r="B78" s="1">
        <v>20057006</v>
      </c>
      <c r="C78" s="1" t="s">
        <v>451</v>
      </c>
      <c r="D78" s="1">
        <v>111210</v>
      </c>
      <c r="E78" s="1" t="s">
        <v>466</v>
      </c>
      <c r="F78" s="1">
        <v>34203085</v>
      </c>
      <c r="G78" s="1">
        <v>1.83</v>
      </c>
      <c r="H78" s="1">
        <v>6.9008461378683226</v>
      </c>
      <c r="I78" s="1">
        <v>1.5825613600836039</v>
      </c>
      <c r="J78" s="1">
        <v>2.4576449838247072</v>
      </c>
      <c r="K78" s="1">
        <v>-5.4705789609928859</v>
      </c>
      <c r="L78" s="1">
        <v>6.463020229282388</v>
      </c>
      <c r="M78" s="1">
        <v>9.75</v>
      </c>
      <c r="N78" s="1">
        <v>1</v>
      </c>
      <c r="O78" s="1">
        <v>0.9329846751933194</v>
      </c>
      <c r="P78" s="1">
        <v>0.9329846751933194</v>
      </c>
      <c r="Q78" s="1">
        <v>1</v>
      </c>
      <c r="R78" s="1">
        <v>0.96533690096206171</v>
      </c>
      <c r="S78" s="1">
        <v>0.96533690096206171</v>
      </c>
      <c r="T78" s="1">
        <v>0.9329846751933194</v>
      </c>
      <c r="U78" s="1">
        <v>0.96533690096206171</v>
      </c>
      <c r="V78" s="1">
        <v>406.790663</v>
      </c>
      <c r="W78" s="1">
        <v>255.106009</v>
      </c>
      <c r="X78" s="1">
        <v>262.000766</v>
      </c>
      <c r="Y78" s="1">
        <v>74463.375599999999</v>
      </c>
      <c r="Z78" s="7">
        <v>35.826435398000001</v>
      </c>
      <c r="AA78" s="7">
        <v>33.489972995999999</v>
      </c>
      <c r="AB78" s="7">
        <v>149.39543044000001</v>
      </c>
      <c r="AC78" s="7" t="s">
        <v>445</v>
      </c>
      <c r="AD78" s="7">
        <v>43.683149866000001</v>
      </c>
    </row>
    <row r="79" spans="1:30" x14ac:dyDescent="0.25">
      <c r="A79" s="1">
        <v>53500</v>
      </c>
      <c r="B79" s="1">
        <v>20024000</v>
      </c>
      <c r="C79" s="1" t="s">
        <v>451</v>
      </c>
      <c r="D79" s="1">
        <v>111128</v>
      </c>
      <c r="E79" s="1" t="s">
        <v>466</v>
      </c>
      <c r="F79" s="1">
        <v>34203085</v>
      </c>
      <c r="G79" s="1">
        <v>1.83</v>
      </c>
      <c r="H79" s="1">
        <v>8.2841455663881582</v>
      </c>
      <c r="I79" s="1">
        <v>-7.229147177389331</v>
      </c>
      <c r="J79" s="1">
        <v>-6.3851694653685405</v>
      </c>
      <c r="K79" s="1">
        <v>-11.420525304547082</v>
      </c>
      <c r="L79" s="1">
        <v>12.739960598827432</v>
      </c>
      <c r="M79" s="1">
        <v>9.75</v>
      </c>
      <c r="N79" s="1">
        <v>1</v>
      </c>
      <c r="O79" s="1">
        <v>0.9329846751933194</v>
      </c>
      <c r="P79" s="1">
        <v>0.9329846751933194</v>
      </c>
      <c r="Q79" s="1">
        <v>1</v>
      </c>
      <c r="R79" s="1">
        <v>0.96533690096206171</v>
      </c>
      <c r="S79" s="1">
        <v>0.96533690096206171</v>
      </c>
      <c r="T79" s="1">
        <v>0.9329846751933194</v>
      </c>
      <c r="U79" s="1">
        <v>0.96533690096206171</v>
      </c>
      <c r="V79" s="1">
        <v>406.790663</v>
      </c>
      <c r="W79" s="1">
        <v>255.106009</v>
      </c>
      <c r="X79" s="1">
        <v>262.000766</v>
      </c>
      <c r="Y79" s="1">
        <v>74463.375599999999</v>
      </c>
      <c r="Z79" s="7">
        <v>17.682161149999999</v>
      </c>
      <c r="AA79" s="7">
        <v>27.730784007</v>
      </c>
      <c r="AB79" s="7" t="s">
        <v>444</v>
      </c>
      <c r="AC79" s="7">
        <v>37.282883624999997</v>
      </c>
      <c r="AD79" s="7">
        <v>20.403805257999998</v>
      </c>
    </row>
    <row r="80" spans="1:30" x14ac:dyDescent="0.25">
      <c r="A80" s="1">
        <v>53501</v>
      </c>
      <c r="B80" s="1">
        <v>20022000</v>
      </c>
      <c r="C80" s="1" t="s">
        <v>451</v>
      </c>
      <c r="D80" s="1">
        <v>111121</v>
      </c>
      <c r="E80" s="1" t="s">
        <v>466</v>
      </c>
      <c r="F80" s="1">
        <v>34203085</v>
      </c>
      <c r="G80" s="1">
        <v>1.83</v>
      </c>
      <c r="H80" s="1">
        <v>2.4607047499892163</v>
      </c>
      <c r="I80" s="1">
        <v>-0.9586338319111648</v>
      </c>
      <c r="J80" s="1">
        <v>0.1194194354190995</v>
      </c>
      <c r="K80" s="1">
        <v>-4.4410770646712239</v>
      </c>
      <c r="L80" s="1">
        <v>4.0489077793703547</v>
      </c>
      <c r="M80" s="1">
        <v>9.75</v>
      </c>
      <c r="N80" s="1">
        <v>1</v>
      </c>
      <c r="O80" s="1">
        <v>0.9329846751933194</v>
      </c>
      <c r="P80" s="1">
        <v>0.9329846751933194</v>
      </c>
      <c r="Q80" s="1">
        <v>1</v>
      </c>
      <c r="R80" s="1">
        <v>0.96533690096206171</v>
      </c>
      <c r="S80" s="1">
        <v>0.96533690096206171</v>
      </c>
      <c r="T80" s="1">
        <v>0.9329846751933194</v>
      </c>
      <c r="U80" s="1">
        <v>0.96533690096206171</v>
      </c>
      <c r="V80" s="1">
        <v>406.790663</v>
      </c>
      <c r="W80" s="1">
        <v>255.106009</v>
      </c>
      <c r="X80" s="1">
        <v>262.000766</v>
      </c>
      <c r="Y80" s="1">
        <v>74463.375599999999</v>
      </c>
      <c r="Z80" s="7">
        <v>57.783753525000002</v>
      </c>
      <c r="AA80" s="7">
        <v>95.724321333999995</v>
      </c>
      <c r="AB80" s="7" t="s">
        <v>444</v>
      </c>
      <c r="AC80" s="7" t="s">
        <v>445</v>
      </c>
      <c r="AD80" s="7">
        <v>54.041310025999998</v>
      </c>
    </row>
    <row r="81" spans="1:30" x14ac:dyDescent="0.25">
      <c r="A81" s="1">
        <v>53502</v>
      </c>
      <c r="B81" s="1">
        <v>20026000</v>
      </c>
      <c r="C81" s="1" t="s">
        <v>451</v>
      </c>
      <c r="D81" s="1">
        <v>111136</v>
      </c>
      <c r="E81" s="1" t="s">
        <v>466</v>
      </c>
      <c r="F81" s="1">
        <v>34203085</v>
      </c>
      <c r="G81" s="1">
        <v>1.83</v>
      </c>
      <c r="H81" s="1">
        <v>11.300293032710208</v>
      </c>
      <c r="I81" s="1">
        <v>6.6012006504031948</v>
      </c>
      <c r="J81" s="1">
        <v>5.8619124180493856</v>
      </c>
      <c r="K81" s="1">
        <v>-7.1790025713432382</v>
      </c>
      <c r="L81" s="1">
        <v>11.938739712899459</v>
      </c>
      <c r="M81" s="1">
        <v>9.75</v>
      </c>
      <c r="N81" s="1">
        <v>1</v>
      </c>
      <c r="O81" s="1">
        <v>0.9329846751933194</v>
      </c>
      <c r="P81" s="1">
        <v>0.9329846751933194</v>
      </c>
      <c r="Q81" s="1">
        <v>1</v>
      </c>
      <c r="R81" s="1">
        <v>0.96533690096206171</v>
      </c>
      <c r="S81" s="1">
        <v>0.96533690096206171</v>
      </c>
      <c r="T81" s="1">
        <v>0.9329846751933194</v>
      </c>
      <c r="U81" s="1">
        <v>0.96533690096206171</v>
      </c>
      <c r="V81" s="1">
        <v>406.790663</v>
      </c>
      <c r="W81" s="1">
        <v>255.106009</v>
      </c>
      <c r="X81" s="1">
        <v>262.000766</v>
      </c>
      <c r="Y81" s="1">
        <v>74463.375599999999</v>
      </c>
      <c r="Z81" s="7">
        <v>18.935939862000001</v>
      </c>
      <c r="AA81" s="7">
        <v>20.062285399</v>
      </c>
      <c r="AB81" s="7">
        <v>35.055561640000001</v>
      </c>
      <c r="AC81" s="7" t="s">
        <v>445</v>
      </c>
      <c r="AD81" s="7">
        <v>33.049674330000002</v>
      </c>
    </row>
    <row r="82" spans="1:30" x14ac:dyDescent="0.25">
      <c r="A82" s="1">
        <v>53503</v>
      </c>
      <c r="B82" s="1">
        <v>20028000</v>
      </c>
      <c r="C82" s="1" t="s">
        <v>451</v>
      </c>
      <c r="D82" s="1">
        <v>111143</v>
      </c>
      <c r="E82" s="1" t="s">
        <v>466</v>
      </c>
      <c r="F82" s="1">
        <v>34203085</v>
      </c>
      <c r="G82" s="1">
        <v>1.83</v>
      </c>
      <c r="H82" s="1">
        <v>8.9789705136724631</v>
      </c>
      <c r="I82" s="1">
        <v>3.1173642219492743</v>
      </c>
      <c r="J82" s="1">
        <v>8.4525751858007805</v>
      </c>
      <c r="K82" s="1">
        <v>-8.638417839817965</v>
      </c>
      <c r="L82" s="1">
        <v>10.5484584576727</v>
      </c>
      <c r="M82" s="1">
        <v>9.75</v>
      </c>
      <c r="N82" s="1">
        <v>1</v>
      </c>
      <c r="O82" s="1">
        <v>0.9329846751933194</v>
      </c>
      <c r="P82" s="1">
        <v>0.9329846751933194</v>
      </c>
      <c r="Q82" s="1">
        <v>1</v>
      </c>
      <c r="R82" s="1">
        <v>0.96533690096206171</v>
      </c>
      <c r="S82" s="1">
        <v>0.96533690096206171</v>
      </c>
      <c r="T82" s="1">
        <v>0.9329846751933194</v>
      </c>
      <c r="U82" s="1">
        <v>0.96533690096206171</v>
      </c>
      <c r="V82" s="1">
        <v>406.790663</v>
      </c>
      <c r="W82" s="1">
        <v>255.106009</v>
      </c>
      <c r="X82" s="1">
        <v>262.000766</v>
      </c>
      <c r="Y82" s="1">
        <v>74463.375599999999</v>
      </c>
      <c r="Z82" s="7">
        <v>21.563486210000001</v>
      </c>
      <c r="AA82" s="7">
        <v>25.507492878000001</v>
      </c>
      <c r="AB82" s="7">
        <v>75.349755755000004</v>
      </c>
      <c r="AC82" s="7" t="s">
        <v>445</v>
      </c>
      <c r="AD82" s="7">
        <v>27.297160903999998</v>
      </c>
    </row>
    <row r="83" spans="1:30" x14ac:dyDescent="0.25">
      <c r="A83" s="1">
        <v>53504</v>
      </c>
      <c r="B83" s="1">
        <v>20032000</v>
      </c>
      <c r="C83" s="1" t="s">
        <v>451</v>
      </c>
      <c r="D83" s="1">
        <v>111164</v>
      </c>
      <c r="E83" s="1" t="s">
        <v>466</v>
      </c>
      <c r="F83" s="1">
        <v>34203085</v>
      </c>
      <c r="G83" s="1">
        <v>1.83</v>
      </c>
      <c r="H83" s="1">
        <v>5.4716944862035843</v>
      </c>
      <c r="I83" s="1">
        <v>-5.0097386903341823</v>
      </c>
      <c r="J83" s="1">
        <v>-0.32456148048799116</v>
      </c>
      <c r="K83" s="1">
        <v>-5.4321546666071461</v>
      </c>
      <c r="L83" s="1">
        <v>5.6529642123045578</v>
      </c>
      <c r="M83" s="1">
        <v>9.75</v>
      </c>
      <c r="N83" s="1">
        <v>1</v>
      </c>
      <c r="O83" s="1">
        <v>0.9329846751933194</v>
      </c>
      <c r="P83" s="1">
        <v>0.9329846751933194</v>
      </c>
      <c r="Q83" s="1">
        <v>1</v>
      </c>
      <c r="R83" s="1">
        <v>0.96533690096206171</v>
      </c>
      <c r="S83" s="1">
        <v>0.96533690096206171</v>
      </c>
      <c r="T83" s="1">
        <v>0.9329846751933194</v>
      </c>
      <c r="U83" s="1">
        <v>0.96533690096206171</v>
      </c>
      <c r="V83" s="1">
        <v>406.790663</v>
      </c>
      <c r="W83" s="1">
        <v>255.106009</v>
      </c>
      <c r="X83" s="1">
        <v>262.000766</v>
      </c>
      <c r="Y83" s="1">
        <v>74463.375599999999</v>
      </c>
      <c r="Z83" s="7">
        <v>41.103573984999997</v>
      </c>
      <c r="AA83" s="7">
        <v>42.498407585999999</v>
      </c>
      <c r="AB83" s="7" t="s">
        <v>444</v>
      </c>
      <c r="AC83" s="7">
        <v>752.14759841</v>
      </c>
      <c r="AD83" s="7">
        <v>43.999215702000001</v>
      </c>
    </row>
    <row r="84" spans="1:30" x14ac:dyDescent="0.25">
      <c r="A84" s="1">
        <v>53505</v>
      </c>
      <c r="B84" s="1">
        <v>20036000</v>
      </c>
      <c r="C84" s="1" t="s">
        <v>451</v>
      </c>
      <c r="D84" s="1">
        <v>111184</v>
      </c>
      <c r="E84" s="1" t="s">
        <v>466</v>
      </c>
      <c r="F84" s="1">
        <v>34203085</v>
      </c>
      <c r="G84" s="1">
        <v>1.83</v>
      </c>
      <c r="H84" s="1">
        <v>8.4008670771580665</v>
      </c>
      <c r="I84" s="1">
        <v>-5.1186903486449964</v>
      </c>
      <c r="J84" s="1">
        <v>1.3636690423284055</v>
      </c>
      <c r="K84" s="1">
        <v>-7.6941819446780597</v>
      </c>
      <c r="L84" s="1">
        <v>7.8142312417524922</v>
      </c>
      <c r="M84" s="1">
        <v>9.75</v>
      </c>
      <c r="N84" s="1">
        <v>1</v>
      </c>
      <c r="O84" s="1">
        <v>0.9329846751933194</v>
      </c>
      <c r="P84" s="1">
        <v>0.9329846751933194</v>
      </c>
      <c r="Q84" s="1">
        <v>1</v>
      </c>
      <c r="R84" s="1">
        <v>0.96533690096206171</v>
      </c>
      <c r="S84" s="1">
        <v>0.96533690096206171</v>
      </c>
      <c r="T84" s="1">
        <v>0.9329846751933194</v>
      </c>
      <c r="U84" s="1">
        <v>0.96533690096206171</v>
      </c>
      <c r="V84" s="1">
        <v>406.790663</v>
      </c>
      <c r="W84" s="1">
        <v>255.106009</v>
      </c>
      <c r="X84" s="1">
        <v>262.000766</v>
      </c>
      <c r="Y84" s="1">
        <v>74463.375599999999</v>
      </c>
      <c r="Z84" s="7">
        <v>29.458530030999999</v>
      </c>
      <c r="AA84" s="7">
        <v>27.331598960000001</v>
      </c>
      <c r="AB84" s="7" t="s">
        <v>444</v>
      </c>
      <c r="AC84" s="7" t="s">
        <v>445</v>
      </c>
      <c r="AD84" s="7">
        <v>30.769810140000001</v>
      </c>
    </row>
    <row r="85" spans="1:30" x14ac:dyDescent="0.25">
      <c r="A85" s="1">
        <v>53506</v>
      </c>
      <c r="B85" s="1">
        <v>20033000</v>
      </c>
      <c r="C85" s="1" t="s">
        <v>451</v>
      </c>
      <c r="D85" s="1">
        <v>111169</v>
      </c>
      <c r="E85" s="1" t="s">
        <v>466</v>
      </c>
      <c r="F85" s="1">
        <v>34203085</v>
      </c>
      <c r="G85" s="1">
        <v>1.83</v>
      </c>
      <c r="H85" s="1">
        <v>9.5697988534281357</v>
      </c>
      <c r="I85" s="1">
        <v>-8.6147813629145258</v>
      </c>
      <c r="J85" s="1">
        <v>-1.2264217476511163</v>
      </c>
      <c r="K85" s="1">
        <v>-9.0221422276118783</v>
      </c>
      <c r="L85" s="1">
        <v>10.245974750463812</v>
      </c>
      <c r="M85" s="1">
        <v>9.75</v>
      </c>
      <c r="N85" s="1">
        <v>1</v>
      </c>
      <c r="O85" s="1">
        <v>0.9329846751933194</v>
      </c>
      <c r="P85" s="1">
        <v>0.9329846751933194</v>
      </c>
      <c r="Q85" s="1">
        <v>1</v>
      </c>
      <c r="R85" s="1">
        <v>0.96533690096206171</v>
      </c>
      <c r="S85" s="1">
        <v>0.96533690096206171</v>
      </c>
      <c r="T85" s="1">
        <v>0.9329846751933194</v>
      </c>
      <c r="U85" s="1">
        <v>0.96533690096206171</v>
      </c>
      <c r="V85" s="1">
        <v>406.790663</v>
      </c>
      <c r="W85" s="1">
        <v>255.106009</v>
      </c>
      <c r="X85" s="1">
        <v>262.000766</v>
      </c>
      <c r="Y85" s="1">
        <v>74463.375599999999</v>
      </c>
      <c r="Z85" s="7">
        <v>22.229609944</v>
      </c>
      <c r="AA85" s="7">
        <v>23.870950852</v>
      </c>
      <c r="AB85" s="7" t="s">
        <v>444</v>
      </c>
      <c r="AC85" s="7">
        <v>198.31373529000001</v>
      </c>
      <c r="AD85" s="7">
        <v>26.093642884000001</v>
      </c>
    </row>
    <row r="86" spans="1:30" x14ac:dyDescent="0.25">
      <c r="A86" s="1">
        <v>53507</v>
      </c>
      <c r="B86" s="1">
        <v>20035000</v>
      </c>
      <c r="C86" s="1" t="s">
        <v>451</v>
      </c>
      <c r="D86" s="1">
        <v>111179</v>
      </c>
      <c r="E86" s="1" t="s">
        <v>466</v>
      </c>
      <c r="F86" s="1">
        <v>34203085</v>
      </c>
      <c r="G86" s="1">
        <v>1.83</v>
      </c>
      <c r="H86" s="1">
        <v>7.3074715335341933</v>
      </c>
      <c r="I86" s="1">
        <v>-4.3202147575608567</v>
      </c>
      <c r="J86" s="1">
        <v>1.4054957539508197</v>
      </c>
      <c r="K86" s="1">
        <v>-6.614829985604521</v>
      </c>
      <c r="L86" s="1">
        <v>6.7214208044783392</v>
      </c>
      <c r="M86" s="1">
        <v>9.75</v>
      </c>
      <c r="N86" s="1">
        <v>1</v>
      </c>
      <c r="O86" s="1">
        <v>0.9329846751933194</v>
      </c>
      <c r="P86" s="1">
        <v>0.9329846751933194</v>
      </c>
      <c r="Q86" s="1">
        <v>1</v>
      </c>
      <c r="R86" s="1">
        <v>0.96533690096206171</v>
      </c>
      <c r="S86" s="1">
        <v>0.96533690096206171</v>
      </c>
      <c r="T86" s="1">
        <v>0.9329846751933194</v>
      </c>
      <c r="U86" s="1">
        <v>0.96533690096206171</v>
      </c>
      <c r="V86" s="1">
        <v>406.790663</v>
      </c>
      <c r="W86" s="1">
        <v>255.106009</v>
      </c>
      <c r="X86" s="1">
        <v>262.000766</v>
      </c>
      <c r="Y86" s="1">
        <v>74463.375599999999</v>
      </c>
      <c r="Z86" s="7">
        <v>34.410667457000002</v>
      </c>
      <c r="AA86" s="7">
        <v>31.570773058</v>
      </c>
      <c r="AB86" s="7" t="s">
        <v>444</v>
      </c>
      <c r="AC86" s="7" t="s">
        <v>445</v>
      </c>
      <c r="AD86" s="7">
        <v>35.953738811000001</v>
      </c>
    </row>
    <row r="87" spans="1:30" x14ac:dyDescent="0.25">
      <c r="A87" s="1">
        <v>53508</v>
      </c>
      <c r="B87" s="1">
        <v>20034000</v>
      </c>
      <c r="C87" s="1" t="s">
        <v>451</v>
      </c>
      <c r="D87" s="1">
        <v>111174</v>
      </c>
      <c r="E87" s="1" t="s">
        <v>466</v>
      </c>
      <c r="F87" s="1">
        <v>34203085</v>
      </c>
      <c r="G87" s="1">
        <v>1.83</v>
      </c>
      <c r="H87" s="1">
        <v>5.2781792160166452</v>
      </c>
      <c r="I87" s="1">
        <v>1.1466398543030834</v>
      </c>
      <c r="J87" s="1">
        <v>4.8389215626246473</v>
      </c>
      <c r="K87" s="1">
        <v>-4.7244532582435959</v>
      </c>
      <c r="L87" s="1">
        <v>5.3913263394945767</v>
      </c>
      <c r="M87" s="1">
        <v>9.75</v>
      </c>
      <c r="N87" s="1">
        <v>1</v>
      </c>
      <c r="O87" s="1">
        <v>0.9329846751933194</v>
      </c>
      <c r="P87" s="1">
        <v>0.9329846751933194</v>
      </c>
      <c r="Q87" s="1">
        <v>1</v>
      </c>
      <c r="R87" s="1">
        <v>0.96533690096206171</v>
      </c>
      <c r="S87" s="1">
        <v>0.96533690096206171</v>
      </c>
      <c r="T87" s="1">
        <v>0.9329846751933194</v>
      </c>
      <c r="U87" s="1">
        <v>0.96533690096206171</v>
      </c>
      <c r="V87" s="1">
        <v>406.790663</v>
      </c>
      <c r="W87" s="1">
        <v>255.106009</v>
      </c>
      <c r="X87" s="1">
        <v>262.000766</v>
      </c>
      <c r="Y87" s="1">
        <v>74463.375599999999</v>
      </c>
      <c r="Z87" s="7">
        <v>43.146835482999997</v>
      </c>
      <c r="AA87" s="7">
        <v>44.093201122000004</v>
      </c>
      <c r="AB87" s="7">
        <v>206.57171142999999</v>
      </c>
      <c r="AC87" s="7" t="s">
        <v>445</v>
      </c>
      <c r="AD87" s="7">
        <v>50.739891624999998</v>
      </c>
    </row>
    <row r="88" spans="1:30" x14ac:dyDescent="0.25">
      <c r="A88" s="1">
        <v>53509</v>
      </c>
      <c r="B88" s="1">
        <v>20013000</v>
      </c>
      <c r="C88" s="1" t="s">
        <v>455</v>
      </c>
      <c r="D88" s="1">
        <v>111071</v>
      </c>
      <c r="E88" s="1" t="s">
        <v>469</v>
      </c>
      <c r="F88" s="1">
        <v>34203085</v>
      </c>
      <c r="G88" s="1">
        <v>1.83</v>
      </c>
      <c r="H88" s="1">
        <v>20.786851430430143</v>
      </c>
      <c r="I88" s="1">
        <v>-14.973149969389999</v>
      </c>
      <c r="J88" s="1">
        <v>2.2457587353673345</v>
      </c>
      <c r="K88" s="1">
        <v>-20.071173062535514</v>
      </c>
      <c r="L88" s="1">
        <v>19.788106122622416</v>
      </c>
      <c r="M88" s="1">
        <v>20.610000610351563</v>
      </c>
      <c r="N88" s="1">
        <v>1</v>
      </c>
      <c r="O88" s="1">
        <v>0.9329846751933194</v>
      </c>
      <c r="P88" s="1">
        <v>0.9329846751933194</v>
      </c>
      <c r="Q88" s="1">
        <v>1</v>
      </c>
      <c r="R88" s="1">
        <v>0.96533690096206171</v>
      </c>
      <c r="S88" s="1">
        <v>0.96533690096206171</v>
      </c>
      <c r="T88" s="1">
        <v>0.9329846751933194</v>
      </c>
      <c r="U88" s="1">
        <v>0.96533690096206171</v>
      </c>
      <c r="V88" s="1">
        <v>406.790663</v>
      </c>
      <c r="W88" s="1">
        <v>255.106009</v>
      </c>
      <c r="X88" s="1">
        <v>262.000766</v>
      </c>
      <c r="Y88" s="1">
        <v>74463.375599999999</v>
      </c>
      <c r="Z88" s="7">
        <v>11.027932106</v>
      </c>
      <c r="AA88" s="7">
        <v>10.450026365999999</v>
      </c>
      <c r="AB88" s="7" t="s">
        <v>444</v>
      </c>
      <c r="AC88" s="7" t="s">
        <v>445</v>
      </c>
      <c r="AD88" s="7">
        <v>11.178794871999999</v>
      </c>
    </row>
    <row r="89" spans="1:30" x14ac:dyDescent="0.25">
      <c r="A89" s="1">
        <v>53510</v>
      </c>
      <c r="B89" s="1">
        <v>20012000</v>
      </c>
      <c r="C89" s="1" t="s">
        <v>455</v>
      </c>
      <c r="D89" s="1">
        <v>111064</v>
      </c>
      <c r="E89" s="1" t="s">
        <v>469</v>
      </c>
      <c r="F89" s="1">
        <v>34203085</v>
      </c>
      <c r="G89" s="1">
        <v>1.83</v>
      </c>
      <c r="H89" s="1">
        <v>-0.99929815016105128</v>
      </c>
      <c r="I89" s="1">
        <v>6.6843823572889285</v>
      </c>
      <c r="J89" s="1">
        <v>-10.256110504338118</v>
      </c>
      <c r="K89" s="1">
        <v>4.6196626439393746</v>
      </c>
      <c r="L89" s="1">
        <v>9.7959647004695451</v>
      </c>
      <c r="M89" s="1">
        <v>20.610000610351563</v>
      </c>
      <c r="N89" s="1">
        <v>1</v>
      </c>
      <c r="O89" s="1">
        <v>0.9329846751933194</v>
      </c>
      <c r="P89" s="1">
        <v>0.9329846751933194</v>
      </c>
      <c r="Q89" s="1">
        <v>1</v>
      </c>
      <c r="R89" s="1">
        <v>0.96533690096206171</v>
      </c>
      <c r="S89" s="1">
        <v>0.96533690096206171</v>
      </c>
      <c r="T89" s="1">
        <v>0.9329846751933194</v>
      </c>
      <c r="U89" s="1">
        <v>0.96533690096206171</v>
      </c>
      <c r="V89" s="1">
        <v>406.790663</v>
      </c>
      <c r="W89" s="1">
        <v>255.106009</v>
      </c>
      <c r="X89" s="1">
        <v>262.000766</v>
      </c>
      <c r="Y89" s="1">
        <v>74463.375599999999</v>
      </c>
      <c r="Z89" s="7">
        <v>23.296738935</v>
      </c>
      <c r="AA89" s="7" t="s">
        <v>444</v>
      </c>
      <c r="AB89" s="7">
        <v>34.606879472999999</v>
      </c>
      <c r="AC89" s="7">
        <v>22.833859772</v>
      </c>
      <c r="AD89" s="7" t="s">
        <v>445</v>
      </c>
    </row>
    <row r="90" spans="1:30" x14ac:dyDescent="0.25">
      <c r="A90" s="1">
        <v>53511</v>
      </c>
      <c r="B90" s="1">
        <v>20014000</v>
      </c>
      <c r="C90" s="1" t="s">
        <v>455</v>
      </c>
      <c r="D90" s="1">
        <v>111077</v>
      </c>
      <c r="E90" s="1" t="s">
        <v>469</v>
      </c>
      <c r="F90" s="1">
        <v>34203085</v>
      </c>
      <c r="G90" s="1">
        <v>1.83</v>
      </c>
      <c r="H90" s="1">
        <v>16.474394228078591</v>
      </c>
      <c r="I90" s="1">
        <v>-3.9443611412426374</v>
      </c>
      <c r="J90" s="1">
        <v>8.6966953827209252</v>
      </c>
      <c r="K90" s="1">
        <v>-16.916631925017192</v>
      </c>
      <c r="L90" s="1">
        <v>15.335002563574303</v>
      </c>
      <c r="M90" s="1">
        <v>20.610000610351563</v>
      </c>
      <c r="N90" s="1">
        <v>1</v>
      </c>
      <c r="O90" s="1">
        <v>0.9329846751933194</v>
      </c>
      <c r="P90" s="1">
        <v>0.9329846751933194</v>
      </c>
      <c r="Q90" s="1">
        <v>1</v>
      </c>
      <c r="R90" s="1">
        <v>0.96533690096206171</v>
      </c>
      <c r="S90" s="1">
        <v>0.96533690096206171</v>
      </c>
      <c r="T90" s="1">
        <v>0.9329846751933194</v>
      </c>
      <c r="U90" s="1">
        <v>0.96533690096206171</v>
      </c>
      <c r="V90" s="1">
        <v>406.790663</v>
      </c>
      <c r="W90" s="1">
        <v>255.106009</v>
      </c>
      <c r="X90" s="1">
        <v>262.000766</v>
      </c>
      <c r="Y90" s="1">
        <v>74463.375599999999</v>
      </c>
      <c r="Z90" s="7">
        <v>14.520701477999999</v>
      </c>
      <c r="AA90" s="7">
        <v>13.447268510000001</v>
      </c>
      <c r="AB90" s="7" t="s">
        <v>444</v>
      </c>
      <c r="AC90" s="7" t="s">
        <v>445</v>
      </c>
      <c r="AD90" s="7">
        <v>13.449844428</v>
      </c>
    </row>
    <row r="91" spans="1:30" x14ac:dyDescent="0.25">
      <c r="A91" s="1">
        <v>53512</v>
      </c>
      <c r="B91" s="1">
        <v>20016000</v>
      </c>
      <c r="C91" s="1" t="s">
        <v>455</v>
      </c>
      <c r="D91" s="1">
        <v>111087</v>
      </c>
      <c r="E91" s="1" t="s">
        <v>469</v>
      </c>
      <c r="F91" s="1">
        <v>34203085</v>
      </c>
      <c r="G91" s="1">
        <v>1.83</v>
      </c>
      <c r="H91" s="1">
        <v>16.230141213682369</v>
      </c>
      <c r="I91" s="1">
        <v>-4.3353217037665335</v>
      </c>
      <c r="J91" s="1">
        <v>7.7117570796463015</v>
      </c>
      <c r="K91" s="1">
        <v>-16.202199292951256</v>
      </c>
      <c r="L91" s="1">
        <v>14.531572842281967</v>
      </c>
      <c r="M91" s="1">
        <v>20.610000610351563</v>
      </c>
      <c r="N91" s="1">
        <v>1</v>
      </c>
      <c r="O91" s="1">
        <v>0.9329846751933194</v>
      </c>
      <c r="P91" s="1">
        <v>0.9329846751933194</v>
      </c>
      <c r="Q91" s="1">
        <v>1</v>
      </c>
      <c r="R91" s="1">
        <v>0.96533690096206171</v>
      </c>
      <c r="S91" s="1">
        <v>0.96533690096206171</v>
      </c>
      <c r="T91" s="1">
        <v>0.9329846751933194</v>
      </c>
      <c r="U91" s="1">
        <v>0.96533690096206171</v>
      </c>
      <c r="V91" s="1">
        <v>406.790663</v>
      </c>
      <c r="W91" s="1">
        <v>255.106009</v>
      </c>
      <c r="X91" s="1">
        <v>262.000766</v>
      </c>
      <c r="Y91" s="1">
        <v>74463.375599999999</v>
      </c>
      <c r="Z91" s="7">
        <v>15.378818696</v>
      </c>
      <c r="AA91" s="7">
        <v>13.664690455000001</v>
      </c>
      <c r="AB91" s="7" t="s">
        <v>444</v>
      </c>
      <c r="AC91" s="7" t="s">
        <v>445</v>
      </c>
      <c r="AD91" s="7">
        <v>14.087007334000001</v>
      </c>
    </row>
    <row r="92" spans="1:30" x14ac:dyDescent="0.25">
      <c r="A92" s="1">
        <v>53513</v>
      </c>
      <c r="B92" s="1">
        <v>20017000</v>
      </c>
      <c r="C92" s="1" t="s">
        <v>455</v>
      </c>
      <c r="D92" s="1">
        <v>111092</v>
      </c>
      <c r="E92" s="1" t="s">
        <v>469</v>
      </c>
      <c r="F92" s="1">
        <v>34203085</v>
      </c>
      <c r="G92" s="1">
        <v>1.83</v>
      </c>
      <c r="H92" s="1">
        <v>0.57713669689033953</v>
      </c>
      <c r="I92" s="1">
        <v>11.88407435654821</v>
      </c>
      <c r="J92" s="1">
        <v>-16.776086854777979</v>
      </c>
      <c r="K92" s="1">
        <v>10.068199997899779</v>
      </c>
      <c r="L92" s="1">
        <v>17.073920446455887</v>
      </c>
      <c r="M92" s="1">
        <v>20.610000610351563</v>
      </c>
      <c r="N92" s="1">
        <v>1</v>
      </c>
      <c r="O92" s="1">
        <v>0.9329846751933194</v>
      </c>
      <c r="P92" s="1">
        <v>0.9329846751933194</v>
      </c>
      <c r="Q92" s="1">
        <v>1</v>
      </c>
      <c r="R92" s="1">
        <v>0.96533690096206171</v>
      </c>
      <c r="S92" s="1">
        <v>0.96533690096206171</v>
      </c>
      <c r="T92" s="1">
        <v>0.9329846751933194</v>
      </c>
      <c r="U92" s="1">
        <v>0.96533690096206171</v>
      </c>
      <c r="V92" s="1">
        <v>406.790663</v>
      </c>
      <c r="W92" s="1">
        <v>255.106009</v>
      </c>
      <c r="X92" s="1">
        <v>262.000766</v>
      </c>
      <c r="Y92" s="1">
        <v>74463.375599999999</v>
      </c>
      <c r="Z92" s="7">
        <v>12.939973405</v>
      </c>
      <c r="AA92" s="7">
        <v>411.39796088000003</v>
      </c>
      <c r="AB92" s="7">
        <v>19.027642861</v>
      </c>
      <c r="AC92" s="7">
        <v>13.570900931000001</v>
      </c>
      <c r="AD92" s="7" t="s">
        <v>445</v>
      </c>
    </row>
    <row r="93" spans="1:30" x14ac:dyDescent="0.25">
      <c r="A93" s="1">
        <v>53514</v>
      </c>
      <c r="B93" s="1">
        <v>20015000</v>
      </c>
      <c r="C93" s="1" t="s">
        <v>455</v>
      </c>
      <c r="D93" s="1">
        <v>111082</v>
      </c>
      <c r="E93" s="1" t="s">
        <v>469</v>
      </c>
      <c r="F93" s="1">
        <v>34203085</v>
      </c>
      <c r="G93" s="1">
        <v>1.83</v>
      </c>
      <c r="H93" s="1">
        <v>5.350944897235836</v>
      </c>
      <c r="I93" s="1">
        <v>10.033734656371131</v>
      </c>
      <c r="J93" s="1">
        <v>-9.7788442958773203</v>
      </c>
      <c r="K93" s="1">
        <v>5.45035472357013</v>
      </c>
      <c r="L93" s="1">
        <v>13.292325038545329</v>
      </c>
      <c r="M93" s="1">
        <v>20.610000610351563</v>
      </c>
      <c r="N93" s="1">
        <v>1</v>
      </c>
      <c r="O93" s="1">
        <v>0.9329846751933194</v>
      </c>
      <c r="P93" s="1">
        <v>0.9329846751933194</v>
      </c>
      <c r="Q93" s="1">
        <v>1</v>
      </c>
      <c r="R93" s="1">
        <v>0.96533690096206171</v>
      </c>
      <c r="S93" s="1">
        <v>0.96533690096206171</v>
      </c>
      <c r="T93" s="1">
        <v>0.9329846751933194</v>
      </c>
      <c r="U93" s="1">
        <v>0.96533690096206171</v>
      </c>
      <c r="V93" s="1">
        <v>406.790663</v>
      </c>
      <c r="W93" s="1">
        <v>255.106009</v>
      </c>
      <c r="X93" s="1">
        <v>262.000766</v>
      </c>
      <c r="Y93" s="1">
        <v>74463.375599999999</v>
      </c>
      <c r="Z93" s="7">
        <v>16.905821311</v>
      </c>
      <c r="AA93" s="7">
        <v>43.479994003999998</v>
      </c>
      <c r="AB93" s="7">
        <v>22.720977790999999</v>
      </c>
      <c r="AC93" s="7">
        <v>23.997094970999999</v>
      </c>
      <c r="AD93" s="7" t="s">
        <v>445</v>
      </c>
    </row>
    <row r="94" spans="1:30" x14ac:dyDescent="0.25">
      <c r="A94" s="1">
        <v>53515</v>
      </c>
      <c r="B94" s="1">
        <v>20002000</v>
      </c>
      <c r="C94" s="1" t="s">
        <v>455</v>
      </c>
      <c r="D94" s="1">
        <v>111007</v>
      </c>
      <c r="E94" s="1" t="s">
        <v>469</v>
      </c>
      <c r="F94" s="1">
        <v>34203085</v>
      </c>
      <c r="G94" s="1">
        <v>1.83</v>
      </c>
      <c r="H94" s="1">
        <v>-1.4007940757235917</v>
      </c>
      <c r="I94" s="1">
        <v>6.8244794195369636</v>
      </c>
      <c r="J94" s="1">
        <v>-10.406201569396455</v>
      </c>
      <c r="K94" s="1">
        <v>4.3436735275785736</v>
      </c>
      <c r="L94" s="1">
        <v>9.7824551608140133</v>
      </c>
      <c r="M94" s="1">
        <v>20.610000610351563</v>
      </c>
      <c r="N94" s="1">
        <v>1</v>
      </c>
      <c r="O94" s="1">
        <v>0.9329846751933194</v>
      </c>
      <c r="P94" s="1">
        <v>0.9329846751933194</v>
      </c>
      <c r="Q94" s="1">
        <v>1</v>
      </c>
      <c r="R94" s="1">
        <v>0.96533690096206171</v>
      </c>
      <c r="S94" s="1">
        <v>0.96533690096206171</v>
      </c>
      <c r="T94" s="1">
        <v>0.9329846751933194</v>
      </c>
      <c r="U94" s="1">
        <v>0.96533690096206171</v>
      </c>
      <c r="V94" s="1">
        <v>406.790663</v>
      </c>
      <c r="W94" s="1">
        <v>255.106009</v>
      </c>
      <c r="X94" s="1">
        <v>262.000766</v>
      </c>
      <c r="Y94" s="1">
        <v>74463.375599999999</v>
      </c>
      <c r="Z94" s="7">
        <v>23.330292655000001</v>
      </c>
      <c r="AA94" s="7" t="s">
        <v>444</v>
      </c>
      <c r="AB94" s="7">
        <v>33.875919805000002</v>
      </c>
      <c r="AC94" s="7">
        <v>22.49009847</v>
      </c>
      <c r="AD94" s="7" t="s">
        <v>445</v>
      </c>
    </row>
    <row r="95" spans="1:30" x14ac:dyDescent="0.25">
      <c r="A95" s="1">
        <v>53516</v>
      </c>
      <c r="B95" s="1">
        <v>20001000</v>
      </c>
      <c r="C95" s="1" t="s">
        <v>455</v>
      </c>
      <c r="D95" s="1">
        <v>111002</v>
      </c>
      <c r="E95" s="1" t="s">
        <v>469</v>
      </c>
      <c r="F95" s="1">
        <v>34203085</v>
      </c>
      <c r="G95" s="1">
        <v>1.83</v>
      </c>
      <c r="H95" s="1">
        <v>17.33613160567818</v>
      </c>
      <c r="I95" s="1">
        <v>-5.0618988881039542</v>
      </c>
      <c r="J95" s="1">
        <v>7.4761576644444272</v>
      </c>
      <c r="K95" s="1">
        <v>-17.12530621081666</v>
      </c>
      <c r="L95" s="1">
        <v>15.24110025115939</v>
      </c>
      <c r="M95" s="1">
        <v>20.610000610351563</v>
      </c>
      <c r="N95" s="1">
        <v>1</v>
      </c>
      <c r="O95" s="1">
        <v>0.9329846751933194</v>
      </c>
      <c r="P95" s="1">
        <v>0.9329846751933194</v>
      </c>
      <c r="Q95" s="1">
        <v>1</v>
      </c>
      <c r="R95" s="1">
        <v>0.96533690096206171</v>
      </c>
      <c r="S95" s="1">
        <v>0.96533690096206171</v>
      </c>
      <c r="T95" s="1">
        <v>0.9329846751933194</v>
      </c>
      <c r="U95" s="1">
        <v>0.96533690096206171</v>
      </c>
      <c r="V95" s="1">
        <v>406.790663</v>
      </c>
      <c r="W95" s="1">
        <v>255.106009</v>
      </c>
      <c r="X95" s="1">
        <v>262.000766</v>
      </c>
      <c r="Y95" s="1">
        <v>74463.375599999999</v>
      </c>
      <c r="Z95" s="7">
        <v>14.616326448000001</v>
      </c>
      <c r="AA95" s="7">
        <v>12.729129564000001</v>
      </c>
      <c r="AB95" s="7" t="s">
        <v>444</v>
      </c>
      <c r="AC95" s="7" t="s">
        <v>445</v>
      </c>
      <c r="AD95" s="7">
        <v>13.273771024</v>
      </c>
    </row>
    <row r="96" spans="1:30" x14ac:dyDescent="0.25">
      <c r="A96" s="1">
        <v>53517</v>
      </c>
      <c r="B96" s="1">
        <v>20006000</v>
      </c>
      <c r="C96" s="1" t="s">
        <v>455</v>
      </c>
      <c r="D96" s="1">
        <v>111029</v>
      </c>
      <c r="E96" s="1" t="s">
        <v>469</v>
      </c>
      <c r="F96" s="1">
        <v>34203085</v>
      </c>
      <c r="G96" s="1">
        <v>1.83</v>
      </c>
      <c r="H96" s="1">
        <v>3.7846638248569464</v>
      </c>
      <c r="I96" s="1">
        <v>6.6944310232984181</v>
      </c>
      <c r="J96" s="1">
        <v>-6.4915780880166922</v>
      </c>
      <c r="K96" s="1">
        <v>2.8290278994057942</v>
      </c>
      <c r="L96" s="1">
        <v>9.0048446056491489</v>
      </c>
      <c r="M96" s="1">
        <v>20.610000610351563</v>
      </c>
      <c r="N96" s="1">
        <v>1</v>
      </c>
      <c r="O96" s="1">
        <v>0.9329846751933194</v>
      </c>
      <c r="P96" s="1">
        <v>0.9329846751933194</v>
      </c>
      <c r="Q96" s="1">
        <v>1</v>
      </c>
      <c r="R96" s="1">
        <v>0.96533690096206171</v>
      </c>
      <c r="S96" s="1">
        <v>0.96533690096206171</v>
      </c>
      <c r="T96" s="1">
        <v>0.9329846751933194</v>
      </c>
      <c r="U96" s="1">
        <v>0.96533690096206171</v>
      </c>
      <c r="V96" s="1">
        <v>406.790663</v>
      </c>
      <c r="W96" s="1">
        <v>255.106009</v>
      </c>
      <c r="X96" s="1">
        <v>262.000766</v>
      </c>
      <c r="Y96" s="1">
        <v>74463.375599999999</v>
      </c>
      <c r="Z96" s="7">
        <v>25.431327509999999</v>
      </c>
      <c r="AA96" s="7">
        <v>61.888015412000001</v>
      </c>
      <c r="AB96" s="7">
        <v>34.553431818</v>
      </c>
      <c r="AC96" s="7">
        <v>36.655358411999998</v>
      </c>
      <c r="AD96" s="7" t="s">
        <v>445</v>
      </c>
    </row>
    <row r="97" spans="1:30" x14ac:dyDescent="0.25">
      <c r="A97" s="1">
        <v>53518</v>
      </c>
      <c r="B97" s="1">
        <v>20005000</v>
      </c>
      <c r="C97" s="1" t="s">
        <v>455</v>
      </c>
      <c r="D97" s="1">
        <v>111024</v>
      </c>
      <c r="E97" s="1" t="s">
        <v>469</v>
      </c>
      <c r="F97" s="1">
        <v>34203085</v>
      </c>
      <c r="G97" s="1">
        <v>1.83</v>
      </c>
      <c r="H97" s="1">
        <v>18.270757317325955</v>
      </c>
      <c r="I97" s="1">
        <v>-4.5605484918824768</v>
      </c>
      <c r="J97" s="1">
        <v>9.0392963597602041</v>
      </c>
      <c r="K97" s="1">
        <v>-18.372917368803179</v>
      </c>
      <c r="L97" s="1">
        <v>16.57454665829011</v>
      </c>
      <c r="M97" s="1">
        <v>20.610000610351563</v>
      </c>
      <c r="N97" s="1">
        <v>1</v>
      </c>
      <c r="O97" s="1">
        <v>0.9329846751933194</v>
      </c>
      <c r="P97" s="1">
        <v>0.9329846751933194</v>
      </c>
      <c r="Q97" s="1">
        <v>1</v>
      </c>
      <c r="R97" s="1">
        <v>0.96533690096206171</v>
      </c>
      <c r="S97" s="1">
        <v>0.96533690096206171</v>
      </c>
      <c r="T97" s="1">
        <v>0.9329846751933194</v>
      </c>
      <c r="U97" s="1">
        <v>0.96533690096206171</v>
      </c>
      <c r="V97" s="1">
        <v>406.790663</v>
      </c>
      <c r="W97" s="1">
        <v>255.106009</v>
      </c>
      <c r="X97" s="1">
        <v>262.000766</v>
      </c>
      <c r="Y97" s="1">
        <v>74463.375599999999</v>
      </c>
      <c r="Z97" s="7">
        <v>13.359970252</v>
      </c>
      <c r="AA97" s="7">
        <v>12.026827121</v>
      </c>
      <c r="AB97" s="7" t="s">
        <v>444</v>
      </c>
      <c r="AC97" s="7" t="s">
        <v>445</v>
      </c>
      <c r="AD97" s="7">
        <v>12.304511998000001</v>
      </c>
    </row>
    <row r="98" spans="1:30" x14ac:dyDescent="0.25">
      <c r="A98" s="1">
        <v>53519</v>
      </c>
      <c r="B98" s="1">
        <v>20010000</v>
      </c>
      <c r="C98" s="1" t="s">
        <v>455</v>
      </c>
      <c r="D98" s="1">
        <v>111054</v>
      </c>
      <c r="E98" s="1" t="s">
        <v>469</v>
      </c>
      <c r="F98" s="1">
        <v>34203085</v>
      </c>
      <c r="G98" s="1">
        <v>1.83</v>
      </c>
      <c r="H98" s="1">
        <v>-2.8931328826310221</v>
      </c>
      <c r="I98" s="1">
        <v>2.6180019138876407</v>
      </c>
      <c r="J98" s="1">
        <v>-7.7126585479411034</v>
      </c>
      <c r="K98" s="1">
        <v>-5.0858059976068519</v>
      </c>
      <c r="L98" s="1">
        <v>6.7851525963234964</v>
      </c>
      <c r="M98" s="1">
        <v>20.610000610351563</v>
      </c>
      <c r="N98" s="1">
        <v>1</v>
      </c>
      <c r="O98" s="1">
        <v>0.9329846751933194</v>
      </c>
      <c r="P98" s="1">
        <v>0.9329846751933194</v>
      </c>
      <c r="Q98" s="1">
        <v>1</v>
      </c>
      <c r="R98" s="1">
        <v>0.96533690096206171</v>
      </c>
      <c r="S98" s="1">
        <v>0.96533690096206171</v>
      </c>
      <c r="T98" s="1">
        <v>0.9329846751933194</v>
      </c>
      <c r="U98" s="1">
        <v>0.96533690096206171</v>
      </c>
      <c r="V98" s="1">
        <v>406.790663</v>
      </c>
      <c r="W98" s="1">
        <v>255.106009</v>
      </c>
      <c r="X98" s="1">
        <v>262.000766</v>
      </c>
      <c r="Y98" s="1">
        <v>74463.375599999999</v>
      </c>
      <c r="Z98" s="7">
        <v>34.078061040999998</v>
      </c>
      <c r="AA98" s="7" t="s">
        <v>444</v>
      </c>
      <c r="AB98" s="7">
        <v>89.912842991000005</v>
      </c>
      <c r="AC98" s="7">
        <v>30.693701730000001</v>
      </c>
      <c r="AD98" s="7">
        <v>47.063709013</v>
      </c>
    </row>
    <row r="99" spans="1:30" x14ac:dyDescent="0.25">
      <c r="A99" s="1">
        <v>53520</v>
      </c>
      <c r="B99" s="1">
        <v>20009000</v>
      </c>
      <c r="C99" s="1" t="s">
        <v>455</v>
      </c>
      <c r="D99" s="1">
        <v>111047</v>
      </c>
      <c r="E99" s="1" t="s">
        <v>469</v>
      </c>
      <c r="F99" s="1">
        <v>34203085</v>
      </c>
      <c r="G99" s="1">
        <v>1.83</v>
      </c>
      <c r="H99" s="1">
        <v>11.284974745238713</v>
      </c>
      <c r="I99" s="1">
        <v>-4.9461544194143716</v>
      </c>
      <c r="J99" s="1">
        <v>2.5211728026088567</v>
      </c>
      <c r="K99" s="1">
        <v>-10.896827136927543</v>
      </c>
      <c r="L99" s="1">
        <v>10.25942929188308</v>
      </c>
      <c r="M99" s="1">
        <v>20.610000610351563</v>
      </c>
      <c r="N99" s="1">
        <v>1</v>
      </c>
      <c r="O99" s="1">
        <v>0.9329846751933194</v>
      </c>
      <c r="P99" s="1">
        <v>0.9329846751933194</v>
      </c>
      <c r="Q99" s="1">
        <v>1</v>
      </c>
      <c r="R99" s="1">
        <v>0.96533690096206171</v>
      </c>
      <c r="S99" s="1">
        <v>0.96533690096206171</v>
      </c>
      <c r="T99" s="1">
        <v>0.9329846751933194</v>
      </c>
      <c r="U99" s="1">
        <v>0.96533690096206171</v>
      </c>
      <c r="V99" s="1">
        <v>406.790663</v>
      </c>
      <c r="W99" s="1">
        <v>255.106009</v>
      </c>
      <c r="X99" s="1">
        <v>262.000766</v>
      </c>
      <c r="Y99" s="1">
        <v>74463.375599999999</v>
      </c>
      <c r="Z99" s="7">
        <v>22.199145895000001</v>
      </c>
      <c r="AA99" s="7">
        <v>20.090875462</v>
      </c>
      <c r="AB99" s="7" t="s">
        <v>444</v>
      </c>
      <c r="AC99" s="7" t="s">
        <v>445</v>
      </c>
      <c r="AD99" s="7">
        <v>21.432465570000002</v>
      </c>
    </row>
    <row r="100" spans="1:30" x14ac:dyDescent="0.25">
      <c r="A100" s="1">
        <v>53521</v>
      </c>
      <c r="B100" s="1">
        <v>21001000</v>
      </c>
      <c r="C100" s="1" t="s">
        <v>455</v>
      </c>
      <c r="D100" s="1">
        <v>111229</v>
      </c>
      <c r="E100" s="1" t="s">
        <v>469</v>
      </c>
      <c r="F100" s="1">
        <v>34203085</v>
      </c>
      <c r="G100" s="1">
        <v>1.83</v>
      </c>
      <c r="H100" s="1">
        <v>6.3927800237395891</v>
      </c>
      <c r="I100" s="1">
        <v>-5.9448579766925906</v>
      </c>
      <c r="J100" s="1">
        <v>-1.3975140031432067</v>
      </c>
      <c r="K100" s="1">
        <v>-6.1882499376038949</v>
      </c>
      <c r="L100" s="1">
        <v>7.1946745839926818</v>
      </c>
      <c r="M100" s="1">
        <v>20.610000610351563</v>
      </c>
      <c r="N100" s="1">
        <v>1</v>
      </c>
      <c r="O100" s="1">
        <v>0.9329846751933194</v>
      </c>
      <c r="P100" s="1">
        <v>0.9329846751933194</v>
      </c>
      <c r="Q100" s="1">
        <v>1</v>
      </c>
      <c r="R100" s="1">
        <v>0.96533690096206171</v>
      </c>
      <c r="S100" s="1">
        <v>0.96533690096206171</v>
      </c>
      <c r="T100" s="1">
        <v>0.9329846751933194</v>
      </c>
      <c r="U100" s="1">
        <v>0.96533690096206171</v>
      </c>
      <c r="V100" s="1">
        <v>406.790663</v>
      </c>
      <c r="W100" s="1">
        <v>255.106009</v>
      </c>
      <c r="X100" s="1">
        <v>262.000766</v>
      </c>
      <c r="Y100" s="1">
        <v>74463.375599999999</v>
      </c>
      <c r="Z100" s="7">
        <v>32.081412393000001</v>
      </c>
      <c r="AA100" s="7">
        <v>36.231063177999999</v>
      </c>
      <c r="AB100" s="7" t="s">
        <v>444</v>
      </c>
      <c r="AC100" s="7">
        <v>173.91252252999999</v>
      </c>
      <c r="AD100" s="7">
        <v>38.501103225000001</v>
      </c>
    </row>
    <row r="101" spans="1:30" x14ac:dyDescent="0.25">
      <c r="A101" s="1">
        <v>53522</v>
      </c>
      <c r="B101" s="1">
        <v>26001000</v>
      </c>
      <c r="C101" s="1" t="s">
        <v>455</v>
      </c>
      <c r="D101" s="1">
        <v>111247</v>
      </c>
      <c r="E101" s="1" t="s">
        <v>469</v>
      </c>
      <c r="F101" s="1">
        <v>34203085</v>
      </c>
      <c r="G101" s="1">
        <v>1.83</v>
      </c>
      <c r="H101" s="1">
        <v>6.3128158539989228</v>
      </c>
      <c r="I101" s="1">
        <v>-5.5998237046198263</v>
      </c>
      <c r="J101" s="1">
        <v>-1.1233000947176899</v>
      </c>
      <c r="K101" s="1">
        <v>-6.1355344093040847</v>
      </c>
      <c r="L101" s="1">
        <v>6.9436387720901287</v>
      </c>
      <c r="M101" s="1">
        <v>20.610000610351563</v>
      </c>
      <c r="N101" s="1">
        <v>1</v>
      </c>
      <c r="O101" s="1">
        <v>0.9329846751933194</v>
      </c>
      <c r="P101" s="1">
        <v>0.9329846751933194</v>
      </c>
      <c r="Q101" s="1">
        <v>1</v>
      </c>
      <c r="R101" s="1">
        <v>0.96533690096206171</v>
      </c>
      <c r="S101" s="1">
        <v>0.96533690096206171</v>
      </c>
      <c r="T101" s="1">
        <v>0.9329846751933194</v>
      </c>
      <c r="U101" s="1">
        <v>0.96533690096206171</v>
      </c>
      <c r="V101" s="1">
        <v>406.790663</v>
      </c>
      <c r="W101" s="1">
        <v>255.106009</v>
      </c>
      <c r="X101" s="1">
        <v>262.000766</v>
      </c>
      <c r="Y101" s="1">
        <v>74463.375599999999</v>
      </c>
      <c r="Z101" s="7">
        <v>33.277416316999997</v>
      </c>
      <c r="AA101" s="7">
        <v>36.702667470999998</v>
      </c>
      <c r="AB101" s="7" t="s">
        <v>444</v>
      </c>
      <c r="AC101" s="7">
        <v>216.61121602</v>
      </c>
      <c r="AD101" s="7">
        <v>38.840490373000002</v>
      </c>
    </row>
    <row r="102" spans="1:30" x14ac:dyDescent="0.25">
      <c r="A102" s="1">
        <v>53523</v>
      </c>
      <c r="B102" s="1">
        <v>20024000</v>
      </c>
      <c r="C102" s="1" t="s">
        <v>455</v>
      </c>
      <c r="D102" s="1">
        <v>111127</v>
      </c>
      <c r="E102" s="1" t="s">
        <v>469</v>
      </c>
      <c r="F102" s="1">
        <v>34203085</v>
      </c>
      <c r="G102" s="1">
        <v>1.83</v>
      </c>
      <c r="H102" s="1">
        <v>8.3078063040918693</v>
      </c>
      <c r="I102" s="1">
        <v>-7.2970723890567619</v>
      </c>
      <c r="J102" s="1">
        <v>-6.1435527397153704</v>
      </c>
      <c r="K102" s="1">
        <v>-11.126116318497582</v>
      </c>
      <c r="L102" s="1">
        <v>12.562581864780283</v>
      </c>
      <c r="M102" s="1">
        <v>20.610000610351563</v>
      </c>
      <c r="N102" s="1">
        <v>1</v>
      </c>
      <c r="O102" s="1">
        <v>0.9329846751933194</v>
      </c>
      <c r="P102" s="1">
        <v>0.9329846751933194</v>
      </c>
      <c r="Q102" s="1">
        <v>1</v>
      </c>
      <c r="R102" s="1">
        <v>0.96533690096206171</v>
      </c>
      <c r="S102" s="1">
        <v>0.96533690096206171</v>
      </c>
      <c r="T102" s="1">
        <v>0.9329846751933194</v>
      </c>
      <c r="U102" s="1">
        <v>0.96533690096206171</v>
      </c>
      <c r="V102" s="1">
        <v>406.790663</v>
      </c>
      <c r="W102" s="1">
        <v>255.106009</v>
      </c>
      <c r="X102" s="1">
        <v>262.000766</v>
      </c>
      <c r="Y102" s="1">
        <v>74463.375599999999</v>
      </c>
      <c r="Z102" s="7">
        <v>17.945945945999998</v>
      </c>
      <c r="AA102" s="7">
        <v>27.648958368999999</v>
      </c>
      <c r="AB102" s="7" t="s">
        <v>444</v>
      </c>
      <c r="AC102" s="7">
        <v>38.788492085999998</v>
      </c>
      <c r="AD102" s="7">
        <v>20.970172931</v>
      </c>
    </row>
    <row r="103" spans="1:30" x14ac:dyDescent="0.25">
      <c r="A103" s="1">
        <v>53524</v>
      </c>
      <c r="B103" s="1">
        <v>20022000</v>
      </c>
      <c r="C103" s="1" t="s">
        <v>455</v>
      </c>
      <c r="D103" s="1">
        <v>111118</v>
      </c>
      <c r="E103" s="1" t="s">
        <v>469</v>
      </c>
      <c r="F103" s="1">
        <v>34203085</v>
      </c>
      <c r="G103" s="1">
        <v>1.83</v>
      </c>
      <c r="H103" s="1">
        <v>2.5022146728511396</v>
      </c>
      <c r="I103" s="1">
        <v>-0.82138754803352376</v>
      </c>
      <c r="J103" s="1">
        <v>0.3431869145099975</v>
      </c>
      <c r="K103" s="1">
        <v>-4.351840489888037</v>
      </c>
      <c r="L103" s="1">
        <v>4.0056930331813589</v>
      </c>
      <c r="M103" s="1">
        <v>20.610000610351563</v>
      </c>
      <c r="N103" s="1">
        <v>1</v>
      </c>
      <c r="O103" s="1">
        <v>0.9329846751933194</v>
      </c>
      <c r="P103" s="1">
        <v>0.9329846751933194</v>
      </c>
      <c r="Q103" s="1">
        <v>1</v>
      </c>
      <c r="R103" s="1">
        <v>0.96533690096206171</v>
      </c>
      <c r="S103" s="1">
        <v>0.96533690096206171</v>
      </c>
      <c r="T103" s="1">
        <v>0.9329846751933194</v>
      </c>
      <c r="U103" s="1">
        <v>0.96533690096206171</v>
      </c>
      <c r="V103" s="1">
        <v>406.790663</v>
      </c>
      <c r="W103" s="1">
        <v>255.106009</v>
      </c>
      <c r="X103" s="1">
        <v>262.000766</v>
      </c>
      <c r="Y103" s="1">
        <v>74463.375599999999</v>
      </c>
      <c r="Z103" s="7">
        <v>58.417932172</v>
      </c>
      <c r="AA103" s="7">
        <v>94.119735141000007</v>
      </c>
      <c r="AB103" s="7" t="s">
        <v>444</v>
      </c>
      <c r="AC103" s="7" t="s">
        <v>445</v>
      </c>
      <c r="AD103" s="7">
        <v>55.169958465999997</v>
      </c>
    </row>
    <row r="104" spans="1:30" x14ac:dyDescent="0.25">
      <c r="A104" s="1">
        <v>53525</v>
      </c>
      <c r="B104" s="1">
        <v>20026000</v>
      </c>
      <c r="C104" s="1" t="s">
        <v>455</v>
      </c>
      <c r="D104" s="1">
        <v>111133</v>
      </c>
      <c r="E104" s="1" t="s">
        <v>469</v>
      </c>
      <c r="F104" s="1">
        <v>34203085</v>
      </c>
      <c r="G104" s="1">
        <v>1.83</v>
      </c>
      <c r="H104" s="1">
        <v>11.538324205539636</v>
      </c>
      <c r="I104" s="1">
        <v>6.8507758564594941</v>
      </c>
      <c r="J104" s="1">
        <v>5.8891586797436233</v>
      </c>
      <c r="K104" s="1">
        <v>-7.2020948861678669</v>
      </c>
      <c r="L104" s="1">
        <v>12.172474285434287</v>
      </c>
      <c r="M104" s="1">
        <v>20.610000610351563</v>
      </c>
      <c r="N104" s="1">
        <v>1</v>
      </c>
      <c r="O104" s="1">
        <v>0.9329846751933194</v>
      </c>
      <c r="P104" s="1">
        <v>0.9329846751933194</v>
      </c>
      <c r="Q104" s="1">
        <v>1</v>
      </c>
      <c r="R104" s="1">
        <v>0.96533690096206171</v>
      </c>
      <c r="S104" s="1">
        <v>0.96533690096206171</v>
      </c>
      <c r="T104" s="1">
        <v>0.9329846751933194</v>
      </c>
      <c r="U104" s="1">
        <v>0.96533690096206171</v>
      </c>
      <c r="V104" s="1">
        <v>406.790663</v>
      </c>
      <c r="W104" s="1">
        <v>255.106009</v>
      </c>
      <c r="X104" s="1">
        <v>262.000766</v>
      </c>
      <c r="Y104" s="1">
        <v>74463.375599999999</v>
      </c>
      <c r="Z104" s="7">
        <v>18.553132039000001</v>
      </c>
      <c r="AA104" s="7">
        <v>19.627778584000001</v>
      </c>
      <c r="AB104" s="7">
        <v>33.742049942000001</v>
      </c>
      <c r="AC104" s="7" t="s">
        <v>445</v>
      </c>
      <c r="AD104" s="7">
        <v>32.940499733999999</v>
      </c>
    </row>
    <row r="105" spans="1:30" x14ac:dyDescent="0.25">
      <c r="A105" s="1">
        <v>53526</v>
      </c>
      <c r="B105" s="1">
        <v>20028000</v>
      </c>
      <c r="C105" s="1" t="s">
        <v>455</v>
      </c>
      <c r="D105" s="1">
        <v>111142</v>
      </c>
      <c r="E105" s="1" t="s">
        <v>469</v>
      </c>
      <c r="F105" s="1">
        <v>34203085</v>
      </c>
      <c r="G105" s="1">
        <v>1.83</v>
      </c>
      <c r="H105" s="1">
        <v>9.1022776741672082</v>
      </c>
      <c r="I105" s="1">
        <v>3.3614202663269523</v>
      </c>
      <c r="J105" s="1">
        <v>8.5945449756721342</v>
      </c>
      <c r="K105" s="1">
        <v>-8.6559906228043548</v>
      </c>
      <c r="L105" s="1">
        <v>10.738858599809197</v>
      </c>
      <c r="M105" s="1">
        <v>20.610000610351563</v>
      </c>
      <c r="N105" s="1">
        <v>1</v>
      </c>
      <c r="O105" s="1">
        <v>0.9329846751933194</v>
      </c>
      <c r="P105" s="1">
        <v>0.9329846751933194</v>
      </c>
      <c r="Q105" s="1">
        <v>1</v>
      </c>
      <c r="R105" s="1">
        <v>0.96533690096206171</v>
      </c>
      <c r="S105" s="1">
        <v>0.96533690096206171</v>
      </c>
      <c r="T105" s="1">
        <v>0.9329846751933194</v>
      </c>
      <c r="U105" s="1">
        <v>0.96533690096206171</v>
      </c>
      <c r="V105" s="1">
        <v>406.790663</v>
      </c>
      <c r="W105" s="1">
        <v>255.106009</v>
      </c>
      <c r="X105" s="1">
        <v>262.000766</v>
      </c>
      <c r="Y105" s="1">
        <v>74463.375599999999</v>
      </c>
      <c r="Z105" s="7">
        <v>21.163435223</v>
      </c>
      <c r="AA105" s="7">
        <v>25.148399935</v>
      </c>
      <c r="AB105" s="7">
        <v>69.806378878000004</v>
      </c>
      <c r="AC105" s="7" t="s">
        <v>445</v>
      </c>
      <c r="AD105" s="7">
        <v>27.239713998999999</v>
      </c>
    </row>
    <row r="106" spans="1:30" x14ac:dyDescent="0.25">
      <c r="A106" s="1">
        <v>53527</v>
      </c>
      <c r="B106" s="1">
        <v>20030000</v>
      </c>
      <c r="C106" s="1" t="s">
        <v>455</v>
      </c>
      <c r="D106" s="1">
        <v>111149</v>
      </c>
      <c r="E106" s="1" t="s">
        <v>469</v>
      </c>
      <c r="F106" s="1">
        <v>34203085</v>
      </c>
      <c r="G106" s="1">
        <v>1.83</v>
      </c>
      <c r="H106" s="1">
        <v>11.275160925503611</v>
      </c>
      <c r="I106" s="1">
        <v>-4.8178086587791524</v>
      </c>
      <c r="J106" s="1">
        <v>2.6352249294228294</v>
      </c>
      <c r="K106" s="1">
        <v>-10.900337857512593</v>
      </c>
      <c r="L106" s="1">
        <v>10.215738065174099</v>
      </c>
      <c r="M106" s="1">
        <v>20.610000610351563</v>
      </c>
      <c r="N106" s="1">
        <v>1</v>
      </c>
      <c r="O106" s="1">
        <v>0.9329846751933194</v>
      </c>
      <c r="P106" s="1">
        <v>0.9329846751933194</v>
      </c>
      <c r="Q106" s="1">
        <v>1</v>
      </c>
      <c r="R106" s="1">
        <v>0.96533690096206171</v>
      </c>
      <c r="S106" s="1">
        <v>0.96533690096206171</v>
      </c>
      <c r="T106" s="1">
        <v>0.9329846751933194</v>
      </c>
      <c r="U106" s="1">
        <v>0.96533690096206171</v>
      </c>
      <c r="V106" s="1">
        <v>406.790663</v>
      </c>
      <c r="W106" s="1">
        <v>255.106009</v>
      </c>
      <c r="X106" s="1">
        <v>262.000766</v>
      </c>
      <c r="Y106" s="1">
        <v>74463.375599999999</v>
      </c>
      <c r="Z106" s="7">
        <v>22.298365270000001</v>
      </c>
      <c r="AA106" s="7">
        <v>20.109232810000002</v>
      </c>
      <c r="AB106" s="7" t="s">
        <v>444</v>
      </c>
      <c r="AC106" s="7" t="s">
        <v>445</v>
      </c>
      <c r="AD106" s="7">
        <v>21.425240644999999</v>
      </c>
    </row>
    <row r="107" spans="1:30" x14ac:dyDescent="0.25">
      <c r="A107" s="1">
        <v>53528</v>
      </c>
      <c r="B107" s="1">
        <v>20031000</v>
      </c>
      <c r="C107" s="1" t="s">
        <v>455</v>
      </c>
      <c r="D107" s="1">
        <v>111156</v>
      </c>
      <c r="E107" s="1" t="s">
        <v>469</v>
      </c>
      <c r="F107" s="1">
        <v>34203085</v>
      </c>
      <c r="G107" s="1">
        <v>1.83</v>
      </c>
      <c r="H107" s="1">
        <v>-2.92682196305147</v>
      </c>
      <c r="I107" s="1">
        <v>2.6115172965409092</v>
      </c>
      <c r="J107" s="1">
        <v>-7.3967299605040466</v>
      </c>
      <c r="K107" s="1">
        <v>-4.7382249723783492</v>
      </c>
      <c r="L107" s="1">
        <v>6.453601291815855</v>
      </c>
      <c r="M107" s="1">
        <v>20.610000610351563</v>
      </c>
      <c r="N107" s="1">
        <v>1</v>
      </c>
      <c r="O107" s="1">
        <v>0.9329846751933194</v>
      </c>
      <c r="P107" s="1">
        <v>0.9329846751933194</v>
      </c>
      <c r="Q107" s="1">
        <v>1</v>
      </c>
      <c r="R107" s="1">
        <v>0.96533690096206171</v>
      </c>
      <c r="S107" s="1">
        <v>0.96533690096206171</v>
      </c>
      <c r="T107" s="1">
        <v>0.9329846751933194</v>
      </c>
      <c r="U107" s="1">
        <v>0.96533690096206171</v>
      </c>
      <c r="V107" s="1">
        <v>406.790663</v>
      </c>
      <c r="W107" s="1">
        <v>255.106009</v>
      </c>
      <c r="X107" s="1">
        <v>262.000766</v>
      </c>
      <c r="Y107" s="1">
        <v>74463.375599999999</v>
      </c>
      <c r="Z107" s="7">
        <v>35.880183045999999</v>
      </c>
      <c r="AA107" s="7" t="s">
        <v>444</v>
      </c>
      <c r="AB107" s="7">
        <v>90.138587235000003</v>
      </c>
      <c r="AC107" s="7">
        <v>32.047400793999998</v>
      </c>
      <c r="AD107" s="7">
        <v>50.589508938999998</v>
      </c>
    </row>
    <row r="108" spans="1:30" x14ac:dyDescent="0.25">
      <c r="A108" s="1">
        <v>53529</v>
      </c>
      <c r="B108" s="1">
        <v>20053006</v>
      </c>
      <c r="C108" s="1" t="s">
        <v>455</v>
      </c>
      <c r="D108" s="1">
        <v>111198</v>
      </c>
      <c r="E108" s="1" t="s">
        <v>469</v>
      </c>
      <c r="F108" s="1">
        <v>34203085</v>
      </c>
      <c r="G108" s="1">
        <v>1.83</v>
      </c>
      <c r="H108" s="1">
        <v>10.933239048760676</v>
      </c>
      <c r="I108" s="1">
        <v>6.1658470308908289</v>
      </c>
      <c r="J108" s="1">
        <v>6.1736959959901831</v>
      </c>
      <c r="K108" s="1">
        <v>-7.6185683498062406</v>
      </c>
      <c r="L108" s="1">
        <v>11.961272451893894</v>
      </c>
      <c r="M108" s="1">
        <v>20.610000610351563</v>
      </c>
      <c r="N108" s="1">
        <v>1</v>
      </c>
      <c r="O108" s="1">
        <v>0.9329846751933194</v>
      </c>
      <c r="P108" s="1">
        <v>0.9329846751933194</v>
      </c>
      <c r="Q108" s="1">
        <v>1</v>
      </c>
      <c r="R108" s="1">
        <v>0.96533690096206171</v>
      </c>
      <c r="S108" s="1">
        <v>0.96533690096206171</v>
      </c>
      <c r="T108" s="1">
        <v>0.9329846751933194</v>
      </c>
      <c r="U108" s="1">
        <v>0.96533690096206171</v>
      </c>
      <c r="V108" s="1">
        <v>406.790663</v>
      </c>
      <c r="W108" s="1">
        <v>255.106009</v>
      </c>
      <c r="X108" s="1">
        <v>262.000766</v>
      </c>
      <c r="Y108" s="1">
        <v>74463.375599999999</v>
      </c>
      <c r="Z108" s="7">
        <v>18.898384382</v>
      </c>
      <c r="AA108" s="7">
        <v>20.769394768000002</v>
      </c>
      <c r="AB108" s="7">
        <v>37.601346376999999</v>
      </c>
      <c r="AC108" s="7" t="s">
        <v>445</v>
      </c>
      <c r="AD108" s="7">
        <v>31.085122603999999</v>
      </c>
    </row>
    <row r="109" spans="1:30" x14ac:dyDescent="0.25">
      <c r="A109" s="1">
        <v>53530</v>
      </c>
      <c r="B109" s="1">
        <v>20013000</v>
      </c>
      <c r="C109" s="1" t="s">
        <v>454</v>
      </c>
      <c r="D109" s="1">
        <v>111070</v>
      </c>
      <c r="E109" s="1" t="s">
        <v>468</v>
      </c>
      <c r="F109" s="1">
        <v>34203085</v>
      </c>
      <c r="G109" s="1">
        <v>1.83</v>
      </c>
      <c r="H109" s="1">
        <v>20.772172287086686</v>
      </c>
      <c r="I109" s="1">
        <v>-14.984986384720919</v>
      </c>
      <c r="J109" s="1">
        <v>2.2133264320238339</v>
      </c>
      <c r="K109" s="1">
        <v>-20.069536465671469</v>
      </c>
      <c r="L109" s="1">
        <v>19.786971410436205</v>
      </c>
      <c r="M109" s="1">
        <v>18.600000381469727</v>
      </c>
      <c r="N109" s="1">
        <v>1</v>
      </c>
      <c r="O109" s="1">
        <v>0.9329846751933194</v>
      </c>
      <c r="P109" s="1">
        <v>0.9329846751933194</v>
      </c>
      <c r="Q109" s="1">
        <v>1</v>
      </c>
      <c r="R109" s="1">
        <v>0.96533690096206171</v>
      </c>
      <c r="S109" s="1">
        <v>0.96533690096206171</v>
      </c>
      <c r="T109" s="1">
        <v>0.9329846751933194</v>
      </c>
      <c r="U109" s="1">
        <v>0.96533690096206171</v>
      </c>
      <c r="V109" s="1">
        <v>406.790663</v>
      </c>
      <c r="W109" s="1">
        <v>255.106009</v>
      </c>
      <c r="X109" s="1">
        <v>262.000766</v>
      </c>
      <c r="Y109" s="1">
        <v>74463.375599999999</v>
      </c>
      <c r="Z109" s="7">
        <v>11.028621865</v>
      </c>
      <c r="AA109" s="7">
        <v>10.458117796</v>
      </c>
      <c r="AB109" s="7" t="s">
        <v>444</v>
      </c>
      <c r="AC109" s="7" t="s">
        <v>445</v>
      </c>
      <c r="AD109" s="7">
        <v>11.179788007999999</v>
      </c>
    </row>
    <row r="110" spans="1:30" x14ac:dyDescent="0.25">
      <c r="A110" s="1">
        <v>53531</v>
      </c>
      <c r="B110" s="1">
        <v>20012000</v>
      </c>
      <c r="C110" s="1" t="s">
        <v>454</v>
      </c>
      <c r="D110" s="1">
        <v>111063</v>
      </c>
      <c r="E110" s="1" t="s">
        <v>468</v>
      </c>
      <c r="F110" s="1">
        <v>34203085</v>
      </c>
      <c r="G110" s="1">
        <v>1.83</v>
      </c>
      <c r="H110" s="1">
        <v>-1.0302840656334329</v>
      </c>
      <c r="I110" s="1">
        <v>6.7047843330129497</v>
      </c>
      <c r="J110" s="1">
        <v>-10.272235329673116</v>
      </c>
      <c r="K110" s="1">
        <v>4.5890602741522786</v>
      </c>
      <c r="L110" s="1">
        <v>9.7990240942310649</v>
      </c>
      <c r="M110" s="1">
        <v>18.600000381469727</v>
      </c>
      <c r="N110" s="1">
        <v>1</v>
      </c>
      <c r="O110" s="1">
        <v>0.9329846751933194</v>
      </c>
      <c r="P110" s="1">
        <v>0.9329846751933194</v>
      </c>
      <c r="Q110" s="1">
        <v>1</v>
      </c>
      <c r="R110" s="1">
        <v>0.96533690096206171</v>
      </c>
      <c r="S110" s="1">
        <v>0.96533690096206171</v>
      </c>
      <c r="T110" s="1">
        <v>0.9329846751933194</v>
      </c>
      <c r="U110" s="1">
        <v>0.96533690096206171</v>
      </c>
      <c r="V110" s="1">
        <v>406.790663</v>
      </c>
      <c r="W110" s="1">
        <v>255.106009</v>
      </c>
      <c r="X110" s="1">
        <v>262.000766</v>
      </c>
      <c r="Y110" s="1">
        <v>74463.375599999999</v>
      </c>
      <c r="Z110" s="7">
        <v>23.289153150000001</v>
      </c>
      <c r="AA110" s="7" t="s">
        <v>444</v>
      </c>
      <c r="AB110" s="7">
        <v>34.498531366000002</v>
      </c>
      <c r="AC110" s="7">
        <v>22.796446608</v>
      </c>
      <c r="AD110" s="7" t="s">
        <v>445</v>
      </c>
    </row>
    <row r="111" spans="1:30" x14ac:dyDescent="0.25">
      <c r="A111" s="1">
        <v>53532</v>
      </c>
      <c r="B111" s="1">
        <v>20002000</v>
      </c>
      <c r="C111" s="1" t="s">
        <v>454</v>
      </c>
      <c r="D111" s="1">
        <v>111006</v>
      </c>
      <c r="E111" s="1" t="s">
        <v>468</v>
      </c>
      <c r="F111" s="1">
        <v>34203085</v>
      </c>
      <c r="G111" s="1">
        <v>1.83</v>
      </c>
      <c r="H111" s="1">
        <v>-1.4317461536834544</v>
      </c>
      <c r="I111" s="1">
        <v>6.8436996303570652</v>
      </c>
      <c r="J111" s="1">
        <v>-10.422360232243971</v>
      </c>
      <c r="K111" s="1">
        <v>4.3142529226953972</v>
      </c>
      <c r="L111" s="1">
        <v>9.7865149382866292</v>
      </c>
      <c r="M111" s="1">
        <v>18.600000381469727</v>
      </c>
      <c r="N111" s="1">
        <v>1</v>
      </c>
      <c r="O111" s="1">
        <v>0.9329846751933194</v>
      </c>
      <c r="P111" s="1">
        <v>0.9329846751933194</v>
      </c>
      <c r="Q111" s="1">
        <v>1</v>
      </c>
      <c r="R111" s="1">
        <v>0.96533690096206171</v>
      </c>
      <c r="S111" s="1">
        <v>0.96533690096206171</v>
      </c>
      <c r="T111" s="1">
        <v>0.9329846751933194</v>
      </c>
      <c r="U111" s="1">
        <v>0.96533690096206171</v>
      </c>
      <c r="V111" s="1">
        <v>406.790663</v>
      </c>
      <c r="W111" s="1">
        <v>255.106009</v>
      </c>
      <c r="X111" s="1">
        <v>262.000766</v>
      </c>
      <c r="Y111" s="1">
        <v>74463.375599999999</v>
      </c>
      <c r="Z111" s="7">
        <v>23.320199626000001</v>
      </c>
      <c r="AA111" s="7" t="s">
        <v>444</v>
      </c>
      <c r="AB111" s="7">
        <v>33.777972413000001</v>
      </c>
      <c r="AC111" s="7">
        <v>22.453679791999999</v>
      </c>
      <c r="AD111" s="7" t="s">
        <v>445</v>
      </c>
    </row>
    <row r="112" spans="1:30" x14ac:dyDescent="0.25">
      <c r="A112" s="1">
        <v>53533</v>
      </c>
      <c r="B112" s="1">
        <v>20001000</v>
      </c>
      <c r="C112" s="1" t="s">
        <v>454</v>
      </c>
      <c r="D112" s="1">
        <v>111001</v>
      </c>
      <c r="E112" s="1" t="s">
        <v>468</v>
      </c>
      <c r="F112" s="1">
        <v>34203085</v>
      </c>
      <c r="G112" s="1">
        <v>1.83</v>
      </c>
      <c r="H112" s="1">
        <v>17.320871589667139</v>
      </c>
      <c r="I112" s="1">
        <v>-5.0851235217779855</v>
      </c>
      <c r="J112" s="1">
        <v>7.4443059450360085</v>
      </c>
      <c r="K112" s="1">
        <v>-17.112280830024826</v>
      </c>
      <c r="L112" s="1">
        <v>15.223343081151343</v>
      </c>
      <c r="M112" s="1">
        <v>18.600000381469727</v>
      </c>
      <c r="N112" s="1">
        <v>1</v>
      </c>
      <c r="O112" s="1">
        <v>0.9329846751933194</v>
      </c>
      <c r="P112" s="1">
        <v>0.9329846751933194</v>
      </c>
      <c r="Q112" s="1">
        <v>1</v>
      </c>
      <c r="R112" s="1">
        <v>0.96533690096206171</v>
      </c>
      <c r="S112" s="1">
        <v>0.96533690096206171</v>
      </c>
      <c r="T112" s="1">
        <v>0.9329846751933194</v>
      </c>
      <c r="U112" s="1">
        <v>0.96533690096206171</v>
      </c>
      <c r="V112" s="1">
        <v>406.790663</v>
      </c>
      <c r="W112" s="1">
        <v>255.106009</v>
      </c>
      <c r="X112" s="1">
        <v>262.000766</v>
      </c>
      <c r="Y112" s="1">
        <v>74463.375599999999</v>
      </c>
      <c r="Z112" s="7">
        <v>14.634542011000001</v>
      </c>
      <c r="AA112" s="7">
        <v>12.741225187</v>
      </c>
      <c r="AB112" s="7" t="s">
        <v>444</v>
      </c>
      <c r="AC112" s="7" t="s">
        <v>445</v>
      </c>
      <c r="AD112" s="7">
        <v>13.284635811999999</v>
      </c>
    </row>
    <row r="113" spans="1:30" x14ac:dyDescent="0.25">
      <c r="A113" s="1">
        <v>53534</v>
      </c>
      <c r="B113" s="1">
        <v>20006000</v>
      </c>
      <c r="C113" s="1" t="s">
        <v>454</v>
      </c>
      <c r="D113" s="1">
        <v>111028</v>
      </c>
      <c r="E113" s="1" t="s">
        <v>468</v>
      </c>
      <c r="F113" s="1">
        <v>34203085</v>
      </c>
      <c r="G113" s="1">
        <v>1.83</v>
      </c>
      <c r="H113" s="1">
        <v>3.7533838967306217</v>
      </c>
      <c r="I113" s="1">
        <v>6.6734750431345464</v>
      </c>
      <c r="J113" s="1">
        <v>-6.5074089241914752</v>
      </c>
      <c r="K113" s="1">
        <v>2.8397832484335694</v>
      </c>
      <c r="L113" s="1">
        <v>8.9952361663238154</v>
      </c>
      <c r="M113" s="1">
        <v>18.600000381469727</v>
      </c>
      <c r="N113" s="1">
        <v>1</v>
      </c>
      <c r="O113" s="1">
        <v>0.9329846751933194</v>
      </c>
      <c r="P113" s="1">
        <v>0.9329846751933194</v>
      </c>
      <c r="Q113" s="1">
        <v>1</v>
      </c>
      <c r="R113" s="1">
        <v>0.96533690096206171</v>
      </c>
      <c r="S113" s="1">
        <v>0.96533690096206171</v>
      </c>
      <c r="T113" s="1">
        <v>0.9329846751933194</v>
      </c>
      <c r="U113" s="1">
        <v>0.96533690096206171</v>
      </c>
      <c r="V113" s="1">
        <v>406.790663</v>
      </c>
      <c r="W113" s="1">
        <v>255.106009</v>
      </c>
      <c r="X113" s="1">
        <v>262.000766</v>
      </c>
      <c r="Y113" s="1">
        <v>74463.375599999999</v>
      </c>
      <c r="Z113" s="7">
        <v>25.459560655000001</v>
      </c>
      <c r="AA113" s="7">
        <v>62.412111176000003</v>
      </c>
      <c r="AB113" s="7">
        <v>34.665076352</v>
      </c>
      <c r="AC113" s="7">
        <v>36.563752702999999</v>
      </c>
      <c r="AD113" s="7" t="s">
        <v>445</v>
      </c>
    </row>
    <row r="114" spans="1:30" x14ac:dyDescent="0.25">
      <c r="A114" s="1">
        <v>53535</v>
      </c>
      <c r="B114" s="1">
        <v>20005000</v>
      </c>
      <c r="C114" s="1" t="s">
        <v>454</v>
      </c>
      <c r="D114" s="1">
        <v>111023</v>
      </c>
      <c r="E114" s="1" t="s">
        <v>468</v>
      </c>
      <c r="F114" s="1">
        <v>34203085</v>
      </c>
      <c r="G114" s="1">
        <v>1.83</v>
      </c>
      <c r="H114" s="1">
        <v>18.25551679902469</v>
      </c>
      <c r="I114" s="1">
        <v>-4.5839235170000565</v>
      </c>
      <c r="J114" s="1">
        <v>9.0074250103229545</v>
      </c>
      <c r="K114" s="1">
        <v>-18.359741728886846</v>
      </c>
      <c r="L114" s="1">
        <v>16.555283688202035</v>
      </c>
      <c r="M114" s="1">
        <v>18.600000381469727</v>
      </c>
      <c r="N114" s="1">
        <v>1</v>
      </c>
      <c r="O114" s="1">
        <v>0.9329846751933194</v>
      </c>
      <c r="P114" s="1">
        <v>0.9329846751933194</v>
      </c>
      <c r="Q114" s="1">
        <v>1</v>
      </c>
      <c r="R114" s="1">
        <v>0.96533690096206171</v>
      </c>
      <c r="S114" s="1">
        <v>0.96533690096206171</v>
      </c>
      <c r="T114" s="1">
        <v>0.9329846751933194</v>
      </c>
      <c r="U114" s="1">
        <v>0.96533690096206171</v>
      </c>
      <c r="V114" s="1">
        <v>406.790663</v>
      </c>
      <c r="W114" s="1">
        <v>255.106009</v>
      </c>
      <c r="X114" s="1">
        <v>262.000766</v>
      </c>
      <c r="Y114" s="1">
        <v>74463.375599999999</v>
      </c>
      <c r="Z114" s="7">
        <v>13.376678855</v>
      </c>
      <c r="AA114" s="7">
        <v>12.037702497</v>
      </c>
      <c r="AB114" s="7" t="s">
        <v>444</v>
      </c>
      <c r="AC114" s="7" t="s">
        <v>445</v>
      </c>
      <c r="AD114" s="7">
        <v>12.314059815</v>
      </c>
    </row>
    <row r="115" spans="1:30" x14ac:dyDescent="0.25">
      <c r="A115" s="1">
        <v>53536</v>
      </c>
      <c r="B115" s="1">
        <v>20010000</v>
      </c>
      <c r="C115" s="1" t="s">
        <v>454</v>
      </c>
      <c r="D115" s="1">
        <v>111053</v>
      </c>
      <c r="E115" s="1" t="s">
        <v>468</v>
      </c>
      <c r="F115" s="1">
        <v>34203085</v>
      </c>
      <c r="G115" s="1">
        <v>1.83</v>
      </c>
      <c r="H115" s="1">
        <v>-2.9072983588820311</v>
      </c>
      <c r="I115" s="1">
        <v>2.6372213982523087</v>
      </c>
      <c r="J115" s="1">
        <v>-7.7456039844288114</v>
      </c>
      <c r="K115" s="1">
        <v>-5.1152258343866333</v>
      </c>
      <c r="L115" s="1">
        <v>6.8274851772528899</v>
      </c>
      <c r="M115" s="1">
        <v>18.600000381469727</v>
      </c>
      <c r="N115" s="1">
        <v>1</v>
      </c>
      <c r="O115" s="1">
        <v>0.9329846751933194</v>
      </c>
      <c r="P115" s="1">
        <v>0.9329846751933194</v>
      </c>
      <c r="Q115" s="1">
        <v>1</v>
      </c>
      <c r="R115" s="1">
        <v>0.96533690096206171</v>
      </c>
      <c r="S115" s="1">
        <v>0.96533690096206171</v>
      </c>
      <c r="T115" s="1">
        <v>0.9329846751933194</v>
      </c>
      <c r="U115" s="1">
        <v>0.96533690096206171</v>
      </c>
      <c r="V115" s="1">
        <v>406.790663</v>
      </c>
      <c r="W115" s="1">
        <v>255.106009</v>
      </c>
      <c r="X115" s="1">
        <v>262.000766</v>
      </c>
      <c r="Y115" s="1">
        <v>74463.375599999999</v>
      </c>
      <c r="Z115" s="7">
        <v>33.860565899000001</v>
      </c>
      <c r="AA115" s="7" t="s">
        <v>444</v>
      </c>
      <c r="AB115" s="7">
        <v>89.250290363999994</v>
      </c>
      <c r="AC115" s="7">
        <v>30.558894575</v>
      </c>
      <c r="AD115" s="7">
        <v>46.787274205000003</v>
      </c>
    </row>
    <row r="116" spans="1:30" x14ac:dyDescent="0.25">
      <c r="A116" s="1">
        <v>53537</v>
      </c>
      <c r="B116" s="1">
        <v>20009000</v>
      </c>
      <c r="C116" s="1" t="s">
        <v>454</v>
      </c>
      <c r="D116" s="1">
        <v>111046</v>
      </c>
      <c r="E116" s="1" t="s">
        <v>468</v>
      </c>
      <c r="F116" s="1">
        <v>34203085</v>
      </c>
      <c r="G116" s="1">
        <v>1.83</v>
      </c>
      <c r="H116" s="1">
        <v>11.26960732496179</v>
      </c>
      <c r="I116" s="1">
        <v>-4.9697282863109962</v>
      </c>
      <c r="J116" s="1">
        <v>2.4894293336407904</v>
      </c>
      <c r="K116" s="1">
        <v>-10.883453385373013</v>
      </c>
      <c r="L116" s="1">
        <v>10.254109544789957</v>
      </c>
      <c r="M116" s="1">
        <v>18.600000381469727</v>
      </c>
      <c r="N116" s="1">
        <v>1</v>
      </c>
      <c r="O116" s="1">
        <v>0.9329846751933194</v>
      </c>
      <c r="P116" s="1">
        <v>0.9329846751933194</v>
      </c>
      <c r="Q116" s="1">
        <v>1</v>
      </c>
      <c r="R116" s="1">
        <v>0.96533690096206171</v>
      </c>
      <c r="S116" s="1">
        <v>0.96533690096206171</v>
      </c>
      <c r="T116" s="1">
        <v>0.9329846751933194</v>
      </c>
      <c r="U116" s="1">
        <v>0.96533690096206171</v>
      </c>
      <c r="V116" s="1">
        <v>406.790663</v>
      </c>
      <c r="W116" s="1">
        <v>255.106009</v>
      </c>
      <c r="X116" s="1">
        <v>262.000766</v>
      </c>
      <c r="Y116" s="1">
        <v>74463.375599999999</v>
      </c>
      <c r="Z116" s="7">
        <v>22.211181419999999</v>
      </c>
      <c r="AA116" s="7">
        <v>20.119635324000001</v>
      </c>
      <c r="AB116" s="7" t="s">
        <v>444</v>
      </c>
      <c r="AC116" s="7" t="s">
        <v>445</v>
      </c>
      <c r="AD116" s="7">
        <v>21.460030921000001</v>
      </c>
    </row>
    <row r="117" spans="1:30" x14ac:dyDescent="0.25">
      <c r="A117" s="1">
        <v>53538</v>
      </c>
      <c r="B117" s="1">
        <v>20092000</v>
      </c>
      <c r="C117" s="1" t="s">
        <v>454</v>
      </c>
      <c r="D117" s="1">
        <v>111220</v>
      </c>
      <c r="E117" s="1" t="s">
        <v>468</v>
      </c>
      <c r="F117" s="1">
        <v>34203085</v>
      </c>
      <c r="G117" s="1">
        <v>1.83</v>
      </c>
      <c r="H117" s="1">
        <v>4.1995588307557847</v>
      </c>
      <c r="I117" s="1">
        <v>-3.2756385492853006</v>
      </c>
      <c r="J117" s="1">
        <v>-3.8353518372297932</v>
      </c>
      <c r="K117" s="1">
        <v>-5.8630196532150265</v>
      </c>
      <c r="L117" s="1">
        <v>6.9632323989132656</v>
      </c>
      <c r="M117" s="1">
        <v>18.600000381469727</v>
      </c>
      <c r="N117" s="1">
        <v>1</v>
      </c>
      <c r="O117" s="1">
        <v>0.9329846751933194</v>
      </c>
      <c r="P117" s="1">
        <v>0.9329846751933194</v>
      </c>
      <c r="Q117" s="1">
        <v>1</v>
      </c>
      <c r="R117" s="1">
        <v>0.96533690096206171</v>
      </c>
      <c r="S117" s="1">
        <v>0.96533690096206171</v>
      </c>
      <c r="T117" s="1">
        <v>0.9329846751933194</v>
      </c>
      <c r="U117" s="1">
        <v>0.96533690096206171</v>
      </c>
      <c r="V117" s="1">
        <v>406.790663</v>
      </c>
      <c r="W117" s="1">
        <v>255.106009</v>
      </c>
      <c r="X117" s="1">
        <v>262.000766</v>
      </c>
      <c r="Y117" s="1">
        <v>74463.375599999999</v>
      </c>
      <c r="Z117" s="7">
        <v>33.180964142999997</v>
      </c>
      <c r="AA117" s="7">
        <v>55.675000050999998</v>
      </c>
      <c r="AB117" s="7" t="s">
        <v>444</v>
      </c>
      <c r="AC117" s="7">
        <v>62.734100531000003</v>
      </c>
      <c r="AD117" s="7">
        <v>40.692287256</v>
      </c>
    </row>
    <row r="118" spans="1:30" x14ac:dyDescent="0.25">
      <c r="A118" s="1">
        <v>53539</v>
      </c>
      <c r="B118" s="1">
        <v>21001000</v>
      </c>
      <c r="C118" s="1" t="s">
        <v>454</v>
      </c>
      <c r="D118" s="1">
        <v>111228</v>
      </c>
      <c r="E118" s="1" t="s">
        <v>468</v>
      </c>
      <c r="F118" s="1">
        <v>34203085</v>
      </c>
      <c r="G118" s="1">
        <v>1.83</v>
      </c>
      <c r="H118" s="1">
        <v>6.3775982358364516</v>
      </c>
      <c r="I118" s="1">
        <v>-5.9769479449158451</v>
      </c>
      <c r="J118" s="1">
        <v>-1.4294430130464248</v>
      </c>
      <c r="K118" s="1">
        <v>-6.1663604204426905</v>
      </c>
      <c r="L118" s="1">
        <v>7.2001678223708989</v>
      </c>
      <c r="M118" s="1">
        <v>18.600000381469727</v>
      </c>
      <c r="N118" s="1">
        <v>1</v>
      </c>
      <c r="O118" s="1">
        <v>0.9329846751933194</v>
      </c>
      <c r="P118" s="1">
        <v>0.9329846751933194</v>
      </c>
      <c r="Q118" s="1">
        <v>1</v>
      </c>
      <c r="R118" s="1">
        <v>0.96533690096206171</v>
      </c>
      <c r="S118" s="1">
        <v>0.96533690096206171</v>
      </c>
      <c r="T118" s="1">
        <v>0.9329846751933194</v>
      </c>
      <c r="U118" s="1">
        <v>0.96533690096206171</v>
      </c>
      <c r="V118" s="1">
        <v>406.790663</v>
      </c>
      <c r="W118" s="1">
        <v>255.106009</v>
      </c>
      <c r="X118" s="1">
        <v>262.000766</v>
      </c>
      <c r="Y118" s="1">
        <v>74463.375599999999</v>
      </c>
      <c r="Z118" s="7">
        <v>32.056173524999998</v>
      </c>
      <c r="AA118" s="7">
        <v>36.319691229</v>
      </c>
      <c r="AB118" s="7" t="s">
        <v>444</v>
      </c>
      <c r="AC118" s="7">
        <v>170.00555764000001</v>
      </c>
      <c r="AD118" s="7">
        <v>38.641325336000001</v>
      </c>
    </row>
    <row r="119" spans="1:30" x14ac:dyDescent="0.25">
      <c r="A119" s="1">
        <v>53540</v>
      </c>
      <c r="B119" s="1">
        <v>26001000</v>
      </c>
      <c r="C119" s="1" t="s">
        <v>454</v>
      </c>
      <c r="D119" s="1">
        <v>111246</v>
      </c>
      <c r="E119" s="1" t="s">
        <v>468</v>
      </c>
      <c r="F119" s="1">
        <v>34203085</v>
      </c>
      <c r="G119" s="1">
        <v>1.83</v>
      </c>
      <c r="H119" s="1">
        <v>6.2977871746074685</v>
      </c>
      <c r="I119" s="1">
        <v>-5.6092412913891732</v>
      </c>
      <c r="J119" s="1">
        <v>-1.1553822131325917</v>
      </c>
      <c r="K119" s="1">
        <v>-6.1363172735967879</v>
      </c>
      <c r="L119" s="1">
        <v>6.9486082708843151</v>
      </c>
      <c r="M119" s="1">
        <v>18.600000381469727</v>
      </c>
      <c r="N119" s="1">
        <v>1</v>
      </c>
      <c r="O119" s="1">
        <v>0.9329846751933194</v>
      </c>
      <c r="P119" s="1">
        <v>0.9329846751933194</v>
      </c>
      <c r="Q119" s="1">
        <v>1</v>
      </c>
      <c r="R119" s="1">
        <v>0.96533690096206171</v>
      </c>
      <c r="S119" s="1">
        <v>0.96533690096206171</v>
      </c>
      <c r="T119" s="1">
        <v>0.9329846751933194</v>
      </c>
      <c r="U119" s="1">
        <v>0.96533690096206171</v>
      </c>
      <c r="V119" s="1">
        <v>406.790663</v>
      </c>
      <c r="W119" s="1">
        <v>255.106009</v>
      </c>
      <c r="X119" s="1">
        <v>262.000766</v>
      </c>
      <c r="Y119" s="1">
        <v>74463.375599999999</v>
      </c>
      <c r="Z119" s="7">
        <v>33.252901827999999</v>
      </c>
      <c r="AA119" s="7">
        <v>36.792638961999998</v>
      </c>
      <c r="AB119" s="7" t="s">
        <v>444</v>
      </c>
      <c r="AC119" s="7">
        <v>210.56868851999999</v>
      </c>
      <c r="AD119" s="7">
        <v>38.835407568999997</v>
      </c>
    </row>
    <row r="120" spans="1:30" x14ac:dyDescent="0.25">
      <c r="A120" s="1">
        <v>53541</v>
      </c>
      <c r="B120" s="1">
        <v>21002000</v>
      </c>
      <c r="C120" s="1" t="s">
        <v>454</v>
      </c>
      <c r="D120" s="1">
        <v>111238</v>
      </c>
      <c r="E120" s="1" t="s">
        <v>468</v>
      </c>
      <c r="F120" s="1">
        <v>34203085</v>
      </c>
      <c r="G120" s="1">
        <v>1.83</v>
      </c>
      <c r="H120" s="1">
        <v>3.742854723584446</v>
      </c>
      <c r="I120" s="1">
        <v>-3.2702884278114097</v>
      </c>
      <c r="J120" s="1">
        <v>-0.85122427231597997</v>
      </c>
      <c r="K120" s="1">
        <v>-3.597665853986268</v>
      </c>
      <c r="L120" s="1">
        <v>4.2331954380444516</v>
      </c>
      <c r="M120" s="1">
        <v>18.600000381469727</v>
      </c>
      <c r="N120" s="1">
        <v>1</v>
      </c>
      <c r="O120" s="1">
        <v>0.9329846751933194</v>
      </c>
      <c r="P120" s="1">
        <v>0.9329846751933194</v>
      </c>
      <c r="Q120" s="1">
        <v>1</v>
      </c>
      <c r="R120" s="1">
        <v>0.96533690096206171</v>
      </c>
      <c r="S120" s="1">
        <v>0.96533690096206171</v>
      </c>
      <c r="T120" s="1">
        <v>0.9329846751933194</v>
      </c>
      <c r="U120" s="1">
        <v>0.96533690096206171</v>
      </c>
      <c r="V120" s="1">
        <v>406.790663</v>
      </c>
      <c r="W120" s="1">
        <v>255.106009</v>
      </c>
      <c r="X120" s="1">
        <v>262.000766</v>
      </c>
      <c r="Y120" s="1">
        <v>74463.375599999999</v>
      </c>
      <c r="Z120" s="7">
        <v>55.224665369</v>
      </c>
      <c r="AA120" s="7">
        <v>62.590498302999997</v>
      </c>
      <c r="AB120" s="7" t="s">
        <v>444</v>
      </c>
      <c r="AC120" s="7">
        <v>286.16603545999999</v>
      </c>
      <c r="AD120" s="7">
        <v>66.944803515999993</v>
      </c>
    </row>
    <row r="121" spans="1:30" x14ac:dyDescent="0.25">
      <c r="A121" s="1">
        <v>53542</v>
      </c>
      <c r="B121" s="1">
        <v>26002000</v>
      </c>
      <c r="C121" s="1" t="s">
        <v>454</v>
      </c>
      <c r="D121" s="1">
        <v>111256</v>
      </c>
      <c r="E121" s="1" t="s">
        <v>468</v>
      </c>
      <c r="F121" s="1">
        <v>34203085</v>
      </c>
      <c r="G121" s="1">
        <v>1.83</v>
      </c>
      <c r="H121" s="1">
        <v>3.5102193211744557</v>
      </c>
      <c r="I121" s="1">
        <v>-2.9351963747336387</v>
      </c>
      <c r="J121" s="1">
        <v>-0.65782840550126065</v>
      </c>
      <c r="K121" s="1">
        <v>-3.3790000808882494</v>
      </c>
      <c r="L121" s="1">
        <v>3.8811877655972289</v>
      </c>
      <c r="M121" s="1">
        <v>18.600000381469727</v>
      </c>
      <c r="N121" s="1">
        <v>1</v>
      </c>
      <c r="O121" s="1">
        <v>0.9329846751933194</v>
      </c>
      <c r="P121" s="1">
        <v>0.9329846751933194</v>
      </c>
      <c r="Q121" s="1">
        <v>1</v>
      </c>
      <c r="R121" s="1">
        <v>0.96533690096206171</v>
      </c>
      <c r="S121" s="1">
        <v>0.96533690096206171</v>
      </c>
      <c r="T121" s="1">
        <v>0.9329846751933194</v>
      </c>
      <c r="U121" s="1">
        <v>0.96533690096206171</v>
      </c>
      <c r="V121" s="1">
        <v>406.790663</v>
      </c>
      <c r="W121" s="1">
        <v>255.106009</v>
      </c>
      <c r="X121" s="1">
        <v>262.000766</v>
      </c>
      <c r="Y121" s="1">
        <v>74463.375599999999</v>
      </c>
      <c r="Z121" s="7">
        <v>60.324009896</v>
      </c>
      <c r="AA121" s="7">
        <v>66.804879174000007</v>
      </c>
      <c r="AB121" s="7" t="s">
        <v>444</v>
      </c>
      <c r="AC121" s="7">
        <v>370.59036843000001</v>
      </c>
      <c r="AD121" s="7">
        <v>71.341726461999997</v>
      </c>
    </row>
    <row r="122" spans="1:30" x14ac:dyDescent="0.25">
      <c r="A122" s="1">
        <v>53543</v>
      </c>
      <c r="B122" s="1">
        <v>20024000</v>
      </c>
      <c r="C122" s="1" t="s">
        <v>454</v>
      </c>
      <c r="D122" s="1">
        <v>111126</v>
      </c>
      <c r="E122" s="1" t="s">
        <v>468</v>
      </c>
      <c r="F122" s="1">
        <v>34203085</v>
      </c>
      <c r="G122" s="1">
        <v>1.83</v>
      </c>
      <c r="H122" s="1">
        <v>8.2928392853311088</v>
      </c>
      <c r="I122" s="1">
        <v>-7.2743413976701259</v>
      </c>
      <c r="J122" s="1">
        <v>-6.1756965269036765</v>
      </c>
      <c r="K122" s="1">
        <v>-11.15904776908898</v>
      </c>
      <c r="L122" s="1">
        <v>12.575381882151715</v>
      </c>
      <c r="M122" s="1">
        <v>18.600000381469727</v>
      </c>
      <c r="N122" s="1">
        <v>1</v>
      </c>
      <c r="O122" s="1">
        <v>0.9329846751933194</v>
      </c>
      <c r="P122" s="1">
        <v>0.9329846751933194</v>
      </c>
      <c r="Q122" s="1">
        <v>1</v>
      </c>
      <c r="R122" s="1">
        <v>0.96533690096206171</v>
      </c>
      <c r="S122" s="1">
        <v>0.96533690096206171</v>
      </c>
      <c r="T122" s="1">
        <v>0.9329846751933194</v>
      </c>
      <c r="U122" s="1">
        <v>0.96533690096206171</v>
      </c>
      <c r="V122" s="1">
        <v>406.790663</v>
      </c>
      <c r="W122" s="1">
        <v>255.106009</v>
      </c>
      <c r="X122" s="1">
        <v>262.000766</v>
      </c>
      <c r="Y122" s="1">
        <v>74463.375599999999</v>
      </c>
      <c r="Z122" s="7">
        <v>17.926661566</v>
      </c>
      <c r="AA122" s="7">
        <v>27.700664363000001</v>
      </c>
      <c r="AB122" s="7" t="s">
        <v>444</v>
      </c>
      <c r="AC122" s="7">
        <v>38.581397580000001</v>
      </c>
      <c r="AD122" s="7">
        <v>20.905336783999999</v>
      </c>
    </row>
    <row r="123" spans="1:30" x14ac:dyDescent="0.25">
      <c r="A123" s="1">
        <v>53544</v>
      </c>
      <c r="B123" s="1">
        <v>20022000</v>
      </c>
      <c r="C123" s="1" t="s">
        <v>454</v>
      </c>
      <c r="D123" s="1">
        <v>111117</v>
      </c>
      <c r="E123" s="1" t="s">
        <v>468</v>
      </c>
      <c r="F123" s="1">
        <v>34203085</v>
      </c>
      <c r="G123" s="1">
        <v>1.83</v>
      </c>
      <c r="H123" s="1">
        <v>2.4873911960121711</v>
      </c>
      <c r="I123" s="1">
        <v>-0.82839828713712071</v>
      </c>
      <c r="J123" s="1">
        <v>0.31089964146446764</v>
      </c>
      <c r="K123" s="1">
        <v>-4.3550299403453367</v>
      </c>
      <c r="L123" s="1">
        <v>4.0064957536872985</v>
      </c>
      <c r="M123" s="1">
        <v>18.600000381469727</v>
      </c>
      <c r="N123" s="1">
        <v>1</v>
      </c>
      <c r="O123" s="1">
        <v>0.9329846751933194</v>
      </c>
      <c r="P123" s="1">
        <v>0.9329846751933194</v>
      </c>
      <c r="Q123" s="1">
        <v>1</v>
      </c>
      <c r="R123" s="1">
        <v>0.96533690096206171</v>
      </c>
      <c r="S123" s="1">
        <v>0.96533690096206171</v>
      </c>
      <c r="T123" s="1">
        <v>0.9329846751933194</v>
      </c>
      <c r="U123" s="1">
        <v>0.96533690096206171</v>
      </c>
      <c r="V123" s="1">
        <v>406.790663</v>
      </c>
      <c r="W123" s="1">
        <v>255.106009</v>
      </c>
      <c r="X123" s="1">
        <v>262.000766</v>
      </c>
      <c r="Y123" s="1">
        <v>74463.375599999999</v>
      </c>
      <c r="Z123" s="7">
        <v>58.406027506000001</v>
      </c>
      <c r="AA123" s="7">
        <v>94.686596193</v>
      </c>
      <c r="AB123" s="7" t="s">
        <v>444</v>
      </c>
      <c r="AC123" s="7" t="s">
        <v>445</v>
      </c>
      <c r="AD123" s="7">
        <v>55.128821825999999</v>
      </c>
    </row>
    <row r="124" spans="1:30" x14ac:dyDescent="0.25">
      <c r="A124" s="1">
        <v>53545</v>
      </c>
      <c r="B124" s="1">
        <v>20026000</v>
      </c>
      <c r="C124" s="1" t="s">
        <v>454</v>
      </c>
      <c r="D124" s="1">
        <v>111132</v>
      </c>
      <c r="E124" s="1" t="s">
        <v>468</v>
      </c>
      <c r="F124" s="1">
        <v>34203085</v>
      </c>
      <c r="G124" s="1">
        <v>1.83</v>
      </c>
      <c r="H124" s="1">
        <v>11.506757131677904</v>
      </c>
      <c r="I124" s="1">
        <v>6.8261585310311119</v>
      </c>
      <c r="J124" s="1">
        <v>5.8736154687897804</v>
      </c>
      <c r="K124" s="1">
        <v>-7.1876774988107499</v>
      </c>
      <c r="L124" s="1">
        <v>12.138770183196771</v>
      </c>
      <c r="M124" s="1">
        <v>18.600000381469727</v>
      </c>
      <c r="N124" s="1">
        <v>1</v>
      </c>
      <c r="O124" s="1">
        <v>0.9329846751933194</v>
      </c>
      <c r="P124" s="1">
        <v>0.9329846751933194</v>
      </c>
      <c r="Q124" s="1">
        <v>1</v>
      </c>
      <c r="R124" s="1">
        <v>0.96533690096206171</v>
      </c>
      <c r="S124" s="1">
        <v>0.96533690096206171</v>
      </c>
      <c r="T124" s="1">
        <v>0.9329846751933194</v>
      </c>
      <c r="U124" s="1">
        <v>0.96533690096206171</v>
      </c>
      <c r="V124" s="1">
        <v>406.790663</v>
      </c>
      <c r="W124" s="1">
        <v>255.106009</v>
      </c>
      <c r="X124" s="1">
        <v>262.000766</v>
      </c>
      <c r="Y124" s="1">
        <v>74463.375599999999</v>
      </c>
      <c r="Z124" s="7">
        <v>18.60742261</v>
      </c>
      <c r="AA124" s="7">
        <v>19.684367821999999</v>
      </c>
      <c r="AB124" s="7">
        <v>33.86734096</v>
      </c>
      <c r="AC124" s="7" t="s">
        <v>445</v>
      </c>
      <c r="AD124" s="7">
        <v>33.008579212000001</v>
      </c>
    </row>
    <row r="125" spans="1:30" x14ac:dyDescent="0.25">
      <c r="A125" s="1">
        <v>53546</v>
      </c>
      <c r="B125" s="1">
        <v>20028000</v>
      </c>
      <c r="C125" s="1" t="s">
        <v>454</v>
      </c>
      <c r="D125" s="1">
        <v>111141</v>
      </c>
      <c r="E125" s="1" t="s">
        <v>468</v>
      </c>
      <c r="F125" s="1">
        <v>34203085</v>
      </c>
      <c r="G125" s="1">
        <v>1.83</v>
      </c>
      <c r="H125" s="1">
        <v>9.0799885196126944</v>
      </c>
      <c r="I125" s="1">
        <v>3.3377280840234267</v>
      </c>
      <c r="J125" s="1">
        <v>8.5697233324202902</v>
      </c>
      <c r="K125" s="1">
        <v>-8.642498891562882</v>
      </c>
      <c r="L125" s="1">
        <v>10.708910466705873</v>
      </c>
      <c r="M125" s="1">
        <v>18.600000381469727</v>
      </c>
      <c r="N125" s="1">
        <v>1</v>
      </c>
      <c r="O125" s="1">
        <v>0.9329846751933194</v>
      </c>
      <c r="P125" s="1">
        <v>0.9329846751933194</v>
      </c>
      <c r="Q125" s="1">
        <v>1</v>
      </c>
      <c r="R125" s="1">
        <v>0.96533690096206171</v>
      </c>
      <c r="S125" s="1">
        <v>0.96533690096206171</v>
      </c>
      <c r="T125" s="1">
        <v>0.9329846751933194</v>
      </c>
      <c r="U125" s="1">
        <v>0.96533690096206171</v>
      </c>
      <c r="V125" s="1">
        <v>406.790663</v>
      </c>
      <c r="W125" s="1">
        <v>255.106009</v>
      </c>
      <c r="X125" s="1">
        <v>262.000766</v>
      </c>
      <c r="Y125" s="1">
        <v>74463.375599999999</v>
      </c>
      <c r="Z125" s="7">
        <v>21.225416645999999</v>
      </c>
      <c r="AA125" s="7">
        <v>25.212587872</v>
      </c>
      <c r="AB125" s="7">
        <v>70.308983522999995</v>
      </c>
      <c r="AC125" s="7" t="s">
        <v>445</v>
      </c>
      <c r="AD125" s="7">
        <v>27.283798776000001</v>
      </c>
    </row>
    <row r="126" spans="1:30" x14ac:dyDescent="0.25">
      <c r="A126" s="1">
        <v>53547</v>
      </c>
      <c r="B126" s="1">
        <v>20030000</v>
      </c>
      <c r="C126" s="1" t="s">
        <v>454</v>
      </c>
      <c r="D126" s="1">
        <v>111148</v>
      </c>
      <c r="E126" s="1" t="s">
        <v>468</v>
      </c>
      <c r="F126" s="1">
        <v>34203085</v>
      </c>
      <c r="G126" s="1">
        <v>1.83</v>
      </c>
      <c r="H126" s="1">
        <v>11.25980260862417</v>
      </c>
      <c r="I126" s="1">
        <v>-4.841343841690394</v>
      </c>
      <c r="J126" s="1">
        <v>2.6034723570572789</v>
      </c>
      <c r="K126" s="1">
        <v>-10.887002789943443</v>
      </c>
      <c r="L126" s="1">
        <v>10.21013758395941</v>
      </c>
      <c r="M126" s="1">
        <v>18.600000381469727</v>
      </c>
      <c r="N126" s="1">
        <v>1</v>
      </c>
      <c r="O126" s="1">
        <v>0.9329846751933194</v>
      </c>
      <c r="P126" s="1">
        <v>0.9329846751933194</v>
      </c>
      <c r="Q126" s="1">
        <v>1</v>
      </c>
      <c r="R126" s="1">
        <v>0.96533690096206171</v>
      </c>
      <c r="S126" s="1">
        <v>0.96533690096206171</v>
      </c>
      <c r="T126" s="1">
        <v>0.9329846751933194</v>
      </c>
      <c r="U126" s="1">
        <v>0.96533690096206171</v>
      </c>
      <c r="V126" s="1">
        <v>406.790663</v>
      </c>
      <c r="W126" s="1">
        <v>255.106009</v>
      </c>
      <c r="X126" s="1">
        <v>262.000766</v>
      </c>
      <c r="Y126" s="1">
        <v>74463.375599999999</v>
      </c>
      <c r="Z126" s="7">
        <v>22.311144927000001</v>
      </c>
      <c r="AA126" s="7">
        <v>20.138025703</v>
      </c>
      <c r="AB126" s="7" t="s">
        <v>444</v>
      </c>
      <c r="AC126" s="7" t="s">
        <v>445</v>
      </c>
      <c r="AD126" s="7">
        <v>21.452708453</v>
      </c>
    </row>
    <row r="127" spans="1:30" x14ac:dyDescent="0.25">
      <c r="A127" s="1">
        <v>53548</v>
      </c>
      <c r="B127" s="1">
        <v>20031000</v>
      </c>
      <c r="C127" s="1" t="s">
        <v>454</v>
      </c>
      <c r="D127" s="1">
        <v>111155</v>
      </c>
      <c r="E127" s="1" t="s">
        <v>468</v>
      </c>
      <c r="F127" s="1">
        <v>34203085</v>
      </c>
      <c r="G127" s="1">
        <v>1.83</v>
      </c>
      <c r="H127" s="1">
        <v>-2.9410026563373965</v>
      </c>
      <c r="I127" s="1">
        <v>2.6308016289952194</v>
      </c>
      <c r="J127" s="1">
        <v>-7.4296601799568371</v>
      </c>
      <c r="K127" s="1">
        <v>-4.7677096572477735</v>
      </c>
      <c r="L127" s="1">
        <v>6.4960831896148248</v>
      </c>
      <c r="M127" s="1">
        <v>18.600000381469727</v>
      </c>
      <c r="N127" s="1">
        <v>1</v>
      </c>
      <c r="O127" s="1">
        <v>0.9329846751933194</v>
      </c>
      <c r="P127" s="1">
        <v>0.9329846751933194</v>
      </c>
      <c r="Q127" s="1">
        <v>1</v>
      </c>
      <c r="R127" s="1">
        <v>0.96533690096206171</v>
      </c>
      <c r="S127" s="1">
        <v>0.96533690096206171</v>
      </c>
      <c r="T127" s="1">
        <v>0.9329846751933194</v>
      </c>
      <c r="U127" s="1">
        <v>0.96533690096206171</v>
      </c>
      <c r="V127" s="1">
        <v>406.790663</v>
      </c>
      <c r="W127" s="1">
        <v>255.106009</v>
      </c>
      <c r="X127" s="1">
        <v>262.000766</v>
      </c>
      <c r="Y127" s="1">
        <v>74463.375599999999</v>
      </c>
      <c r="Z127" s="7">
        <v>35.639000764000002</v>
      </c>
      <c r="AA127" s="7" t="s">
        <v>444</v>
      </c>
      <c r="AB127" s="7">
        <v>89.470522110999994</v>
      </c>
      <c r="AC127" s="7">
        <v>31.900925970999999</v>
      </c>
      <c r="AD127" s="7">
        <v>50.270466773000003</v>
      </c>
    </row>
    <row r="128" spans="1:30" x14ac:dyDescent="0.25">
      <c r="A128" s="1">
        <v>53549</v>
      </c>
      <c r="B128" s="1">
        <v>20052006</v>
      </c>
      <c r="C128" s="1" t="s">
        <v>454</v>
      </c>
      <c r="D128" s="1">
        <v>111195</v>
      </c>
      <c r="E128" s="1" t="s">
        <v>468</v>
      </c>
      <c r="F128" s="1">
        <v>34203085</v>
      </c>
      <c r="G128" s="1">
        <v>1.83</v>
      </c>
      <c r="H128" s="1">
        <v>7.3412418586426762</v>
      </c>
      <c r="I128" s="1">
        <v>2.8724849274893507</v>
      </c>
      <c r="J128" s="1">
        <v>5.998962845091766</v>
      </c>
      <c r="K128" s="1">
        <v>-6.8857248748957183</v>
      </c>
      <c r="L128" s="1">
        <v>8.6874978915293788</v>
      </c>
      <c r="M128" s="1">
        <v>18.600000381469727</v>
      </c>
      <c r="N128" s="1">
        <v>1</v>
      </c>
      <c r="O128" s="1">
        <v>0.9329846751933194</v>
      </c>
      <c r="P128" s="1">
        <v>0.9329846751933194</v>
      </c>
      <c r="Q128" s="1">
        <v>1</v>
      </c>
      <c r="R128" s="1">
        <v>0.96533690096206171</v>
      </c>
      <c r="S128" s="1">
        <v>0.96533690096206171</v>
      </c>
      <c r="T128" s="1">
        <v>0.9329846751933194</v>
      </c>
      <c r="U128" s="1">
        <v>0.96533690096206171</v>
      </c>
      <c r="V128" s="1">
        <v>406.790663</v>
      </c>
      <c r="W128" s="1">
        <v>255.106009</v>
      </c>
      <c r="X128" s="1">
        <v>262.000766</v>
      </c>
      <c r="Y128" s="1">
        <v>74463.375599999999</v>
      </c>
      <c r="Z128" s="7">
        <v>26.396840829999999</v>
      </c>
      <c r="AA128" s="7">
        <v>31.420944784</v>
      </c>
      <c r="AB128" s="7">
        <v>81.858571221000005</v>
      </c>
      <c r="AC128" s="7" t="s">
        <v>445</v>
      </c>
      <c r="AD128" s="7">
        <v>34.499922521999999</v>
      </c>
    </row>
    <row r="129" spans="1:30" x14ac:dyDescent="0.25">
      <c r="A129" s="1">
        <v>53550</v>
      </c>
      <c r="B129" s="1">
        <v>20010000</v>
      </c>
      <c r="C129" s="1" t="s">
        <v>453</v>
      </c>
      <c r="D129" s="1">
        <v>111052</v>
      </c>
      <c r="E129" s="1" t="s">
        <v>467</v>
      </c>
      <c r="F129" s="1">
        <v>34203085</v>
      </c>
      <c r="G129" s="1">
        <v>1.83</v>
      </c>
      <c r="H129" s="1">
        <v>-2.9094415570393339</v>
      </c>
      <c r="I129" s="1">
        <v>2.6439417044201772</v>
      </c>
      <c r="J129" s="1">
        <v>-7.7917951708587774</v>
      </c>
      <c r="K129" s="1">
        <v>-5.1712422727108294</v>
      </c>
      <c r="L129" s="1">
        <v>6.8853806922030598</v>
      </c>
      <c r="M129" s="1">
        <v>16.590000152587891</v>
      </c>
      <c r="N129" s="1">
        <v>1</v>
      </c>
      <c r="O129" s="1">
        <v>0.9329846751933194</v>
      </c>
      <c r="P129" s="1">
        <v>0.9329846751933194</v>
      </c>
      <c r="Q129" s="1">
        <v>1</v>
      </c>
      <c r="R129" s="1">
        <v>0.96533690096206171</v>
      </c>
      <c r="S129" s="1">
        <v>0.96533690096206171</v>
      </c>
      <c r="T129" s="1">
        <v>0.9329846751933194</v>
      </c>
      <c r="U129" s="1">
        <v>0.96533690096206171</v>
      </c>
      <c r="V129" s="1">
        <v>406.790663</v>
      </c>
      <c r="W129" s="1">
        <v>255.106009</v>
      </c>
      <c r="X129" s="1">
        <v>262.000766</v>
      </c>
      <c r="Y129" s="1">
        <v>74463.375599999999</v>
      </c>
      <c r="Z129" s="7">
        <v>33.567441887000001</v>
      </c>
      <c r="AA129" s="7" t="s">
        <v>444</v>
      </c>
      <c r="AB129" s="7">
        <v>89.020894389999995</v>
      </c>
      <c r="AC129" s="7">
        <v>30.371807678</v>
      </c>
      <c r="AD129" s="7">
        <v>46.269628201000003</v>
      </c>
    </row>
    <row r="130" spans="1:30" x14ac:dyDescent="0.25">
      <c r="A130" s="1">
        <v>53551</v>
      </c>
      <c r="B130" s="1">
        <v>20009000</v>
      </c>
      <c r="C130" s="1" t="s">
        <v>453</v>
      </c>
      <c r="D130" s="1">
        <v>111045</v>
      </c>
      <c r="E130" s="1" t="s">
        <v>467</v>
      </c>
      <c r="F130" s="1">
        <v>34203085</v>
      </c>
      <c r="G130" s="1">
        <v>1.83</v>
      </c>
      <c r="H130" s="1">
        <v>11.267748617084488</v>
      </c>
      <c r="I130" s="1">
        <v>-5.0192914623178133</v>
      </c>
      <c r="J130" s="1">
        <v>2.4429535194391461</v>
      </c>
      <c r="K130" s="1">
        <v>-10.883186692593494</v>
      </c>
      <c r="L130" s="1">
        <v>10.266646214921472</v>
      </c>
      <c r="M130" s="1">
        <v>16.590000152587891</v>
      </c>
      <c r="N130" s="1">
        <v>1</v>
      </c>
      <c r="O130" s="1">
        <v>0.9329846751933194</v>
      </c>
      <c r="P130" s="1">
        <v>0.9329846751933194</v>
      </c>
      <c r="Q130" s="1">
        <v>1</v>
      </c>
      <c r="R130" s="1">
        <v>0.96533690096206171</v>
      </c>
      <c r="S130" s="1">
        <v>0.96533690096206171</v>
      </c>
      <c r="T130" s="1">
        <v>0.9329846751933194</v>
      </c>
      <c r="U130" s="1">
        <v>0.96533690096206171</v>
      </c>
      <c r="V130" s="1">
        <v>406.790663</v>
      </c>
      <c r="W130" s="1">
        <v>255.106009</v>
      </c>
      <c r="X130" s="1">
        <v>262.000766</v>
      </c>
      <c r="Y130" s="1">
        <v>74463.375599999999</v>
      </c>
      <c r="Z130" s="7">
        <v>22.182838092000001</v>
      </c>
      <c r="AA130" s="7">
        <v>20.123119182</v>
      </c>
      <c r="AB130" s="7" t="s">
        <v>444</v>
      </c>
      <c r="AC130" s="7" t="s">
        <v>445</v>
      </c>
      <c r="AD130" s="7">
        <v>21.460581305000002</v>
      </c>
    </row>
    <row r="131" spans="1:30" x14ac:dyDescent="0.25">
      <c r="A131" s="1">
        <v>53552</v>
      </c>
      <c r="B131" s="1">
        <v>20092000</v>
      </c>
      <c r="C131" s="1" t="s">
        <v>453</v>
      </c>
      <c r="D131" s="1">
        <v>111219</v>
      </c>
      <c r="E131" s="1" t="s">
        <v>467</v>
      </c>
      <c r="F131" s="1">
        <v>34203085</v>
      </c>
      <c r="G131" s="1">
        <v>1.83</v>
      </c>
      <c r="H131" s="1">
        <v>4.1984036786155183</v>
      </c>
      <c r="I131" s="1">
        <v>-3.2651659688981782</v>
      </c>
      <c r="J131" s="1">
        <v>-3.8825314968353872</v>
      </c>
      <c r="K131" s="1">
        <v>-5.9227879385998845</v>
      </c>
      <c r="L131" s="1">
        <v>7.0024211332313504</v>
      </c>
      <c r="M131" s="1">
        <v>16.590000152587891</v>
      </c>
      <c r="N131" s="1">
        <v>1</v>
      </c>
      <c r="O131" s="1">
        <v>0.9329846751933194</v>
      </c>
      <c r="P131" s="1">
        <v>0.9329846751933194</v>
      </c>
      <c r="Q131" s="1">
        <v>1</v>
      </c>
      <c r="R131" s="1">
        <v>0.96533690096206171</v>
      </c>
      <c r="S131" s="1">
        <v>0.96533690096206171</v>
      </c>
      <c r="T131" s="1">
        <v>0.9329846751933194</v>
      </c>
      <c r="U131" s="1">
        <v>0.96533690096206171</v>
      </c>
      <c r="V131" s="1">
        <v>406.790663</v>
      </c>
      <c r="W131" s="1">
        <v>255.106009</v>
      </c>
      <c r="X131" s="1">
        <v>262.000766</v>
      </c>
      <c r="Y131" s="1">
        <v>74463.375599999999</v>
      </c>
      <c r="Z131" s="7">
        <v>32.989671917999999</v>
      </c>
      <c r="AA131" s="7">
        <v>55.690593655999997</v>
      </c>
      <c r="AB131" s="7" t="s">
        <v>444</v>
      </c>
      <c r="AC131" s="7">
        <v>61.959617911000002</v>
      </c>
      <c r="AD131" s="7">
        <v>40.271560303000001</v>
      </c>
    </row>
    <row r="132" spans="1:30" x14ac:dyDescent="0.25">
      <c r="A132" s="1">
        <v>53553</v>
      </c>
      <c r="B132" s="1">
        <v>21001000</v>
      </c>
      <c r="C132" s="1" t="s">
        <v>453</v>
      </c>
      <c r="D132" s="1">
        <v>111227</v>
      </c>
      <c r="E132" s="1" t="s">
        <v>467</v>
      </c>
      <c r="F132" s="1">
        <v>34203085</v>
      </c>
      <c r="G132" s="1">
        <v>1.83</v>
      </c>
      <c r="H132" s="1">
        <v>6.375965160124089</v>
      </c>
      <c r="I132" s="1">
        <v>-6.0334855425397311</v>
      </c>
      <c r="J132" s="1">
        <v>-1.4761451164363177</v>
      </c>
      <c r="K132" s="1">
        <v>-6.1591186815936387</v>
      </c>
      <c r="L132" s="1">
        <v>7.228632742361631</v>
      </c>
      <c r="M132" s="1">
        <v>16.590000152587891</v>
      </c>
      <c r="N132" s="1">
        <v>1</v>
      </c>
      <c r="O132" s="1">
        <v>0.9329846751933194</v>
      </c>
      <c r="P132" s="1">
        <v>0.9329846751933194</v>
      </c>
      <c r="Q132" s="1">
        <v>1</v>
      </c>
      <c r="R132" s="1">
        <v>0.96533690096206171</v>
      </c>
      <c r="S132" s="1">
        <v>0.96533690096206171</v>
      </c>
      <c r="T132" s="1">
        <v>0.9329846751933194</v>
      </c>
      <c r="U132" s="1">
        <v>0.96533690096206171</v>
      </c>
      <c r="V132" s="1">
        <v>406.790663</v>
      </c>
      <c r="W132" s="1">
        <v>255.106009</v>
      </c>
      <c r="X132" s="1">
        <v>262.000766</v>
      </c>
      <c r="Y132" s="1">
        <v>74463.375599999999</v>
      </c>
      <c r="Z132" s="7">
        <v>31.926004879000001</v>
      </c>
      <c r="AA132" s="7">
        <v>36.329249920999999</v>
      </c>
      <c r="AB132" s="7" t="s">
        <v>444</v>
      </c>
      <c r="AC132" s="7">
        <v>164.59530418</v>
      </c>
      <c r="AD132" s="7">
        <v>38.687934622</v>
      </c>
    </row>
    <row r="133" spans="1:30" x14ac:dyDescent="0.25">
      <c r="A133" s="1">
        <v>53554</v>
      </c>
      <c r="B133" s="1">
        <v>26001000</v>
      </c>
      <c r="C133" s="1" t="s">
        <v>453</v>
      </c>
      <c r="D133" s="1">
        <v>111245</v>
      </c>
      <c r="E133" s="1" t="s">
        <v>467</v>
      </c>
      <c r="F133" s="1">
        <v>34203085</v>
      </c>
      <c r="G133" s="1">
        <v>1.83</v>
      </c>
      <c r="H133" s="1">
        <v>6.2963221514742287</v>
      </c>
      <c r="I133" s="1">
        <v>-5.6386083730069236</v>
      </c>
      <c r="J133" s="1">
        <v>-1.2022523691016072</v>
      </c>
      <c r="K133" s="1">
        <v>-6.1562460507538725</v>
      </c>
      <c r="L133" s="1">
        <v>6.9763208700074548</v>
      </c>
      <c r="M133" s="1">
        <v>16.590000152587891</v>
      </c>
      <c r="N133" s="1">
        <v>1</v>
      </c>
      <c r="O133" s="1">
        <v>0.9329846751933194</v>
      </c>
      <c r="P133" s="1">
        <v>0.9329846751933194</v>
      </c>
      <c r="Q133" s="1">
        <v>1</v>
      </c>
      <c r="R133" s="1">
        <v>0.96533690096206171</v>
      </c>
      <c r="S133" s="1">
        <v>0.96533690096206171</v>
      </c>
      <c r="T133" s="1">
        <v>0.9329846751933194</v>
      </c>
      <c r="U133" s="1">
        <v>0.96533690096206171</v>
      </c>
      <c r="V133" s="1">
        <v>406.790663</v>
      </c>
      <c r="W133" s="1">
        <v>255.106009</v>
      </c>
      <c r="X133" s="1">
        <v>262.000766</v>
      </c>
      <c r="Y133" s="1">
        <v>74463.375599999999</v>
      </c>
      <c r="Z133" s="7">
        <v>33.116836278000001</v>
      </c>
      <c r="AA133" s="7">
        <v>36.801432521999999</v>
      </c>
      <c r="AB133" s="7" t="s">
        <v>444</v>
      </c>
      <c r="AC133" s="7">
        <v>202.32062207000001</v>
      </c>
      <c r="AD133" s="7">
        <v>38.706453828000001</v>
      </c>
    </row>
    <row r="134" spans="1:30" x14ac:dyDescent="0.25">
      <c r="A134" s="1">
        <v>53555</v>
      </c>
      <c r="B134" s="1">
        <v>21002000</v>
      </c>
      <c r="C134" s="1" t="s">
        <v>453</v>
      </c>
      <c r="D134" s="1">
        <v>111237</v>
      </c>
      <c r="E134" s="1" t="s">
        <v>467</v>
      </c>
      <c r="F134" s="1">
        <v>34203085</v>
      </c>
      <c r="G134" s="1">
        <v>1.83</v>
      </c>
      <c r="H134" s="1">
        <v>3.7411402416620039</v>
      </c>
      <c r="I134" s="1">
        <v>-3.3303587687659375</v>
      </c>
      <c r="J134" s="1">
        <v>-0.89784486270614505</v>
      </c>
      <c r="K134" s="1">
        <v>-3.5868914785962227</v>
      </c>
      <c r="L134" s="1">
        <v>4.2616346586193856</v>
      </c>
      <c r="M134" s="1">
        <v>16.590000152587891</v>
      </c>
      <c r="N134" s="1">
        <v>1</v>
      </c>
      <c r="O134" s="1">
        <v>0.9329846751933194</v>
      </c>
      <c r="P134" s="1">
        <v>0.9329846751933194</v>
      </c>
      <c r="Q134" s="1">
        <v>1</v>
      </c>
      <c r="R134" s="1">
        <v>0.96533690096206171</v>
      </c>
      <c r="S134" s="1">
        <v>0.96533690096206171</v>
      </c>
      <c r="T134" s="1">
        <v>0.9329846751933194</v>
      </c>
      <c r="U134" s="1">
        <v>0.96533690096206171</v>
      </c>
      <c r="V134" s="1">
        <v>406.790663</v>
      </c>
      <c r="W134" s="1">
        <v>255.106009</v>
      </c>
      <c r="X134" s="1">
        <v>262.000766</v>
      </c>
      <c r="Y134" s="1">
        <v>74463.375599999999</v>
      </c>
      <c r="Z134" s="7">
        <v>54.849460596999997</v>
      </c>
      <c r="AA134" s="7">
        <v>62.619640423</v>
      </c>
      <c r="AB134" s="7" t="s">
        <v>444</v>
      </c>
      <c r="AC134" s="7">
        <v>271.25494037999999</v>
      </c>
      <c r="AD134" s="7">
        <v>67.148897457999993</v>
      </c>
    </row>
    <row r="135" spans="1:30" x14ac:dyDescent="0.25">
      <c r="A135" s="1">
        <v>53556</v>
      </c>
      <c r="B135" s="1">
        <v>20050006</v>
      </c>
      <c r="C135" s="1" t="s">
        <v>453</v>
      </c>
      <c r="D135" s="1">
        <v>111189</v>
      </c>
      <c r="E135" s="1" t="s">
        <v>467</v>
      </c>
      <c r="F135" s="1">
        <v>34203085</v>
      </c>
      <c r="G135" s="1">
        <v>1.83</v>
      </c>
      <c r="H135" s="1">
        <v>7.6849933433478643</v>
      </c>
      <c r="I135" s="1">
        <v>-6.049768178219276</v>
      </c>
      <c r="J135" s="1">
        <v>-3.445207529835113</v>
      </c>
      <c r="K135" s="1">
        <v>-9.1696180600954413</v>
      </c>
      <c r="L135" s="1">
        <v>9.8730306420471194</v>
      </c>
      <c r="M135" s="1">
        <v>16.590000152587891</v>
      </c>
      <c r="N135" s="1">
        <v>1</v>
      </c>
      <c r="O135" s="1">
        <v>0.9329846751933194</v>
      </c>
      <c r="P135" s="1">
        <v>0.9329846751933194</v>
      </c>
      <c r="Q135" s="1">
        <v>1</v>
      </c>
      <c r="R135" s="1">
        <v>0.96533690096206171</v>
      </c>
      <c r="S135" s="1">
        <v>0.96533690096206171</v>
      </c>
      <c r="T135" s="1">
        <v>0.9329846751933194</v>
      </c>
      <c r="U135" s="1">
        <v>0.96533690096206171</v>
      </c>
      <c r="V135" s="1">
        <v>406.790663</v>
      </c>
      <c r="W135" s="1">
        <v>255.106009</v>
      </c>
      <c r="X135" s="1">
        <v>262.000766</v>
      </c>
      <c r="Y135" s="1">
        <v>74463.375599999999</v>
      </c>
      <c r="Z135" s="7">
        <v>23.107085815000001</v>
      </c>
      <c r="AA135" s="7">
        <v>29.970748615000002</v>
      </c>
      <c r="AB135" s="7" t="s">
        <v>444</v>
      </c>
      <c r="AC135" s="7">
        <v>69.951516694000006</v>
      </c>
      <c r="AD135" s="7">
        <v>25.657893268999999</v>
      </c>
    </row>
    <row r="136" spans="1:30" x14ac:dyDescent="0.25">
      <c r="A136" s="1">
        <v>53557</v>
      </c>
      <c r="B136" s="1">
        <v>26002000</v>
      </c>
      <c r="C136" s="1" t="s">
        <v>453</v>
      </c>
      <c r="D136" s="1">
        <v>111255</v>
      </c>
      <c r="E136" s="1" t="s">
        <v>467</v>
      </c>
      <c r="F136" s="1">
        <v>34203085</v>
      </c>
      <c r="G136" s="1">
        <v>1.83</v>
      </c>
      <c r="H136" s="1">
        <v>3.5088984727605603</v>
      </c>
      <c r="I136" s="1">
        <v>-2.9615231181042487</v>
      </c>
      <c r="J136" s="1">
        <v>-0.70484220224138072</v>
      </c>
      <c r="K136" s="1">
        <v>-3.4019697302407139</v>
      </c>
      <c r="L136" s="1">
        <v>3.9092796616608587</v>
      </c>
      <c r="M136" s="1">
        <v>16.590000152587891</v>
      </c>
      <c r="N136" s="1">
        <v>1</v>
      </c>
      <c r="O136" s="1">
        <v>0.9329846751933194</v>
      </c>
      <c r="P136" s="1">
        <v>0.9329846751933194</v>
      </c>
      <c r="Q136" s="1">
        <v>1</v>
      </c>
      <c r="R136" s="1">
        <v>0.96533690096206171</v>
      </c>
      <c r="S136" s="1">
        <v>0.96533690096206171</v>
      </c>
      <c r="T136" s="1">
        <v>0.9329846751933194</v>
      </c>
      <c r="U136" s="1">
        <v>0.96533690096206171</v>
      </c>
      <c r="V136" s="1">
        <v>406.790663</v>
      </c>
      <c r="W136" s="1">
        <v>255.106009</v>
      </c>
      <c r="X136" s="1">
        <v>262.000766</v>
      </c>
      <c r="Y136" s="1">
        <v>74463.375599999999</v>
      </c>
      <c r="Z136" s="7">
        <v>59.883338504000001</v>
      </c>
      <c r="AA136" s="7">
        <v>66.830402844000005</v>
      </c>
      <c r="AB136" s="7" t="s">
        <v>444</v>
      </c>
      <c r="AC136" s="7">
        <v>345.80485757999998</v>
      </c>
      <c r="AD136" s="7">
        <v>70.853284700000003</v>
      </c>
    </row>
    <row r="137" spans="1:30" x14ac:dyDescent="0.25">
      <c r="A137" s="1">
        <v>53558</v>
      </c>
      <c r="B137" s="1">
        <v>20030000</v>
      </c>
      <c r="C137" s="1" t="s">
        <v>453</v>
      </c>
      <c r="D137" s="1">
        <v>111147</v>
      </c>
      <c r="E137" s="1" t="s">
        <v>467</v>
      </c>
      <c r="F137" s="1">
        <v>34203085</v>
      </c>
      <c r="G137" s="1">
        <v>1.83</v>
      </c>
      <c r="H137" s="1">
        <v>11.257955538265374</v>
      </c>
      <c r="I137" s="1">
        <v>-4.8908686341681964</v>
      </c>
      <c r="J137" s="1">
        <v>2.5569849053371305</v>
      </c>
      <c r="K137" s="1">
        <v>-10.886774480692942</v>
      </c>
      <c r="L137" s="1">
        <v>10.222213965158543</v>
      </c>
      <c r="M137" s="1">
        <v>16.590000152587891</v>
      </c>
      <c r="N137" s="1">
        <v>1</v>
      </c>
      <c r="O137" s="1">
        <v>0.9329846751933194</v>
      </c>
      <c r="P137" s="1">
        <v>0.9329846751933194</v>
      </c>
      <c r="Q137" s="1">
        <v>1</v>
      </c>
      <c r="R137" s="1">
        <v>0.96533690096206171</v>
      </c>
      <c r="S137" s="1">
        <v>0.96533690096206171</v>
      </c>
      <c r="T137" s="1">
        <v>0.9329846751933194</v>
      </c>
      <c r="U137" s="1">
        <v>0.96533690096206171</v>
      </c>
      <c r="V137" s="1">
        <v>406.790663</v>
      </c>
      <c r="W137" s="1">
        <v>255.106009</v>
      </c>
      <c r="X137" s="1">
        <v>262.000766</v>
      </c>
      <c r="Y137" s="1">
        <v>74463.375599999999</v>
      </c>
      <c r="Z137" s="7">
        <v>22.283605465000001</v>
      </c>
      <c r="AA137" s="7">
        <v>20.141493776000001</v>
      </c>
      <c r="AB137" s="7" t="s">
        <v>444</v>
      </c>
      <c r="AC137" s="7" t="s">
        <v>445</v>
      </c>
      <c r="AD137" s="7">
        <v>21.453179314</v>
      </c>
    </row>
    <row r="138" spans="1:30" x14ac:dyDescent="0.25">
      <c r="A138" s="1">
        <v>53559</v>
      </c>
      <c r="B138" s="1">
        <v>20031000</v>
      </c>
      <c r="C138" s="1" t="s">
        <v>453</v>
      </c>
      <c r="D138" s="1">
        <v>111154</v>
      </c>
      <c r="E138" s="1" t="s">
        <v>467</v>
      </c>
      <c r="F138" s="1">
        <v>34203085</v>
      </c>
      <c r="G138" s="1">
        <v>1.83</v>
      </c>
      <c r="H138" s="1">
        <v>-2.9433292877764572</v>
      </c>
      <c r="I138" s="1">
        <v>2.6375895585180831</v>
      </c>
      <c r="J138" s="1">
        <v>-7.4756679331050444</v>
      </c>
      <c r="K138" s="1">
        <v>-4.8237937189269644</v>
      </c>
      <c r="L138" s="1">
        <v>6.553839470132834</v>
      </c>
      <c r="M138" s="1">
        <v>16.590000152587891</v>
      </c>
      <c r="N138" s="1">
        <v>1</v>
      </c>
      <c r="O138" s="1">
        <v>0.9329846751933194</v>
      </c>
      <c r="P138" s="1">
        <v>0.9329846751933194</v>
      </c>
      <c r="Q138" s="1">
        <v>1</v>
      </c>
      <c r="R138" s="1">
        <v>0.96533690096206171</v>
      </c>
      <c r="S138" s="1">
        <v>0.96533690096206171</v>
      </c>
      <c r="T138" s="1">
        <v>0.9329846751933194</v>
      </c>
      <c r="U138" s="1">
        <v>0.96533690096206171</v>
      </c>
      <c r="V138" s="1">
        <v>406.790663</v>
      </c>
      <c r="W138" s="1">
        <v>255.106009</v>
      </c>
      <c r="X138" s="1">
        <v>262.000766</v>
      </c>
      <c r="Y138" s="1">
        <v>74463.375599999999</v>
      </c>
      <c r="Z138" s="7">
        <v>35.316116381999997</v>
      </c>
      <c r="AA138" s="7" t="s">
        <v>444</v>
      </c>
      <c r="AB138" s="7">
        <v>89.237693039999996</v>
      </c>
      <c r="AC138" s="7">
        <v>31.698442702000001</v>
      </c>
      <c r="AD138" s="7">
        <v>49.674368311000002</v>
      </c>
    </row>
    <row r="139" spans="1:30" x14ac:dyDescent="0.25">
      <c r="A139" s="1">
        <v>53560</v>
      </c>
      <c r="B139" s="1">
        <v>20051006</v>
      </c>
      <c r="C139" s="1" t="s">
        <v>453</v>
      </c>
      <c r="D139" s="1">
        <v>111192</v>
      </c>
      <c r="E139" s="1" t="s">
        <v>467</v>
      </c>
      <c r="F139" s="1">
        <v>34203085</v>
      </c>
      <c r="G139" s="1">
        <v>1.83</v>
      </c>
      <c r="H139" s="1">
        <v>4.5460743766611733</v>
      </c>
      <c r="I139" s="1">
        <v>-1.056933183127859</v>
      </c>
      <c r="J139" s="1">
        <v>1.6341806995685579</v>
      </c>
      <c r="K139" s="1">
        <v>-4.5448710920447795</v>
      </c>
      <c r="L139" s="1">
        <v>4.1210615439496712</v>
      </c>
      <c r="M139" s="1">
        <v>16.590000152587891</v>
      </c>
      <c r="N139" s="1">
        <v>1</v>
      </c>
      <c r="O139" s="1">
        <v>0.9329846751933194</v>
      </c>
      <c r="P139" s="1">
        <v>0.9329846751933194</v>
      </c>
      <c r="Q139" s="1">
        <v>1</v>
      </c>
      <c r="R139" s="1">
        <v>0.96533690096206171</v>
      </c>
      <c r="S139" s="1">
        <v>0.96533690096206171</v>
      </c>
      <c r="T139" s="1">
        <v>0.9329846751933194</v>
      </c>
      <c r="U139" s="1">
        <v>0.96533690096206171</v>
      </c>
      <c r="V139" s="1">
        <v>406.790663</v>
      </c>
      <c r="W139" s="1">
        <v>255.106009</v>
      </c>
      <c r="X139" s="1">
        <v>262.000766</v>
      </c>
      <c r="Y139" s="1">
        <v>74463.375599999999</v>
      </c>
      <c r="Z139" s="7">
        <v>56.754535914999998</v>
      </c>
      <c r="AA139" s="7">
        <v>51.355060041999998</v>
      </c>
      <c r="AB139" s="7" t="s">
        <v>444</v>
      </c>
      <c r="AC139" s="7" t="s">
        <v>445</v>
      </c>
      <c r="AD139" s="7">
        <v>52.784297643999999</v>
      </c>
    </row>
    <row r="140" spans="1:30" x14ac:dyDescent="0.25">
      <c r="A140" s="1">
        <v>164701</v>
      </c>
      <c r="B140" s="1">
        <v>20058006</v>
      </c>
      <c r="C140" s="1" t="s">
        <v>458</v>
      </c>
      <c r="D140" s="1">
        <v>111214</v>
      </c>
      <c r="E140" s="1" t="s">
        <v>473</v>
      </c>
      <c r="F140" s="1">
        <v>34203085</v>
      </c>
      <c r="G140" s="1">
        <v>1.83</v>
      </c>
      <c r="H140" s="1">
        <v>7.0835972348007088</v>
      </c>
      <c r="I140" s="1">
        <v>1.797230631196264</v>
      </c>
      <c r="J140" s="1">
        <v>5.2649918142386101</v>
      </c>
      <c r="K140" s="1">
        <v>-6.0805581327804825</v>
      </c>
      <c r="L140" s="1">
        <v>7.1711410912185229</v>
      </c>
      <c r="M140" s="1">
        <v>-53.490001678466797</v>
      </c>
      <c r="N140" s="1">
        <v>1</v>
      </c>
      <c r="O140" s="1">
        <v>0.9329846751933194</v>
      </c>
      <c r="P140" s="1">
        <v>0.9329846751933194</v>
      </c>
      <c r="Q140" s="1">
        <v>1</v>
      </c>
      <c r="R140" s="1">
        <v>0.96533690096206171</v>
      </c>
      <c r="S140" s="1">
        <v>0.96533690096206171</v>
      </c>
      <c r="T140" s="1">
        <v>0.9329846751933194</v>
      </c>
      <c r="U140" s="1">
        <v>0.96533690096206171</v>
      </c>
      <c r="V140" s="1">
        <v>406.790663</v>
      </c>
      <c r="W140" s="1">
        <v>255.106009</v>
      </c>
      <c r="X140" s="1">
        <v>262.000766</v>
      </c>
      <c r="Y140" s="1">
        <v>74463.375599999999</v>
      </c>
      <c r="Z140" s="7">
        <v>32.189975474999997</v>
      </c>
      <c r="AA140" s="7">
        <v>32.600159503</v>
      </c>
      <c r="AB140" s="7">
        <v>131.43152705</v>
      </c>
      <c r="AC140" s="7" t="s">
        <v>445</v>
      </c>
      <c r="AD140" s="7">
        <v>39.200701025999997</v>
      </c>
    </row>
    <row r="141" spans="1:30" x14ac:dyDescent="0.25">
      <c r="A141" s="1">
        <v>164702</v>
      </c>
      <c r="B141" s="1">
        <v>20093006</v>
      </c>
      <c r="C141" s="1" t="s">
        <v>458</v>
      </c>
      <c r="D141" s="1">
        <v>111225</v>
      </c>
      <c r="E141" s="1" t="s">
        <v>473</v>
      </c>
      <c r="F141" s="1">
        <v>34203085</v>
      </c>
      <c r="G141" s="1">
        <v>1.83</v>
      </c>
      <c r="H141" s="1">
        <v>6.2061146202228503</v>
      </c>
      <c r="I141" s="1">
        <v>4.5960766238482513</v>
      </c>
      <c r="J141" s="1">
        <v>-1.9930829994347185E-2</v>
      </c>
      <c r="K141" s="1">
        <v>-1.7026999406712711</v>
      </c>
      <c r="L141" s="1">
        <v>6.2330166985547395</v>
      </c>
      <c r="M141" s="1">
        <v>-53.490001678466797</v>
      </c>
      <c r="N141" s="1">
        <v>1</v>
      </c>
      <c r="O141" s="1">
        <v>0.9329846751933194</v>
      </c>
      <c r="P141" s="1">
        <v>0.9329846751933194</v>
      </c>
      <c r="Q141" s="1">
        <v>1</v>
      </c>
      <c r="R141" s="1">
        <v>0.96533690096206171</v>
      </c>
      <c r="S141" s="1">
        <v>0.96533690096206171</v>
      </c>
      <c r="T141" s="1">
        <v>0.9329846751933194</v>
      </c>
      <c r="U141" s="1">
        <v>0.96533690096206171</v>
      </c>
      <c r="V141" s="1">
        <v>406.790663</v>
      </c>
      <c r="W141" s="1">
        <v>255.106009</v>
      </c>
      <c r="X141" s="1">
        <v>262.000766</v>
      </c>
      <c r="Y141" s="1">
        <v>74463.375599999999</v>
      </c>
      <c r="Z141" s="7">
        <v>37.185361673000003</v>
      </c>
      <c r="AA141" s="7">
        <v>37.350886426000002</v>
      </c>
      <c r="AB141" s="7">
        <v>50.785471919999999</v>
      </c>
      <c r="AC141" s="7">
        <v>12263.551935</v>
      </c>
      <c r="AD141" s="7">
        <v>142.56181834</v>
      </c>
    </row>
    <row r="142" spans="1:30" x14ac:dyDescent="0.25">
      <c r="A142" s="1">
        <v>164703</v>
      </c>
      <c r="B142" s="1">
        <v>26051006</v>
      </c>
      <c r="C142" s="1" t="s">
        <v>458</v>
      </c>
      <c r="D142" s="1">
        <v>111261</v>
      </c>
      <c r="E142" s="1" t="s">
        <v>473</v>
      </c>
      <c r="F142" s="1">
        <v>34203085</v>
      </c>
      <c r="G142" s="1">
        <v>1.83</v>
      </c>
      <c r="H142" s="1">
        <v>4.3764338767823565</v>
      </c>
      <c r="I142" s="1">
        <v>0.8550335911995619</v>
      </c>
      <c r="J142" s="1">
        <v>3.0505368620986437</v>
      </c>
      <c r="K142" s="1">
        <v>-4.8138364992993825</v>
      </c>
      <c r="L142" s="1">
        <v>5.3019340675031907</v>
      </c>
      <c r="M142" s="1">
        <v>-53.490001678466797</v>
      </c>
      <c r="N142" s="1">
        <v>1</v>
      </c>
      <c r="O142" s="1">
        <v>0.9329846751933194</v>
      </c>
      <c r="P142" s="1">
        <v>0.9329846751933194</v>
      </c>
      <c r="Q142" s="1">
        <v>1</v>
      </c>
      <c r="R142" s="1">
        <v>0.96533690096206171</v>
      </c>
      <c r="S142" s="1">
        <v>0.96533690096206171</v>
      </c>
      <c r="T142" s="1">
        <v>0.9329846751933194</v>
      </c>
      <c r="U142" s="1">
        <v>0.96533690096206171</v>
      </c>
      <c r="V142" s="1">
        <v>406.790663</v>
      </c>
      <c r="W142" s="1">
        <v>255.106009</v>
      </c>
      <c r="X142" s="1">
        <v>262.000766</v>
      </c>
      <c r="Y142" s="1">
        <v>74463.375599999999</v>
      </c>
      <c r="Z142" s="7">
        <v>43.891164981999999</v>
      </c>
      <c r="AA142" s="7">
        <v>53.384460875999999</v>
      </c>
      <c r="AB142" s="7">
        <v>277.36332911</v>
      </c>
      <c r="AC142" s="7" t="s">
        <v>445</v>
      </c>
      <c r="AD142" s="7">
        <v>49.779186123999999</v>
      </c>
    </row>
    <row r="143" spans="1:30" x14ac:dyDescent="0.25">
      <c r="A143" s="1">
        <v>164704</v>
      </c>
      <c r="B143" s="1">
        <v>21051006</v>
      </c>
      <c r="C143" s="1" t="s">
        <v>458</v>
      </c>
      <c r="D143" s="1">
        <v>111243</v>
      </c>
      <c r="E143" s="1" t="s">
        <v>473</v>
      </c>
      <c r="F143" s="1">
        <v>34203085</v>
      </c>
      <c r="G143" s="1">
        <v>1.83</v>
      </c>
      <c r="H143" s="1">
        <v>5.1622290001671027</v>
      </c>
      <c r="I143" s="1">
        <v>0.65021620242723455</v>
      </c>
      <c r="J143" s="1">
        <v>3.4242310330159031</v>
      </c>
      <c r="K143" s="1">
        <v>-5.8101656015230159</v>
      </c>
      <c r="L143" s="1">
        <v>6.1676804720007503</v>
      </c>
      <c r="M143" s="1">
        <v>-53.490001678466797</v>
      </c>
      <c r="N143" s="1">
        <v>1</v>
      </c>
      <c r="O143" s="1">
        <v>0.9329846751933194</v>
      </c>
      <c r="P143" s="1">
        <v>0.9329846751933194</v>
      </c>
      <c r="Q143" s="1">
        <v>1</v>
      </c>
      <c r="R143" s="1">
        <v>0.96533690096206171</v>
      </c>
      <c r="S143" s="1">
        <v>0.96533690096206171</v>
      </c>
      <c r="T143" s="1">
        <v>0.9329846751933194</v>
      </c>
      <c r="U143" s="1">
        <v>0.96533690096206171</v>
      </c>
      <c r="V143" s="1">
        <v>406.790663</v>
      </c>
      <c r="W143" s="1">
        <v>255.106009</v>
      </c>
      <c r="X143" s="1">
        <v>262.000766</v>
      </c>
      <c r="Y143" s="1">
        <v>74463.375599999999</v>
      </c>
      <c r="Z143" s="7">
        <v>37.589871512999999</v>
      </c>
      <c r="AA143" s="7">
        <v>45.106051657000002</v>
      </c>
      <c r="AB143" s="7">
        <v>365.04747168</v>
      </c>
      <c r="AC143" s="7" t="s">
        <v>445</v>
      </c>
      <c r="AD143" s="7">
        <v>41.071554638999999</v>
      </c>
    </row>
    <row r="144" spans="1:30" x14ac:dyDescent="0.25">
      <c r="A144" s="1">
        <v>164705</v>
      </c>
      <c r="B144" s="1">
        <v>20091000</v>
      </c>
      <c r="C144" s="1" t="s">
        <v>458</v>
      </c>
      <c r="D144" s="1">
        <v>111217</v>
      </c>
      <c r="E144" s="1" t="s">
        <v>473</v>
      </c>
      <c r="F144" s="1">
        <v>34203085</v>
      </c>
      <c r="G144" s="1">
        <v>1.83</v>
      </c>
      <c r="H144" s="1">
        <v>0.23013551523897702</v>
      </c>
      <c r="I144" s="1">
        <v>-0.50140618789803981</v>
      </c>
      <c r="J144" s="1">
        <v>-0.72369481926913592</v>
      </c>
      <c r="K144" s="1">
        <v>-2.0718588697337559</v>
      </c>
      <c r="L144" s="1">
        <v>1.8882740160127716</v>
      </c>
      <c r="M144" s="1">
        <v>-53.490001678466797</v>
      </c>
      <c r="N144" s="1">
        <v>1</v>
      </c>
      <c r="O144" s="1">
        <v>0.9329846751933194</v>
      </c>
      <c r="P144" s="1">
        <v>0.9329846751933194</v>
      </c>
      <c r="Q144" s="1">
        <v>1</v>
      </c>
      <c r="R144" s="1">
        <v>0.96533690096206171</v>
      </c>
      <c r="S144" s="1">
        <v>0.96533690096206171</v>
      </c>
      <c r="T144" s="1">
        <v>0.9329846751933194</v>
      </c>
      <c r="U144" s="1">
        <v>0.96533690096206171</v>
      </c>
      <c r="V144" s="1">
        <v>406.790663</v>
      </c>
      <c r="W144" s="1">
        <v>255.106009</v>
      </c>
      <c r="X144" s="1">
        <v>262.000766</v>
      </c>
      <c r="Y144" s="1">
        <v>74463.375599999999</v>
      </c>
      <c r="Z144" s="7">
        <v>125.04632322</v>
      </c>
      <c r="AA144" s="7">
        <v>1033.2167165999999</v>
      </c>
      <c r="AB144" s="7" t="s">
        <v>444</v>
      </c>
      <c r="AC144" s="7">
        <v>336.77041517999999</v>
      </c>
      <c r="AD144" s="7">
        <v>116.98231199</v>
      </c>
    </row>
    <row r="145" spans="1:30" x14ac:dyDescent="0.25">
      <c r="A145" s="1">
        <v>164706</v>
      </c>
      <c r="B145" s="1">
        <v>21001000</v>
      </c>
      <c r="C145" s="1" t="s">
        <v>458</v>
      </c>
      <c r="D145" s="1">
        <v>111234</v>
      </c>
      <c r="E145" s="1" t="s">
        <v>473</v>
      </c>
      <c r="F145" s="1">
        <v>34203085</v>
      </c>
      <c r="G145" s="1">
        <v>1.83</v>
      </c>
      <c r="H145" s="1">
        <v>6.2356905957022191</v>
      </c>
      <c r="I145" s="1">
        <v>-5.7816822024529539</v>
      </c>
      <c r="J145" s="1">
        <v>-3.2727905833643929</v>
      </c>
      <c r="K145" s="1">
        <v>-8.1771759636470041</v>
      </c>
      <c r="L145" s="1">
        <v>8.3686509844532431</v>
      </c>
      <c r="M145" s="1">
        <v>-53.490001678466797</v>
      </c>
      <c r="N145" s="1">
        <v>1</v>
      </c>
      <c r="O145" s="1">
        <v>0.9329846751933194</v>
      </c>
      <c r="P145" s="1">
        <v>0.9329846751933194</v>
      </c>
      <c r="Q145" s="1">
        <v>1</v>
      </c>
      <c r="R145" s="1">
        <v>0.96533690096206171</v>
      </c>
      <c r="S145" s="1">
        <v>0.96533690096206171</v>
      </c>
      <c r="T145" s="1">
        <v>0.9329846751933194</v>
      </c>
      <c r="U145" s="1">
        <v>0.96533690096206171</v>
      </c>
      <c r="V145" s="1">
        <v>406.790663</v>
      </c>
      <c r="W145" s="1">
        <v>255.106009</v>
      </c>
      <c r="X145" s="1">
        <v>262.000766</v>
      </c>
      <c r="Y145" s="1">
        <v>74463.375599999999</v>
      </c>
      <c r="Z145" s="7">
        <v>27.440664736999999</v>
      </c>
      <c r="AA145" s="7">
        <v>37.168987586999997</v>
      </c>
      <c r="AB145" s="7" t="s">
        <v>444</v>
      </c>
      <c r="AC145" s="7">
        <v>73.689380008000001</v>
      </c>
      <c r="AD145" s="7">
        <v>28.893290869000001</v>
      </c>
    </row>
    <row r="146" spans="1:30" x14ac:dyDescent="0.25">
      <c r="A146" s="1">
        <v>164707</v>
      </c>
      <c r="B146" s="1">
        <v>26001000</v>
      </c>
      <c r="C146" s="1" t="s">
        <v>458</v>
      </c>
      <c r="D146" s="1">
        <v>111252</v>
      </c>
      <c r="E146" s="1" t="s">
        <v>473</v>
      </c>
      <c r="F146" s="1">
        <v>34203085</v>
      </c>
      <c r="G146" s="1">
        <v>1.83</v>
      </c>
      <c r="H146" s="1">
        <v>6.1583139084819081</v>
      </c>
      <c r="I146" s="1">
        <v>-5.5503618036600848</v>
      </c>
      <c r="J146" s="1">
        <v>-3.001163636325737</v>
      </c>
      <c r="K146" s="1">
        <v>-8.0107460409338032</v>
      </c>
      <c r="L146" s="1">
        <v>8.0899124764975703</v>
      </c>
      <c r="M146" s="1">
        <v>-53.490001678466797</v>
      </c>
      <c r="N146" s="1">
        <v>1</v>
      </c>
      <c r="O146" s="1">
        <v>0.9329846751933194</v>
      </c>
      <c r="P146" s="1">
        <v>0.9329846751933194</v>
      </c>
      <c r="Q146" s="1">
        <v>1</v>
      </c>
      <c r="R146" s="1">
        <v>0.96533690096206171</v>
      </c>
      <c r="S146" s="1">
        <v>0.96533690096206171</v>
      </c>
      <c r="T146" s="1">
        <v>0.9329846751933194</v>
      </c>
      <c r="U146" s="1">
        <v>0.96533690096206171</v>
      </c>
      <c r="V146" s="1">
        <v>406.790663</v>
      </c>
      <c r="W146" s="1">
        <v>255.106009</v>
      </c>
      <c r="X146" s="1">
        <v>262.000766</v>
      </c>
      <c r="Y146" s="1">
        <v>74463.375599999999</v>
      </c>
      <c r="Z146" s="7">
        <v>28.420589857</v>
      </c>
      <c r="AA146" s="7">
        <v>37.648565253999998</v>
      </c>
      <c r="AB146" s="7" t="s">
        <v>444</v>
      </c>
      <c r="AC146" s="7">
        <v>80.449307398000002</v>
      </c>
      <c r="AD146" s="7">
        <v>29.514348891000001</v>
      </c>
    </row>
    <row r="147" spans="1:30" x14ac:dyDescent="0.25">
      <c r="A147" s="1">
        <v>164708</v>
      </c>
      <c r="B147" s="1">
        <v>20036000</v>
      </c>
      <c r="C147" s="1" t="s">
        <v>458</v>
      </c>
      <c r="D147" s="1">
        <v>111187</v>
      </c>
      <c r="E147" s="1" t="s">
        <v>473</v>
      </c>
      <c r="F147" s="1">
        <v>34203085</v>
      </c>
      <c r="G147" s="1">
        <v>1.83</v>
      </c>
      <c r="H147" s="1">
        <v>8.2677190673484766</v>
      </c>
      <c r="I147" s="1">
        <v>-6.1924142929972072</v>
      </c>
      <c r="J147" s="1">
        <v>-0.27027119588846377</v>
      </c>
      <c r="K147" s="1">
        <v>-8.2197250351892155</v>
      </c>
      <c r="L147" s="1">
        <v>8.4139290521602934</v>
      </c>
      <c r="M147" s="1">
        <v>-53.490001678466797</v>
      </c>
      <c r="N147" s="1">
        <v>1</v>
      </c>
      <c r="O147" s="1">
        <v>0.9329846751933194</v>
      </c>
      <c r="P147" s="1">
        <v>0.9329846751933194</v>
      </c>
      <c r="Q147" s="1">
        <v>1</v>
      </c>
      <c r="R147" s="1">
        <v>0.96533690096206171</v>
      </c>
      <c r="S147" s="1">
        <v>0.96533690096206171</v>
      </c>
      <c r="T147" s="1">
        <v>0.9329846751933194</v>
      </c>
      <c r="U147" s="1">
        <v>0.96533690096206171</v>
      </c>
      <c r="V147" s="1">
        <v>406.790663</v>
      </c>
      <c r="W147" s="1">
        <v>255.106009</v>
      </c>
      <c r="X147" s="1">
        <v>262.000766</v>
      </c>
      <c r="Y147" s="1">
        <v>74463.375599999999</v>
      </c>
      <c r="Z147" s="7">
        <v>27.287616341</v>
      </c>
      <c r="AA147" s="7">
        <v>27.787867004999999</v>
      </c>
      <c r="AB147" s="7" t="s">
        <v>444</v>
      </c>
      <c r="AC147" s="7">
        <v>903.43489090000003</v>
      </c>
      <c r="AD147" s="7">
        <v>28.738549466999999</v>
      </c>
    </row>
    <row r="148" spans="1:30" x14ac:dyDescent="0.25">
      <c r="A148" s="1">
        <v>164709</v>
      </c>
      <c r="B148" s="1">
        <v>20033000</v>
      </c>
      <c r="C148" s="1" t="s">
        <v>458</v>
      </c>
      <c r="D148" s="1">
        <v>111172</v>
      </c>
      <c r="E148" s="1" t="s">
        <v>473</v>
      </c>
      <c r="F148" s="1">
        <v>34203085</v>
      </c>
      <c r="G148" s="1">
        <v>1.83</v>
      </c>
      <c r="H148" s="1">
        <v>9.4335392555968021</v>
      </c>
      <c r="I148" s="1">
        <v>-8.288124394816867</v>
      </c>
      <c r="J148" s="1">
        <v>-2.8572505281296152</v>
      </c>
      <c r="K148" s="1">
        <v>-10.948066360856279</v>
      </c>
      <c r="L148" s="1">
        <v>11.150373434291113</v>
      </c>
      <c r="M148" s="1">
        <v>-53.490001678466797</v>
      </c>
      <c r="N148" s="1">
        <v>1</v>
      </c>
      <c r="O148" s="1">
        <v>0.9329846751933194</v>
      </c>
      <c r="P148" s="1">
        <v>0.9329846751933194</v>
      </c>
      <c r="Q148" s="1">
        <v>1</v>
      </c>
      <c r="R148" s="1">
        <v>0.96533690096206171</v>
      </c>
      <c r="S148" s="1">
        <v>0.96533690096206171</v>
      </c>
      <c r="T148" s="1">
        <v>0.9329846751933194</v>
      </c>
      <c r="U148" s="1">
        <v>0.96533690096206171</v>
      </c>
      <c r="V148" s="1">
        <v>406.790663</v>
      </c>
      <c r="W148" s="1">
        <v>255.106009</v>
      </c>
      <c r="X148" s="1">
        <v>262.000766</v>
      </c>
      <c r="Y148" s="1">
        <v>74463.375599999999</v>
      </c>
      <c r="Z148" s="7">
        <v>20.345473167000002</v>
      </c>
      <c r="AA148" s="7">
        <v>24.230190970999999</v>
      </c>
      <c r="AB148" s="7" t="s">
        <v>444</v>
      </c>
      <c r="AC148" s="7">
        <v>84.551720845000006</v>
      </c>
      <c r="AD148" s="7">
        <v>21.327476973</v>
      </c>
    </row>
    <row r="149" spans="1:30" x14ac:dyDescent="0.25">
      <c r="A149" s="1">
        <v>164710</v>
      </c>
      <c r="B149" s="1">
        <v>20035000</v>
      </c>
      <c r="C149" s="1" t="s">
        <v>458</v>
      </c>
      <c r="D149" s="1">
        <v>111182</v>
      </c>
      <c r="E149" s="1" t="s">
        <v>473</v>
      </c>
      <c r="F149" s="1">
        <v>34203085</v>
      </c>
      <c r="G149" s="1">
        <v>1.83</v>
      </c>
      <c r="H149" s="1">
        <v>7.1726965929250248</v>
      </c>
      <c r="I149" s="1">
        <v>-5.4341043611305553</v>
      </c>
      <c r="J149" s="1">
        <v>-0.22681781403321782</v>
      </c>
      <c r="K149" s="1">
        <v>-7.1002076774649376</v>
      </c>
      <c r="L149" s="1">
        <v>7.2968595937709102</v>
      </c>
      <c r="M149" s="1">
        <v>-53.490001678466797</v>
      </c>
      <c r="N149" s="1">
        <v>1</v>
      </c>
      <c r="O149" s="1">
        <v>0.9329846751933194</v>
      </c>
      <c r="P149" s="1">
        <v>0.9329846751933194</v>
      </c>
      <c r="Q149" s="1">
        <v>1</v>
      </c>
      <c r="R149" s="1">
        <v>0.96533690096206171</v>
      </c>
      <c r="S149" s="1">
        <v>0.96533690096206171</v>
      </c>
      <c r="T149" s="1">
        <v>0.9329846751933194</v>
      </c>
      <c r="U149" s="1">
        <v>0.96533690096206171</v>
      </c>
      <c r="V149" s="1">
        <v>406.790663</v>
      </c>
      <c r="W149" s="1">
        <v>255.106009</v>
      </c>
      <c r="X149" s="1">
        <v>262.000766</v>
      </c>
      <c r="Y149" s="1">
        <v>74463.375599999999</v>
      </c>
      <c r="Z149" s="7">
        <v>31.618141255000001</v>
      </c>
      <c r="AA149" s="7">
        <v>32.182777754999996</v>
      </c>
      <c r="AB149" s="7" t="s">
        <v>444</v>
      </c>
      <c r="AC149" s="7">
        <v>1076.7050322</v>
      </c>
      <c r="AD149" s="7">
        <v>33.427542217000003</v>
      </c>
    </row>
    <row r="150" spans="1:30" x14ac:dyDescent="0.25">
      <c r="A150" s="1">
        <v>164711</v>
      </c>
      <c r="B150" s="1">
        <v>20034000</v>
      </c>
      <c r="C150" s="1" t="s">
        <v>458</v>
      </c>
      <c r="D150" s="1">
        <v>111177</v>
      </c>
      <c r="E150" s="1" t="s">
        <v>473</v>
      </c>
      <c r="F150" s="1">
        <v>34203085</v>
      </c>
      <c r="G150" s="1">
        <v>1.83</v>
      </c>
      <c r="H150" s="1">
        <v>5.1177625286329347</v>
      </c>
      <c r="I150" s="1">
        <v>-0.39072552878494204</v>
      </c>
      <c r="J150" s="1">
        <v>3.2322498716985262</v>
      </c>
      <c r="K150" s="1">
        <v>-4.7863550403023112</v>
      </c>
      <c r="L150" s="1">
        <v>4.6073892388918676</v>
      </c>
      <c r="M150" s="1">
        <v>-53.490001678466797</v>
      </c>
      <c r="N150" s="1">
        <v>1</v>
      </c>
      <c r="O150" s="1">
        <v>0.9329846751933194</v>
      </c>
      <c r="P150" s="1">
        <v>0.9329846751933194</v>
      </c>
      <c r="Q150" s="1">
        <v>1</v>
      </c>
      <c r="R150" s="1">
        <v>0.96533690096206171</v>
      </c>
      <c r="S150" s="1">
        <v>0.96533690096206171</v>
      </c>
      <c r="T150" s="1">
        <v>0.9329846751933194</v>
      </c>
      <c r="U150" s="1">
        <v>0.96533690096206171</v>
      </c>
      <c r="V150" s="1">
        <v>406.790663</v>
      </c>
      <c r="W150" s="1">
        <v>255.106009</v>
      </c>
      <c r="X150" s="1">
        <v>262.000766</v>
      </c>
      <c r="Y150" s="1">
        <v>74463.375599999999</v>
      </c>
      <c r="Z150" s="7">
        <v>50.658322013999999</v>
      </c>
      <c r="AA150" s="7">
        <v>45.506651220000002</v>
      </c>
      <c r="AB150" s="7" t="s">
        <v>444</v>
      </c>
      <c r="AC150" s="7" t="s">
        <v>445</v>
      </c>
      <c r="AD150" s="7">
        <v>50.070741202999997</v>
      </c>
    </row>
    <row r="151" spans="1:30" x14ac:dyDescent="0.25">
      <c r="A151" s="1">
        <v>164712</v>
      </c>
      <c r="B151" s="1">
        <v>20013000</v>
      </c>
      <c r="C151" s="1" t="s">
        <v>457</v>
      </c>
      <c r="D151" s="1">
        <v>111075</v>
      </c>
      <c r="E151" s="1" t="s">
        <v>472</v>
      </c>
      <c r="F151" s="1">
        <v>34203085</v>
      </c>
      <c r="G151" s="1">
        <v>1.83</v>
      </c>
      <c r="H151" s="1">
        <v>20.628439354855335</v>
      </c>
      <c r="I151" s="1">
        <v>-16.138404696597782</v>
      </c>
      <c r="J151" s="1">
        <v>0.38724890634754489</v>
      </c>
      <c r="K151" s="1">
        <v>-20.698383777729155</v>
      </c>
      <c r="L151" s="1">
        <v>20.469249799692914</v>
      </c>
      <c r="M151" s="1">
        <v>-52.580001831054688</v>
      </c>
      <c r="N151" s="1">
        <v>1</v>
      </c>
      <c r="O151" s="1">
        <v>0.9329846751933194</v>
      </c>
      <c r="P151" s="1">
        <v>0.9329846751933194</v>
      </c>
      <c r="Q151" s="1">
        <v>1</v>
      </c>
      <c r="R151" s="1">
        <v>0.96533690096206171</v>
      </c>
      <c r="S151" s="1">
        <v>0.96533690096206171</v>
      </c>
      <c r="T151" s="1">
        <v>0.9329846751933194</v>
      </c>
      <c r="U151" s="1">
        <v>0.96533690096206171</v>
      </c>
      <c r="V151" s="1">
        <v>406.790663</v>
      </c>
      <c r="W151" s="1">
        <v>255.106009</v>
      </c>
      <c r="X151" s="1">
        <v>262.000766</v>
      </c>
      <c r="Y151" s="1">
        <v>74463.375599999999</v>
      </c>
      <c r="Z151" s="7">
        <v>10.627685395</v>
      </c>
      <c r="AA151" s="7">
        <v>10.53795461</v>
      </c>
      <c r="AB151" s="7" t="s">
        <v>444</v>
      </c>
      <c r="AC151" s="7" t="s">
        <v>445</v>
      </c>
      <c r="AD151" s="7">
        <v>10.809748151999999</v>
      </c>
    </row>
    <row r="152" spans="1:30" x14ac:dyDescent="0.25">
      <c r="A152" s="1">
        <v>164713</v>
      </c>
      <c r="B152" s="1">
        <v>20012000</v>
      </c>
      <c r="C152" s="1" t="s">
        <v>457</v>
      </c>
      <c r="D152" s="1">
        <v>111068</v>
      </c>
      <c r="E152" s="1" t="s">
        <v>472</v>
      </c>
      <c r="F152" s="1">
        <v>34203085</v>
      </c>
      <c r="G152" s="1">
        <v>1.83</v>
      </c>
      <c r="H152" s="1">
        <v>-2.8107440328470865</v>
      </c>
      <c r="I152" s="1">
        <v>7.0660264773115999</v>
      </c>
      <c r="J152" s="1">
        <v>-10.461586015792166</v>
      </c>
      <c r="K152" s="1">
        <v>2.4455523104940209</v>
      </c>
      <c r="L152" s="1">
        <v>9.380606472372337</v>
      </c>
      <c r="M152" s="1">
        <v>-52.580001831054688</v>
      </c>
      <c r="N152" s="1">
        <v>1</v>
      </c>
      <c r="O152" s="1">
        <v>0.9329846751933194</v>
      </c>
      <c r="P152" s="1">
        <v>0.9329846751933194</v>
      </c>
      <c r="Q152" s="1">
        <v>1</v>
      </c>
      <c r="R152" s="1">
        <v>0.96533690096206171</v>
      </c>
      <c r="S152" s="1">
        <v>0.96533690096206171</v>
      </c>
      <c r="T152" s="1">
        <v>0.9329846751933194</v>
      </c>
      <c r="U152" s="1">
        <v>0.96533690096206171</v>
      </c>
      <c r="V152" s="1">
        <v>406.790663</v>
      </c>
      <c r="W152" s="1">
        <v>255.106009</v>
      </c>
      <c r="X152" s="1">
        <v>262.000766</v>
      </c>
      <c r="Y152" s="1">
        <v>74463.375599999999</v>
      </c>
      <c r="Z152" s="7">
        <v>24.372559615</v>
      </c>
      <c r="AA152" s="7" t="s">
        <v>444</v>
      </c>
      <c r="AB152" s="7">
        <v>32.683711447999997</v>
      </c>
      <c r="AC152" s="7">
        <v>22.365740070000001</v>
      </c>
      <c r="AD152" s="7" t="s">
        <v>445</v>
      </c>
    </row>
    <row r="153" spans="1:30" x14ac:dyDescent="0.25">
      <c r="A153" s="1">
        <v>164714</v>
      </c>
      <c r="B153" s="1">
        <v>20002000</v>
      </c>
      <c r="C153" s="1" t="s">
        <v>457</v>
      </c>
      <c r="D153" s="1">
        <v>111009</v>
      </c>
      <c r="E153" s="1" t="s">
        <v>472</v>
      </c>
      <c r="F153" s="1">
        <v>34203085</v>
      </c>
      <c r="G153" s="1">
        <v>1.83</v>
      </c>
      <c r="H153" s="1">
        <v>-3.2101359227743176</v>
      </c>
      <c r="I153" s="1">
        <v>7.1874585258865862</v>
      </c>
      <c r="J153" s="1">
        <v>-10.613781116485812</v>
      </c>
      <c r="K153" s="1">
        <v>2.1882282078062678</v>
      </c>
      <c r="L153" s="1">
        <v>9.4307559330550497</v>
      </c>
      <c r="M153" s="1">
        <v>-52.580001831054688</v>
      </c>
      <c r="N153" s="1">
        <v>1</v>
      </c>
      <c r="O153" s="1">
        <v>0.9329846751933194</v>
      </c>
      <c r="P153" s="1">
        <v>0.9329846751933194</v>
      </c>
      <c r="Q153" s="1">
        <v>1</v>
      </c>
      <c r="R153" s="1">
        <v>0.96533690096206171</v>
      </c>
      <c r="S153" s="1">
        <v>0.96533690096206171</v>
      </c>
      <c r="T153" s="1">
        <v>0.9329846751933194</v>
      </c>
      <c r="U153" s="1">
        <v>0.96533690096206171</v>
      </c>
      <c r="V153" s="1">
        <v>406.790663</v>
      </c>
      <c r="W153" s="1">
        <v>255.106009</v>
      </c>
      <c r="X153" s="1">
        <v>262.000766</v>
      </c>
      <c r="Y153" s="1">
        <v>74463.375599999999</v>
      </c>
      <c r="Z153" s="7">
        <v>24.23763722</v>
      </c>
      <c r="AA153" s="7" t="s">
        <v>444</v>
      </c>
      <c r="AB153" s="7">
        <v>32.114625439999998</v>
      </c>
      <c r="AC153" s="7">
        <v>22.030689712000001</v>
      </c>
      <c r="AD153" s="7" t="s">
        <v>445</v>
      </c>
    </row>
    <row r="154" spans="1:30" x14ac:dyDescent="0.25">
      <c r="A154" s="1">
        <v>164715</v>
      </c>
      <c r="B154" s="1">
        <v>20001000</v>
      </c>
      <c r="C154" s="1" t="s">
        <v>457</v>
      </c>
      <c r="D154" s="1">
        <v>111004</v>
      </c>
      <c r="E154" s="1" t="s">
        <v>472</v>
      </c>
      <c r="F154" s="1">
        <v>34203085</v>
      </c>
      <c r="G154" s="1">
        <v>1.83</v>
      </c>
      <c r="H154" s="1">
        <v>17.171301382447886</v>
      </c>
      <c r="I154" s="1">
        <v>-6.9104355588326074</v>
      </c>
      <c r="J154" s="1">
        <v>5.6240654337808698</v>
      </c>
      <c r="K154" s="1">
        <v>-17.069234677471499</v>
      </c>
      <c r="L154" s="1">
        <v>15.167173547092027</v>
      </c>
      <c r="M154" s="1">
        <v>-52.580001831054688</v>
      </c>
      <c r="N154" s="1">
        <v>1</v>
      </c>
      <c r="O154" s="1">
        <v>0.9329846751933194</v>
      </c>
      <c r="P154" s="1">
        <v>0.9329846751933194</v>
      </c>
      <c r="Q154" s="1">
        <v>1</v>
      </c>
      <c r="R154" s="1">
        <v>0.96533690096206171</v>
      </c>
      <c r="S154" s="1">
        <v>0.96533690096206171</v>
      </c>
      <c r="T154" s="1">
        <v>0.9329846751933194</v>
      </c>
      <c r="U154" s="1">
        <v>0.96533690096206171</v>
      </c>
      <c r="V154" s="1">
        <v>406.790663</v>
      </c>
      <c r="W154" s="1">
        <v>255.106009</v>
      </c>
      <c r="X154" s="1">
        <v>262.000766</v>
      </c>
      <c r="Y154" s="1">
        <v>74463.375599999999</v>
      </c>
      <c r="Z154" s="7">
        <v>14.692442378999999</v>
      </c>
      <c r="AA154" s="7">
        <v>12.860917797999999</v>
      </c>
      <c r="AB154" s="7" t="s">
        <v>444</v>
      </c>
      <c r="AC154" s="7" t="s">
        <v>445</v>
      </c>
      <c r="AD154" s="7">
        <v>13.320659607</v>
      </c>
    </row>
    <row r="155" spans="1:30" x14ac:dyDescent="0.25">
      <c r="A155" s="1">
        <v>164716</v>
      </c>
      <c r="B155" s="1">
        <v>20006000</v>
      </c>
      <c r="C155" s="1" t="s">
        <v>457</v>
      </c>
      <c r="D155" s="1">
        <v>111031</v>
      </c>
      <c r="E155" s="1" t="s">
        <v>472</v>
      </c>
      <c r="F155" s="1">
        <v>34203085</v>
      </c>
      <c r="G155" s="1">
        <v>1.83</v>
      </c>
      <c r="H155" s="1">
        <v>1.9576679694044741</v>
      </c>
      <c r="I155" s="1">
        <v>5.2065204428286682</v>
      </c>
      <c r="J155" s="1">
        <v>-6.6815039235795233</v>
      </c>
      <c r="K155" s="1">
        <v>2.5244728238948255</v>
      </c>
      <c r="L155" s="1">
        <v>7.8520726897764961</v>
      </c>
      <c r="M155" s="1">
        <v>-52.580001831054688</v>
      </c>
      <c r="N155" s="1">
        <v>1</v>
      </c>
      <c r="O155" s="1">
        <v>0.9329846751933194</v>
      </c>
      <c r="P155" s="1">
        <v>0.9329846751933194</v>
      </c>
      <c r="Q155" s="1">
        <v>1</v>
      </c>
      <c r="R155" s="1">
        <v>0.96533690096206171</v>
      </c>
      <c r="S155" s="1">
        <v>0.96533690096206171</v>
      </c>
      <c r="T155" s="1">
        <v>0.9329846751933194</v>
      </c>
      <c r="U155" s="1">
        <v>0.96533690096206171</v>
      </c>
      <c r="V155" s="1">
        <v>406.790663</v>
      </c>
      <c r="W155" s="1">
        <v>255.106009</v>
      </c>
      <c r="X155" s="1">
        <v>262.000766</v>
      </c>
      <c r="Y155" s="1">
        <v>74463.375599999999</v>
      </c>
      <c r="Z155" s="7">
        <v>29.311741415</v>
      </c>
      <c r="AA155" s="7">
        <v>120.57832721</v>
      </c>
      <c r="AB155" s="7">
        <v>44.713831255000002</v>
      </c>
      <c r="AC155" s="7">
        <v>35.584981818999999</v>
      </c>
      <c r="AD155" s="7" t="s">
        <v>445</v>
      </c>
    </row>
    <row r="156" spans="1:30" x14ac:dyDescent="0.25">
      <c r="A156" s="1">
        <v>164717</v>
      </c>
      <c r="B156" s="1">
        <v>20005000</v>
      </c>
      <c r="C156" s="1" t="s">
        <v>457</v>
      </c>
      <c r="D156" s="1">
        <v>111026</v>
      </c>
      <c r="E156" s="1" t="s">
        <v>472</v>
      </c>
      <c r="F156" s="1">
        <v>34203085</v>
      </c>
      <c r="G156" s="1">
        <v>1.83</v>
      </c>
      <c r="H156" s="1">
        <v>18.106409863142318</v>
      </c>
      <c r="I156" s="1">
        <v>-6.4246237273051863</v>
      </c>
      <c r="J156" s="1">
        <v>7.1867213600499831</v>
      </c>
      <c r="K156" s="1">
        <v>-18.301307270763964</v>
      </c>
      <c r="L156" s="1">
        <v>16.088738978189959</v>
      </c>
      <c r="M156" s="1">
        <v>-52.580001831054688</v>
      </c>
      <c r="N156" s="1">
        <v>1</v>
      </c>
      <c r="O156" s="1">
        <v>0.9329846751933194</v>
      </c>
      <c r="P156" s="1">
        <v>0.9329846751933194</v>
      </c>
      <c r="Q156" s="1">
        <v>1</v>
      </c>
      <c r="R156" s="1">
        <v>0.96533690096206171</v>
      </c>
      <c r="S156" s="1">
        <v>0.96533690096206171</v>
      </c>
      <c r="T156" s="1">
        <v>0.9329846751933194</v>
      </c>
      <c r="U156" s="1">
        <v>0.96533690096206171</v>
      </c>
      <c r="V156" s="1">
        <v>406.790663</v>
      </c>
      <c r="W156" s="1">
        <v>255.106009</v>
      </c>
      <c r="X156" s="1">
        <v>262.000766</v>
      </c>
      <c r="Y156" s="1">
        <v>74463.375599999999</v>
      </c>
      <c r="Z156" s="7">
        <v>13.793576878</v>
      </c>
      <c r="AA156" s="7">
        <v>12.145068445</v>
      </c>
      <c r="AB156" s="7" t="s">
        <v>444</v>
      </c>
      <c r="AC156" s="7" t="s">
        <v>445</v>
      </c>
      <c r="AD156" s="7">
        <v>12.356570432</v>
      </c>
    </row>
    <row r="157" spans="1:30" x14ac:dyDescent="0.25">
      <c r="A157" s="1">
        <v>164718</v>
      </c>
      <c r="B157" s="1">
        <v>20010000</v>
      </c>
      <c r="C157" s="1" t="s">
        <v>457</v>
      </c>
      <c r="D157" s="1">
        <v>111057</v>
      </c>
      <c r="E157" s="1" t="s">
        <v>472</v>
      </c>
      <c r="F157" s="1">
        <v>34203085</v>
      </c>
      <c r="G157" s="1">
        <v>1.83</v>
      </c>
      <c r="H157" s="1">
        <v>-3.1026800452073511</v>
      </c>
      <c r="I157" s="1">
        <v>2.9589254877851112</v>
      </c>
      <c r="J157" s="1">
        <v>-9.5200328628007806</v>
      </c>
      <c r="K157" s="1">
        <v>-7.2191954410643362</v>
      </c>
      <c r="L157" s="1">
        <v>9.0682621767590863</v>
      </c>
      <c r="M157" s="1">
        <v>-52.580001831054688</v>
      </c>
      <c r="N157" s="1">
        <v>1</v>
      </c>
      <c r="O157" s="1">
        <v>0.9329846751933194</v>
      </c>
      <c r="P157" s="1">
        <v>0.9329846751933194</v>
      </c>
      <c r="Q157" s="1">
        <v>1</v>
      </c>
      <c r="R157" s="1">
        <v>0.96533690096206171</v>
      </c>
      <c r="S157" s="1">
        <v>0.96533690096206171</v>
      </c>
      <c r="T157" s="1">
        <v>0.9329846751933194</v>
      </c>
      <c r="U157" s="1">
        <v>0.96533690096206171</v>
      </c>
      <c r="V157" s="1">
        <v>406.790663</v>
      </c>
      <c r="W157" s="1">
        <v>255.106009</v>
      </c>
      <c r="X157" s="1">
        <v>262.000766</v>
      </c>
      <c r="Y157" s="1">
        <v>74463.375599999999</v>
      </c>
      <c r="Z157" s="7">
        <v>25.246483869999999</v>
      </c>
      <c r="AA157" s="7" t="s">
        <v>444</v>
      </c>
      <c r="AB157" s="7">
        <v>79.437982614999996</v>
      </c>
      <c r="AC157" s="7">
        <v>24.676665521</v>
      </c>
      <c r="AD157" s="7">
        <v>32.860102771999998</v>
      </c>
    </row>
    <row r="158" spans="1:30" x14ac:dyDescent="0.25">
      <c r="A158" s="1">
        <v>164719</v>
      </c>
      <c r="B158" s="1">
        <v>20009000</v>
      </c>
      <c r="C158" s="1" t="s">
        <v>457</v>
      </c>
      <c r="D158" s="1">
        <v>111050</v>
      </c>
      <c r="E158" s="1" t="s">
        <v>472</v>
      </c>
      <c r="F158" s="1">
        <v>34203085</v>
      </c>
      <c r="G158" s="1">
        <v>1.83</v>
      </c>
      <c r="H158" s="1">
        <v>11.117760416737299</v>
      </c>
      <c r="I158" s="1">
        <v>-6.7170266915386154</v>
      </c>
      <c r="J158" s="1">
        <v>0.67146540939293753</v>
      </c>
      <c r="K158" s="1">
        <v>-10.918420978644638</v>
      </c>
      <c r="L158" s="1">
        <v>10.798157963789611</v>
      </c>
      <c r="M158" s="1">
        <v>-52.580001831054688</v>
      </c>
      <c r="N158" s="1">
        <v>1</v>
      </c>
      <c r="O158" s="1">
        <v>0.9329846751933194</v>
      </c>
      <c r="P158" s="1">
        <v>0.9329846751933194</v>
      </c>
      <c r="Q158" s="1">
        <v>1</v>
      </c>
      <c r="R158" s="1">
        <v>0.96533690096206171</v>
      </c>
      <c r="S158" s="1">
        <v>0.96533690096206171</v>
      </c>
      <c r="T158" s="1">
        <v>0.9329846751933194</v>
      </c>
      <c r="U158" s="1">
        <v>0.96533690096206171</v>
      </c>
      <c r="V158" s="1">
        <v>406.790663</v>
      </c>
      <c r="W158" s="1">
        <v>255.106009</v>
      </c>
      <c r="X158" s="1">
        <v>262.000766</v>
      </c>
      <c r="Y158" s="1">
        <v>74463.375599999999</v>
      </c>
      <c r="Z158" s="7">
        <v>21.041722092000001</v>
      </c>
      <c r="AA158" s="7">
        <v>20.408088322000001</v>
      </c>
      <c r="AB158" s="7" t="s">
        <v>444</v>
      </c>
      <c r="AC158" s="7" t="s">
        <v>445</v>
      </c>
      <c r="AD158" s="7">
        <v>21.388099895</v>
      </c>
    </row>
    <row r="159" spans="1:30" x14ac:dyDescent="0.25">
      <c r="A159" s="1">
        <v>164720</v>
      </c>
      <c r="B159" s="1">
        <v>20092000</v>
      </c>
      <c r="C159" s="1" t="s">
        <v>457</v>
      </c>
      <c r="D159" s="1">
        <v>111222</v>
      </c>
      <c r="E159" s="1" t="s">
        <v>472</v>
      </c>
      <c r="F159" s="1">
        <v>34203085</v>
      </c>
      <c r="G159" s="1">
        <v>1.83</v>
      </c>
      <c r="H159" s="1">
        <v>4.0556729024028675</v>
      </c>
      <c r="I159" s="1">
        <v>-2.8916815404198761</v>
      </c>
      <c r="J159" s="1">
        <v>-5.6612769007327595</v>
      </c>
      <c r="K159" s="1">
        <v>-8.0292417520667598</v>
      </c>
      <c r="L159" s="1">
        <v>8.4539495610936513</v>
      </c>
      <c r="M159" s="1">
        <v>-52.580001831054688</v>
      </c>
      <c r="N159" s="1">
        <v>1</v>
      </c>
      <c r="O159" s="1">
        <v>0.9329846751933194</v>
      </c>
      <c r="P159" s="1">
        <v>0.9329846751933194</v>
      </c>
      <c r="Q159" s="1">
        <v>1</v>
      </c>
      <c r="R159" s="1">
        <v>0.96533690096206171</v>
      </c>
      <c r="S159" s="1">
        <v>0.96533690096206171</v>
      </c>
      <c r="T159" s="1">
        <v>0.9329846751933194</v>
      </c>
      <c r="U159" s="1">
        <v>0.96533690096206171</v>
      </c>
      <c r="V159" s="1">
        <v>406.790663</v>
      </c>
      <c r="W159" s="1">
        <v>255.106009</v>
      </c>
      <c r="X159" s="1">
        <v>262.000766</v>
      </c>
      <c r="Y159" s="1">
        <v>74463.375599999999</v>
      </c>
      <c r="Z159" s="7">
        <v>27.153704398999999</v>
      </c>
      <c r="AA159" s="7">
        <v>57.685698446000004</v>
      </c>
      <c r="AB159" s="7" t="s">
        <v>444</v>
      </c>
      <c r="AC159" s="7">
        <v>42.178015111000001</v>
      </c>
      <c r="AD159" s="7">
        <v>29.444057746999999</v>
      </c>
    </row>
    <row r="160" spans="1:30" x14ac:dyDescent="0.25">
      <c r="A160" s="1">
        <v>164721</v>
      </c>
      <c r="B160" s="1">
        <v>21001000</v>
      </c>
      <c r="C160" s="1" t="s">
        <v>457</v>
      </c>
      <c r="D160" s="1">
        <v>111233</v>
      </c>
      <c r="E160" s="1" t="s">
        <v>472</v>
      </c>
      <c r="F160" s="1">
        <v>34203085</v>
      </c>
      <c r="G160" s="1">
        <v>1.83</v>
      </c>
      <c r="H160" s="1">
        <v>6.2297480244882664</v>
      </c>
      <c r="I160" s="1">
        <v>-5.7794036698664595</v>
      </c>
      <c r="J160" s="1">
        <v>-3.2514039473312226</v>
      </c>
      <c r="K160" s="1">
        <v>-8.1461701528347792</v>
      </c>
      <c r="L160" s="1">
        <v>8.3467166637906605</v>
      </c>
      <c r="M160" s="1">
        <v>-52.580001831054688</v>
      </c>
      <c r="N160" s="1">
        <v>1</v>
      </c>
      <c r="O160" s="1">
        <v>0.9329846751933194</v>
      </c>
      <c r="P160" s="1">
        <v>0.9329846751933194</v>
      </c>
      <c r="Q160" s="1">
        <v>1</v>
      </c>
      <c r="R160" s="1">
        <v>0.96533690096206171</v>
      </c>
      <c r="S160" s="1">
        <v>0.96533690096206171</v>
      </c>
      <c r="T160" s="1">
        <v>0.9329846751933194</v>
      </c>
      <c r="U160" s="1">
        <v>0.96533690096206171</v>
      </c>
      <c r="V160" s="1">
        <v>406.790663</v>
      </c>
      <c r="W160" s="1">
        <v>255.106009</v>
      </c>
      <c r="X160" s="1">
        <v>262.000766</v>
      </c>
      <c r="Y160" s="1">
        <v>74463.375599999999</v>
      </c>
      <c r="Z160" s="7">
        <v>27.515403904999999</v>
      </c>
      <c r="AA160" s="7">
        <v>37.205397073999997</v>
      </c>
      <c r="AB160" s="7" t="s">
        <v>444</v>
      </c>
      <c r="AC160" s="7">
        <v>74.180661501000003</v>
      </c>
      <c r="AD160" s="7">
        <v>29.007070191</v>
      </c>
    </row>
    <row r="161" spans="1:30" x14ac:dyDescent="0.25">
      <c r="A161" s="1">
        <v>164722</v>
      </c>
      <c r="B161" s="1">
        <v>26001000</v>
      </c>
      <c r="C161" s="1" t="s">
        <v>457</v>
      </c>
      <c r="D161" s="1">
        <v>111251</v>
      </c>
      <c r="E161" s="1" t="s">
        <v>472</v>
      </c>
      <c r="F161" s="1">
        <v>34203085</v>
      </c>
      <c r="G161" s="1">
        <v>1.83</v>
      </c>
      <c r="H161" s="1">
        <v>6.1523543563946692</v>
      </c>
      <c r="I161" s="1">
        <v>-5.5479812246671285</v>
      </c>
      <c r="J161" s="1">
        <v>-2.9797605405527747</v>
      </c>
      <c r="K161" s="1">
        <v>-7.9798427976615365</v>
      </c>
      <c r="L161" s="1">
        <v>8.0681709900806844</v>
      </c>
      <c r="M161" s="1">
        <v>-52.580001831054688</v>
      </c>
      <c r="N161" s="1">
        <v>1</v>
      </c>
      <c r="O161" s="1">
        <v>0.9329846751933194</v>
      </c>
      <c r="P161" s="1">
        <v>0.9329846751933194</v>
      </c>
      <c r="Q161" s="1">
        <v>1</v>
      </c>
      <c r="R161" s="1">
        <v>0.96533690096206171</v>
      </c>
      <c r="S161" s="1">
        <v>0.96533690096206171</v>
      </c>
      <c r="T161" s="1">
        <v>0.9329846751933194</v>
      </c>
      <c r="U161" s="1">
        <v>0.96533690096206171</v>
      </c>
      <c r="V161" s="1">
        <v>406.790663</v>
      </c>
      <c r="W161" s="1">
        <v>255.106009</v>
      </c>
      <c r="X161" s="1">
        <v>262.000766</v>
      </c>
      <c r="Y161" s="1">
        <v>74463.375599999999</v>
      </c>
      <c r="Z161" s="7">
        <v>28.499870199</v>
      </c>
      <c r="AA161" s="7">
        <v>37.686002651999999</v>
      </c>
      <c r="AB161" s="7" t="s">
        <v>444</v>
      </c>
      <c r="AC161" s="7">
        <v>81.034343445000005</v>
      </c>
      <c r="AD161" s="7">
        <v>29.632520685999999</v>
      </c>
    </row>
    <row r="162" spans="1:30" x14ac:dyDescent="0.25">
      <c r="A162" s="1">
        <v>164723</v>
      </c>
      <c r="B162" s="1">
        <v>21002000</v>
      </c>
      <c r="C162" s="1" t="s">
        <v>457</v>
      </c>
      <c r="D162" s="1">
        <v>111240</v>
      </c>
      <c r="E162" s="1" t="s">
        <v>472</v>
      </c>
      <c r="F162" s="1">
        <v>34203085</v>
      </c>
      <c r="G162" s="1">
        <v>1.83</v>
      </c>
      <c r="H162" s="1">
        <v>3.5942709136301918</v>
      </c>
      <c r="I162" s="1">
        <v>-3.2100533433739535</v>
      </c>
      <c r="J162" s="1">
        <v>-2.6724513709216859</v>
      </c>
      <c r="K162" s="1">
        <v>-5.4401663722727021</v>
      </c>
      <c r="L162" s="1">
        <v>5.4470232790980901</v>
      </c>
      <c r="M162" s="1">
        <v>-52.580001831054688</v>
      </c>
      <c r="N162" s="1">
        <v>1</v>
      </c>
      <c r="O162" s="1">
        <v>0.9329846751933194</v>
      </c>
      <c r="P162" s="1">
        <v>0.9329846751933194</v>
      </c>
      <c r="Q162" s="1">
        <v>1</v>
      </c>
      <c r="R162" s="1">
        <v>0.96533690096206171</v>
      </c>
      <c r="S162" s="1">
        <v>0.96533690096206171</v>
      </c>
      <c r="T162" s="1">
        <v>0.9329846751933194</v>
      </c>
      <c r="U162" s="1">
        <v>0.96533690096206171</v>
      </c>
      <c r="V162" s="1">
        <v>406.790663</v>
      </c>
      <c r="W162" s="1">
        <v>255.106009</v>
      </c>
      <c r="X162" s="1">
        <v>262.000766</v>
      </c>
      <c r="Y162" s="1">
        <v>74463.375599999999</v>
      </c>
      <c r="Z162" s="7">
        <v>42.695424959999997</v>
      </c>
      <c r="AA162" s="7">
        <v>65.21927024</v>
      </c>
      <c r="AB162" s="7" t="s">
        <v>444</v>
      </c>
      <c r="AC162" s="7">
        <v>90.467594968</v>
      </c>
      <c r="AD162" s="7">
        <v>43.932945582999999</v>
      </c>
    </row>
    <row r="163" spans="1:30" x14ac:dyDescent="0.25">
      <c r="A163" s="1">
        <v>164724</v>
      </c>
      <c r="B163" s="1">
        <v>26002000</v>
      </c>
      <c r="C163" s="1" t="s">
        <v>457</v>
      </c>
      <c r="D163" s="1">
        <v>111258</v>
      </c>
      <c r="E163" s="1" t="s">
        <v>472</v>
      </c>
      <c r="F163" s="1">
        <v>34203085</v>
      </c>
      <c r="G163" s="1">
        <v>1.83</v>
      </c>
      <c r="H163" s="1">
        <v>3.3663236886195183</v>
      </c>
      <c r="I163" s="1">
        <v>-2.8104430521600778</v>
      </c>
      <c r="J163" s="1">
        <v>-2.4837434679269883</v>
      </c>
      <c r="K163" s="1">
        <v>-5.2860190508900846</v>
      </c>
      <c r="L163" s="1">
        <v>5.0859749547784272</v>
      </c>
      <c r="M163" s="1">
        <v>-52.580001831054688</v>
      </c>
      <c r="N163" s="1">
        <v>1</v>
      </c>
      <c r="O163" s="1">
        <v>0.9329846751933194</v>
      </c>
      <c r="P163" s="1">
        <v>0.9329846751933194</v>
      </c>
      <c r="Q163" s="1">
        <v>1</v>
      </c>
      <c r="R163" s="1">
        <v>0.96533690096206171</v>
      </c>
      <c r="S163" s="1">
        <v>0.96533690096206171</v>
      </c>
      <c r="T163" s="1">
        <v>0.9329846751933194</v>
      </c>
      <c r="U163" s="1">
        <v>0.96533690096206171</v>
      </c>
      <c r="V163" s="1">
        <v>406.790663</v>
      </c>
      <c r="W163" s="1">
        <v>255.106009</v>
      </c>
      <c r="X163" s="1">
        <v>262.000766</v>
      </c>
      <c r="Y163" s="1">
        <v>74463.375599999999</v>
      </c>
      <c r="Z163" s="7">
        <v>45.797319897000001</v>
      </c>
      <c r="AA163" s="7">
        <v>69.703241566000003</v>
      </c>
      <c r="AB163" s="7" t="s">
        <v>444</v>
      </c>
      <c r="AC163" s="7">
        <v>97.417047784000005</v>
      </c>
      <c r="AD163" s="7">
        <v>45.243249828000003</v>
      </c>
    </row>
    <row r="164" spans="1:30" x14ac:dyDescent="0.25">
      <c r="A164" s="1">
        <v>164725</v>
      </c>
      <c r="B164" s="1">
        <v>20024000</v>
      </c>
      <c r="C164" s="1" t="s">
        <v>457</v>
      </c>
      <c r="D164" s="1">
        <v>111130</v>
      </c>
      <c r="E164" s="1" t="s">
        <v>472</v>
      </c>
      <c r="F164" s="1">
        <v>34203085</v>
      </c>
      <c r="G164" s="1">
        <v>1.83</v>
      </c>
      <c r="H164" s="1">
        <v>8.1480053012957896</v>
      </c>
      <c r="I164" s="1">
        <v>-6.8938298404894791</v>
      </c>
      <c r="J164" s="1">
        <v>-8.0006735219094942</v>
      </c>
      <c r="K164" s="1">
        <v>-13.321825471337668</v>
      </c>
      <c r="L164" s="1">
        <v>13.985430633420092</v>
      </c>
      <c r="M164" s="1">
        <v>-52.580001831054688</v>
      </c>
      <c r="N164" s="1">
        <v>1</v>
      </c>
      <c r="O164" s="1">
        <v>0.9329846751933194</v>
      </c>
      <c r="P164" s="1">
        <v>0.9329846751933194</v>
      </c>
      <c r="Q164" s="1">
        <v>1</v>
      </c>
      <c r="R164" s="1">
        <v>0.96533690096206171</v>
      </c>
      <c r="S164" s="1">
        <v>0.96533690096206171</v>
      </c>
      <c r="T164" s="1">
        <v>0.9329846751933194</v>
      </c>
      <c r="U164" s="1">
        <v>0.96533690096206171</v>
      </c>
      <c r="V164" s="1">
        <v>406.790663</v>
      </c>
      <c r="W164" s="1">
        <v>255.106009</v>
      </c>
      <c r="X164" s="1">
        <v>262.000766</v>
      </c>
      <c r="Y164" s="1">
        <v>74463.375599999999</v>
      </c>
      <c r="Z164" s="7">
        <v>16.018424615000001</v>
      </c>
      <c r="AA164" s="7">
        <v>28.210829908000001</v>
      </c>
      <c r="AB164" s="7" t="s">
        <v>444</v>
      </c>
      <c r="AC164" s="7">
        <v>29.552765201</v>
      </c>
      <c r="AD164" s="7">
        <v>17.349039333</v>
      </c>
    </row>
    <row r="165" spans="1:30" x14ac:dyDescent="0.25">
      <c r="A165" s="1">
        <v>164726</v>
      </c>
      <c r="B165" s="1">
        <v>20022000</v>
      </c>
      <c r="C165" s="1" t="s">
        <v>457</v>
      </c>
      <c r="D165" s="1">
        <v>111123</v>
      </c>
      <c r="E165" s="1" t="s">
        <v>472</v>
      </c>
      <c r="F165" s="1">
        <v>34203085</v>
      </c>
      <c r="G165" s="1">
        <v>1.83</v>
      </c>
      <c r="H165" s="1">
        <v>2.2163503203214638</v>
      </c>
      <c r="I165" s="1">
        <v>-1.629983501199886</v>
      </c>
      <c r="J165" s="1">
        <v>-1.3878704058213935</v>
      </c>
      <c r="K165" s="1">
        <v>-5.335710601706749</v>
      </c>
      <c r="L165" s="1">
        <v>4.7388857508990165</v>
      </c>
      <c r="M165" s="1">
        <v>-52.580001831054688</v>
      </c>
      <c r="N165" s="1">
        <v>1</v>
      </c>
      <c r="O165" s="1">
        <v>0.9329846751933194</v>
      </c>
      <c r="P165" s="1">
        <v>0.9329846751933194</v>
      </c>
      <c r="Q165" s="1">
        <v>1</v>
      </c>
      <c r="R165" s="1">
        <v>0.96533690096206171</v>
      </c>
      <c r="S165" s="1">
        <v>0.96533690096206171</v>
      </c>
      <c r="T165" s="1">
        <v>0.9329846751933194</v>
      </c>
      <c r="U165" s="1">
        <v>0.96533690096206171</v>
      </c>
      <c r="V165" s="1">
        <v>406.790663</v>
      </c>
      <c r="W165" s="1">
        <v>255.106009</v>
      </c>
      <c r="X165" s="1">
        <v>262.000766</v>
      </c>
      <c r="Y165" s="1">
        <v>74463.375599999999</v>
      </c>
      <c r="Z165" s="7">
        <v>49.224886071999997</v>
      </c>
      <c r="AA165" s="7">
        <v>106.38825661</v>
      </c>
      <c r="AB165" s="7" t="s">
        <v>444</v>
      </c>
      <c r="AC165" s="7">
        <v>175.12789964999999</v>
      </c>
      <c r="AD165" s="7">
        <v>44.812585767000002</v>
      </c>
    </row>
    <row r="166" spans="1:30" x14ac:dyDescent="0.25">
      <c r="A166" s="1">
        <v>164727</v>
      </c>
      <c r="B166" s="1">
        <v>20026000</v>
      </c>
      <c r="C166" s="1" t="s">
        <v>457</v>
      </c>
      <c r="D166" s="1">
        <v>111138</v>
      </c>
      <c r="E166" s="1" t="s">
        <v>472</v>
      </c>
      <c r="F166" s="1">
        <v>34203085</v>
      </c>
      <c r="G166" s="1">
        <v>1.83</v>
      </c>
      <c r="H166" s="1">
        <v>9.7023847483803518</v>
      </c>
      <c r="I166" s="1">
        <v>4.9358106532942845</v>
      </c>
      <c r="J166" s="1">
        <v>5.7081769670210996</v>
      </c>
      <c r="K166" s="1">
        <v>-7.0795948178498804</v>
      </c>
      <c r="L166" s="1">
        <v>10.463543019636734</v>
      </c>
      <c r="M166" s="1">
        <v>-52.580001831054688</v>
      </c>
      <c r="N166" s="1">
        <v>1</v>
      </c>
      <c r="O166" s="1">
        <v>0.9329846751933194</v>
      </c>
      <c r="P166" s="1">
        <v>0.9329846751933194</v>
      </c>
      <c r="Q166" s="1">
        <v>1</v>
      </c>
      <c r="R166" s="1">
        <v>0.96533690096206171</v>
      </c>
      <c r="S166" s="1">
        <v>0.96533690096206171</v>
      </c>
      <c r="T166" s="1">
        <v>0.9329846751933194</v>
      </c>
      <c r="U166" s="1">
        <v>0.96533690096206171</v>
      </c>
      <c r="V166" s="1">
        <v>406.790663</v>
      </c>
      <c r="W166" s="1">
        <v>255.106009</v>
      </c>
      <c r="X166" s="1">
        <v>262.000766</v>
      </c>
      <c r="Y166" s="1">
        <v>74463.375599999999</v>
      </c>
      <c r="Z166" s="7">
        <v>21.746597066</v>
      </c>
      <c r="AA166" s="7">
        <v>23.531082112</v>
      </c>
      <c r="AB166" s="7">
        <v>47.221054993000003</v>
      </c>
      <c r="AC166" s="7" t="s">
        <v>445</v>
      </c>
      <c r="AD166" s="7">
        <v>33.527781017999999</v>
      </c>
    </row>
    <row r="167" spans="1:30" x14ac:dyDescent="0.25">
      <c r="A167" s="1">
        <v>164728</v>
      </c>
      <c r="B167" s="1">
        <v>20028000</v>
      </c>
      <c r="C167" s="1" t="s">
        <v>457</v>
      </c>
      <c r="D167" s="1">
        <v>111145</v>
      </c>
      <c r="E167" s="1" t="s">
        <v>472</v>
      </c>
      <c r="F167" s="1">
        <v>34203085</v>
      </c>
      <c r="G167" s="1">
        <v>1.83</v>
      </c>
      <c r="H167" s="1">
        <v>8.6677099469293193</v>
      </c>
      <c r="I167" s="1">
        <v>1.4938145504769778</v>
      </c>
      <c r="J167" s="1">
        <v>7.0121914471960238</v>
      </c>
      <c r="K167" s="1">
        <v>-8.5808509819509791</v>
      </c>
      <c r="L167" s="1">
        <v>9.4171545871257383</v>
      </c>
      <c r="M167" s="1">
        <v>-52.580001831054688</v>
      </c>
      <c r="N167" s="1">
        <v>1</v>
      </c>
      <c r="O167" s="1">
        <v>0.9329846751933194</v>
      </c>
      <c r="P167" s="1">
        <v>0.9329846751933194</v>
      </c>
      <c r="Q167" s="1">
        <v>1</v>
      </c>
      <c r="R167" s="1">
        <v>0.96533690096206171</v>
      </c>
      <c r="S167" s="1">
        <v>0.96533690096206171</v>
      </c>
      <c r="T167" s="1">
        <v>0.9329846751933194</v>
      </c>
      <c r="U167" s="1">
        <v>0.96533690096206171</v>
      </c>
      <c r="V167" s="1">
        <v>406.790663</v>
      </c>
      <c r="W167" s="1">
        <v>255.106009</v>
      </c>
      <c r="X167" s="1">
        <v>262.000766</v>
      </c>
      <c r="Y167" s="1">
        <v>74463.375599999999</v>
      </c>
      <c r="Z167" s="7">
        <v>24.274088339999999</v>
      </c>
      <c r="AA167" s="7">
        <v>26.459386435999999</v>
      </c>
      <c r="AB167" s="7">
        <v>158.33035118999999</v>
      </c>
      <c r="AC167" s="7" t="s">
        <v>445</v>
      </c>
      <c r="AD167" s="7">
        <v>27.486999725</v>
      </c>
    </row>
    <row r="168" spans="1:30" x14ac:dyDescent="0.25">
      <c r="A168" s="1">
        <v>164729</v>
      </c>
      <c r="B168" s="1">
        <v>20030000</v>
      </c>
      <c r="C168" s="1" t="s">
        <v>457</v>
      </c>
      <c r="D168" s="1">
        <v>111152</v>
      </c>
      <c r="E168" s="1" t="s">
        <v>472</v>
      </c>
      <c r="F168" s="1">
        <v>34203085</v>
      </c>
      <c r="G168" s="1">
        <v>1.83</v>
      </c>
      <c r="H168" s="1">
        <v>11.108187342791215</v>
      </c>
      <c r="I168" s="1">
        <v>-6.5914920189661217</v>
      </c>
      <c r="J168" s="1">
        <v>0.78527692070126709</v>
      </c>
      <c r="K168" s="1">
        <v>-10.91912048088359</v>
      </c>
      <c r="L168" s="1">
        <v>10.73755123878308</v>
      </c>
      <c r="M168" s="1">
        <v>-52.580001831054688</v>
      </c>
      <c r="N168" s="1">
        <v>1</v>
      </c>
      <c r="O168" s="1">
        <v>0.9329846751933194</v>
      </c>
      <c r="P168" s="1">
        <v>0.9329846751933194</v>
      </c>
      <c r="Q168" s="1">
        <v>1</v>
      </c>
      <c r="R168" s="1">
        <v>0.96533690096206171</v>
      </c>
      <c r="S168" s="1">
        <v>0.96533690096206171</v>
      </c>
      <c r="T168" s="1">
        <v>0.9329846751933194</v>
      </c>
      <c r="U168" s="1">
        <v>0.96533690096206171</v>
      </c>
      <c r="V168" s="1">
        <v>406.790663</v>
      </c>
      <c r="W168" s="1">
        <v>255.106009</v>
      </c>
      <c r="X168" s="1">
        <v>262.000766</v>
      </c>
      <c r="Y168" s="1">
        <v>74463.375599999999</v>
      </c>
      <c r="Z168" s="7">
        <v>21.166133754000001</v>
      </c>
      <c r="AA168" s="7">
        <v>20.426537885999998</v>
      </c>
      <c r="AB168" s="7" t="s">
        <v>444</v>
      </c>
      <c r="AC168" s="7" t="s">
        <v>445</v>
      </c>
      <c r="AD168" s="7">
        <v>21.386665665999999</v>
      </c>
    </row>
    <row r="169" spans="1:30" x14ac:dyDescent="0.25">
      <c r="A169" s="1">
        <v>164730</v>
      </c>
      <c r="B169" s="1">
        <v>20031000</v>
      </c>
      <c r="C169" s="1" t="s">
        <v>457</v>
      </c>
      <c r="D169" s="1">
        <v>111159</v>
      </c>
      <c r="E169" s="1" t="s">
        <v>472</v>
      </c>
      <c r="F169" s="1">
        <v>34203085</v>
      </c>
      <c r="G169" s="1">
        <v>1.83</v>
      </c>
      <c r="H169" s="1">
        <v>-3.1419736402157246</v>
      </c>
      <c r="I169" s="1">
        <v>2.9545755564289227</v>
      </c>
      <c r="J169" s="1">
        <v>-9.1984997607757997</v>
      </c>
      <c r="K169" s="1">
        <v>-6.8737491018263768</v>
      </c>
      <c r="L169" s="1">
        <v>8.7342583362400035</v>
      </c>
      <c r="M169" s="1">
        <v>-52.580001831054688</v>
      </c>
      <c r="N169" s="1">
        <v>1</v>
      </c>
      <c r="O169" s="1">
        <v>0.9329846751933194</v>
      </c>
      <c r="P169" s="1">
        <v>0.9329846751933194</v>
      </c>
      <c r="Q169" s="1">
        <v>1</v>
      </c>
      <c r="R169" s="1">
        <v>0.96533690096206171</v>
      </c>
      <c r="S169" s="1">
        <v>0.96533690096206171</v>
      </c>
      <c r="T169" s="1">
        <v>0.9329846751933194</v>
      </c>
      <c r="U169" s="1">
        <v>0.96533690096206171</v>
      </c>
      <c r="V169" s="1">
        <v>406.790663</v>
      </c>
      <c r="W169" s="1">
        <v>255.106009</v>
      </c>
      <c r="X169" s="1">
        <v>262.000766</v>
      </c>
      <c r="Y169" s="1">
        <v>74463.375599999999</v>
      </c>
      <c r="Z169" s="7">
        <v>26.250166846999999</v>
      </c>
      <c r="AA169" s="7" t="s">
        <v>444</v>
      </c>
      <c r="AB169" s="7">
        <v>79.556409001000006</v>
      </c>
      <c r="AC169" s="7">
        <v>25.574192088</v>
      </c>
      <c r="AD169" s="7">
        <v>34.561772177999998</v>
      </c>
    </row>
    <row r="170" spans="1:30" x14ac:dyDescent="0.25">
      <c r="A170" s="1">
        <v>164731</v>
      </c>
      <c r="B170" s="1">
        <v>20052006</v>
      </c>
      <c r="C170" s="1" t="s">
        <v>457</v>
      </c>
      <c r="D170" s="1">
        <v>111196</v>
      </c>
      <c r="E170" s="1" t="s">
        <v>472</v>
      </c>
      <c r="F170" s="1">
        <v>34203085</v>
      </c>
      <c r="G170" s="1">
        <v>1.83</v>
      </c>
      <c r="H170" s="1">
        <v>5.8563470232065216</v>
      </c>
      <c r="I170" s="1">
        <v>1.0181033540651718</v>
      </c>
      <c r="J170" s="1">
        <v>5.5140467954616863</v>
      </c>
      <c r="K170" s="1">
        <v>-6.813608498247496</v>
      </c>
      <c r="L170" s="1">
        <v>7.3798458928188637</v>
      </c>
      <c r="M170" s="1">
        <v>-52.580001831054688</v>
      </c>
      <c r="N170" s="1">
        <v>1</v>
      </c>
      <c r="O170" s="1">
        <v>0.9329846751933194</v>
      </c>
      <c r="P170" s="1">
        <v>0.9329846751933194</v>
      </c>
      <c r="Q170" s="1">
        <v>1</v>
      </c>
      <c r="R170" s="1">
        <v>0.96533690096206171</v>
      </c>
      <c r="S170" s="1">
        <v>0.96533690096206171</v>
      </c>
      <c r="T170" s="1">
        <v>0.9329846751933194</v>
      </c>
      <c r="U170" s="1">
        <v>0.96533690096206171</v>
      </c>
      <c r="V170" s="1">
        <v>406.790663</v>
      </c>
      <c r="W170" s="1">
        <v>255.106009</v>
      </c>
      <c r="X170" s="1">
        <v>262.000766</v>
      </c>
      <c r="Y170" s="1">
        <v>74463.375599999999</v>
      </c>
      <c r="Z170" s="7">
        <v>31.251350556999999</v>
      </c>
      <c r="AA170" s="7">
        <v>39.641375246999999</v>
      </c>
      <c r="AB170" s="7">
        <v>232.77783403999999</v>
      </c>
      <c r="AC170" s="7" t="s">
        <v>445</v>
      </c>
      <c r="AD170" s="7">
        <v>34.875659663999997</v>
      </c>
    </row>
    <row r="171" spans="1:30" x14ac:dyDescent="0.25">
      <c r="A171" s="1">
        <v>164732</v>
      </c>
      <c r="B171" s="1">
        <v>20053006</v>
      </c>
      <c r="C171" s="1" t="s">
        <v>457</v>
      </c>
      <c r="D171" s="1">
        <v>111199</v>
      </c>
      <c r="E171" s="1" t="s">
        <v>472</v>
      </c>
      <c r="F171" s="1">
        <v>34203085</v>
      </c>
      <c r="G171" s="1">
        <v>1.83</v>
      </c>
      <c r="H171" s="1">
        <v>9.0969137467434518</v>
      </c>
      <c r="I171" s="1">
        <v>4.2906834947508781</v>
      </c>
      <c r="J171" s="1">
        <v>5.9930996069921019</v>
      </c>
      <c r="K171" s="1">
        <v>-7.5358704696470067</v>
      </c>
      <c r="L171" s="1">
        <v>10.373463727960726</v>
      </c>
      <c r="M171" s="1">
        <v>-52.580001831054688</v>
      </c>
      <c r="N171" s="1">
        <v>1</v>
      </c>
      <c r="O171" s="1">
        <v>0.9329846751933194</v>
      </c>
      <c r="P171" s="1">
        <v>0.9329846751933194</v>
      </c>
      <c r="Q171" s="1">
        <v>1</v>
      </c>
      <c r="R171" s="1">
        <v>0.96533690096206171</v>
      </c>
      <c r="S171" s="1">
        <v>0.96533690096206171</v>
      </c>
      <c r="T171" s="1">
        <v>0.9329846751933194</v>
      </c>
      <c r="U171" s="1">
        <v>0.96533690096206171</v>
      </c>
      <c r="V171" s="1">
        <v>406.790663</v>
      </c>
      <c r="W171" s="1">
        <v>255.106009</v>
      </c>
      <c r="X171" s="1">
        <v>262.000766</v>
      </c>
      <c r="Y171" s="1">
        <v>74463.375599999999</v>
      </c>
      <c r="Z171" s="7">
        <v>21.944120034000001</v>
      </c>
      <c r="AA171" s="7">
        <v>25.163818145</v>
      </c>
      <c r="AB171" s="7">
        <v>54.471347919000003</v>
      </c>
      <c r="AC171" s="7" t="s">
        <v>445</v>
      </c>
      <c r="AD171" s="7">
        <v>31.437221492999999</v>
      </c>
    </row>
    <row r="172" spans="1:30" x14ac:dyDescent="0.25">
      <c r="A172" s="1">
        <v>164733</v>
      </c>
      <c r="B172" s="1">
        <v>20010000</v>
      </c>
      <c r="C172" s="1" t="s">
        <v>446</v>
      </c>
      <c r="D172" s="1">
        <v>111056</v>
      </c>
      <c r="E172" s="1" t="s">
        <v>470</v>
      </c>
      <c r="F172" s="1">
        <v>34203085</v>
      </c>
      <c r="G172" s="1">
        <v>1.83</v>
      </c>
      <c r="H172" s="1">
        <v>-3.0976603342549671</v>
      </c>
      <c r="I172" s="1">
        <v>2.9571947608392084</v>
      </c>
      <c r="J172" s="1">
        <v>-9.5559704791019211</v>
      </c>
      <c r="K172" s="1">
        <v>-7.2686324996620826</v>
      </c>
      <c r="L172" s="1">
        <v>9.1144466138796982</v>
      </c>
      <c r="M172" s="1">
        <v>-54.099998474121094</v>
      </c>
      <c r="N172" s="1">
        <v>1</v>
      </c>
      <c r="O172" s="1">
        <v>0.9329846751933194</v>
      </c>
      <c r="P172" s="1">
        <v>0.9329846751933194</v>
      </c>
      <c r="Q172" s="1">
        <v>1</v>
      </c>
      <c r="R172" s="1">
        <v>0.96533690096206171</v>
      </c>
      <c r="S172" s="1">
        <v>0.96533690096206171</v>
      </c>
      <c r="T172" s="1">
        <v>0.9329846751933194</v>
      </c>
      <c r="U172" s="1">
        <v>0.96533690096206171</v>
      </c>
      <c r="V172" s="1">
        <v>406.790663</v>
      </c>
      <c r="W172" s="1">
        <v>255.106009</v>
      </c>
      <c r="X172" s="1">
        <v>262.000766</v>
      </c>
      <c r="Y172" s="1">
        <v>74463.375599999999</v>
      </c>
      <c r="Z172" s="7">
        <v>25.113488512</v>
      </c>
      <c r="AA172" s="7" t="s">
        <v>444</v>
      </c>
      <c r="AB172" s="7">
        <v>79.485059726000003</v>
      </c>
      <c r="AC172" s="7">
        <v>24.580102</v>
      </c>
      <c r="AD172" s="7">
        <v>32.629805824000002</v>
      </c>
    </row>
    <row r="173" spans="1:30" x14ac:dyDescent="0.25">
      <c r="A173" s="1">
        <v>164734</v>
      </c>
      <c r="B173" s="1">
        <v>20009000</v>
      </c>
      <c r="C173" s="1" t="s">
        <v>446</v>
      </c>
      <c r="D173" s="1">
        <v>111049</v>
      </c>
      <c r="E173" s="1" t="s">
        <v>470</v>
      </c>
      <c r="F173" s="1">
        <v>34203085</v>
      </c>
      <c r="G173" s="1">
        <v>1.83</v>
      </c>
      <c r="H173" s="1">
        <v>11.123908188095703</v>
      </c>
      <c r="I173" s="1">
        <v>-6.7543048846587261</v>
      </c>
      <c r="J173" s="1">
        <v>0.63440109185103677</v>
      </c>
      <c r="K173" s="1">
        <v>-10.932310920537288</v>
      </c>
      <c r="L173" s="1">
        <v>10.821139743692076</v>
      </c>
      <c r="M173" s="1">
        <v>-54.099998474121094</v>
      </c>
      <c r="N173" s="1">
        <v>1</v>
      </c>
      <c r="O173" s="1">
        <v>0.9329846751933194</v>
      </c>
      <c r="P173" s="1">
        <v>0.9329846751933194</v>
      </c>
      <c r="Q173" s="1">
        <v>1</v>
      </c>
      <c r="R173" s="1">
        <v>0.96533690096206171</v>
      </c>
      <c r="S173" s="1">
        <v>0.96533690096206171</v>
      </c>
      <c r="T173" s="1">
        <v>0.9329846751933194</v>
      </c>
      <c r="U173" s="1">
        <v>0.96533690096206171</v>
      </c>
      <c r="V173" s="1">
        <v>406.790663</v>
      </c>
      <c r="W173" s="1">
        <v>255.106009</v>
      </c>
      <c r="X173" s="1">
        <v>262.000766</v>
      </c>
      <c r="Y173" s="1">
        <v>74463.375599999999</v>
      </c>
      <c r="Z173" s="7">
        <v>20.994910202</v>
      </c>
      <c r="AA173" s="7">
        <v>20.396256866000002</v>
      </c>
      <c r="AB173" s="7" t="s">
        <v>444</v>
      </c>
      <c r="AC173" s="7" t="s">
        <v>445</v>
      </c>
      <c r="AD173" s="7">
        <v>21.359654911</v>
      </c>
    </row>
    <row r="174" spans="1:30" x14ac:dyDescent="0.25">
      <c r="A174" s="1">
        <v>164735</v>
      </c>
      <c r="B174" s="1">
        <v>20092000</v>
      </c>
      <c r="C174" s="1" t="s">
        <v>446</v>
      </c>
      <c r="D174" s="1">
        <v>111221</v>
      </c>
      <c r="E174" s="1" t="s">
        <v>470</v>
      </c>
      <c r="F174" s="1">
        <v>34203085</v>
      </c>
      <c r="G174" s="1">
        <v>1.83</v>
      </c>
      <c r="H174" s="1">
        <v>4.0618767564105127</v>
      </c>
      <c r="I174" s="1">
        <v>-2.8922491438850662</v>
      </c>
      <c r="J174" s="1">
        <v>-5.6983984465098629</v>
      </c>
      <c r="K174" s="1">
        <v>-8.0798421477245146</v>
      </c>
      <c r="L174" s="1">
        <v>8.4927540933816807</v>
      </c>
      <c r="M174" s="1">
        <v>-54.099998474121094</v>
      </c>
      <c r="N174" s="1">
        <v>1</v>
      </c>
      <c r="O174" s="1">
        <v>0.9329846751933194</v>
      </c>
      <c r="P174" s="1">
        <v>0.9329846751933194</v>
      </c>
      <c r="Q174" s="1">
        <v>1</v>
      </c>
      <c r="R174" s="1">
        <v>0.96533690096206171</v>
      </c>
      <c r="S174" s="1">
        <v>0.96533690096206171</v>
      </c>
      <c r="T174" s="1">
        <v>0.9329846751933194</v>
      </c>
      <c r="U174" s="1">
        <v>0.96533690096206171</v>
      </c>
      <c r="V174" s="1">
        <v>406.790663</v>
      </c>
      <c r="W174" s="1">
        <v>255.106009</v>
      </c>
      <c r="X174" s="1">
        <v>262.000766</v>
      </c>
      <c r="Y174" s="1">
        <v>74463.375599999999</v>
      </c>
      <c r="Z174" s="7">
        <v>27.025066347999999</v>
      </c>
      <c r="AA174" s="7">
        <v>57.596065617000001</v>
      </c>
      <c r="AB174" s="7" t="s">
        <v>444</v>
      </c>
      <c r="AC174" s="7">
        <v>41.896737014999999</v>
      </c>
      <c r="AD174" s="7">
        <v>29.253400387999999</v>
      </c>
    </row>
    <row r="175" spans="1:30" x14ac:dyDescent="0.25">
      <c r="A175" s="1">
        <v>164736</v>
      </c>
      <c r="B175" s="1">
        <v>21001000</v>
      </c>
      <c r="C175" s="1" t="s">
        <v>446</v>
      </c>
      <c r="D175" s="1">
        <v>111232</v>
      </c>
      <c r="E175" s="1" t="s">
        <v>470</v>
      </c>
      <c r="F175" s="1">
        <v>34203085</v>
      </c>
      <c r="G175" s="1">
        <v>1.83</v>
      </c>
      <c r="H175" s="1">
        <v>6.2359562922676099</v>
      </c>
      <c r="I175" s="1">
        <v>-5.7799455077322452</v>
      </c>
      <c r="J175" s="1">
        <v>-3.2885293938892426</v>
      </c>
      <c r="K175" s="1">
        <v>-8.196795801101155</v>
      </c>
      <c r="L175" s="1">
        <v>8.3809406664596331</v>
      </c>
      <c r="M175" s="1">
        <v>-54.099998474121094</v>
      </c>
      <c r="N175" s="1">
        <v>1</v>
      </c>
      <c r="O175" s="1">
        <v>0.9329846751933194</v>
      </c>
      <c r="P175" s="1">
        <v>0.9329846751933194</v>
      </c>
      <c r="Q175" s="1">
        <v>1</v>
      </c>
      <c r="R175" s="1">
        <v>0.96533690096206171</v>
      </c>
      <c r="S175" s="1">
        <v>0.96533690096206171</v>
      </c>
      <c r="T175" s="1">
        <v>0.9329846751933194</v>
      </c>
      <c r="U175" s="1">
        <v>0.96533690096206171</v>
      </c>
      <c r="V175" s="1">
        <v>406.790663</v>
      </c>
      <c r="W175" s="1">
        <v>255.106009</v>
      </c>
      <c r="X175" s="1">
        <v>262.000766</v>
      </c>
      <c r="Y175" s="1">
        <v>74463.375599999999</v>
      </c>
      <c r="Z175" s="7">
        <v>27.398959784999999</v>
      </c>
      <c r="AA175" s="7">
        <v>37.167361313999997</v>
      </c>
      <c r="AB175" s="7" t="s">
        <v>444</v>
      </c>
      <c r="AC175" s="7">
        <v>73.331918705000007</v>
      </c>
      <c r="AD175" s="7">
        <v>28.821738334999999</v>
      </c>
    </row>
    <row r="176" spans="1:30" x14ac:dyDescent="0.25">
      <c r="A176" s="1">
        <v>164737</v>
      </c>
      <c r="B176" s="1">
        <v>26001000</v>
      </c>
      <c r="C176" s="1" t="s">
        <v>446</v>
      </c>
      <c r="D176" s="1">
        <v>111250</v>
      </c>
      <c r="E176" s="1" t="s">
        <v>470</v>
      </c>
      <c r="F176" s="1">
        <v>34203085</v>
      </c>
      <c r="G176" s="1">
        <v>1.83</v>
      </c>
      <c r="H176" s="1">
        <v>6.1585911021693827</v>
      </c>
      <c r="I176" s="1">
        <v>-5.5488668200094438</v>
      </c>
      <c r="J176" s="1">
        <v>-3.0169144651061641</v>
      </c>
      <c r="K176" s="1">
        <v>-8.0301246884513819</v>
      </c>
      <c r="L176" s="1">
        <v>8.1020354663770267</v>
      </c>
      <c r="M176" s="1">
        <v>-54.099998474121094</v>
      </c>
      <c r="N176" s="1">
        <v>1</v>
      </c>
      <c r="O176" s="1">
        <v>0.9329846751933194</v>
      </c>
      <c r="P176" s="1">
        <v>0.9329846751933194</v>
      </c>
      <c r="Q176" s="1">
        <v>1</v>
      </c>
      <c r="R176" s="1">
        <v>0.96533690096206171</v>
      </c>
      <c r="S176" s="1">
        <v>0.96533690096206171</v>
      </c>
      <c r="T176" s="1">
        <v>0.9329846751933194</v>
      </c>
      <c r="U176" s="1">
        <v>0.96533690096206171</v>
      </c>
      <c r="V176" s="1">
        <v>406.790663</v>
      </c>
      <c r="W176" s="1">
        <v>255.106009</v>
      </c>
      <c r="X176" s="1">
        <v>262.000766</v>
      </c>
      <c r="Y176" s="1">
        <v>74463.375599999999</v>
      </c>
      <c r="Z176" s="7">
        <v>28.37656814</v>
      </c>
      <c r="AA176" s="7">
        <v>37.646825710000002</v>
      </c>
      <c r="AB176" s="7" t="s">
        <v>444</v>
      </c>
      <c r="AC176" s="7">
        <v>80.024073567000002</v>
      </c>
      <c r="AD176" s="7">
        <v>29.440710330999998</v>
      </c>
    </row>
    <row r="177" spans="1:30" x14ac:dyDescent="0.25">
      <c r="A177" s="1">
        <v>164738</v>
      </c>
      <c r="B177" s="1">
        <v>21002000</v>
      </c>
      <c r="C177" s="1" t="s">
        <v>446</v>
      </c>
      <c r="D177" s="1">
        <v>111239</v>
      </c>
      <c r="E177" s="1" t="s">
        <v>470</v>
      </c>
      <c r="F177" s="1">
        <v>34203085</v>
      </c>
      <c r="G177" s="1">
        <v>1.83</v>
      </c>
      <c r="H177" s="1">
        <v>3.6004767203196915</v>
      </c>
      <c r="I177" s="1">
        <v>-3.2106439955196144</v>
      </c>
      <c r="J177" s="1">
        <v>-2.7095750911026517</v>
      </c>
      <c r="K177" s="1">
        <v>-5.4907435138134009</v>
      </c>
      <c r="L177" s="1">
        <v>5.4831534973793836</v>
      </c>
      <c r="M177" s="1">
        <v>-54.099998474121094</v>
      </c>
      <c r="N177" s="1">
        <v>1</v>
      </c>
      <c r="O177" s="1">
        <v>0.9329846751933194</v>
      </c>
      <c r="P177" s="1">
        <v>0.9329846751933194</v>
      </c>
      <c r="Q177" s="1">
        <v>1</v>
      </c>
      <c r="R177" s="1">
        <v>0.96533690096206171</v>
      </c>
      <c r="S177" s="1">
        <v>0.96533690096206171</v>
      </c>
      <c r="T177" s="1">
        <v>0.9329846751933194</v>
      </c>
      <c r="U177" s="1">
        <v>0.96533690096206171</v>
      </c>
      <c r="V177" s="1">
        <v>406.790663</v>
      </c>
      <c r="W177" s="1">
        <v>255.106009</v>
      </c>
      <c r="X177" s="1">
        <v>262.000766</v>
      </c>
      <c r="Y177" s="1">
        <v>74463.375599999999</v>
      </c>
      <c r="Z177" s="7">
        <v>42.407502098999998</v>
      </c>
      <c r="AA177" s="7">
        <v>65.105134246000006</v>
      </c>
      <c r="AB177" s="7" t="s">
        <v>444</v>
      </c>
      <c r="AC177" s="7">
        <v>89.214403125000004</v>
      </c>
      <c r="AD177" s="7">
        <v>43.519052647999999</v>
      </c>
    </row>
    <row r="178" spans="1:30" x14ac:dyDescent="0.25">
      <c r="A178" s="1">
        <v>164739</v>
      </c>
      <c r="B178" s="1">
        <v>20050006</v>
      </c>
      <c r="C178" s="1" t="s">
        <v>446</v>
      </c>
      <c r="D178" s="1">
        <v>111190</v>
      </c>
      <c r="E178" s="1" t="s">
        <v>470</v>
      </c>
      <c r="F178" s="1">
        <v>34203085</v>
      </c>
      <c r="G178" s="1">
        <v>1.83</v>
      </c>
      <c r="H178" s="1">
        <v>7.5487028957600462</v>
      </c>
      <c r="I178" s="1">
        <v>-5.6805385019708137</v>
      </c>
      <c r="J178" s="1">
        <v>-5.2613107731183248</v>
      </c>
      <c r="K178" s="1">
        <v>-11.322985366605561</v>
      </c>
      <c r="L178" s="1">
        <v>11.158041670644213</v>
      </c>
      <c r="M178" s="1">
        <v>-54.099998474121094</v>
      </c>
      <c r="N178" s="1">
        <v>1</v>
      </c>
      <c r="O178" s="1">
        <v>0.9329846751933194</v>
      </c>
      <c r="P178" s="1">
        <v>0.9329846751933194</v>
      </c>
      <c r="Q178" s="1">
        <v>1</v>
      </c>
      <c r="R178" s="1">
        <v>0.96533690096206171</v>
      </c>
      <c r="S178" s="1">
        <v>0.96533690096206171</v>
      </c>
      <c r="T178" s="1">
        <v>0.9329846751933194</v>
      </c>
      <c r="U178" s="1">
        <v>0.96533690096206171</v>
      </c>
      <c r="V178" s="1">
        <v>406.790663</v>
      </c>
      <c r="W178" s="1">
        <v>255.106009</v>
      </c>
      <c r="X178" s="1">
        <v>262.000766</v>
      </c>
      <c r="Y178" s="1">
        <v>74463.375599999999</v>
      </c>
      <c r="Z178" s="7">
        <v>20.330803735</v>
      </c>
      <c r="AA178" s="7">
        <v>30.529919806999999</v>
      </c>
      <c r="AB178" s="7" t="s">
        <v>444</v>
      </c>
      <c r="AC178" s="7">
        <v>45.460418345999997</v>
      </c>
      <c r="AD178" s="7">
        <v>20.58818471</v>
      </c>
    </row>
    <row r="179" spans="1:30" x14ac:dyDescent="0.25">
      <c r="A179" s="1">
        <v>164740</v>
      </c>
      <c r="B179" s="1">
        <v>26002000</v>
      </c>
      <c r="C179" s="1" t="s">
        <v>446</v>
      </c>
      <c r="D179" s="1">
        <v>111257</v>
      </c>
      <c r="E179" s="1" t="s">
        <v>470</v>
      </c>
      <c r="F179" s="1">
        <v>34203085</v>
      </c>
      <c r="G179" s="1">
        <v>1.83</v>
      </c>
      <c r="H179" s="1">
        <v>3.372567189414168</v>
      </c>
      <c r="I179" s="1">
        <v>-2.8112082731943673</v>
      </c>
      <c r="J179" s="1">
        <v>-2.5209048822131033</v>
      </c>
      <c r="K179" s="1">
        <v>-5.3364216235421544</v>
      </c>
      <c r="L179" s="1">
        <v>5.1221356891165835</v>
      </c>
      <c r="M179" s="1">
        <v>-54.099998474121094</v>
      </c>
      <c r="N179" s="1">
        <v>1</v>
      </c>
      <c r="O179" s="1">
        <v>0.9329846751933194</v>
      </c>
      <c r="P179" s="1">
        <v>0.9329846751933194</v>
      </c>
      <c r="Q179" s="1">
        <v>1</v>
      </c>
      <c r="R179" s="1">
        <v>0.96533690096206171</v>
      </c>
      <c r="S179" s="1">
        <v>0.96533690096206171</v>
      </c>
      <c r="T179" s="1">
        <v>0.9329846751933194</v>
      </c>
      <c r="U179" s="1">
        <v>0.96533690096206171</v>
      </c>
      <c r="V179" s="1">
        <v>406.790663</v>
      </c>
      <c r="W179" s="1">
        <v>255.106009</v>
      </c>
      <c r="X179" s="1">
        <v>262.000766</v>
      </c>
      <c r="Y179" s="1">
        <v>74463.375599999999</v>
      </c>
      <c r="Z179" s="7">
        <v>45.466944922000003</v>
      </c>
      <c r="AA179" s="7">
        <v>69.572351440000006</v>
      </c>
      <c r="AB179" s="7" t="s">
        <v>444</v>
      </c>
      <c r="AC179" s="7">
        <v>95.966252591</v>
      </c>
      <c r="AD179" s="7">
        <v>44.806481722999997</v>
      </c>
    </row>
    <row r="180" spans="1:30" x14ac:dyDescent="0.25">
      <c r="A180" s="1">
        <v>164741</v>
      </c>
      <c r="B180" s="1">
        <v>20030000</v>
      </c>
      <c r="C180" s="1" t="s">
        <v>446</v>
      </c>
      <c r="D180" s="1">
        <v>111151</v>
      </c>
      <c r="E180" s="1" t="s">
        <v>470</v>
      </c>
      <c r="F180" s="1">
        <v>34203085</v>
      </c>
      <c r="G180" s="1">
        <v>1.83</v>
      </c>
      <c r="H180" s="1">
        <v>11.114339079231131</v>
      </c>
      <c r="I180" s="1">
        <v>-6.6289793210137375</v>
      </c>
      <c r="J180" s="1">
        <v>0.74820837751110481</v>
      </c>
      <c r="K180" s="1">
        <v>-10.93280157441548</v>
      </c>
      <c r="L180" s="1">
        <v>10.760221475548915</v>
      </c>
      <c r="M180" s="1">
        <v>-54.099998474121094</v>
      </c>
      <c r="N180" s="1">
        <v>1</v>
      </c>
      <c r="O180" s="1">
        <v>0.9329846751933194</v>
      </c>
      <c r="P180" s="1">
        <v>0.9329846751933194</v>
      </c>
      <c r="Q180" s="1">
        <v>1</v>
      </c>
      <c r="R180" s="1">
        <v>0.96533690096206171</v>
      </c>
      <c r="S180" s="1">
        <v>0.96533690096206171</v>
      </c>
      <c r="T180" s="1">
        <v>0.9329846751933194</v>
      </c>
      <c r="U180" s="1">
        <v>0.96533690096206171</v>
      </c>
      <c r="V180" s="1">
        <v>406.790663</v>
      </c>
      <c r="W180" s="1">
        <v>255.106009</v>
      </c>
      <c r="X180" s="1">
        <v>262.000766</v>
      </c>
      <c r="Y180" s="1">
        <v>74463.375599999999</v>
      </c>
      <c r="Z180" s="7">
        <v>21.119432903</v>
      </c>
      <c r="AA180" s="7">
        <v>20.414678393999999</v>
      </c>
      <c r="AB180" s="7" t="s">
        <v>444</v>
      </c>
      <c r="AC180" s="7" t="s">
        <v>445</v>
      </c>
      <c r="AD180" s="7">
        <v>21.358651430999998</v>
      </c>
    </row>
    <row r="181" spans="1:30" x14ac:dyDescent="0.25">
      <c r="A181" s="1">
        <v>164742</v>
      </c>
      <c r="B181" s="1">
        <v>20031000</v>
      </c>
      <c r="C181" s="1" t="s">
        <v>446</v>
      </c>
      <c r="D181" s="1">
        <v>111158</v>
      </c>
      <c r="E181" s="1" t="s">
        <v>470</v>
      </c>
      <c r="F181" s="1">
        <v>34203085</v>
      </c>
      <c r="G181" s="1">
        <v>1.83</v>
      </c>
      <c r="H181" s="1">
        <v>-3.1370484270051371</v>
      </c>
      <c r="I181" s="1">
        <v>2.9528917105269814</v>
      </c>
      <c r="J181" s="1">
        <v>-9.2343428793351414</v>
      </c>
      <c r="K181" s="1">
        <v>-6.9232330414680847</v>
      </c>
      <c r="L181" s="1">
        <v>8.7803564833890579</v>
      </c>
      <c r="M181" s="1">
        <v>-54.099998474121094</v>
      </c>
      <c r="N181" s="1">
        <v>1</v>
      </c>
      <c r="O181" s="1">
        <v>0.9329846751933194</v>
      </c>
      <c r="P181" s="1">
        <v>0.9329846751933194</v>
      </c>
      <c r="Q181" s="1">
        <v>1</v>
      </c>
      <c r="R181" s="1">
        <v>0.96533690096206171</v>
      </c>
      <c r="S181" s="1">
        <v>0.96533690096206171</v>
      </c>
      <c r="T181" s="1">
        <v>0.9329846751933194</v>
      </c>
      <c r="U181" s="1">
        <v>0.96533690096206171</v>
      </c>
      <c r="V181" s="1">
        <v>406.790663</v>
      </c>
      <c r="W181" s="1">
        <v>255.106009</v>
      </c>
      <c r="X181" s="1">
        <v>262.000766</v>
      </c>
      <c r="Y181" s="1">
        <v>74463.375599999999</v>
      </c>
      <c r="Z181" s="7">
        <v>26.107099512000001</v>
      </c>
      <c r="AA181" s="7" t="s">
        <v>444</v>
      </c>
      <c r="AB181" s="7">
        <v>79.602345185000004</v>
      </c>
      <c r="AC181" s="7">
        <v>25.471044314</v>
      </c>
      <c r="AD181" s="7">
        <v>34.307593736000001</v>
      </c>
    </row>
    <row r="182" spans="1:30" x14ac:dyDescent="0.25">
      <c r="A182" s="1">
        <v>164743</v>
      </c>
      <c r="B182" s="1">
        <v>20051006</v>
      </c>
      <c r="C182" s="1" t="s">
        <v>446</v>
      </c>
      <c r="D182" s="1">
        <v>111193</v>
      </c>
      <c r="E182" s="1" t="s">
        <v>470</v>
      </c>
      <c r="F182" s="1">
        <v>34203085</v>
      </c>
      <c r="G182" s="1">
        <v>1.83</v>
      </c>
      <c r="H182" s="1">
        <v>4.3815906712152506</v>
      </c>
      <c r="I182" s="1">
        <v>-2.0921056010481252</v>
      </c>
      <c r="J182" s="1">
        <v>-0.15372914115656711</v>
      </c>
      <c r="K182" s="1">
        <v>-5.2938357325275964</v>
      </c>
      <c r="L182" s="1">
        <v>4.6222978220974866</v>
      </c>
      <c r="M182" s="1">
        <v>-54.099998474121094</v>
      </c>
      <c r="N182" s="1">
        <v>1</v>
      </c>
      <c r="O182" s="1">
        <v>0.9329846751933194</v>
      </c>
      <c r="P182" s="1">
        <v>0.9329846751933194</v>
      </c>
      <c r="Q182" s="1">
        <v>1</v>
      </c>
      <c r="R182" s="1">
        <v>0.96533690096206171</v>
      </c>
      <c r="S182" s="1">
        <v>0.96533690096206171</v>
      </c>
      <c r="T182" s="1">
        <v>0.9329846751933194</v>
      </c>
      <c r="U182" s="1">
        <v>0.96533690096206171</v>
      </c>
      <c r="V182" s="1">
        <v>406.790663</v>
      </c>
      <c r="W182" s="1">
        <v>255.106009</v>
      </c>
      <c r="X182" s="1">
        <v>262.000766</v>
      </c>
      <c r="Y182" s="1">
        <v>74463.375599999999</v>
      </c>
      <c r="Z182" s="7">
        <v>50.491705230999997</v>
      </c>
      <c r="AA182" s="7">
        <v>53.320454558000002</v>
      </c>
      <c r="AB182" s="7" t="s">
        <v>444</v>
      </c>
      <c r="AC182" s="7">
        <v>1589.0869395</v>
      </c>
      <c r="AD182" s="7">
        <v>45.174968759000002</v>
      </c>
    </row>
    <row r="183" spans="1:30" x14ac:dyDescent="0.25">
      <c r="A183" s="1">
        <v>164744</v>
      </c>
      <c r="B183" s="1">
        <v>20014000</v>
      </c>
      <c r="C183" s="1" t="s">
        <v>456</v>
      </c>
      <c r="D183" s="1">
        <v>111080</v>
      </c>
      <c r="E183" s="1" t="s">
        <v>471</v>
      </c>
      <c r="F183" s="1">
        <v>34203085</v>
      </c>
      <c r="G183" s="1">
        <v>1.83</v>
      </c>
      <c r="H183" s="1">
        <v>16.311040681631908</v>
      </c>
      <c r="I183" s="1">
        <v>-5.623876141091845</v>
      </c>
      <c r="J183" s="1">
        <v>7.0399288113101175</v>
      </c>
      <c r="K183" s="1">
        <v>-16.817173914528436</v>
      </c>
      <c r="L183" s="1">
        <v>14.835392939016881</v>
      </c>
      <c r="M183" s="1">
        <v>-45.099998474121094</v>
      </c>
      <c r="N183" s="1">
        <v>1</v>
      </c>
      <c r="O183" s="1">
        <v>0.9329846751933194</v>
      </c>
      <c r="P183" s="1">
        <v>0.9329846751933194</v>
      </c>
      <c r="Q183" s="1">
        <v>1</v>
      </c>
      <c r="R183" s="1">
        <v>0.96533690096206171</v>
      </c>
      <c r="S183" s="1">
        <v>0.96533690096206171</v>
      </c>
      <c r="T183" s="1">
        <v>0.9329846751933194</v>
      </c>
      <c r="U183" s="1">
        <v>0.96533690096206171</v>
      </c>
      <c r="V183" s="1">
        <v>406.790663</v>
      </c>
      <c r="W183" s="1">
        <v>255.106009</v>
      </c>
      <c r="X183" s="1">
        <v>262.000766</v>
      </c>
      <c r="Y183" s="1">
        <v>74463.375599999999</v>
      </c>
      <c r="Z183" s="7">
        <v>15.04339015</v>
      </c>
      <c r="AA183" s="7">
        <v>13.591956551999999</v>
      </c>
      <c r="AB183" s="7" t="s">
        <v>444</v>
      </c>
      <c r="AC183" s="7" t="s">
        <v>445</v>
      </c>
      <c r="AD183" s="7">
        <v>13.535301877</v>
      </c>
    </row>
    <row r="184" spans="1:30" x14ac:dyDescent="0.25">
      <c r="A184" s="1">
        <v>164745</v>
      </c>
      <c r="B184" s="1">
        <v>20016000</v>
      </c>
      <c r="C184" s="1" t="s">
        <v>456</v>
      </c>
      <c r="D184" s="1">
        <v>111090</v>
      </c>
      <c r="E184" s="1" t="s">
        <v>471</v>
      </c>
      <c r="F184" s="1">
        <v>34203085</v>
      </c>
      <c r="G184" s="1">
        <v>1.83</v>
      </c>
      <c r="H184" s="1">
        <v>16.067249065657464</v>
      </c>
      <c r="I184" s="1">
        <v>-5.9967921619431017</v>
      </c>
      <c r="J184" s="1">
        <v>6.0545291138850761</v>
      </c>
      <c r="K184" s="1">
        <v>-16.120785820063787</v>
      </c>
      <c r="L184" s="1">
        <v>14.118180706515595</v>
      </c>
      <c r="M184" s="1">
        <v>-45.099998474121094</v>
      </c>
      <c r="N184" s="1">
        <v>1</v>
      </c>
      <c r="O184" s="1">
        <v>0.9329846751933194</v>
      </c>
      <c r="P184" s="1">
        <v>0.9329846751933194</v>
      </c>
      <c r="Q184" s="1">
        <v>1</v>
      </c>
      <c r="R184" s="1">
        <v>0.96533690096206171</v>
      </c>
      <c r="S184" s="1">
        <v>0.96533690096206171</v>
      </c>
      <c r="T184" s="1">
        <v>0.9329846751933194</v>
      </c>
      <c r="U184" s="1">
        <v>0.96533690096206171</v>
      </c>
      <c r="V184" s="1">
        <v>406.790663</v>
      </c>
      <c r="W184" s="1">
        <v>255.106009</v>
      </c>
      <c r="X184" s="1">
        <v>262.000766</v>
      </c>
      <c r="Y184" s="1">
        <v>74463.375599999999</v>
      </c>
      <c r="Z184" s="7">
        <v>15.858404201999999</v>
      </c>
      <c r="AA184" s="7">
        <v>13.813363257000001</v>
      </c>
      <c r="AB184" s="7" t="s">
        <v>444</v>
      </c>
      <c r="AC184" s="7" t="s">
        <v>445</v>
      </c>
      <c r="AD184" s="7">
        <v>14.163200001</v>
      </c>
    </row>
    <row r="185" spans="1:30" x14ac:dyDescent="0.25">
      <c r="A185" s="1">
        <v>164746</v>
      </c>
      <c r="B185" s="1">
        <v>20017000</v>
      </c>
      <c r="C185" s="1" t="s">
        <v>456</v>
      </c>
      <c r="D185" s="1">
        <v>111095</v>
      </c>
      <c r="E185" s="1" t="s">
        <v>471</v>
      </c>
      <c r="F185" s="1">
        <v>34203085</v>
      </c>
      <c r="G185" s="1">
        <v>1.83</v>
      </c>
      <c r="H185" s="1">
        <v>-1.0731172761850247</v>
      </c>
      <c r="I185" s="1">
        <v>12.071382948093184</v>
      </c>
      <c r="J185" s="1">
        <v>-16.945951062929829</v>
      </c>
      <c r="K185" s="1">
        <v>8.3008329363558868</v>
      </c>
      <c r="L185" s="1">
        <v>16.439036117658272</v>
      </c>
      <c r="M185" s="1">
        <v>-45.099998474121094</v>
      </c>
      <c r="N185" s="1">
        <v>1</v>
      </c>
      <c r="O185" s="1">
        <v>0.9329846751933194</v>
      </c>
      <c r="P185" s="1">
        <v>0.9329846751933194</v>
      </c>
      <c r="Q185" s="1">
        <v>1</v>
      </c>
      <c r="R185" s="1">
        <v>0.96533690096206171</v>
      </c>
      <c r="S185" s="1">
        <v>0.96533690096206171</v>
      </c>
      <c r="T185" s="1">
        <v>0.9329846751933194</v>
      </c>
      <c r="U185" s="1">
        <v>0.96533690096206171</v>
      </c>
      <c r="V185" s="1">
        <v>406.790663</v>
      </c>
      <c r="W185" s="1">
        <v>255.106009</v>
      </c>
      <c r="X185" s="1">
        <v>262.000766</v>
      </c>
      <c r="Y185" s="1">
        <v>74463.375599999999</v>
      </c>
      <c r="Z185" s="7">
        <v>13.478342601</v>
      </c>
      <c r="AA185" s="7" t="s">
        <v>444</v>
      </c>
      <c r="AB185" s="7">
        <v>18.716878999999999</v>
      </c>
      <c r="AC185" s="7">
        <v>13.424843943999999</v>
      </c>
      <c r="AD185" s="7" t="s">
        <v>445</v>
      </c>
    </row>
    <row r="186" spans="1:30" x14ac:dyDescent="0.25">
      <c r="A186" s="1">
        <v>164747</v>
      </c>
      <c r="B186" s="1">
        <v>20018000</v>
      </c>
      <c r="C186" s="1" t="s">
        <v>456</v>
      </c>
      <c r="D186" s="1">
        <v>111099</v>
      </c>
      <c r="E186" s="1" t="s">
        <v>471</v>
      </c>
      <c r="F186" s="1">
        <v>34203085</v>
      </c>
      <c r="G186" s="1">
        <v>1.83</v>
      </c>
      <c r="H186" s="1">
        <v>4.2927060932530638</v>
      </c>
      <c r="I186" s="1">
        <v>1.3409207337449955</v>
      </c>
      <c r="J186" s="1">
        <v>2.05543596996998</v>
      </c>
      <c r="K186" s="1">
        <v>-4.3029214432860066</v>
      </c>
      <c r="L186" s="1">
        <v>5.1206538615364146</v>
      </c>
      <c r="M186" s="1">
        <v>-45.099998474121094</v>
      </c>
      <c r="N186" s="1">
        <v>1</v>
      </c>
      <c r="O186" s="1">
        <v>0.9329846751933194</v>
      </c>
      <c r="P186" s="1">
        <v>0.9329846751933194</v>
      </c>
      <c r="Q186" s="1">
        <v>1</v>
      </c>
      <c r="R186" s="1">
        <v>0.96533690096206171</v>
      </c>
      <c r="S186" s="1">
        <v>0.96533690096206171</v>
      </c>
      <c r="T186" s="1">
        <v>0.9329846751933194</v>
      </c>
      <c r="U186" s="1">
        <v>0.96533690096206171</v>
      </c>
      <c r="V186" s="1">
        <v>406.790663</v>
      </c>
      <c r="W186" s="1">
        <v>255.106009</v>
      </c>
      <c r="X186" s="1">
        <v>262.000766</v>
      </c>
      <c r="Y186" s="1">
        <v>74463.375599999999</v>
      </c>
      <c r="Z186" s="7">
        <v>45.480391642000001</v>
      </c>
      <c r="AA186" s="7">
        <v>54.445211430000001</v>
      </c>
      <c r="AB186" s="7">
        <v>176.49743960000001</v>
      </c>
      <c r="AC186" s="7" t="s">
        <v>445</v>
      </c>
      <c r="AD186" s="7">
        <v>55.808543401999998</v>
      </c>
    </row>
    <row r="187" spans="1:30" x14ac:dyDescent="0.25">
      <c r="A187" s="1">
        <v>164748</v>
      </c>
      <c r="B187" s="1">
        <v>20015000</v>
      </c>
      <c r="C187" s="1" t="s">
        <v>456</v>
      </c>
      <c r="D187" s="1">
        <v>111085</v>
      </c>
      <c r="E187" s="1" t="s">
        <v>471</v>
      </c>
      <c r="F187" s="1">
        <v>34203085</v>
      </c>
      <c r="G187" s="1">
        <v>1.83</v>
      </c>
      <c r="H187" s="1">
        <v>3.702824253692703</v>
      </c>
      <c r="I187" s="1">
        <v>8.4942031198779731</v>
      </c>
      <c r="J187" s="1">
        <v>-9.950841619982107</v>
      </c>
      <c r="K187" s="1">
        <v>5.4098275764850747</v>
      </c>
      <c r="L187" s="1">
        <v>12.236435640304776</v>
      </c>
      <c r="M187" s="1">
        <v>-45.099998474121094</v>
      </c>
      <c r="N187" s="1">
        <v>1</v>
      </c>
      <c r="O187" s="1">
        <v>0.9329846751933194</v>
      </c>
      <c r="P187" s="1">
        <v>0.9329846751933194</v>
      </c>
      <c r="Q187" s="1">
        <v>1</v>
      </c>
      <c r="R187" s="1">
        <v>0.96533690096206171</v>
      </c>
      <c r="S187" s="1">
        <v>0.96533690096206171</v>
      </c>
      <c r="T187" s="1">
        <v>0.9329846751933194</v>
      </c>
      <c r="U187" s="1">
        <v>0.96533690096206171</v>
      </c>
      <c r="V187" s="1">
        <v>406.790663</v>
      </c>
      <c r="W187" s="1">
        <v>255.106009</v>
      </c>
      <c r="X187" s="1">
        <v>262.000766</v>
      </c>
      <c r="Y187" s="1">
        <v>74463.375599999999</v>
      </c>
      <c r="Z187" s="7">
        <v>18.450925412</v>
      </c>
      <c r="AA187" s="7">
        <v>63.277962074000001</v>
      </c>
      <c r="AB187" s="7">
        <v>27.020285551000001</v>
      </c>
      <c r="AC187" s="7">
        <v>23.565027653000001</v>
      </c>
      <c r="AD187" s="7" t="s">
        <v>445</v>
      </c>
    </row>
    <row r="188" spans="1:30" x14ac:dyDescent="0.25">
      <c r="A188" s="1">
        <v>164749</v>
      </c>
      <c r="B188" s="1">
        <v>20003000</v>
      </c>
      <c r="C188" s="1" t="s">
        <v>456</v>
      </c>
      <c r="D188" s="1">
        <v>111014</v>
      </c>
      <c r="E188" s="1" t="s">
        <v>471</v>
      </c>
      <c r="F188" s="1">
        <v>34203085</v>
      </c>
      <c r="G188" s="1">
        <v>1.83</v>
      </c>
      <c r="H188" s="1">
        <v>9.8330458180927298</v>
      </c>
      <c r="I188" s="1">
        <v>-4.8923660356559049</v>
      </c>
      <c r="J188" s="1">
        <v>3.1552941174706364</v>
      </c>
      <c r="K188" s="1">
        <v>-10.800764543320369</v>
      </c>
      <c r="L188" s="1">
        <v>9.3770223707809421</v>
      </c>
      <c r="M188" s="1">
        <v>-45.099998474121094</v>
      </c>
      <c r="N188" s="1">
        <v>1</v>
      </c>
      <c r="O188" s="1">
        <v>0.9329846751933194</v>
      </c>
      <c r="P188" s="1">
        <v>0.9329846751933194</v>
      </c>
      <c r="Q188" s="1">
        <v>1</v>
      </c>
      <c r="R188" s="1">
        <v>0.96533690096206171</v>
      </c>
      <c r="S188" s="1">
        <v>0.96533690096206171</v>
      </c>
      <c r="T188" s="1">
        <v>0.9329846751933194</v>
      </c>
      <c r="U188" s="1">
        <v>0.96533690096206171</v>
      </c>
      <c r="V188" s="1">
        <v>406.790663</v>
      </c>
      <c r="W188" s="1">
        <v>255.106009</v>
      </c>
      <c r="X188" s="1">
        <v>262.000766</v>
      </c>
      <c r="Y188" s="1">
        <v>74463.375599999999</v>
      </c>
      <c r="Z188" s="7">
        <v>24.382257557999999</v>
      </c>
      <c r="AA188" s="7">
        <v>23.205114199</v>
      </c>
      <c r="AB188" s="7" t="s">
        <v>444</v>
      </c>
      <c r="AC188" s="7" t="s">
        <v>445</v>
      </c>
      <c r="AD188" s="7">
        <v>21.631981152000002</v>
      </c>
    </row>
    <row r="189" spans="1:30" x14ac:dyDescent="0.25">
      <c r="A189" s="1">
        <v>164750</v>
      </c>
      <c r="B189" s="1">
        <v>20055006</v>
      </c>
      <c r="C189" s="1" t="s">
        <v>456</v>
      </c>
      <c r="D189" s="1">
        <v>111205</v>
      </c>
      <c r="E189" s="1" t="s">
        <v>471</v>
      </c>
      <c r="F189" s="1">
        <v>34203085</v>
      </c>
      <c r="G189" s="1">
        <v>1.83</v>
      </c>
      <c r="H189" s="1">
        <v>7.7680971873228524</v>
      </c>
      <c r="I189" s="1">
        <v>5.2454756307343375</v>
      </c>
      <c r="J189" s="1">
        <v>0.90487746955643666</v>
      </c>
      <c r="K189" s="1">
        <v>-3.6494165544471349</v>
      </c>
      <c r="L189" s="1">
        <v>7.7577028705913502</v>
      </c>
      <c r="M189" s="1">
        <v>-45.099998474121094</v>
      </c>
      <c r="N189" s="1">
        <v>1</v>
      </c>
      <c r="O189" s="1">
        <v>0.9329846751933194</v>
      </c>
      <c r="P189" s="1">
        <v>0.9329846751933194</v>
      </c>
      <c r="Q189" s="1">
        <v>1</v>
      </c>
      <c r="R189" s="1">
        <v>0.96533690096206171</v>
      </c>
      <c r="S189" s="1">
        <v>0.96533690096206171</v>
      </c>
      <c r="T189" s="1">
        <v>0.9329846751933194</v>
      </c>
      <c r="U189" s="1">
        <v>0.96533690096206171</v>
      </c>
      <c r="V189" s="1">
        <v>406.790663</v>
      </c>
      <c r="W189" s="1">
        <v>255.106009</v>
      </c>
      <c r="X189" s="1">
        <v>262.000766</v>
      </c>
      <c r="Y189" s="1">
        <v>74463.375599999999</v>
      </c>
      <c r="Z189" s="7">
        <v>29.680473449000001</v>
      </c>
      <c r="AA189" s="7">
        <v>29.639420595000001</v>
      </c>
      <c r="AB189" s="7">
        <v>44.374340422000003</v>
      </c>
      <c r="AC189" s="7" t="s">
        <v>445</v>
      </c>
      <c r="AD189" s="7">
        <v>65.981309456000005</v>
      </c>
    </row>
    <row r="190" spans="1:30" x14ac:dyDescent="0.25">
      <c r="A190" s="1">
        <v>164751</v>
      </c>
      <c r="B190" s="1">
        <v>20057006</v>
      </c>
      <c r="C190" s="1" t="s">
        <v>456</v>
      </c>
      <c r="D190" s="1">
        <v>111211</v>
      </c>
      <c r="E190" s="1" t="s">
        <v>471</v>
      </c>
      <c r="F190" s="1">
        <v>34203085</v>
      </c>
      <c r="G190" s="1">
        <v>1.83</v>
      </c>
      <c r="H190" s="1">
        <v>5.4870220489880577</v>
      </c>
      <c r="I190" s="1">
        <v>1.5213684705844879E-2</v>
      </c>
      <c r="J190" s="1">
        <v>2.3166274246967857</v>
      </c>
      <c r="K190" s="1">
        <v>-5.2568064842112312</v>
      </c>
      <c r="L190" s="1">
        <v>5.3388648237655065</v>
      </c>
      <c r="M190" s="1">
        <v>-45.099998474121094</v>
      </c>
      <c r="N190" s="1">
        <v>1</v>
      </c>
      <c r="O190" s="1">
        <v>0.9329846751933194</v>
      </c>
      <c r="P190" s="1">
        <v>0.9329846751933194</v>
      </c>
      <c r="Q190" s="1">
        <v>1</v>
      </c>
      <c r="R190" s="1">
        <v>0.96533690096206171</v>
      </c>
      <c r="S190" s="1">
        <v>0.96533690096206171</v>
      </c>
      <c r="T190" s="1">
        <v>0.9329846751933194</v>
      </c>
      <c r="U190" s="1">
        <v>0.96533690096206171</v>
      </c>
      <c r="V190" s="1">
        <v>406.790663</v>
      </c>
      <c r="W190" s="1">
        <v>255.106009</v>
      </c>
      <c r="X190" s="1">
        <v>262.000766</v>
      </c>
      <c r="Y190" s="1">
        <v>74463.375599999999</v>
      </c>
      <c r="Z190" s="7">
        <v>43.580637420999999</v>
      </c>
      <c r="AA190" s="7">
        <v>42.376898218999997</v>
      </c>
      <c r="AB190" s="7">
        <v>15643.467565999999</v>
      </c>
      <c r="AC190" s="7" t="s">
        <v>445</v>
      </c>
      <c r="AD190" s="7">
        <v>45.500227905000003</v>
      </c>
    </row>
    <row r="191" spans="1:30" x14ac:dyDescent="0.25">
      <c r="A191" s="1">
        <v>164752</v>
      </c>
      <c r="B191" s="1">
        <v>20056006</v>
      </c>
      <c r="C191" s="1" t="s">
        <v>456</v>
      </c>
      <c r="D191" s="1">
        <v>111208</v>
      </c>
      <c r="E191" s="1" t="s">
        <v>471</v>
      </c>
      <c r="F191" s="1">
        <v>34203085</v>
      </c>
      <c r="G191" s="1">
        <v>1.83</v>
      </c>
      <c r="H191" s="1">
        <v>3.302634630787411</v>
      </c>
      <c r="I191" s="1">
        <v>-7.7542146340253887E-2</v>
      </c>
      <c r="J191" s="1">
        <v>3.0029542613364733</v>
      </c>
      <c r="K191" s="1">
        <v>-4.3524106942114784</v>
      </c>
      <c r="L191" s="1">
        <v>4.3242318891059561</v>
      </c>
      <c r="M191" s="1">
        <v>-45.099998474121094</v>
      </c>
      <c r="N191" s="1">
        <v>1</v>
      </c>
      <c r="O191" s="1">
        <v>0.9329846751933194</v>
      </c>
      <c r="P191" s="1">
        <v>0.9329846751933194</v>
      </c>
      <c r="Q191" s="1">
        <v>1</v>
      </c>
      <c r="R191" s="1">
        <v>0.96533690096206171</v>
      </c>
      <c r="S191" s="1">
        <v>0.96533690096206171</v>
      </c>
      <c r="T191" s="1">
        <v>0.9329846751933194</v>
      </c>
      <c r="U191" s="1">
        <v>0.96533690096206171</v>
      </c>
      <c r="V191" s="1">
        <v>406.790663</v>
      </c>
      <c r="W191" s="1">
        <v>255.106009</v>
      </c>
      <c r="X191" s="1">
        <v>262.000766</v>
      </c>
      <c r="Y191" s="1">
        <v>74463.375599999999</v>
      </c>
      <c r="Z191" s="7">
        <v>54.040988331000001</v>
      </c>
      <c r="AA191" s="7">
        <v>71.066705389999996</v>
      </c>
      <c r="AB191" s="7" t="s">
        <v>444</v>
      </c>
      <c r="AC191" s="7" t="s">
        <v>445</v>
      </c>
      <c r="AD191" s="7">
        <v>55.162599704000002</v>
      </c>
    </row>
    <row r="192" spans="1:30" x14ac:dyDescent="0.25">
      <c r="A192" s="1">
        <v>164753</v>
      </c>
      <c r="B192" s="1">
        <v>20054006</v>
      </c>
      <c r="C192" s="1" t="s">
        <v>456</v>
      </c>
      <c r="D192" s="1">
        <v>111202</v>
      </c>
      <c r="E192" s="1" t="s">
        <v>471</v>
      </c>
      <c r="F192" s="1">
        <v>34203085</v>
      </c>
      <c r="G192" s="1">
        <v>1.83</v>
      </c>
      <c r="H192" s="1">
        <v>10.289070389465081</v>
      </c>
      <c r="I192" s="1">
        <v>6.5057804652319957</v>
      </c>
      <c r="J192" s="1">
        <v>2.903090515376535</v>
      </c>
      <c r="K192" s="1">
        <v>-5.5630393206966042</v>
      </c>
      <c r="L192" s="1">
        <v>10.47264071589122</v>
      </c>
      <c r="M192" s="1">
        <v>-45.099998474121094</v>
      </c>
      <c r="N192" s="1">
        <v>1</v>
      </c>
      <c r="O192" s="1">
        <v>0.9329846751933194</v>
      </c>
      <c r="P192" s="1">
        <v>0.9329846751933194</v>
      </c>
      <c r="Q192" s="1">
        <v>1</v>
      </c>
      <c r="R192" s="1">
        <v>0.96533690096206171</v>
      </c>
      <c r="S192" s="1">
        <v>0.96533690096206171</v>
      </c>
      <c r="T192" s="1">
        <v>0.9329846751933194</v>
      </c>
      <c r="U192" s="1">
        <v>0.96533690096206171</v>
      </c>
      <c r="V192" s="1">
        <v>406.790663</v>
      </c>
      <c r="W192" s="1">
        <v>255.106009</v>
      </c>
      <c r="X192" s="1">
        <v>262.000766</v>
      </c>
      <c r="Y192" s="1">
        <v>74463.375599999999</v>
      </c>
      <c r="Z192" s="7">
        <v>21.726836851000002</v>
      </c>
      <c r="AA192" s="7">
        <v>22.132313021000002</v>
      </c>
      <c r="AB192" s="7">
        <v>35.584388025000003</v>
      </c>
      <c r="AC192" s="7" t="s">
        <v>445</v>
      </c>
      <c r="AD192" s="7">
        <v>42.940494659999999</v>
      </c>
    </row>
    <row r="193" spans="1:30" x14ac:dyDescent="0.25">
      <c r="A193" s="1">
        <v>164754</v>
      </c>
      <c r="B193" s="1">
        <v>20007000</v>
      </c>
      <c r="C193" s="1" t="s">
        <v>456</v>
      </c>
      <c r="D193" s="1">
        <v>111036</v>
      </c>
      <c r="E193" s="1" t="s">
        <v>471</v>
      </c>
      <c r="F193" s="1">
        <v>34203085</v>
      </c>
      <c r="G193" s="1">
        <v>1.83</v>
      </c>
      <c r="H193" s="1">
        <v>9.162893852205368</v>
      </c>
      <c r="I193" s="1">
        <v>-4.3493334843586027</v>
      </c>
      <c r="J193" s="1">
        <v>3.5613371847945565</v>
      </c>
      <c r="K193" s="1">
        <v>-10.354813198065482</v>
      </c>
      <c r="L193" s="1">
        <v>9.0169627164686368</v>
      </c>
      <c r="M193" s="1">
        <v>-45.099998474121094</v>
      </c>
      <c r="N193" s="1">
        <v>1</v>
      </c>
      <c r="O193" s="1">
        <v>0.9329846751933194</v>
      </c>
      <c r="P193" s="1">
        <v>0.9329846751933194</v>
      </c>
      <c r="Q193" s="1">
        <v>1</v>
      </c>
      <c r="R193" s="1">
        <v>0.96533690096206171</v>
      </c>
      <c r="S193" s="1">
        <v>0.96533690096206171</v>
      </c>
      <c r="T193" s="1">
        <v>0.9329846751933194</v>
      </c>
      <c r="U193" s="1">
        <v>0.96533690096206171</v>
      </c>
      <c r="V193" s="1">
        <v>406.790663</v>
      </c>
      <c r="W193" s="1">
        <v>255.106009</v>
      </c>
      <c r="X193" s="1">
        <v>262.000766</v>
      </c>
      <c r="Y193" s="1">
        <v>74463.375599999999</v>
      </c>
      <c r="Z193" s="7">
        <v>25.39580582</v>
      </c>
      <c r="AA193" s="7">
        <v>24.975417896</v>
      </c>
      <c r="AB193" s="7" t="s">
        <v>444</v>
      </c>
      <c r="AC193" s="7" t="s">
        <v>445</v>
      </c>
      <c r="AD193" s="7">
        <v>22.606674006999999</v>
      </c>
    </row>
    <row r="194" spans="1:30" x14ac:dyDescent="0.25">
      <c r="A194" s="1">
        <v>164755</v>
      </c>
      <c r="B194" s="1">
        <v>20004000</v>
      </c>
      <c r="C194" s="1" t="s">
        <v>456</v>
      </c>
      <c r="D194" s="1">
        <v>111020</v>
      </c>
      <c r="E194" s="1" t="s">
        <v>471</v>
      </c>
      <c r="F194" s="1">
        <v>34203085</v>
      </c>
      <c r="G194" s="1">
        <v>1.83</v>
      </c>
      <c r="H194" s="1">
        <v>0.76765730290184964</v>
      </c>
      <c r="I194" s="1">
        <v>6.622553024003599</v>
      </c>
      <c r="J194" s="1">
        <v>-8.9698560443506778</v>
      </c>
      <c r="K194" s="1">
        <v>3.4995017699515119</v>
      </c>
      <c r="L194" s="1">
        <v>9.3844110721063565</v>
      </c>
      <c r="M194" s="1">
        <v>-45.099998474121094</v>
      </c>
      <c r="N194" s="1">
        <v>1</v>
      </c>
      <c r="O194" s="1">
        <v>0.9329846751933194</v>
      </c>
      <c r="P194" s="1">
        <v>0.9329846751933194</v>
      </c>
      <c r="Q194" s="1">
        <v>1</v>
      </c>
      <c r="R194" s="1">
        <v>0.96533690096206171</v>
      </c>
      <c r="S194" s="1">
        <v>0.96533690096206171</v>
      </c>
      <c r="T194" s="1">
        <v>0.9329846751933194</v>
      </c>
      <c r="U194" s="1">
        <v>0.96533690096206171</v>
      </c>
      <c r="V194" s="1">
        <v>406.790663</v>
      </c>
      <c r="W194" s="1">
        <v>255.106009</v>
      </c>
      <c r="X194" s="1">
        <v>262.000766</v>
      </c>
      <c r="Y194" s="1">
        <v>74463.375599999999</v>
      </c>
      <c r="Z194" s="7">
        <v>24.362273148</v>
      </c>
      <c r="AA194" s="7">
        <v>309.04719950999998</v>
      </c>
      <c r="AB194" s="7">
        <v>34.939311635000003</v>
      </c>
      <c r="AC194" s="7">
        <v>26.251574424000001</v>
      </c>
      <c r="AD194" s="7" t="s">
        <v>445</v>
      </c>
    </row>
    <row r="195" spans="1:30" x14ac:dyDescent="0.25">
      <c r="A195" s="1">
        <v>164756</v>
      </c>
      <c r="B195" s="1">
        <v>20008000</v>
      </c>
      <c r="C195" s="1" t="s">
        <v>456</v>
      </c>
      <c r="D195" s="1">
        <v>111042</v>
      </c>
      <c r="E195" s="1" t="s">
        <v>471</v>
      </c>
      <c r="F195" s="1">
        <v>34203085</v>
      </c>
      <c r="G195" s="1">
        <v>1.83</v>
      </c>
      <c r="H195" s="1">
        <v>1.3372807502399926</v>
      </c>
      <c r="I195" s="1">
        <v>1.5866534299840953</v>
      </c>
      <c r="J195" s="1">
        <v>-2.599962963644225</v>
      </c>
      <c r="K195" s="1">
        <v>-3.0997152926111546</v>
      </c>
      <c r="L195" s="1">
        <v>4.162837479378144</v>
      </c>
      <c r="M195" s="1">
        <v>-45.099998474121094</v>
      </c>
      <c r="N195" s="1">
        <v>1</v>
      </c>
      <c r="O195" s="1">
        <v>0.9329846751933194</v>
      </c>
      <c r="P195" s="1">
        <v>0.9329846751933194</v>
      </c>
      <c r="Q195" s="1">
        <v>1</v>
      </c>
      <c r="R195" s="1">
        <v>0.96533690096206171</v>
      </c>
      <c r="S195" s="1">
        <v>0.96533690096206171</v>
      </c>
      <c r="T195" s="1">
        <v>0.9329846751933194</v>
      </c>
      <c r="U195" s="1">
        <v>0.96533690096206171</v>
      </c>
      <c r="V195" s="1">
        <v>406.790663</v>
      </c>
      <c r="W195" s="1">
        <v>255.106009</v>
      </c>
      <c r="X195" s="1">
        <v>262.000766</v>
      </c>
      <c r="Y195" s="1">
        <v>74463.375599999999</v>
      </c>
      <c r="Z195" s="7">
        <v>56.174943323000001</v>
      </c>
      <c r="AA195" s="7">
        <v>176.98057506000001</v>
      </c>
      <c r="AB195" s="7">
        <v>149.00755203</v>
      </c>
      <c r="AC195" s="7">
        <v>93.017762169999997</v>
      </c>
      <c r="AD195" s="7">
        <v>77.859726295000002</v>
      </c>
    </row>
    <row r="196" spans="1:30" x14ac:dyDescent="0.25">
      <c r="A196" s="1">
        <v>164757</v>
      </c>
      <c r="B196" s="1">
        <v>20011000</v>
      </c>
      <c r="C196" s="1" t="s">
        <v>456</v>
      </c>
      <c r="D196" s="1">
        <v>111061</v>
      </c>
      <c r="E196" s="1" t="s">
        <v>471</v>
      </c>
      <c r="F196" s="1">
        <v>34203085</v>
      </c>
      <c r="G196" s="1">
        <v>1.83</v>
      </c>
      <c r="H196" s="1">
        <v>12.713872337844382</v>
      </c>
      <c r="I196" s="1">
        <v>-5.8774614670831742</v>
      </c>
      <c r="J196" s="1">
        <v>4.1411779746712112</v>
      </c>
      <c r="K196" s="1">
        <v>-13.230364744415382</v>
      </c>
      <c r="L196" s="1">
        <v>11.489053550746313</v>
      </c>
      <c r="M196" s="1">
        <v>-45.099998474121094</v>
      </c>
      <c r="N196" s="1">
        <v>1</v>
      </c>
      <c r="O196" s="1">
        <v>0.9329846751933194</v>
      </c>
      <c r="P196" s="1">
        <v>0.9329846751933194</v>
      </c>
      <c r="Q196" s="1">
        <v>1</v>
      </c>
      <c r="R196" s="1">
        <v>0.96533690096206171</v>
      </c>
      <c r="S196" s="1">
        <v>0.96533690096206171</v>
      </c>
      <c r="T196" s="1">
        <v>0.9329846751933194</v>
      </c>
      <c r="U196" s="1">
        <v>0.96533690096206171</v>
      </c>
      <c r="V196" s="1">
        <v>406.790663</v>
      </c>
      <c r="W196" s="1">
        <v>255.106009</v>
      </c>
      <c r="X196" s="1">
        <v>262.000766</v>
      </c>
      <c r="Y196" s="1">
        <v>74463.375599999999</v>
      </c>
      <c r="Z196" s="7">
        <v>19.716240541000001</v>
      </c>
      <c r="AA196" s="7">
        <v>17.720496055000002</v>
      </c>
      <c r="AB196" s="7" t="s">
        <v>444</v>
      </c>
      <c r="AC196" s="7" t="s">
        <v>445</v>
      </c>
      <c r="AD196" s="7">
        <v>17.475885154</v>
      </c>
    </row>
    <row r="197" spans="1:30" x14ac:dyDescent="0.25">
      <c r="A197" s="1">
        <v>164758</v>
      </c>
      <c r="B197" s="1">
        <v>20021000</v>
      </c>
      <c r="C197" s="1" t="s">
        <v>456</v>
      </c>
      <c r="D197" s="1">
        <v>111114</v>
      </c>
      <c r="E197" s="1" t="s">
        <v>471</v>
      </c>
      <c r="F197" s="1">
        <v>34203085</v>
      </c>
      <c r="G197" s="1">
        <v>1.83</v>
      </c>
      <c r="H197" s="1">
        <v>4.0631333965433205</v>
      </c>
      <c r="I197" s="1">
        <v>1.3158615721479316</v>
      </c>
      <c r="J197" s="1">
        <v>1.7334781463140798</v>
      </c>
      <c r="K197" s="1">
        <v>-4.0589428687756186</v>
      </c>
      <c r="L197" s="1">
        <v>4.8672641334202051</v>
      </c>
      <c r="M197" s="1">
        <v>-45.099998474121094</v>
      </c>
      <c r="N197" s="1">
        <v>1</v>
      </c>
      <c r="O197" s="1">
        <v>0.9329846751933194</v>
      </c>
      <c r="P197" s="1">
        <v>0.9329846751933194</v>
      </c>
      <c r="Q197" s="1">
        <v>1</v>
      </c>
      <c r="R197" s="1">
        <v>0.96533690096206171</v>
      </c>
      <c r="S197" s="1">
        <v>0.96533690096206171</v>
      </c>
      <c r="T197" s="1">
        <v>0.9329846751933194</v>
      </c>
      <c r="U197" s="1">
        <v>0.96533690096206171</v>
      </c>
      <c r="V197" s="1">
        <v>406.790663</v>
      </c>
      <c r="W197" s="1">
        <v>255.106009</v>
      </c>
      <c r="X197" s="1">
        <v>262.000766</v>
      </c>
      <c r="Y197" s="1">
        <v>74463.375599999999</v>
      </c>
      <c r="Z197" s="7">
        <v>47.900160423000003</v>
      </c>
      <c r="AA197" s="7">
        <v>57.577943109000003</v>
      </c>
      <c r="AB197" s="7">
        <v>179.87768652</v>
      </c>
      <c r="AC197" s="7" t="s">
        <v>445</v>
      </c>
      <c r="AD197" s="7">
        <v>59.223242226000004</v>
      </c>
    </row>
    <row r="198" spans="1:30" x14ac:dyDescent="0.25">
      <c r="A198" s="1">
        <v>164759</v>
      </c>
      <c r="B198" s="1">
        <v>20019000</v>
      </c>
      <c r="C198" s="1" t="s">
        <v>456</v>
      </c>
      <c r="D198" s="1">
        <v>111104</v>
      </c>
      <c r="E198" s="1" t="s">
        <v>471</v>
      </c>
      <c r="F198" s="1">
        <v>34203085</v>
      </c>
      <c r="G198" s="1">
        <v>1.83</v>
      </c>
      <c r="H198" s="1">
        <v>3.0348262103811292</v>
      </c>
      <c r="I198" s="1">
        <v>0.41870992821765762</v>
      </c>
      <c r="J198" s="1">
        <v>1.4353222727921446</v>
      </c>
      <c r="K198" s="1">
        <v>-3.6741931676792698</v>
      </c>
      <c r="L198" s="1">
        <v>3.9204820203877784</v>
      </c>
      <c r="M198" s="1">
        <v>-45.099998474121094</v>
      </c>
      <c r="N198" s="1">
        <v>1</v>
      </c>
      <c r="O198" s="1">
        <v>0.9329846751933194</v>
      </c>
      <c r="P198" s="1">
        <v>0.9329846751933194</v>
      </c>
      <c r="Q198" s="1">
        <v>1</v>
      </c>
      <c r="R198" s="1">
        <v>0.96533690096206171</v>
      </c>
      <c r="S198" s="1">
        <v>0.96533690096206171</v>
      </c>
      <c r="T198" s="1">
        <v>0.9329846751933194</v>
      </c>
      <c r="U198" s="1">
        <v>0.96533690096206171</v>
      </c>
      <c r="V198" s="1">
        <v>406.790663</v>
      </c>
      <c r="W198" s="1">
        <v>255.106009</v>
      </c>
      <c r="X198" s="1">
        <v>262.000766</v>
      </c>
      <c r="Y198" s="1">
        <v>74463.375599999999</v>
      </c>
      <c r="Z198" s="7">
        <v>59.709370864999997</v>
      </c>
      <c r="AA198" s="7">
        <v>77.426236115999998</v>
      </c>
      <c r="AB198" s="7">
        <v>567.43647811000005</v>
      </c>
      <c r="AC198" s="7" t="s">
        <v>445</v>
      </c>
      <c r="AD198" s="7">
        <v>65.529626617999995</v>
      </c>
    </row>
    <row r="199" spans="1:30" x14ac:dyDescent="0.25">
      <c r="A199" s="1">
        <v>164760</v>
      </c>
      <c r="B199" s="1">
        <v>20020000</v>
      </c>
      <c r="C199" s="1" t="s">
        <v>456</v>
      </c>
      <c r="D199" s="1">
        <v>111109</v>
      </c>
      <c r="E199" s="1" t="s">
        <v>471</v>
      </c>
      <c r="F199" s="1">
        <v>34203085</v>
      </c>
      <c r="G199" s="1">
        <v>1.83</v>
      </c>
      <c r="H199" s="1">
        <v>3.337772666093382</v>
      </c>
      <c r="I199" s="1">
        <v>0.71828329665261303</v>
      </c>
      <c r="J199" s="1">
        <v>1.486182159160149</v>
      </c>
      <c r="K199" s="1">
        <v>-3.7412437601145569</v>
      </c>
      <c r="L199" s="1">
        <v>4.1653913603638113</v>
      </c>
      <c r="M199" s="1">
        <v>-45.099998474121094</v>
      </c>
      <c r="N199" s="1">
        <v>1</v>
      </c>
      <c r="O199" s="1">
        <v>0.9329846751933194</v>
      </c>
      <c r="P199" s="1">
        <v>0.9329846751933194</v>
      </c>
      <c r="Q199" s="1">
        <v>1</v>
      </c>
      <c r="R199" s="1">
        <v>0.96533690096206171</v>
      </c>
      <c r="S199" s="1">
        <v>0.96533690096206171</v>
      </c>
      <c r="T199" s="1">
        <v>0.9329846751933194</v>
      </c>
      <c r="U199" s="1">
        <v>0.96533690096206171</v>
      </c>
      <c r="V199" s="1">
        <v>406.790663</v>
      </c>
      <c r="W199" s="1">
        <v>255.106009</v>
      </c>
      <c r="X199" s="1">
        <v>262.000766</v>
      </c>
      <c r="Y199" s="1">
        <v>74463.375599999999</v>
      </c>
      <c r="Z199" s="7">
        <v>56.139888274</v>
      </c>
      <c r="AA199" s="7">
        <v>70.308031060999994</v>
      </c>
      <c r="AB199" s="7">
        <v>330.35950405</v>
      </c>
      <c r="AC199" s="7" t="s">
        <v>445</v>
      </c>
      <c r="AD199" s="7">
        <v>64.337282262000002</v>
      </c>
    </row>
    <row r="200" spans="1:30" x14ac:dyDescent="0.25">
      <c r="A200" s="1">
        <v>164761</v>
      </c>
      <c r="B200" s="1">
        <v>20032000</v>
      </c>
      <c r="C200" s="1" t="s">
        <v>456</v>
      </c>
      <c r="D200" s="1">
        <v>111166</v>
      </c>
      <c r="E200" s="1" t="s">
        <v>471</v>
      </c>
      <c r="F200" s="1">
        <v>34203085</v>
      </c>
      <c r="G200" s="1">
        <v>1.83</v>
      </c>
      <c r="H200" s="1">
        <v>5.3377828992560348</v>
      </c>
      <c r="I200" s="1">
        <v>-4.7719732621243969</v>
      </c>
      <c r="J200" s="1">
        <v>-1.74549156597676</v>
      </c>
      <c r="K200" s="1">
        <v>-7.023495317841169</v>
      </c>
      <c r="L200" s="1">
        <v>6.4063501295596375</v>
      </c>
      <c r="M200" s="1">
        <v>-45.099998474121094</v>
      </c>
      <c r="N200" s="1">
        <v>1</v>
      </c>
      <c r="O200" s="1">
        <v>0.9329846751933194</v>
      </c>
      <c r="P200" s="1">
        <v>0.9329846751933194</v>
      </c>
      <c r="Q200" s="1">
        <v>1</v>
      </c>
      <c r="R200" s="1">
        <v>0.96533690096206171</v>
      </c>
      <c r="S200" s="1">
        <v>0.96533690096206171</v>
      </c>
      <c r="T200" s="1">
        <v>0.9329846751933194</v>
      </c>
      <c r="U200" s="1">
        <v>0.96533690096206171</v>
      </c>
      <c r="V200" s="1">
        <v>406.790663</v>
      </c>
      <c r="W200" s="1">
        <v>255.106009</v>
      </c>
      <c r="X200" s="1">
        <v>262.000766</v>
      </c>
      <c r="Y200" s="1">
        <v>74463.375599999999</v>
      </c>
      <c r="Z200" s="7">
        <v>36.152199322999998</v>
      </c>
      <c r="AA200" s="7">
        <v>43.589673548</v>
      </c>
      <c r="AB200" s="7" t="s">
        <v>444</v>
      </c>
      <c r="AC200" s="7">
        <v>139.04232637000001</v>
      </c>
      <c r="AD200" s="7">
        <v>33.803568380999998</v>
      </c>
    </row>
    <row r="201" spans="1:30" x14ac:dyDescent="0.25">
      <c r="A201" s="1">
        <v>81903</v>
      </c>
      <c r="B201" s="1">
        <v>20001000</v>
      </c>
      <c r="C201" s="1" t="s">
        <v>318</v>
      </c>
      <c r="D201" s="1">
        <v>20001000</v>
      </c>
      <c r="E201" s="1" t="s">
        <v>474</v>
      </c>
      <c r="F201" s="1">
        <v>34203085</v>
      </c>
      <c r="G201" s="1">
        <v>1.83</v>
      </c>
      <c r="H201" s="1">
        <v>17.32271617347952</v>
      </c>
      <c r="I201" s="1">
        <v>-5.0492238807411871</v>
      </c>
      <c r="J201" s="1">
        <v>7.478609076807599</v>
      </c>
      <c r="K201" s="1">
        <v>-17.113004114115022</v>
      </c>
      <c r="L201" s="1">
        <v>15.232233352016198</v>
      </c>
      <c r="M201" s="1">
        <v>59.040000915527344</v>
      </c>
      <c r="N201" s="1">
        <v>0.96829999923706056</v>
      </c>
      <c r="O201" s="1">
        <v>0.9329846751933194</v>
      </c>
      <c r="P201" s="1">
        <v>0.90340906027788037</v>
      </c>
      <c r="Q201" s="1">
        <v>0.97094166596730558</v>
      </c>
      <c r="R201" s="1">
        <v>0.96533690096206171</v>
      </c>
      <c r="S201" s="1">
        <v>0.9372858188398201</v>
      </c>
      <c r="T201" s="1">
        <v>0.90340906027788037</v>
      </c>
      <c r="U201" s="1">
        <v>0.9372858188398201</v>
      </c>
      <c r="V201" s="1">
        <v>406.790663</v>
      </c>
      <c r="W201" s="1">
        <v>255.106009</v>
      </c>
      <c r="X201" s="1">
        <v>262.000766</v>
      </c>
      <c r="Y201" s="1">
        <v>74463.375599999999</v>
      </c>
      <c r="Z201" s="7">
        <v>14.130091203999999</v>
      </c>
      <c r="AA201" s="7">
        <v>12.304211508</v>
      </c>
      <c r="AB201" s="7" t="s">
        <v>444</v>
      </c>
      <c r="AC201" s="7" t="s">
        <v>445</v>
      </c>
      <c r="AD201" s="7">
        <v>12.831228242</v>
      </c>
    </row>
    <row r="202" spans="1:30" x14ac:dyDescent="0.25">
      <c r="A202" s="1">
        <v>84001</v>
      </c>
      <c r="B202" s="1">
        <v>20002000</v>
      </c>
      <c r="C202" s="1" t="s">
        <v>318</v>
      </c>
      <c r="D202" s="1">
        <v>20002000</v>
      </c>
      <c r="E202" s="1" t="s">
        <v>474</v>
      </c>
      <c r="F202" s="1">
        <v>34203085</v>
      </c>
      <c r="G202" s="1">
        <v>1.83</v>
      </c>
      <c r="H202" s="1">
        <v>-1.3983047536725333</v>
      </c>
      <c r="I202" s="1">
        <v>6.8385265165811449</v>
      </c>
      <c r="J202" s="1">
        <v>-10.41965408953666</v>
      </c>
      <c r="K202" s="1">
        <v>4.3546026477107711</v>
      </c>
      <c r="L202" s="1">
        <v>9.796770051059509</v>
      </c>
      <c r="M202" s="1">
        <v>59.040000915527344</v>
      </c>
      <c r="N202" s="1">
        <v>0.96829999923706056</v>
      </c>
      <c r="O202" s="1">
        <v>0.9329846751933194</v>
      </c>
      <c r="P202" s="1">
        <v>0.90340906027788037</v>
      </c>
      <c r="Q202" s="1">
        <v>0.97094166596730558</v>
      </c>
      <c r="R202" s="1">
        <v>0.96533690096206171</v>
      </c>
      <c r="S202" s="1">
        <v>0.9372858188398201</v>
      </c>
      <c r="T202" s="1">
        <v>0.90340906027788037</v>
      </c>
      <c r="U202" s="1">
        <v>0.9372858188398201</v>
      </c>
      <c r="V202" s="1">
        <v>406.790663</v>
      </c>
      <c r="W202" s="1">
        <v>255.106009</v>
      </c>
      <c r="X202" s="1">
        <v>262.000766</v>
      </c>
      <c r="Y202" s="1">
        <v>74463.375599999999</v>
      </c>
      <c r="Z202" s="7">
        <v>22.524598276999999</v>
      </c>
      <c r="AA202" s="7" t="s">
        <v>444</v>
      </c>
      <c r="AB202" s="7">
        <v>32.700985045000003</v>
      </c>
      <c r="AC202" s="7">
        <v>21.716096309000001</v>
      </c>
      <c r="AD202" s="7" t="s">
        <v>445</v>
      </c>
    </row>
    <row r="203" spans="1:30" x14ac:dyDescent="0.25">
      <c r="A203" s="1">
        <v>86099</v>
      </c>
      <c r="B203" s="1">
        <v>20003000</v>
      </c>
      <c r="C203" s="1" t="s">
        <v>318</v>
      </c>
      <c r="D203" s="1">
        <v>20003000</v>
      </c>
      <c r="E203" s="1" t="s">
        <v>474</v>
      </c>
      <c r="F203" s="1">
        <v>34203085</v>
      </c>
      <c r="G203" s="1">
        <v>1.83</v>
      </c>
      <c r="H203" s="1">
        <v>9.9774335880123672</v>
      </c>
      <c r="I203" s="1">
        <v>-3.3203507799825935</v>
      </c>
      <c r="J203" s="1">
        <v>4.8200615912558158</v>
      </c>
      <c r="K203" s="1">
        <v>-10.767744851251638</v>
      </c>
      <c r="L203" s="1">
        <v>9.5570654897915315</v>
      </c>
      <c r="M203" s="1">
        <v>59.040000915527344</v>
      </c>
      <c r="N203" s="1">
        <v>0.96829999923706056</v>
      </c>
      <c r="O203" s="1">
        <v>0.9329846751933194</v>
      </c>
      <c r="P203" s="1">
        <v>0.90340906027788037</v>
      </c>
      <c r="Q203" s="1">
        <v>0.97094166596730558</v>
      </c>
      <c r="R203" s="1">
        <v>0.96533690096206171</v>
      </c>
      <c r="S203" s="1">
        <v>0.9372858188398201</v>
      </c>
      <c r="T203" s="1">
        <v>0.90340906027788037</v>
      </c>
      <c r="U203" s="1">
        <v>0.9372858188398201</v>
      </c>
      <c r="V203" s="1">
        <v>406.790663</v>
      </c>
      <c r="W203" s="1">
        <v>255.106009</v>
      </c>
      <c r="X203" s="1">
        <v>262.000766</v>
      </c>
      <c r="Y203" s="1">
        <v>74463.375599999999</v>
      </c>
      <c r="Z203" s="7">
        <v>23.114628084</v>
      </c>
      <c r="AA203" s="7">
        <v>22.098633314000001</v>
      </c>
      <c r="AB203" s="7" t="s">
        <v>444</v>
      </c>
      <c r="AC203" s="7" t="s">
        <v>445</v>
      </c>
      <c r="AD203" s="7">
        <v>20.981749109999999</v>
      </c>
    </row>
    <row r="204" spans="1:30" x14ac:dyDescent="0.25">
      <c r="A204" s="1">
        <v>88179</v>
      </c>
      <c r="B204" s="1">
        <v>20004000</v>
      </c>
      <c r="C204" s="1" t="s">
        <v>318</v>
      </c>
      <c r="D204" s="1">
        <v>20004000</v>
      </c>
      <c r="E204" s="1" t="s">
        <v>474</v>
      </c>
      <c r="F204" s="1">
        <v>34203085</v>
      </c>
      <c r="G204" s="1">
        <v>1.83</v>
      </c>
      <c r="H204" s="1">
        <v>2.3927257127303276</v>
      </c>
      <c r="I204" s="1">
        <v>6.930264148666927</v>
      </c>
      <c r="J204" s="1">
        <v>-8.7857689968950439</v>
      </c>
      <c r="K204" s="1">
        <v>4.7968253794509295</v>
      </c>
      <c r="L204" s="1">
        <v>10.199115687320763</v>
      </c>
      <c r="M204" s="1">
        <v>59.040000915527344</v>
      </c>
      <c r="N204" s="1">
        <v>0.96829999923706056</v>
      </c>
      <c r="O204" s="1">
        <v>0.9329846751933194</v>
      </c>
      <c r="P204" s="1">
        <v>0.90340906027788037</v>
      </c>
      <c r="Q204" s="1">
        <v>0.97094166596730558</v>
      </c>
      <c r="R204" s="1">
        <v>0.96533690096206171</v>
      </c>
      <c r="S204" s="1">
        <v>0.9372858188398201</v>
      </c>
      <c r="T204" s="1">
        <v>0.90340906027788037</v>
      </c>
      <c r="U204" s="1">
        <v>0.9372858188398201</v>
      </c>
      <c r="V204" s="1">
        <v>406.790663</v>
      </c>
      <c r="W204" s="1">
        <v>255.106009</v>
      </c>
      <c r="X204" s="1">
        <v>262.000766</v>
      </c>
      <c r="Y204" s="1">
        <v>74463.375599999999</v>
      </c>
      <c r="Z204" s="7">
        <v>21.596574735000001</v>
      </c>
      <c r="AA204" s="7">
        <v>95.319055141000007</v>
      </c>
      <c r="AB204" s="7">
        <v>32.254876713999998</v>
      </c>
      <c r="AC204" s="7">
        <v>25.940597446999998</v>
      </c>
      <c r="AD204" s="7" t="s">
        <v>445</v>
      </c>
    </row>
    <row r="205" spans="1:30" x14ac:dyDescent="0.25">
      <c r="A205" s="1">
        <v>90277</v>
      </c>
      <c r="B205" s="1">
        <v>20005000</v>
      </c>
      <c r="C205" s="1" t="s">
        <v>318</v>
      </c>
      <c r="D205" s="1">
        <v>20005000</v>
      </c>
      <c r="E205" s="1" t="s">
        <v>474</v>
      </c>
      <c r="F205" s="1">
        <v>34203085</v>
      </c>
      <c r="G205" s="1">
        <v>1.83</v>
      </c>
      <c r="H205" s="1">
        <v>18.2573459828361</v>
      </c>
      <c r="I205" s="1">
        <v>-4.5479102044085025</v>
      </c>
      <c r="J205" s="1">
        <v>9.0417436723788924</v>
      </c>
      <c r="K205" s="1">
        <v>-18.360578554248423</v>
      </c>
      <c r="L205" s="1">
        <v>16.566095567960303</v>
      </c>
      <c r="M205" s="1">
        <v>59.040000915527344</v>
      </c>
      <c r="N205" s="1">
        <v>0.96829999923706056</v>
      </c>
      <c r="O205" s="1">
        <v>0.9329846751933194</v>
      </c>
      <c r="P205" s="1">
        <v>0.90340906027788037</v>
      </c>
      <c r="Q205" s="1">
        <v>0.97094166596730558</v>
      </c>
      <c r="R205" s="1">
        <v>0.96533690096206171</v>
      </c>
      <c r="S205" s="1">
        <v>0.9372858188398201</v>
      </c>
      <c r="T205" s="1">
        <v>0.90340906027788037</v>
      </c>
      <c r="U205" s="1">
        <v>0.9372858188398201</v>
      </c>
      <c r="V205" s="1">
        <v>406.790663</v>
      </c>
      <c r="W205" s="1">
        <v>255.106009</v>
      </c>
      <c r="X205" s="1">
        <v>262.000766</v>
      </c>
      <c r="Y205" s="1">
        <v>74463.375599999999</v>
      </c>
      <c r="Z205" s="7">
        <v>12.91185261</v>
      </c>
      <c r="AA205" s="7">
        <v>11.623142491999999</v>
      </c>
      <c r="AB205" s="7" t="s">
        <v>444</v>
      </c>
      <c r="AC205" s="7" t="s">
        <v>445</v>
      </c>
      <c r="AD205" s="7">
        <v>11.891416526</v>
      </c>
    </row>
    <row r="206" spans="1:30" x14ac:dyDescent="0.25">
      <c r="A206" s="1">
        <v>92375</v>
      </c>
      <c r="B206" s="1">
        <v>20006000</v>
      </c>
      <c r="C206" s="1" t="s">
        <v>318</v>
      </c>
      <c r="D206" s="1">
        <v>20006000</v>
      </c>
      <c r="E206" s="1" t="s">
        <v>474</v>
      </c>
      <c r="F206" s="1">
        <v>34203085</v>
      </c>
      <c r="G206" s="1">
        <v>1.83</v>
      </c>
      <c r="H206" s="1">
        <v>3.7871675813732981</v>
      </c>
      <c r="I206" s="1">
        <v>6.7076345007317411</v>
      </c>
      <c r="J206" s="1">
        <v>-6.5050453629911367</v>
      </c>
      <c r="K206" s="1">
        <v>2.8408009595177939</v>
      </c>
      <c r="L206" s="1">
        <v>9.0193376399075547</v>
      </c>
      <c r="M206" s="1">
        <v>59.040000915527344</v>
      </c>
      <c r="N206" s="1">
        <v>0.96829999923706056</v>
      </c>
      <c r="O206" s="1">
        <v>0.9329846751933194</v>
      </c>
      <c r="P206" s="1">
        <v>0.90340906027788037</v>
      </c>
      <c r="Q206" s="1">
        <v>0.97094166596730558</v>
      </c>
      <c r="R206" s="1">
        <v>0.96533690096206171</v>
      </c>
      <c r="S206" s="1">
        <v>0.9372858188398201</v>
      </c>
      <c r="T206" s="1">
        <v>0.90340906027788037</v>
      </c>
      <c r="U206" s="1">
        <v>0.9372858188398201</v>
      </c>
      <c r="V206" s="1">
        <v>406.790663</v>
      </c>
      <c r="W206" s="1">
        <v>255.106009</v>
      </c>
      <c r="X206" s="1">
        <v>262.000766</v>
      </c>
      <c r="Y206" s="1">
        <v>74463.375599999999</v>
      </c>
      <c r="Z206" s="7">
        <v>24.552328680999999</v>
      </c>
      <c r="AA206" s="7">
        <v>59.854206978999997</v>
      </c>
      <c r="AB206" s="7">
        <v>33.358622228999998</v>
      </c>
      <c r="AC206" s="7">
        <v>35.386197574000001</v>
      </c>
      <c r="AD206" s="7" t="s">
        <v>445</v>
      </c>
    </row>
    <row r="207" spans="1:30" x14ac:dyDescent="0.25">
      <c r="A207" s="1">
        <v>94473</v>
      </c>
      <c r="B207" s="1">
        <v>20007000</v>
      </c>
      <c r="C207" s="1" t="s">
        <v>318</v>
      </c>
      <c r="D207" s="1">
        <v>20007000</v>
      </c>
      <c r="E207" s="1" t="s">
        <v>474</v>
      </c>
      <c r="F207" s="1">
        <v>34203085</v>
      </c>
      <c r="G207" s="1">
        <v>1.83</v>
      </c>
      <c r="H207" s="1">
        <v>9.3145530326571269</v>
      </c>
      <c r="I207" s="1">
        <v>-2.6804923870815158</v>
      </c>
      <c r="J207" s="1">
        <v>5.2188332480476154</v>
      </c>
      <c r="K207" s="1">
        <v>-10.418619347600524</v>
      </c>
      <c r="L207" s="1">
        <v>9.3780441023356023</v>
      </c>
      <c r="M207" s="1">
        <v>59.040000915527344</v>
      </c>
      <c r="N207" s="1">
        <v>0.96829999923706056</v>
      </c>
      <c r="O207" s="1">
        <v>0.9329846751933194</v>
      </c>
      <c r="P207" s="1">
        <v>0.90340906027788037</v>
      </c>
      <c r="Q207" s="1">
        <v>0.97094166596730558</v>
      </c>
      <c r="R207" s="1">
        <v>0.96533690096206171</v>
      </c>
      <c r="S207" s="1">
        <v>0.9372858188398201</v>
      </c>
      <c r="T207" s="1">
        <v>0.90340906027788037</v>
      </c>
      <c r="U207" s="1">
        <v>0.9372858188398201</v>
      </c>
      <c r="V207" s="1">
        <v>406.790663</v>
      </c>
      <c r="W207" s="1">
        <v>255.106009</v>
      </c>
      <c r="X207" s="1">
        <v>262.000766</v>
      </c>
      <c r="Y207" s="1">
        <v>74463.375599999999</v>
      </c>
      <c r="Z207" s="7">
        <v>23.574962256999999</v>
      </c>
      <c r="AA207" s="7">
        <v>23.742473316000002</v>
      </c>
      <c r="AB207" s="7" t="s">
        <v>444</v>
      </c>
      <c r="AC207" s="7" t="s">
        <v>445</v>
      </c>
      <c r="AD207" s="7">
        <v>21.718352395</v>
      </c>
    </row>
    <row r="208" spans="1:30" x14ac:dyDescent="0.25">
      <c r="A208" s="1">
        <v>96571</v>
      </c>
      <c r="B208" s="1">
        <v>20008000</v>
      </c>
      <c r="C208" s="1" t="s">
        <v>318</v>
      </c>
      <c r="D208" s="1">
        <v>20008000</v>
      </c>
      <c r="E208" s="1" t="s">
        <v>474</v>
      </c>
      <c r="F208" s="1">
        <v>34203085</v>
      </c>
      <c r="G208" s="1">
        <v>1.83</v>
      </c>
      <c r="H208" s="1">
        <v>2.7494770919363338</v>
      </c>
      <c r="I208" s="1">
        <v>2.1253978236323605</v>
      </c>
      <c r="J208" s="1">
        <v>-2.203003848056456</v>
      </c>
      <c r="K208" s="1">
        <v>-2.0334249520966732</v>
      </c>
      <c r="L208" s="1">
        <v>4.3222397992539143</v>
      </c>
      <c r="M208" s="1">
        <v>59.040000915527344</v>
      </c>
      <c r="N208" s="1">
        <v>0.96829999923706056</v>
      </c>
      <c r="O208" s="1">
        <v>0.9329846751933194</v>
      </c>
      <c r="P208" s="1">
        <v>0.90340906027788037</v>
      </c>
      <c r="Q208" s="1">
        <v>0.97094166596730558</v>
      </c>
      <c r="R208" s="1">
        <v>0.96533690096206171</v>
      </c>
      <c r="S208" s="1">
        <v>0.9372858188398201</v>
      </c>
      <c r="T208" s="1">
        <v>0.90340906027788037</v>
      </c>
      <c r="U208" s="1">
        <v>0.9372858188398201</v>
      </c>
      <c r="V208" s="1">
        <v>406.790663</v>
      </c>
      <c r="W208" s="1">
        <v>255.106009</v>
      </c>
      <c r="X208" s="1">
        <v>262.000766</v>
      </c>
      <c r="Y208" s="1">
        <v>74463.375599999999</v>
      </c>
      <c r="Z208" s="7">
        <v>52.320752796000001</v>
      </c>
      <c r="AA208" s="7">
        <v>82.821422093999999</v>
      </c>
      <c r="AB208" s="7">
        <v>107.43385521</v>
      </c>
      <c r="AC208" s="7">
        <v>106.44142186000001</v>
      </c>
      <c r="AD208" s="7">
        <v>115.40157438</v>
      </c>
    </row>
    <row r="209" spans="1:30" x14ac:dyDescent="0.25">
      <c r="A209" s="1">
        <v>98669</v>
      </c>
      <c r="B209" s="1">
        <v>20009000</v>
      </c>
      <c r="C209" s="1" t="s">
        <v>318</v>
      </c>
      <c r="D209" s="1">
        <v>20009000</v>
      </c>
      <c r="E209" s="1" t="s">
        <v>474</v>
      </c>
      <c r="F209" s="1">
        <v>34203085</v>
      </c>
      <c r="G209" s="1">
        <v>1.83</v>
      </c>
      <c r="H209" s="1">
        <v>11.271540546493368</v>
      </c>
      <c r="I209" s="1">
        <v>-4.9335760873402412</v>
      </c>
      <c r="J209" s="1">
        <v>2.5236438358358964</v>
      </c>
      <c r="K209" s="1">
        <v>-10.884429219254454</v>
      </c>
      <c r="L209" s="1">
        <v>10.245552345253431</v>
      </c>
      <c r="M209" s="1">
        <v>59.040000915527344</v>
      </c>
      <c r="N209" s="1">
        <v>0.96829999923706056</v>
      </c>
      <c r="O209" s="1">
        <v>0.9329846751933194</v>
      </c>
      <c r="P209" s="1">
        <v>0.90340906027788037</v>
      </c>
      <c r="Q209" s="1">
        <v>0.97094166596730558</v>
      </c>
      <c r="R209" s="1">
        <v>0.96533690096206171</v>
      </c>
      <c r="S209" s="1">
        <v>0.9372858188398201</v>
      </c>
      <c r="T209" s="1">
        <v>0.90340906027788037</v>
      </c>
      <c r="U209" s="1">
        <v>0.9372858188398201</v>
      </c>
      <c r="V209" s="1">
        <v>406.790663</v>
      </c>
      <c r="W209" s="1">
        <v>255.106009</v>
      </c>
      <c r="X209" s="1">
        <v>262.000766</v>
      </c>
      <c r="Y209" s="1">
        <v>74463.375599999999</v>
      </c>
      <c r="Z209" s="7">
        <v>21.494158644999999</v>
      </c>
      <c r="AA209" s="7">
        <v>19.446635392000001</v>
      </c>
      <c r="AB209" s="7" t="s">
        <v>444</v>
      </c>
      <c r="AC209" s="7" t="s">
        <v>445</v>
      </c>
      <c r="AD209" s="7">
        <v>20.746098121999999</v>
      </c>
    </row>
    <row r="210" spans="1:30" x14ac:dyDescent="0.25">
      <c r="A210" s="1">
        <v>100767</v>
      </c>
      <c r="B210" s="1">
        <v>20010000</v>
      </c>
      <c r="C210" s="1" t="s">
        <v>318</v>
      </c>
      <c r="D210" s="1">
        <v>20010000</v>
      </c>
      <c r="E210" s="1" t="s">
        <v>474</v>
      </c>
      <c r="F210" s="1">
        <v>34203085</v>
      </c>
      <c r="G210" s="1">
        <v>1.83</v>
      </c>
      <c r="H210" s="1">
        <v>-2.9049464105800791</v>
      </c>
      <c r="I210" s="1">
        <v>2.63206595396833</v>
      </c>
      <c r="J210" s="1">
        <v>-7.7118085058792953</v>
      </c>
      <c r="K210" s="1">
        <v>-5.0748934675713739</v>
      </c>
      <c r="L210" s="1">
        <v>6.7855776149179015</v>
      </c>
      <c r="M210" s="1">
        <v>59.040000915527344</v>
      </c>
      <c r="N210" s="1">
        <v>0.96829999923706056</v>
      </c>
      <c r="O210" s="1">
        <v>0.9329846751933194</v>
      </c>
      <c r="P210" s="1">
        <v>0.90340906027788037</v>
      </c>
      <c r="Q210" s="1">
        <v>0.97094166596730558</v>
      </c>
      <c r="R210" s="1">
        <v>0.96533690096206171</v>
      </c>
      <c r="S210" s="1">
        <v>0.9372858188398201</v>
      </c>
      <c r="T210" s="1">
        <v>0.90340906027788037</v>
      </c>
      <c r="U210" s="1">
        <v>0.9372858188398201</v>
      </c>
      <c r="V210" s="1">
        <v>406.790663</v>
      </c>
      <c r="W210" s="1">
        <v>255.106009</v>
      </c>
      <c r="X210" s="1">
        <v>262.000766</v>
      </c>
      <c r="Y210" s="1">
        <v>74463.375599999999</v>
      </c>
      <c r="Z210" s="7">
        <v>32.963958994000002</v>
      </c>
      <c r="AA210" s="7" t="s">
        <v>444</v>
      </c>
      <c r="AB210" s="7">
        <v>86.560526177</v>
      </c>
      <c r="AC210" s="7">
        <v>29.692394089</v>
      </c>
      <c r="AD210" s="7">
        <v>45.640164431999999</v>
      </c>
    </row>
    <row r="211" spans="1:30" x14ac:dyDescent="0.25">
      <c r="A211" s="1">
        <v>102865</v>
      </c>
      <c r="B211" s="1">
        <v>20011000</v>
      </c>
      <c r="C211" s="1" t="s">
        <v>318</v>
      </c>
      <c r="D211" s="1">
        <v>20011000</v>
      </c>
      <c r="E211" s="1" t="s">
        <v>474</v>
      </c>
      <c r="F211" s="1">
        <v>34203085</v>
      </c>
      <c r="G211" s="1">
        <v>1.83</v>
      </c>
      <c r="H211" s="1">
        <v>12.863418973443554</v>
      </c>
      <c r="I211" s="1">
        <v>-4.2247581089648225</v>
      </c>
      <c r="J211" s="1">
        <v>5.8007865827768539</v>
      </c>
      <c r="K211" s="1">
        <v>-13.278033154791689</v>
      </c>
      <c r="L211" s="1">
        <v>11.754767620103527</v>
      </c>
      <c r="M211" s="1">
        <v>59.040000915527344</v>
      </c>
      <c r="N211" s="1">
        <v>0.96829999923706056</v>
      </c>
      <c r="O211" s="1">
        <v>0.9329846751933194</v>
      </c>
      <c r="P211" s="1">
        <v>0.90340906027788037</v>
      </c>
      <c r="Q211" s="1">
        <v>0.97094166596730558</v>
      </c>
      <c r="R211" s="1">
        <v>0.96533690096206171</v>
      </c>
      <c r="S211" s="1">
        <v>0.9372858188398201</v>
      </c>
      <c r="T211" s="1">
        <v>0.90340906027788037</v>
      </c>
      <c r="U211" s="1">
        <v>0.9372858188398201</v>
      </c>
      <c r="V211" s="1">
        <v>406.790663</v>
      </c>
      <c r="W211" s="1">
        <v>255.106009</v>
      </c>
      <c r="X211" s="1">
        <v>262.000766</v>
      </c>
      <c r="Y211" s="1">
        <v>74463.375599999999</v>
      </c>
      <c r="Z211" s="7">
        <v>18.606094080999998</v>
      </c>
      <c r="AA211" s="7">
        <v>16.916316053999999</v>
      </c>
      <c r="AB211" s="7" t="s">
        <v>444</v>
      </c>
      <c r="AC211" s="7" t="s">
        <v>445</v>
      </c>
      <c r="AD211" s="7">
        <v>16.825973398999999</v>
      </c>
    </row>
    <row r="212" spans="1:30" x14ac:dyDescent="0.25">
      <c r="A212" s="1">
        <v>104963</v>
      </c>
      <c r="B212" s="1">
        <v>20012000</v>
      </c>
      <c r="C212" s="1" t="s">
        <v>318</v>
      </c>
      <c r="D212" s="1">
        <v>20012000</v>
      </c>
      <c r="E212" s="1" t="s">
        <v>474</v>
      </c>
      <c r="F212" s="1">
        <v>34203085</v>
      </c>
      <c r="G212" s="1">
        <v>1.83</v>
      </c>
      <c r="H212" s="1">
        <v>-0.99680617737497812</v>
      </c>
      <c r="I212" s="1">
        <v>6.6988471882288962</v>
      </c>
      <c r="J212" s="1">
        <v>-10.269565675213338</v>
      </c>
      <c r="K212" s="1">
        <v>4.6301740301757857</v>
      </c>
      <c r="L212" s="1">
        <v>9.8104159176473118</v>
      </c>
      <c r="M212" s="1">
        <v>59.040000915527344</v>
      </c>
      <c r="N212" s="1">
        <v>0.96829999923706056</v>
      </c>
      <c r="O212" s="1">
        <v>0.9329846751933194</v>
      </c>
      <c r="P212" s="1">
        <v>0.90340906027788037</v>
      </c>
      <c r="Q212" s="1">
        <v>0.97094166596730558</v>
      </c>
      <c r="R212" s="1">
        <v>0.96533690096206171</v>
      </c>
      <c r="S212" s="1">
        <v>0.9372858188398201</v>
      </c>
      <c r="T212" s="1">
        <v>0.90340906027788037</v>
      </c>
      <c r="U212" s="1">
        <v>0.9372858188398201</v>
      </c>
      <c r="V212" s="1">
        <v>406.790663</v>
      </c>
      <c r="W212" s="1">
        <v>255.106009</v>
      </c>
      <c r="X212" s="1">
        <v>262.000766</v>
      </c>
      <c r="Y212" s="1">
        <v>74463.375599999999</v>
      </c>
      <c r="Z212" s="7">
        <v>22.491876571999999</v>
      </c>
      <c r="AA212" s="7" t="s">
        <v>444</v>
      </c>
      <c r="AB212" s="7">
        <v>33.403692663000001</v>
      </c>
      <c r="AC212" s="7">
        <v>22.048089207</v>
      </c>
      <c r="AD212" s="7" t="s">
        <v>445</v>
      </c>
    </row>
    <row r="213" spans="1:30" x14ac:dyDescent="0.25">
      <c r="A213" s="1">
        <v>107061</v>
      </c>
      <c r="B213" s="1">
        <v>20013000</v>
      </c>
      <c r="C213" s="1" t="s">
        <v>318</v>
      </c>
      <c r="D213" s="1">
        <v>20013000</v>
      </c>
      <c r="E213" s="1" t="s">
        <v>474</v>
      </c>
      <c r="F213" s="1">
        <v>34203085</v>
      </c>
      <c r="G213" s="1">
        <v>1.83</v>
      </c>
      <c r="H213" s="1">
        <v>20.773670828156511</v>
      </c>
      <c r="I213" s="1">
        <v>-14.95806548723511</v>
      </c>
      <c r="J213" s="1">
        <v>2.2479753178054791</v>
      </c>
      <c r="K213" s="1">
        <v>-20.061280440625996</v>
      </c>
      <c r="L213" s="1">
        <v>19.774093748720961</v>
      </c>
      <c r="M213" s="1">
        <v>59.040000915527344</v>
      </c>
      <c r="N213" s="1">
        <v>0.96829999923706056</v>
      </c>
      <c r="O213" s="1">
        <v>0.9329846751933194</v>
      </c>
      <c r="P213" s="1">
        <v>0.90340906027788037</v>
      </c>
      <c r="Q213" s="1">
        <v>0.97094166596730558</v>
      </c>
      <c r="R213" s="1">
        <v>0.96533690096206171</v>
      </c>
      <c r="S213" s="1">
        <v>0.9372858188398201</v>
      </c>
      <c r="T213" s="1">
        <v>0.90340906027788037</v>
      </c>
      <c r="U213" s="1">
        <v>0.9372858188398201</v>
      </c>
      <c r="V213" s="1">
        <v>406.790663</v>
      </c>
      <c r="W213" s="1">
        <v>255.106009</v>
      </c>
      <c r="X213" s="1">
        <v>262.000766</v>
      </c>
      <c r="Y213" s="1">
        <v>74463.375599999999</v>
      </c>
      <c r="Z213" s="7">
        <v>10.654899728</v>
      </c>
      <c r="AA213" s="7">
        <v>10.094095105999999</v>
      </c>
      <c r="AB213" s="7" t="s">
        <v>444</v>
      </c>
      <c r="AC213" s="7" t="s">
        <v>445</v>
      </c>
      <c r="AD213" s="7">
        <v>10.798542296999999</v>
      </c>
    </row>
    <row r="214" spans="1:30" x14ac:dyDescent="0.25">
      <c r="A214" s="1">
        <v>109159</v>
      </c>
      <c r="B214" s="1">
        <v>20014000</v>
      </c>
      <c r="C214" s="1" t="s">
        <v>318</v>
      </c>
      <c r="D214" s="1">
        <v>20014000</v>
      </c>
      <c r="E214" s="1" t="s">
        <v>474</v>
      </c>
      <c r="F214" s="1">
        <v>34203085</v>
      </c>
      <c r="G214" s="1">
        <v>1.83</v>
      </c>
      <c r="H214" s="1">
        <v>16.460968779951312</v>
      </c>
      <c r="I214" s="1">
        <v>-3.9318594428841429</v>
      </c>
      <c r="J214" s="1">
        <v>8.6991568110127098</v>
      </c>
      <c r="K214" s="1">
        <v>-16.904156519311282</v>
      </c>
      <c r="L214" s="1">
        <v>15.326526571430458</v>
      </c>
      <c r="M214" s="1">
        <v>59.040000915527344</v>
      </c>
      <c r="N214" s="1">
        <v>0.96829999923706056</v>
      </c>
      <c r="O214" s="1">
        <v>0.9329846751933194</v>
      </c>
      <c r="P214" s="1">
        <v>0.90340906027788037</v>
      </c>
      <c r="Q214" s="1">
        <v>0.97094166596730558</v>
      </c>
      <c r="R214" s="1">
        <v>0.96533690096206171</v>
      </c>
      <c r="S214" s="1">
        <v>0.9372858188398201</v>
      </c>
      <c r="T214" s="1">
        <v>0.90340906027788037</v>
      </c>
      <c r="U214" s="1">
        <v>0.9372858188398201</v>
      </c>
      <c r="V214" s="1">
        <v>406.790663</v>
      </c>
      <c r="W214" s="1">
        <v>255.106009</v>
      </c>
      <c r="X214" s="1">
        <v>262.000766</v>
      </c>
      <c r="Y214" s="1">
        <v>74463.375599999999</v>
      </c>
      <c r="Z214" s="7">
        <v>14.037006512</v>
      </c>
      <c r="AA214" s="7">
        <v>13.000699652</v>
      </c>
      <c r="AB214" s="7" t="s">
        <v>444</v>
      </c>
      <c r="AC214" s="7" t="s">
        <v>445</v>
      </c>
      <c r="AD214" s="7">
        <v>13.002110399999999</v>
      </c>
    </row>
    <row r="215" spans="1:30" x14ac:dyDescent="0.25">
      <c r="A215" s="1">
        <v>111257</v>
      </c>
      <c r="B215" s="1">
        <v>20015000</v>
      </c>
      <c r="C215" s="1" t="s">
        <v>318</v>
      </c>
      <c r="D215" s="1">
        <v>20015000</v>
      </c>
      <c r="E215" s="1" t="s">
        <v>474</v>
      </c>
      <c r="F215" s="1">
        <v>34203085</v>
      </c>
      <c r="G215" s="1">
        <v>1.83</v>
      </c>
      <c r="H215" s="1">
        <v>5.3534350338582213</v>
      </c>
      <c r="I215" s="1">
        <v>10.04630786000345</v>
      </c>
      <c r="J215" s="1">
        <v>-9.7922976305888554</v>
      </c>
      <c r="K215" s="1">
        <v>5.4627577371141882</v>
      </c>
      <c r="L215" s="1">
        <v>13.306848041790358</v>
      </c>
      <c r="M215" s="1">
        <v>59.040000915527344</v>
      </c>
      <c r="N215" s="1">
        <v>0.96829999923706056</v>
      </c>
      <c r="O215" s="1">
        <v>0.9329846751933194</v>
      </c>
      <c r="P215" s="1">
        <v>0.90340906027788037</v>
      </c>
      <c r="Q215" s="1">
        <v>0.97094166596730558</v>
      </c>
      <c r="R215" s="1">
        <v>0.96533690096206171</v>
      </c>
      <c r="S215" s="1">
        <v>0.9372858188398201</v>
      </c>
      <c r="T215" s="1">
        <v>0.90340906027788037</v>
      </c>
      <c r="U215" s="1">
        <v>0.9372858188398201</v>
      </c>
      <c r="V215" s="1">
        <v>406.790663</v>
      </c>
      <c r="W215" s="1">
        <v>255.106009</v>
      </c>
      <c r="X215" s="1">
        <v>262.000766</v>
      </c>
      <c r="Y215" s="1">
        <v>74463.375599999999</v>
      </c>
      <c r="Z215" s="7">
        <v>16.319283961</v>
      </c>
      <c r="AA215" s="7">
        <v>42.049944269999997</v>
      </c>
      <c r="AB215" s="7">
        <v>21.940276475000001</v>
      </c>
      <c r="AC215" s="7">
        <v>23.171432970000001</v>
      </c>
      <c r="AD215" s="7" t="s">
        <v>445</v>
      </c>
    </row>
    <row r="216" spans="1:30" x14ac:dyDescent="0.25">
      <c r="A216" s="1">
        <v>113355</v>
      </c>
      <c r="B216" s="1">
        <v>20016000</v>
      </c>
      <c r="C216" s="1" t="s">
        <v>318</v>
      </c>
      <c r="D216" s="1">
        <v>20016000</v>
      </c>
      <c r="E216" s="1" t="s">
        <v>474</v>
      </c>
      <c r="F216" s="1">
        <v>34203085</v>
      </c>
      <c r="G216" s="1">
        <v>1.83</v>
      </c>
      <c r="H216" s="1">
        <v>16.216720827529223</v>
      </c>
      <c r="I216" s="1">
        <v>-4.3227279598639115</v>
      </c>
      <c r="J216" s="1">
        <v>7.7142134439282808</v>
      </c>
      <c r="K216" s="1">
        <v>-16.189815934825152</v>
      </c>
      <c r="L216" s="1">
        <v>14.522878552722364</v>
      </c>
      <c r="M216" s="1">
        <v>59.040000915527344</v>
      </c>
      <c r="N216" s="1">
        <v>0.96829999923706056</v>
      </c>
      <c r="O216" s="1">
        <v>0.9329846751933194</v>
      </c>
      <c r="P216" s="1">
        <v>0.90340906027788037</v>
      </c>
      <c r="Q216" s="1">
        <v>0.97094166596730558</v>
      </c>
      <c r="R216" s="1">
        <v>0.96533690096206171</v>
      </c>
      <c r="S216" s="1">
        <v>0.9372858188398201</v>
      </c>
      <c r="T216" s="1">
        <v>0.90340906027788037</v>
      </c>
      <c r="U216" s="1">
        <v>0.9372858188398201</v>
      </c>
      <c r="V216" s="1">
        <v>406.790663</v>
      </c>
      <c r="W216" s="1">
        <v>255.106009</v>
      </c>
      <c r="X216" s="1">
        <v>262.000766</v>
      </c>
      <c r="Y216" s="1">
        <v>74463.375599999999</v>
      </c>
      <c r="Z216" s="7">
        <v>14.86910467</v>
      </c>
      <c r="AA216" s="7">
        <v>13.211571027</v>
      </c>
      <c r="AB216" s="7" t="s">
        <v>444</v>
      </c>
      <c r="AC216" s="7" t="s">
        <v>445</v>
      </c>
      <c r="AD216" s="7">
        <v>13.619923213</v>
      </c>
    </row>
    <row r="217" spans="1:30" x14ac:dyDescent="0.25">
      <c r="A217" s="1">
        <v>115453</v>
      </c>
      <c r="B217" s="1">
        <v>20017000</v>
      </c>
      <c r="C217" s="1" t="s">
        <v>318</v>
      </c>
      <c r="D217" s="1">
        <v>20017000</v>
      </c>
      <c r="E217" s="1" t="s">
        <v>474</v>
      </c>
      <c r="F217" s="1">
        <v>34203085</v>
      </c>
      <c r="G217" s="1">
        <v>1.83</v>
      </c>
      <c r="H217" s="1">
        <v>0.57962043193584822</v>
      </c>
      <c r="I217" s="1">
        <v>11.895235381003014</v>
      </c>
      <c r="J217" s="1">
        <v>-16.789533657629264</v>
      </c>
      <c r="K217" s="1">
        <v>10.082015320904727</v>
      </c>
      <c r="L217" s="1">
        <v>17.088663612641703</v>
      </c>
      <c r="M217" s="1">
        <v>59.040000915527344</v>
      </c>
      <c r="N217" s="1">
        <v>0.96829999923706056</v>
      </c>
      <c r="O217" s="1">
        <v>0.9329846751933194</v>
      </c>
      <c r="P217" s="1">
        <v>0.90340906027788037</v>
      </c>
      <c r="Q217" s="1">
        <v>0.97094166596730558</v>
      </c>
      <c r="R217" s="1">
        <v>0.96533690096206171</v>
      </c>
      <c r="S217" s="1">
        <v>0.9372858188398201</v>
      </c>
      <c r="T217" s="1">
        <v>0.90340906027788037</v>
      </c>
      <c r="U217" s="1">
        <v>0.9372858188398201</v>
      </c>
      <c r="V217" s="1">
        <v>406.790663</v>
      </c>
      <c r="W217" s="1">
        <v>255.106009</v>
      </c>
      <c r="X217" s="1">
        <v>262.000766</v>
      </c>
      <c r="Y217" s="1">
        <v>74463.375599999999</v>
      </c>
      <c r="Z217" s="7">
        <v>12.486430834</v>
      </c>
      <c r="AA217" s="7">
        <v>396.61379545</v>
      </c>
      <c r="AB217" s="7">
        <v>18.374570781999999</v>
      </c>
      <c r="AC217" s="7">
        <v>13.097703404000001</v>
      </c>
      <c r="AD217" s="7" t="s">
        <v>445</v>
      </c>
    </row>
    <row r="218" spans="1:30" x14ac:dyDescent="0.25">
      <c r="A218" s="1">
        <v>117551</v>
      </c>
      <c r="B218" s="1">
        <v>20018000</v>
      </c>
      <c r="C218" s="1" t="s">
        <v>318</v>
      </c>
      <c r="D218" s="1">
        <v>20018000</v>
      </c>
      <c r="E218" s="1" t="s">
        <v>474</v>
      </c>
      <c r="F218" s="1">
        <v>34203085</v>
      </c>
      <c r="G218" s="1">
        <v>1.83</v>
      </c>
      <c r="H218" s="1">
        <v>5.9000535155137417</v>
      </c>
      <c r="I218" s="1">
        <v>2.9160443626556773</v>
      </c>
      <c r="J218" s="1">
        <v>2.2572441117830602</v>
      </c>
      <c r="K218" s="1">
        <v>-4.2730104448235897</v>
      </c>
      <c r="L218" s="1">
        <v>6.2698292354617511</v>
      </c>
      <c r="M218" s="1">
        <v>59.040000915527344</v>
      </c>
      <c r="N218" s="1">
        <v>0.96829999923706056</v>
      </c>
      <c r="O218" s="1">
        <v>0.9329846751933194</v>
      </c>
      <c r="P218" s="1">
        <v>0.90340906027788037</v>
      </c>
      <c r="Q218" s="1">
        <v>0.97094166596730558</v>
      </c>
      <c r="R218" s="1">
        <v>0.96533690096206171</v>
      </c>
      <c r="S218" s="1">
        <v>0.9372858188398201</v>
      </c>
      <c r="T218" s="1">
        <v>0.90340906027788037</v>
      </c>
      <c r="U218" s="1">
        <v>0.9372858188398201</v>
      </c>
      <c r="V218" s="1">
        <v>406.790663</v>
      </c>
      <c r="W218" s="1">
        <v>255.106009</v>
      </c>
      <c r="X218" s="1">
        <v>262.000766</v>
      </c>
      <c r="Y218" s="1">
        <v>74463.375599999999</v>
      </c>
      <c r="Z218" s="7">
        <v>35.757792150999997</v>
      </c>
      <c r="AA218" s="7">
        <v>38.061523637999997</v>
      </c>
      <c r="AB218" s="7">
        <v>78.033461497999994</v>
      </c>
      <c r="AC218" s="7" t="s">
        <v>445</v>
      </c>
      <c r="AD218" s="7">
        <v>54.392765560000001</v>
      </c>
    </row>
    <row r="219" spans="1:30" x14ac:dyDescent="0.25">
      <c r="A219" s="1">
        <v>119649</v>
      </c>
      <c r="B219" s="1">
        <v>20019000</v>
      </c>
      <c r="C219" s="1" t="s">
        <v>318</v>
      </c>
      <c r="D219" s="1">
        <v>20019000</v>
      </c>
      <c r="E219" s="1" t="s">
        <v>474</v>
      </c>
      <c r="F219" s="1">
        <v>34203085</v>
      </c>
      <c r="G219" s="1">
        <v>1.83</v>
      </c>
      <c r="H219" s="1">
        <v>4.6533956530865428</v>
      </c>
      <c r="I219" s="1">
        <v>1.9840559736293613</v>
      </c>
      <c r="J219" s="1">
        <v>1.6259083941604895</v>
      </c>
      <c r="K219" s="1">
        <v>-3.6345045857178753</v>
      </c>
      <c r="L219" s="1">
        <v>4.9457878081473874</v>
      </c>
      <c r="M219" s="1">
        <v>59.040000915527344</v>
      </c>
      <c r="N219" s="1">
        <v>0.96829999923706056</v>
      </c>
      <c r="O219" s="1">
        <v>0.9329846751933194</v>
      </c>
      <c r="P219" s="1">
        <v>0.90340906027788037</v>
      </c>
      <c r="Q219" s="1">
        <v>0.97094166596730558</v>
      </c>
      <c r="R219" s="1">
        <v>0.96533690096206171</v>
      </c>
      <c r="S219" s="1">
        <v>0.9372858188398201</v>
      </c>
      <c r="T219" s="1">
        <v>0.90340906027788037</v>
      </c>
      <c r="U219" s="1">
        <v>0.9372858188398201</v>
      </c>
      <c r="V219" s="1">
        <v>406.790663</v>
      </c>
      <c r="W219" s="1">
        <v>255.106009</v>
      </c>
      <c r="X219" s="1">
        <v>262.000766</v>
      </c>
      <c r="Y219" s="1">
        <v>74463.375599999999</v>
      </c>
      <c r="Z219" s="7">
        <v>45.598254677</v>
      </c>
      <c r="AA219" s="7">
        <v>48.526216347000002</v>
      </c>
      <c r="AB219" s="7">
        <v>115.15855748</v>
      </c>
      <c r="AC219" s="7" t="s">
        <v>445</v>
      </c>
      <c r="AD219" s="7">
        <v>64.124107074999998</v>
      </c>
    </row>
    <row r="220" spans="1:30" x14ac:dyDescent="0.25">
      <c r="A220" s="1">
        <v>121747</v>
      </c>
      <c r="B220" s="1">
        <v>20020000</v>
      </c>
      <c r="C220" s="1" t="s">
        <v>318</v>
      </c>
      <c r="D220" s="1">
        <v>20020000</v>
      </c>
      <c r="E220" s="1" t="s">
        <v>474</v>
      </c>
      <c r="F220" s="1">
        <v>34203085</v>
      </c>
      <c r="G220" s="1">
        <v>1.83</v>
      </c>
      <c r="H220" s="1">
        <v>4.9524374350028939</v>
      </c>
      <c r="I220" s="1">
        <v>2.2801271218288157</v>
      </c>
      <c r="J220" s="1">
        <v>1.6806729543243959</v>
      </c>
      <c r="K220" s="1">
        <v>-3.6980529579176613</v>
      </c>
      <c r="L220" s="1">
        <v>5.2349875536546024</v>
      </c>
      <c r="M220" s="1">
        <v>59.040000915527344</v>
      </c>
      <c r="N220" s="1">
        <v>0.96829999923706056</v>
      </c>
      <c r="O220" s="1">
        <v>0.9329846751933194</v>
      </c>
      <c r="P220" s="1">
        <v>0.90340906027788037</v>
      </c>
      <c r="Q220" s="1">
        <v>0.97094166596730558</v>
      </c>
      <c r="R220" s="1">
        <v>0.96533690096206171</v>
      </c>
      <c r="S220" s="1">
        <v>0.9372858188398201</v>
      </c>
      <c r="T220" s="1">
        <v>0.90340906027788037</v>
      </c>
      <c r="U220" s="1">
        <v>0.9372858188398201</v>
      </c>
      <c r="V220" s="1">
        <v>406.790663</v>
      </c>
      <c r="W220" s="1">
        <v>255.106009</v>
      </c>
      <c r="X220" s="1">
        <v>262.000766</v>
      </c>
      <c r="Y220" s="1">
        <v>74463.375599999999</v>
      </c>
      <c r="Z220" s="7">
        <v>43.023997669000003</v>
      </c>
      <c r="AA220" s="7">
        <v>45.535687303000003</v>
      </c>
      <c r="AB220" s="7">
        <v>100.07553989</v>
      </c>
      <c r="AC220" s="7" t="s">
        <v>445</v>
      </c>
      <c r="AD220" s="7">
        <v>63.004996276999996</v>
      </c>
    </row>
    <row r="221" spans="1:30" x14ac:dyDescent="0.25">
      <c r="A221" s="1">
        <v>123845</v>
      </c>
      <c r="B221" s="1">
        <v>20021000</v>
      </c>
      <c r="C221" s="1" t="s">
        <v>318</v>
      </c>
      <c r="D221" s="1">
        <v>20021000</v>
      </c>
      <c r="E221" s="1" t="s">
        <v>474</v>
      </c>
      <c r="F221" s="1">
        <v>34203085</v>
      </c>
      <c r="G221" s="1">
        <v>1.83</v>
      </c>
      <c r="H221" s="1">
        <v>5.6647257263447477</v>
      </c>
      <c r="I221" s="1">
        <v>2.8579951815868379</v>
      </c>
      <c r="J221" s="1">
        <v>1.9410413805864108</v>
      </c>
      <c r="K221" s="1">
        <v>-3.9960418508414257</v>
      </c>
      <c r="L221" s="1">
        <v>5.9707191142479514</v>
      </c>
      <c r="M221" s="1">
        <v>59.040000915527344</v>
      </c>
      <c r="N221" s="1">
        <v>0.96829999923706056</v>
      </c>
      <c r="O221" s="1">
        <v>0.9329846751933194</v>
      </c>
      <c r="P221" s="1">
        <v>0.90340906027788037</v>
      </c>
      <c r="Q221" s="1">
        <v>0.97094166596730558</v>
      </c>
      <c r="R221" s="1">
        <v>0.96533690096206171</v>
      </c>
      <c r="S221" s="1">
        <v>0.9372858188398201</v>
      </c>
      <c r="T221" s="1">
        <v>0.90340906027788037</v>
      </c>
      <c r="U221" s="1">
        <v>0.9372858188398201</v>
      </c>
      <c r="V221" s="1">
        <v>406.790663</v>
      </c>
      <c r="W221" s="1">
        <v>255.106009</v>
      </c>
      <c r="X221" s="1">
        <v>262.000766</v>
      </c>
      <c r="Y221" s="1">
        <v>74463.375599999999</v>
      </c>
      <c r="Z221" s="7">
        <v>37.599216517999999</v>
      </c>
      <c r="AA221" s="7">
        <v>39.684243332000001</v>
      </c>
      <c r="AB221" s="7">
        <v>79.638722328</v>
      </c>
      <c r="AC221" s="7" t="s">
        <v>445</v>
      </c>
      <c r="AD221" s="7">
        <v>58.232078801999997</v>
      </c>
    </row>
    <row r="222" spans="1:30" x14ac:dyDescent="0.25">
      <c r="A222" s="1">
        <v>125943</v>
      </c>
      <c r="B222" s="1">
        <v>20022000</v>
      </c>
      <c r="C222" s="1" t="s">
        <v>318</v>
      </c>
      <c r="D222" s="1">
        <v>20022000</v>
      </c>
      <c r="E222" s="1" t="s">
        <v>474</v>
      </c>
      <c r="F222" s="1">
        <v>34203085</v>
      </c>
      <c r="G222" s="1">
        <v>1.83</v>
      </c>
      <c r="H222" s="1">
        <v>2.4923447074230856</v>
      </c>
      <c r="I222" s="1">
        <v>-0.8054866052569738</v>
      </c>
      <c r="J222" s="1">
        <v>0.34209342662164621</v>
      </c>
      <c r="K222" s="1">
        <v>-4.3427648299775772</v>
      </c>
      <c r="L222" s="1">
        <v>4.002162010297095</v>
      </c>
      <c r="M222" s="1">
        <v>59.040000915527344</v>
      </c>
      <c r="N222" s="1">
        <v>0.96829999923706056</v>
      </c>
      <c r="O222" s="1">
        <v>0.9329846751933194</v>
      </c>
      <c r="P222" s="1">
        <v>0.90340906027788037</v>
      </c>
      <c r="Q222" s="1">
        <v>0.97094166596730558</v>
      </c>
      <c r="R222" s="1">
        <v>0.96533690096206171</v>
      </c>
      <c r="S222" s="1">
        <v>0.9372858188398201</v>
      </c>
      <c r="T222" s="1">
        <v>0.90340906027788037</v>
      </c>
      <c r="U222" s="1">
        <v>0.9372858188398201</v>
      </c>
      <c r="V222" s="1">
        <v>406.790663</v>
      </c>
      <c r="W222" s="1">
        <v>255.106009</v>
      </c>
      <c r="X222" s="1">
        <v>262.000766</v>
      </c>
      <c r="Y222" s="1">
        <v>74463.375599999999</v>
      </c>
      <c r="Z222" s="7">
        <v>56.585145046000001</v>
      </c>
      <c r="AA222" s="7">
        <v>91.469183405999999</v>
      </c>
      <c r="AB222" s="7" t="s">
        <v>444</v>
      </c>
      <c r="AC222" s="7" t="s">
        <v>445</v>
      </c>
      <c r="AD222" s="7">
        <v>53.503035525000001</v>
      </c>
    </row>
    <row r="223" spans="1:30" x14ac:dyDescent="0.25">
      <c r="A223" s="1">
        <v>128041</v>
      </c>
      <c r="B223" s="1">
        <v>20024000</v>
      </c>
      <c r="C223" s="1" t="s">
        <v>318</v>
      </c>
      <c r="D223" s="1">
        <v>20024000</v>
      </c>
      <c r="E223" s="1" t="s">
        <v>474</v>
      </c>
      <c r="F223" s="1">
        <v>34203085</v>
      </c>
      <c r="G223" s="1">
        <v>1.83</v>
      </c>
      <c r="H223" s="1">
        <v>8.2944764159565523</v>
      </c>
      <c r="I223" s="1">
        <v>-7.2815920770232223</v>
      </c>
      <c r="J223" s="1">
        <v>-6.1411860170983559</v>
      </c>
      <c r="K223" s="1">
        <v>-11.1166203807839</v>
      </c>
      <c r="L223" s="1">
        <v>12.548568374229024</v>
      </c>
      <c r="M223" s="1">
        <v>59.040000915527344</v>
      </c>
      <c r="N223" s="1">
        <v>0.96829999923706056</v>
      </c>
      <c r="O223" s="1">
        <v>0.9329846751933194</v>
      </c>
      <c r="P223" s="1">
        <v>0.90340906027788037</v>
      </c>
      <c r="Q223" s="1">
        <v>0.97094166596730558</v>
      </c>
      <c r="R223" s="1">
        <v>0.96533690096206171</v>
      </c>
      <c r="S223" s="1">
        <v>0.9372858188398201</v>
      </c>
      <c r="T223" s="1">
        <v>0.90340906027788037</v>
      </c>
      <c r="U223" s="1">
        <v>0.9372858188398201</v>
      </c>
      <c r="V223" s="1">
        <v>406.790663</v>
      </c>
      <c r="W223" s="1">
        <v>255.106009</v>
      </c>
      <c r="X223" s="1">
        <v>262.000766</v>
      </c>
      <c r="Y223" s="1">
        <v>74463.375599999999</v>
      </c>
      <c r="Z223" s="7">
        <v>17.365846444999999</v>
      </c>
      <c r="AA223" s="7">
        <v>26.785368033000001</v>
      </c>
      <c r="AB223" s="7" t="s">
        <v>444</v>
      </c>
      <c r="AC223" s="7">
        <v>37.542044670999999</v>
      </c>
      <c r="AD223" s="7">
        <v>20.291890673000001</v>
      </c>
    </row>
    <row r="224" spans="1:30" x14ac:dyDescent="0.25">
      <c r="A224" s="1">
        <v>130139</v>
      </c>
      <c r="B224" s="1">
        <v>20026000</v>
      </c>
      <c r="C224" s="1" t="s">
        <v>318</v>
      </c>
      <c r="D224" s="1">
        <v>20026000</v>
      </c>
      <c r="E224" s="1" t="s">
        <v>474</v>
      </c>
      <c r="F224" s="1">
        <v>34203085</v>
      </c>
      <c r="G224" s="1">
        <v>1.83</v>
      </c>
      <c r="H224" s="1">
        <v>11.540816388804242</v>
      </c>
      <c r="I224" s="1">
        <v>6.8630943077219513</v>
      </c>
      <c r="J224" s="1">
        <v>5.8757033923647715</v>
      </c>
      <c r="K224" s="1">
        <v>-7.1894361719618587</v>
      </c>
      <c r="L224" s="1">
        <v>12.172005330537374</v>
      </c>
      <c r="M224" s="1">
        <v>59.040000915527344</v>
      </c>
      <c r="N224" s="1">
        <v>0.96829999923706056</v>
      </c>
      <c r="O224" s="1">
        <v>0.9329846751933194</v>
      </c>
      <c r="P224" s="1">
        <v>0.90340906027788037</v>
      </c>
      <c r="Q224" s="1">
        <v>0.97094166596730558</v>
      </c>
      <c r="R224" s="1">
        <v>0.96533690096206171</v>
      </c>
      <c r="S224" s="1">
        <v>0.9372858188398201</v>
      </c>
      <c r="T224" s="1">
        <v>0.90340906027788037</v>
      </c>
      <c r="U224" s="1">
        <v>0.9372858188398201</v>
      </c>
      <c r="V224" s="1">
        <v>406.790663</v>
      </c>
      <c r="W224" s="1">
        <v>255.106009</v>
      </c>
      <c r="X224" s="1">
        <v>262.000766</v>
      </c>
      <c r="Y224" s="1">
        <v>74463.375599999999</v>
      </c>
      <c r="Z224" s="7">
        <v>17.934027188000002</v>
      </c>
      <c r="AA224" s="7">
        <v>18.969564726000002</v>
      </c>
      <c r="AB224" s="7">
        <v>32.580345764</v>
      </c>
      <c r="AC224" s="7" t="s">
        <v>445</v>
      </c>
      <c r="AD224" s="7">
        <v>31.922451795000001</v>
      </c>
    </row>
    <row r="225" spans="1:30" x14ac:dyDescent="0.25">
      <c r="A225" s="1">
        <v>132237</v>
      </c>
      <c r="B225" s="1">
        <v>20028000</v>
      </c>
      <c r="C225" s="1" t="s">
        <v>318</v>
      </c>
      <c r="D225" s="1">
        <v>20028000</v>
      </c>
      <c r="E225" s="1" t="s">
        <v>474</v>
      </c>
      <c r="F225" s="1">
        <v>34203085</v>
      </c>
      <c r="G225" s="1">
        <v>1.83</v>
      </c>
      <c r="H225" s="1">
        <v>9.1006354852318569</v>
      </c>
      <c r="I225" s="1">
        <v>3.3739771089948429</v>
      </c>
      <c r="J225" s="1">
        <v>8.5852239990891803</v>
      </c>
      <c r="K225" s="1">
        <v>-8.6435712157250233</v>
      </c>
      <c r="L225" s="1">
        <v>10.735902431686872</v>
      </c>
      <c r="M225" s="1">
        <v>59.040000915527344</v>
      </c>
      <c r="N225" s="1">
        <v>0.96829999923706056</v>
      </c>
      <c r="O225" s="1">
        <v>0.9329846751933194</v>
      </c>
      <c r="P225" s="1">
        <v>0.90340906027788037</v>
      </c>
      <c r="Q225" s="1">
        <v>0.97094166596730558</v>
      </c>
      <c r="R225" s="1">
        <v>0.96533690096206171</v>
      </c>
      <c r="S225" s="1">
        <v>0.9372858188398201</v>
      </c>
      <c r="T225" s="1">
        <v>0.90340906027788037</v>
      </c>
      <c r="U225" s="1">
        <v>0.9372858188398201</v>
      </c>
      <c r="V225" s="1">
        <v>406.790663</v>
      </c>
      <c r="W225" s="1">
        <v>255.106009</v>
      </c>
      <c r="X225" s="1">
        <v>262.000766</v>
      </c>
      <c r="Y225" s="1">
        <v>74463.375599999999</v>
      </c>
      <c r="Z225" s="7">
        <v>20.466763630999999</v>
      </c>
      <c r="AA225" s="7">
        <v>24.324064483000001</v>
      </c>
      <c r="AB225" s="7">
        <v>67.306651888000005</v>
      </c>
      <c r="AC225" s="7" t="s">
        <v>445</v>
      </c>
      <c r="AD225" s="7">
        <v>26.383804668</v>
      </c>
    </row>
    <row r="226" spans="1:30" x14ac:dyDescent="0.25">
      <c r="A226" s="1">
        <v>134335</v>
      </c>
      <c r="B226" s="1">
        <v>20030000</v>
      </c>
      <c r="C226" s="1" t="s">
        <v>318</v>
      </c>
      <c r="D226" s="1">
        <v>20030000</v>
      </c>
      <c r="E226" s="1" t="s">
        <v>474</v>
      </c>
      <c r="F226" s="1">
        <v>34203085</v>
      </c>
      <c r="G226" s="1">
        <v>1.83</v>
      </c>
      <c r="H226" s="1">
        <v>11.26172816381399</v>
      </c>
      <c r="I226" s="1">
        <v>-4.8052201600569919</v>
      </c>
      <c r="J226" s="1">
        <v>2.6376945255941449</v>
      </c>
      <c r="K226" s="1">
        <v>-10.887950106487532</v>
      </c>
      <c r="L226" s="1">
        <v>10.201920349107105</v>
      </c>
      <c r="M226" s="1">
        <v>59.040000915527344</v>
      </c>
      <c r="N226" s="1">
        <v>0.96829999923706056</v>
      </c>
      <c r="O226" s="1">
        <v>0.9329846751933194</v>
      </c>
      <c r="P226" s="1">
        <v>0.90340906027788037</v>
      </c>
      <c r="Q226" s="1">
        <v>0.97094166596730558</v>
      </c>
      <c r="R226" s="1">
        <v>0.96533690096206171</v>
      </c>
      <c r="S226" s="1">
        <v>0.9372858188398201</v>
      </c>
      <c r="T226" s="1">
        <v>0.90340906027788037</v>
      </c>
      <c r="U226" s="1">
        <v>0.9372858188398201</v>
      </c>
      <c r="V226" s="1">
        <v>406.790663</v>
      </c>
      <c r="W226" s="1">
        <v>255.106009</v>
      </c>
      <c r="X226" s="1">
        <v>262.000766</v>
      </c>
      <c r="Y226" s="1">
        <v>74463.375599999999</v>
      </c>
      <c r="Z226" s="7">
        <v>21.590362595999999</v>
      </c>
      <c r="AA226" s="7">
        <v>19.464450616000001</v>
      </c>
      <c r="AB226" s="7" t="s">
        <v>444</v>
      </c>
      <c r="AC226" s="7" t="s">
        <v>445</v>
      </c>
      <c r="AD226" s="7">
        <v>20.739065985</v>
      </c>
    </row>
    <row r="227" spans="1:30" x14ac:dyDescent="0.25">
      <c r="A227" s="1">
        <v>136433</v>
      </c>
      <c r="B227" s="1">
        <v>20031000</v>
      </c>
      <c r="C227" s="1" t="s">
        <v>318</v>
      </c>
      <c r="D227" s="1">
        <v>20031000</v>
      </c>
      <c r="E227" s="1" t="s">
        <v>474</v>
      </c>
      <c r="F227" s="1">
        <v>34203085</v>
      </c>
      <c r="G227" s="1">
        <v>1.83</v>
      </c>
      <c r="H227" s="1">
        <v>-2.9385063117037973</v>
      </c>
      <c r="I227" s="1">
        <v>2.6256029563507188</v>
      </c>
      <c r="J227" s="1">
        <v>-7.3960090977389692</v>
      </c>
      <c r="K227" s="1">
        <v>-4.7273340620719928</v>
      </c>
      <c r="L227" s="1">
        <v>6.4542854176144546</v>
      </c>
      <c r="M227" s="1">
        <v>59.040000915527344</v>
      </c>
      <c r="N227" s="1">
        <v>0.96829999923706056</v>
      </c>
      <c r="O227" s="1">
        <v>0.9329846751933194</v>
      </c>
      <c r="P227" s="1">
        <v>0.90340906027788037</v>
      </c>
      <c r="Q227" s="1">
        <v>0.97094166596730558</v>
      </c>
      <c r="R227" s="1">
        <v>0.96533690096206171</v>
      </c>
      <c r="S227" s="1">
        <v>0.9372858188398201</v>
      </c>
      <c r="T227" s="1">
        <v>0.90340906027788037</v>
      </c>
      <c r="U227" s="1">
        <v>0.9372858188398201</v>
      </c>
      <c r="V227" s="1">
        <v>406.790663</v>
      </c>
      <c r="W227" s="1">
        <v>255.106009</v>
      </c>
      <c r="X227" s="1">
        <v>262.000766</v>
      </c>
      <c r="Y227" s="1">
        <v>74463.375599999999</v>
      </c>
      <c r="Z227" s="7">
        <v>34.707295997999999</v>
      </c>
      <c r="AA227" s="7" t="s">
        <v>444</v>
      </c>
      <c r="AB227" s="7">
        <v>86.776058945000003</v>
      </c>
      <c r="AC227" s="7">
        <v>31.002917069999999</v>
      </c>
      <c r="AD227" s="7">
        <v>49.069206596000001</v>
      </c>
    </row>
    <row r="228" spans="1:30" x14ac:dyDescent="0.25">
      <c r="A228" s="1">
        <v>138531</v>
      </c>
      <c r="B228" s="1">
        <v>20032000</v>
      </c>
      <c r="C228" s="1" t="s">
        <v>318</v>
      </c>
      <c r="D228" s="1">
        <v>20032000</v>
      </c>
      <c r="E228" s="1" t="s">
        <v>474</v>
      </c>
      <c r="F228" s="1">
        <v>34203085</v>
      </c>
      <c r="G228" s="1">
        <v>1.83</v>
      </c>
      <c r="H228" s="1">
        <v>5.4819107459811587</v>
      </c>
      <c r="I228" s="1">
        <v>-4.9379960965947935</v>
      </c>
      <c r="J228" s="1">
        <v>-8.0463955417772765E-2</v>
      </c>
      <c r="K228" s="1">
        <v>-5.252437749208025</v>
      </c>
      <c r="L228" s="1">
        <v>5.534099941585044</v>
      </c>
      <c r="M228" s="1">
        <v>59.040000915527344</v>
      </c>
      <c r="N228" s="1">
        <v>0.96829999923706056</v>
      </c>
      <c r="O228" s="1">
        <v>0.9329846751933194</v>
      </c>
      <c r="P228" s="1">
        <v>0.90340906027788037</v>
      </c>
      <c r="Q228" s="1">
        <v>0.97094166596730558</v>
      </c>
      <c r="R228" s="1">
        <v>0.96533690096206171</v>
      </c>
      <c r="S228" s="1">
        <v>0.9372858188398201</v>
      </c>
      <c r="T228" s="1">
        <v>0.90340906027788037</v>
      </c>
      <c r="U228" s="1">
        <v>0.9372858188398201</v>
      </c>
      <c r="V228" s="1">
        <v>406.790663</v>
      </c>
      <c r="W228" s="1">
        <v>255.106009</v>
      </c>
      <c r="X228" s="1">
        <v>262.000766</v>
      </c>
      <c r="Y228" s="1">
        <v>74463.375599999999</v>
      </c>
      <c r="Z228" s="7">
        <v>40.644546050000002</v>
      </c>
      <c r="AA228" s="7">
        <v>41.041012803999998</v>
      </c>
      <c r="AB228" s="7" t="s">
        <v>444</v>
      </c>
      <c r="AC228" s="7">
        <v>2940.6136029999998</v>
      </c>
      <c r="AD228" s="7">
        <v>44.063621333</v>
      </c>
    </row>
    <row r="229" spans="1:30" x14ac:dyDescent="0.25">
      <c r="A229" s="1">
        <v>140629</v>
      </c>
      <c r="B229" s="1">
        <v>20033000</v>
      </c>
      <c r="C229" s="1" t="s">
        <v>318</v>
      </c>
      <c r="D229" s="1">
        <v>20033000</v>
      </c>
      <c r="E229" s="1" t="s">
        <v>474</v>
      </c>
      <c r="F229" s="1">
        <v>34203085</v>
      </c>
      <c r="G229" s="1">
        <v>1.83</v>
      </c>
      <c r="H229" s="1">
        <v>9.5824155622822857</v>
      </c>
      <c r="I229" s="1">
        <v>-8.6508691337666814</v>
      </c>
      <c r="J229" s="1">
        <v>-0.98472467980018696</v>
      </c>
      <c r="K229" s="1">
        <v>-8.734594953763926</v>
      </c>
      <c r="L229" s="1">
        <v>10.118201709416203</v>
      </c>
      <c r="M229" s="1">
        <v>59.040000915527344</v>
      </c>
      <c r="N229" s="1">
        <v>0.96829999923706056</v>
      </c>
      <c r="O229" s="1">
        <v>0.9329846751933194</v>
      </c>
      <c r="P229" s="1">
        <v>0.90340906027788037</v>
      </c>
      <c r="Q229" s="1">
        <v>0.97094166596730558</v>
      </c>
      <c r="R229" s="1">
        <v>0.96533690096206171</v>
      </c>
      <c r="S229" s="1">
        <v>0.9372858188398201</v>
      </c>
      <c r="T229" s="1">
        <v>0.90340906027788037</v>
      </c>
      <c r="U229" s="1">
        <v>0.9372858188398201</v>
      </c>
      <c r="V229" s="1">
        <v>406.790663</v>
      </c>
      <c r="W229" s="1">
        <v>255.106009</v>
      </c>
      <c r="X229" s="1">
        <v>262.000766</v>
      </c>
      <c r="Y229" s="1">
        <v>74463.375599999999</v>
      </c>
      <c r="Z229" s="7">
        <v>21.777276682</v>
      </c>
      <c r="AA229" s="7">
        <v>23.050833358999999</v>
      </c>
      <c r="AB229" s="7" t="s">
        <v>444</v>
      </c>
      <c r="AC229" s="7">
        <v>239.36552617999999</v>
      </c>
      <c r="AD229" s="7">
        <v>26.098436397</v>
      </c>
    </row>
    <row r="230" spans="1:30" x14ac:dyDescent="0.25">
      <c r="A230" s="1">
        <v>142727</v>
      </c>
      <c r="B230" s="1">
        <v>20034000</v>
      </c>
      <c r="C230" s="1" t="s">
        <v>318</v>
      </c>
      <c r="D230" s="1">
        <v>20034000</v>
      </c>
      <c r="E230" s="1" t="s">
        <v>474</v>
      </c>
      <c r="F230" s="1">
        <v>34203085</v>
      </c>
      <c r="G230" s="1">
        <v>1.83</v>
      </c>
      <c r="H230" s="1">
        <v>5.3155744850637943</v>
      </c>
      <c r="I230" s="1">
        <v>1.3986823110040127</v>
      </c>
      <c r="J230" s="1">
        <v>5.0558400865680024</v>
      </c>
      <c r="K230" s="1">
        <v>-4.7250361956633062</v>
      </c>
      <c r="L230" s="1">
        <v>5.5590053396303709</v>
      </c>
      <c r="M230" s="1">
        <v>59.040000915527344</v>
      </c>
      <c r="N230" s="1">
        <v>0.96829999923706056</v>
      </c>
      <c r="O230" s="1">
        <v>0.9329846751933194</v>
      </c>
      <c r="P230" s="1">
        <v>0.90340906027788037</v>
      </c>
      <c r="Q230" s="1">
        <v>0.97094166596730558</v>
      </c>
      <c r="R230" s="1">
        <v>0.96533690096206171</v>
      </c>
      <c r="S230" s="1">
        <v>0.9372858188398201</v>
      </c>
      <c r="T230" s="1">
        <v>0.90340906027788037</v>
      </c>
      <c r="U230" s="1">
        <v>0.9372858188398201</v>
      </c>
      <c r="V230" s="1">
        <v>406.790663</v>
      </c>
      <c r="W230" s="1">
        <v>255.106009</v>
      </c>
      <c r="X230" s="1">
        <v>262.000766</v>
      </c>
      <c r="Y230" s="1">
        <v>74463.375599999999</v>
      </c>
      <c r="Z230" s="7">
        <v>40.457970586999998</v>
      </c>
      <c r="AA230" s="7">
        <v>42.356570490999999</v>
      </c>
      <c r="AB230" s="7">
        <v>163.77299959000001</v>
      </c>
      <c r="AC230" s="7" t="s">
        <v>445</v>
      </c>
      <c r="AD230" s="7">
        <v>49.093556112999998</v>
      </c>
    </row>
    <row r="231" spans="1:30" x14ac:dyDescent="0.25">
      <c r="A231" s="1">
        <v>144825</v>
      </c>
      <c r="B231" s="1">
        <v>20035000</v>
      </c>
      <c r="C231" s="1" t="s">
        <v>318</v>
      </c>
      <c r="D231" s="1">
        <v>20035000</v>
      </c>
      <c r="E231" s="1" t="s">
        <v>474</v>
      </c>
      <c r="F231" s="1">
        <v>34203085</v>
      </c>
      <c r="G231" s="1">
        <v>1.83</v>
      </c>
      <c r="H231" s="1">
        <v>7.3198527937279785</v>
      </c>
      <c r="I231" s="1">
        <v>-4.0693436422063192</v>
      </c>
      <c r="J231" s="1">
        <v>1.6474282704621159</v>
      </c>
      <c r="K231" s="1">
        <v>-6.6142415979632609</v>
      </c>
      <c r="L231" s="1">
        <v>6.6560530960642703</v>
      </c>
      <c r="M231" s="1">
        <v>59.040000915527344</v>
      </c>
      <c r="N231" s="1">
        <v>0.96829999923706056</v>
      </c>
      <c r="O231" s="1">
        <v>0.9329846751933194</v>
      </c>
      <c r="P231" s="1">
        <v>0.90340906027788037</v>
      </c>
      <c r="Q231" s="1">
        <v>0.97094166596730558</v>
      </c>
      <c r="R231" s="1">
        <v>0.96533690096206171</v>
      </c>
      <c r="S231" s="1">
        <v>0.9372858188398201</v>
      </c>
      <c r="T231" s="1">
        <v>0.90340906027788037</v>
      </c>
      <c r="U231" s="1">
        <v>0.9372858188398201</v>
      </c>
      <c r="V231" s="1">
        <v>406.790663</v>
      </c>
      <c r="W231" s="1">
        <v>255.106009</v>
      </c>
      <c r="X231" s="1">
        <v>262.000766</v>
      </c>
      <c r="Y231" s="1">
        <v>74463.375599999999</v>
      </c>
      <c r="Z231" s="7">
        <v>33.624886029999999</v>
      </c>
      <c r="AA231" s="7">
        <v>30.484933693999999</v>
      </c>
      <c r="AB231" s="7" t="s">
        <v>444</v>
      </c>
      <c r="AC231" s="7" t="s">
        <v>445</v>
      </c>
      <c r="AD231" s="7">
        <v>34.785488374000003</v>
      </c>
    </row>
    <row r="232" spans="1:30" x14ac:dyDescent="0.25">
      <c r="A232" s="1">
        <v>146923</v>
      </c>
      <c r="B232" s="1">
        <v>20036000</v>
      </c>
      <c r="C232" s="1" t="s">
        <v>318</v>
      </c>
      <c r="D232" s="1">
        <v>20036000</v>
      </c>
      <c r="E232" s="1" t="s">
        <v>474</v>
      </c>
      <c r="F232" s="1">
        <v>34203085</v>
      </c>
      <c r="G232" s="1">
        <v>1.83</v>
      </c>
      <c r="H232" s="1">
        <v>8.4125834077040622</v>
      </c>
      <c r="I232" s="1">
        <v>-4.882792356273832</v>
      </c>
      <c r="J232" s="1">
        <v>1.6062664884874911</v>
      </c>
      <c r="K232" s="1">
        <v>-7.6786204340534256</v>
      </c>
      <c r="L232" s="1">
        <v>7.7405808323156871</v>
      </c>
      <c r="M232" s="1">
        <v>59.040000915527344</v>
      </c>
      <c r="N232" s="1">
        <v>0.96829999923706056</v>
      </c>
      <c r="O232" s="1">
        <v>0.9329846751933194</v>
      </c>
      <c r="P232" s="1">
        <v>0.90340906027788037</v>
      </c>
      <c r="Q232" s="1">
        <v>0.97094166596730558</v>
      </c>
      <c r="R232" s="1">
        <v>0.96533690096206171</v>
      </c>
      <c r="S232" s="1">
        <v>0.9372858188398201</v>
      </c>
      <c r="T232" s="1">
        <v>0.90340906027788037</v>
      </c>
      <c r="U232" s="1">
        <v>0.9372858188398201</v>
      </c>
      <c r="V232" s="1">
        <v>406.790663</v>
      </c>
      <c r="W232" s="1">
        <v>255.106009</v>
      </c>
      <c r="X232" s="1">
        <v>262.000766</v>
      </c>
      <c r="Y232" s="1">
        <v>74463.375599999999</v>
      </c>
      <c r="Z232" s="7">
        <v>28.773615811999999</v>
      </c>
      <c r="AA232" s="7">
        <v>26.395280224</v>
      </c>
      <c r="AB232" s="7" t="s">
        <v>444</v>
      </c>
      <c r="AC232" s="7" t="s">
        <v>445</v>
      </c>
      <c r="AD232" s="7">
        <v>29.825050911000002</v>
      </c>
    </row>
    <row r="233" spans="1:30" x14ac:dyDescent="0.25">
      <c r="A233" s="1">
        <v>149021</v>
      </c>
      <c r="B233" s="1">
        <v>20091000</v>
      </c>
      <c r="C233" s="1" t="s">
        <v>318</v>
      </c>
      <c r="D233" s="1">
        <v>20091000</v>
      </c>
      <c r="E233" s="1" t="s">
        <v>474</v>
      </c>
      <c r="F233" s="1">
        <v>34203085</v>
      </c>
      <c r="G233" s="1">
        <v>1.83</v>
      </c>
      <c r="H233" s="1">
        <v>1.1640462824143738</v>
      </c>
      <c r="I233" s="1">
        <v>0.230715475100952</v>
      </c>
      <c r="J233" s="1">
        <v>0.36379646178073299</v>
      </c>
      <c r="K233" s="1">
        <v>-0.95325375780056076</v>
      </c>
      <c r="L233" s="1">
        <v>1.0991555064363034</v>
      </c>
      <c r="M233" s="1">
        <v>59.040000915527344</v>
      </c>
      <c r="N233" s="1">
        <v>0.96829999923706056</v>
      </c>
      <c r="O233" s="1">
        <v>0.9329846751933194</v>
      </c>
      <c r="P233" s="1">
        <v>0.90340906027788037</v>
      </c>
      <c r="Q233" s="1">
        <v>0.97094166596730558</v>
      </c>
      <c r="R233" s="1">
        <v>0.96533690096206171</v>
      </c>
      <c r="S233" s="1">
        <v>0.9372858188398201</v>
      </c>
      <c r="T233" s="1">
        <v>0.90340906027788037</v>
      </c>
      <c r="U233" s="1">
        <v>0.9372858188398201</v>
      </c>
      <c r="V233" s="1">
        <v>406.790663</v>
      </c>
      <c r="W233" s="1">
        <v>255.106009</v>
      </c>
      <c r="X233" s="1">
        <v>262.000766</v>
      </c>
      <c r="Y233" s="1">
        <v>74463.375599999999</v>
      </c>
      <c r="Z233" s="7">
        <v>208.67468070999999</v>
      </c>
      <c r="AA233" s="7">
        <v>196.98618263</v>
      </c>
      <c r="AB233" s="7">
        <v>997.91470115000004</v>
      </c>
      <c r="AC233" s="7" t="s">
        <v>445</v>
      </c>
      <c r="AD233" s="7">
        <v>247.30100471</v>
      </c>
    </row>
    <row r="234" spans="1:30" x14ac:dyDescent="0.25">
      <c r="A234" s="1">
        <v>151119</v>
      </c>
      <c r="B234" s="1">
        <v>20092000</v>
      </c>
      <c r="C234" s="1" t="s">
        <v>318</v>
      </c>
      <c r="D234" s="1">
        <v>20092000</v>
      </c>
      <c r="E234" s="1" t="s">
        <v>474</v>
      </c>
      <c r="F234" s="1">
        <v>34203085</v>
      </c>
      <c r="G234" s="1">
        <v>1.83</v>
      </c>
      <c r="H234" s="1">
        <v>4.2010490583272624</v>
      </c>
      <c r="I234" s="1">
        <v>-3.2831683592041672</v>
      </c>
      <c r="J234" s="1">
        <v>-3.8006948515290997</v>
      </c>
      <c r="K234" s="1">
        <v>-5.8203127071855842</v>
      </c>
      <c r="L234" s="1">
        <v>6.9350672313427433</v>
      </c>
      <c r="M234" s="1">
        <v>59.040000915527344</v>
      </c>
      <c r="N234" s="1">
        <v>0.96829999923706056</v>
      </c>
      <c r="O234" s="1">
        <v>0.9329846751933194</v>
      </c>
      <c r="P234" s="1">
        <v>0.90340906027788037</v>
      </c>
      <c r="Q234" s="1">
        <v>0.97094166596730558</v>
      </c>
      <c r="R234" s="1">
        <v>0.96533690096206171</v>
      </c>
      <c r="S234" s="1">
        <v>0.9372858188398201</v>
      </c>
      <c r="T234" s="1">
        <v>0.90340906027788037</v>
      </c>
      <c r="U234" s="1">
        <v>0.9372858188398201</v>
      </c>
      <c r="V234" s="1">
        <v>406.790663</v>
      </c>
      <c r="W234" s="1">
        <v>255.106009</v>
      </c>
      <c r="X234" s="1">
        <v>262.000766</v>
      </c>
      <c r="Y234" s="1">
        <v>74463.375599999999</v>
      </c>
      <c r="Z234" s="7">
        <v>32.231845082</v>
      </c>
      <c r="AA234" s="7">
        <v>53.858935627999998</v>
      </c>
      <c r="AB234" s="7" t="s">
        <v>444</v>
      </c>
      <c r="AC234" s="7">
        <v>61.276471815999997</v>
      </c>
      <c r="AD234" s="7">
        <v>39.666864087</v>
      </c>
    </row>
    <row r="235" spans="1:30" x14ac:dyDescent="0.25">
      <c r="A235" s="1">
        <v>153217</v>
      </c>
      <c r="B235" s="1">
        <v>21001000</v>
      </c>
      <c r="C235" s="1" t="s">
        <v>318</v>
      </c>
      <c r="D235" s="1">
        <v>21001000</v>
      </c>
      <c r="E235" s="1" t="s">
        <v>474</v>
      </c>
      <c r="F235" s="1">
        <v>34203085</v>
      </c>
      <c r="G235" s="1">
        <v>1.83</v>
      </c>
      <c r="H235" s="1">
        <v>6.379382438003228</v>
      </c>
      <c r="I235" s="1">
        <v>-5.9351279702375175</v>
      </c>
      <c r="J235" s="1">
        <v>-1.3950800100837411</v>
      </c>
      <c r="K235" s="1">
        <v>-6.1730032671531534</v>
      </c>
      <c r="L235" s="1">
        <v>7.1799144249986915</v>
      </c>
      <c r="M235" s="1">
        <v>59.040000915527344</v>
      </c>
      <c r="N235" s="1">
        <v>0.96829999923706056</v>
      </c>
      <c r="O235" s="1">
        <v>0.9329846751933194</v>
      </c>
      <c r="P235" s="1">
        <v>0.90340906027788037</v>
      </c>
      <c r="Q235" s="1">
        <v>0.97094166596730558</v>
      </c>
      <c r="R235" s="1">
        <v>0.96533690096206171</v>
      </c>
      <c r="S235" s="1">
        <v>0.9372858188398201</v>
      </c>
      <c r="T235" s="1">
        <v>0.90340906027788037</v>
      </c>
      <c r="U235" s="1">
        <v>0.9372858188398201</v>
      </c>
      <c r="V235" s="1">
        <v>406.790663</v>
      </c>
      <c r="W235" s="1">
        <v>255.106009</v>
      </c>
      <c r="X235" s="1">
        <v>262.000766</v>
      </c>
      <c r="Y235" s="1">
        <v>74463.375599999999</v>
      </c>
      <c r="Z235" s="7">
        <v>31.098583106</v>
      </c>
      <c r="AA235" s="7">
        <v>35.126550195</v>
      </c>
      <c r="AB235" s="7" t="s">
        <v>444</v>
      </c>
      <c r="AC235" s="7">
        <v>168.66329106000001</v>
      </c>
      <c r="AD235" s="7">
        <v>37.343389037999998</v>
      </c>
    </row>
    <row r="236" spans="1:30" x14ac:dyDescent="0.25">
      <c r="A236" s="1">
        <v>155315</v>
      </c>
      <c r="B236" s="1">
        <v>21002000</v>
      </c>
      <c r="C236" s="1" t="s">
        <v>318</v>
      </c>
      <c r="D236" s="1">
        <v>21002000</v>
      </c>
      <c r="E236" s="1" t="s">
        <v>474</v>
      </c>
      <c r="F236" s="1">
        <v>34203085</v>
      </c>
      <c r="G236" s="1">
        <v>1.83</v>
      </c>
      <c r="H236" s="1">
        <v>3.7446950460386019</v>
      </c>
      <c r="I236" s="1">
        <v>-3.2275413066306804</v>
      </c>
      <c r="J236" s="1">
        <v>-0.81691751992404926</v>
      </c>
      <c r="K236" s="1">
        <v>-3.605235977482506</v>
      </c>
      <c r="L236" s="1">
        <v>4.2130339119996263</v>
      </c>
      <c r="M236" s="1">
        <v>59.040000915527344</v>
      </c>
      <c r="N236" s="1">
        <v>0.96829999923706056</v>
      </c>
      <c r="O236" s="1">
        <v>0.9329846751933194</v>
      </c>
      <c r="P236" s="1">
        <v>0.90340906027788037</v>
      </c>
      <c r="Q236" s="1">
        <v>0.97094166596730558</v>
      </c>
      <c r="R236" s="1">
        <v>0.96533690096206171</v>
      </c>
      <c r="S236" s="1">
        <v>0.9372858188398201</v>
      </c>
      <c r="T236" s="1">
        <v>0.90340906027788037</v>
      </c>
      <c r="U236" s="1">
        <v>0.9372858188398201</v>
      </c>
      <c r="V236" s="1">
        <v>406.790663</v>
      </c>
      <c r="W236" s="1">
        <v>255.106009</v>
      </c>
      <c r="X236" s="1">
        <v>262.000766</v>
      </c>
      <c r="Y236" s="1">
        <v>74463.375599999999</v>
      </c>
      <c r="Z236" s="7">
        <v>53.702877944000001</v>
      </c>
      <c r="AA236" s="7">
        <v>60.544418712000002</v>
      </c>
      <c r="AB236" s="7" t="s">
        <v>444</v>
      </c>
      <c r="AC236" s="7">
        <v>288.74022472000001</v>
      </c>
      <c r="AD236" s="7">
        <v>64.652808105000005</v>
      </c>
    </row>
    <row r="237" spans="1:30" x14ac:dyDescent="0.25">
      <c r="A237" s="1">
        <v>157413</v>
      </c>
      <c r="B237" s="1">
        <v>26001000</v>
      </c>
      <c r="C237" s="1" t="s">
        <v>318</v>
      </c>
      <c r="D237" s="1">
        <v>26001000</v>
      </c>
      <c r="E237" s="1" t="s">
        <v>474</v>
      </c>
      <c r="F237" s="1">
        <v>34203085</v>
      </c>
      <c r="G237" s="1">
        <v>1.83</v>
      </c>
      <c r="H237" s="1">
        <v>6.299462944160533</v>
      </c>
      <c r="I237" s="1">
        <v>-5.5845166984183363</v>
      </c>
      <c r="J237" s="1">
        <v>-1.1209107775561962</v>
      </c>
      <c r="K237" s="1">
        <v>-6.1258647385997609</v>
      </c>
      <c r="L237" s="1">
        <v>6.9289456870146147</v>
      </c>
      <c r="M237" s="1">
        <v>59.040000915527344</v>
      </c>
      <c r="N237" s="1">
        <v>0.96829999923706056</v>
      </c>
      <c r="O237" s="1">
        <v>0.9329846751933194</v>
      </c>
      <c r="P237" s="1">
        <v>0.90340906027788037</v>
      </c>
      <c r="Q237" s="1">
        <v>0.97094166596730558</v>
      </c>
      <c r="R237" s="1">
        <v>0.96533690096206171</v>
      </c>
      <c r="S237" s="1">
        <v>0.9372858188398201</v>
      </c>
      <c r="T237" s="1">
        <v>0.90340906027788037</v>
      </c>
      <c r="U237" s="1">
        <v>0.9372858188398201</v>
      </c>
      <c r="V237" s="1">
        <v>406.790663</v>
      </c>
      <c r="W237" s="1">
        <v>255.106009</v>
      </c>
      <c r="X237" s="1">
        <v>262.000766</v>
      </c>
      <c r="Y237" s="1">
        <v>74463.375599999999</v>
      </c>
      <c r="Z237" s="7">
        <v>32.261204556999999</v>
      </c>
      <c r="AA237" s="7">
        <v>35.584877458000001</v>
      </c>
      <c r="AB237" s="7" t="s">
        <v>444</v>
      </c>
      <c r="AC237" s="7">
        <v>210.16209294999999</v>
      </c>
      <c r="AD237" s="7">
        <v>37.638441413000002</v>
      </c>
    </row>
    <row r="238" spans="1:30" x14ac:dyDescent="0.25">
      <c r="A238" s="1">
        <v>159511</v>
      </c>
      <c r="B238" s="1">
        <v>26002000</v>
      </c>
      <c r="C238" s="1" t="s">
        <v>318</v>
      </c>
      <c r="D238" s="1">
        <v>26002000</v>
      </c>
      <c r="E238" s="1" t="s">
        <v>474</v>
      </c>
      <c r="F238" s="1">
        <v>34203085</v>
      </c>
      <c r="G238" s="1">
        <v>1.83</v>
      </c>
      <c r="H238" s="1">
        <v>3.5118063345037798</v>
      </c>
      <c r="I238" s="1">
        <v>-2.9120234582724689</v>
      </c>
      <c r="J238" s="1">
        <v>-0.62326813040520201</v>
      </c>
      <c r="K238" s="1">
        <v>-3.3669962132442239</v>
      </c>
      <c r="L238" s="1">
        <v>3.8613724973759123</v>
      </c>
      <c r="M238" s="1">
        <v>59.040000915527344</v>
      </c>
      <c r="N238" s="1">
        <v>0.96829999923706056</v>
      </c>
      <c r="O238" s="1">
        <v>0.9329846751933194</v>
      </c>
      <c r="P238" s="1">
        <v>0.90340906027788037</v>
      </c>
      <c r="Q238" s="1">
        <v>0.97094166596730558</v>
      </c>
      <c r="R238" s="1">
        <v>0.96533690096206171</v>
      </c>
      <c r="S238" s="1">
        <v>0.9372858188398201</v>
      </c>
      <c r="T238" s="1">
        <v>0.90340906027788037</v>
      </c>
      <c r="U238" s="1">
        <v>0.9372858188398201</v>
      </c>
      <c r="V238" s="1">
        <v>406.790663</v>
      </c>
      <c r="W238" s="1">
        <v>255.106009</v>
      </c>
      <c r="X238" s="1">
        <v>262.000766</v>
      </c>
      <c r="Y238" s="1">
        <v>74463.375599999999</v>
      </c>
      <c r="Z238" s="7">
        <v>58.684757173000001</v>
      </c>
      <c r="AA238" s="7">
        <v>64.625794224000003</v>
      </c>
      <c r="AB238" s="7" t="s">
        <v>444</v>
      </c>
      <c r="AC238" s="7">
        <v>378.76250390000001</v>
      </c>
      <c r="AD238" s="7">
        <v>69.298227503999996</v>
      </c>
    </row>
    <row r="239" spans="1:30" x14ac:dyDescent="0.25">
      <c r="A239" s="1">
        <v>161609</v>
      </c>
      <c r="B239" s="1">
        <v>20050006</v>
      </c>
      <c r="C239" s="1" t="s">
        <v>318</v>
      </c>
      <c r="D239" s="1">
        <v>20050006</v>
      </c>
      <c r="E239" s="1" t="s">
        <v>474</v>
      </c>
      <c r="F239" s="1">
        <v>34203085</v>
      </c>
      <c r="G239" s="1">
        <v>1.83</v>
      </c>
      <c r="H239" s="1">
        <v>7.6878724253953674</v>
      </c>
      <c r="I239" s="1">
        <v>-6.0668076264489894</v>
      </c>
      <c r="J239" s="1">
        <v>-3.3636044800749385</v>
      </c>
      <c r="K239" s="1">
        <v>-9.0681058775470671</v>
      </c>
      <c r="L239" s="1">
        <v>9.815599775142946</v>
      </c>
      <c r="M239" s="1">
        <v>59.040000915527344</v>
      </c>
      <c r="N239" s="1">
        <v>0.96829999923706056</v>
      </c>
      <c r="O239" s="1">
        <v>0.9329846751933194</v>
      </c>
      <c r="P239" s="1">
        <v>0.90340906027788037</v>
      </c>
      <c r="Q239" s="1">
        <v>0.97094166596730558</v>
      </c>
      <c r="R239" s="1">
        <v>0.96533690096206171</v>
      </c>
      <c r="S239" s="1">
        <v>0.9372858188398201</v>
      </c>
      <c r="T239" s="1">
        <v>0.90340906027788037</v>
      </c>
      <c r="U239" s="1">
        <v>0.9372858188398201</v>
      </c>
      <c r="V239" s="1">
        <v>406.790663</v>
      </c>
      <c r="W239" s="1">
        <v>255.106009</v>
      </c>
      <c r="X239" s="1">
        <v>262.000766</v>
      </c>
      <c r="Y239" s="1">
        <v>74463.375599999999</v>
      </c>
      <c r="Z239" s="7">
        <v>22.479469940000001</v>
      </c>
      <c r="AA239" s="7">
        <v>28.977745090999999</v>
      </c>
      <c r="AB239" s="7" t="s">
        <v>444</v>
      </c>
      <c r="AC239" s="7">
        <v>69.369113612000007</v>
      </c>
      <c r="AD239" s="7">
        <v>25.101797773000001</v>
      </c>
    </row>
    <row r="240" spans="1:30" x14ac:dyDescent="0.25">
      <c r="A240" s="1">
        <v>163707</v>
      </c>
      <c r="B240" s="1">
        <v>20051006</v>
      </c>
      <c r="C240" s="1" t="s">
        <v>318</v>
      </c>
      <c r="D240" s="1">
        <v>20051006</v>
      </c>
      <c r="E240" s="1" t="s">
        <v>474</v>
      </c>
      <c r="F240" s="1">
        <v>34203085</v>
      </c>
      <c r="G240" s="1">
        <v>1.83</v>
      </c>
      <c r="H240" s="1">
        <v>4.5496958085376882</v>
      </c>
      <c r="I240" s="1">
        <v>-0.99148792348667281</v>
      </c>
      <c r="J240" s="1">
        <v>1.7150414596356462</v>
      </c>
      <c r="K240" s="1">
        <v>-4.525843343652082</v>
      </c>
      <c r="L240" s="1">
        <v>4.122130009766436</v>
      </c>
      <c r="M240" s="1">
        <v>59.040000915527344</v>
      </c>
      <c r="N240" s="1">
        <v>0.96829999923706056</v>
      </c>
      <c r="O240" s="1">
        <v>0.9329846751933194</v>
      </c>
      <c r="P240" s="1">
        <v>0.90340906027788037</v>
      </c>
      <c r="Q240" s="1">
        <v>0.97094166596730558</v>
      </c>
      <c r="R240" s="1">
        <v>0.96533690096206171</v>
      </c>
      <c r="S240" s="1">
        <v>0.9372858188398201</v>
      </c>
      <c r="T240" s="1">
        <v>0.90340906027788037</v>
      </c>
      <c r="U240" s="1">
        <v>0.9372858188398201</v>
      </c>
      <c r="V240" s="1">
        <v>406.790663</v>
      </c>
      <c r="W240" s="1">
        <v>255.106009</v>
      </c>
      <c r="X240" s="1">
        <v>262.000766</v>
      </c>
      <c r="Y240" s="1">
        <v>74463.375599999999</v>
      </c>
      <c r="Z240" s="7">
        <v>54.909221522999999</v>
      </c>
      <c r="AA240" s="7">
        <v>49.655052460999997</v>
      </c>
      <c r="AB240" s="7" t="s">
        <v>444</v>
      </c>
      <c r="AC240" s="7" t="s">
        <v>445</v>
      </c>
      <c r="AD240" s="7">
        <v>51.298289584999999</v>
      </c>
    </row>
    <row r="241" spans="1:30" x14ac:dyDescent="0.25">
      <c r="A241" s="1">
        <v>165805</v>
      </c>
      <c r="B241" s="1">
        <v>20052006</v>
      </c>
      <c r="C241" s="1" t="s">
        <v>318</v>
      </c>
      <c r="D241" s="1">
        <v>20052006</v>
      </c>
      <c r="E241" s="1" t="s">
        <v>474</v>
      </c>
      <c r="F241" s="1">
        <v>34203085</v>
      </c>
      <c r="G241" s="1">
        <v>1.83</v>
      </c>
      <c r="H241" s="1">
        <v>7.3758909705162203</v>
      </c>
      <c r="I241" s="1">
        <v>2.9092254691977617</v>
      </c>
      <c r="J241" s="1">
        <v>6.000460946490394</v>
      </c>
      <c r="K241" s="1">
        <v>-6.8872882804935545</v>
      </c>
      <c r="L241" s="1">
        <v>8.715709744226956</v>
      </c>
      <c r="M241" s="1">
        <v>59.040000915527344</v>
      </c>
      <c r="N241" s="1">
        <v>0.96829999923706056</v>
      </c>
      <c r="O241" s="1">
        <v>0.9329846751933194</v>
      </c>
      <c r="P241" s="1">
        <v>0.90340906027788037</v>
      </c>
      <c r="Q241" s="1">
        <v>0.97094166596730558</v>
      </c>
      <c r="R241" s="1">
        <v>0.96533690096206171</v>
      </c>
      <c r="S241" s="1">
        <v>0.9372858188398201</v>
      </c>
      <c r="T241" s="1">
        <v>0.90340906027788037</v>
      </c>
      <c r="U241" s="1">
        <v>0.9372858188398201</v>
      </c>
      <c r="V241" s="1">
        <v>406.790663</v>
      </c>
      <c r="W241" s="1">
        <v>255.106009</v>
      </c>
      <c r="X241" s="1">
        <v>262.000766</v>
      </c>
      <c r="Y241" s="1">
        <v>74463.375599999999</v>
      </c>
      <c r="Z241" s="7">
        <v>25.442491389000001</v>
      </c>
      <c r="AA241" s="7">
        <v>30.245727572</v>
      </c>
      <c r="AB241" s="7">
        <v>78.218706937999997</v>
      </c>
      <c r="AC241" s="7" t="s">
        <v>445</v>
      </c>
      <c r="AD241" s="7">
        <v>33.366771966999998</v>
      </c>
    </row>
    <row r="242" spans="1:30" x14ac:dyDescent="0.25">
      <c r="A242" s="1">
        <v>167903</v>
      </c>
      <c r="B242" s="1">
        <v>20053006</v>
      </c>
      <c r="C242" s="1" t="s">
        <v>318</v>
      </c>
      <c r="D242" s="1">
        <v>20053006</v>
      </c>
      <c r="E242" s="1" t="s">
        <v>474</v>
      </c>
      <c r="F242" s="1">
        <v>34203085</v>
      </c>
      <c r="G242" s="1">
        <v>1.83</v>
      </c>
      <c r="H242" s="1">
        <v>10.935726238432983</v>
      </c>
      <c r="I242" s="1">
        <v>6.1784151466253245</v>
      </c>
      <c r="J242" s="1">
        <v>6.1602451810701346</v>
      </c>
      <c r="K242" s="1">
        <v>-7.6061598212057646</v>
      </c>
      <c r="L242" s="1">
        <v>11.960657898921987</v>
      </c>
      <c r="M242" s="1">
        <v>59.040000915527344</v>
      </c>
      <c r="N242" s="1">
        <v>0.96829999923706056</v>
      </c>
      <c r="O242" s="1">
        <v>0.9329846751933194</v>
      </c>
      <c r="P242" s="1">
        <v>0.90340906027788037</v>
      </c>
      <c r="Q242" s="1">
        <v>0.97094166596730558</v>
      </c>
      <c r="R242" s="1">
        <v>0.96533690096206171</v>
      </c>
      <c r="S242" s="1">
        <v>0.9372858188398201</v>
      </c>
      <c r="T242" s="1">
        <v>0.90340906027788037</v>
      </c>
      <c r="U242" s="1">
        <v>0.9372858188398201</v>
      </c>
      <c r="V242" s="1">
        <v>406.790663</v>
      </c>
      <c r="W242" s="1">
        <v>255.106009</v>
      </c>
      <c r="X242" s="1">
        <v>262.000766</v>
      </c>
      <c r="Y242" s="1">
        <v>74463.375599999999</v>
      </c>
      <c r="Z242" s="7">
        <v>18.268595574999999</v>
      </c>
      <c r="AA242" s="7">
        <v>20.074510721999999</v>
      </c>
      <c r="AB242" s="7">
        <v>36.301650082000002</v>
      </c>
      <c r="AC242" s="7" t="s">
        <v>445</v>
      </c>
      <c r="AD242" s="7">
        <v>30.118707911000001</v>
      </c>
    </row>
    <row r="243" spans="1:30" x14ac:dyDescent="0.25">
      <c r="A243" s="1">
        <v>170001</v>
      </c>
      <c r="B243" s="1">
        <v>20054006</v>
      </c>
      <c r="C243" s="1" t="s">
        <v>318</v>
      </c>
      <c r="D243" s="1">
        <v>20054006</v>
      </c>
      <c r="E243" s="1" t="s">
        <v>474</v>
      </c>
      <c r="F243" s="1">
        <v>34203085</v>
      </c>
      <c r="G243" s="1">
        <v>1.83</v>
      </c>
      <c r="H243" s="1">
        <v>11.940022381949829</v>
      </c>
      <c r="I243" s="1">
        <v>8.1980195911748943</v>
      </c>
      <c r="J243" s="1">
        <v>3.0612942407426456</v>
      </c>
      <c r="K243" s="1">
        <v>-5.6502434519100095</v>
      </c>
      <c r="L243" s="1">
        <v>12.066594444245387</v>
      </c>
      <c r="M243" s="1">
        <v>59.040000915527344</v>
      </c>
      <c r="N243" s="1">
        <v>0.96829999923706056</v>
      </c>
      <c r="O243" s="1">
        <v>0.9329846751933194</v>
      </c>
      <c r="P243" s="1">
        <v>0.90340906027788037</v>
      </c>
      <c r="Q243" s="1">
        <v>0.97094166596730558</v>
      </c>
      <c r="R243" s="1">
        <v>0.96533690096206171</v>
      </c>
      <c r="S243" s="1">
        <v>0.9372858188398201</v>
      </c>
      <c r="T243" s="1">
        <v>0.90340906027788037</v>
      </c>
      <c r="U243" s="1">
        <v>0.9372858188398201</v>
      </c>
      <c r="V243" s="1">
        <v>406.790663</v>
      </c>
      <c r="W243" s="1">
        <v>255.106009</v>
      </c>
      <c r="X243" s="1">
        <v>262.000766</v>
      </c>
      <c r="Y243" s="1">
        <v>74463.375599999999</v>
      </c>
      <c r="Z243" s="7">
        <v>18.099430326</v>
      </c>
      <c r="AA243" s="7">
        <v>18.301896804999998</v>
      </c>
      <c r="AB243" s="7">
        <v>27.112287035000001</v>
      </c>
      <c r="AC243" s="7" t="s">
        <v>445</v>
      </c>
      <c r="AD243" s="7">
        <v>40.890914580999997</v>
      </c>
    </row>
    <row r="244" spans="1:30" x14ac:dyDescent="0.25">
      <c r="A244" s="1">
        <v>172099</v>
      </c>
      <c r="B244" s="1">
        <v>20055006</v>
      </c>
      <c r="C244" s="1" t="s">
        <v>318</v>
      </c>
      <c r="D244" s="1">
        <v>20055006</v>
      </c>
      <c r="E244" s="1" t="s">
        <v>474</v>
      </c>
      <c r="F244" s="1">
        <v>34203085</v>
      </c>
      <c r="G244" s="1">
        <v>1.83</v>
      </c>
      <c r="H244" s="1">
        <v>9.4184680256253017</v>
      </c>
      <c r="I244" s="1">
        <v>6.9224042692277443</v>
      </c>
      <c r="J244" s="1">
        <v>1.0636624558944943</v>
      </c>
      <c r="K244" s="1">
        <v>-3.7213103050006957</v>
      </c>
      <c r="L244" s="1">
        <v>9.3633537140444965</v>
      </c>
      <c r="M244" s="1">
        <v>59.040000915527344</v>
      </c>
      <c r="N244" s="1">
        <v>0.96829999923706056</v>
      </c>
      <c r="O244" s="1">
        <v>0.9329846751933194</v>
      </c>
      <c r="P244" s="1">
        <v>0.90340906027788037</v>
      </c>
      <c r="Q244" s="1">
        <v>0.97094166596730558</v>
      </c>
      <c r="R244" s="1">
        <v>0.96533690096206171</v>
      </c>
      <c r="S244" s="1">
        <v>0.9372858188398201</v>
      </c>
      <c r="T244" s="1">
        <v>0.90340906027788037</v>
      </c>
      <c r="U244" s="1">
        <v>0.9372858188398201</v>
      </c>
      <c r="V244" s="1">
        <v>406.790663</v>
      </c>
      <c r="W244" s="1">
        <v>255.106009</v>
      </c>
      <c r="X244" s="1">
        <v>262.000766</v>
      </c>
      <c r="Y244" s="1">
        <v>74463.375599999999</v>
      </c>
      <c r="Z244" s="7">
        <v>23.613518500000001</v>
      </c>
      <c r="AA244" s="7">
        <v>23.469486887999999</v>
      </c>
      <c r="AB244" s="7">
        <v>32.292635173999997</v>
      </c>
      <c r="AC244" s="7" t="s">
        <v>445</v>
      </c>
      <c r="AD244" s="7">
        <v>62.604979538000002</v>
      </c>
    </row>
    <row r="245" spans="1:30" x14ac:dyDescent="0.25">
      <c r="A245" s="1">
        <v>174197</v>
      </c>
      <c r="B245" s="1">
        <v>20056006</v>
      </c>
      <c r="C245" s="1" t="s">
        <v>318</v>
      </c>
      <c r="D245" s="1">
        <v>20056006</v>
      </c>
      <c r="E245" s="1" t="s">
        <v>474</v>
      </c>
      <c r="F245" s="1">
        <v>34203085</v>
      </c>
      <c r="G245" s="1">
        <v>1.83</v>
      </c>
      <c r="H245" s="1">
        <v>4.7597168218533037</v>
      </c>
      <c r="I245" s="1">
        <v>1.5390959050837356</v>
      </c>
      <c r="J245" s="1">
        <v>3.3550276343443399</v>
      </c>
      <c r="K245" s="1">
        <v>-4.3640141182623688</v>
      </c>
      <c r="L245" s="1">
        <v>5.3083803641851581</v>
      </c>
      <c r="M245" s="1">
        <v>59.040000915527344</v>
      </c>
      <c r="N245" s="1">
        <v>0.96829999923706056</v>
      </c>
      <c r="O245" s="1">
        <v>0.9329846751933194</v>
      </c>
      <c r="P245" s="1">
        <v>0.90340906027788037</v>
      </c>
      <c r="Q245" s="1">
        <v>0.97094166596730558</v>
      </c>
      <c r="R245" s="1">
        <v>0.96533690096206171</v>
      </c>
      <c r="S245" s="1">
        <v>0.9372858188398201</v>
      </c>
      <c r="T245" s="1">
        <v>0.90340906027788037</v>
      </c>
      <c r="U245" s="1">
        <v>0.9372858188398201</v>
      </c>
      <c r="V245" s="1">
        <v>406.790663</v>
      </c>
      <c r="W245" s="1">
        <v>255.106009</v>
      </c>
      <c r="X245" s="1">
        <v>262.000766</v>
      </c>
      <c r="Y245" s="1">
        <v>74463.375599999999</v>
      </c>
      <c r="Z245" s="7">
        <v>42.415328979999998</v>
      </c>
      <c r="AA245" s="7">
        <v>47.419914144000003</v>
      </c>
      <c r="AB245" s="7">
        <v>148.74055813999999</v>
      </c>
      <c r="AC245" s="7" t="s">
        <v>445</v>
      </c>
      <c r="AD245" s="7">
        <v>53.237648960000001</v>
      </c>
    </row>
    <row r="246" spans="1:30" x14ac:dyDescent="0.25">
      <c r="A246" s="1">
        <v>176295</v>
      </c>
      <c r="B246" s="1">
        <v>20057006</v>
      </c>
      <c r="C246" s="1" t="s">
        <v>318</v>
      </c>
      <c r="D246" s="1">
        <v>20057006</v>
      </c>
      <c r="E246" s="1" t="s">
        <v>474</v>
      </c>
      <c r="F246" s="1">
        <v>34203085</v>
      </c>
      <c r="G246" s="1">
        <v>1.83</v>
      </c>
      <c r="H246" s="1">
        <v>7.1460201172814344</v>
      </c>
      <c r="I246" s="1">
        <v>1.868580956183318</v>
      </c>
      <c r="J246" s="1">
        <v>2.4667848136875201</v>
      </c>
      <c r="K246" s="1">
        <v>-5.5051390215259586</v>
      </c>
      <c r="L246" s="1">
        <v>6.6894146464941429</v>
      </c>
      <c r="M246" s="1">
        <v>59.040000915527344</v>
      </c>
      <c r="N246" s="1">
        <v>0.96829999923706056</v>
      </c>
      <c r="O246" s="1">
        <v>0.9329846751933194</v>
      </c>
      <c r="P246" s="1">
        <v>0.90340906027788037</v>
      </c>
      <c r="Q246" s="1">
        <v>0.97094166596730558</v>
      </c>
      <c r="R246" s="1">
        <v>0.96533690096206171</v>
      </c>
      <c r="S246" s="1">
        <v>0.9372858188398201</v>
      </c>
      <c r="T246" s="1">
        <v>0.90340906027788037</v>
      </c>
      <c r="U246" s="1">
        <v>0.9372858188398201</v>
      </c>
      <c r="V246" s="1">
        <v>406.790663</v>
      </c>
      <c r="W246" s="1">
        <v>255.106009</v>
      </c>
      <c r="X246" s="1">
        <v>262.000766</v>
      </c>
      <c r="Y246" s="1">
        <v>74463.375599999999</v>
      </c>
      <c r="Z246" s="7">
        <v>33.452204272000003</v>
      </c>
      <c r="AA246" s="7">
        <v>31.250829983999999</v>
      </c>
      <c r="AB246" s="7">
        <v>122.33695209</v>
      </c>
      <c r="AC246" s="7" t="s">
        <v>445</v>
      </c>
      <c r="AD246" s="7">
        <v>41.995075125</v>
      </c>
    </row>
    <row r="247" spans="1:30" x14ac:dyDescent="0.25">
      <c r="A247" s="1">
        <v>178393</v>
      </c>
      <c r="B247" s="1">
        <v>20058006</v>
      </c>
      <c r="C247" s="1" t="s">
        <v>318</v>
      </c>
      <c r="D247" s="1">
        <v>20058006</v>
      </c>
      <c r="E247" s="1" t="s">
        <v>474</v>
      </c>
      <c r="F247" s="1">
        <v>34203085</v>
      </c>
      <c r="G247" s="1">
        <v>1.83</v>
      </c>
      <c r="H247" s="1">
        <v>8.9635601053952207</v>
      </c>
      <c r="I247" s="1">
        <v>3.7292730528482396</v>
      </c>
      <c r="J247" s="1">
        <v>5.4064310986590103</v>
      </c>
      <c r="K247" s="1">
        <v>-6.1618738862899187</v>
      </c>
      <c r="L247" s="1">
        <v>8.6640437499419214</v>
      </c>
      <c r="M247" s="1">
        <v>59.040000915527344</v>
      </c>
      <c r="N247" s="1">
        <v>0.96829999923706056</v>
      </c>
      <c r="O247" s="1">
        <v>0.9329846751933194</v>
      </c>
      <c r="P247" s="1">
        <v>0.90340906027788037</v>
      </c>
      <c r="Q247" s="1">
        <v>0.97094166596730558</v>
      </c>
      <c r="R247" s="1">
        <v>0.96533690096206171</v>
      </c>
      <c r="S247" s="1">
        <v>0.9372858188398201</v>
      </c>
      <c r="T247" s="1">
        <v>0.90340906027788037</v>
      </c>
      <c r="U247" s="1">
        <v>0.9372858188398201</v>
      </c>
      <c r="V247" s="1">
        <v>406.790663</v>
      </c>
      <c r="W247" s="1">
        <v>255.106009</v>
      </c>
      <c r="X247" s="1">
        <v>262.000766</v>
      </c>
      <c r="Y247" s="1">
        <v>74463.375599999999</v>
      </c>
      <c r="Z247" s="7">
        <v>25.600174988999999</v>
      </c>
      <c r="AA247" s="7">
        <v>24.711333126</v>
      </c>
      <c r="AB247" s="7">
        <v>60.798928797999999</v>
      </c>
      <c r="AC247" s="7" t="s">
        <v>445</v>
      </c>
      <c r="AD247" s="7">
        <v>37.412643649000003</v>
      </c>
    </row>
    <row r="248" spans="1:30" x14ac:dyDescent="0.25">
      <c r="A248" s="1">
        <v>180491</v>
      </c>
      <c r="B248" s="1">
        <v>20093006</v>
      </c>
      <c r="C248" s="1" t="s">
        <v>318</v>
      </c>
      <c r="D248" s="1">
        <v>20093006</v>
      </c>
      <c r="E248" s="1" t="s">
        <v>474</v>
      </c>
      <c r="F248" s="1">
        <v>34203085</v>
      </c>
      <c r="G248" s="1">
        <v>1.83</v>
      </c>
      <c r="H248" s="1">
        <v>8.0818260648683271</v>
      </c>
      <c r="I248" s="1">
        <v>6.5260261312309211</v>
      </c>
      <c r="J248" s="1">
        <v>0.1257597735854416</v>
      </c>
      <c r="K248" s="1">
        <v>-1.7819226731217541</v>
      </c>
      <c r="L248" s="1">
        <v>8.0284579826938689</v>
      </c>
      <c r="M248" s="1">
        <v>59.040000915527344</v>
      </c>
      <c r="N248" s="1">
        <v>0.96829999923706056</v>
      </c>
      <c r="O248" s="1">
        <v>0.9329846751933194</v>
      </c>
      <c r="P248" s="1">
        <v>0.90340906027788037</v>
      </c>
      <c r="Q248" s="1">
        <v>0.97094166596730558</v>
      </c>
      <c r="R248" s="1">
        <v>0.96533690096206171</v>
      </c>
      <c r="S248" s="1">
        <v>0.9372858188398201</v>
      </c>
      <c r="T248" s="1">
        <v>0.90340906027788037</v>
      </c>
      <c r="U248" s="1">
        <v>0.9372858188398201</v>
      </c>
      <c r="V248" s="1">
        <v>406.790663</v>
      </c>
      <c r="W248" s="1">
        <v>255.106009</v>
      </c>
      <c r="X248" s="1">
        <v>262.000766</v>
      </c>
      <c r="Y248" s="1">
        <v>74463.375599999999</v>
      </c>
      <c r="Z248" s="7">
        <v>27.706020552999998</v>
      </c>
      <c r="AA248" s="7">
        <v>27.516461257</v>
      </c>
      <c r="AB248" s="7">
        <v>34.314765100000002</v>
      </c>
      <c r="AC248" s="7" t="s">
        <v>445</v>
      </c>
      <c r="AD248" s="7">
        <v>131.83060448000001</v>
      </c>
    </row>
    <row r="249" spans="1:30" x14ac:dyDescent="0.25">
      <c r="A249" s="1">
        <v>182589</v>
      </c>
      <c r="B249" s="1">
        <v>21051006</v>
      </c>
      <c r="C249" s="1" t="s">
        <v>318</v>
      </c>
      <c r="D249" s="1">
        <v>21051006</v>
      </c>
      <c r="E249" s="1" t="s">
        <v>474</v>
      </c>
      <c r="F249" s="1">
        <v>34203085</v>
      </c>
      <c r="G249" s="1">
        <v>1.83</v>
      </c>
      <c r="H249" s="1">
        <v>6.3046317067407216</v>
      </c>
      <c r="I249" s="1">
        <v>2.3051236229164123</v>
      </c>
      <c r="J249" s="1">
        <v>4.3032304814571978</v>
      </c>
      <c r="K249" s="1">
        <v>-5.614346353869653</v>
      </c>
      <c r="L249" s="1">
        <v>7.0581200811758107</v>
      </c>
      <c r="M249" s="1">
        <v>59.040000915527344</v>
      </c>
      <c r="N249" s="1">
        <v>0.96829999923706056</v>
      </c>
      <c r="O249" s="1">
        <v>0.9329846751933194</v>
      </c>
      <c r="P249" s="1">
        <v>0.90340906027788037</v>
      </c>
      <c r="Q249" s="1">
        <v>0.97094166596730558</v>
      </c>
      <c r="R249" s="1">
        <v>0.96533690096206171</v>
      </c>
      <c r="S249" s="1">
        <v>0.9372858188398201</v>
      </c>
      <c r="T249" s="1">
        <v>0.90340906027788037</v>
      </c>
      <c r="U249" s="1">
        <v>0.9372858188398201</v>
      </c>
      <c r="V249" s="1">
        <v>406.790663</v>
      </c>
      <c r="W249" s="1">
        <v>255.106009</v>
      </c>
      <c r="X249" s="1">
        <v>262.000766</v>
      </c>
      <c r="Y249" s="1">
        <v>74463.375599999999</v>
      </c>
      <c r="Z249" s="7">
        <v>31.652473635</v>
      </c>
      <c r="AA249" s="7">
        <v>35.554883867000001</v>
      </c>
      <c r="AB249" s="7">
        <v>98.979488114999995</v>
      </c>
      <c r="AC249" s="7" t="s">
        <v>445</v>
      </c>
      <c r="AD249" s="7">
        <v>41.158757383999998</v>
      </c>
    </row>
    <row r="250" spans="1:30" x14ac:dyDescent="0.25">
      <c r="A250" s="1">
        <v>184687</v>
      </c>
      <c r="B250" s="1">
        <v>26051006</v>
      </c>
      <c r="C250" s="1" t="s">
        <v>318</v>
      </c>
      <c r="D250" s="1">
        <v>26051006</v>
      </c>
      <c r="E250" s="1" t="s">
        <v>474</v>
      </c>
      <c r="F250" s="1">
        <v>34203085</v>
      </c>
      <c r="G250" s="1">
        <v>1.83</v>
      </c>
      <c r="H250" s="1">
        <v>5.8689682180418128</v>
      </c>
      <c r="I250" s="1">
        <v>2.5538001374882002</v>
      </c>
      <c r="J250" s="1">
        <v>3.5794046758541009</v>
      </c>
      <c r="K250" s="1">
        <v>-4.6618763774454823</v>
      </c>
      <c r="L250" s="1">
        <v>6.3409454112616146</v>
      </c>
      <c r="M250" s="1">
        <v>59.040000915527344</v>
      </c>
      <c r="N250" s="1">
        <v>0.96829999923706056</v>
      </c>
      <c r="O250" s="1">
        <v>0.9329846751933194</v>
      </c>
      <c r="P250" s="1">
        <v>0.90340906027788037</v>
      </c>
      <c r="Q250" s="1">
        <v>0.97094166596730558</v>
      </c>
      <c r="R250" s="1">
        <v>0.96533690096206171</v>
      </c>
      <c r="S250" s="1">
        <v>0.9372858188398201</v>
      </c>
      <c r="T250" s="1">
        <v>0.90340906027788037</v>
      </c>
      <c r="U250" s="1">
        <v>0.9372858188398201</v>
      </c>
      <c r="V250" s="1">
        <v>406.790663</v>
      </c>
      <c r="W250" s="1">
        <v>255.106009</v>
      </c>
      <c r="X250" s="1">
        <v>262.000766</v>
      </c>
      <c r="Y250" s="1">
        <v>74463.375599999999</v>
      </c>
      <c r="Z250" s="7">
        <v>35.345539176999999</v>
      </c>
      <c r="AA250" s="7">
        <v>38.268415042999997</v>
      </c>
      <c r="AB250" s="7">
        <v>89.243976605</v>
      </c>
      <c r="AC250" s="7" t="s">
        <v>445</v>
      </c>
      <c r="AD250" s="7">
        <v>49.772231316000003</v>
      </c>
    </row>
    <row r="251" spans="1:30" x14ac:dyDescent="0.25">
      <c r="A251" s="1">
        <v>170101</v>
      </c>
      <c r="B251" s="1">
        <v>20018000</v>
      </c>
      <c r="C251" s="1" t="s">
        <v>459</v>
      </c>
      <c r="D251" s="1">
        <v>111101</v>
      </c>
      <c r="E251" s="1" t="s">
        <v>475</v>
      </c>
      <c r="F251" s="1">
        <v>34203085</v>
      </c>
      <c r="G251" s="1">
        <v>1.83</v>
      </c>
      <c r="H251" s="1">
        <v>5.89304893092981</v>
      </c>
      <c r="I251" s="1">
        <v>2.7261275156032592</v>
      </c>
      <c r="J251" s="1">
        <v>2.4965513443445504</v>
      </c>
      <c r="K251" s="1">
        <v>-4.4905062195728451</v>
      </c>
      <c r="L251" s="1">
        <v>6.3187623608845849</v>
      </c>
      <c r="M251" s="1">
        <v>30.780000686645508</v>
      </c>
      <c r="N251" s="1">
        <v>0.9918499994277955</v>
      </c>
      <c r="O251" s="1">
        <v>0.9329846751933194</v>
      </c>
      <c r="P251" s="1">
        <v>0.9253808495566358</v>
      </c>
      <c r="Q251" s="1">
        <v>0.99252916614214581</v>
      </c>
      <c r="R251" s="1">
        <v>0.96533690096206171</v>
      </c>
      <c r="S251" s="1">
        <v>0.95812502935811827</v>
      </c>
      <c r="T251" s="1">
        <v>0.9253808495566358</v>
      </c>
      <c r="U251" s="1">
        <v>0.95812502935811827</v>
      </c>
      <c r="V251" s="1">
        <v>406.790663</v>
      </c>
      <c r="W251" s="1">
        <v>255.106009</v>
      </c>
      <c r="X251" s="1">
        <v>262.000766</v>
      </c>
      <c r="Y251" s="1">
        <v>74463.375599999999</v>
      </c>
      <c r="Z251" s="7">
        <v>36.360198382999997</v>
      </c>
      <c r="AA251" s="7">
        <v>39.059096421</v>
      </c>
      <c r="AB251" s="7">
        <v>85.59544133</v>
      </c>
      <c r="AC251" s="7" t="s">
        <v>445</v>
      </c>
      <c r="AD251" s="7">
        <v>52.991795037999999</v>
      </c>
    </row>
    <row r="252" spans="1:30" x14ac:dyDescent="0.25">
      <c r="A252" s="1">
        <v>170102</v>
      </c>
      <c r="B252" s="1">
        <v>20003000</v>
      </c>
      <c r="C252" s="1" t="s">
        <v>459</v>
      </c>
      <c r="D252" s="1">
        <v>111016</v>
      </c>
      <c r="E252" s="1" t="s">
        <v>475</v>
      </c>
      <c r="F252" s="1">
        <v>34203085</v>
      </c>
      <c r="G252" s="1">
        <v>1.83</v>
      </c>
      <c r="H252" s="1">
        <v>10.215668146483814</v>
      </c>
      <c r="I252" s="1">
        <v>-3.5110876505155275</v>
      </c>
      <c r="J252" s="1">
        <v>4.8141301079205165</v>
      </c>
      <c r="K252" s="1">
        <v>-10.984421029678971</v>
      </c>
      <c r="L252" s="1">
        <v>9.723129035994571</v>
      </c>
      <c r="M252" s="1">
        <v>30.780000686645508</v>
      </c>
      <c r="N252" s="1">
        <v>0.9918499994277955</v>
      </c>
      <c r="O252" s="1">
        <v>0.9329846751933194</v>
      </c>
      <c r="P252" s="1">
        <v>0.9253808495566358</v>
      </c>
      <c r="Q252" s="1">
        <v>0.99252916614214581</v>
      </c>
      <c r="R252" s="1">
        <v>0.96533690096206171</v>
      </c>
      <c r="S252" s="1">
        <v>0.95812502935811827</v>
      </c>
      <c r="T252" s="1">
        <v>0.9253808495566358</v>
      </c>
      <c r="U252" s="1">
        <v>0.95812502935811827</v>
      </c>
      <c r="V252" s="1">
        <v>406.790663</v>
      </c>
      <c r="W252" s="1">
        <v>255.106009</v>
      </c>
      <c r="X252" s="1">
        <v>262.000766</v>
      </c>
      <c r="Y252" s="1">
        <v>74463.375599999999</v>
      </c>
      <c r="Z252" s="7">
        <v>23.279243283</v>
      </c>
      <c r="AA252" s="7">
        <v>22.108641739999999</v>
      </c>
      <c r="AB252" s="7" t="s">
        <v>444</v>
      </c>
      <c r="AC252" s="7" t="s">
        <v>445</v>
      </c>
      <c r="AD252" s="7">
        <v>21.072213981000001</v>
      </c>
    </row>
    <row r="253" spans="1:30" x14ac:dyDescent="0.25">
      <c r="A253" s="1">
        <v>170103</v>
      </c>
      <c r="B253" s="1">
        <v>20057006</v>
      </c>
      <c r="C253" s="1" t="s">
        <v>459</v>
      </c>
      <c r="D253" s="1">
        <v>111212</v>
      </c>
      <c r="E253" s="1" t="s">
        <v>475</v>
      </c>
      <c r="F253" s="1">
        <v>34203085</v>
      </c>
      <c r="G253" s="1">
        <v>1.83</v>
      </c>
      <c r="H253" s="1">
        <v>7.1459535865719799</v>
      </c>
      <c r="I253" s="1">
        <v>1.7103133268692488</v>
      </c>
      <c r="J253" s="1">
        <v>2.6991539923745327</v>
      </c>
      <c r="K253" s="1">
        <v>-5.7542840140135629</v>
      </c>
      <c r="L253" s="1">
        <v>6.8221848939160763</v>
      </c>
      <c r="M253" s="1">
        <v>30.780000686645508</v>
      </c>
      <c r="N253" s="1">
        <v>0.9918499994277955</v>
      </c>
      <c r="O253" s="1">
        <v>0.9329846751933194</v>
      </c>
      <c r="P253" s="1">
        <v>0.9253808495566358</v>
      </c>
      <c r="Q253" s="1">
        <v>0.99252916614214581</v>
      </c>
      <c r="R253" s="1">
        <v>0.96533690096206171</v>
      </c>
      <c r="S253" s="1">
        <v>0.95812502935811827</v>
      </c>
      <c r="T253" s="1">
        <v>0.9253808495566358</v>
      </c>
      <c r="U253" s="1">
        <v>0.95812502935811827</v>
      </c>
      <c r="V253" s="1">
        <v>406.790663</v>
      </c>
      <c r="W253" s="1">
        <v>255.106009</v>
      </c>
      <c r="X253" s="1">
        <v>262.000766</v>
      </c>
      <c r="Y253" s="1">
        <v>74463.375599999999</v>
      </c>
      <c r="Z253" s="7">
        <v>33.603315361</v>
      </c>
      <c r="AA253" s="7">
        <v>32.035509183999999</v>
      </c>
      <c r="AB253" s="7">
        <v>137.02746644999999</v>
      </c>
      <c r="AC253" s="7" t="s">
        <v>445</v>
      </c>
      <c r="AD253" s="7">
        <v>41.133911157999997</v>
      </c>
    </row>
    <row r="254" spans="1:30" x14ac:dyDescent="0.25">
      <c r="A254" s="1">
        <v>170104</v>
      </c>
      <c r="B254" s="1">
        <v>20056006</v>
      </c>
      <c r="C254" s="1" t="s">
        <v>459</v>
      </c>
      <c r="D254" s="1">
        <v>111209</v>
      </c>
      <c r="E254" s="1" t="s">
        <v>475</v>
      </c>
      <c r="F254" s="1">
        <v>34203085</v>
      </c>
      <c r="G254" s="1">
        <v>1.83</v>
      </c>
      <c r="H254" s="1">
        <v>4.7523985280956831</v>
      </c>
      <c r="I254" s="1">
        <v>1.356471439961823</v>
      </c>
      <c r="J254" s="1">
        <v>3.5946485760795173</v>
      </c>
      <c r="K254" s="1">
        <v>-4.5888022749421307</v>
      </c>
      <c r="L254" s="1">
        <v>5.4009825640283919</v>
      </c>
      <c r="M254" s="1">
        <v>30.780000686645508</v>
      </c>
      <c r="N254" s="1">
        <v>0.9918499994277955</v>
      </c>
      <c r="O254" s="1">
        <v>0.9329846751933194</v>
      </c>
      <c r="P254" s="1">
        <v>0.9253808495566358</v>
      </c>
      <c r="Q254" s="1">
        <v>0.99252916614214581</v>
      </c>
      <c r="R254" s="1">
        <v>0.96533690096206171</v>
      </c>
      <c r="S254" s="1">
        <v>0.95812502935811827</v>
      </c>
      <c r="T254" s="1">
        <v>0.9253808495566358</v>
      </c>
      <c r="U254" s="1">
        <v>0.95812502935811827</v>
      </c>
      <c r="V254" s="1">
        <v>406.790663</v>
      </c>
      <c r="W254" s="1">
        <v>255.106009</v>
      </c>
      <c r="X254" s="1">
        <v>262.000766</v>
      </c>
      <c r="Y254" s="1">
        <v>74463.375599999999</v>
      </c>
      <c r="Z254" s="7">
        <v>42.708753459999997</v>
      </c>
      <c r="AA254" s="7">
        <v>48.673909698000003</v>
      </c>
      <c r="AB254" s="7">
        <v>173.03257332000001</v>
      </c>
      <c r="AC254" s="7" t="s">
        <v>445</v>
      </c>
      <c r="AD254" s="7">
        <v>51.835244776000003</v>
      </c>
    </row>
    <row r="255" spans="1:30" x14ac:dyDescent="0.25">
      <c r="A255" s="1">
        <v>170105</v>
      </c>
      <c r="B255" s="1">
        <v>20007000</v>
      </c>
      <c r="C255" s="1" t="s">
        <v>459</v>
      </c>
      <c r="D255" s="1">
        <v>111038</v>
      </c>
      <c r="E255" s="1" t="s">
        <v>475</v>
      </c>
      <c r="F255" s="1">
        <v>34203085</v>
      </c>
      <c r="G255" s="1">
        <v>1.83</v>
      </c>
      <c r="H255" s="1">
        <v>9.5541330090469003</v>
      </c>
      <c r="I255" s="1">
        <v>-2.8617296811963726</v>
      </c>
      <c r="J255" s="1">
        <v>5.211556346793988</v>
      </c>
      <c r="K255" s="1">
        <v>-10.644795102445935</v>
      </c>
      <c r="L255" s="1">
        <v>9.5488662002698241</v>
      </c>
      <c r="M255" s="1">
        <v>30.780000686645508</v>
      </c>
      <c r="N255" s="1">
        <v>0.9918499994277955</v>
      </c>
      <c r="O255" s="1">
        <v>0.9329846751933194</v>
      </c>
      <c r="P255" s="1">
        <v>0.9253808495566358</v>
      </c>
      <c r="Q255" s="1">
        <v>0.99252916614214581</v>
      </c>
      <c r="R255" s="1">
        <v>0.96533690096206171</v>
      </c>
      <c r="S255" s="1">
        <v>0.95812502935811827</v>
      </c>
      <c r="T255" s="1">
        <v>0.9253808495566358</v>
      </c>
      <c r="U255" s="1">
        <v>0.95812502935811827</v>
      </c>
      <c r="V255" s="1">
        <v>406.790663</v>
      </c>
      <c r="W255" s="1">
        <v>255.106009</v>
      </c>
      <c r="X255" s="1">
        <v>262.000766</v>
      </c>
      <c r="Y255" s="1">
        <v>74463.375599999999</v>
      </c>
      <c r="Z255" s="7">
        <v>23.722329372000001</v>
      </c>
      <c r="AA255" s="7">
        <v>23.708700948000001</v>
      </c>
      <c r="AB255" s="7" t="s">
        <v>444</v>
      </c>
      <c r="AC255" s="7" t="s">
        <v>445</v>
      </c>
      <c r="AD255" s="7">
        <v>21.776435721999999</v>
      </c>
    </row>
    <row r="256" spans="1:30" x14ac:dyDescent="0.25">
      <c r="A256" s="1">
        <v>170106</v>
      </c>
      <c r="B256" s="1">
        <v>20004000</v>
      </c>
      <c r="C256" s="1" t="s">
        <v>459</v>
      </c>
      <c r="D256" s="1">
        <v>111022</v>
      </c>
      <c r="E256" s="1" t="s">
        <v>475</v>
      </c>
      <c r="F256" s="1">
        <v>34203085</v>
      </c>
      <c r="G256" s="1">
        <v>1.83</v>
      </c>
      <c r="H256" s="1">
        <v>2.3857214044142983</v>
      </c>
      <c r="I256" s="1">
        <v>6.6661343752958571</v>
      </c>
      <c r="J256" s="1">
        <v>-8.5464620406014582</v>
      </c>
      <c r="K256" s="1">
        <v>4.6535425310203271</v>
      </c>
      <c r="L256" s="1">
        <v>9.9603422443903629</v>
      </c>
      <c r="M256" s="1">
        <v>30.780000686645508</v>
      </c>
      <c r="N256" s="1">
        <v>0.9918499994277955</v>
      </c>
      <c r="O256" s="1">
        <v>0.9329846751933194</v>
      </c>
      <c r="P256" s="1">
        <v>0.9253808495566358</v>
      </c>
      <c r="Q256" s="1">
        <v>0.99252916614214581</v>
      </c>
      <c r="R256" s="1">
        <v>0.96533690096206171</v>
      </c>
      <c r="S256" s="1">
        <v>0.95812502935811827</v>
      </c>
      <c r="T256" s="1">
        <v>0.9253808495566358</v>
      </c>
      <c r="U256" s="1">
        <v>0.95812502935811827</v>
      </c>
      <c r="V256" s="1">
        <v>406.790663</v>
      </c>
      <c r="W256" s="1">
        <v>255.106009</v>
      </c>
      <c r="X256" s="1">
        <v>262.000766</v>
      </c>
      <c r="Y256" s="1">
        <v>74463.375599999999</v>
      </c>
      <c r="Z256" s="7">
        <v>22.701014437000001</v>
      </c>
      <c r="AA256" s="7">
        <v>97.951292007000006</v>
      </c>
      <c r="AB256" s="7">
        <v>34.413359833999998</v>
      </c>
      <c r="AC256" s="7">
        <v>27.368521416</v>
      </c>
      <c r="AD256" s="7" t="s">
        <v>445</v>
      </c>
    </row>
    <row r="257" spans="1:30" x14ac:dyDescent="0.25">
      <c r="A257" s="1">
        <v>170107</v>
      </c>
      <c r="B257" s="1">
        <v>20008000</v>
      </c>
      <c r="C257" s="1" t="s">
        <v>459</v>
      </c>
      <c r="D257" s="1">
        <v>111044</v>
      </c>
      <c r="E257" s="1" t="s">
        <v>475</v>
      </c>
      <c r="F257" s="1">
        <v>34203085</v>
      </c>
      <c r="G257" s="1">
        <v>1.83</v>
      </c>
      <c r="H257" s="1">
        <v>2.7575586044730649</v>
      </c>
      <c r="I257" s="1">
        <v>1.8610605285260138</v>
      </c>
      <c r="J257" s="1">
        <v>-1.9787826592208049</v>
      </c>
      <c r="K257" s="1">
        <v>-2.1765003321868241</v>
      </c>
      <c r="L257" s="1">
        <v>4.1458760174826406</v>
      </c>
      <c r="M257" s="1">
        <v>30.780000686645508</v>
      </c>
      <c r="N257" s="1">
        <v>0.9918499994277955</v>
      </c>
      <c r="O257" s="1">
        <v>0.9329846751933194</v>
      </c>
      <c r="P257" s="1">
        <v>0.9253808495566358</v>
      </c>
      <c r="Q257" s="1">
        <v>0.99252916614214581</v>
      </c>
      <c r="R257" s="1">
        <v>0.96533690096206171</v>
      </c>
      <c r="S257" s="1">
        <v>0.95812502935811827</v>
      </c>
      <c r="T257" s="1">
        <v>0.9253808495566358</v>
      </c>
      <c r="U257" s="1">
        <v>0.95812502935811827</v>
      </c>
      <c r="V257" s="1">
        <v>406.790663</v>
      </c>
      <c r="W257" s="1">
        <v>255.106009</v>
      </c>
      <c r="X257" s="1">
        <v>262.000766</v>
      </c>
      <c r="Y257" s="1">
        <v>74463.375599999999</v>
      </c>
      <c r="Z257" s="7">
        <v>55.940973231999997</v>
      </c>
      <c r="AA257" s="7">
        <v>84.608412801</v>
      </c>
      <c r="AB257" s="7">
        <v>125.84714533</v>
      </c>
      <c r="AC257" s="7">
        <v>121.52507384</v>
      </c>
      <c r="AD257" s="7">
        <v>110.39464940000001</v>
      </c>
    </row>
    <row r="258" spans="1:30" x14ac:dyDescent="0.25">
      <c r="A258" s="1">
        <v>170108</v>
      </c>
      <c r="B258" s="1">
        <v>20022000</v>
      </c>
      <c r="C258" s="1" t="s">
        <v>459</v>
      </c>
      <c r="D258" s="1">
        <v>111125</v>
      </c>
      <c r="E258" s="1" t="s">
        <v>475</v>
      </c>
      <c r="F258" s="1">
        <v>34203085</v>
      </c>
      <c r="G258" s="1">
        <v>1.83</v>
      </c>
      <c r="H258" s="1">
        <v>2.6830672815017849</v>
      </c>
      <c r="I258" s="1">
        <v>-1.0469339897997549</v>
      </c>
      <c r="J258" s="1">
        <v>0.38367346794966084</v>
      </c>
      <c r="K258" s="1">
        <v>-4.5087300998073134</v>
      </c>
      <c r="L258" s="1">
        <v>4.0879494063692166</v>
      </c>
      <c r="M258" s="1">
        <v>30.780000686645508</v>
      </c>
      <c r="N258" s="1">
        <v>0.9918499994277955</v>
      </c>
      <c r="O258" s="1">
        <v>0.9329846751933194</v>
      </c>
      <c r="P258" s="1">
        <v>0.9253808495566358</v>
      </c>
      <c r="Q258" s="1">
        <v>0.99252916614214581</v>
      </c>
      <c r="R258" s="1">
        <v>0.96533690096206171</v>
      </c>
      <c r="S258" s="1">
        <v>0.95812502935811827</v>
      </c>
      <c r="T258" s="1">
        <v>0.9253808495566358</v>
      </c>
      <c r="U258" s="1">
        <v>0.95812502935811827</v>
      </c>
      <c r="V258" s="1">
        <v>406.790663</v>
      </c>
      <c r="W258" s="1">
        <v>255.106009</v>
      </c>
      <c r="X258" s="1">
        <v>262.000766</v>
      </c>
      <c r="Y258" s="1">
        <v>74463.375599999999</v>
      </c>
      <c r="Z258" s="7">
        <v>56.747831949000002</v>
      </c>
      <c r="AA258" s="7">
        <v>86.985201476</v>
      </c>
      <c r="AB258" s="7" t="s">
        <v>444</v>
      </c>
      <c r="AC258" s="7" t="s">
        <v>445</v>
      </c>
      <c r="AD258" s="7">
        <v>52.773565075</v>
      </c>
    </row>
    <row r="259" spans="1:30" x14ac:dyDescent="0.25">
      <c r="A259" s="1">
        <v>170109</v>
      </c>
      <c r="B259" s="1">
        <v>20026000</v>
      </c>
      <c r="C259" s="1" t="s">
        <v>459</v>
      </c>
      <c r="D259" s="1">
        <v>111140</v>
      </c>
      <c r="E259" s="1" t="s">
        <v>475</v>
      </c>
      <c r="F259" s="1">
        <v>34203085</v>
      </c>
      <c r="G259" s="1">
        <v>1.83</v>
      </c>
      <c r="H259" s="1">
        <v>11.533455714191238</v>
      </c>
      <c r="I259" s="1">
        <v>6.6826939092138264</v>
      </c>
      <c r="J259" s="1">
        <v>6.1153664543885862</v>
      </c>
      <c r="K259" s="1">
        <v>-7.4164486558221547</v>
      </c>
      <c r="L259" s="1">
        <v>12.216787783051894</v>
      </c>
      <c r="M259" s="1">
        <v>30.780000686645508</v>
      </c>
      <c r="N259" s="1">
        <v>0.9918499994277955</v>
      </c>
      <c r="O259" s="1">
        <v>0.9329846751933194</v>
      </c>
      <c r="P259" s="1">
        <v>0.9253808495566358</v>
      </c>
      <c r="Q259" s="1">
        <v>0.99252916614214581</v>
      </c>
      <c r="R259" s="1">
        <v>0.96533690096206171</v>
      </c>
      <c r="S259" s="1">
        <v>0.95812502935811827</v>
      </c>
      <c r="T259" s="1">
        <v>0.9253808495566358</v>
      </c>
      <c r="U259" s="1">
        <v>0.95812502935811827</v>
      </c>
      <c r="V259" s="1">
        <v>406.790663</v>
      </c>
      <c r="W259" s="1">
        <v>255.106009</v>
      </c>
      <c r="X259" s="1">
        <v>262.000766</v>
      </c>
      <c r="Y259" s="1">
        <v>74463.375599999999</v>
      </c>
      <c r="Z259" s="7">
        <v>18.323427689999999</v>
      </c>
      <c r="AA259" s="7">
        <v>19.46829859</v>
      </c>
      <c r="AB259" s="7">
        <v>34.325606491000002</v>
      </c>
      <c r="AC259" s="7" t="s">
        <v>445</v>
      </c>
      <c r="AD259" s="7">
        <v>31.690914840000001</v>
      </c>
    </row>
    <row r="260" spans="1:30" x14ac:dyDescent="0.25">
      <c r="A260" s="1">
        <v>170110</v>
      </c>
      <c r="B260" s="1">
        <v>20021000</v>
      </c>
      <c r="C260" s="1" t="s">
        <v>459</v>
      </c>
      <c r="D260" s="1">
        <v>111116</v>
      </c>
      <c r="E260" s="1" t="s">
        <v>475</v>
      </c>
      <c r="F260" s="1">
        <v>34203085</v>
      </c>
      <c r="G260" s="1">
        <v>1.83</v>
      </c>
      <c r="H260" s="1">
        <v>5.6579237440318959</v>
      </c>
      <c r="I260" s="1">
        <v>2.6655877354753281</v>
      </c>
      <c r="J260" s="1">
        <v>2.1801460108768209</v>
      </c>
      <c r="K260" s="1">
        <v>-4.2110470265315891</v>
      </c>
      <c r="L260" s="1">
        <v>6.0129555400201822</v>
      </c>
      <c r="M260" s="1">
        <v>30.780000686645508</v>
      </c>
      <c r="N260" s="1">
        <v>0.9918499994277955</v>
      </c>
      <c r="O260" s="1">
        <v>0.9329846751933194</v>
      </c>
      <c r="P260" s="1">
        <v>0.9253808495566358</v>
      </c>
      <c r="Q260" s="1">
        <v>0.99252916614214581</v>
      </c>
      <c r="R260" s="1">
        <v>0.96533690096206171</v>
      </c>
      <c r="S260" s="1">
        <v>0.95812502935811827</v>
      </c>
      <c r="T260" s="1">
        <v>0.9253808495566358</v>
      </c>
      <c r="U260" s="1">
        <v>0.95812502935811827</v>
      </c>
      <c r="V260" s="1">
        <v>406.790663</v>
      </c>
      <c r="W260" s="1">
        <v>255.106009</v>
      </c>
      <c r="X260" s="1">
        <v>262.000766</v>
      </c>
      <c r="Y260" s="1">
        <v>74463.375599999999</v>
      </c>
      <c r="Z260" s="7">
        <v>38.260262904999998</v>
      </c>
      <c r="AA260" s="7">
        <v>40.723824147000002</v>
      </c>
      <c r="AB260" s="7">
        <v>87.562162931000003</v>
      </c>
      <c r="AC260" s="7" t="s">
        <v>445</v>
      </c>
      <c r="AD260" s="7">
        <v>56.574871498</v>
      </c>
    </row>
    <row r="261" spans="1:30" x14ac:dyDescent="0.25">
      <c r="A261" s="1">
        <v>170111</v>
      </c>
      <c r="B261" s="1">
        <v>20019000</v>
      </c>
      <c r="C261" s="1" t="s">
        <v>459</v>
      </c>
      <c r="D261" s="1">
        <v>111106</v>
      </c>
      <c r="E261" s="1" t="s">
        <v>475</v>
      </c>
      <c r="F261" s="1">
        <v>34203085</v>
      </c>
      <c r="G261" s="1">
        <v>1.83</v>
      </c>
      <c r="H261" s="1">
        <v>4.6460272105590912</v>
      </c>
      <c r="I261" s="1">
        <v>1.7974057979889806</v>
      </c>
      <c r="J261" s="1">
        <v>1.8655794846654987</v>
      </c>
      <c r="K261" s="1">
        <v>-3.8552670318791677</v>
      </c>
      <c r="L261" s="1">
        <v>5.012684401682173</v>
      </c>
      <c r="M261" s="1">
        <v>30.780000686645508</v>
      </c>
      <c r="N261" s="1">
        <v>0.9918499994277955</v>
      </c>
      <c r="O261" s="1">
        <v>0.9329846751933194</v>
      </c>
      <c r="P261" s="1">
        <v>0.9253808495566358</v>
      </c>
      <c r="Q261" s="1">
        <v>0.99252916614214581</v>
      </c>
      <c r="R261" s="1">
        <v>0.96533690096206171</v>
      </c>
      <c r="S261" s="1">
        <v>0.95812502935811827</v>
      </c>
      <c r="T261" s="1">
        <v>0.9253808495566358</v>
      </c>
      <c r="U261" s="1">
        <v>0.95812502935811827</v>
      </c>
      <c r="V261" s="1">
        <v>406.790663</v>
      </c>
      <c r="W261" s="1">
        <v>255.106009</v>
      </c>
      <c r="X261" s="1">
        <v>262.000766</v>
      </c>
      <c r="Y261" s="1">
        <v>74463.375599999999</v>
      </c>
      <c r="Z261" s="7">
        <v>46.094569778999997</v>
      </c>
      <c r="AA261" s="7">
        <v>49.811199469000002</v>
      </c>
      <c r="AB261" s="7">
        <v>130.33940905</v>
      </c>
      <c r="AC261" s="7" t="s">
        <v>445</v>
      </c>
      <c r="AD261" s="7">
        <v>61.888118882999997</v>
      </c>
    </row>
    <row r="262" spans="1:30" x14ac:dyDescent="0.25">
      <c r="A262" s="1">
        <v>170112</v>
      </c>
      <c r="B262" s="1">
        <v>20020000</v>
      </c>
      <c r="C262" s="1" t="s">
        <v>459</v>
      </c>
      <c r="D262" s="1">
        <v>111111</v>
      </c>
      <c r="E262" s="1" t="s">
        <v>475</v>
      </c>
      <c r="F262" s="1">
        <v>34203085</v>
      </c>
      <c r="G262" s="1">
        <v>1.83</v>
      </c>
      <c r="H262" s="1">
        <v>4.9451691059178655</v>
      </c>
      <c r="I262" s="1">
        <v>2.0919620849814256</v>
      </c>
      <c r="J262" s="1">
        <v>1.920243931386981</v>
      </c>
      <c r="K262" s="1">
        <v>-3.9173005428719443</v>
      </c>
      <c r="L262" s="1">
        <v>5.2929195981499459</v>
      </c>
      <c r="M262" s="1">
        <v>30.780000686645508</v>
      </c>
      <c r="N262" s="1">
        <v>0.9918499994277955</v>
      </c>
      <c r="O262" s="1">
        <v>0.9329846751933194</v>
      </c>
      <c r="P262" s="1">
        <v>0.9253808495566358</v>
      </c>
      <c r="Q262" s="1">
        <v>0.99252916614214581</v>
      </c>
      <c r="R262" s="1">
        <v>0.96533690096206171</v>
      </c>
      <c r="S262" s="1">
        <v>0.95812502935811827</v>
      </c>
      <c r="T262" s="1">
        <v>0.9253808495566358</v>
      </c>
      <c r="U262" s="1">
        <v>0.95812502935811827</v>
      </c>
      <c r="V262" s="1">
        <v>406.790663</v>
      </c>
      <c r="W262" s="1">
        <v>255.106009</v>
      </c>
      <c r="X262" s="1">
        <v>262.000766</v>
      </c>
      <c r="Y262" s="1">
        <v>74463.375599999999</v>
      </c>
      <c r="Z262" s="7">
        <v>43.601133828000002</v>
      </c>
      <c r="AA262" s="7">
        <v>46.737541483000001</v>
      </c>
      <c r="AB262" s="7">
        <v>111.84631640000001</v>
      </c>
      <c r="AC262" s="7" t="s">
        <v>445</v>
      </c>
      <c r="AD262" s="7">
        <v>60.892236445000002</v>
      </c>
    </row>
    <row r="263" spans="1:30" x14ac:dyDescent="0.25">
      <c r="A263" s="1">
        <v>170113</v>
      </c>
      <c r="B263" s="1">
        <v>20032000</v>
      </c>
      <c r="C263" s="1" t="s">
        <v>459</v>
      </c>
      <c r="D263" s="1">
        <v>111168</v>
      </c>
      <c r="E263" s="1" t="s">
        <v>475</v>
      </c>
      <c r="F263" s="1">
        <v>34203085</v>
      </c>
      <c r="G263" s="1">
        <v>1.83</v>
      </c>
      <c r="H263" s="1">
        <v>5.7199953656813154</v>
      </c>
      <c r="I263" s="1">
        <v>-5.1486896329683525</v>
      </c>
      <c r="J263" s="1">
        <v>-8.6245927140372408E-2</v>
      </c>
      <c r="K263" s="1">
        <v>-5.4491568346361401</v>
      </c>
      <c r="L263" s="1">
        <v>5.7746506595180254</v>
      </c>
      <c r="M263" s="1">
        <v>30.780000686645508</v>
      </c>
      <c r="N263" s="1">
        <v>0.9918499994277955</v>
      </c>
      <c r="O263" s="1">
        <v>0.9329846751933194</v>
      </c>
      <c r="P263" s="1">
        <v>0.9253808495566358</v>
      </c>
      <c r="Q263" s="1">
        <v>0.99252916614214581</v>
      </c>
      <c r="R263" s="1">
        <v>0.96533690096206171</v>
      </c>
      <c r="S263" s="1">
        <v>0.95812502935811827</v>
      </c>
      <c r="T263" s="1">
        <v>0.9253808495566358</v>
      </c>
      <c r="U263" s="1">
        <v>0.95812502935811827</v>
      </c>
      <c r="V263" s="1">
        <v>406.790663</v>
      </c>
      <c r="W263" s="1">
        <v>255.106009</v>
      </c>
      <c r="X263" s="1">
        <v>262.000766</v>
      </c>
      <c r="Y263" s="1">
        <v>74463.375599999999</v>
      </c>
      <c r="Z263" s="7">
        <v>39.880432298999999</v>
      </c>
      <c r="AA263" s="7">
        <v>40.271050105</v>
      </c>
      <c r="AB263" s="7" t="s">
        <v>444</v>
      </c>
      <c r="AC263" s="7">
        <v>2810.1529375</v>
      </c>
      <c r="AD263" s="7">
        <v>43.493212213</v>
      </c>
    </row>
    <row r="264" spans="1:30" x14ac:dyDescent="0.25">
      <c r="A264" s="1">
        <v>170114</v>
      </c>
      <c r="B264" s="1">
        <v>20014000</v>
      </c>
      <c r="C264" s="1" t="s">
        <v>460</v>
      </c>
      <c r="D264" s="1">
        <v>111081</v>
      </c>
      <c r="E264" s="1" t="s">
        <v>476</v>
      </c>
      <c r="F264" s="1">
        <v>34203085</v>
      </c>
      <c r="G264" s="1">
        <v>1.83</v>
      </c>
      <c r="H264" s="1">
        <v>16.795063031832974</v>
      </c>
      <c r="I264" s="1">
        <v>-4.1759586392004309</v>
      </c>
      <c r="J264" s="1">
        <v>8.6994627861600531</v>
      </c>
      <c r="K264" s="1">
        <v>-17.218209244766406</v>
      </c>
      <c r="L264" s="1">
        <v>15.561495994176658</v>
      </c>
      <c r="M264" s="1">
        <v>34.409999847412109</v>
      </c>
      <c r="N264" s="1">
        <v>0.98882500012715657</v>
      </c>
      <c r="O264" s="1">
        <v>0.9329846751933194</v>
      </c>
      <c r="P264" s="1">
        <v>0.92255857156666921</v>
      </c>
      <c r="Q264" s="1">
        <v>0.98975625011656021</v>
      </c>
      <c r="R264" s="1">
        <v>0.96533690096206171</v>
      </c>
      <c r="S264" s="1">
        <v>0.95544823119535149</v>
      </c>
      <c r="T264" s="1">
        <v>0.92255857156666921</v>
      </c>
      <c r="U264" s="1">
        <v>0.95544823119535149</v>
      </c>
      <c r="V264" s="1">
        <v>406.790663</v>
      </c>
      <c r="W264" s="1">
        <v>255.106009</v>
      </c>
      <c r="X264" s="1">
        <v>262.000766</v>
      </c>
      <c r="Y264" s="1">
        <v>74463.375599999999</v>
      </c>
      <c r="Z264" s="7">
        <v>14.123882392000001</v>
      </c>
      <c r="AA264" s="7">
        <v>13.013060553000001</v>
      </c>
      <c r="AB264" s="7" t="s">
        <v>444</v>
      </c>
      <c r="AC264" s="7" t="s">
        <v>445</v>
      </c>
      <c r="AD264" s="7">
        <v>13.038106343999999</v>
      </c>
    </row>
    <row r="265" spans="1:30" x14ac:dyDescent="0.25">
      <c r="A265" s="1">
        <v>170115</v>
      </c>
      <c r="B265" s="1">
        <v>20016000</v>
      </c>
      <c r="C265" s="1" t="s">
        <v>460</v>
      </c>
      <c r="D265" s="1">
        <v>111091</v>
      </c>
      <c r="E265" s="1" t="s">
        <v>476</v>
      </c>
      <c r="F265" s="1">
        <v>34203085</v>
      </c>
      <c r="G265" s="1">
        <v>1.83</v>
      </c>
      <c r="H265" s="1">
        <v>16.550771504993886</v>
      </c>
      <c r="I265" s="1">
        <v>-4.5686267299975523</v>
      </c>
      <c r="J265" s="1">
        <v>7.7145629955283042</v>
      </c>
      <c r="K265" s="1">
        <v>-16.502069084427244</v>
      </c>
      <c r="L265" s="1">
        <v>14.761471173414847</v>
      </c>
      <c r="M265" s="1">
        <v>34.409999847412109</v>
      </c>
      <c r="N265" s="1">
        <v>0.98882500012715657</v>
      </c>
      <c r="O265" s="1">
        <v>0.9329846751933194</v>
      </c>
      <c r="P265" s="1">
        <v>0.92255857156666921</v>
      </c>
      <c r="Q265" s="1">
        <v>0.98975625011656021</v>
      </c>
      <c r="R265" s="1">
        <v>0.96533690096206171</v>
      </c>
      <c r="S265" s="1">
        <v>0.95544823119535149</v>
      </c>
      <c r="T265" s="1">
        <v>0.92255857156666921</v>
      </c>
      <c r="U265" s="1">
        <v>0.95544823119535149</v>
      </c>
      <c r="V265" s="1">
        <v>406.790663</v>
      </c>
      <c r="W265" s="1">
        <v>255.106009</v>
      </c>
      <c r="X265" s="1">
        <v>262.000766</v>
      </c>
      <c r="Y265" s="1">
        <v>74463.375599999999</v>
      </c>
      <c r="Z265" s="7">
        <v>14.943548749</v>
      </c>
      <c r="AA265" s="7">
        <v>13.219895138</v>
      </c>
      <c r="AB265" s="7" t="s">
        <v>444</v>
      </c>
      <c r="AC265" s="7" t="s">
        <v>445</v>
      </c>
      <c r="AD265" s="7">
        <v>13.647317933</v>
      </c>
    </row>
    <row r="266" spans="1:30" x14ac:dyDescent="0.25">
      <c r="A266" s="1">
        <v>170116</v>
      </c>
      <c r="B266" s="1">
        <v>20017000</v>
      </c>
      <c r="C266" s="1" t="s">
        <v>460</v>
      </c>
      <c r="D266" s="1">
        <v>111096</v>
      </c>
      <c r="E266" s="1" t="s">
        <v>476</v>
      </c>
      <c r="F266" s="1">
        <v>34203085</v>
      </c>
      <c r="G266" s="1">
        <v>1.83</v>
      </c>
      <c r="H266" s="1">
        <v>0.57979455611996777</v>
      </c>
      <c r="I266" s="1">
        <v>11.618616548313373</v>
      </c>
      <c r="J266" s="1">
        <v>-16.455308457957823</v>
      </c>
      <c r="K266" s="1">
        <v>9.8004830372838718</v>
      </c>
      <c r="L266" s="1">
        <v>16.754719123865584</v>
      </c>
      <c r="M266" s="1">
        <v>34.409999847412109</v>
      </c>
      <c r="N266" s="1">
        <v>0.98882500012715657</v>
      </c>
      <c r="O266" s="1">
        <v>0.9329846751933194</v>
      </c>
      <c r="P266" s="1">
        <v>0.92255857156666921</v>
      </c>
      <c r="Q266" s="1">
        <v>0.98975625011656021</v>
      </c>
      <c r="R266" s="1">
        <v>0.96533690096206171</v>
      </c>
      <c r="S266" s="1">
        <v>0.95544823119535149</v>
      </c>
      <c r="T266" s="1">
        <v>0.92255857156666921</v>
      </c>
      <c r="U266" s="1">
        <v>0.95544823119535149</v>
      </c>
      <c r="V266" s="1">
        <v>406.790663</v>
      </c>
      <c r="W266" s="1">
        <v>255.106009</v>
      </c>
      <c r="X266" s="1">
        <v>262.000766</v>
      </c>
      <c r="Y266" s="1">
        <v>74463.375599999999</v>
      </c>
      <c r="Z266" s="7">
        <v>13.046802786000001</v>
      </c>
      <c r="AA266" s="7">
        <v>404.92005009000002</v>
      </c>
      <c r="AB266" s="7">
        <v>19.256304550999999</v>
      </c>
      <c r="AC266" s="7">
        <v>13.688940839000001</v>
      </c>
      <c r="AD266" s="7" t="s">
        <v>445</v>
      </c>
    </row>
    <row r="267" spans="1:30" x14ac:dyDescent="0.25">
      <c r="A267" s="1">
        <v>170117</v>
      </c>
      <c r="B267" s="1">
        <v>20018000</v>
      </c>
      <c r="C267" s="1" t="s">
        <v>460</v>
      </c>
      <c r="D267" s="1">
        <v>111100</v>
      </c>
      <c r="E267" s="1" t="s">
        <v>476</v>
      </c>
      <c r="F267" s="1">
        <v>34203085</v>
      </c>
      <c r="G267" s="1">
        <v>1.83</v>
      </c>
      <c r="H267" s="1">
        <v>5.9014664523298741</v>
      </c>
      <c r="I267" s="1">
        <v>2.6638742293428361</v>
      </c>
      <c r="J267" s="1">
        <v>2.5902304571745245</v>
      </c>
      <c r="K267" s="1">
        <v>-4.5789912558899095</v>
      </c>
      <c r="L267" s="1">
        <v>6.3521577441453818</v>
      </c>
      <c r="M267" s="1">
        <v>34.409999847412109</v>
      </c>
      <c r="N267" s="1">
        <v>0.98882500012715657</v>
      </c>
      <c r="O267" s="1">
        <v>0.9329846751933194</v>
      </c>
      <c r="P267" s="1">
        <v>0.92255857156666921</v>
      </c>
      <c r="Q267" s="1">
        <v>0.98975625011656021</v>
      </c>
      <c r="R267" s="1">
        <v>0.96533690096206171</v>
      </c>
      <c r="S267" s="1">
        <v>0.95544823119535149</v>
      </c>
      <c r="T267" s="1">
        <v>0.92255857156666921</v>
      </c>
      <c r="U267" s="1">
        <v>0.95544823119535149</v>
      </c>
      <c r="V267" s="1">
        <v>406.790663</v>
      </c>
      <c r="W267" s="1">
        <v>255.106009</v>
      </c>
      <c r="X267" s="1">
        <v>262.000766</v>
      </c>
      <c r="Y267" s="1">
        <v>74463.375599999999</v>
      </c>
      <c r="Z267" s="7">
        <v>36.050439353000002</v>
      </c>
      <c r="AA267" s="7">
        <v>38.879958170000002</v>
      </c>
      <c r="AB267" s="7">
        <v>87.348853962000007</v>
      </c>
      <c r="AC267" s="7" t="s">
        <v>445</v>
      </c>
      <c r="AD267" s="7">
        <v>51.786965277</v>
      </c>
    </row>
    <row r="268" spans="1:30" x14ac:dyDescent="0.25">
      <c r="A268" s="1">
        <v>170118</v>
      </c>
      <c r="B268" s="1">
        <v>20015000</v>
      </c>
      <c r="C268" s="1" t="s">
        <v>460</v>
      </c>
      <c r="D268" s="1">
        <v>111086</v>
      </c>
      <c r="E268" s="1" t="s">
        <v>476</v>
      </c>
      <c r="F268" s="1">
        <v>34203085</v>
      </c>
      <c r="G268" s="1">
        <v>1.83</v>
      </c>
      <c r="H268" s="1">
        <v>5.353602561693509</v>
      </c>
      <c r="I268" s="1">
        <v>9.802672453374786</v>
      </c>
      <c r="J268" s="1">
        <v>-9.4580658345685826</v>
      </c>
      <c r="K268" s="1">
        <v>5.1482420274323584</v>
      </c>
      <c r="L268" s="1">
        <v>12.994319780014502</v>
      </c>
      <c r="M268" s="1">
        <v>34.409999847412109</v>
      </c>
      <c r="N268" s="1">
        <v>0.98882500012715657</v>
      </c>
      <c r="O268" s="1">
        <v>0.9329846751933194</v>
      </c>
      <c r="P268" s="1">
        <v>0.92255857156666921</v>
      </c>
      <c r="Q268" s="1">
        <v>0.98975625011656021</v>
      </c>
      <c r="R268" s="1">
        <v>0.96533690096206171</v>
      </c>
      <c r="S268" s="1">
        <v>0.95544823119535149</v>
      </c>
      <c r="T268" s="1">
        <v>0.92255857156666921</v>
      </c>
      <c r="U268" s="1">
        <v>0.95544823119535149</v>
      </c>
      <c r="V268" s="1">
        <v>406.790663</v>
      </c>
      <c r="W268" s="1">
        <v>255.106009</v>
      </c>
      <c r="X268" s="1">
        <v>262.000766</v>
      </c>
      <c r="Y268" s="1">
        <v>74463.375599999999</v>
      </c>
      <c r="Z268" s="7">
        <v>17.111778010999998</v>
      </c>
      <c r="AA268" s="7">
        <v>42.961095831999998</v>
      </c>
      <c r="AB268" s="7">
        <v>23.008782950000001</v>
      </c>
      <c r="AC268" s="7">
        <v>24.556076333</v>
      </c>
      <c r="AD268" s="7" t="s">
        <v>445</v>
      </c>
    </row>
    <row r="269" spans="1:30" x14ac:dyDescent="0.25">
      <c r="A269" s="1">
        <v>170119</v>
      </c>
      <c r="B269" s="1">
        <v>20003000</v>
      </c>
      <c r="C269" s="1" t="s">
        <v>460</v>
      </c>
      <c r="D269" s="1">
        <v>111015</v>
      </c>
      <c r="E269" s="1" t="s">
        <v>476</v>
      </c>
      <c r="F269" s="1">
        <v>34203085</v>
      </c>
      <c r="G269" s="1">
        <v>1.83</v>
      </c>
      <c r="H269" s="1">
        <v>10.310502251199924</v>
      </c>
      <c r="I269" s="1">
        <v>-3.5735701079289206</v>
      </c>
      <c r="J269" s="1">
        <v>4.821392382207188</v>
      </c>
      <c r="K269" s="1">
        <v>-11.072676509332434</v>
      </c>
      <c r="L269" s="1">
        <v>9.794226022679215</v>
      </c>
      <c r="M269" s="1">
        <v>34.409999847412109</v>
      </c>
      <c r="N269" s="1">
        <v>0.98882500012715657</v>
      </c>
      <c r="O269" s="1">
        <v>0.9329846751933194</v>
      </c>
      <c r="P269" s="1">
        <v>0.92255857156666921</v>
      </c>
      <c r="Q269" s="1">
        <v>0.98975625011656021</v>
      </c>
      <c r="R269" s="1">
        <v>0.96533690096206171</v>
      </c>
      <c r="S269" s="1">
        <v>0.95544823119535149</v>
      </c>
      <c r="T269" s="1">
        <v>0.92255857156666921</v>
      </c>
      <c r="U269" s="1">
        <v>0.95544823119535149</v>
      </c>
      <c r="V269" s="1">
        <v>406.790663</v>
      </c>
      <c r="W269" s="1">
        <v>255.106009</v>
      </c>
      <c r="X269" s="1">
        <v>262.000766</v>
      </c>
      <c r="Y269" s="1">
        <v>74463.375599999999</v>
      </c>
      <c r="Z269" s="7">
        <v>23.029487854999999</v>
      </c>
      <c r="AA269" s="7">
        <v>21.826262924000002</v>
      </c>
      <c r="AB269" s="7" t="s">
        <v>444</v>
      </c>
      <c r="AC269" s="7" t="s">
        <v>445</v>
      </c>
      <c r="AD269" s="7">
        <v>20.829505470000001</v>
      </c>
    </row>
    <row r="270" spans="1:30" x14ac:dyDescent="0.25">
      <c r="A270" s="1">
        <v>170120</v>
      </c>
      <c r="B270" s="1">
        <v>20055006</v>
      </c>
      <c r="C270" s="1" t="s">
        <v>460</v>
      </c>
      <c r="D270" s="1">
        <v>111206</v>
      </c>
      <c r="E270" s="1" t="s">
        <v>476</v>
      </c>
      <c r="F270" s="1">
        <v>34203085</v>
      </c>
      <c r="G270" s="1">
        <v>1.83</v>
      </c>
      <c r="H270" s="1">
        <v>9.418636220272095</v>
      </c>
      <c r="I270" s="1">
        <v>6.6780447501543776</v>
      </c>
      <c r="J270" s="1">
        <v>1.3978936918929059</v>
      </c>
      <c r="K270" s="1">
        <v>-4.0351020090274723</v>
      </c>
      <c r="L270" s="1">
        <v>9.3791913574632133</v>
      </c>
      <c r="M270" s="1">
        <v>34.409999847412109</v>
      </c>
      <c r="N270" s="1">
        <v>0.98882500012715657</v>
      </c>
      <c r="O270" s="1">
        <v>0.9329846751933194</v>
      </c>
      <c r="P270" s="1">
        <v>0.92255857156666921</v>
      </c>
      <c r="Q270" s="1">
        <v>0.98975625011656021</v>
      </c>
      <c r="R270" s="1">
        <v>0.96533690096206171</v>
      </c>
      <c r="S270" s="1">
        <v>0.95544823119535149</v>
      </c>
      <c r="T270" s="1">
        <v>0.92255857156666921</v>
      </c>
      <c r="U270" s="1">
        <v>0.95544823119535149</v>
      </c>
      <c r="V270" s="1">
        <v>406.790663</v>
      </c>
      <c r="W270" s="1">
        <v>255.106009</v>
      </c>
      <c r="X270" s="1">
        <v>262.000766</v>
      </c>
      <c r="Y270" s="1">
        <v>74463.375599999999</v>
      </c>
      <c r="Z270" s="7">
        <v>24.092806649</v>
      </c>
      <c r="AA270" s="7">
        <v>23.987719002999999</v>
      </c>
      <c r="AB270" s="7">
        <v>34.242386666000002</v>
      </c>
      <c r="AC270" s="7" t="s">
        <v>445</v>
      </c>
      <c r="AD270" s="7">
        <v>58.902092162999999</v>
      </c>
    </row>
    <row r="271" spans="1:30" x14ac:dyDescent="0.25">
      <c r="A271" s="1">
        <v>170121</v>
      </c>
      <c r="B271" s="1">
        <v>20054006</v>
      </c>
      <c r="C271" s="1" t="s">
        <v>460</v>
      </c>
      <c r="D271" s="1">
        <v>111203</v>
      </c>
      <c r="E271" s="1" t="s">
        <v>476</v>
      </c>
      <c r="F271" s="1">
        <v>34203085</v>
      </c>
      <c r="G271" s="1">
        <v>1.83</v>
      </c>
      <c r="H271" s="1">
        <v>11.940193353573543</v>
      </c>
      <c r="I271" s="1">
        <v>7.9534057375880867</v>
      </c>
      <c r="J271" s="1">
        <v>3.3955231141079829</v>
      </c>
      <c r="K271" s="1">
        <v>-5.9637801935002042</v>
      </c>
      <c r="L271" s="1">
        <v>12.099792717805265</v>
      </c>
      <c r="M271" s="1">
        <v>34.409999847412109</v>
      </c>
      <c r="N271" s="1">
        <v>0.98882500012715657</v>
      </c>
      <c r="O271" s="1">
        <v>0.9329846751933194</v>
      </c>
      <c r="P271" s="1">
        <v>0.92255857156666921</v>
      </c>
      <c r="Q271" s="1">
        <v>0.98975625011656021</v>
      </c>
      <c r="R271" s="1">
        <v>0.96533690096206171</v>
      </c>
      <c r="S271" s="1">
        <v>0.95544823119535149</v>
      </c>
      <c r="T271" s="1">
        <v>0.92255857156666921</v>
      </c>
      <c r="U271" s="1">
        <v>0.95544823119535149</v>
      </c>
      <c r="V271" s="1">
        <v>406.790663</v>
      </c>
      <c r="W271" s="1">
        <v>255.106009</v>
      </c>
      <c r="X271" s="1">
        <v>262.000766</v>
      </c>
      <c r="Y271" s="1">
        <v>74463.375599999999</v>
      </c>
      <c r="Z271" s="7">
        <v>18.450765873000002</v>
      </c>
      <c r="AA271" s="7">
        <v>18.710755789</v>
      </c>
      <c r="AB271" s="7">
        <v>28.591126497000001</v>
      </c>
      <c r="AC271" s="7" t="s">
        <v>445</v>
      </c>
      <c r="AD271" s="7">
        <v>39.529839226999997</v>
      </c>
    </row>
    <row r="272" spans="1:30" x14ac:dyDescent="0.25">
      <c r="A272" s="1">
        <v>170122</v>
      </c>
      <c r="B272" s="1">
        <v>20007000</v>
      </c>
      <c r="C272" s="1" t="s">
        <v>460</v>
      </c>
      <c r="D272" s="1">
        <v>111037</v>
      </c>
      <c r="E272" s="1" t="s">
        <v>476</v>
      </c>
      <c r="F272" s="1">
        <v>34203085</v>
      </c>
      <c r="G272" s="1">
        <v>1.83</v>
      </c>
      <c r="H272" s="1">
        <v>9.6487735694650461</v>
      </c>
      <c r="I272" s="1">
        <v>-2.9217882994729902</v>
      </c>
      <c r="J272" s="1">
        <v>5.2190122305203115</v>
      </c>
      <c r="K272" s="1">
        <v>-10.735474356094485</v>
      </c>
      <c r="L272" s="1">
        <v>9.6209514267834546</v>
      </c>
      <c r="M272" s="1">
        <v>34.409999847412109</v>
      </c>
      <c r="N272" s="1">
        <v>0.98882500012715657</v>
      </c>
      <c r="O272" s="1">
        <v>0.9329846751933194</v>
      </c>
      <c r="P272" s="1">
        <v>0.92255857156666921</v>
      </c>
      <c r="Q272" s="1">
        <v>0.98975625011656021</v>
      </c>
      <c r="R272" s="1">
        <v>0.96533690096206171</v>
      </c>
      <c r="S272" s="1">
        <v>0.95544823119535149</v>
      </c>
      <c r="T272" s="1">
        <v>0.92255857156666921</v>
      </c>
      <c r="U272" s="1">
        <v>0.95544823119535149</v>
      </c>
      <c r="V272" s="1">
        <v>406.790663</v>
      </c>
      <c r="W272" s="1">
        <v>255.106009</v>
      </c>
      <c r="X272" s="1">
        <v>262.000766</v>
      </c>
      <c r="Y272" s="1">
        <v>74463.375599999999</v>
      </c>
      <c r="Z272" s="7">
        <v>23.462262079999999</v>
      </c>
      <c r="AA272" s="7">
        <v>23.391725390000001</v>
      </c>
      <c r="AB272" s="7" t="s">
        <v>444</v>
      </c>
      <c r="AC272" s="7" t="s">
        <v>445</v>
      </c>
      <c r="AD272" s="7">
        <v>21.515172074999999</v>
      </c>
    </row>
    <row r="273" spans="1:30" x14ac:dyDescent="0.25">
      <c r="A273" s="1">
        <v>170123</v>
      </c>
      <c r="B273" s="1">
        <v>20004000</v>
      </c>
      <c r="C273" s="1" t="s">
        <v>460</v>
      </c>
      <c r="D273" s="1">
        <v>111021</v>
      </c>
      <c r="E273" s="1" t="s">
        <v>476</v>
      </c>
      <c r="F273" s="1">
        <v>34203085</v>
      </c>
      <c r="G273" s="1">
        <v>1.83</v>
      </c>
      <c r="H273" s="1">
        <v>2.3940989165089999</v>
      </c>
      <c r="I273" s="1">
        <v>6.5824820761512619</v>
      </c>
      <c r="J273" s="1">
        <v>-8.4527428768181583</v>
      </c>
      <c r="K273" s="1">
        <v>4.5864563356561003</v>
      </c>
      <c r="L273" s="1">
        <v>9.8743379852607163</v>
      </c>
      <c r="M273" s="1">
        <v>34.409999847412109</v>
      </c>
      <c r="N273" s="1">
        <v>0.98882500012715657</v>
      </c>
      <c r="O273" s="1">
        <v>0.9329846751933194</v>
      </c>
      <c r="P273" s="1">
        <v>0.92255857156666921</v>
      </c>
      <c r="Q273" s="1">
        <v>0.98975625011656021</v>
      </c>
      <c r="R273" s="1">
        <v>0.96533690096206171</v>
      </c>
      <c r="S273" s="1">
        <v>0.95544823119535149</v>
      </c>
      <c r="T273" s="1">
        <v>0.92255857156666921</v>
      </c>
      <c r="U273" s="1">
        <v>0.95544823119535149</v>
      </c>
      <c r="V273" s="1">
        <v>406.790663</v>
      </c>
      <c r="W273" s="1">
        <v>255.106009</v>
      </c>
      <c r="X273" s="1">
        <v>262.000766</v>
      </c>
      <c r="Y273" s="1">
        <v>74463.375599999999</v>
      </c>
      <c r="Z273" s="7">
        <v>22.834533070999999</v>
      </c>
      <c r="AA273" s="7">
        <v>97.304307159999993</v>
      </c>
      <c r="AB273" s="7">
        <v>34.754025994999999</v>
      </c>
      <c r="AC273" s="7">
        <v>27.595576129000001</v>
      </c>
      <c r="AD273" s="7" t="s">
        <v>445</v>
      </c>
    </row>
    <row r="274" spans="1:30" x14ac:dyDescent="0.25">
      <c r="A274" s="1">
        <v>170124</v>
      </c>
      <c r="B274" s="1">
        <v>20008000</v>
      </c>
      <c r="C274" s="1" t="s">
        <v>460</v>
      </c>
      <c r="D274" s="1">
        <v>111043</v>
      </c>
      <c r="E274" s="1" t="s">
        <v>476</v>
      </c>
      <c r="F274" s="1">
        <v>34203085</v>
      </c>
      <c r="G274" s="1">
        <v>1.83</v>
      </c>
      <c r="H274" s="1">
        <v>2.7742019209808495</v>
      </c>
      <c r="I274" s="1">
        <v>1.7766315829016752</v>
      </c>
      <c r="J274" s="1">
        <v>-1.8933293265480018</v>
      </c>
      <c r="K274" s="1">
        <v>-2.2428098543738955</v>
      </c>
      <c r="L274" s="1">
        <v>4.0921099874519884</v>
      </c>
      <c r="M274" s="1">
        <v>34.409999847412109</v>
      </c>
      <c r="N274" s="1">
        <v>0.98882500012715657</v>
      </c>
      <c r="O274" s="1">
        <v>0.9329846751933194</v>
      </c>
      <c r="P274" s="1">
        <v>0.92255857156666921</v>
      </c>
      <c r="Q274" s="1">
        <v>0.98975625011656021</v>
      </c>
      <c r="R274" s="1">
        <v>0.96533690096206171</v>
      </c>
      <c r="S274" s="1">
        <v>0.95544823119535149</v>
      </c>
      <c r="T274" s="1">
        <v>0.92255857156666921</v>
      </c>
      <c r="U274" s="1">
        <v>0.95544823119535149</v>
      </c>
      <c r="V274" s="1">
        <v>406.790663</v>
      </c>
      <c r="W274" s="1">
        <v>255.106009</v>
      </c>
      <c r="X274" s="1">
        <v>262.000766</v>
      </c>
      <c r="Y274" s="1">
        <v>74463.375599999999</v>
      </c>
      <c r="Z274" s="7">
        <v>56.513174372999998</v>
      </c>
      <c r="AA274" s="7">
        <v>83.835293883999995</v>
      </c>
      <c r="AB274" s="7">
        <v>131.46991527</v>
      </c>
      <c r="AC274" s="7">
        <v>126.66455843</v>
      </c>
      <c r="AD274" s="7">
        <v>106.77153130000001</v>
      </c>
    </row>
    <row r="275" spans="1:30" x14ac:dyDescent="0.25">
      <c r="A275" s="1">
        <v>170125</v>
      </c>
      <c r="B275" s="1">
        <v>20011000</v>
      </c>
      <c r="C275" s="1" t="s">
        <v>460</v>
      </c>
      <c r="D275" s="1">
        <v>111062</v>
      </c>
      <c r="E275" s="1" t="s">
        <v>476</v>
      </c>
      <c r="F275" s="1">
        <v>34203085</v>
      </c>
      <c r="G275" s="1">
        <v>1.83</v>
      </c>
      <c r="H275" s="1">
        <v>13.197492315447633</v>
      </c>
      <c r="I275" s="1">
        <v>-4.4705276371320402</v>
      </c>
      <c r="J275" s="1">
        <v>5.8011126786262839</v>
      </c>
      <c r="K275" s="1">
        <v>-13.590414628937017</v>
      </c>
      <c r="L275" s="1">
        <v>12.001879144056558</v>
      </c>
      <c r="M275" s="1">
        <v>34.409999847412109</v>
      </c>
      <c r="N275" s="1">
        <v>0.98882500012715657</v>
      </c>
      <c r="O275" s="1">
        <v>0.9329846751933194</v>
      </c>
      <c r="P275" s="1">
        <v>0.92255857156666921</v>
      </c>
      <c r="Q275" s="1">
        <v>0.98975625011656021</v>
      </c>
      <c r="R275" s="1">
        <v>0.96533690096206171</v>
      </c>
      <c r="S275" s="1">
        <v>0.95544823119535149</v>
      </c>
      <c r="T275" s="1">
        <v>0.92255857156666921</v>
      </c>
      <c r="U275" s="1">
        <v>0.95544823119535149</v>
      </c>
      <c r="V275" s="1">
        <v>406.790663</v>
      </c>
      <c r="W275" s="1">
        <v>255.106009</v>
      </c>
      <c r="X275" s="1">
        <v>262.000766</v>
      </c>
      <c r="Y275" s="1">
        <v>74463.375599999999</v>
      </c>
      <c r="Z275" s="7">
        <v>18.609448857</v>
      </c>
      <c r="AA275" s="7">
        <v>16.832951112</v>
      </c>
      <c r="AB275" s="7" t="s">
        <v>444</v>
      </c>
      <c r="AC275" s="7" t="s">
        <v>445</v>
      </c>
      <c r="AD275" s="7">
        <v>16.785406775999999</v>
      </c>
    </row>
    <row r="276" spans="1:30" x14ac:dyDescent="0.25">
      <c r="A276" s="1">
        <v>170126</v>
      </c>
      <c r="B276" s="1">
        <v>20021000</v>
      </c>
      <c r="C276" s="1" t="s">
        <v>460</v>
      </c>
      <c r="D276" s="1">
        <v>111115</v>
      </c>
      <c r="E276" s="1" t="s">
        <v>476</v>
      </c>
      <c r="F276" s="1">
        <v>34203085</v>
      </c>
      <c r="G276" s="1">
        <v>1.83</v>
      </c>
      <c r="H276" s="1">
        <v>5.6665360980560173</v>
      </c>
      <c r="I276" s="1">
        <v>2.6027033948024023</v>
      </c>
      <c r="J276" s="1">
        <v>2.2736305046620333</v>
      </c>
      <c r="K276" s="1">
        <v>-4.2989012220154477</v>
      </c>
      <c r="L276" s="1">
        <v>6.0444885894816238</v>
      </c>
      <c r="M276" s="1">
        <v>34.409999847412109</v>
      </c>
      <c r="N276" s="1">
        <v>0.98882500012715657</v>
      </c>
      <c r="O276" s="1">
        <v>0.9329846751933194</v>
      </c>
      <c r="P276" s="1">
        <v>0.92255857156666921</v>
      </c>
      <c r="Q276" s="1">
        <v>0.98975625011656021</v>
      </c>
      <c r="R276" s="1">
        <v>0.96533690096206171</v>
      </c>
      <c r="S276" s="1">
        <v>0.95544823119535149</v>
      </c>
      <c r="T276" s="1">
        <v>0.92255857156666921</v>
      </c>
      <c r="U276" s="1">
        <v>0.95544823119535149</v>
      </c>
      <c r="V276" s="1">
        <v>406.790663</v>
      </c>
      <c r="W276" s="1">
        <v>255.106009</v>
      </c>
      <c r="X276" s="1">
        <v>262.000766</v>
      </c>
      <c r="Y276" s="1">
        <v>74463.375599999999</v>
      </c>
      <c r="Z276" s="7">
        <v>37.936335436</v>
      </c>
      <c r="AA276" s="7">
        <v>40.533351449000001</v>
      </c>
      <c r="AB276" s="7">
        <v>89.425299989999999</v>
      </c>
      <c r="AC276" s="7" t="s">
        <v>445</v>
      </c>
      <c r="AD276" s="7">
        <v>55.226240136000001</v>
      </c>
    </row>
    <row r="277" spans="1:30" x14ac:dyDescent="0.25">
      <c r="A277" s="1">
        <v>170127</v>
      </c>
      <c r="B277" s="1">
        <v>20019000</v>
      </c>
      <c r="C277" s="1" t="s">
        <v>460</v>
      </c>
      <c r="D277" s="1">
        <v>111105</v>
      </c>
      <c r="E277" s="1" t="s">
        <v>476</v>
      </c>
      <c r="F277" s="1">
        <v>34203085</v>
      </c>
      <c r="G277" s="1">
        <v>1.83</v>
      </c>
      <c r="H277" s="1">
        <v>4.6539611261377516</v>
      </c>
      <c r="I277" s="1">
        <v>1.7361150509253211</v>
      </c>
      <c r="J277" s="1">
        <v>1.9597424168961726</v>
      </c>
      <c r="K277" s="1">
        <v>-3.9447148209722918</v>
      </c>
      <c r="L277" s="1">
        <v>5.0524391361958987</v>
      </c>
      <c r="M277" s="1">
        <v>34.409999847412109</v>
      </c>
      <c r="N277" s="1">
        <v>0.98882500012715657</v>
      </c>
      <c r="O277" s="1">
        <v>0.9329846751933194</v>
      </c>
      <c r="P277" s="1">
        <v>0.92255857156666921</v>
      </c>
      <c r="Q277" s="1">
        <v>0.98975625011656021</v>
      </c>
      <c r="R277" s="1">
        <v>0.96533690096206171</v>
      </c>
      <c r="S277" s="1">
        <v>0.95544823119535149</v>
      </c>
      <c r="T277" s="1">
        <v>0.92255857156666921</v>
      </c>
      <c r="U277" s="1">
        <v>0.95544823119535149</v>
      </c>
      <c r="V277" s="1">
        <v>406.790663</v>
      </c>
      <c r="W277" s="1">
        <v>255.106009</v>
      </c>
      <c r="X277" s="1">
        <v>262.000766</v>
      </c>
      <c r="Y277" s="1">
        <v>74463.375599999999</v>
      </c>
      <c r="Z277" s="7">
        <v>45.581508241000002</v>
      </c>
      <c r="AA277" s="7">
        <v>49.569875613999997</v>
      </c>
      <c r="AB277" s="7">
        <v>134.56142788</v>
      </c>
      <c r="AC277" s="7" t="s">
        <v>445</v>
      </c>
      <c r="AD277" s="7">
        <v>60.274658219999999</v>
      </c>
    </row>
    <row r="278" spans="1:30" x14ac:dyDescent="0.25">
      <c r="A278" s="1">
        <v>170128</v>
      </c>
      <c r="B278" s="1">
        <v>20020000</v>
      </c>
      <c r="C278" s="1" t="s">
        <v>460</v>
      </c>
      <c r="D278" s="1">
        <v>111110</v>
      </c>
      <c r="E278" s="1" t="s">
        <v>476</v>
      </c>
      <c r="F278" s="1">
        <v>34203085</v>
      </c>
      <c r="G278" s="1">
        <v>1.83</v>
      </c>
      <c r="H278" s="1">
        <v>4.953276042214636</v>
      </c>
      <c r="I278" s="1">
        <v>2.0302495236583535</v>
      </c>
      <c r="J278" s="1">
        <v>2.0142338428995461</v>
      </c>
      <c r="K278" s="1">
        <v>-4.0063265177056557</v>
      </c>
      <c r="L278" s="1">
        <v>5.3296369446878415</v>
      </c>
      <c r="M278" s="1">
        <v>34.409999847412109</v>
      </c>
      <c r="N278" s="1">
        <v>0.98882500012715657</v>
      </c>
      <c r="O278" s="1">
        <v>0.9329846751933194</v>
      </c>
      <c r="P278" s="1">
        <v>0.92255857156666921</v>
      </c>
      <c r="Q278" s="1">
        <v>0.98975625011656021</v>
      </c>
      <c r="R278" s="1">
        <v>0.96533690096206171</v>
      </c>
      <c r="S278" s="1">
        <v>0.95544823119535149</v>
      </c>
      <c r="T278" s="1">
        <v>0.92255857156666921</v>
      </c>
      <c r="U278" s="1">
        <v>0.95544823119535149</v>
      </c>
      <c r="V278" s="1">
        <v>406.790663</v>
      </c>
      <c r="W278" s="1">
        <v>255.106009</v>
      </c>
      <c r="X278" s="1">
        <v>262.000766</v>
      </c>
      <c r="Y278" s="1">
        <v>74463.375599999999</v>
      </c>
      <c r="Z278" s="7">
        <v>43.158774360000002</v>
      </c>
      <c r="AA278" s="7">
        <v>46.514056001999997</v>
      </c>
      <c r="AB278" s="7">
        <v>114.9218276</v>
      </c>
      <c r="AC278" s="7" t="s">
        <v>445</v>
      </c>
      <c r="AD278" s="7">
        <v>59.332339703999999</v>
      </c>
    </row>
    <row r="279" spans="1:30" x14ac:dyDescent="0.25">
      <c r="A279" s="1">
        <v>170129</v>
      </c>
      <c r="B279" s="1">
        <v>20032000</v>
      </c>
      <c r="C279" s="1" t="s">
        <v>460</v>
      </c>
      <c r="D279" s="1">
        <v>111167</v>
      </c>
      <c r="E279" s="1" t="s">
        <v>476</v>
      </c>
      <c r="F279" s="1">
        <v>34203085</v>
      </c>
      <c r="G279" s="1">
        <v>1.83</v>
      </c>
      <c r="H279" s="1">
        <v>5.8148254458260631</v>
      </c>
      <c r="I279" s="1">
        <v>-5.2067757267162067</v>
      </c>
      <c r="J279" s="1">
        <v>-7.897928255085529E-2</v>
      </c>
      <c r="K279" s="1">
        <v>-5.541809186540843</v>
      </c>
      <c r="L279" s="1">
        <v>5.8655930557408116</v>
      </c>
      <c r="M279" s="1">
        <v>34.409999847412109</v>
      </c>
      <c r="N279" s="1">
        <v>0.98882500012715657</v>
      </c>
      <c r="O279" s="1">
        <v>0.9329846751933194</v>
      </c>
      <c r="P279" s="1">
        <v>0.92255857156666921</v>
      </c>
      <c r="Q279" s="1">
        <v>0.98975625011656021</v>
      </c>
      <c r="R279" s="1">
        <v>0.96533690096206171</v>
      </c>
      <c r="S279" s="1">
        <v>0.95544823119535149</v>
      </c>
      <c r="T279" s="1">
        <v>0.92255857156666921</v>
      </c>
      <c r="U279" s="1">
        <v>0.95544823119535149</v>
      </c>
      <c r="V279" s="1">
        <v>406.790663</v>
      </c>
      <c r="W279" s="1">
        <v>255.106009</v>
      </c>
      <c r="X279" s="1">
        <v>262.000766</v>
      </c>
      <c r="Y279" s="1">
        <v>74463.375599999999</v>
      </c>
      <c r="Z279" s="7">
        <v>39.123860114999999</v>
      </c>
      <c r="AA279" s="7">
        <v>39.474170282999999</v>
      </c>
      <c r="AB279" s="7" t="s">
        <v>444</v>
      </c>
      <c r="AC279" s="7">
        <v>3059.4361628000001</v>
      </c>
      <c r="AD279" s="7">
        <v>42.615910309</v>
      </c>
    </row>
    <row r="280" spans="1:30" x14ac:dyDescent="0.25">
      <c r="A280" s="1">
        <v>170130</v>
      </c>
      <c r="B280" s="1">
        <v>20013000</v>
      </c>
      <c r="C280" s="1" t="s">
        <v>447</v>
      </c>
      <c r="D280" s="1">
        <v>111076</v>
      </c>
      <c r="E280" s="1" t="s">
        <v>478</v>
      </c>
      <c r="F280" s="1">
        <v>34203085</v>
      </c>
      <c r="G280" s="1">
        <v>1.83</v>
      </c>
      <c r="H280" s="1">
        <v>21.595444394719191</v>
      </c>
      <c r="I280" s="1">
        <v>-15.599389483675544</v>
      </c>
      <c r="J280" s="1">
        <v>2.344008497309745</v>
      </c>
      <c r="K280" s="1">
        <v>-20.70782751050259</v>
      </c>
      <c r="L280" s="1">
        <v>20.551096076966569</v>
      </c>
      <c r="M280" s="1">
        <v>59.040000915527344</v>
      </c>
      <c r="N280" s="1">
        <v>0.96829999923706056</v>
      </c>
      <c r="O280" s="1">
        <v>0.9329846751933194</v>
      </c>
      <c r="P280" s="1">
        <v>0.90340906027788037</v>
      </c>
      <c r="Q280" s="1">
        <v>0.97094166596730558</v>
      </c>
      <c r="R280" s="1">
        <v>0.96533690096206171</v>
      </c>
      <c r="S280" s="1">
        <v>0.9372858188398201</v>
      </c>
      <c r="T280" s="1">
        <v>0.90340906027788037</v>
      </c>
      <c r="U280" s="1">
        <v>0.9372858188398201</v>
      </c>
      <c r="V280" s="1">
        <v>406.790663</v>
      </c>
      <c r="W280" s="1">
        <v>255.106009</v>
      </c>
      <c r="X280" s="1">
        <v>262.000766</v>
      </c>
      <c r="Y280" s="1">
        <v>74463.375599999999</v>
      </c>
      <c r="Z280" s="7">
        <v>10.2142476</v>
      </c>
      <c r="AA280" s="7">
        <v>9.6719304150000003</v>
      </c>
      <c r="AB280" s="7" t="s">
        <v>444</v>
      </c>
      <c r="AC280" s="7" t="s">
        <v>445</v>
      </c>
      <c r="AD280" s="7">
        <v>10.430164061999999</v>
      </c>
    </row>
    <row r="281" spans="1:30" x14ac:dyDescent="0.25">
      <c r="A281" s="1">
        <v>170131</v>
      </c>
      <c r="B281" s="1">
        <v>20012000</v>
      </c>
      <c r="C281" s="1" t="s">
        <v>447</v>
      </c>
      <c r="D281" s="1">
        <v>111069</v>
      </c>
      <c r="E281" s="1" t="s">
        <v>478</v>
      </c>
      <c r="F281" s="1">
        <v>34203085</v>
      </c>
      <c r="G281" s="1">
        <v>1.83</v>
      </c>
      <c r="H281" s="1">
        <v>-0.90191527719630349</v>
      </c>
      <c r="I281" s="1">
        <v>5.86095698240368</v>
      </c>
      <c r="J281" s="1">
        <v>-9.4466488265702733</v>
      </c>
      <c r="K281" s="1">
        <v>4.1801920366458072</v>
      </c>
      <c r="L281" s="1">
        <v>9.0307960510810599</v>
      </c>
      <c r="M281" s="1">
        <v>59.040000915527344</v>
      </c>
      <c r="N281" s="1">
        <v>0.96829999923706056</v>
      </c>
      <c r="O281" s="1">
        <v>0.9329846751933194</v>
      </c>
      <c r="P281" s="1">
        <v>0.90340906027788037</v>
      </c>
      <c r="Q281" s="1">
        <v>0.97094166596730558</v>
      </c>
      <c r="R281" s="1">
        <v>0.96533690096206171</v>
      </c>
      <c r="S281" s="1">
        <v>0.9372858188398201</v>
      </c>
      <c r="T281" s="1">
        <v>0.90340906027788037</v>
      </c>
      <c r="U281" s="1">
        <v>0.9372858188398201</v>
      </c>
      <c r="V281" s="1">
        <v>406.790663</v>
      </c>
      <c r="W281" s="1">
        <v>255.106009</v>
      </c>
      <c r="X281" s="1">
        <v>262.000766</v>
      </c>
      <c r="Y281" s="1">
        <v>74463.375599999999</v>
      </c>
      <c r="Z281" s="7">
        <v>24.519907498999999</v>
      </c>
      <c r="AA281" s="7" t="s">
        <v>444</v>
      </c>
      <c r="AB281" s="7">
        <v>38.322090326999998</v>
      </c>
      <c r="AC281" s="7">
        <v>24.055855271999999</v>
      </c>
      <c r="AD281" s="7" t="s">
        <v>445</v>
      </c>
    </row>
    <row r="282" spans="1:30" x14ac:dyDescent="0.25">
      <c r="A282" s="1">
        <v>170132</v>
      </c>
      <c r="B282" s="1">
        <v>20002000</v>
      </c>
      <c r="C282" s="1" t="s">
        <v>447</v>
      </c>
      <c r="D282" s="1">
        <v>111010</v>
      </c>
      <c r="E282" s="1" t="s">
        <v>478</v>
      </c>
      <c r="F282" s="1">
        <v>34203085</v>
      </c>
      <c r="G282" s="1">
        <v>1.83</v>
      </c>
      <c r="H282" s="1">
        <v>-1.3030550824088123</v>
      </c>
      <c r="I282" s="1">
        <v>6.0160399979169163</v>
      </c>
      <c r="J282" s="1">
        <v>-9.5970962255579373</v>
      </c>
      <c r="K282" s="1">
        <v>3.8892171805991005</v>
      </c>
      <c r="L282" s="1">
        <v>9.0176546284472394</v>
      </c>
      <c r="M282" s="1">
        <v>59.040000915527344</v>
      </c>
      <c r="N282" s="1">
        <v>0.96829999923706056</v>
      </c>
      <c r="O282" s="1">
        <v>0.9329846751933194</v>
      </c>
      <c r="P282" s="1">
        <v>0.90340906027788037</v>
      </c>
      <c r="Q282" s="1">
        <v>0.97094166596730558</v>
      </c>
      <c r="R282" s="1">
        <v>0.96533690096206171</v>
      </c>
      <c r="S282" s="1">
        <v>0.9372858188398201</v>
      </c>
      <c r="T282" s="1">
        <v>0.90340906027788037</v>
      </c>
      <c r="U282" s="1">
        <v>0.9372858188398201</v>
      </c>
      <c r="V282" s="1">
        <v>406.790663</v>
      </c>
      <c r="W282" s="1">
        <v>255.106009</v>
      </c>
      <c r="X282" s="1">
        <v>262.000766</v>
      </c>
      <c r="Y282" s="1">
        <v>74463.375599999999</v>
      </c>
      <c r="Z282" s="7">
        <v>24.557097643999999</v>
      </c>
      <c r="AA282" s="7" t="s">
        <v>444</v>
      </c>
      <c r="AB282" s="7">
        <v>37.308435439999997</v>
      </c>
      <c r="AC282" s="7">
        <v>23.663071021</v>
      </c>
      <c r="AD282" s="7" t="s">
        <v>445</v>
      </c>
    </row>
    <row r="283" spans="1:30" x14ac:dyDescent="0.25">
      <c r="A283" s="1">
        <v>170133</v>
      </c>
      <c r="B283" s="1">
        <v>20001000</v>
      </c>
      <c r="C283" s="1" t="s">
        <v>447</v>
      </c>
      <c r="D283" s="1">
        <v>111005</v>
      </c>
      <c r="E283" s="1" t="s">
        <v>478</v>
      </c>
      <c r="F283" s="1">
        <v>34203085</v>
      </c>
      <c r="G283" s="1">
        <v>1.83</v>
      </c>
      <c r="H283" s="1">
        <v>18.14988010581683</v>
      </c>
      <c r="I283" s="1">
        <v>-5.5622191380870323</v>
      </c>
      <c r="J283" s="1">
        <v>7.5692517683965725</v>
      </c>
      <c r="K283" s="1">
        <v>-17.887880045226868</v>
      </c>
      <c r="L283" s="1">
        <v>15.858615842737253</v>
      </c>
      <c r="M283" s="1">
        <v>59.040000915527344</v>
      </c>
      <c r="N283" s="1">
        <v>0.96829999923706056</v>
      </c>
      <c r="O283" s="1">
        <v>0.9329846751933194</v>
      </c>
      <c r="P283" s="1">
        <v>0.90340906027788037</v>
      </c>
      <c r="Q283" s="1">
        <v>0.97094166596730558</v>
      </c>
      <c r="R283" s="1">
        <v>0.96533690096206171</v>
      </c>
      <c r="S283" s="1">
        <v>0.9372858188398201</v>
      </c>
      <c r="T283" s="1">
        <v>0.90340906027788037</v>
      </c>
      <c r="U283" s="1">
        <v>0.9372858188398201</v>
      </c>
      <c r="V283" s="1">
        <v>406.790663</v>
      </c>
      <c r="W283" s="1">
        <v>255.106009</v>
      </c>
      <c r="X283" s="1">
        <v>262.000766</v>
      </c>
      <c r="Y283" s="1">
        <v>74463.375599999999</v>
      </c>
      <c r="Z283" s="7">
        <v>13.532483928</v>
      </c>
      <c r="AA283" s="7">
        <v>11.697884422</v>
      </c>
      <c r="AB283" s="7" t="s">
        <v>444</v>
      </c>
      <c r="AC283" s="7" t="s">
        <v>445</v>
      </c>
      <c r="AD283" s="7">
        <v>12.232080335999999</v>
      </c>
    </row>
    <row r="284" spans="1:30" x14ac:dyDescent="0.25">
      <c r="A284" s="1">
        <v>170134</v>
      </c>
      <c r="B284" s="1">
        <v>20006000</v>
      </c>
      <c r="C284" s="1" t="s">
        <v>447</v>
      </c>
      <c r="D284" s="1">
        <v>111032</v>
      </c>
      <c r="E284" s="1" t="s">
        <v>478</v>
      </c>
      <c r="F284" s="1">
        <v>34203085</v>
      </c>
      <c r="G284" s="1">
        <v>1.83</v>
      </c>
      <c r="H284" s="1">
        <v>3.8795037472230662</v>
      </c>
      <c r="I284" s="1">
        <v>6.1831106378880989</v>
      </c>
      <c r="J284" s="1">
        <v>-5.6795741836840312</v>
      </c>
      <c r="K284" s="1">
        <v>2.0774532872378542</v>
      </c>
      <c r="L284" s="1">
        <v>8.3303948266994716</v>
      </c>
      <c r="M284" s="1">
        <v>59.040000915527344</v>
      </c>
      <c r="N284" s="1">
        <v>0.96829999923706056</v>
      </c>
      <c r="O284" s="1">
        <v>0.9329846751933194</v>
      </c>
      <c r="P284" s="1">
        <v>0.90340906027788037</v>
      </c>
      <c r="Q284" s="1">
        <v>0.97094166596730558</v>
      </c>
      <c r="R284" s="1">
        <v>0.96533690096206171</v>
      </c>
      <c r="S284" s="1">
        <v>0.9372858188398201</v>
      </c>
      <c r="T284" s="1">
        <v>0.90340906027788037</v>
      </c>
      <c r="U284" s="1">
        <v>0.9372858188398201</v>
      </c>
      <c r="V284" s="1">
        <v>406.790663</v>
      </c>
      <c r="W284" s="1">
        <v>255.106009</v>
      </c>
      <c r="X284" s="1">
        <v>262.000766</v>
      </c>
      <c r="Y284" s="1">
        <v>74463.375599999999</v>
      </c>
      <c r="Z284" s="7">
        <v>26.665565037</v>
      </c>
      <c r="AA284" s="7">
        <v>58.405814475</v>
      </c>
      <c r="AB284" s="7">
        <v>36.273322985999997</v>
      </c>
      <c r="AC284" s="7">
        <v>40.674579493000003</v>
      </c>
      <c r="AD284" s="7" t="s">
        <v>445</v>
      </c>
    </row>
    <row r="285" spans="1:30" x14ac:dyDescent="0.25">
      <c r="A285" s="1">
        <v>170135</v>
      </c>
      <c r="B285" s="1">
        <v>20005000</v>
      </c>
      <c r="C285" s="1" t="s">
        <v>447</v>
      </c>
      <c r="D285" s="1">
        <v>111027</v>
      </c>
      <c r="E285" s="1" t="s">
        <v>478</v>
      </c>
      <c r="F285" s="1">
        <v>34203085</v>
      </c>
      <c r="G285" s="1">
        <v>1.83</v>
      </c>
      <c r="H285" s="1">
        <v>19.084474694800868</v>
      </c>
      <c r="I285" s="1">
        <v>-5.0599473036788121</v>
      </c>
      <c r="J285" s="1">
        <v>9.1324215802690532</v>
      </c>
      <c r="K285" s="1">
        <v>-19.136412647507164</v>
      </c>
      <c r="L285" s="1">
        <v>17.178994154641103</v>
      </c>
      <c r="M285" s="1">
        <v>59.040000915527344</v>
      </c>
      <c r="N285" s="1">
        <v>0.96829999923706056</v>
      </c>
      <c r="O285" s="1">
        <v>0.9329846751933194</v>
      </c>
      <c r="P285" s="1">
        <v>0.90340906027788037</v>
      </c>
      <c r="Q285" s="1">
        <v>0.97094166596730558</v>
      </c>
      <c r="R285" s="1">
        <v>0.96533690096206171</v>
      </c>
      <c r="S285" s="1">
        <v>0.9372858188398201</v>
      </c>
      <c r="T285" s="1">
        <v>0.90340906027788037</v>
      </c>
      <c r="U285" s="1">
        <v>0.9372858188398201</v>
      </c>
      <c r="V285" s="1">
        <v>406.790663</v>
      </c>
      <c r="W285" s="1">
        <v>255.106009</v>
      </c>
      <c r="X285" s="1">
        <v>262.000766</v>
      </c>
      <c r="Y285" s="1">
        <v>74463.375599999999</v>
      </c>
      <c r="Z285" s="7">
        <v>12.415516519000001</v>
      </c>
      <c r="AA285" s="7">
        <v>11.076050483</v>
      </c>
      <c r="AB285" s="7" t="s">
        <v>444</v>
      </c>
      <c r="AC285" s="7" t="s">
        <v>445</v>
      </c>
      <c r="AD285" s="7">
        <v>11.36876891</v>
      </c>
    </row>
    <row r="286" spans="1:30" x14ac:dyDescent="0.25">
      <c r="A286" s="1">
        <v>170136</v>
      </c>
      <c r="B286" s="1">
        <v>20010000</v>
      </c>
      <c r="C286" s="1" t="s">
        <v>447</v>
      </c>
      <c r="D286" s="1">
        <v>111058</v>
      </c>
      <c r="E286" s="1" t="s">
        <v>478</v>
      </c>
      <c r="F286" s="1">
        <v>34203085</v>
      </c>
      <c r="G286" s="1">
        <v>1.83</v>
      </c>
      <c r="H286" s="1">
        <v>-2.1274608464622196</v>
      </c>
      <c r="I286" s="1">
        <v>1.7852370494110334</v>
      </c>
      <c r="J286" s="1">
        <v>-7.5714865764026733</v>
      </c>
      <c r="K286" s="1">
        <v>-5.515936376858642</v>
      </c>
      <c r="L286" s="1">
        <v>6.7638788682066533</v>
      </c>
      <c r="M286" s="1">
        <v>59.040000915527344</v>
      </c>
      <c r="N286" s="1">
        <v>0.96829999923706056</v>
      </c>
      <c r="O286" s="1">
        <v>0.9329846751933194</v>
      </c>
      <c r="P286" s="1">
        <v>0.90340906027788037</v>
      </c>
      <c r="Q286" s="1">
        <v>0.97094166596730558</v>
      </c>
      <c r="R286" s="1">
        <v>0.96533690096206171</v>
      </c>
      <c r="S286" s="1">
        <v>0.9372858188398201</v>
      </c>
      <c r="T286" s="1">
        <v>0.90340906027788037</v>
      </c>
      <c r="U286" s="1">
        <v>0.9372858188398201</v>
      </c>
      <c r="V286" s="1">
        <v>406.790663</v>
      </c>
      <c r="W286" s="1">
        <v>255.106009</v>
      </c>
      <c r="X286" s="1">
        <v>262.000766</v>
      </c>
      <c r="Y286" s="1">
        <v>74463.375599999999</v>
      </c>
      <c r="Z286" s="7">
        <v>33.072916495000001</v>
      </c>
      <c r="AA286" s="7" t="s">
        <v>444</v>
      </c>
      <c r="AB286" s="7">
        <v>128.09494565</v>
      </c>
      <c r="AC286" s="7">
        <v>30.261214481</v>
      </c>
      <c r="AD286" s="7">
        <v>41.910912967999998</v>
      </c>
    </row>
    <row r="287" spans="1:30" x14ac:dyDescent="0.25">
      <c r="A287" s="1">
        <v>170137</v>
      </c>
      <c r="B287" s="1">
        <v>20009000</v>
      </c>
      <c r="C287" s="1" t="s">
        <v>447</v>
      </c>
      <c r="D287" s="1">
        <v>111051</v>
      </c>
      <c r="E287" s="1" t="s">
        <v>478</v>
      </c>
      <c r="F287" s="1">
        <v>34203085</v>
      </c>
      <c r="G287" s="1">
        <v>1.83</v>
      </c>
      <c r="H287" s="1">
        <v>12.098782575138012</v>
      </c>
      <c r="I287" s="1">
        <v>-5.4337378505936185</v>
      </c>
      <c r="J287" s="1">
        <v>2.6142092772920105</v>
      </c>
      <c r="K287" s="1">
        <v>-11.672139506918661</v>
      </c>
      <c r="L287" s="1">
        <v>11.026608723821788</v>
      </c>
      <c r="M287" s="1">
        <v>59.040000915527344</v>
      </c>
      <c r="N287" s="1">
        <v>0.96829999923706056</v>
      </c>
      <c r="O287" s="1">
        <v>0.9329846751933194</v>
      </c>
      <c r="P287" s="1">
        <v>0.90340906027788037</v>
      </c>
      <c r="Q287" s="1">
        <v>0.97094166596730558</v>
      </c>
      <c r="R287" s="1">
        <v>0.96533690096206171</v>
      </c>
      <c r="S287" s="1">
        <v>0.9372858188398201</v>
      </c>
      <c r="T287" s="1">
        <v>0.90340906027788037</v>
      </c>
      <c r="U287" s="1">
        <v>0.9372858188398201</v>
      </c>
      <c r="V287" s="1">
        <v>406.790663</v>
      </c>
      <c r="W287" s="1">
        <v>255.106009</v>
      </c>
      <c r="X287" s="1">
        <v>262.000766</v>
      </c>
      <c r="Y287" s="1">
        <v>74463.375599999999</v>
      </c>
      <c r="Z287" s="7">
        <v>19.900812355999999</v>
      </c>
      <c r="AA287" s="7">
        <v>18.048617364999998</v>
      </c>
      <c r="AB287" s="7" t="s">
        <v>444</v>
      </c>
      <c r="AC287" s="7" t="s">
        <v>445</v>
      </c>
      <c r="AD287" s="7">
        <v>19.278532969</v>
      </c>
    </row>
    <row r="288" spans="1:30" x14ac:dyDescent="0.25">
      <c r="A288" s="1">
        <v>170138</v>
      </c>
      <c r="B288" s="1">
        <v>20092000</v>
      </c>
      <c r="C288" s="1" t="s">
        <v>447</v>
      </c>
      <c r="D288" s="1">
        <v>111223</v>
      </c>
      <c r="E288" s="1" t="s">
        <v>478</v>
      </c>
      <c r="F288" s="1">
        <v>34203085</v>
      </c>
      <c r="G288" s="1">
        <v>1.83</v>
      </c>
      <c r="H288" s="1">
        <v>5.0225553938226213</v>
      </c>
      <c r="I288" s="1">
        <v>-4.1994673864546899</v>
      </c>
      <c r="J288" s="1">
        <v>-3.7043939070092722</v>
      </c>
      <c r="K288" s="1">
        <v>-6.1918852802003306</v>
      </c>
      <c r="L288" s="1">
        <v>7.588750196026365</v>
      </c>
      <c r="M288" s="1">
        <v>59.040000915527344</v>
      </c>
      <c r="N288" s="1">
        <v>0.96829999923706056</v>
      </c>
      <c r="O288" s="1">
        <v>0.9329846751933194</v>
      </c>
      <c r="P288" s="1">
        <v>0.90340906027788037</v>
      </c>
      <c r="Q288" s="1">
        <v>0.97094166596730558</v>
      </c>
      <c r="R288" s="1">
        <v>0.96533690096206171</v>
      </c>
      <c r="S288" s="1">
        <v>0.9372858188398201</v>
      </c>
      <c r="T288" s="1">
        <v>0.90340906027788037</v>
      </c>
      <c r="U288" s="1">
        <v>0.9372858188398201</v>
      </c>
      <c r="V288" s="1">
        <v>406.790663</v>
      </c>
      <c r="W288" s="1">
        <v>255.106009</v>
      </c>
      <c r="X288" s="1">
        <v>262.000766</v>
      </c>
      <c r="Y288" s="1">
        <v>74463.375599999999</v>
      </c>
      <c r="Z288" s="7">
        <v>29.369306394999999</v>
      </c>
      <c r="AA288" s="7">
        <v>44.886020520000002</v>
      </c>
      <c r="AB288" s="7" t="s">
        <v>444</v>
      </c>
      <c r="AC288" s="7">
        <v>62.895436539999999</v>
      </c>
      <c r="AD288" s="7">
        <v>37.226461747000002</v>
      </c>
    </row>
    <row r="289" spans="1:30" x14ac:dyDescent="0.25">
      <c r="A289" s="1">
        <v>170139</v>
      </c>
      <c r="B289" s="1">
        <v>21001000</v>
      </c>
      <c r="C289" s="1" t="s">
        <v>447</v>
      </c>
      <c r="D289" s="1">
        <v>111235</v>
      </c>
      <c r="E289" s="1" t="s">
        <v>478</v>
      </c>
      <c r="F289" s="1">
        <v>34203085</v>
      </c>
      <c r="G289" s="1">
        <v>1.83</v>
      </c>
      <c r="H289" s="1">
        <v>7.2063671108037264</v>
      </c>
      <c r="I289" s="1">
        <v>-6.2605658806337878</v>
      </c>
      <c r="J289" s="1">
        <v>-1.3042572960794052</v>
      </c>
      <c r="K289" s="1">
        <v>-7.135437063811799</v>
      </c>
      <c r="L289" s="1">
        <v>7.939773555638042</v>
      </c>
      <c r="M289" s="1">
        <v>59.040000915527344</v>
      </c>
      <c r="N289" s="1">
        <v>0.96829999923706056</v>
      </c>
      <c r="O289" s="1">
        <v>0.9329846751933194</v>
      </c>
      <c r="P289" s="1">
        <v>0.90340906027788037</v>
      </c>
      <c r="Q289" s="1">
        <v>0.97094166596730558</v>
      </c>
      <c r="R289" s="1">
        <v>0.96533690096206171</v>
      </c>
      <c r="S289" s="1">
        <v>0.9372858188398201</v>
      </c>
      <c r="T289" s="1">
        <v>0.90340906027788037</v>
      </c>
      <c r="U289" s="1">
        <v>0.9372858188398201</v>
      </c>
      <c r="V289" s="1">
        <v>406.790663</v>
      </c>
      <c r="W289" s="1">
        <v>255.106009</v>
      </c>
      <c r="X289" s="1">
        <v>262.000766</v>
      </c>
      <c r="Y289" s="1">
        <v>74463.375599999999</v>
      </c>
      <c r="Z289" s="7">
        <v>28.026656522</v>
      </c>
      <c r="AA289" s="7">
        <v>30.980757615999998</v>
      </c>
      <c r="AB289" s="7" t="s">
        <v>444</v>
      </c>
      <c r="AC289" s="7">
        <v>180.47789283</v>
      </c>
      <c r="AD289" s="7">
        <v>32.171600238000003</v>
      </c>
    </row>
    <row r="290" spans="1:30" x14ac:dyDescent="0.25">
      <c r="A290" s="1">
        <v>170140</v>
      </c>
      <c r="B290" s="1">
        <v>26001000</v>
      </c>
      <c r="C290" s="1" t="s">
        <v>447</v>
      </c>
      <c r="D290" s="1">
        <v>111253</v>
      </c>
      <c r="E290" s="1" t="s">
        <v>478</v>
      </c>
      <c r="F290" s="1">
        <v>34203085</v>
      </c>
      <c r="G290" s="1">
        <v>1.83</v>
      </c>
      <c r="H290" s="1">
        <v>7.1257270754066644</v>
      </c>
      <c r="I290" s="1">
        <v>-6.0888119109077037</v>
      </c>
      <c r="J290" s="1">
        <v>-1.0293670948389009</v>
      </c>
      <c r="K290" s="1">
        <v>-6.9094416603239006</v>
      </c>
      <c r="L290" s="1">
        <v>7.6928284669884901</v>
      </c>
      <c r="M290" s="1">
        <v>59.040000915527344</v>
      </c>
      <c r="N290" s="1">
        <v>0.96829999923706056</v>
      </c>
      <c r="O290" s="1">
        <v>0.9329846751933194</v>
      </c>
      <c r="P290" s="1">
        <v>0.90340906027788037</v>
      </c>
      <c r="Q290" s="1">
        <v>0.97094166596730558</v>
      </c>
      <c r="R290" s="1">
        <v>0.96533690096206171</v>
      </c>
      <c r="S290" s="1">
        <v>0.9372858188398201</v>
      </c>
      <c r="T290" s="1">
        <v>0.90340906027788037</v>
      </c>
      <c r="U290" s="1">
        <v>0.9372858188398201</v>
      </c>
      <c r="V290" s="1">
        <v>406.790663</v>
      </c>
      <c r="W290" s="1">
        <v>255.106009</v>
      </c>
      <c r="X290" s="1">
        <v>262.000766</v>
      </c>
      <c r="Y290" s="1">
        <v>74463.375599999999</v>
      </c>
      <c r="Z290" s="7">
        <v>28.958432174999999</v>
      </c>
      <c r="AA290" s="7">
        <v>31.342675691</v>
      </c>
      <c r="AB290" s="7" t="s">
        <v>444</v>
      </c>
      <c r="AC290" s="7">
        <v>228.9411619</v>
      </c>
      <c r="AD290" s="7">
        <v>33.256583591000002</v>
      </c>
    </row>
    <row r="291" spans="1:30" x14ac:dyDescent="0.25">
      <c r="A291" s="1">
        <v>170141</v>
      </c>
      <c r="B291" s="1">
        <v>21002000</v>
      </c>
      <c r="C291" s="1" t="s">
        <v>447</v>
      </c>
      <c r="D291" s="1">
        <v>111241</v>
      </c>
      <c r="E291" s="1" t="s">
        <v>478</v>
      </c>
      <c r="F291" s="1">
        <v>34203085</v>
      </c>
      <c r="G291" s="1">
        <v>1.83</v>
      </c>
      <c r="H291" s="1">
        <v>4.5718609385798095</v>
      </c>
      <c r="I291" s="1">
        <v>-3.5393208941841023</v>
      </c>
      <c r="J291" s="1">
        <v>-0.72627569714876783</v>
      </c>
      <c r="K291" s="1">
        <v>-4.5813284092102329</v>
      </c>
      <c r="L291" s="1">
        <v>4.9749749378479153</v>
      </c>
      <c r="M291" s="1">
        <v>59.040000915527344</v>
      </c>
      <c r="N291" s="1">
        <v>0.96829999923706056</v>
      </c>
      <c r="O291" s="1">
        <v>0.9329846751933194</v>
      </c>
      <c r="P291" s="1">
        <v>0.90340906027788037</v>
      </c>
      <c r="Q291" s="1">
        <v>0.97094166596730558</v>
      </c>
      <c r="R291" s="1">
        <v>0.96533690096206171</v>
      </c>
      <c r="S291" s="1">
        <v>0.9372858188398201</v>
      </c>
      <c r="T291" s="1">
        <v>0.90340906027788037</v>
      </c>
      <c r="U291" s="1">
        <v>0.9372858188398201</v>
      </c>
      <c r="V291" s="1">
        <v>406.790663</v>
      </c>
      <c r="W291" s="1">
        <v>255.106009</v>
      </c>
      <c r="X291" s="1">
        <v>262.000766</v>
      </c>
      <c r="Y291" s="1">
        <v>74463.375599999999</v>
      </c>
      <c r="Z291" s="7">
        <v>45.324872534999997</v>
      </c>
      <c r="AA291" s="7">
        <v>49.409468476000001</v>
      </c>
      <c r="AB291" s="7" t="s">
        <v>444</v>
      </c>
      <c r="AC291" s="7">
        <v>324.90084831000001</v>
      </c>
      <c r="AD291" s="7">
        <v>50.664898182999998</v>
      </c>
    </row>
    <row r="292" spans="1:30" x14ac:dyDescent="0.25">
      <c r="A292" s="1">
        <v>170142</v>
      </c>
      <c r="B292" s="1">
        <v>20050006</v>
      </c>
      <c r="C292" s="1" t="s">
        <v>447</v>
      </c>
      <c r="D292" s="1">
        <v>111191</v>
      </c>
      <c r="E292" s="1" t="s">
        <v>478</v>
      </c>
      <c r="F292" s="1">
        <v>34203085</v>
      </c>
      <c r="G292" s="1">
        <v>1.83</v>
      </c>
      <c r="H292" s="1">
        <v>8.5125596975232511</v>
      </c>
      <c r="I292" s="1">
        <v>-6.9650877372866891</v>
      </c>
      <c r="J292" s="1">
        <v>-3.2704845789772827</v>
      </c>
      <c r="K292" s="1">
        <v>-9.457697260184986</v>
      </c>
      <c r="L292" s="1">
        <v>10.538906578263608</v>
      </c>
      <c r="M292" s="1">
        <v>59.040000915527344</v>
      </c>
      <c r="N292" s="1">
        <v>0.96829999923706056</v>
      </c>
      <c r="O292" s="1">
        <v>0.9329846751933194</v>
      </c>
      <c r="P292" s="1">
        <v>0.90340906027788037</v>
      </c>
      <c r="Q292" s="1">
        <v>0.97094166596730558</v>
      </c>
      <c r="R292" s="1">
        <v>0.96533690096206171</v>
      </c>
      <c r="S292" s="1">
        <v>0.9372858188398201</v>
      </c>
      <c r="T292" s="1">
        <v>0.90340906027788037</v>
      </c>
      <c r="U292" s="1">
        <v>0.9372858188398201</v>
      </c>
      <c r="V292" s="1">
        <v>406.790663</v>
      </c>
      <c r="W292" s="1">
        <v>255.106009</v>
      </c>
      <c r="X292" s="1">
        <v>262.000766</v>
      </c>
      <c r="Y292" s="1">
        <v>74463.375599999999</v>
      </c>
      <c r="Z292" s="7">
        <v>20.868025696</v>
      </c>
      <c r="AA292" s="7">
        <v>26.073534641999998</v>
      </c>
      <c r="AB292" s="7" t="s">
        <v>444</v>
      </c>
      <c r="AC292" s="7">
        <v>71.372720337999993</v>
      </c>
      <c r="AD292" s="7">
        <v>24.026585149999999</v>
      </c>
    </row>
    <row r="293" spans="1:30" x14ac:dyDescent="0.25">
      <c r="A293" s="1">
        <v>170143</v>
      </c>
      <c r="B293" s="1">
        <v>26002000</v>
      </c>
      <c r="C293" s="1" t="s">
        <v>447</v>
      </c>
      <c r="D293" s="1">
        <v>111259</v>
      </c>
      <c r="E293" s="1" t="s">
        <v>478</v>
      </c>
      <c r="F293" s="1">
        <v>34203085</v>
      </c>
      <c r="G293" s="1">
        <v>1.83</v>
      </c>
      <c r="H293" s="1">
        <v>4.3369762687334621</v>
      </c>
      <c r="I293" s="1">
        <v>-3.4068682261400887</v>
      </c>
      <c r="J293" s="1">
        <v>-0.53063047960176801</v>
      </c>
      <c r="K293" s="1">
        <v>-4.1600235949411264</v>
      </c>
      <c r="L293" s="1">
        <v>4.6252004839360739</v>
      </c>
      <c r="M293" s="1">
        <v>59.040000915527344</v>
      </c>
      <c r="N293" s="1">
        <v>0.96829999923706056</v>
      </c>
      <c r="O293" s="1">
        <v>0.9329846751933194</v>
      </c>
      <c r="P293" s="1">
        <v>0.90340906027788037</v>
      </c>
      <c r="Q293" s="1">
        <v>0.97094166596730558</v>
      </c>
      <c r="R293" s="1">
        <v>0.96533690096206171</v>
      </c>
      <c r="S293" s="1">
        <v>0.9372858188398201</v>
      </c>
      <c r="T293" s="1">
        <v>0.90340906027788037</v>
      </c>
      <c r="U293" s="1">
        <v>0.9372858188398201</v>
      </c>
      <c r="V293" s="1">
        <v>406.790663</v>
      </c>
      <c r="W293" s="1">
        <v>255.106009</v>
      </c>
      <c r="X293" s="1">
        <v>262.000766</v>
      </c>
      <c r="Y293" s="1">
        <v>74463.375599999999</v>
      </c>
      <c r="Z293" s="7">
        <v>48.828127594000001</v>
      </c>
      <c r="AA293" s="7">
        <v>52.139575958000002</v>
      </c>
      <c r="AB293" s="7" t="s">
        <v>444</v>
      </c>
      <c r="AC293" s="7">
        <v>445.06157185000001</v>
      </c>
      <c r="AD293" s="7">
        <v>55.897241182000002</v>
      </c>
    </row>
    <row r="294" spans="1:30" x14ac:dyDescent="0.25">
      <c r="A294" s="1">
        <v>170144</v>
      </c>
      <c r="B294" s="1">
        <v>20024000</v>
      </c>
      <c r="C294" s="1" t="s">
        <v>447</v>
      </c>
      <c r="D294" s="1">
        <v>111131</v>
      </c>
      <c r="E294" s="1" t="s">
        <v>478</v>
      </c>
      <c r="F294" s="1">
        <v>34203085</v>
      </c>
      <c r="G294" s="1">
        <v>1.83</v>
      </c>
      <c r="H294" s="1">
        <v>9.1202241494845069</v>
      </c>
      <c r="I294" s="1">
        <v>-8.1879035151543462</v>
      </c>
      <c r="J294" s="1">
        <v>-6.0491261502421816</v>
      </c>
      <c r="K294" s="1">
        <v>-11.498180863286988</v>
      </c>
      <c r="L294" s="1">
        <v>13.227113420730714</v>
      </c>
      <c r="M294" s="1">
        <v>59.040000915527344</v>
      </c>
      <c r="N294" s="1">
        <v>0.96829999923706056</v>
      </c>
      <c r="O294" s="1">
        <v>0.9329846751933194</v>
      </c>
      <c r="P294" s="1">
        <v>0.90340906027788037</v>
      </c>
      <c r="Q294" s="1">
        <v>0.97094166596730558</v>
      </c>
      <c r="R294" s="1">
        <v>0.96533690096206171</v>
      </c>
      <c r="S294" s="1">
        <v>0.9372858188398201</v>
      </c>
      <c r="T294" s="1">
        <v>0.90340906027788037</v>
      </c>
      <c r="U294" s="1">
        <v>0.9372858188398201</v>
      </c>
      <c r="V294" s="1">
        <v>406.790663</v>
      </c>
      <c r="W294" s="1">
        <v>255.106009</v>
      </c>
      <c r="X294" s="1">
        <v>262.000766</v>
      </c>
      <c r="Y294" s="1">
        <v>74463.375599999999</v>
      </c>
      <c r="Z294" s="7">
        <v>16.423686674999999</v>
      </c>
      <c r="AA294" s="7">
        <v>24.269672772</v>
      </c>
      <c r="AB294" s="7" t="s">
        <v>444</v>
      </c>
      <c r="AC294" s="7">
        <v>38.128604682000002</v>
      </c>
      <c r="AD294" s="7">
        <v>19.585331593999999</v>
      </c>
    </row>
    <row r="295" spans="1:30" x14ac:dyDescent="0.25">
      <c r="A295" s="1">
        <v>170145</v>
      </c>
      <c r="B295" s="1">
        <v>20022000</v>
      </c>
      <c r="C295" s="1" t="s">
        <v>447</v>
      </c>
      <c r="D295" s="1">
        <v>111124</v>
      </c>
      <c r="E295" s="1" t="s">
        <v>478</v>
      </c>
      <c r="F295" s="1">
        <v>34203085</v>
      </c>
      <c r="G295" s="1">
        <v>1.83</v>
      </c>
      <c r="H295" s="1">
        <v>3.2119916797270265</v>
      </c>
      <c r="I295" s="1">
        <v>-1.4922618408749249</v>
      </c>
      <c r="J295" s="1">
        <v>0.54025406377895346</v>
      </c>
      <c r="K295" s="1">
        <v>-4.9438617194960166</v>
      </c>
      <c r="L295" s="1">
        <v>4.3929063414321146</v>
      </c>
      <c r="M295" s="1">
        <v>59.040000915527344</v>
      </c>
      <c r="N295" s="1">
        <v>0.96829999923706056</v>
      </c>
      <c r="O295" s="1">
        <v>0.9329846751933194</v>
      </c>
      <c r="P295" s="1">
        <v>0.90340906027788037</v>
      </c>
      <c r="Q295" s="1">
        <v>0.97094166596730558</v>
      </c>
      <c r="R295" s="1">
        <v>0.96533690096206171</v>
      </c>
      <c r="S295" s="1">
        <v>0.9372858188398201</v>
      </c>
      <c r="T295" s="1">
        <v>0.90340906027788037</v>
      </c>
      <c r="U295" s="1">
        <v>0.9372858188398201</v>
      </c>
      <c r="V295" s="1">
        <v>406.790663</v>
      </c>
      <c r="W295" s="1">
        <v>255.106009</v>
      </c>
      <c r="X295" s="1">
        <v>262.000766</v>
      </c>
      <c r="Y295" s="1">
        <v>74463.375599999999</v>
      </c>
      <c r="Z295" s="7">
        <v>51.463007847</v>
      </c>
      <c r="AA295" s="7">
        <v>70.751456056999999</v>
      </c>
      <c r="AB295" s="7" t="s">
        <v>444</v>
      </c>
      <c r="AC295" s="7" t="s">
        <v>445</v>
      </c>
      <c r="AD295" s="7">
        <v>46.876311927000003</v>
      </c>
    </row>
    <row r="296" spans="1:30" x14ac:dyDescent="0.25">
      <c r="A296" s="1">
        <v>170146</v>
      </c>
      <c r="B296" s="1">
        <v>20026000</v>
      </c>
      <c r="C296" s="1" t="s">
        <v>447</v>
      </c>
      <c r="D296" s="1">
        <v>111139</v>
      </c>
      <c r="E296" s="1" t="s">
        <v>478</v>
      </c>
      <c r="F296" s="1">
        <v>34203085</v>
      </c>
      <c r="G296" s="1">
        <v>1.83</v>
      </c>
      <c r="H296" s="1">
        <v>11.631693146714909</v>
      </c>
      <c r="I296" s="1">
        <v>6.3677242132671914</v>
      </c>
      <c r="J296" s="1">
        <v>6.7026338076796428</v>
      </c>
      <c r="K296" s="1">
        <v>-7.9819375709827192</v>
      </c>
      <c r="L296" s="1">
        <v>12.454363239741244</v>
      </c>
      <c r="M296" s="1">
        <v>59.040000915527344</v>
      </c>
      <c r="N296" s="1">
        <v>0.96829999923706056</v>
      </c>
      <c r="O296" s="1">
        <v>0.9329846751933194</v>
      </c>
      <c r="P296" s="1">
        <v>0.90340906027788037</v>
      </c>
      <c r="Q296" s="1">
        <v>0.97094166596730558</v>
      </c>
      <c r="R296" s="1">
        <v>0.96533690096206171</v>
      </c>
      <c r="S296" s="1">
        <v>0.9372858188398201</v>
      </c>
      <c r="T296" s="1">
        <v>0.90340906027788037</v>
      </c>
      <c r="U296" s="1">
        <v>0.9372858188398201</v>
      </c>
      <c r="V296" s="1">
        <v>406.790663</v>
      </c>
      <c r="W296" s="1">
        <v>255.106009</v>
      </c>
      <c r="X296" s="1">
        <v>262.000766</v>
      </c>
      <c r="Y296" s="1">
        <v>74463.375599999999</v>
      </c>
      <c r="Z296" s="7">
        <v>17.504766194999998</v>
      </c>
      <c r="AA296" s="7">
        <v>18.813545367</v>
      </c>
      <c r="AB296" s="7">
        <v>35.192691791000001</v>
      </c>
      <c r="AC296" s="7" t="s">
        <v>445</v>
      </c>
      <c r="AD296" s="7">
        <v>28.653685423999999</v>
      </c>
    </row>
    <row r="297" spans="1:30" x14ac:dyDescent="0.25">
      <c r="A297" s="1">
        <v>170147</v>
      </c>
      <c r="B297" s="1">
        <v>20028000</v>
      </c>
      <c r="C297" s="1" t="s">
        <v>447</v>
      </c>
      <c r="D297" s="1">
        <v>111146</v>
      </c>
      <c r="E297" s="1" t="s">
        <v>478</v>
      </c>
      <c r="F297" s="1">
        <v>34203085</v>
      </c>
      <c r="G297" s="1">
        <v>1.83</v>
      </c>
      <c r="H297" s="1">
        <v>9.6544188800176656</v>
      </c>
      <c r="I297" s="1">
        <v>2.8672500840973911</v>
      </c>
      <c r="J297" s="1">
        <v>8.949248418266798</v>
      </c>
      <c r="K297" s="1">
        <v>-9.4247163250410804</v>
      </c>
      <c r="L297" s="1">
        <v>11.138713458230921</v>
      </c>
      <c r="M297" s="1">
        <v>59.040000915527344</v>
      </c>
      <c r="N297" s="1">
        <v>0.96829999923706056</v>
      </c>
      <c r="O297" s="1">
        <v>0.9329846751933194</v>
      </c>
      <c r="P297" s="1">
        <v>0.90340906027788037</v>
      </c>
      <c r="Q297" s="1">
        <v>0.97094166596730558</v>
      </c>
      <c r="R297" s="1">
        <v>0.96533690096206171</v>
      </c>
      <c r="S297" s="1">
        <v>0.9372858188398201</v>
      </c>
      <c r="T297" s="1">
        <v>0.90340906027788037</v>
      </c>
      <c r="U297" s="1">
        <v>0.9372858188398201</v>
      </c>
      <c r="V297" s="1">
        <v>406.790663</v>
      </c>
      <c r="W297" s="1">
        <v>255.106009</v>
      </c>
      <c r="X297" s="1">
        <v>262.000766</v>
      </c>
      <c r="Y297" s="1">
        <v>74463.375599999999</v>
      </c>
      <c r="Z297" s="7">
        <v>19.690457720000001</v>
      </c>
      <c r="AA297" s="7">
        <v>22.871460594999999</v>
      </c>
      <c r="AB297" s="7">
        <v>79.378436864999998</v>
      </c>
      <c r="AC297" s="7" t="s">
        <v>445</v>
      </c>
      <c r="AD297" s="7">
        <v>24.114163401999999</v>
      </c>
    </row>
    <row r="298" spans="1:30" x14ac:dyDescent="0.25">
      <c r="A298" s="1">
        <v>170148</v>
      </c>
      <c r="B298" s="1">
        <v>20030000</v>
      </c>
      <c r="C298" s="1" t="s">
        <v>447</v>
      </c>
      <c r="D298" s="1">
        <v>111153</v>
      </c>
      <c r="E298" s="1" t="s">
        <v>478</v>
      </c>
      <c r="F298" s="1">
        <v>34203085</v>
      </c>
      <c r="G298" s="1">
        <v>1.83</v>
      </c>
      <c r="H298" s="1">
        <v>12.088971303007749</v>
      </c>
      <c r="I298" s="1">
        <v>-5.3062277765539969</v>
      </c>
      <c r="J298" s="1">
        <v>2.7282588565011441</v>
      </c>
      <c r="K298" s="1">
        <v>-11.674814540908113</v>
      </c>
      <c r="L298" s="1">
        <v>10.982028120392163</v>
      </c>
      <c r="M298" s="1">
        <v>59.040000915527344</v>
      </c>
      <c r="N298" s="1">
        <v>0.96829999923706056</v>
      </c>
      <c r="O298" s="1">
        <v>0.9329846751933194</v>
      </c>
      <c r="P298" s="1">
        <v>0.90340906027788037</v>
      </c>
      <c r="Q298" s="1">
        <v>0.97094166596730558</v>
      </c>
      <c r="R298" s="1">
        <v>0.96533690096206171</v>
      </c>
      <c r="S298" s="1">
        <v>0.9372858188398201</v>
      </c>
      <c r="T298" s="1">
        <v>0.90340906027788037</v>
      </c>
      <c r="U298" s="1">
        <v>0.9372858188398201</v>
      </c>
      <c r="V298" s="1">
        <v>406.790663</v>
      </c>
      <c r="W298" s="1">
        <v>255.106009</v>
      </c>
      <c r="X298" s="1">
        <v>262.000766</v>
      </c>
      <c r="Y298" s="1">
        <v>74463.375599999999</v>
      </c>
      <c r="Z298" s="7">
        <v>19.985657414999999</v>
      </c>
      <c r="AA298" s="7">
        <v>18.064077007000002</v>
      </c>
      <c r="AB298" s="7" t="s">
        <v>444</v>
      </c>
      <c r="AC298" s="7" t="s">
        <v>445</v>
      </c>
      <c r="AD298" s="7">
        <v>19.273886576999999</v>
      </c>
    </row>
    <row r="299" spans="1:30" x14ac:dyDescent="0.25">
      <c r="A299" s="1">
        <v>170149</v>
      </c>
      <c r="B299" s="1">
        <v>20031000</v>
      </c>
      <c r="C299" s="1" t="s">
        <v>447</v>
      </c>
      <c r="D299" s="1">
        <v>111160</v>
      </c>
      <c r="E299" s="1" t="s">
        <v>478</v>
      </c>
      <c r="F299" s="1">
        <v>34203085</v>
      </c>
      <c r="G299" s="1">
        <v>1.83</v>
      </c>
      <c r="H299" s="1">
        <v>-2.1651408649096666</v>
      </c>
      <c r="I299" s="1">
        <v>1.7781788981285109</v>
      </c>
      <c r="J299" s="1">
        <v>-7.2515670509386174</v>
      </c>
      <c r="K299" s="1">
        <v>-5.1677818176943493</v>
      </c>
      <c r="L299" s="1">
        <v>6.4480166086223907</v>
      </c>
      <c r="M299" s="1">
        <v>59.040000915527344</v>
      </c>
      <c r="N299" s="1">
        <v>0.96829999923706056</v>
      </c>
      <c r="O299" s="1">
        <v>0.9329846751933194</v>
      </c>
      <c r="P299" s="1">
        <v>0.90340906027788037</v>
      </c>
      <c r="Q299" s="1">
        <v>0.97094166596730558</v>
      </c>
      <c r="R299" s="1">
        <v>0.96533690096206171</v>
      </c>
      <c r="S299" s="1">
        <v>0.9372858188398201</v>
      </c>
      <c r="T299" s="1">
        <v>0.90340906027788037</v>
      </c>
      <c r="U299" s="1">
        <v>0.9372858188398201</v>
      </c>
      <c r="V299" s="1">
        <v>406.790663</v>
      </c>
      <c r="W299" s="1">
        <v>255.106009</v>
      </c>
      <c r="X299" s="1">
        <v>262.000766</v>
      </c>
      <c r="Y299" s="1">
        <v>74463.375599999999</v>
      </c>
      <c r="Z299" s="7">
        <v>34.742010893</v>
      </c>
      <c r="AA299" s="7" t="s">
        <v>444</v>
      </c>
      <c r="AB299" s="7">
        <v>128.60736409</v>
      </c>
      <c r="AC299" s="7">
        <v>31.640374714</v>
      </c>
      <c r="AD299" s="7">
        <v>44.801830293000002</v>
      </c>
    </row>
    <row r="300" spans="1:30" x14ac:dyDescent="0.25">
      <c r="A300" s="1">
        <v>170150</v>
      </c>
      <c r="B300" s="1">
        <v>20052006</v>
      </c>
      <c r="C300" s="1" t="s">
        <v>447</v>
      </c>
      <c r="D300" s="1">
        <v>111197</v>
      </c>
      <c r="E300" s="1" t="s">
        <v>478</v>
      </c>
      <c r="F300" s="1">
        <v>34203085</v>
      </c>
      <c r="G300" s="1">
        <v>1.83</v>
      </c>
      <c r="H300" s="1">
        <v>7.4785750168079375</v>
      </c>
      <c r="I300" s="1">
        <v>2.4132344340197625</v>
      </c>
      <c r="J300" s="1">
        <v>6.8155840734242155</v>
      </c>
      <c r="K300" s="1">
        <v>-7.6791687387911756</v>
      </c>
      <c r="L300" s="1">
        <v>9.1297747779542853</v>
      </c>
      <c r="M300" s="1">
        <v>59.040000915527344</v>
      </c>
      <c r="N300" s="1">
        <v>0.96829999923706056</v>
      </c>
      <c r="O300" s="1">
        <v>0.9329846751933194</v>
      </c>
      <c r="P300" s="1">
        <v>0.90340906027788037</v>
      </c>
      <c r="Q300" s="1">
        <v>0.97094166596730558</v>
      </c>
      <c r="R300" s="1">
        <v>0.96533690096206171</v>
      </c>
      <c r="S300" s="1">
        <v>0.9372858188398201</v>
      </c>
      <c r="T300" s="1">
        <v>0.90340906027788037</v>
      </c>
      <c r="U300" s="1">
        <v>0.9372858188398201</v>
      </c>
      <c r="V300" s="1">
        <v>406.790663</v>
      </c>
      <c r="W300" s="1">
        <v>255.106009</v>
      </c>
      <c r="X300" s="1">
        <v>262.000766</v>
      </c>
      <c r="Y300" s="1">
        <v>74463.375599999999</v>
      </c>
      <c r="Z300" s="7">
        <v>24.243238247000001</v>
      </c>
      <c r="AA300" s="7">
        <v>29.816710315000002</v>
      </c>
      <c r="AB300" s="7">
        <v>94.500493700000007</v>
      </c>
      <c r="AC300" s="7" t="s">
        <v>445</v>
      </c>
      <c r="AD300" s="7">
        <v>29.822849953999999</v>
      </c>
    </row>
    <row r="301" spans="1:30" x14ac:dyDescent="0.25">
      <c r="A301" s="1">
        <v>170151</v>
      </c>
      <c r="B301" s="1">
        <v>20051006</v>
      </c>
      <c r="C301" s="1" t="s">
        <v>447</v>
      </c>
      <c r="D301" s="1">
        <v>111194</v>
      </c>
      <c r="E301" s="1" t="s">
        <v>478</v>
      </c>
      <c r="F301" s="1">
        <v>34203085</v>
      </c>
      <c r="G301" s="1">
        <v>1.83</v>
      </c>
      <c r="H301" s="1">
        <v>5.3433513189567279</v>
      </c>
      <c r="I301" s="1">
        <v>-1.6065887349022741</v>
      </c>
      <c r="J301" s="1">
        <v>1.8391934559595631</v>
      </c>
      <c r="K301" s="1">
        <v>-5.1986145465118669</v>
      </c>
      <c r="L301" s="1">
        <v>4.7030874467125532</v>
      </c>
      <c r="M301" s="1">
        <v>59.040000915527344</v>
      </c>
      <c r="N301" s="1">
        <v>0.96829999923706056</v>
      </c>
      <c r="O301" s="1">
        <v>0.9329846751933194</v>
      </c>
      <c r="P301" s="1">
        <v>0.90340906027788037</v>
      </c>
      <c r="Q301" s="1">
        <v>0.97094166596730558</v>
      </c>
      <c r="R301" s="1">
        <v>0.96533690096206171</v>
      </c>
      <c r="S301" s="1">
        <v>0.9372858188398201</v>
      </c>
      <c r="T301" s="1">
        <v>0.90340906027788037</v>
      </c>
      <c r="U301" s="1">
        <v>0.9372858188398201</v>
      </c>
      <c r="V301" s="1">
        <v>406.790663</v>
      </c>
      <c r="W301" s="1">
        <v>255.106009</v>
      </c>
      <c r="X301" s="1">
        <v>262.000766</v>
      </c>
      <c r="Y301" s="1">
        <v>74463.375599999999</v>
      </c>
      <c r="Z301" s="7">
        <v>48.002933173999999</v>
      </c>
      <c r="AA301" s="7">
        <v>42.131186049</v>
      </c>
      <c r="AB301" s="7" t="s">
        <v>444</v>
      </c>
      <c r="AC301" s="7" t="s">
        <v>445</v>
      </c>
      <c r="AD301" s="7">
        <v>44.530181876</v>
      </c>
    </row>
    <row r="302" spans="1:30" x14ac:dyDescent="0.25">
      <c r="A302" s="1">
        <v>170152</v>
      </c>
      <c r="B302" s="1">
        <v>20053006</v>
      </c>
      <c r="C302" s="1" t="s">
        <v>447</v>
      </c>
      <c r="D302" s="1">
        <v>111200</v>
      </c>
      <c r="E302" s="1" t="s">
        <v>478</v>
      </c>
      <c r="F302" s="1">
        <v>34203085</v>
      </c>
      <c r="G302" s="1">
        <v>1.83</v>
      </c>
      <c r="H302" s="1">
        <v>11.026474100757657</v>
      </c>
      <c r="I302" s="1">
        <v>5.6701038117194198</v>
      </c>
      <c r="J302" s="1">
        <v>6.9873049191295928</v>
      </c>
      <c r="K302" s="1">
        <v>-8.3857204069340714</v>
      </c>
      <c r="L302" s="1">
        <v>12.249663618449059</v>
      </c>
      <c r="M302" s="1">
        <v>59.040000915527344</v>
      </c>
      <c r="N302" s="1">
        <v>0.96829999923706056</v>
      </c>
      <c r="O302" s="1">
        <v>0.9329846751933194</v>
      </c>
      <c r="P302" s="1">
        <v>0.90340906027788037</v>
      </c>
      <c r="Q302" s="1">
        <v>0.97094166596730558</v>
      </c>
      <c r="R302" s="1">
        <v>0.96533690096206171</v>
      </c>
      <c r="S302" s="1">
        <v>0.9372858188398201</v>
      </c>
      <c r="T302" s="1">
        <v>0.90340906027788037</v>
      </c>
      <c r="U302" s="1">
        <v>0.9372858188398201</v>
      </c>
      <c r="V302" s="1">
        <v>406.790663</v>
      </c>
      <c r="W302" s="1">
        <v>255.106009</v>
      </c>
      <c r="X302" s="1">
        <v>262.000766</v>
      </c>
      <c r="Y302" s="1">
        <v>74463.375599999999</v>
      </c>
      <c r="Z302" s="7">
        <v>17.813992534</v>
      </c>
      <c r="AA302" s="7">
        <v>19.901067535999999</v>
      </c>
      <c r="AB302" s="7">
        <v>39.645654385999997</v>
      </c>
      <c r="AC302" s="7" t="s">
        <v>445</v>
      </c>
      <c r="AD302" s="7">
        <v>27.225823699999999</v>
      </c>
    </row>
    <row r="303" spans="1:30" x14ac:dyDescent="0.25">
      <c r="A303" s="1">
        <v>170153</v>
      </c>
      <c r="B303" s="1">
        <v>20058006</v>
      </c>
      <c r="C303" s="1" t="s">
        <v>461</v>
      </c>
      <c r="D303" s="1">
        <v>111215</v>
      </c>
      <c r="E303" s="1" t="s">
        <v>477</v>
      </c>
      <c r="F303" s="1">
        <v>34203085</v>
      </c>
      <c r="G303" s="1">
        <v>1.83</v>
      </c>
      <c r="H303" s="1">
        <v>9.0485287449042211</v>
      </c>
      <c r="I303" s="1">
        <v>3.2460479274592196</v>
      </c>
      <c r="J303" s="1">
        <v>6.2070631426925758</v>
      </c>
      <c r="K303" s="1">
        <v>-6.9344000774284886</v>
      </c>
      <c r="L303" s="1">
        <v>9.0188941614949183</v>
      </c>
      <c r="M303" s="1">
        <v>57.729999542236328</v>
      </c>
      <c r="N303" s="1">
        <v>0.9693916670481364</v>
      </c>
      <c r="O303" s="1">
        <v>0.9329846751933194</v>
      </c>
      <c r="P303" s="1">
        <v>0.904427569616016</v>
      </c>
      <c r="Q303" s="1">
        <v>0.97194236146079172</v>
      </c>
      <c r="R303" s="1">
        <v>0.96533690096206171</v>
      </c>
      <c r="S303" s="1">
        <v>0.93825182712630872</v>
      </c>
      <c r="T303" s="1">
        <v>0.904427569616016</v>
      </c>
      <c r="U303" s="1">
        <v>0.93825182712630872</v>
      </c>
      <c r="V303" s="1">
        <v>406.790663</v>
      </c>
      <c r="W303" s="1">
        <v>255.106009</v>
      </c>
      <c r="X303" s="1">
        <v>262.000766</v>
      </c>
      <c r="Y303" s="1">
        <v>74463.375599999999</v>
      </c>
      <c r="Z303" s="7">
        <v>24.582394425</v>
      </c>
      <c r="AA303" s="7">
        <v>24.498610240000001</v>
      </c>
      <c r="AB303" s="7">
        <v>70.078712597999996</v>
      </c>
      <c r="AC303" s="7" t="s">
        <v>445</v>
      </c>
      <c r="AD303" s="7">
        <v>33.171768774</v>
      </c>
    </row>
    <row r="304" spans="1:30" x14ac:dyDescent="0.25">
      <c r="A304" s="1">
        <v>170154</v>
      </c>
      <c r="B304" s="1">
        <v>20093006</v>
      </c>
      <c r="C304" s="1" t="s">
        <v>461</v>
      </c>
      <c r="D304" s="1">
        <v>111226</v>
      </c>
      <c r="E304" s="1" t="s">
        <v>477</v>
      </c>
      <c r="F304" s="1">
        <v>34203085</v>
      </c>
      <c r="G304" s="1">
        <v>1.83</v>
      </c>
      <c r="H304" s="1">
        <v>8.1648792587187611</v>
      </c>
      <c r="I304" s="1">
        <v>6.0491153175014745</v>
      </c>
      <c r="J304" s="1">
        <v>0.92830771019225955</v>
      </c>
      <c r="K304" s="1">
        <v>-2.5607625154259122</v>
      </c>
      <c r="L304" s="1">
        <v>7.7515644737536897</v>
      </c>
      <c r="M304" s="1">
        <v>57.729999542236328</v>
      </c>
      <c r="N304" s="1">
        <v>0.9693916670481364</v>
      </c>
      <c r="O304" s="1">
        <v>0.9329846751933194</v>
      </c>
      <c r="P304" s="1">
        <v>0.904427569616016</v>
      </c>
      <c r="Q304" s="1">
        <v>0.97194236146079172</v>
      </c>
      <c r="R304" s="1">
        <v>0.96533690096206171</v>
      </c>
      <c r="S304" s="1">
        <v>0.93825182712630872</v>
      </c>
      <c r="T304" s="1">
        <v>0.904427569616016</v>
      </c>
      <c r="U304" s="1">
        <v>0.93825182712630872</v>
      </c>
      <c r="V304" s="1">
        <v>406.790663</v>
      </c>
      <c r="W304" s="1">
        <v>255.106009</v>
      </c>
      <c r="X304" s="1">
        <v>262.000766</v>
      </c>
      <c r="Y304" s="1">
        <v>74463.375599999999</v>
      </c>
      <c r="Z304" s="7">
        <v>28.764947255999999</v>
      </c>
      <c r="AA304" s="7">
        <v>27.258214286000001</v>
      </c>
      <c r="AB304" s="7">
        <v>37.141925819999997</v>
      </c>
      <c r="AC304" s="7" t="s">
        <v>445</v>
      </c>
      <c r="AD304" s="7">
        <v>91.535217383000003</v>
      </c>
    </row>
    <row r="305" spans="1:30" x14ac:dyDescent="0.25">
      <c r="A305" s="1">
        <v>170155</v>
      </c>
      <c r="B305" s="1">
        <v>26051006</v>
      </c>
      <c r="C305" s="1" t="s">
        <v>461</v>
      </c>
      <c r="D305" s="1">
        <v>111262</v>
      </c>
      <c r="E305" s="1" t="s">
        <v>477</v>
      </c>
      <c r="F305" s="1">
        <v>34203085</v>
      </c>
      <c r="G305" s="1">
        <v>1.83</v>
      </c>
      <c r="H305" s="1">
        <v>6.0045469396336557</v>
      </c>
      <c r="I305" s="1">
        <v>2.0209525738529903</v>
      </c>
      <c r="J305" s="1">
        <v>4.3294267915819207</v>
      </c>
      <c r="K305" s="1">
        <v>-5.3847797629814673</v>
      </c>
      <c r="L305" s="1">
        <v>6.6339064111295345</v>
      </c>
      <c r="M305" s="1">
        <v>57.729999542236328</v>
      </c>
      <c r="N305" s="1">
        <v>0.9693916670481364</v>
      </c>
      <c r="O305" s="1">
        <v>0.9329846751933194</v>
      </c>
      <c r="P305" s="1">
        <v>0.904427569616016</v>
      </c>
      <c r="Q305" s="1">
        <v>0.97194236146079172</v>
      </c>
      <c r="R305" s="1">
        <v>0.96533690096206171</v>
      </c>
      <c r="S305" s="1">
        <v>0.93825182712630872</v>
      </c>
      <c r="T305" s="1">
        <v>0.904427569616016</v>
      </c>
      <c r="U305" s="1">
        <v>0.93825182712630872</v>
      </c>
      <c r="V305" s="1">
        <v>406.790663</v>
      </c>
      <c r="W305" s="1">
        <v>255.106009</v>
      </c>
      <c r="X305" s="1">
        <v>262.000766</v>
      </c>
      <c r="Y305" s="1">
        <v>74463.375599999999</v>
      </c>
      <c r="Z305" s="7">
        <v>33.779644664000003</v>
      </c>
      <c r="AA305" s="7">
        <v>37.425031902000001</v>
      </c>
      <c r="AB305" s="7">
        <v>113.16641375</v>
      </c>
      <c r="AC305" s="7" t="s">
        <v>445</v>
      </c>
      <c r="AD305" s="7">
        <v>43.005646742000003</v>
      </c>
    </row>
    <row r="306" spans="1:30" x14ac:dyDescent="0.25">
      <c r="A306" s="1">
        <v>170156</v>
      </c>
      <c r="B306" s="1">
        <v>21051006</v>
      </c>
      <c r="C306" s="1" t="s">
        <v>461</v>
      </c>
      <c r="D306" s="1">
        <v>111244</v>
      </c>
      <c r="E306" s="1" t="s">
        <v>477</v>
      </c>
      <c r="F306" s="1">
        <v>34203085</v>
      </c>
      <c r="G306" s="1">
        <v>1.83</v>
      </c>
      <c r="H306" s="1">
        <v>6.5405020351447973</v>
      </c>
      <c r="I306" s="1">
        <v>1.7548814641972625</v>
      </c>
      <c r="J306" s="1">
        <v>4.9529610971624312</v>
      </c>
      <c r="K306" s="1">
        <v>-6.3198552511113473</v>
      </c>
      <c r="L306" s="1">
        <v>7.3587212851728632</v>
      </c>
      <c r="M306" s="1">
        <v>57.729999542236328</v>
      </c>
      <c r="N306" s="1">
        <v>0.9693916670481364</v>
      </c>
      <c r="O306" s="1">
        <v>0.9329846751933194</v>
      </c>
      <c r="P306" s="1">
        <v>0.904427569616016</v>
      </c>
      <c r="Q306" s="1">
        <v>0.97194236146079172</v>
      </c>
      <c r="R306" s="1">
        <v>0.96533690096206171</v>
      </c>
      <c r="S306" s="1">
        <v>0.93825182712630872</v>
      </c>
      <c r="T306" s="1">
        <v>0.904427569616016</v>
      </c>
      <c r="U306" s="1">
        <v>0.93825182712630872</v>
      </c>
      <c r="V306" s="1">
        <v>406.790663</v>
      </c>
      <c r="W306" s="1">
        <v>255.106009</v>
      </c>
      <c r="X306" s="1">
        <v>262.000766</v>
      </c>
      <c r="Y306" s="1">
        <v>74463.375599999999</v>
      </c>
      <c r="Z306" s="7">
        <v>30.35394028</v>
      </c>
      <c r="AA306" s="7">
        <v>34.276329932000003</v>
      </c>
      <c r="AB306" s="7">
        <v>130.47606400999999</v>
      </c>
      <c r="AC306" s="7" t="s">
        <v>445</v>
      </c>
      <c r="AD306" s="7">
        <v>36.494642933000002</v>
      </c>
    </row>
    <row r="307" spans="1:30" x14ac:dyDescent="0.25">
      <c r="A307" s="1">
        <v>170157</v>
      </c>
      <c r="B307" s="1">
        <v>20091000</v>
      </c>
      <c r="C307" s="1" t="s">
        <v>461</v>
      </c>
      <c r="D307" s="1">
        <v>111218</v>
      </c>
      <c r="E307" s="1" t="s">
        <v>477</v>
      </c>
      <c r="F307" s="1">
        <v>34203085</v>
      </c>
      <c r="G307" s="1">
        <v>1.83</v>
      </c>
      <c r="H307" s="1">
        <v>1.3183516772802339</v>
      </c>
      <c r="I307" s="1">
        <v>-0.1503940471177565</v>
      </c>
      <c r="J307" s="1">
        <v>1.0950920273096048</v>
      </c>
      <c r="K307" s="1">
        <v>-1.8278952752572739</v>
      </c>
      <c r="L307" s="1">
        <v>1.7648095669283275</v>
      </c>
      <c r="M307" s="1">
        <v>57.729999542236328</v>
      </c>
      <c r="N307" s="1">
        <v>0.9693916670481364</v>
      </c>
      <c r="O307" s="1">
        <v>0.9329846751933194</v>
      </c>
      <c r="P307" s="1">
        <v>0.904427569616016</v>
      </c>
      <c r="Q307" s="1">
        <v>0.97194236146079172</v>
      </c>
      <c r="R307" s="1">
        <v>0.96533690096206171</v>
      </c>
      <c r="S307" s="1">
        <v>0.93825182712630872</v>
      </c>
      <c r="T307" s="1">
        <v>0.904427569616016</v>
      </c>
      <c r="U307" s="1">
        <v>0.93825182712630872</v>
      </c>
      <c r="V307" s="1">
        <v>406.790663</v>
      </c>
      <c r="W307" s="1">
        <v>255.106009</v>
      </c>
      <c r="X307" s="1">
        <v>262.000766</v>
      </c>
      <c r="Y307" s="1">
        <v>74463.375599999999</v>
      </c>
      <c r="Z307" s="7">
        <v>129.73643301000001</v>
      </c>
      <c r="AA307" s="7">
        <v>174.01013703999999</v>
      </c>
      <c r="AB307" s="7" t="s">
        <v>444</v>
      </c>
      <c r="AC307" s="7" t="s">
        <v>445</v>
      </c>
      <c r="AD307" s="7">
        <v>128.63582718999999</v>
      </c>
    </row>
    <row r="308" spans="1:30" x14ac:dyDescent="0.25">
      <c r="A308" s="1">
        <v>170158</v>
      </c>
      <c r="B308" s="1">
        <v>21001000</v>
      </c>
      <c r="C308" s="1" t="s">
        <v>461</v>
      </c>
      <c r="D308" s="1">
        <v>111236</v>
      </c>
      <c r="E308" s="1" t="s">
        <v>477</v>
      </c>
      <c r="F308" s="1">
        <v>34203085</v>
      </c>
      <c r="G308" s="1">
        <v>1.83</v>
      </c>
      <c r="H308" s="1">
        <v>7.1820662571055811</v>
      </c>
      <c r="I308" s="1">
        <v>-6.2568415404633875</v>
      </c>
      <c r="J308" s="1">
        <v>-1.3121628687913627</v>
      </c>
      <c r="K308" s="1">
        <v>-7.1070407366027046</v>
      </c>
      <c r="L308" s="1">
        <v>7.9206167251650959</v>
      </c>
      <c r="M308" s="1">
        <v>57.729999542236328</v>
      </c>
      <c r="N308" s="1">
        <v>0.9693916670481364</v>
      </c>
      <c r="O308" s="1">
        <v>0.9329846751933194</v>
      </c>
      <c r="P308" s="1">
        <v>0.904427569616016</v>
      </c>
      <c r="Q308" s="1">
        <v>0.97194236146079172</v>
      </c>
      <c r="R308" s="1">
        <v>0.96533690096206171</v>
      </c>
      <c r="S308" s="1">
        <v>0.93825182712630872</v>
      </c>
      <c r="T308" s="1">
        <v>0.904427569616016</v>
      </c>
      <c r="U308" s="1">
        <v>0.93825182712630872</v>
      </c>
      <c r="V308" s="1">
        <v>406.790663</v>
      </c>
      <c r="W308" s="1">
        <v>255.106009</v>
      </c>
      <c r="X308" s="1">
        <v>262.000766</v>
      </c>
      <c r="Y308" s="1">
        <v>74463.375599999999</v>
      </c>
      <c r="Z308" s="7">
        <v>28.129664483999999</v>
      </c>
      <c r="AA308" s="7">
        <v>31.125143302000001</v>
      </c>
      <c r="AB308" s="7" t="s">
        <v>444</v>
      </c>
      <c r="AC308" s="7">
        <v>179.58788407</v>
      </c>
      <c r="AD308" s="7">
        <v>32.341685353000003</v>
      </c>
    </row>
    <row r="309" spans="1:30" x14ac:dyDescent="0.25">
      <c r="A309" s="1">
        <v>170159</v>
      </c>
      <c r="B309" s="1">
        <v>26001000</v>
      </c>
      <c r="C309" s="1" t="s">
        <v>461</v>
      </c>
      <c r="D309" s="1">
        <v>111254</v>
      </c>
      <c r="E309" s="1" t="s">
        <v>477</v>
      </c>
      <c r="F309" s="1">
        <v>34203085</v>
      </c>
      <c r="G309" s="1">
        <v>1.83</v>
      </c>
      <c r="H309" s="1">
        <v>7.1014289706941174</v>
      </c>
      <c r="I309" s="1">
        <v>-6.0833268671063054</v>
      </c>
      <c r="J309" s="1">
        <v>-1.0372758436950489</v>
      </c>
      <c r="K309" s="1">
        <v>-6.882805609587213</v>
      </c>
      <c r="L309" s="1">
        <v>7.6734258207858526</v>
      </c>
      <c r="M309" s="1">
        <v>57.729999542236328</v>
      </c>
      <c r="N309" s="1">
        <v>0.9693916670481364</v>
      </c>
      <c r="O309" s="1">
        <v>0.9329846751933194</v>
      </c>
      <c r="P309" s="1">
        <v>0.904427569616016</v>
      </c>
      <c r="Q309" s="1">
        <v>0.97194236146079172</v>
      </c>
      <c r="R309" s="1">
        <v>0.96533690096206171</v>
      </c>
      <c r="S309" s="1">
        <v>0.93825182712630872</v>
      </c>
      <c r="T309" s="1">
        <v>0.904427569616016</v>
      </c>
      <c r="U309" s="1">
        <v>0.93825182712630872</v>
      </c>
      <c r="V309" s="1">
        <v>406.790663</v>
      </c>
      <c r="W309" s="1">
        <v>255.106009</v>
      </c>
      <c r="X309" s="1">
        <v>262.000766</v>
      </c>
      <c r="Y309" s="1">
        <v>74463.375599999999</v>
      </c>
      <c r="Z309" s="7">
        <v>29.068044325999999</v>
      </c>
      <c r="AA309" s="7">
        <v>31.489926839999999</v>
      </c>
      <c r="AB309" s="7" t="s">
        <v>444</v>
      </c>
      <c r="AC309" s="7">
        <v>227.44522744</v>
      </c>
      <c r="AD309" s="7">
        <v>33.427925104000003</v>
      </c>
    </row>
    <row r="310" spans="1:30" x14ac:dyDescent="0.25">
      <c r="A310" s="1">
        <v>170160</v>
      </c>
      <c r="B310" s="1">
        <v>20036000</v>
      </c>
      <c r="C310" s="1" t="s">
        <v>461</v>
      </c>
      <c r="D310" s="1">
        <v>111188</v>
      </c>
      <c r="E310" s="1" t="s">
        <v>477</v>
      </c>
      <c r="F310" s="1">
        <v>34203085</v>
      </c>
      <c r="G310" s="1">
        <v>1.83</v>
      </c>
      <c r="H310" s="1">
        <v>9.2154322127329156</v>
      </c>
      <c r="I310" s="1">
        <v>-5.3893855505331025</v>
      </c>
      <c r="J310" s="1">
        <v>1.689018627567948</v>
      </c>
      <c r="K310" s="1">
        <v>-8.4277782957549991</v>
      </c>
      <c r="L310" s="1">
        <v>8.5022705514205175</v>
      </c>
      <c r="M310" s="1">
        <v>57.729999542236328</v>
      </c>
      <c r="N310" s="1">
        <v>0.9693916670481364</v>
      </c>
      <c r="O310" s="1">
        <v>0.9329846751933194</v>
      </c>
      <c r="P310" s="1">
        <v>0.904427569616016</v>
      </c>
      <c r="Q310" s="1">
        <v>0.97194236146079172</v>
      </c>
      <c r="R310" s="1">
        <v>0.96533690096206171</v>
      </c>
      <c r="S310" s="1">
        <v>0.93825182712630872</v>
      </c>
      <c r="T310" s="1">
        <v>0.904427569616016</v>
      </c>
      <c r="U310" s="1">
        <v>0.93825182712630872</v>
      </c>
      <c r="V310" s="1">
        <v>406.790663</v>
      </c>
      <c r="W310" s="1">
        <v>255.106009</v>
      </c>
      <c r="X310" s="1">
        <v>262.000766</v>
      </c>
      <c r="Y310" s="1">
        <v>74463.375599999999</v>
      </c>
      <c r="Z310" s="7">
        <v>26.136857891999998</v>
      </c>
      <c r="AA310" s="7">
        <v>24.036797232000001</v>
      </c>
      <c r="AB310" s="7" t="s">
        <v>444</v>
      </c>
      <c r="AC310" s="7" t="s">
        <v>445</v>
      </c>
      <c r="AD310" s="7">
        <v>27.116629047</v>
      </c>
    </row>
    <row r="311" spans="1:30" x14ac:dyDescent="0.25">
      <c r="A311" s="1">
        <v>170161</v>
      </c>
      <c r="B311" s="1">
        <v>20033000</v>
      </c>
      <c r="C311" s="1" t="s">
        <v>461</v>
      </c>
      <c r="D311" s="1">
        <v>111173</v>
      </c>
      <c r="E311" s="1" t="s">
        <v>477</v>
      </c>
      <c r="F311" s="1">
        <v>34203085</v>
      </c>
      <c r="G311" s="1">
        <v>1.83</v>
      </c>
      <c r="H311" s="1">
        <v>10.385353749283853</v>
      </c>
      <c r="I311" s="1">
        <v>-9.0245075212118877</v>
      </c>
      <c r="J311" s="1">
        <v>-0.90206218325918996</v>
      </c>
      <c r="K311" s="1">
        <v>-9.6167078828463097</v>
      </c>
      <c r="L311" s="1">
        <v>10.871318091664042</v>
      </c>
      <c r="M311" s="1">
        <v>57.729999542236328</v>
      </c>
      <c r="N311" s="1">
        <v>0.9693916670481364</v>
      </c>
      <c r="O311" s="1">
        <v>0.9329846751933194</v>
      </c>
      <c r="P311" s="1">
        <v>0.904427569616016</v>
      </c>
      <c r="Q311" s="1">
        <v>0.97194236146079172</v>
      </c>
      <c r="R311" s="1">
        <v>0.96533690096206171</v>
      </c>
      <c r="S311" s="1">
        <v>0.93825182712630872</v>
      </c>
      <c r="T311" s="1">
        <v>0.904427569616016</v>
      </c>
      <c r="U311" s="1">
        <v>0.93825182712630872</v>
      </c>
      <c r="V311" s="1">
        <v>406.790663</v>
      </c>
      <c r="W311" s="1">
        <v>255.106009</v>
      </c>
      <c r="X311" s="1">
        <v>262.000766</v>
      </c>
      <c r="Y311" s="1">
        <v>74463.375599999999</v>
      </c>
      <c r="Z311" s="7">
        <v>20.223268951000001</v>
      </c>
      <c r="AA311" s="7">
        <v>21.216374452</v>
      </c>
      <c r="AB311" s="7" t="s">
        <v>444</v>
      </c>
      <c r="AC311" s="7">
        <v>261.68778408999998</v>
      </c>
      <c r="AD311" s="7">
        <v>23.640523442999999</v>
      </c>
    </row>
    <row r="312" spans="1:30" x14ac:dyDescent="0.25">
      <c r="A312" s="1">
        <v>170162</v>
      </c>
      <c r="B312" s="1">
        <v>20035000</v>
      </c>
      <c r="C312" s="1" t="s">
        <v>461</v>
      </c>
      <c r="D312" s="1">
        <v>111183</v>
      </c>
      <c r="E312" s="1" t="s">
        <v>477</v>
      </c>
      <c r="F312" s="1">
        <v>34203085</v>
      </c>
      <c r="G312" s="1">
        <v>1.83</v>
      </c>
      <c r="H312" s="1">
        <v>8.1228012173225039</v>
      </c>
      <c r="I312" s="1">
        <v>-4.5425864837751426</v>
      </c>
      <c r="J312" s="1">
        <v>1.7300807909769</v>
      </c>
      <c r="K312" s="1">
        <v>-7.3967498123552797</v>
      </c>
      <c r="L312" s="1">
        <v>7.4152976090437113</v>
      </c>
      <c r="M312" s="1">
        <v>57.729999542236328</v>
      </c>
      <c r="N312" s="1">
        <v>0.9693916670481364</v>
      </c>
      <c r="O312" s="1">
        <v>0.9329846751933194</v>
      </c>
      <c r="P312" s="1">
        <v>0.904427569616016</v>
      </c>
      <c r="Q312" s="1">
        <v>0.97194236146079172</v>
      </c>
      <c r="R312" s="1">
        <v>0.96533690096206171</v>
      </c>
      <c r="S312" s="1">
        <v>0.93825182712630872</v>
      </c>
      <c r="T312" s="1">
        <v>0.904427569616016</v>
      </c>
      <c r="U312" s="1">
        <v>0.93825182712630872</v>
      </c>
      <c r="V312" s="1">
        <v>406.790663</v>
      </c>
      <c r="W312" s="1">
        <v>255.106009</v>
      </c>
      <c r="X312" s="1">
        <v>262.000766</v>
      </c>
      <c r="Y312" s="1">
        <v>74463.375599999999</v>
      </c>
      <c r="Z312" s="7">
        <v>30.114719851</v>
      </c>
      <c r="AA312" s="7">
        <v>27.404598554</v>
      </c>
      <c r="AB312" s="7" t="s">
        <v>444</v>
      </c>
      <c r="AC312" s="7" t="s">
        <v>445</v>
      </c>
      <c r="AD312" s="7">
        <v>31.035788966999998</v>
      </c>
    </row>
    <row r="313" spans="1:30" x14ac:dyDescent="0.25">
      <c r="A313" s="1">
        <v>170163</v>
      </c>
      <c r="B313" s="1">
        <v>20034000</v>
      </c>
      <c r="C313" s="1" t="s">
        <v>461</v>
      </c>
      <c r="D313" s="1">
        <v>111178</v>
      </c>
      <c r="E313" s="1" t="s">
        <v>477</v>
      </c>
      <c r="F313" s="1">
        <v>34203085</v>
      </c>
      <c r="G313" s="1">
        <v>1.83</v>
      </c>
      <c r="H313" s="1">
        <v>6.052688199893681</v>
      </c>
      <c r="I313" s="1">
        <v>0.90055194729929666</v>
      </c>
      <c r="J313" s="1">
        <v>5.2043273321328467</v>
      </c>
      <c r="K313" s="1">
        <v>-5.4826568716340107</v>
      </c>
      <c r="L313" s="1">
        <v>5.984893091409913</v>
      </c>
      <c r="M313" s="1">
        <v>57.729999542236328</v>
      </c>
      <c r="N313" s="1">
        <v>0.9693916670481364</v>
      </c>
      <c r="O313" s="1">
        <v>0.9329846751933194</v>
      </c>
      <c r="P313" s="1">
        <v>0.904427569616016</v>
      </c>
      <c r="Q313" s="1">
        <v>0.97194236146079172</v>
      </c>
      <c r="R313" s="1">
        <v>0.96533690096206171</v>
      </c>
      <c r="S313" s="1">
        <v>0.93825182712630872</v>
      </c>
      <c r="T313" s="1">
        <v>0.904427569616016</v>
      </c>
      <c r="U313" s="1">
        <v>0.93825182712630872</v>
      </c>
      <c r="V313" s="1">
        <v>406.790663</v>
      </c>
      <c r="W313" s="1">
        <v>255.106009</v>
      </c>
      <c r="X313" s="1">
        <v>262.000766</v>
      </c>
      <c r="Y313" s="1">
        <v>74463.375599999999</v>
      </c>
      <c r="Z313" s="7">
        <v>37.551216236000002</v>
      </c>
      <c r="AA313" s="7">
        <v>37.119410762999998</v>
      </c>
      <c r="AB313" s="7">
        <v>255.20388518999999</v>
      </c>
      <c r="AC313" s="7" t="s">
        <v>445</v>
      </c>
      <c r="AD313" s="7">
        <v>42.220052172000003</v>
      </c>
    </row>
    <row r="314" spans="1:30" x14ac:dyDescent="0.25">
      <c r="A314" s="1">
        <v>226261</v>
      </c>
      <c r="B314" s="1">
        <v>20001000</v>
      </c>
      <c r="C314" s="1" t="s">
        <v>479</v>
      </c>
      <c r="D314" s="1">
        <v>131002</v>
      </c>
      <c r="E314" s="1" t="s">
        <v>480</v>
      </c>
      <c r="F314" s="1">
        <v>34203085</v>
      </c>
      <c r="G314" s="1">
        <v>1.83</v>
      </c>
      <c r="H314" s="1">
        <v>71.139205077535706</v>
      </c>
      <c r="I314" s="1">
        <v>-29.430895160989166</v>
      </c>
      <c r="J314" s="1">
        <v>18.417906358501227</v>
      </c>
      <c r="K314" s="1">
        <v>-68.675758579785395</v>
      </c>
      <c r="L314" s="1">
        <v>63.951733862958292</v>
      </c>
      <c r="M314" s="1">
        <v>132.83750915527344</v>
      </c>
      <c r="N314" s="1">
        <v>0.87463390895298543</v>
      </c>
      <c r="O314" s="1">
        <v>0.9329846751933194</v>
      </c>
      <c r="P314" s="1">
        <v>0.81602003345756435</v>
      </c>
      <c r="Q314" s="1">
        <v>0.85195086342947812</v>
      </c>
      <c r="R314" s="1">
        <v>0.96533690096206171</v>
      </c>
      <c r="S314" s="1">
        <v>0.82241960627496513</v>
      </c>
      <c r="T314" s="1">
        <v>0.81602003345756435</v>
      </c>
      <c r="U314" s="1">
        <v>0.82241960627496513</v>
      </c>
      <c r="V314" s="1">
        <v>406.790663</v>
      </c>
      <c r="W314" s="1">
        <v>255.106009</v>
      </c>
      <c r="X314" s="1">
        <v>262.000766</v>
      </c>
      <c r="Y314" s="1">
        <v>74463.375599999999</v>
      </c>
      <c r="Z314" s="7">
        <v>2.2551363571</v>
      </c>
      <c r="AA314" s="7">
        <v>1.9262572413000001</v>
      </c>
      <c r="AB314" s="7" t="s">
        <v>444</v>
      </c>
      <c r="AC314" s="7" t="s">
        <v>445</v>
      </c>
      <c r="AD314" s="7">
        <v>2.1131490682999998</v>
      </c>
    </row>
    <row r="315" spans="1:30" x14ac:dyDescent="0.25">
      <c r="A315" s="1">
        <v>226262</v>
      </c>
      <c r="B315" s="1">
        <v>20001000</v>
      </c>
      <c r="C315" s="1" t="s">
        <v>481</v>
      </c>
      <c r="D315" s="1">
        <v>131003</v>
      </c>
      <c r="E315" s="1" t="s">
        <v>482</v>
      </c>
      <c r="F315" s="1">
        <v>34203085</v>
      </c>
      <c r="G315" s="1">
        <v>1.83</v>
      </c>
      <c r="H315" s="1">
        <v>44.792493231051878</v>
      </c>
      <c r="I315" s="1">
        <v>-19.824425078960687</v>
      </c>
      <c r="J315" s="1">
        <v>11.431514741756372</v>
      </c>
      <c r="K315" s="1">
        <v>-42.759236400004404</v>
      </c>
      <c r="L315" s="1">
        <v>40.31476955615053</v>
      </c>
      <c r="M315" s="1">
        <v>119.41749572753906</v>
      </c>
      <c r="N315" s="1">
        <v>0.90208224246376456</v>
      </c>
      <c r="O315" s="1">
        <v>0.9329846751933194</v>
      </c>
      <c r="P315" s="1">
        <v>0.84162890798271661</v>
      </c>
      <c r="Q315" s="1">
        <v>0.89333158794202294</v>
      </c>
      <c r="R315" s="1">
        <v>0.96533690096206171</v>
      </c>
      <c r="S315" s="1">
        <v>0.86236594663546995</v>
      </c>
      <c r="T315" s="1">
        <v>0.84162890798271661</v>
      </c>
      <c r="U315" s="1">
        <v>0.86236594663546995</v>
      </c>
      <c r="V315" s="1">
        <v>406.790663</v>
      </c>
      <c r="W315" s="1">
        <v>255.106009</v>
      </c>
      <c r="X315" s="1">
        <v>262.000766</v>
      </c>
      <c r="Y315" s="1">
        <v>74463.375599999999</v>
      </c>
      <c r="Z315" s="7">
        <v>4.3257055450999999</v>
      </c>
      <c r="AA315" s="7">
        <v>3.7933163859999999</v>
      </c>
      <c r="AB315" s="7" t="s">
        <v>444</v>
      </c>
      <c r="AC315" s="7" t="s">
        <v>445</v>
      </c>
      <c r="AD315" s="7">
        <v>4.1569540793000002</v>
      </c>
    </row>
    <row r="316" spans="1:30" x14ac:dyDescent="0.25">
      <c r="A316" s="1">
        <v>226263</v>
      </c>
      <c r="B316" s="1">
        <v>20001000</v>
      </c>
      <c r="C316" s="1" t="s">
        <v>483</v>
      </c>
      <c r="D316" s="1">
        <v>131001</v>
      </c>
      <c r="E316" s="1" t="s">
        <v>484</v>
      </c>
      <c r="F316" s="1">
        <v>34203085</v>
      </c>
      <c r="G316" s="1">
        <v>1.83</v>
      </c>
      <c r="H316" s="1">
        <v>78.340450602639152</v>
      </c>
      <c r="I316" s="1">
        <v>-35.516717183071457</v>
      </c>
      <c r="J316" s="1">
        <v>16.050807683825241</v>
      </c>
      <c r="K316" s="1">
        <v>-75.110235190996647</v>
      </c>
      <c r="L316" s="1">
        <v>71.675867705229322</v>
      </c>
      <c r="M316" s="1">
        <v>124.55000305175781</v>
      </c>
      <c r="N316" s="1">
        <v>0.89239285060337603</v>
      </c>
      <c r="O316" s="1">
        <v>0.9329846751933194</v>
      </c>
      <c r="P316" s="1">
        <v>0.83258885386503123</v>
      </c>
      <c r="Q316" s="1">
        <v>0.87858927590506397</v>
      </c>
      <c r="R316" s="1">
        <v>0.96533690096206171</v>
      </c>
      <c r="S316" s="1">
        <v>0.84813464882069622</v>
      </c>
      <c r="T316" s="1">
        <v>0.83258885386503123</v>
      </c>
      <c r="U316" s="1">
        <v>0.84813464882069622</v>
      </c>
      <c r="V316" s="1">
        <v>406.790663</v>
      </c>
      <c r="W316" s="1">
        <v>255.106009</v>
      </c>
      <c r="X316" s="1">
        <v>262.000766</v>
      </c>
      <c r="Y316" s="1">
        <v>74463.375599999999</v>
      </c>
      <c r="Z316" s="7">
        <v>1.9633184285</v>
      </c>
      <c r="AA316" s="7">
        <v>1.7112228486000001</v>
      </c>
      <c r="AB316" s="7" t="s">
        <v>444</v>
      </c>
      <c r="AC316" s="7" t="s">
        <v>445</v>
      </c>
      <c r="AD316" s="7">
        <v>1.9042502253</v>
      </c>
    </row>
    <row r="317" spans="1:30" x14ac:dyDescent="0.25">
      <c r="A317" s="1">
        <v>232555</v>
      </c>
      <c r="B317" s="1">
        <v>20002000</v>
      </c>
      <c r="C317" s="1" t="s">
        <v>479</v>
      </c>
      <c r="D317" s="1">
        <v>131009</v>
      </c>
      <c r="E317" s="1" t="s">
        <v>480</v>
      </c>
      <c r="F317" s="1">
        <v>34203085</v>
      </c>
      <c r="G317" s="1">
        <v>1.83</v>
      </c>
      <c r="H317" s="1">
        <v>58.321786705408513</v>
      </c>
      <c r="I317" s="1">
        <v>-31.010502620267317</v>
      </c>
      <c r="J317" s="1">
        <v>7.7011193666139572</v>
      </c>
      <c r="K317" s="1">
        <v>-56.737898859168524</v>
      </c>
      <c r="L317" s="1">
        <v>54.878014318459172</v>
      </c>
      <c r="M317" s="1">
        <v>132.83750915527344</v>
      </c>
      <c r="N317" s="1">
        <v>0.87463390895298543</v>
      </c>
      <c r="O317" s="1">
        <v>0.9329846751933194</v>
      </c>
      <c r="P317" s="1">
        <v>0.81602003345756435</v>
      </c>
      <c r="Q317" s="1">
        <v>0.85195086342947812</v>
      </c>
      <c r="R317" s="1">
        <v>0.96533690096206171</v>
      </c>
      <c r="S317" s="1">
        <v>0.82241960627496513</v>
      </c>
      <c r="T317" s="1">
        <v>0.81602003345756435</v>
      </c>
      <c r="U317" s="1">
        <v>0.82241960627496513</v>
      </c>
      <c r="V317" s="1">
        <v>406.790663</v>
      </c>
      <c r="W317" s="1">
        <v>255.106009</v>
      </c>
      <c r="X317" s="1">
        <v>262.000766</v>
      </c>
      <c r="Y317" s="1">
        <v>74463.375599999999</v>
      </c>
      <c r="Z317" s="7">
        <v>2.7933517927999998</v>
      </c>
      <c r="AA317" s="7">
        <v>2.5693627674999999</v>
      </c>
      <c r="AB317" s="7" t="s">
        <v>444</v>
      </c>
      <c r="AC317" s="7" t="s">
        <v>445</v>
      </c>
      <c r="AD317" s="7">
        <v>2.7681669243</v>
      </c>
    </row>
    <row r="318" spans="1:30" x14ac:dyDescent="0.25">
      <c r="A318" s="1">
        <v>232556</v>
      </c>
      <c r="B318" s="1">
        <v>20002000</v>
      </c>
      <c r="C318" s="1" t="s">
        <v>481</v>
      </c>
      <c r="D318" s="1">
        <v>131010</v>
      </c>
      <c r="E318" s="1" t="s">
        <v>482</v>
      </c>
      <c r="F318" s="1">
        <v>34203085</v>
      </c>
      <c r="G318" s="1">
        <v>1.83</v>
      </c>
      <c r="H318" s="1">
        <v>31.962382903885612</v>
      </c>
      <c r="I318" s="1">
        <v>-21.347574468649022</v>
      </c>
      <c r="J318" s="1">
        <v>0.72741195091184474</v>
      </c>
      <c r="K318" s="1">
        <v>-30.877827125264385</v>
      </c>
      <c r="L318" s="1">
        <v>31.606731572555969</v>
      </c>
      <c r="M318" s="1">
        <v>119.41749572753906</v>
      </c>
      <c r="N318" s="1">
        <v>0.90208224246376456</v>
      </c>
      <c r="O318" s="1">
        <v>0.9329846751933194</v>
      </c>
      <c r="P318" s="1">
        <v>0.84162890798271661</v>
      </c>
      <c r="Q318" s="1">
        <v>0.89333158794202294</v>
      </c>
      <c r="R318" s="1">
        <v>0.96533690096206171</v>
      </c>
      <c r="S318" s="1">
        <v>0.86236594663546995</v>
      </c>
      <c r="T318" s="1">
        <v>0.84162890798271661</v>
      </c>
      <c r="U318" s="1">
        <v>0.86236594663546995</v>
      </c>
      <c r="V318" s="1">
        <v>406.790663</v>
      </c>
      <c r="W318" s="1">
        <v>255.106009</v>
      </c>
      <c r="X318" s="1">
        <v>262.000766</v>
      </c>
      <c r="Y318" s="1">
        <v>74463.375599999999</v>
      </c>
      <c r="Z318" s="7">
        <v>5.7930020313000004</v>
      </c>
      <c r="AA318" s="7">
        <v>5.7174150444</v>
      </c>
      <c r="AB318" s="7" t="s">
        <v>444</v>
      </c>
      <c r="AC318" s="7" t="s">
        <v>445</v>
      </c>
      <c r="AD318" s="7">
        <v>6.1412867779000004</v>
      </c>
    </row>
    <row r="319" spans="1:30" x14ac:dyDescent="0.25">
      <c r="A319" s="1">
        <v>232557</v>
      </c>
      <c r="B319" s="1">
        <v>20002000</v>
      </c>
      <c r="C319" s="1" t="s">
        <v>483</v>
      </c>
      <c r="D319" s="1">
        <v>131008</v>
      </c>
      <c r="E319" s="1" t="s">
        <v>484</v>
      </c>
      <c r="F319" s="1">
        <v>34203085</v>
      </c>
      <c r="G319" s="1">
        <v>1.83</v>
      </c>
      <c r="H319" s="1">
        <v>65.517431447361687</v>
      </c>
      <c r="I319" s="1">
        <v>-37.093842996825423</v>
      </c>
      <c r="J319" s="1">
        <v>5.339614119417277</v>
      </c>
      <c r="K319" s="1">
        <v>-63.174850802499989</v>
      </c>
      <c r="L319" s="1">
        <v>63.018003109427447</v>
      </c>
      <c r="M319" s="1">
        <v>124.55000305175781</v>
      </c>
      <c r="N319" s="1">
        <v>0.89239285060337603</v>
      </c>
      <c r="O319" s="1">
        <v>0.9329846751933194</v>
      </c>
      <c r="P319" s="1">
        <v>0.83258885386503123</v>
      </c>
      <c r="Q319" s="1">
        <v>0.87858927590506397</v>
      </c>
      <c r="R319" s="1">
        <v>0.96533690096206171</v>
      </c>
      <c r="S319" s="1">
        <v>0.84813464882069622</v>
      </c>
      <c r="T319" s="1">
        <v>0.83258885386503123</v>
      </c>
      <c r="U319" s="1">
        <v>0.84813464882069622</v>
      </c>
      <c r="V319" s="1">
        <v>406.790663</v>
      </c>
      <c r="W319" s="1">
        <v>255.106009</v>
      </c>
      <c r="X319" s="1">
        <v>262.000766</v>
      </c>
      <c r="Y319" s="1">
        <v>74463.375599999999</v>
      </c>
      <c r="Z319" s="7">
        <v>2.3704403371999998</v>
      </c>
      <c r="AA319" s="7">
        <v>2.2418612108999998</v>
      </c>
      <c r="AB319" s="7" t="s">
        <v>444</v>
      </c>
      <c r="AC319" s="7" t="s">
        <v>445</v>
      </c>
      <c r="AD319" s="7">
        <v>2.4529391791999999</v>
      </c>
    </row>
    <row r="320" spans="1:30" x14ac:dyDescent="0.25">
      <c r="A320" s="1">
        <v>238849</v>
      </c>
      <c r="B320" s="1">
        <v>20003000</v>
      </c>
      <c r="C320" s="1" t="s">
        <v>485</v>
      </c>
      <c r="D320" s="1">
        <v>131017</v>
      </c>
      <c r="E320" s="1" t="s">
        <v>486</v>
      </c>
      <c r="F320" s="1">
        <v>34203085</v>
      </c>
      <c r="G320" s="1">
        <v>1.83</v>
      </c>
      <c r="H320" s="1">
        <v>53.317126280917307</v>
      </c>
      <c r="I320" s="1">
        <v>-28.014017273045567</v>
      </c>
      <c r="J320" s="1">
        <v>9.7080147216888903</v>
      </c>
      <c r="K320" s="1">
        <v>-50.57901234352989</v>
      </c>
      <c r="L320" s="1">
        <v>49.188486465792714</v>
      </c>
      <c r="M320" s="1">
        <v>114.66500091552734</v>
      </c>
      <c r="N320" s="1">
        <v>0.90833552511114846</v>
      </c>
      <c r="O320" s="1">
        <v>0.9329846751933194</v>
      </c>
      <c r="P320" s="1">
        <v>0.84746312486237807</v>
      </c>
      <c r="Q320" s="1">
        <v>0.90333684017783711</v>
      </c>
      <c r="R320" s="1">
        <v>0.96533690096206171</v>
      </c>
      <c r="S320" s="1">
        <v>0.87202438582213448</v>
      </c>
      <c r="T320" s="1">
        <v>0.84746312486237807</v>
      </c>
      <c r="U320" s="1">
        <v>0.87202438582213448</v>
      </c>
      <c r="V320" s="1">
        <v>406.790663</v>
      </c>
      <c r="W320" s="1">
        <v>255.106009</v>
      </c>
      <c r="X320" s="1">
        <v>262.000766</v>
      </c>
      <c r="Y320" s="1">
        <v>74463.375599999999</v>
      </c>
      <c r="Z320" s="7">
        <v>3.3951938978</v>
      </c>
      <c r="AA320" s="7">
        <v>3.0548497385000002</v>
      </c>
      <c r="AB320" s="7" t="s">
        <v>444</v>
      </c>
      <c r="AC320" s="7" t="s">
        <v>445</v>
      </c>
      <c r="AD320" s="7">
        <v>3.3898838191</v>
      </c>
    </row>
    <row r="321" spans="1:30" x14ac:dyDescent="0.25">
      <c r="A321" s="1">
        <v>238850</v>
      </c>
      <c r="B321" s="1">
        <v>20003000</v>
      </c>
      <c r="C321" s="1" t="s">
        <v>481</v>
      </c>
      <c r="D321" s="1">
        <v>131015</v>
      </c>
      <c r="E321" s="1" t="s">
        <v>482</v>
      </c>
      <c r="F321" s="1">
        <v>34203085</v>
      </c>
      <c r="G321" s="1">
        <v>1.83</v>
      </c>
      <c r="H321" s="1">
        <v>41.343074893521816</v>
      </c>
      <c r="I321" s="1">
        <v>-21.00934188746141</v>
      </c>
      <c r="J321" s="1">
        <v>8.3304157862188752</v>
      </c>
      <c r="K321" s="1">
        <v>-39.554398664715578</v>
      </c>
      <c r="L321" s="1">
        <v>37.875807854785748</v>
      </c>
      <c r="M321" s="1">
        <v>119.41749572753906</v>
      </c>
      <c r="N321" s="1">
        <v>0.90208224246376456</v>
      </c>
      <c r="O321" s="1">
        <v>0.9329846751933194</v>
      </c>
      <c r="P321" s="1">
        <v>0.84162890798271661</v>
      </c>
      <c r="Q321" s="1">
        <v>0.89333158794202294</v>
      </c>
      <c r="R321" s="1">
        <v>0.96533690096206171</v>
      </c>
      <c r="S321" s="1">
        <v>0.86236594663546995</v>
      </c>
      <c r="T321" s="1">
        <v>0.84162890798271661</v>
      </c>
      <c r="U321" s="1">
        <v>0.86236594663546995</v>
      </c>
      <c r="V321" s="1">
        <v>406.790663</v>
      </c>
      <c r="W321" s="1">
        <v>255.106009</v>
      </c>
      <c r="X321" s="1">
        <v>262.000766</v>
      </c>
      <c r="Y321" s="1">
        <v>74463.375599999999</v>
      </c>
      <c r="Z321" s="7">
        <v>4.6686471902999997</v>
      </c>
      <c r="AA321" s="7">
        <v>4.1932419717</v>
      </c>
      <c r="AB321" s="7" t="s">
        <v>444</v>
      </c>
      <c r="AC321" s="7" t="s">
        <v>445</v>
      </c>
      <c r="AD321" s="7">
        <v>4.5747887978000001</v>
      </c>
    </row>
    <row r="322" spans="1:30" x14ac:dyDescent="0.25">
      <c r="A322" s="1">
        <v>238851</v>
      </c>
      <c r="B322" s="1">
        <v>20003000</v>
      </c>
      <c r="C322" s="1" t="s">
        <v>487</v>
      </c>
      <c r="D322" s="1">
        <v>131016</v>
      </c>
      <c r="E322" s="1" t="s">
        <v>482</v>
      </c>
      <c r="F322" s="1">
        <v>34203085</v>
      </c>
      <c r="G322" s="1">
        <v>1.83</v>
      </c>
      <c r="H322" s="1">
        <v>47.936000513592894</v>
      </c>
      <c r="I322" s="1">
        <v>-25.444302381692239</v>
      </c>
      <c r="J322" s="1">
        <v>8.7384228525919312</v>
      </c>
      <c r="K322" s="1">
        <v>-45.645772499398348</v>
      </c>
      <c r="L322" s="1">
        <v>44.22320628716011</v>
      </c>
      <c r="M322" s="1">
        <v>116.6824951171875</v>
      </c>
      <c r="N322" s="1">
        <v>0.90568092747738504</v>
      </c>
      <c r="O322" s="1">
        <v>0.9329846751933194</v>
      </c>
      <c r="P322" s="1">
        <v>0.84498642595127238</v>
      </c>
      <c r="Q322" s="1">
        <v>0.89908948396381572</v>
      </c>
      <c r="R322" s="1">
        <v>0.96533690096206171</v>
      </c>
      <c r="S322" s="1">
        <v>0.86792425613720914</v>
      </c>
      <c r="T322" s="1">
        <v>0.84498642595127238</v>
      </c>
      <c r="U322" s="1">
        <v>0.86792425613720914</v>
      </c>
      <c r="V322" s="1">
        <v>406.790663</v>
      </c>
      <c r="W322" s="1">
        <v>255.106009</v>
      </c>
      <c r="X322" s="1">
        <v>262.000766</v>
      </c>
      <c r="Y322" s="1">
        <v>74463.375599999999</v>
      </c>
      <c r="Z322" s="7">
        <v>3.8743891019999999</v>
      </c>
      <c r="AA322" s="7">
        <v>3.4968523130000002</v>
      </c>
      <c r="AB322" s="7" t="s">
        <v>444</v>
      </c>
      <c r="AC322" s="7" t="s">
        <v>445</v>
      </c>
      <c r="AD322" s="7">
        <v>3.8501116036999998</v>
      </c>
    </row>
    <row r="323" spans="1:30" x14ac:dyDescent="0.25">
      <c r="A323" s="1">
        <v>245143</v>
      </c>
      <c r="B323" s="1">
        <v>20004000</v>
      </c>
      <c r="C323" s="1" t="s">
        <v>487</v>
      </c>
      <c r="D323" s="1">
        <v>131025</v>
      </c>
      <c r="E323" s="1" t="s">
        <v>482</v>
      </c>
      <c r="F323" s="1">
        <v>34203085</v>
      </c>
      <c r="G323" s="1">
        <v>1.83</v>
      </c>
      <c r="H323" s="1">
        <v>38.979429339855265</v>
      </c>
      <c r="I323" s="1">
        <v>-22.736754117561325</v>
      </c>
      <c r="J323" s="1">
        <v>5.068594351363167</v>
      </c>
      <c r="K323" s="1">
        <v>-37.593848608599963</v>
      </c>
      <c r="L323" s="1">
        <v>36.711943052615702</v>
      </c>
      <c r="M323" s="1">
        <v>116.6824951171875</v>
      </c>
      <c r="N323" s="1">
        <v>0.90568092747738504</v>
      </c>
      <c r="O323" s="1">
        <v>0.9329846751933194</v>
      </c>
      <c r="P323" s="1">
        <v>0.84498642595127238</v>
      </c>
      <c r="Q323" s="1">
        <v>0.89908948396381572</v>
      </c>
      <c r="R323" s="1">
        <v>0.96533690096206171</v>
      </c>
      <c r="S323" s="1">
        <v>0.86792425613720914</v>
      </c>
      <c r="T323" s="1">
        <v>0.84498642595127238</v>
      </c>
      <c r="U323" s="1">
        <v>0.86792425613720914</v>
      </c>
      <c r="V323" s="1">
        <v>406.790663</v>
      </c>
      <c r="W323" s="1">
        <v>255.106009</v>
      </c>
      <c r="X323" s="1">
        <v>262.000766</v>
      </c>
      <c r="Y323" s="1">
        <v>74463.375599999999</v>
      </c>
      <c r="Z323" s="7">
        <v>4.8716890705999996</v>
      </c>
      <c r="AA323" s="7">
        <v>4.5301249514000004</v>
      </c>
      <c r="AB323" s="7" t="s">
        <v>444</v>
      </c>
      <c r="AC323" s="7" t="s">
        <v>445</v>
      </c>
      <c r="AD323" s="7">
        <v>4.8889179760000001</v>
      </c>
    </row>
    <row r="324" spans="1:30" x14ac:dyDescent="0.25">
      <c r="A324" s="1">
        <v>245144</v>
      </c>
      <c r="B324" s="1">
        <v>20004000</v>
      </c>
      <c r="C324" s="1" t="s">
        <v>481</v>
      </c>
      <c r="D324" s="1">
        <v>131024</v>
      </c>
      <c r="E324" s="1" t="s">
        <v>482</v>
      </c>
      <c r="F324" s="1">
        <v>34203085</v>
      </c>
      <c r="G324" s="1">
        <v>1.83</v>
      </c>
      <c r="H324" s="1">
        <v>32.409473136026449</v>
      </c>
      <c r="I324" s="1">
        <v>-18.278306334046079</v>
      </c>
      <c r="J324" s="1">
        <v>4.6376192441985307</v>
      </c>
      <c r="K324" s="1">
        <v>-31.525962396385292</v>
      </c>
      <c r="L324" s="1">
        <v>30.361364966566466</v>
      </c>
      <c r="M324" s="1">
        <v>119.41749572753906</v>
      </c>
      <c r="N324" s="1">
        <v>0.90208224246376456</v>
      </c>
      <c r="O324" s="1">
        <v>0.9329846751933194</v>
      </c>
      <c r="P324" s="1">
        <v>0.84162890798271661</v>
      </c>
      <c r="Q324" s="1">
        <v>0.89333158794202294</v>
      </c>
      <c r="R324" s="1">
        <v>0.96533690096206171</v>
      </c>
      <c r="S324" s="1">
        <v>0.86236594663546995</v>
      </c>
      <c r="T324" s="1">
        <v>0.84162890798271661</v>
      </c>
      <c r="U324" s="1">
        <v>0.86236594663546995</v>
      </c>
      <c r="V324" s="1">
        <v>406.790663</v>
      </c>
      <c r="W324" s="1">
        <v>255.106009</v>
      </c>
      <c r="X324" s="1">
        <v>262.000766</v>
      </c>
      <c r="Y324" s="1">
        <v>74463.375599999999</v>
      </c>
      <c r="Z324" s="7">
        <v>6.0716383144000003</v>
      </c>
      <c r="AA324" s="7">
        <v>5.6247479825999998</v>
      </c>
      <c r="AB324" s="7" t="s">
        <v>444</v>
      </c>
      <c r="AC324" s="7" t="s">
        <v>445</v>
      </c>
      <c r="AD324" s="7">
        <v>5.9944706462999999</v>
      </c>
    </row>
    <row r="325" spans="1:30" x14ac:dyDescent="0.25">
      <c r="A325" s="1">
        <v>245145</v>
      </c>
      <c r="B325" s="1">
        <v>20004000</v>
      </c>
      <c r="C325" s="1" t="s">
        <v>485</v>
      </c>
      <c r="D325" s="1">
        <v>131026</v>
      </c>
      <c r="E325" s="1" t="s">
        <v>486</v>
      </c>
      <c r="F325" s="1">
        <v>34203085</v>
      </c>
      <c r="G325" s="1">
        <v>1.83</v>
      </c>
      <c r="H325" s="1">
        <v>44.360859502168552</v>
      </c>
      <c r="I325" s="1">
        <v>-25.307265599472579</v>
      </c>
      <c r="J325" s="1">
        <v>6.0378814922875712</v>
      </c>
      <c r="K325" s="1">
        <v>-42.5262904867229</v>
      </c>
      <c r="L325" s="1">
        <v>41.672296886929544</v>
      </c>
      <c r="M325" s="1">
        <v>114.66500091552734</v>
      </c>
      <c r="N325" s="1">
        <v>0.90833552511114846</v>
      </c>
      <c r="O325" s="1">
        <v>0.9329846751933194</v>
      </c>
      <c r="P325" s="1">
        <v>0.84746312486237807</v>
      </c>
      <c r="Q325" s="1">
        <v>0.90333684017783711</v>
      </c>
      <c r="R325" s="1">
        <v>0.96533690096206171</v>
      </c>
      <c r="S325" s="1">
        <v>0.87202438582213448</v>
      </c>
      <c r="T325" s="1">
        <v>0.84746312486237807</v>
      </c>
      <c r="U325" s="1">
        <v>0.87202438582213448</v>
      </c>
      <c r="V325" s="1">
        <v>406.790663</v>
      </c>
      <c r="W325" s="1">
        <v>255.106009</v>
      </c>
      <c r="X325" s="1">
        <v>262.000766</v>
      </c>
      <c r="Y325" s="1">
        <v>74463.375599999999</v>
      </c>
      <c r="Z325" s="7">
        <v>4.1879294328999999</v>
      </c>
      <c r="AA325" s="7">
        <v>3.8735064646000001</v>
      </c>
      <c r="AB325" s="7" t="s">
        <v>444</v>
      </c>
      <c r="AC325" s="7" t="s">
        <v>445</v>
      </c>
      <c r="AD325" s="7">
        <v>4.2211463857</v>
      </c>
    </row>
    <row r="326" spans="1:30" x14ac:dyDescent="0.25">
      <c r="A326" s="1">
        <v>251437</v>
      </c>
      <c r="B326" s="1">
        <v>20005000</v>
      </c>
      <c r="C326" s="1" t="s">
        <v>483</v>
      </c>
      <c r="D326" s="1">
        <v>131033</v>
      </c>
      <c r="E326" s="1" t="s">
        <v>484</v>
      </c>
      <c r="F326" s="1">
        <v>34203085</v>
      </c>
      <c r="G326" s="1">
        <v>1.83</v>
      </c>
      <c r="H326" s="1">
        <v>80.897514158921041</v>
      </c>
      <c r="I326" s="1">
        <v>-36.222264901264822</v>
      </c>
      <c r="J326" s="1">
        <v>17.425679713805025</v>
      </c>
      <c r="K326" s="1">
        <v>-77.665675411028346</v>
      </c>
      <c r="L326" s="1">
        <v>73.745300802134636</v>
      </c>
      <c r="M326" s="1">
        <v>124.55000305175781</v>
      </c>
      <c r="N326" s="1">
        <v>0.89239285060337603</v>
      </c>
      <c r="O326" s="1">
        <v>0.9329846751933194</v>
      </c>
      <c r="P326" s="1">
        <v>0.83258885386503123</v>
      </c>
      <c r="Q326" s="1">
        <v>0.87858927590506397</v>
      </c>
      <c r="R326" s="1">
        <v>0.96533690096206171</v>
      </c>
      <c r="S326" s="1">
        <v>0.84813464882069622</v>
      </c>
      <c r="T326" s="1">
        <v>0.83258885386503123</v>
      </c>
      <c r="U326" s="1">
        <v>0.84813464882069622</v>
      </c>
      <c r="V326" s="1">
        <v>406.790663</v>
      </c>
      <c r="W326" s="1">
        <v>255.106009</v>
      </c>
      <c r="X326" s="1">
        <v>262.000766</v>
      </c>
      <c r="Y326" s="1">
        <v>74463.375599999999</v>
      </c>
      <c r="Z326" s="7">
        <v>1.8801620895</v>
      </c>
      <c r="AA326" s="7">
        <v>1.6255246759999999</v>
      </c>
      <c r="AB326" s="7" t="s">
        <v>444</v>
      </c>
      <c r="AC326" s="7" t="s">
        <v>445</v>
      </c>
      <c r="AD326" s="7">
        <v>1.808691437</v>
      </c>
    </row>
    <row r="327" spans="1:30" x14ac:dyDescent="0.25">
      <c r="A327" s="1">
        <v>251438</v>
      </c>
      <c r="B327" s="1">
        <v>20005000</v>
      </c>
      <c r="C327" s="1" t="s">
        <v>479</v>
      </c>
      <c r="D327" s="1">
        <v>131034</v>
      </c>
      <c r="E327" s="1" t="s">
        <v>480</v>
      </c>
      <c r="F327" s="1">
        <v>34203085</v>
      </c>
      <c r="G327" s="1">
        <v>1.83</v>
      </c>
      <c r="H327" s="1">
        <v>73.696313271200083</v>
      </c>
      <c r="I327" s="1">
        <v>-30.136791472655737</v>
      </c>
      <c r="J327" s="1">
        <v>19.792740064502485</v>
      </c>
      <c r="K327" s="1">
        <v>-71.230857562014847</v>
      </c>
      <c r="L327" s="1">
        <v>66.063238738047147</v>
      </c>
      <c r="M327" s="1">
        <v>132.83750915527344</v>
      </c>
      <c r="N327" s="1">
        <v>0.87463390895298543</v>
      </c>
      <c r="O327" s="1">
        <v>0.9329846751933194</v>
      </c>
      <c r="P327" s="1">
        <v>0.81602003345756435</v>
      </c>
      <c r="Q327" s="1">
        <v>0.85195086342947812</v>
      </c>
      <c r="R327" s="1">
        <v>0.96533690096206171</v>
      </c>
      <c r="S327" s="1">
        <v>0.82241960627496513</v>
      </c>
      <c r="T327" s="1">
        <v>0.81602003345756435</v>
      </c>
      <c r="U327" s="1">
        <v>0.82241960627496513</v>
      </c>
      <c r="V327" s="1">
        <v>406.790663</v>
      </c>
      <c r="W327" s="1">
        <v>255.106009</v>
      </c>
      <c r="X327" s="1">
        <v>262.000766</v>
      </c>
      <c r="Y327" s="1">
        <v>74463.375599999999</v>
      </c>
      <c r="Z327" s="7">
        <v>2.1510961008999998</v>
      </c>
      <c r="AA327" s="7">
        <v>1.8247222249999999</v>
      </c>
      <c r="AB327" s="7" t="s">
        <v>444</v>
      </c>
      <c r="AC327" s="7" t="s">
        <v>445</v>
      </c>
      <c r="AD327" s="7">
        <v>2.0014783080999998</v>
      </c>
    </row>
    <row r="328" spans="1:30" x14ac:dyDescent="0.25">
      <c r="A328" s="1">
        <v>251439</v>
      </c>
      <c r="B328" s="1">
        <v>20005000</v>
      </c>
      <c r="C328" s="1" t="s">
        <v>481</v>
      </c>
      <c r="D328" s="1">
        <v>131035</v>
      </c>
      <c r="E328" s="1" t="s">
        <v>482</v>
      </c>
      <c r="F328" s="1">
        <v>34203085</v>
      </c>
      <c r="G328" s="1">
        <v>1.83</v>
      </c>
      <c r="H328" s="1">
        <v>47.347745802082343</v>
      </c>
      <c r="I328" s="1">
        <v>-20.528292809987967</v>
      </c>
      <c r="J328" s="1">
        <v>12.808200848547871</v>
      </c>
      <c r="K328" s="1">
        <v>-45.316360350179345</v>
      </c>
      <c r="L328" s="1">
        <v>42.424099134800549</v>
      </c>
      <c r="M328" s="1">
        <v>119.41749572753906</v>
      </c>
      <c r="N328" s="1">
        <v>0.90208224246376456</v>
      </c>
      <c r="O328" s="1">
        <v>0.9329846751933194</v>
      </c>
      <c r="P328" s="1">
        <v>0.84162890798271661</v>
      </c>
      <c r="Q328" s="1">
        <v>0.89333158794202294</v>
      </c>
      <c r="R328" s="1">
        <v>0.96533690096206171</v>
      </c>
      <c r="S328" s="1">
        <v>0.86236594663546995</v>
      </c>
      <c r="T328" s="1">
        <v>0.84162890798271661</v>
      </c>
      <c r="U328" s="1">
        <v>0.86236594663546995</v>
      </c>
      <c r="V328" s="1">
        <v>406.790663</v>
      </c>
      <c r="W328" s="1">
        <v>255.106009</v>
      </c>
      <c r="X328" s="1">
        <v>262.000766</v>
      </c>
      <c r="Y328" s="1">
        <v>74463.375599999999</v>
      </c>
      <c r="Z328" s="7">
        <v>4.0609110423999999</v>
      </c>
      <c r="AA328" s="7">
        <v>3.5346317578000002</v>
      </c>
      <c r="AB328" s="7" t="s">
        <v>444</v>
      </c>
      <c r="AC328" s="7" t="s">
        <v>445</v>
      </c>
      <c r="AD328" s="7">
        <v>3.8659560669999999</v>
      </c>
    </row>
    <row r="329" spans="1:30" x14ac:dyDescent="0.25">
      <c r="A329" s="1">
        <v>257731</v>
      </c>
      <c r="B329" s="1">
        <v>20006000</v>
      </c>
      <c r="C329" s="1" t="s">
        <v>481</v>
      </c>
      <c r="D329" s="1">
        <v>131042</v>
      </c>
      <c r="E329" s="1" t="s">
        <v>482</v>
      </c>
      <c r="F329" s="1">
        <v>34203085</v>
      </c>
      <c r="G329" s="1">
        <v>1.83</v>
      </c>
      <c r="H329" s="1">
        <v>34.716555932593678</v>
      </c>
      <c r="I329" s="1">
        <v>-18.248100956327946</v>
      </c>
      <c r="J329" s="1">
        <v>6.090108945213828</v>
      </c>
      <c r="K329" s="1">
        <v>-33.887316361117158</v>
      </c>
      <c r="L329" s="1">
        <v>32.11045616610992</v>
      </c>
      <c r="M329" s="1">
        <v>119.41749572753906</v>
      </c>
      <c r="N329" s="1">
        <v>0.90208224246376456</v>
      </c>
      <c r="O329" s="1">
        <v>0.9329846751933194</v>
      </c>
      <c r="P329" s="1">
        <v>0.84162890798271661</v>
      </c>
      <c r="Q329" s="1">
        <v>0.89333158794202294</v>
      </c>
      <c r="R329" s="1">
        <v>0.96533690096206171</v>
      </c>
      <c r="S329" s="1">
        <v>0.86236594663546995</v>
      </c>
      <c r="T329" s="1">
        <v>0.84162890798271661</v>
      </c>
      <c r="U329" s="1">
        <v>0.86236594663546995</v>
      </c>
      <c r="V329" s="1">
        <v>406.790663</v>
      </c>
      <c r="W329" s="1">
        <v>255.106009</v>
      </c>
      <c r="X329" s="1">
        <v>262.000766</v>
      </c>
      <c r="Y329" s="1">
        <v>74463.375599999999</v>
      </c>
      <c r="Z329" s="7">
        <v>5.6864385439999996</v>
      </c>
      <c r="AA329" s="7">
        <v>5.1845014866000003</v>
      </c>
      <c r="AB329" s="7" t="s">
        <v>444</v>
      </c>
      <c r="AC329" s="7" t="s">
        <v>445</v>
      </c>
      <c r="AD329" s="7">
        <v>5.5070782304000003</v>
      </c>
    </row>
    <row r="330" spans="1:30" x14ac:dyDescent="0.25">
      <c r="A330" s="1">
        <v>257732</v>
      </c>
      <c r="B330" s="1">
        <v>20006000</v>
      </c>
      <c r="C330" s="1" t="s">
        <v>483</v>
      </c>
      <c r="D330" s="1">
        <v>131040</v>
      </c>
      <c r="E330" s="1" t="s">
        <v>484</v>
      </c>
      <c r="F330" s="1">
        <v>34203085</v>
      </c>
      <c r="G330" s="1">
        <v>1.83</v>
      </c>
      <c r="H330" s="1">
        <v>68.273486356863813</v>
      </c>
      <c r="I330" s="1">
        <v>-33.969766568822436</v>
      </c>
      <c r="J330" s="1">
        <v>10.700428378608024</v>
      </c>
      <c r="K330" s="1">
        <v>-66.20894209971749</v>
      </c>
      <c r="L330" s="1">
        <v>63.602181210069467</v>
      </c>
      <c r="M330" s="1">
        <v>124.55000305175781</v>
      </c>
      <c r="N330" s="1">
        <v>0.89239285060337603</v>
      </c>
      <c r="O330" s="1">
        <v>0.9329846751933194</v>
      </c>
      <c r="P330" s="1">
        <v>0.83258885386503123</v>
      </c>
      <c r="Q330" s="1">
        <v>0.87858927590506397</v>
      </c>
      <c r="R330" s="1">
        <v>0.96533690096206171</v>
      </c>
      <c r="S330" s="1">
        <v>0.84813464882069622</v>
      </c>
      <c r="T330" s="1">
        <v>0.83258885386503123</v>
      </c>
      <c r="U330" s="1">
        <v>0.84813464882069622</v>
      </c>
      <c r="V330" s="1">
        <v>406.790663</v>
      </c>
      <c r="W330" s="1">
        <v>255.106009</v>
      </c>
      <c r="X330" s="1">
        <v>262.000766</v>
      </c>
      <c r="Y330" s="1">
        <v>74463.375599999999</v>
      </c>
      <c r="Z330" s="7">
        <v>2.3394832631</v>
      </c>
      <c r="AA330" s="7">
        <v>2.1109941937999999</v>
      </c>
      <c r="AB330" s="7" t="s">
        <v>444</v>
      </c>
      <c r="AC330" s="7" t="s">
        <v>445</v>
      </c>
      <c r="AD330" s="7">
        <v>2.2947047719000002</v>
      </c>
    </row>
    <row r="331" spans="1:30" x14ac:dyDescent="0.25">
      <c r="A331" s="1">
        <v>257733</v>
      </c>
      <c r="B331" s="1">
        <v>20006000</v>
      </c>
      <c r="C331" s="1" t="s">
        <v>479</v>
      </c>
      <c r="D331" s="1">
        <v>131041</v>
      </c>
      <c r="E331" s="1" t="s">
        <v>480</v>
      </c>
      <c r="F331" s="1">
        <v>34203085</v>
      </c>
      <c r="G331" s="1">
        <v>1.83</v>
      </c>
      <c r="H331" s="1">
        <v>61.076544308101106</v>
      </c>
      <c r="I331" s="1">
        <v>-27.88603827777289</v>
      </c>
      <c r="J331" s="1">
        <v>13.063230932614236</v>
      </c>
      <c r="K331" s="1">
        <v>-59.772378070877473</v>
      </c>
      <c r="L331" s="1">
        <v>55.705937964738389</v>
      </c>
      <c r="M331" s="1">
        <v>132.83750915527344</v>
      </c>
      <c r="N331" s="1">
        <v>0.87463390895298543</v>
      </c>
      <c r="O331" s="1">
        <v>0.9329846751933194</v>
      </c>
      <c r="P331" s="1">
        <v>0.81602003345756435</v>
      </c>
      <c r="Q331" s="1">
        <v>0.85195086342947812</v>
      </c>
      <c r="R331" s="1">
        <v>0.96533690096206171</v>
      </c>
      <c r="S331" s="1">
        <v>0.82241960627496513</v>
      </c>
      <c r="T331" s="1">
        <v>0.81602003345756435</v>
      </c>
      <c r="U331" s="1">
        <v>0.82241960627496513</v>
      </c>
      <c r="V331" s="1">
        <v>406.790663</v>
      </c>
      <c r="W331" s="1">
        <v>255.106009</v>
      </c>
      <c r="X331" s="1">
        <v>262.000766</v>
      </c>
      <c r="Y331" s="1">
        <v>74463.375599999999</v>
      </c>
      <c r="Z331" s="7">
        <v>2.7369735006</v>
      </c>
      <c r="AA331" s="7">
        <v>2.4083724997</v>
      </c>
      <c r="AB331" s="7" t="s">
        <v>444</v>
      </c>
      <c r="AC331" s="7" t="s">
        <v>445</v>
      </c>
      <c r="AD331" s="7">
        <v>2.5768674550999999</v>
      </c>
    </row>
    <row r="332" spans="1:30" x14ac:dyDescent="0.25">
      <c r="A332" s="1">
        <v>264025</v>
      </c>
      <c r="B332" s="1">
        <v>20007000</v>
      </c>
      <c r="C332" s="1" t="s">
        <v>481</v>
      </c>
      <c r="D332" s="1">
        <v>131047</v>
      </c>
      <c r="E332" s="1" t="s">
        <v>482</v>
      </c>
      <c r="F332" s="1">
        <v>34203085</v>
      </c>
      <c r="G332" s="1">
        <v>1.83</v>
      </c>
      <c r="H332" s="1">
        <v>41.253453372361342</v>
      </c>
      <c r="I332" s="1">
        <v>-20.764755883885062</v>
      </c>
      <c r="J332" s="1">
        <v>8.6563293835167343</v>
      </c>
      <c r="K332" s="1">
        <v>-39.688208872719599</v>
      </c>
      <c r="L332" s="1">
        <v>37.683465226240592</v>
      </c>
      <c r="M332" s="1">
        <v>119.41749572753906</v>
      </c>
      <c r="N332" s="1">
        <v>0.90208224246376456</v>
      </c>
      <c r="O332" s="1">
        <v>0.9329846751933194</v>
      </c>
      <c r="P332" s="1">
        <v>0.84162890798271661</v>
      </c>
      <c r="Q332" s="1">
        <v>0.89333158794202294</v>
      </c>
      <c r="R332" s="1">
        <v>0.96533690096206171</v>
      </c>
      <c r="S332" s="1">
        <v>0.86236594663546995</v>
      </c>
      <c r="T332" s="1">
        <v>0.84162890798271661</v>
      </c>
      <c r="U332" s="1">
        <v>0.86236594663546995</v>
      </c>
      <c r="V332" s="1">
        <v>406.790663</v>
      </c>
      <c r="W332" s="1">
        <v>255.106009</v>
      </c>
      <c r="X332" s="1">
        <v>262.000766</v>
      </c>
      <c r="Y332" s="1">
        <v>74463.375599999999</v>
      </c>
      <c r="Z332" s="7">
        <v>4.6975809015000003</v>
      </c>
      <c r="AA332" s="7">
        <v>4.2045240876000003</v>
      </c>
      <c r="AB332" s="7" t="s">
        <v>444</v>
      </c>
      <c r="AC332" s="7" t="s">
        <v>445</v>
      </c>
      <c r="AD332" s="7">
        <v>4.5559931990000004</v>
      </c>
    </row>
    <row r="333" spans="1:30" x14ac:dyDescent="0.25">
      <c r="A333" s="1">
        <v>264026</v>
      </c>
      <c r="B333" s="1">
        <v>20007000</v>
      </c>
      <c r="C333" s="1" t="s">
        <v>485</v>
      </c>
      <c r="D333" s="1">
        <v>131049</v>
      </c>
      <c r="E333" s="1" t="s">
        <v>486</v>
      </c>
      <c r="F333" s="1">
        <v>34203085</v>
      </c>
      <c r="G333" s="1">
        <v>1.83</v>
      </c>
      <c r="H333" s="1">
        <v>53.229148038889001</v>
      </c>
      <c r="I333" s="1">
        <v>-27.769966658791663</v>
      </c>
      <c r="J333" s="1">
        <v>10.032283331220219</v>
      </c>
      <c r="K333" s="1">
        <v>-50.71228545357711</v>
      </c>
      <c r="L333" s="1">
        <v>48.991318804404202</v>
      </c>
      <c r="M333" s="1">
        <v>114.66500091552734</v>
      </c>
      <c r="N333" s="1">
        <v>0.90833552511114846</v>
      </c>
      <c r="O333" s="1">
        <v>0.9329846751933194</v>
      </c>
      <c r="P333" s="1">
        <v>0.84746312486237807</v>
      </c>
      <c r="Q333" s="1">
        <v>0.90333684017783711</v>
      </c>
      <c r="R333" s="1">
        <v>0.96533690096206171</v>
      </c>
      <c r="S333" s="1">
        <v>0.87202438582213448</v>
      </c>
      <c r="T333" s="1">
        <v>0.84746312486237807</v>
      </c>
      <c r="U333" s="1">
        <v>0.87202438582213448</v>
      </c>
      <c r="V333" s="1">
        <v>406.790663</v>
      </c>
      <c r="W333" s="1">
        <v>255.106009</v>
      </c>
      <c r="X333" s="1">
        <v>262.000766</v>
      </c>
      <c r="Y333" s="1">
        <v>74463.375599999999</v>
      </c>
      <c r="Z333" s="7">
        <v>3.4128825439999999</v>
      </c>
      <c r="AA333" s="7">
        <v>3.0615516783999999</v>
      </c>
      <c r="AB333" s="7" t="s">
        <v>444</v>
      </c>
      <c r="AC333" s="7" t="s">
        <v>445</v>
      </c>
      <c r="AD333" s="7">
        <v>3.3783470983999999</v>
      </c>
    </row>
    <row r="334" spans="1:30" x14ac:dyDescent="0.25">
      <c r="A334" s="1">
        <v>264027</v>
      </c>
      <c r="B334" s="1">
        <v>20007000</v>
      </c>
      <c r="C334" s="1" t="s">
        <v>487</v>
      </c>
      <c r="D334" s="1">
        <v>131048</v>
      </c>
      <c r="E334" s="1" t="s">
        <v>482</v>
      </c>
      <c r="F334" s="1">
        <v>34203085</v>
      </c>
      <c r="G334" s="1">
        <v>1.83</v>
      </c>
      <c r="H334" s="1">
        <v>47.849024292528902</v>
      </c>
      <c r="I334" s="1">
        <v>-25.197392308367434</v>
      </c>
      <c r="J334" s="1">
        <v>9.0616894411589435</v>
      </c>
      <c r="K334" s="1">
        <v>-45.781905068516465</v>
      </c>
      <c r="L334" s="1">
        <v>44.027713241006737</v>
      </c>
      <c r="M334" s="1">
        <v>116.6824951171875</v>
      </c>
      <c r="N334" s="1">
        <v>0.90568092747738504</v>
      </c>
      <c r="O334" s="1">
        <v>0.9329846751933194</v>
      </c>
      <c r="P334" s="1">
        <v>0.84498642595127238</v>
      </c>
      <c r="Q334" s="1">
        <v>0.89908948396381572</v>
      </c>
      <c r="R334" s="1">
        <v>0.96533690096206171</v>
      </c>
      <c r="S334" s="1">
        <v>0.86792425613720914</v>
      </c>
      <c r="T334" s="1">
        <v>0.84498642595127238</v>
      </c>
      <c r="U334" s="1">
        <v>0.86792425613720914</v>
      </c>
      <c r="V334" s="1">
        <v>406.790663</v>
      </c>
      <c r="W334" s="1">
        <v>255.106009</v>
      </c>
      <c r="X334" s="1">
        <v>262.000766</v>
      </c>
      <c r="Y334" s="1">
        <v>74463.375599999999</v>
      </c>
      <c r="Z334" s="7">
        <v>3.8960324967000002</v>
      </c>
      <c r="AA334" s="7">
        <v>3.5050263401000001</v>
      </c>
      <c r="AB334" s="7" t="s">
        <v>444</v>
      </c>
      <c r="AC334" s="7" t="s">
        <v>445</v>
      </c>
      <c r="AD334" s="7">
        <v>3.8356897889999999</v>
      </c>
    </row>
    <row r="335" spans="1:30" x14ac:dyDescent="0.25">
      <c r="A335" s="1">
        <v>270319</v>
      </c>
      <c r="B335" s="1">
        <v>20008000</v>
      </c>
      <c r="C335" s="1" t="s">
        <v>485</v>
      </c>
      <c r="D335" s="1">
        <v>131058</v>
      </c>
      <c r="E335" s="1" t="s">
        <v>486</v>
      </c>
      <c r="F335" s="1">
        <v>34203085</v>
      </c>
      <c r="G335" s="1">
        <v>1.83</v>
      </c>
      <c r="H335" s="1">
        <v>49.008485601880075</v>
      </c>
      <c r="I335" s="1">
        <v>-28.695771036942723</v>
      </c>
      <c r="J335" s="1">
        <v>6.3221341421211079</v>
      </c>
      <c r="K335" s="1">
        <v>-47.232808091607623</v>
      </c>
      <c r="L335" s="1">
        <v>46.175550958515885</v>
      </c>
      <c r="M335" s="1">
        <v>114.66500091552734</v>
      </c>
      <c r="N335" s="1">
        <v>0.90833552511114846</v>
      </c>
      <c r="O335" s="1">
        <v>0.9329846751933194</v>
      </c>
      <c r="P335" s="1">
        <v>0.84746312486237807</v>
      </c>
      <c r="Q335" s="1">
        <v>0.90333684017783711</v>
      </c>
      <c r="R335" s="1">
        <v>0.96533690096206171</v>
      </c>
      <c r="S335" s="1">
        <v>0.87202438582213448</v>
      </c>
      <c r="T335" s="1">
        <v>0.84746312486237807</v>
      </c>
      <c r="U335" s="1">
        <v>0.87202438582213448</v>
      </c>
      <c r="V335" s="1">
        <v>406.790663</v>
      </c>
      <c r="W335" s="1">
        <v>255.106009</v>
      </c>
      <c r="X335" s="1">
        <v>262.000766</v>
      </c>
      <c r="Y335" s="1">
        <v>74463.375599999999</v>
      </c>
      <c r="Z335" s="7">
        <v>3.6819784728</v>
      </c>
      <c r="AA335" s="7">
        <v>3.41133679</v>
      </c>
      <c r="AB335" s="7" t="s">
        <v>444</v>
      </c>
      <c r="AC335" s="7" t="s">
        <v>445</v>
      </c>
      <c r="AD335" s="7">
        <v>3.7008847629999999</v>
      </c>
    </row>
    <row r="336" spans="1:30" x14ac:dyDescent="0.25">
      <c r="A336" s="1">
        <v>270320</v>
      </c>
      <c r="B336" s="1">
        <v>20008000</v>
      </c>
      <c r="C336" s="1" t="s">
        <v>487</v>
      </c>
      <c r="D336" s="1">
        <v>131057</v>
      </c>
      <c r="E336" s="1" t="s">
        <v>482</v>
      </c>
      <c r="F336" s="1">
        <v>34203085</v>
      </c>
      <c r="G336" s="1">
        <v>1.83</v>
      </c>
      <c r="H336" s="1">
        <v>43.627906964566762</v>
      </c>
      <c r="I336" s="1">
        <v>-26.117194097716549</v>
      </c>
      <c r="J336" s="1">
        <v>5.351995664146548</v>
      </c>
      <c r="K336" s="1">
        <v>-42.308429774215426</v>
      </c>
      <c r="L336" s="1">
        <v>41.21895856378891</v>
      </c>
      <c r="M336" s="1">
        <v>116.6824951171875</v>
      </c>
      <c r="N336" s="1">
        <v>0.90568092747738504</v>
      </c>
      <c r="O336" s="1">
        <v>0.9329846751933194</v>
      </c>
      <c r="P336" s="1">
        <v>0.84498642595127238</v>
      </c>
      <c r="Q336" s="1">
        <v>0.89908948396381572</v>
      </c>
      <c r="R336" s="1">
        <v>0.96533690096206171</v>
      </c>
      <c r="S336" s="1">
        <v>0.86792425613720914</v>
      </c>
      <c r="T336" s="1">
        <v>0.84498642595127238</v>
      </c>
      <c r="U336" s="1">
        <v>0.86792425613720914</v>
      </c>
      <c r="V336" s="1">
        <v>406.790663</v>
      </c>
      <c r="W336" s="1">
        <v>255.106009</v>
      </c>
      <c r="X336" s="1">
        <v>262.000766</v>
      </c>
      <c r="Y336" s="1">
        <v>74463.375599999999</v>
      </c>
      <c r="Z336" s="7">
        <v>4.2296594162999996</v>
      </c>
      <c r="AA336" s="7">
        <v>3.9408997539000001</v>
      </c>
      <c r="AB336" s="7" t="s">
        <v>444</v>
      </c>
      <c r="AC336" s="7" t="s">
        <v>445</v>
      </c>
      <c r="AD336" s="7">
        <v>4.2326945726999998</v>
      </c>
    </row>
    <row r="337" spans="1:30" x14ac:dyDescent="0.25">
      <c r="A337" s="1">
        <v>270321</v>
      </c>
      <c r="B337" s="1">
        <v>20008000</v>
      </c>
      <c r="C337" s="1" t="s">
        <v>481</v>
      </c>
      <c r="D337" s="1">
        <v>131056</v>
      </c>
      <c r="E337" s="1" t="s">
        <v>482</v>
      </c>
      <c r="F337" s="1">
        <v>34203085</v>
      </c>
      <c r="G337" s="1">
        <v>1.83</v>
      </c>
      <c r="H337" s="1">
        <v>37.06308679118483</v>
      </c>
      <c r="I337" s="1">
        <v>-21.641728097522851</v>
      </c>
      <c r="J337" s="1">
        <v>4.915886568353077</v>
      </c>
      <c r="K337" s="1">
        <v>-36.257564862764255</v>
      </c>
      <c r="L337" s="1">
        <v>34.87230507528173</v>
      </c>
      <c r="M337" s="1">
        <v>119.41749572753906</v>
      </c>
      <c r="N337" s="1">
        <v>0.90208224246376456</v>
      </c>
      <c r="O337" s="1">
        <v>0.9329846751933194</v>
      </c>
      <c r="P337" s="1">
        <v>0.84162890798271661</v>
      </c>
      <c r="Q337" s="1">
        <v>0.89333158794202294</v>
      </c>
      <c r="R337" s="1">
        <v>0.96533690096206171</v>
      </c>
      <c r="S337" s="1">
        <v>0.86236594663546995</v>
      </c>
      <c r="T337" s="1">
        <v>0.84162890798271661</v>
      </c>
      <c r="U337" s="1">
        <v>0.86236594663546995</v>
      </c>
      <c r="V337" s="1">
        <v>406.790663</v>
      </c>
      <c r="W337" s="1">
        <v>255.106009</v>
      </c>
      <c r="X337" s="1">
        <v>262.000766</v>
      </c>
      <c r="Y337" s="1">
        <v>74463.375599999999</v>
      </c>
      <c r="Z337" s="7">
        <v>5.1568798309000003</v>
      </c>
      <c r="AA337" s="7">
        <v>4.7929495452999999</v>
      </c>
      <c r="AB337" s="7" t="s">
        <v>444</v>
      </c>
      <c r="AC337" s="7" t="s">
        <v>445</v>
      </c>
      <c r="AD337" s="7">
        <v>5.0816941074999997</v>
      </c>
    </row>
    <row r="338" spans="1:30" x14ac:dyDescent="0.25">
      <c r="A338" s="1">
        <v>277697</v>
      </c>
      <c r="B338" s="1">
        <v>20009000</v>
      </c>
      <c r="C338" s="1" t="s">
        <v>481</v>
      </c>
      <c r="D338" s="1">
        <v>131068</v>
      </c>
      <c r="E338" s="1" t="s">
        <v>482</v>
      </c>
      <c r="F338" s="1">
        <v>34203085</v>
      </c>
      <c r="G338" s="1">
        <v>1.83</v>
      </c>
      <c r="H338" s="1">
        <v>37.702504513805657</v>
      </c>
      <c r="I338" s="1">
        <v>-18.913428153541069</v>
      </c>
      <c r="J338" s="1">
        <v>6.5944144915190002</v>
      </c>
      <c r="K338" s="1">
        <v>-35.711312872709314</v>
      </c>
      <c r="L338" s="1">
        <v>34.877098186284101</v>
      </c>
      <c r="M338" s="1">
        <v>119.41749572753906</v>
      </c>
      <c r="N338" s="1">
        <v>0.90208224246376456</v>
      </c>
      <c r="O338" s="1">
        <v>0.9329846751933194</v>
      </c>
      <c r="P338" s="1">
        <v>0.84162890798271661</v>
      </c>
      <c r="Q338" s="1">
        <v>0.89333158794202294</v>
      </c>
      <c r="R338" s="1">
        <v>0.96533690096206171</v>
      </c>
      <c r="S338" s="1">
        <v>0.86236594663546995</v>
      </c>
      <c r="T338" s="1">
        <v>0.84162890798271661</v>
      </c>
      <c r="U338" s="1">
        <v>0.86236594663546995</v>
      </c>
      <c r="V338" s="1">
        <v>406.790663</v>
      </c>
      <c r="W338" s="1">
        <v>255.106009</v>
      </c>
      <c r="X338" s="1">
        <v>262.000766</v>
      </c>
      <c r="Y338" s="1">
        <v>74463.375599999999</v>
      </c>
      <c r="Z338" s="7">
        <v>5.1560336995</v>
      </c>
      <c r="AA338" s="7">
        <v>4.6947036952000003</v>
      </c>
      <c r="AB338" s="7" t="s">
        <v>444</v>
      </c>
      <c r="AC338" s="7" t="s">
        <v>445</v>
      </c>
      <c r="AD338" s="7">
        <v>5.1747217014000002</v>
      </c>
    </row>
    <row r="339" spans="1:30" x14ac:dyDescent="0.25">
      <c r="A339" s="1">
        <v>277698</v>
      </c>
      <c r="B339" s="1">
        <v>20009000</v>
      </c>
      <c r="C339" s="1" t="s">
        <v>479</v>
      </c>
      <c r="D339" s="1">
        <v>131067</v>
      </c>
      <c r="E339" s="1" t="s">
        <v>480</v>
      </c>
      <c r="F339" s="1">
        <v>34203085</v>
      </c>
      <c r="G339" s="1">
        <v>1.83</v>
      </c>
      <c r="H339" s="1">
        <v>64.045045244298876</v>
      </c>
      <c r="I339" s="1">
        <v>-28.517870109660564</v>
      </c>
      <c r="J339" s="1">
        <v>13.584984123933612</v>
      </c>
      <c r="K339" s="1">
        <v>-61.629869947795079</v>
      </c>
      <c r="L339" s="1">
        <v>58.448861932247667</v>
      </c>
      <c r="M339" s="1">
        <v>132.83750915527344</v>
      </c>
      <c r="N339" s="1">
        <v>0.87463390895298543</v>
      </c>
      <c r="O339" s="1">
        <v>0.9329846751933194</v>
      </c>
      <c r="P339" s="1">
        <v>0.81602003345756435</v>
      </c>
      <c r="Q339" s="1">
        <v>0.85195086342947812</v>
      </c>
      <c r="R339" s="1">
        <v>0.96533690096206171</v>
      </c>
      <c r="S339" s="1">
        <v>0.82241960627496513</v>
      </c>
      <c r="T339" s="1">
        <v>0.81602003345756435</v>
      </c>
      <c r="U339" s="1">
        <v>0.82241960627496513</v>
      </c>
      <c r="V339" s="1">
        <v>406.790663</v>
      </c>
      <c r="W339" s="1">
        <v>255.106009</v>
      </c>
      <c r="X339" s="1">
        <v>262.000766</v>
      </c>
      <c r="Y339" s="1">
        <v>74463.375599999999</v>
      </c>
      <c r="Z339" s="7">
        <v>2.5616025209000002</v>
      </c>
      <c r="AA339" s="7">
        <v>2.2503937378000001</v>
      </c>
      <c r="AB339" s="7" t="s">
        <v>444</v>
      </c>
      <c r="AC339" s="7" t="s">
        <v>445</v>
      </c>
      <c r="AD339" s="7">
        <v>2.4690625505999999</v>
      </c>
    </row>
    <row r="340" spans="1:30" x14ac:dyDescent="0.25">
      <c r="A340" s="1">
        <v>277699</v>
      </c>
      <c r="B340" s="1">
        <v>20009000</v>
      </c>
      <c r="C340" s="1" t="s">
        <v>483</v>
      </c>
      <c r="D340" s="1">
        <v>131066</v>
      </c>
      <c r="E340" s="1" t="s">
        <v>484</v>
      </c>
      <c r="F340" s="1">
        <v>34203085</v>
      </c>
      <c r="G340" s="1">
        <v>1.83</v>
      </c>
      <c r="H340" s="1">
        <v>71.246267536795145</v>
      </c>
      <c r="I340" s="1">
        <v>-34.604927638434987</v>
      </c>
      <c r="J340" s="1">
        <v>11.217901847327331</v>
      </c>
      <c r="K340" s="1">
        <v>-68.063104217776726</v>
      </c>
      <c r="L340" s="1">
        <v>66.353116704679024</v>
      </c>
      <c r="M340" s="1">
        <v>124.55000305175781</v>
      </c>
      <c r="N340" s="1">
        <v>0.89239285060337603</v>
      </c>
      <c r="O340" s="1">
        <v>0.9329846751933194</v>
      </c>
      <c r="P340" s="1">
        <v>0.83258885386503123</v>
      </c>
      <c r="Q340" s="1">
        <v>0.87858927590506397</v>
      </c>
      <c r="R340" s="1">
        <v>0.96533690096206171</v>
      </c>
      <c r="S340" s="1">
        <v>0.84813464882069622</v>
      </c>
      <c r="T340" s="1">
        <v>0.83258885386503123</v>
      </c>
      <c r="U340" s="1">
        <v>0.84813464882069622</v>
      </c>
      <c r="V340" s="1">
        <v>406.790663</v>
      </c>
      <c r="W340" s="1">
        <v>255.106009</v>
      </c>
      <c r="X340" s="1">
        <v>262.000766</v>
      </c>
      <c r="Y340" s="1">
        <v>74463.375599999999</v>
      </c>
      <c r="Z340" s="7">
        <v>2.2010315445000002</v>
      </c>
      <c r="AA340" s="7">
        <v>1.9811866220000001</v>
      </c>
      <c r="AB340" s="7" t="s">
        <v>444</v>
      </c>
      <c r="AC340" s="7" t="s">
        <v>445</v>
      </c>
      <c r="AD340" s="7">
        <v>2.2049510522000002</v>
      </c>
    </row>
    <row r="341" spans="1:30" x14ac:dyDescent="0.25">
      <c r="A341" s="1">
        <v>277700</v>
      </c>
      <c r="B341" s="1">
        <v>20009000</v>
      </c>
      <c r="C341" s="1" t="s">
        <v>488</v>
      </c>
      <c r="D341" s="1">
        <v>131065</v>
      </c>
      <c r="E341" s="1" t="s">
        <v>489</v>
      </c>
      <c r="F341" s="1">
        <v>34203085</v>
      </c>
      <c r="G341" s="1">
        <v>1.83</v>
      </c>
      <c r="H341" s="1">
        <v>68.684658465613026</v>
      </c>
      <c r="I341" s="1">
        <v>-16.796960875199762</v>
      </c>
      <c r="J341" s="1">
        <v>26.837442301429945</v>
      </c>
      <c r="K341" s="1">
        <v>-65.355439257630266</v>
      </c>
      <c r="L341" s="1">
        <v>59.958785459180191</v>
      </c>
      <c r="M341" s="1">
        <v>98.912498474121094</v>
      </c>
      <c r="N341" s="1">
        <v>0.93014583587646482</v>
      </c>
      <c r="O341" s="1">
        <v>0.9329846751933194</v>
      </c>
      <c r="P341" s="1">
        <v>0.86781181056762213</v>
      </c>
      <c r="Q341" s="1">
        <v>0.93514583587646494</v>
      </c>
      <c r="R341" s="1">
        <v>0.96533690096206171</v>
      </c>
      <c r="S341" s="1">
        <v>0.9027307831525635</v>
      </c>
      <c r="T341" s="1">
        <v>0.86781181056762213</v>
      </c>
      <c r="U341" s="1">
        <v>0.9027307831525635</v>
      </c>
      <c r="V341" s="1">
        <v>406.790663</v>
      </c>
      <c r="W341" s="1">
        <v>255.106009</v>
      </c>
      <c r="X341" s="1">
        <v>262.000766</v>
      </c>
      <c r="Y341" s="1">
        <v>74463.375599999999</v>
      </c>
      <c r="Z341" s="7">
        <v>2.6922697125999999</v>
      </c>
      <c r="AA341" s="7">
        <v>2.2231944149</v>
      </c>
      <c r="AB341" s="7" t="s">
        <v>444</v>
      </c>
      <c r="AC341" s="7" t="s">
        <v>445</v>
      </c>
      <c r="AD341" s="7">
        <v>2.4789355207999999</v>
      </c>
    </row>
    <row r="342" spans="1:30" x14ac:dyDescent="0.25">
      <c r="A342" s="1">
        <v>286089</v>
      </c>
      <c r="B342" s="1">
        <v>20010000</v>
      </c>
      <c r="C342" s="1" t="s">
        <v>481</v>
      </c>
      <c r="D342" s="1">
        <v>131078</v>
      </c>
      <c r="E342" s="1" t="s">
        <v>482</v>
      </c>
      <c r="F342" s="1">
        <v>34203085</v>
      </c>
      <c r="G342" s="1">
        <v>1.83</v>
      </c>
      <c r="H342" s="1">
        <v>31.785025887270923</v>
      </c>
      <c r="I342" s="1">
        <v>-25.146237724675085</v>
      </c>
      <c r="J342" s="1">
        <v>-4.3261215946143654</v>
      </c>
      <c r="K342" s="1">
        <v>-29.403546060876895</v>
      </c>
      <c r="L342" s="1">
        <v>34.154530085036136</v>
      </c>
      <c r="M342" s="1">
        <v>119.41749572753906</v>
      </c>
      <c r="N342" s="1">
        <v>0.90208224246376456</v>
      </c>
      <c r="O342" s="1">
        <v>0.9329846751933194</v>
      </c>
      <c r="P342" s="1">
        <v>0.84162890798271661</v>
      </c>
      <c r="Q342" s="1">
        <v>0.89333158794202294</v>
      </c>
      <c r="R342" s="1">
        <v>0.96533690096206171</v>
      </c>
      <c r="S342" s="1">
        <v>0.86236594663546995</v>
      </c>
      <c r="T342" s="1">
        <v>0.84162890798271661</v>
      </c>
      <c r="U342" s="1">
        <v>0.86236594663546995</v>
      </c>
      <c r="V342" s="1">
        <v>406.790663</v>
      </c>
      <c r="W342" s="1">
        <v>255.106009</v>
      </c>
      <c r="X342" s="1">
        <v>262.000766</v>
      </c>
      <c r="Y342" s="1">
        <v>74463.375599999999</v>
      </c>
      <c r="Z342" s="7">
        <v>5.2862698225000004</v>
      </c>
      <c r="AA342" s="7">
        <v>5.7548974958999999</v>
      </c>
      <c r="AB342" s="7" t="s">
        <v>444</v>
      </c>
      <c r="AC342" s="7">
        <v>49.971155977999999</v>
      </c>
      <c r="AD342" s="7">
        <v>6.4993478039000001</v>
      </c>
    </row>
    <row r="343" spans="1:30" x14ac:dyDescent="0.25">
      <c r="A343" s="1">
        <v>286090</v>
      </c>
      <c r="B343" s="1">
        <v>20010000</v>
      </c>
      <c r="C343" s="1" t="s">
        <v>479</v>
      </c>
      <c r="D343" s="1">
        <v>131077</v>
      </c>
      <c r="E343" s="1" t="s">
        <v>480</v>
      </c>
      <c r="F343" s="1">
        <v>34203085</v>
      </c>
      <c r="G343" s="1">
        <v>1.83</v>
      </c>
      <c r="H343" s="1">
        <v>58.144008570338215</v>
      </c>
      <c r="I343" s="1">
        <v>-34.930246394530386</v>
      </c>
      <c r="J343" s="1">
        <v>2.6480060852261751</v>
      </c>
      <c r="K343" s="1">
        <v>-55.142536422226847</v>
      </c>
      <c r="L343" s="1">
        <v>56.86645211874341</v>
      </c>
      <c r="M343" s="1">
        <v>132.83750915527344</v>
      </c>
      <c r="N343" s="1">
        <v>0.87463390895298543</v>
      </c>
      <c r="O343" s="1">
        <v>0.9329846751933194</v>
      </c>
      <c r="P343" s="1">
        <v>0.81602003345756435</v>
      </c>
      <c r="Q343" s="1">
        <v>0.85195086342947812</v>
      </c>
      <c r="R343" s="1">
        <v>0.96533690096206171</v>
      </c>
      <c r="S343" s="1">
        <v>0.82241960627496513</v>
      </c>
      <c r="T343" s="1">
        <v>0.81602003345756435</v>
      </c>
      <c r="U343" s="1">
        <v>0.82241960627496513</v>
      </c>
      <c r="V343" s="1">
        <v>406.790663</v>
      </c>
      <c r="W343" s="1">
        <v>255.106009</v>
      </c>
      <c r="X343" s="1">
        <v>262.000766</v>
      </c>
      <c r="Y343" s="1">
        <v>74463.375599999999</v>
      </c>
      <c r="Z343" s="7">
        <v>2.6607104231999998</v>
      </c>
      <c r="AA343" s="7">
        <v>2.5802762678</v>
      </c>
      <c r="AB343" s="7" t="s">
        <v>444</v>
      </c>
      <c r="AC343" s="7" t="s">
        <v>445</v>
      </c>
      <c r="AD343" s="7">
        <v>2.8771860656000001</v>
      </c>
    </row>
    <row r="344" spans="1:30" x14ac:dyDescent="0.25">
      <c r="A344" s="1">
        <v>286091</v>
      </c>
      <c r="B344" s="1">
        <v>20010000</v>
      </c>
      <c r="C344" s="1" t="s">
        <v>483</v>
      </c>
      <c r="D344" s="1">
        <v>131076</v>
      </c>
      <c r="E344" s="1" t="s">
        <v>484</v>
      </c>
      <c r="F344" s="1">
        <v>34203085</v>
      </c>
      <c r="G344" s="1">
        <v>1.83</v>
      </c>
      <c r="H344" s="1">
        <v>65.338932539761757</v>
      </c>
      <c r="I344" s="1">
        <v>-41.012750799288646</v>
      </c>
      <c r="J344" s="1">
        <v>0.28722265282611775</v>
      </c>
      <c r="K344" s="1">
        <v>-61.580323295091162</v>
      </c>
      <c r="L344" s="1">
        <v>65.197223149449357</v>
      </c>
      <c r="M344" s="1">
        <v>124.55000305175781</v>
      </c>
      <c r="N344" s="1">
        <v>0.89239285060337603</v>
      </c>
      <c r="O344" s="1">
        <v>0.9329846751933194</v>
      </c>
      <c r="P344" s="1">
        <v>0.83258885386503123</v>
      </c>
      <c r="Q344" s="1">
        <v>0.87858927590506397</v>
      </c>
      <c r="R344" s="1">
        <v>0.96533690096206171</v>
      </c>
      <c r="S344" s="1">
        <v>0.84813464882069622</v>
      </c>
      <c r="T344" s="1">
        <v>0.83258885386503123</v>
      </c>
      <c r="U344" s="1">
        <v>0.84813464882069622</v>
      </c>
      <c r="V344" s="1">
        <v>406.790663</v>
      </c>
      <c r="W344" s="1">
        <v>255.106009</v>
      </c>
      <c r="X344" s="1">
        <v>262.000766</v>
      </c>
      <c r="Y344" s="1">
        <v>74463.375599999999</v>
      </c>
      <c r="Z344" s="7">
        <v>2.2577832212</v>
      </c>
      <c r="AA344" s="7">
        <v>2.2507176256000001</v>
      </c>
      <c r="AB344" s="7" t="s">
        <v>444</v>
      </c>
      <c r="AC344" s="7" t="s">
        <v>445</v>
      </c>
      <c r="AD344" s="7">
        <v>2.5423477144</v>
      </c>
    </row>
    <row r="345" spans="1:30" x14ac:dyDescent="0.25">
      <c r="A345" s="1">
        <v>286092</v>
      </c>
      <c r="B345" s="1">
        <v>20010000</v>
      </c>
      <c r="C345" s="1" t="s">
        <v>488</v>
      </c>
      <c r="D345" s="1">
        <v>131075</v>
      </c>
      <c r="E345" s="1" t="s">
        <v>489</v>
      </c>
      <c r="F345" s="1">
        <v>34203085</v>
      </c>
      <c r="G345" s="1">
        <v>1.83</v>
      </c>
      <c r="H345" s="1">
        <v>62.76035224989014</v>
      </c>
      <c r="I345" s="1">
        <v>-23.240510397338682</v>
      </c>
      <c r="J345" s="1">
        <v>15.923733804484726</v>
      </c>
      <c r="K345" s="1">
        <v>-58.836932494792933</v>
      </c>
      <c r="L345" s="1">
        <v>56.513568345278152</v>
      </c>
      <c r="M345" s="1">
        <v>98.912498474121094</v>
      </c>
      <c r="N345" s="1">
        <v>0.93014583587646482</v>
      </c>
      <c r="O345" s="1">
        <v>0.9329846751933194</v>
      </c>
      <c r="P345" s="1">
        <v>0.86781181056762213</v>
      </c>
      <c r="Q345" s="1">
        <v>0.93514583587646494</v>
      </c>
      <c r="R345" s="1">
        <v>0.96533690096206171</v>
      </c>
      <c r="S345" s="1">
        <v>0.9027307831525635</v>
      </c>
      <c r="T345" s="1">
        <v>0.86781181056762213</v>
      </c>
      <c r="U345" s="1">
        <v>0.9027307831525635</v>
      </c>
      <c r="V345" s="1">
        <v>406.790663</v>
      </c>
      <c r="W345" s="1">
        <v>255.106009</v>
      </c>
      <c r="X345" s="1">
        <v>262.000766</v>
      </c>
      <c r="Y345" s="1">
        <v>74463.375599999999</v>
      </c>
      <c r="Z345" s="7">
        <v>2.9173602735999999</v>
      </c>
      <c r="AA345" s="7">
        <v>2.5274500479999999</v>
      </c>
      <c r="AB345" s="7" t="s">
        <v>444</v>
      </c>
      <c r="AC345" s="7" t="s">
        <v>445</v>
      </c>
      <c r="AD345" s="7">
        <v>2.8643646001</v>
      </c>
    </row>
    <row r="346" spans="1:30" x14ac:dyDescent="0.25">
      <c r="A346" s="1">
        <v>292313</v>
      </c>
      <c r="B346" s="1">
        <v>20011000</v>
      </c>
      <c r="C346" s="1" t="s">
        <v>487</v>
      </c>
      <c r="D346" s="1">
        <v>131086</v>
      </c>
      <c r="E346" s="1" t="s">
        <v>482</v>
      </c>
      <c r="F346" s="1">
        <v>34203085</v>
      </c>
      <c r="G346" s="1">
        <v>1.83</v>
      </c>
      <c r="H346" s="1">
        <v>49.675290904742184</v>
      </c>
      <c r="I346" s="1">
        <v>-25.46804500852928</v>
      </c>
      <c r="J346" s="1">
        <v>9.8420273849934521</v>
      </c>
      <c r="K346" s="1">
        <v>-47.242207518784475</v>
      </c>
      <c r="L346" s="1">
        <v>45.562580624783941</v>
      </c>
      <c r="M346" s="1">
        <v>116.6824951171875</v>
      </c>
      <c r="N346" s="1">
        <v>0.90568092747738504</v>
      </c>
      <c r="O346" s="1">
        <v>0.9329846751933194</v>
      </c>
      <c r="P346" s="1">
        <v>0.84498642595127238</v>
      </c>
      <c r="Q346" s="1">
        <v>0.89908948396381572</v>
      </c>
      <c r="R346" s="1">
        <v>0.96533690096206171</v>
      </c>
      <c r="S346" s="1">
        <v>0.86792425613720914</v>
      </c>
      <c r="T346" s="1">
        <v>0.84498642595127238</v>
      </c>
      <c r="U346" s="1">
        <v>0.86792425613720914</v>
      </c>
      <c r="V346" s="1">
        <v>406.790663</v>
      </c>
      <c r="W346" s="1">
        <v>255.106009</v>
      </c>
      <c r="X346" s="1">
        <v>262.000766</v>
      </c>
      <c r="Y346" s="1">
        <v>74463.375599999999</v>
      </c>
      <c r="Z346" s="7">
        <v>3.7310997714999998</v>
      </c>
      <c r="AA346" s="7">
        <v>3.3394031692000001</v>
      </c>
      <c r="AB346" s="7" t="s">
        <v>444</v>
      </c>
      <c r="AC346" s="7" t="s">
        <v>445</v>
      </c>
      <c r="AD346" s="7">
        <v>3.6862139278999999</v>
      </c>
    </row>
    <row r="347" spans="1:30" x14ac:dyDescent="0.25">
      <c r="A347" s="1">
        <v>292314</v>
      </c>
      <c r="B347" s="1">
        <v>20011000</v>
      </c>
      <c r="C347" s="1" t="s">
        <v>481</v>
      </c>
      <c r="D347" s="1">
        <v>131085</v>
      </c>
      <c r="E347" s="1" t="s">
        <v>482</v>
      </c>
      <c r="F347" s="1">
        <v>34203085</v>
      </c>
      <c r="G347" s="1">
        <v>1.83</v>
      </c>
      <c r="H347" s="1">
        <v>43.079781560235055</v>
      </c>
      <c r="I347" s="1">
        <v>-21.035027975436726</v>
      </c>
      <c r="J347" s="1">
        <v>9.4366074603251811</v>
      </c>
      <c r="K347" s="1">
        <v>-41.14889364023216</v>
      </c>
      <c r="L347" s="1">
        <v>39.226570599149802</v>
      </c>
      <c r="M347" s="1">
        <v>119.41749572753906</v>
      </c>
      <c r="N347" s="1">
        <v>0.90208224246376456</v>
      </c>
      <c r="O347" s="1">
        <v>0.9329846751933194</v>
      </c>
      <c r="P347" s="1">
        <v>0.84162890798271661</v>
      </c>
      <c r="Q347" s="1">
        <v>0.89333158794202294</v>
      </c>
      <c r="R347" s="1">
        <v>0.96533690096206171</v>
      </c>
      <c r="S347" s="1">
        <v>0.86236594663546995</v>
      </c>
      <c r="T347" s="1">
        <v>0.84162890798271661</v>
      </c>
      <c r="U347" s="1">
        <v>0.86236594663546995</v>
      </c>
      <c r="V347" s="1">
        <v>406.790663</v>
      </c>
      <c r="W347" s="1">
        <v>255.106009</v>
      </c>
      <c r="X347" s="1">
        <v>262.000766</v>
      </c>
      <c r="Y347" s="1">
        <v>74463.375599999999</v>
      </c>
      <c r="Z347" s="7">
        <v>4.4734479333000001</v>
      </c>
      <c r="AA347" s="7">
        <v>3.9838830188999999</v>
      </c>
      <c r="AB347" s="7" t="s">
        <v>444</v>
      </c>
      <c r="AC347" s="7" t="s">
        <v>445</v>
      </c>
      <c r="AD347" s="7">
        <v>4.3587690718000003</v>
      </c>
    </row>
    <row r="348" spans="1:30" x14ac:dyDescent="0.25">
      <c r="A348" s="1">
        <v>299761</v>
      </c>
      <c r="B348" s="1">
        <v>20012000</v>
      </c>
      <c r="C348" s="1" t="s">
        <v>490</v>
      </c>
      <c r="D348" s="1">
        <v>131095</v>
      </c>
      <c r="E348" s="1" t="s">
        <v>491</v>
      </c>
      <c r="F348" s="1">
        <v>34203085</v>
      </c>
      <c r="G348" s="1">
        <v>1.83</v>
      </c>
      <c r="H348" s="1">
        <v>8.6877084046869779</v>
      </c>
      <c r="I348" s="1">
        <v>-6.9249413157617568</v>
      </c>
      <c r="J348" s="1">
        <v>-1.3321797432414355</v>
      </c>
      <c r="K348" s="1">
        <v>-9.3951324192688119</v>
      </c>
      <c r="L348" s="1">
        <v>9.4250555115484413</v>
      </c>
      <c r="M348" s="1">
        <v>64.709999084472656</v>
      </c>
      <c r="N348" s="1">
        <v>0.96357500076293945</v>
      </c>
      <c r="O348" s="1">
        <v>0.9329846751933194</v>
      </c>
      <c r="P348" s="1">
        <v>0.89900070911121355</v>
      </c>
      <c r="Q348" s="1">
        <v>0.96661041736602782</v>
      </c>
      <c r="R348" s="1">
        <v>0.96533690096206171</v>
      </c>
      <c r="S348" s="1">
        <v>0.9331047047377663</v>
      </c>
      <c r="T348" s="1">
        <v>0.89900070911121355</v>
      </c>
      <c r="U348" s="1">
        <v>0.9331047047377663</v>
      </c>
      <c r="V348" s="1">
        <v>406.790663</v>
      </c>
      <c r="W348" s="1">
        <v>255.106009</v>
      </c>
      <c r="X348" s="1">
        <v>262.000766</v>
      </c>
      <c r="Y348" s="1">
        <v>74463.375599999999</v>
      </c>
      <c r="Z348" s="7">
        <v>23.333064427</v>
      </c>
      <c r="AA348" s="7">
        <v>25.398271248</v>
      </c>
      <c r="AB348" s="7" t="s">
        <v>444</v>
      </c>
      <c r="AC348" s="7">
        <v>175.80712803</v>
      </c>
      <c r="AD348" s="7">
        <v>24.070309168000001</v>
      </c>
    </row>
    <row r="349" spans="1:30" x14ac:dyDescent="0.25">
      <c r="A349" s="1">
        <v>299762</v>
      </c>
      <c r="B349" s="1">
        <v>20012000</v>
      </c>
      <c r="C349" s="1" t="s">
        <v>483</v>
      </c>
      <c r="D349" s="1">
        <v>131091</v>
      </c>
      <c r="E349" s="1" t="s">
        <v>484</v>
      </c>
      <c r="F349" s="1">
        <v>34203085</v>
      </c>
      <c r="G349" s="1">
        <v>1.83</v>
      </c>
      <c r="H349" s="1">
        <v>65.574077379174298</v>
      </c>
      <c r="I349" s="1">
        <v>-36.733679167497236</v>
      </c>
      <c r="J349" s="1">
        <v>5.755809853093818</v>
      </c>
      <c r="K349" s="1">
        <v>-63.257654406944646</v>
      </c>
      <c r="L349" s="1">
        <v>62.894482643756383</v>
      </c>
      <c r="M349" s="1">
        <v>124.55000305175781</v>
      </c>
      <c r="N349" s="1">
        <v>0.89239285060337603</v>
      </c>
      <c r="O349" s="1">
        <v>0.9329846751933194</v>
      </c>
      <c r="P349" s="1">
        <v>0.83258885386503123</v>
      </c>
      <c r="Q349" s="1">
        <v>0.87858927590506397</v>
      </c>
      <c r="R349" s="1">
        <v>0.96533690096206171</v>
      </c>
      <c r="S349" s="1">
        <v>0.84813464882069622</v>
      </c>
      <c r="T349" s="1">
        <v>0.83258885386503123</v>
      </c>
      <c r="U349" s="1">
        <v>0.84813464882069622</v>
      </c>
      <c r="V349" s="1">
        <v>406.790663</v>
      </c>
      <c r="W349" s="1">
        <v>255.106009</v>
      </c>
      <c r="X349" s="1">
        <v>262.000766</v>
      </c>
      <c r="Y349" s="1">
        <v>74463.375599999999</v>
      </c>
      <c r="Z349" s="7">
        <v>2.3770596516000002</v>
      </c>
      <c r="AA349" s="7">
        <v>2.2390607406999998</v>
      </c>
      <c r="AB349" s="7" t="s">
        <v>444</v>
      </c>
      <c r="AC349" s="7" t="s">
        <v>445</v>
      </c>
      <c r="AD349" s="7">
        <v>2.4484193181</v>
      </c>
    </row>
    <row r="350" spans="1:30" x14ac:dyDescent="0.25">
      <c r="A350" s="1">
        <v>299763</v>
      </c>
      <c r="B350" s="1">
        <v>20012000</v>
      </c>
      <c r="C350" s="1" t="s">
        <v>481</v>
      </c>
      <c r="D350" s="1">
        <v>131093</v>
      </c>
      <c r="E350" s="1" t="s">
        <v>482</v>
      </c>
      <c r="F350" s="1">
        <v>34203085</v>
      </c>
      <c r="G350" s="1">
        <v>1.83</v>
      </c>
      <c r="H350" s="1">
        <v>32.019053487798253</v>
      </c>
      <c r="I350" s="1">
        <v>-20.987480049738643</v>
      </c>
      <c r="J350" s="1">
        <v>1.1435880932497611</v>
      </c>
      <c r="K350" s="1">
        <v>-30.960566510336022</v>
      </c>
      <c r="L350" s="1">
        <v>31.464685161830307</v>
      </c>
      <c r="M350" s="1">
        <v>119.41749572753906</v>
      </c>
      <c r="N350" s="1">
        <v>0.90208224246376456</v>
      </c>
      <c r="O350" s="1">
        <v>0.9329846751933194</v>
      </c>
      <c r="P350" s="1">
        <v>0.84162890798271661</v>
      </c>
      <c r="Q350" s="1">
        <v>0.89333158794202294</v>
      </c>
      <c r="R350" s="1">
        <v>0.96533690096206171</v>
      </c>
      <c r="S350" s="1">
        <v>0.86236594663546995</v>
      </c>
      <c r="T350" s="1">
        <v>0.84162890798271661</v>
      </c>
      <c r="U350" s="1">
        <v>0.86236594663546995</v>
      </c>
      <c r="V350" s="1">
        <v>406.790663</v>
      </c>
      <c r="W350" s="1">
        <v>255.106009</v>
      </c>
      <c r="X350" s="1">
        <v>262.000766</v>
      </c>
      <c r="Y350" s="1">
        <v>74463.375599999999</v>
      </c>
      <c r="Z350" s="7">
        <v>5.8236688424</v>
      </c>
      <c r="AA350" s="7">
        <v>5.7055258786999996</v>
      </c>
      <c r="AB350" s="7" t="s">
        <v>444</v>
      </c>
      <c r="AC350" s="7" t="s">
        <v>445</v>
      </c>
      <c r="AD350" s="7">
        <v>6.1222023184000003</v>
      </c>
    </row>
    <row r="351" spans="1:30" x14ac:dyDescent="0.25">
      <c r="A351" s="1">
        <v>299764</v>
      </c>
      <c r="B351" s="1">
        <v>20012000</v>
      </c>
      <c r="C351" s="1" t="s">
        <v>479</v>
      </c>
      <c r="D351" s="1">
        <v>131092</v>
      </c>
      <c r="E351" s="1" t="s">
        <v>480</v>
      </c>
      <c r="F351" s="1">
        <v>34203085</v>
      </c>
      <c r="G351" s="1">
        <v>1.83</v>
      </c>
      <c r="H351" s="1">
        <v>58.37844098475977</v>
      </c>
      <c r="I351" s="1">
        <v>-30.650379054947365</v>
      </c>
      <c r="J351" s="1">
        <v>8.1173066876101512</v>
      </c>
      <c r="K351" s="1">
        <v>-56.820662264746638</v>
      </c>
      <c r="L351" s="1">
        <v>54.772795819559725</v>
      </c>
      <c r="M351" s="1">
        <v>132.83750915527344</v>
      </c>
      <c r="N351" s="1">
        <v>0.87463390895298543</v>
      </c>
      <c r="O351" s="1">
        <v>0.9329846751933194</v>
      </c>
      <c r="P351" s="1">
        <v>0.81602003345756435</v>
      </c>
      <c r="Q351" s="1">
        <v>0.85195086342947812</v>
      </c>
      <c r="R351" s="1">
        <v>0.96533690096206171</v>
      </c>
      <c r="S351" s="1">
        <v>0.82241960627496513</v>
      </c>
      <c r="T351" s="1">
        <v>0.81602003345756435</v>
      </c>
      <c r="U351" s="1">
        <v>0.82241960627496513</v>
      </c>
      <c r="V351" s="1">
        <v>406.790663</v>
      </c>
      <c r="W351" s="1">
        <v>255.106009</v>
      </c>
      <c r="X351" s="1">
        <v>262.000766</v>
      </c>
      <c r="Y351" s="1">
        <v>74463.375599999999</v>
      </c>
      <c r="Z351" s="7">
        <v>2.8006388187</v>
      </c>
      <c r="AA351" s="7">
        <v>2.5658988230999999</v>
      </c>
      <c r="AB351" s="7" t="s">
        <v>444</v>
      </c>
      <c r="AC351" s="7" t="s">
        <v>445</v>
      </c>
      <c r="AD351" s="7">
        <v>2.7626783166000002</v>
      </c>
    </row>
    <row r="352" spans="1:30" x14ac:dyDescent="0.25">
      <c r="A352" s="1">
        <v>299765</v>
      </c>
      <c r="B352" s="1">
        <v>20012000</v>
      </c>
      <c r="C352" s="1" t="s">
        <v>492</v>
      </c>
      <c r="D352" s="1">
        <v>131094</v>
      </c>
      <c r="E352" s="1" t="s">
        <v>493</v>
      </c>
      <c r="F352" s="1">
        <v>34203085</v>
      </c>
      <c r="G352" s="1">
        <v>1.83</v>
      </c>
      <c r="H352" s="1">
        <v>-2.7705118706798544</v>
      </c>
      <c r="I352" s="1">
        <v>2.0929867402460296</v>
      </c>
      <c r="J352" s="1">
        <v>-4.7420761608461</v>
      </c>
      <c r="K352" s="1">
        <v>-2.42646277960778</v>
      </c>
      <c r="L352" s="1">
        <v>4.1282645226753072</v>
      </c>
      <c r="M352" s="1">
        <v>34.474998474121094</v>
      </c>
      <c r="N352" s="1">
        <v>0.98877083460489912</v>
      </c>
      <c r="O352" s="1">
        <v>0.9329846751933194</v>
      </c>
      <c r="P352" s="1">
        <v>0.92250803596447917</v>
      </c>
      <c r="Q352" s="1">
        <v>0.98970659838782415</v>
      </c>
      <c r="R352" s="1">
        <v>0.96533690096206171</v>
      </c>
      <c r="S352" s="1">
        <v>0.95540030054940595</v>
      </c>
      <c r="T352" s="1">
        <v>0.92250803596447917</v>
      </c>
      <c r="U352" s="1">
        <v>0.95540030054940595</v>
      </c>
      <c r="V352" s="1">
        <v>406.790663</v>
      </c>
      <c r="W352" s="1">
        <v>255.106009</v>
      </c>
      <c r="X352" s="1">
        <v>262.000766</v>
      </c>
      <c r="Y352" s="1">
        <v>74463.375599999999</v>
      </c>
      <c r="Z352" s="7">
        <v>56.006362367000001</v>
      </c>
      <c r="AA352" s="7" t="s">
        <v>444</v>
      </c>
      <c r="AB352" s="7">
        <v>111.4409146</v>
      </c>
      <c r="AC352" s="7">
        <v>49.968774828999997</v>
      </c>
      <c r="AD352" s="7">
        <v>98.609115826999997</v>
      </c>
    </row>
    <row r="353" spans="1:30" x14ac:dyDescent="0.25">
      <c r="A353" s="1">
        <v>310251</v>
      </c>
      <c r="B353" s="1">
        <v>20013000</v>
      </c>
      <c r="C353" s="1" t="s">
        <v>490</v>
      </c>
      <c r="D353" s="1">
        <v>131104</v>
      </c>
      <c r="E353" s="1" t="s">
        <v>491</v>
      </c>
      <c r="F353" s="1">
        <v>34203085</v>
      </c>
      <c r="G353" s="1">
        <v>1.83</v>
      </c>
      <c r="H353" s="1">
        <v>35.466299544315582</v>
      </c>
      <c r="I353" s="1">
        <v>-23.9146207096464</v>
      </c>
      <c r="J353" s="1">
        <v>2.6115713351739771</v>
      </c>
      <c r="K353" s="1">
        <v>-32.460819609741257</v>
      </c>
      <c r="L353" s="1">
        <v>34.249999758556903</v>
      </c>
      <c r="M353" s="1">
        <v>64.709999084472656</v>
      </c>
      <c r="N353" s="1">
        <v>0.96357500076293945</v>
      </c>
      <c r="O353" s="1">
        <v>0.9329846751933194</v>
      </c>
      <c r="P353" s="1">
        <v>0.89900070911121355</v>
      </c>
      <c r="Q353" s="1">
        <v>0.96661041736602782</v>
      </c>
      <c r="R353" s="1">
        <v>0.96533690096206171</v>
      </c>
      <c r="S353" s="1">
        <v>0.9331047047377663</v>
      </c>
      <c r="T353" s="1">
        <v>0.89900070911121355</v>
      </c>
      <c r="U353" s="1">
        <v>0.9331047047377663</v>
      </c>
      <c r="V353" s="1">
        <v>406.790663</v>
      </c>
      <c r="W353" s="1">
        <v>255.106009</v>
      </c>
      <c r="X353" s="1">
        <v>262.000766</v>
      </c>
      <c r="Y353" s="1">
        <v>74463.375599999999</v>
      </c>
      <c r="Z353" s="7">
        <v>5.6960725431999997</v>
      </c>
      <c r="AA353" s="7">
        <v>5.4664339368999997</v>
      </c>
      <c r="AB353" s="7" t="s">
        <v>444</v>
      </c>
      <c r="AC353" s="7" t="s">
        <v>445</v>
      </c>
      <c r="AD353" s="7">
        <v>6.256097574</v>
      </c>
    </row>
    <row r="354" spans="1:30" x14ac:dyDescent="0.25">
      <c r="A354" s="1">
        <v>310252</v>
      </c>
      <c r="B354" s="1">
        <v>20013000</v>
      </c>
      <c r="C354" s="1" t="s">
        <v>481</v>
      </c>
      <c r="D354" s="1">
        <v>131102</v>
      </c>
      <c r="E354" s="1" t="s">
        <v>482</v>
      </c>
      <c r="F354" s="1">
        <v>34203085</v>
      </c>
      <c r="G354" s="1">
        <v>1.83</v>
      </c>
      <c r="H354" s="1">
        <v>58.849019208690841</v>
      </c>
      <c r="I354" s="1">
        <v>-37.849049626882589</v>
      </c>
      <c r="J354" s="1">
        <v>5.0359659119230589</v>
      </c>
      <c r="K354" s="1">
        <v>-54.154366467613215</v>
      </c>
      <c r="L354" s="1">
        <v>56.513633823988727</v>
      </c>
      <c r="M354" s="1">
        <v>119.41749572753906</v>
      </c>
      <c r="N354" s="1">
        <v>0.90208224246376456</v>
      </c>
      <c r="O354" s="1">
        <v>0.9329846751933194</v>
      </c>
      <c r="P354" s="1">
        <v>0.84162890798271661</v>
      </c>
      <c r="Q354" s="1">
        <v>0.89333158794202294</v>
      </c>
      <c r="R354" s="1">
        <v>0.96533690096206171</v>
      </c>
      <c r="S354" s="1">
        <v>0.86236594663546995</v>
      </c>
      <c r="T354" s="1">
        <v>0.84162890798271661</v>
      </c>
      <c r="U354" s="1">
        <v>0.86236594663546995</v>
      </c>
      <c r="V354" s="1">
        <v>406.790663</v>
      </c>
      <c r="W354" s="1">
        <v>255.106009</v>
      </c>
      <c r="X354" s="1">
        <v>262.000766</v>
      </c>
      <c r="Y354" s="1">
        <v>74463.375599999999</v>
      </c>
      <c r="Z354" s="7">
        <v>2.7991645068</v>
      </c>
      <c r="AA354" s="7">
        <v>2.6483971128000001</v>
      </c>
      <c r="AB354" s="7" t="s">
        <v>444</v>
      </c>
      <c r="AC354" s="7" t="s">
        <v>445</v>
      </c>
      <c r="AD354" s="7">
        <v>3.0718308229</v>
      </c>
    </row>
    <row r="355" spans="1:30" x14ac:dyDescent="0.25">
      <c r="A355" s="1">
        <v>310253</v>
      </c>
      <c r="B355" s="1">
        <v>20013000</v>
      </c>
      <c r="C355" s="1" t="s">
        <v>483</v>
      </c>
      <c r="D355" s="1">
        <v>131100</v>
      </c>
      <c r="E355" s="1" t="s">
        <v>484</v>
      </c>
      <c r="F355" s="1">
        <v>34203085</v>
      </c>
      <c r="G355" s="1">
        <v>1.83</v>
      </c>
      <c r="H355" s="1">
        <v>92.404716710556556</v>
      </c>
      <c r="I355" s="1">
        <v>-53.628114951482786</v>
      </c>
      <c r="J355" s="1">
        <v>9.6475210186230314</v>
      </c>
      <c r="K355" s="1">
        <v>-86.418593160475211</v>
      </c>
      <c r="L355" s="1">
        <v>87.981176279692079</v>
      </c>
      <c r="M355" s="1">
        <v>124.55000305175781</v>
      </c>
      <c r="N355" s="1">
        <v>0.89239285060337603</v>
      </c>
      <c r="O355" s="1">
        <v>0.9329846751933194</v>
      </c>
      <c r="P355" s="1">
        <v>0.83258885386503123</v>
      </c>
      <c r="Q355" s="1">
        <v>0.87858927590506397</v>
      </c>
      <c r="R355" s="1">
        <v>0.96533690096206171</v>
      </c>
      <c r="S355" s="1">
        <v>0.84813464882069622</v>
      </c>
      <c r="T355" s="1">
        <v>0.83258885386503123</v>
      </c>
      <c r="U355" s="1">
        <v>0.84813464882069622</v>
      </c>
      <c r="V355" s="1">
        <v>406.790663</v>
      </c>
      <c r="W355" s="1">
        <v>255.106009</v>
      </c>
      <c r="X355" s="1">
        <v>262.000766</v>
      </c>
      <c r="Y355" s="1">
        <v>74463.375599999999</v>
      </c>
      <c r="Z355" s="7">
        <v>1.4141348028</v>
      </c>
      <c r="AA355" s="7">
        <v>1.2985668612000001</v>
      </c>
      <c r="AB355" s="7" t="s">
        <v>444</v>
      </c>
      <c r="AC355" s="7" t="s">
        <v>445</v>
      </c>
      <c r="AD355" s="7">
        <v>1.5242127822</v>
      </c>
    </row>
    <row r="356" spans="1:30" x14ac:dyDescent="0.25">
      <c r="A356" s="1">
        <v>310254</v>
      </c>
      <c r="B356" s="1">
        <v>20013000</v>
      </c>
      <c r="C356" s="1" t="s">
        <v>479</v>
      </c>
      <c r="D356" s="1">
        <v>131101</v>
      </c>
      <c r="E356" s="1" t="s">
        <v>480</v>
      </c>
      <c r="F356" s="1">
        <v>34203085</v>
      </c>
      <c r="G356" s="1">
        <v>1.83</v>
      </c>
      <c r="H356" s="1">
        <v>85.208793809635878</v>
      </c>
      <c r="I356" s="1">
        <v>-47.546019437166429</v>
      </c>
      <c r="J356" s="1">
        <v>12.009302846436221</v>
      </c>
      <c r="K356" s="1">
        <v>-79.980394515984273</v>
      </c>
      <c r="L356" s="1">
        <v>79.889851415226886</v>
      </c>
      <c r="M356" s="1">
        <v>132.83750915527344</v>
      </c>
      <c r="N356" s="1">
        <v>0.87463390895298543</v>
      </c>
      <c r="O356" s="1">
        <v>0.9329846751933194</v>
      </c>
      <c r="P356" s="1">
        <v>0.81602003345756435</v>
      </c>
      <c r="Q356" s="1">
        <v>0.85195086342947812</v>
      </c>
      <c r="R356" s="1">
        <v>0.96533690096206171</v>
      </c>
      <c r="S356" s="1">
        <v>0.82241960627496513</v>
      </c>
      <c r="T356" s="1">
        <v>0.81602003345756435</v>
      </c>
      <c r="U356" s="1">
        <v>0.82241960627496513</v>
      </c>
      <c r="V356" s="1">
        <v>406.790663</v>
      </c>
      <c r="W356" s="1">
        <v>255.106009</v>
      </c>
      <c r="X356" s="1">
        <v>262.000766</v>
      </c>
      <c r="Y356" s="1">
        <v>74463.375599999999</v>
      </c>
      <c r="Z356" s="7">
        <v>1.6057328974</v>
      </c>
      <c r="AA356" s="7">
        <v>1.4430766438</v>
      </c>
      <c r="AB356" s="7" t="s">
        <v>444</v>
      </c>
      <c r="AC356" s="7" t="s">
        <v>445</v>
      </c>
      <c r="AD356" s="7">
        <v>1.6731285226999999</v>
      </c>
    </row>
    <row r="357" spans="1:30" x14ac:dyDescent="0.25">
      <c r="A357" s="1">
        <v>310255</v>
      </c>
      <c r="B357" s="1">
        <v>20013000</v>
      </c>
      <c r="C357" s="1" t="s">
        <v>492</v>
      </c>
      <c r="D357" s="1">
        <v>131103</v>
      </c>
      <c r="E357" s="1" t="s">
        <v>493</v>
      </c>
      <c r="F357" s="1">
        <v>34203085</v>
      </c>
      <c r="G357" s="1">
        <v>1.83</v>
      </c>
      <c r="H357" s="1">
        <v>23.514135864278668</v>
      </c>
      <c r="I357" s="1">
        <v>-18.300704144730489</v>
      </c>
      <c r="J357" s="1">
        <v>-0.30438015547418057</v>
      </c>
      <c r="K357" s="1">
        <v>-22.088140587549958</v>
      </c>
      <c r="L357" s="1">
        <v>23.691134643620771</v>
      </c>
      <c r="M357" s="1">
        <v>34.474998474121094</v>
      </c>
      <c r="N357" s="1">
        <v>0.98877083460489912</v>
      </c>
      <c r="O357" s="1">
        <v>0.9329846751933194</v>
      </c>
      <c r="P357" s="1">
        <v>0.92250803596447917</v>
      </c>
      <c r="Q357" s="1">
        <v>0.98970659838782415</v>
      </c>
      <c r="R357" s="1">
        <v>0.96533690096206171</v>
      </c>
      <c r="S357" s="1">
        <v>0.95540030054940595</v>
      </c>
      <c r="T357" s="1">
        <v>0.92250803596447917</v>
      </c>
      <c r="U357" s="1">
        <v>0.95540030054940595</v>
      </c>
      <c r="V357" s="1">
        <v>406.790663</v>
      </c>
      <c r="W357" s="1">
        <v>255.106009</v>
      </c>
      <c r="X357" s="1">
        <v>262.000766</v>
      </c>
      <c r="Y357" s="1">
        <v>74463.375599999999</v>
      </c>
      <c r="Z357" s="7">
        <v>8.9335615142999991</v>
      </c>
      <c r="AA357" s="7">
        <v>9.0083347601000003</v>
      </c>
      <c r="AB357" s="7" t="s">
        <v>444</v>
      </c>
      <c r="AC357" s="7">
        <v>793.06560420000005</v>
      </c>
      <c r="AD357" s="7">
        <v>9.9424245605999992</v>
      </c>
    </row>
    <row r="358" spans="1:30" x14ac:dyDescent="0.25">
      <c r="A358" s="1">
        <v>318573</v>
      </c>
      <c r="B358" s="1">
        <v>20014000</v>
      </c>
      <c r="C358" s="1" t="s">
        <v>487</v>
      </c>
      <c r="D358" s="1">
        <v>131111</v>
      </c>
      <c r="E358" s="1" t="s">
        <v>482</v>
      </c>
      <c r="F358" s="1">
        <v>34203085</v>
      </c>
      <c r="G358" s="1">
        <v>1.83</v>
      </c>
      <c r="H358" s="1">
        <v>53.726768092464141</v>
      </c>
      <c r="I358" s="1">
        <v>-25.510961474600325</v>
      </c>
      <c r="J358" s="1">
        <v>12.687961588629273</v>
      </c>
      <c r="K358" s="1">
        <v>-51.236920901929061</v>
      </c>
      <c r="L358" s="1">
        <v>48.644502809482297</v>
      </c>
      <c r="M358" s="1">
        <v>116.6824951171875</v>
      </c>
      <c r="N358" s="1">
        <v>0.90568092747738504</v>
      </c>
      <c r="O358" s="1">
        <v>0.9329846751933194</v>
      </c>
      <c r="P358" s="1">
        <v>0.84498642595127238</v>
      </c>
      <c r="Q358" s="1">
        <v>0.89908948396381572</v>
      </c>
      <c r="R358" s="1">
        <v>0.96533690096206171</v>
      </c>
      <c r="S358" s="1">
        <v>0.86792425613720914</v>
      </c>
      <c r="T358" s="1">
        <v>0.84498642595127238</v>
      </c>
      <c r="U358" s="1">
        <v>0.86792425613720914</v>
      </c>
      <c r="V358" s="1">
        <v>406.790663</v>
      </c>
      <c r="W358" s="1">
        <v>255.106009</v>
      </c>
      <c r="X358" s="1">
        <v>262.000766</v>
      </c>
      <c r="Y358" s="1">
        <v>74463.375599999999</v>
      </c>
      <c r="Z358" s="7">
        <v>3.4313561107999999</v>
      </c>
      <c r="AA358" s="7">
        <v>3.0121734926000001</v>
      </c>
      <c r="AB358" s="7" t="s">
        <v>444</v>
      </c>
      <c r="AC358" s="7" t="s">
        <v>445</v>
      </c>
      <c r="AD358" s="7">
        <v>3.3208508037</v>
      </c>
    </row>
    <row r="359" spans="1:30" x14ac:dyDescent="0.25">
      <c r="A359" s="1">
        <v>318574</v>
      </c>
      <c r="B359" s="1">
        <v>20014000</v>
      </c>
      <c r="C359" s="1" t="s">
        <v>481</v>
      </c>
      <c r="D359" s="1">
        <v>131110</v>
      </c>
      <c r="E359" s="1" t="s">
        <v>482</v>
      </c>
      <c r="F359" s="1">
        <v>34203085</v>
      </c>
      <c r="G359" s="1">
        <v>1.83</v>
      </c>
      <c r="H359" s="1">
        <v>47.131390061637028</v>
      </c>
      <c r="I359" s="1">
        <v>-21.077694515805408</v>
      </c>
      <c r="J359" s="1">
        <v>12.28240699815394</v>
      </c>
      <c r="K359" s="1">
        <v>-45.143853466668695</v>
      </c>
      <c r="L359" s="1">
        <v>42.352531127529296</v>
      </c>
      <c r="M359" s="1">
        <v>119.41749572753906</v>
      </c>
      <c r="N359" s="1">
        <v>0.90208224246376456</v>
      </c>
      <c r="O359" s="1">
        <v>0.9329846751933194</v>
      </c>
      <c r="P359" s="1">
        <v>0.84162890798271661</v>
      </c>
      <c r="Q359" s="1">
        <v>0.89333158794202294</v>
      </c>
      <c r="R359" s="1">
        <v>0.96533690096206171</v>
      </c>
      <c r="S359" s="1">
        <v>0.86236594663546995</v>
      </c>
      <c r="T359" s="1">
        <v>0.84162890798271661</v>
      </c>
      <c r="U359" s="1">
        <v>0.86236594663546995</v>
      </c>
      <c r="V359" s="1">
        <v>406.790663</v>
      </c>
      <c r="W359" s="1">
        <v>255.106009</v>
      </c>
      <c r="X359" s="1">
        <v>262.000766</v>
      </c>
      <c r="Y359" s="1">
        <v>74463.375599999999</v>
      </c>
      <c r="Z359" s="7">
        <v>4.0694630534999998</v>
      </c>
      <c r="AA359" s="7">
        <v>3.5554478978000001</v>
      </c>
      <c r="AB359" s="7" t="s">
        <v>444</v>
      </c>
      <c r="AC359" s="7" t="s">
        <v>445</v>
      </c>
      <c r="AD359" s="7">
        <v>3.8845502021999998</v>
      </c>
    </row>
    <row r="360" spans="1:30" x14ac:dyDescent="0.25">
      <c r="A360" s="1">
        <v>318575</v>
      </c>
      <c r="B360" s="1">
        <v>20014000</v>
      </c>
      <c r="C360" s="1" t="s">
        <v>479</v>
      </c>
      <c r="D360" s="1">
        <v>131109</v>
      </c>
      <c r="E360" s="1" t="s">
        <v>480</v>
      </c>
      <c r="F360" s="1">
        <v>34203085</v>
      </c>
      <c r="G360" s="1">
        <v>1.83</v>
      </c>
      <c r="H360" s="1">
        <v>73.479738623844369</v>
      </c>
      <c r="I360" s="1">
        <v>-30.685020223492945</v>
      </c>
      <c r="J360" s="1">
        <v>19.26716873371274</v>
      </c>
      <c r="K360" s="1">
        <v>-71.059526855328102</v>
      </c>
      <c r="L360" s="1">
        <v>65.99136930683369</v>
      </c>
      <c r="M360" s="1">
        <v>132.83750915527344</v>
      </c>
      <c r="N360" s="1">
        <v>0.87463390895298543</v>
      </c>
      <c r="O360" s="1">
        <v>0.9329846751933194</v>
      </c>
      <c r="P360" s="1">
        <v>0.81602003345756435</v>
      </c>
      <c r="Q360" s="1">
        <v>0.85195086342947812</v>
      </c>
      <c r="R360" s="1">
        <v>0.96533690096206171</v>
      </c>
      <c r="S360" s="1">
        <v>0.82241960627496513</v>
      </c>
      <c r="T360" s="1">
        <v>0.81602003345756435</v>
      </c>
      <c r="U360" s="1">
        <v>0.82241960627496513</v>
      </c>
      <c r="V360" s="1">
        <v>406.790663</v>
      </c>
      <c r="W360" s="1">
        <v>255.106009</v>
      </c>
      <c r="X360" s="1">
        <v>262.000766</v>
      </c>
      <c r="Y360" s="1">
        <v>74463.375599999999</v>
      </c>
      <c r="Z360" s="7">
        <v>2.1545278751999999</v>
      </c>
      <c r="AA360" s="7">
        <v>1.8330478292000001</v>
      </c>
      <c r="AB360" s="7" t="s">
        <v>444</v>
      </c>
      <c r="AC360" s="7" t="s">
        <v>445</v>
      </c>
      <c r="AD360" s="7">
        <v>2.0087151336</v>
      </c>
    </row>
    <row r="361" spans="1:30" x14ac:dyDescent="0.25">
      <c r="A361" s="1">
        <v>5673</v>
      </c>
      <c r="B361" s="1">
        <v>20015000</v>
      </c>
      <c r="C361" s="1" t="s">
        <v>481</v>
      </c>
      <c r="D361" s="1">
        <v>131117</v>
      </c>
      <c r="E361" s="1" t="s">
        <v>482</v>
      </c>
      <c r="F361" s="1">
        <v>34203085</v>
      </c>
      <c r="G361" s="1">
        <v>1.83</v>
      </c>
      <c r="H361" s="1">
        <v>35.392914044395958</v>
      </c>
      <c r="I361" s="1">
        <v>-17.849797418747634</v>
      </c>
      <c r="J361" s="1">
        <v>7.214604954504896</v>
      </c>
      <c r="K361" s="1">
        <v>-34.51038940907786</v>
      </c>
      <c r="L361" s="1">
        <v>32.397624264745524</v>
      </c>
      <c r="M361" s="1">
        <v>119.41749572753906</v>
      </c>
      <c r="N361" s="1">
        <v>0.90208224246376456</v>
      </c>
      <c r="O361" s="1">
        <v>0.9329846751933194</v>
      </c>
      <c r="P361" s="1">
        <v>0.84162890798271661</v>
      </c>
      <c r="Q361" s="1">
        <v>0.89333158794202294</v>
      </c>
      <c r="R361" s="1">
        <v>0.96533690096206171</v>
      </c>
      <c r="S361" s="1">
        <v>0.86236594663546995</v>
      </c>
      <c r="T361" s="1">
        <v>0.84162890798271661</v>
      </c>
      <c r="U361" s="1">
        <v>0.86236594663546995</v>
      </c>
      <c r="V361" s="1">
        <v>406.790663</v>
      </c>
      <c r="W361" s="1">
        <v>255.106009</v>
      </c>
      <c r="X361" s="1">
        <v>262.000766</v>
      </c>
      <c r="Y361" s="1">
        <v>74463.375599999999</v>
      </c>
      <c r="Z361" s="7">
        <v>5.6271708696999996</v>
      </c>
      <c r="AA361" s="7">
        <v>5.0663157462999999</v>
      </c>
      <c r="AB361" s="7" t="s">
        <v>444</v>
      </c>
      <c r="AC361" s="7" t="s">
        <v>445</v>
      </c>
      <c r="AD361" s="7">
        <v>5.3895952017999997</v>
      </c>
    </row>
    <row r="362" spans="1:30" x14ac:dyDescent="0.25">
      <c r="A362" s="1">
        <v>5674</v>
      </c>
      <c r="B362" s="1">
        <v>20015000</v>
      </c>
      <c r="C362" s="1" t="s">
        <v>487</v>
      </c>
      <c r="D362" s="1">
        <v>131118</v>
      </c>
      <c r="E362" s="1" t="s">
        <v>482</v>
      </c>
      <c r="F362" s="1">
        <v>34203085</v>
      </c>
      <c r="G362" s="1">
        <v>1.83</v>
      </c>
      <c r="H362" s="1">
        <v>41.973133329497323</v>
      </c>
      <c r="I362" s="1">
        <v>-22.292512932330823</v>
      </c>
      <c r="J362" s="1">
        <v>7.6353149385789312</v>
      </c>
      <c r="K362" s="1">
        <v>-40.594004807139541</v>
      </c>
      <c r="L362" s="1">
        <v>38.72756843459392</v>
      </c>
      <c r="M362" s="1">
        <v>116.6824951171875</v>
      </c>
      <c r="N362" s="1">
        <v>0.90568092747738504</v>
      </c>
      <c r="O362" s="1">
        <v>0.9329846751933194</v>
      </c>
      <c r="P362" s="1">
        <v>0.84498642595127238</v>
      </c>
      <c r="Q362" s="1">
        <v>0.89908948396381572</v>
      </c>
      <c r="R362" s="1">
        <v>0.96533690096206171</v>
      </c>
      <c r="S362" s="1">
        <v>0.86792425613720914</v>
      </c>
      <c r="T362" s="1">
        <v>0.84498642595127238</v>
      </c>
      <c r="U362" s="1">
        <v>0.86792425613720914</v>
      </c>
      <c r="V362" s="1">
        <v>406.790663</v>
      </c>
      <c r="W362" s="1">
        <v>255.106009</v>
      </c>
      <c r="X362" s="1">
        <v>262.000766</v>
      </c>
      <c r="Y362" s="1">
        <v>74463.375599999999</v>
      </c>
      <c r="Z362" s="7">
        <v>4.5660895712</v>
      </c>
      <c r="AA362" s="7">
        <v>4.1356927082999997</v>
      </c>
      <c r="AB362" s="7" t="s">
        <v>444</v>
      </c>
      <c r="AC362" s="7" t="s">
        <v>445</v>
      </c>
      <c r="AD362" s="7">
        <v>4.4536893295000004</v>
      </c>
    </row>
    <row r="363" spans="1:30" x14ac:dyDescent="0.25">
      <c r="A363" s="1">
        <v>5675</v>
      </c>
      <c r="B363" s="1">
        <v>20015000</v>
      </c>
      <c r="C363" s="1" t="s">
        <v>479</v>
      </c>
      <c r="D363" s="1">
        <v>131116</v>
      </c>
      <c r="E363" s="1" t="s">
        <v>480</v>
      </c>
      <c r="F363" s="1">
        <v>34203085</v>
      </c>
      <c r="G363" s="1">
        <v>1.83</v>
      </c>
      <c r="H363" s="1">
        <v>61.7529369373393</v>
      </c>
      <c r="I363" s="1">
        <v>-27.490929514969295</v>
      </c>
      <c r="J363" s="1">
        <v>14.187692424469386</v>
      </c>
      <c r="K363" s="1">
        <v>-60.392256344061458</v>
      </c>
      <c r="L363" s="1">
        <v>56.023410514386462</v>
      </c>
      <c r="M363" s="1">
        <v>132.83750915527344</v>
      </c>
      <c r="N363" s="1">
        <v>0.87463390895298543</v>
      </c>
      <c r="O363" s="1">
        <v>0.9329846751933194</v>
      </c>
      <c r="P363" s="1">
        <v>0.81602003345756435</v>
      </c>
      <c r="Q363" s="1">
        <v>0.85195086342947812</v>
      </c>
      <c r="R363" s="1">
        <v>0.96533690096206171</v>
      </c>
      <c r="S363" s="1">
        <v>0.82241960627496513</v>
      </c>
      <c r="T363" s="1">
        <v>0.81602003345756435</v>
      </c>
      <c r="U363" s="1">
        <v>0.82241960627496513</v>
      </c>
      <c r="V363" s="1">
        <v>406.790663</v>
      </c>
      <c r="W363" s="1">
        <v>255.106009</v>
      </c>
      <c r="X363" s="1">
        <v>262.000766</v>
      </c>
      <c r="Y363" s="1">
        <v>74463.375599999999</v>
      </c>
      <c r="Z363" s="7">
        <v>2.7157968801000001</v>
      </c>
      <c r="AA363" s="7">
        <v>2.3710398941999999</v>
      </c>
      <c r="AB363" s="7" t="s">
        <v>444</v>
      </c>
      <c r="AC363" s="7" t="s">
        <v>445</v>
      </c>
      <c r="AD363" s="7">
        <v>2.5401537677000001</v>
      </c>
    </row>
    <row r="364" spans="1:30" x14ac:dyDescent="0.25">
      <c r="A364" s="1">
        <v>11967</v>
      </c>
      <c r="B364" s="1">
        <v>20016000</v>
      </c>
      <c r="C364" s="1" t="s">
        <v>479</v>
      </c>
      <c r="D364" s="1">
        <v>131123</v>
      </c>
      <c r="E364" s="1" t="s">
        <v>480</v>
      </c>
      <c r="F364" s="1">
        <v>34203085</v>
      </c>
      <c r="G364" s="1">
        <v>1.83</v>
      </c>
      <c r="H364" s="1">
        <v>71.391375616663254</v>
      </c>
      <c r="I364" s="1">
        <v>-29.708316157354759</v>
      </c>
      <c r="J364" s="1">
        <v>18.496000520460115</v>
      </c>
      <c r="K364" s="1">
        <v>-68.854092532698019</v>
      </c>
      <c r="L364" s="1">
        <v>64.175117964999359</v>
      </c>
      <c r="M364" s="1">
        <v>132.83750915527344</v>
      </c>
      <c r="N364" s="1">
        <v>0.87463390895298543</v>
      </c>
      <c r="O364" s="1">
        <v>0.9329846751933194</v>
      </c>
      <c r="P364" s="1">
        <v>0.81602003345756435</v>
      </c>
      <c r="Q364" s="1">
        <v>0.85195086342947812</v>
      </c>
      <c r="R364" s="1">
        <v>0.96533690096206171</v>
      </c>
      <c r="S364" s="1">
        <v>0.82241960627496513</v>
      </c>
      <c r="T364" s="1">
        <v>0.81602003345756435</v>
      </c>
      <c r="U364" s="1">
        <v>0.82241960627496513</v>
      </c>
      <c r="V364" s="1">
        <v>406.790663</v>
      </c>
      <c r="W364" s="1">
        <v>255.106009</v>
      </c>
      <c r="X364" s="1">
        <v>262.000766</v>
      </c>
      <c r="Y364" s="1">
        <v>74463.375599999999</v>
      </c>
      <c r="Z364" s="7">
        <v>2.2438057085000001</v>
      </c>
      <c r="AA364" s="7">
        <v>1.9159210366999999</v>
      </c>
      <c r="AB364" s="7" t="s">
        <v>444</v>
      </c>
      <c r="AC364" s="7" t="s">
        <v>445</v>
      </c>
      <c r="AD364" s="7">
        <v>2.1050859283999999</v>
      </c>
    </row>
    <row r="365" spans="1:30" x14ac:dyDescent="0.25">
      <c r="A365" s="1">
        <v>11968</v>
      </c>
      <c r="B365" s="1">
        <v>20016000</v>
      </c>
      <c r="C365" s="1" t="s">
        <v>481</v>
      </c>
      <c r="D365" s="1">
        <v>131124</v>
      </c>
      <c r="E365" s="1" t="s">
        <v>482</v>
      </c>
      <c r="F365" s="1">
        <v>34203085</v>
      </c>
      <c r="G365" s="1">
        <v>1.83</v>
      </c>
      <c r="H365" s="1">
        <v>45.044097602740138</v>
      </c>
      <c r="I365" s="1">
        <v>-20.101832047132987</v>
      </c>
      <c r="J365" s="1">
        <v>11.510171588744132</v>
      </c>
      <c r="K365" s="1">
        <v>-42.937581028983267</v>
      </c>
      <c r="L365" s="1">
        <v>40.537702184147115</v>
      </c>
      <c r="M365" s="1">
        <v>119.41749572753906</v>
      </c>
      <c r="N365" s="1">
        <v>0.90208224246376456</v>
      </c>
      <c r="O365" s="1">
        <v>0.9329846751933194</v>
      </c>
      <c r="P365" s="1">
        <v>0.84162890798271661</v>
      </c>
      <c r="Q365" s="1">
        <v>0.89333158794202294</v>
      </c>
      <c r="R365" s="1">
        <v>0.96533690096206171</v>
      </c>
      <c r="S365" s="1">
        <v>0.86236594663546995</v>
      </c>
      <c r="T365" s="1">
        <v>0.84162890798271661</v>
      </c>
      <c r="U365" s="1">
        <v>0.86236594663546995</v>
      </c>
      <c r="V365" s="1">
        <v>406.790663</v>
      </c>
      <c r="W365" s="1">
        <v>255.106009</v>
      </c>
      <c r="X365" s="1">
        <v>262.000766</v>
      </c>
      <c r="Y365" s="1">
        <v>74463.375599999999</v>
      </c>
      <c r="Z365" s="7">
        <v>4.2964174141000004</v>
      </c>
      <c r="AA365" s="7">
        <v>3.7665421930999998</v>
      </c>
      <c r="AB365" s="7" t="s">
        <v>444</v>
      </c>
      <c r="AC365" s="7" t="s">
        <v>445</v>
      </c>
      <c r="AD365" s="7">
        <v>4.1355342638000003</v>
      </c>
    </row>
    <row r="366" spans="1:30" x14ac:dyDescent="0.25">
      <c r="A366" s="1">
        <v>11969</v>
      </c>
      <c r="B366" s="1">
        <v>20016000</v>
      </c>
      <c r="C366" s="1" t="s">
        <v>487</v>
      </c>
      <c r="D366" s="1">
        <v>131125</v>
      </c>
      <c r="E366" s="1" t="s">
        <v>482</v>
      </c>
      <c r="F366" s="1">
        <v>34203085</v>
      </c>
      <c r="G366" s="1">
        <v>1.83</v>
      </c>
      <c r="H366" s="1">
        <v>51.640000917563121</v>
      </c>
      <c r="I366" s="1">
        <v>-24.534800267521483</v>
      </c>
      <c r="J366" s="1">
        <v>11.91519754309655</v>
      </c>
      <c r="K366" s="1">
        <v>-49.030943720239641</v>
      </c>
      <c r="L366" s="1">
        <v>46.83691582854545</v>
      </c>
      <c r="M366" s="1">
        <v>116.6824951171875</v>
      </c>
      <c r="N366" s="1">
        <v>0.90568092747738504</v>
      </c>
      <c r="O366" s="1">
        <v>0.9329846751933194</v>
      </c>
      <c r="P366" s="1">
        <v>0.84498642595127238</v>
      </c>
      <c r="Q366" s="1">
        <v>0.89908948396381572</v>
      </c>
      <c r="R366" s="1">
        <v>0.96533690096206171</v>
      </c>
      <c r="S366" s="1">
        <v>0.86792425613720914</v>
      </c>
      <c r="T366" s="1">
        <v>0.84498642595127238</v>
      </c>
      <c r="U366" s="1">
        <v>0.86792425613720914</v>
      </c>
      <c r="V366" s="1">
        <v>406.790663</v>
      </c>
      <c r="W366" s="1">
        <v>255.106009</v>
      </c>
      <c r="X366" s="1">
        <v>262.000766</v>
      </c>
      <c r="Y366" s="1">
        <v>74463.375599999999</v>
      </c>
      <c r="Z366" s="7">
        <v>3.6023763727999998</v>
      </c>
      <c r="AA366" s="7">
        <v>3.1743050145999998</v>
      </c>
      <c r="AB366" s="7" t="s">
        <v>444</v>
      </c>
      <c r="AC366" s="7" t="s">
        <v>445</v>
      </c>
      <c r="AD366" s="7">
        <v>3.5152524928000002</v>
      </c>
    </row>
    <row r="367" spans="1:30" x14ac:dyDescent="0.25">
      <c r="A367" s="1">
        <v>18261</v>
      </c>
      <c r="B367" s="1">
        <v>20017000</v>
      </c>
      <c r="C367" s="1" t="s">
        <v>487</v>
      </c>
      <c r="D367" s="1">
        <v>131132</v>
      </c>
      <c r="E367" s="1" t="s">
        <v>482</v>
      </c>
      <c r="F367" s="1">
        <v>34203085</v>
      </c>
      <c r="G367" s="1">
        <v>1.83</v>
      </c>
      <c r="H367" s="1">
        <v>38.73924482473803</v>
      </c>
      <c r="I367" s="1">
        <v>-25.025557033485878</v>
      </c>
      <c r="J367" s="1">
        <v>2.4204641340973021</v>
      </c>
      <c r="K367" s="1">
        <v>-37.237712680688162</v>
      </c>
      <c r="L367" s="1">
        <v>37.590014621239924</v>
      </c>
      <c r="M367" s="1">
        <v>116.6824951171875</v>
      </c>
      <c r="N367" s="1">
        <v>0.90568092747738504</v>
      </c>
      <c r="O367" s="1">
        <v>0.9329846751933194</v>
      </c>
      <c r="P367" s="1">
        <v>0.84498642595127238</v>
      </c>
      <c r="Q367" s="1">
        <v>0.89908948396381572</v>
      </c>
      <c r="R367" s="1">
        <v>0.96533690096206171</v>
      </c>
      <c r="S367" s="1">
        <v>0.86792425613720914</v>
      </c>
      <c r="T367" s="1">
        <v>0.84498642595127238</v>
      </c>
      <c r="U367" s="1">
        <v>0.86792425613720914</v>
      </c>
      <c r="V367" s="1">
        <v>406.790663</v>
      </c>
      <c r="W367" s="1">
        <v>255.106009</v>
      </c>
      <c r="X367" s="1">
        <v>262.000766</v>
      </c>
      <c r="Y367" s="1">
        <v>74463.375599999999</v>
      </c>
      <c r="Z367" s="7">
        <v>4.7345312832999999</v>
      </c>
      <c r="AA367" s="7">
        <v>4.5644118970000003</v>
      </c>
      <c r="AB367" s="7" t="s">
        <v>444</v>
      </c>
      <c r="AC367" s="7" t="s">
        <v>445</v>
      </c>
      <c r="AD367" s="7">
        <v>4.9452387088999998</v>
      </c>
    </row>
    <row r="368" spans="1:30" x14ac:dyDescent="0.25">
      <c r="A368" s="1">
        <v>18262</v>
      </c>
      <c r="B368" s="1">
        <v>20017000</v>
      </c>
      <c r="C368" s="1" t="s">
        <v>479</v>
      </c>
      <c r="D368" s="1">
        <v>131130</v>
      </c>
      <c r="E368" s="1" t="s">
        <v>480</v>
      </c>
      <c r="F368" s="1">
        <v>34203085</v>
      </c>
      <c r="G368" s="1">
        <v>1.83</v>
      </c>
      <c r="H368" s="1">
        <v>58.519897289037402</v>
      </c>
      <c r="I368" s="1">
        <v>-30.227505309752353</v>
      </c>
      <c r="J368" s="1">
        <v>8.9719893462616263</v>
      </c>
      <c r="K368" s="1">
        <v>-57.032429106713344</v>
      </c>
      <c r="L368" s="1">
        <v>54.5898280751165</v>
      </c>
      <c r="M368" s="1">
        <v>132.83750915527344</v>
      </c>
      <c r="N368" s="1">
        <v>0.87463390895298543</v>
      </c>
      <c r="O368" s="1">
        <v>0.9329846751933194</v>
      </c>
      <c r="P368" s="1">
        <v>0.81602003345756435</v>
      </c>
      <c r="Q368" s="1">
        <v>0.85195086342947812</v>
      </c>
      <c r="R368" s="1">
        <v>0.96533690096206171</v>
      </c>
      <c r="S368" s="1">
        <v>0.82241960627496513</v>
      </c>
      <c r="T368" s="1">
        <v>0.81602003345756435</v>
      </c>
      <c r="U368" s="1">
        <v>0.82241960627496513</v>
      </c>
      <c r="V368" s="1">
        <v>406.790663</v>
      </c>
      <c r="W368" s="1">
        <v>255.106009</v>
      </c>
      <c r="X368" s="1">
        <v>262.000766</v>
      </c>
      <c r="Y368" s="1">
        <v>74463.375599999999</v>
      </c>
      <c r="Z368" s="7">
        <v>2.8133773513999998</v>
      </c>
      <c r="AA368" s="7">
        <v>2.5572792099999999</v>
      </c>
      <c r="AB368" s="7" t="s">
        <v>444</v>
      </c>
      <c r="AC368" s="7" t="s">
        <v>445</v>
      </c>
      <c r="AD368" s="7">
        <v>2.7487071336</v>
      </c>
    </row>
    <row r="369" spans="1:30" x14ac:dyDescent="0.25">
      <c r="A369" s="1">
        <v>18263</v>
      </c>
      <c r="B369" s="1">
        <v>20017000</v>
      </c>
      <c r="C369" s="1" t="s">
        <v>481</v>
      </c>
      <c r="D369" s="1">
        <v>131131</v>
      </c>
      <c r="E369" s="1" t="s">
        <v>482</v>
      </c>
      <c r="F369" s="1">
        <v>34203085</v>
      </c>
      <c r="G369" s="1">
        <v>1.83</v>
      </c>
      <c r="H369" s="1">
        <v>32.159924147683405</v>
      </c>
      <c r="I369" s="1">
        <v>-20.57891647635633</v>
      </c>
      <c r="J369" s="1">
        <v>1.9988529790249716</v>
      </c>
      <c r="K369" s="1">
        <v>-31.158019763221294</v>
      </c>
      <c r="L369" s="1">
        <v>31.211322365904334</v>
      </c>
      <c r="M369" s="1">
        <v>119.41749572753906</v>
      </c>
      <c r="N369" s="1">
        <v>0.90208224246376456</v>
      </c>
      <c r="O369" s="1">
        <v>0.9329846751933194</v>
      </c>
      <c r="P369" s="1">
        <v>0.84162890798271661</v>
      </c>
      <c r="Q369" s="1">
        <v>0.89333158794202294</v>
      </c>
      <c r="R369" s="1">
        <v>0.96533690096206171</v>
      </c>
      <c r="S369" s="1">
        <v>0.86236594663546995</v>
      </c>
      <c r="T369" s="1">
        <v>0.84162890798271661</v>
      </c>
      <c r="U369" s="1">
        <v>0.86236594663546995</v>
      </c>
      <c r="V369" s="1">
        <v>406.790663</v>
      </c>
      <c r="W369" s="1">
        <v>255.106009</v>
      </c>
      <c r="X369" s="1">
        <v>262.000766</v>
      </c>
      <c r="Y369" s="1">
        <v>74463.375599999999</v>
      </c>
      <c r="Z369" s="7">
        <v>5.8790610426000001</v>
      </c>
      <c r="AA369" s="7">
        <v>5.6761535502999996</v>
      </c>
      <c r="AB369" s="7" t="s">
        <v>444</v>
      </c>
      <c r="AC369" s="7" t="s">
        <v>445</v>
      </c>
      <c r="AD369" s="7">
        <v>6.0770678064999997</v>
      </c>
    </row>
    <row r="370" spans="1:30" x14ac:dyDescent="0.25">
      <c r="A370" s="1">
        <v>23471</v>
      </c>
      <c r="B370" s="1">
        <v>20018000</v>
      </c>
      <c r="C370" s="1" t="s">
        <v>485</v>
      </c>
      <c r="D370" s="1">
        <v>131138</v>
      </c>
      <c r="E370" s="1" t="s">
        <v>486</v>
      </c>
      <c r="F370" s="1">
        <v>34203085</v>
      </c>
      <c r="G370" s="1">
        <v>1.83</v>
      </c>
      <c r="H370" s="1">
        <v>50.191095805803819</v>
      </c>
      <c r="I370" s="1">
        <v>-25.168248396648671</v>
      </c>
      <c r="J370" s="1">
        <v>10.21874412631518</v>
      </c>
      <c r="K370" s="1">
        <v>-47.781510849674277</v>
      </c>
      <c r="L370" s="1">
        <v>45.943218286057991</v>
      </c>
      <c r="M370" s="1">
        <v>114.66500091552734</v>
      </c>
      <c r="N370" s="1">
        <v>0.90833552511114846</v>
      </c>
      <c r="O370" s="1">
        <v>0.9329846751933194</v>
      </c>
      <c r="P370" s="1">
        <v>0.84746312486237807</v>
      </c>
      <c r="Q370" s="1">
        <v>0.90333684017783711</v>
      </c>
      <c r="R370" s="1">
        <v>0.96533690096206171</v>
      </c>
      <c r="S370" s="1">
        <v>0.87202438582213448</v>
      </c>
      <c r="T370" s="1">
        <v>0.84746312486237807</v>
      </c>
      <c r="U370" s="1">
        <v>0.87202438582213448</v>
      </c>
      <c r="V370" s="1">
        <v>406.790663</v>
      </c>
      <c r="W370" s="1">
        <v>255.106009</v>
      </c>
      <c r="X370" s="1">
        <v>262.000766</v>
      </c>
      <c r="Y370" s="1">
        <v>74463.375599999999</v>
      </c>
      <c r="Z370" s="7">
        <v>3.7056550156000001</v>
      </c>
      <c r="AA370" s="7">
        <v>3.3073962041999998</v>
      </c>
      <c r="AB370" s="7" t="s">
        <v>444</v>
      </c>
      <c r="AC370" s="7" t="s">
        <v>445</v>
      </c>
      <c r="AD370" s="7">
        <v>3.6469017811</v>
      </c>
    </row>
    <row r="371" spans="1:30" x14ac:dyDescent="0.25">
      <c r="A371" s="1">
        <v>23472</v>
      </c>
      <c r="B371" s="1">
        <v>20018000</v>
      </c>
      <c r="C371" s="1" t="s">
        <v>487</v>
      </c>
      <c r="D371" s="1">
        <v>131137</v>
      </c>
      <c r="E371" s="1" t="s">
        <v>482</v>
      </c>
      <c r="F371" s="1">
        <v>34203085</v>
      </c>
      <c r="G371" s="1">
        <v>1.83</v>
      </c>
      <c r="H371" s="1">
        <v>44.809201743715519</v>
      </c>
      <c r="I371" s="1">
        <v>-22.600026969834559</v>
      </c>
      <c r="J371" s="1">
        <v>9.2499205519821004</v>
      </c>
      <c r="K371" s="1">
        <v>-42.846777541003519</v>
      </c>
      <c r="L371" s="1">
        <v>40.978322518986253</v>
      </c>
      <c r="M371" s="1">
        <v>116.6824951171875</v>
      </c>
      <c r="N371" s="1">
        <v>0.90568092747738504</v>
      </c>
      <c r="O371" s="1">
        <v>0.9329846751933194</v>
      </c>
      <c r="P371" s="1">
        <v>0.84498642595127238</v>
      </c>
      <c r="Q371" s="1">
        <v>0.89908948396381572</v>
      </c>
      <c r="R371" s="1">
        <v>0.96533690096206171</v>
      </c>
      <c r="S371" s="1">
        <v>0.86792425613720914</v>
      </c>
      <c r="T371" s="1">
        <v>0.84498642595127238</v>
      </c>
      <c r="U371" s="1">
        <v>0.86792425613720914</v>
      </c>
      <c r="V371" s="1">
        <v>406.790663</v>
      </c>
      <c r="W371" s="1">
        <v>255.106009</v>
      </c>
      <c r="X371" s="1">
        <v>262.000766</v>
      </c>
      <c r="Y371" s="1">
        <v>74463.375599999999</v>
      </c>
      <c r="Z371" s="7">
        <v>4.2603694230000002</v>
      </c>
      <c r="AA371" s="7">
        <v>3.8106439391000002</v>
      </c>
      <c r="AB371" s="7" t="s">
        <v>444</v>
      </c>
      <c r="AC371" s="7" t="s">
        <v>445</v>
      </c>
      <c r="AD371" s="7">
        <v>4.1669484512999997</v>
      </c>
    </row>
    <row r="372" spans="1:30" x14ac:dyDescent="0.25">
      <c r="A372" s="1">
        <v>27667</v>
      </c>
      <c r="B372" s="1">
        <v>20019000</v>
      </c>
      <c r="C372" s="1" t="s">
        <v>485</v>
      </c>
      <c r="D372" s="1">
        <v>131146</v>
      </c>
      <c r="E372" s="1" t="s">
        <v>486</v>
      </c>
      <c r="F372" s="1">
        <v>34203085</v>
      </c>
      <c r="G372" s="1">
        <v>1.83</v>
      </c>
      <c r="H372" s="1">
        <v>49.520686262770177</v>
      </c>
      <c r="I372" s="1">
        <v>-26.061081032359219</v>
      </c>
      <c r="J372" s="1">
        <v>9.00150059346287</v>
      </c>
      <c r="K372" s="1">
        <v>-47.128753263776225</v>
      </c>
      <c r="L372" s="1">
        <v>45.691149499791244</v>
      </c>
      <c r="M372" s="1">
        <v>114.66500091552734</v>
      </c>
      <c r="N372" s="1">
        <v>0.90833552511114846</v>
      </c>
      <c r="O372" s="1">
        <v>0.9329846751933194</v>
      </c>
      <c r="P372" s="1">
        <v>0.84746312486237807</v>
      </c>
      <c r="Q372" s="1">
        <v>0.90333684017783711</v>
      </c>
      <c r="R372" s="1">
        <v>0.96533690096206171</v>
      </c>
      <c r="S372" s="1">
        <v>0.87202438582213448</v>
      </c>
      <c r="T372" s="1">
        <v>0.84746312486237807</v>
      </c>
      <c r="U372" s="1">
        <v>0.87202438582213448</v>
      </c>
      <c r="V372" s="1">
        <v>406.790663</v>
      </c>
      <c r="W372" s="1">
        <v>255.106009</v>
      </c>
      <c r="X372" s="1">
        <v>262.000766</v>
      </c>
      <c r="Y372" s="1">
        <v>74463.375599999999</v>
      </c>
      <c r="Z372" s="7">
        <v>3.7316151579999999</v>
      </c>
      <c r="AA372" s="7">
        <v>3.3657096029</v>
      </c>
      <c r="AB372" s="7" t="s">
        <v>444</v>
      </c>
      <c r="AC372" s="7" t="s">
        <v>445</v>
      </c>
      <c r="AD372" s="7">
        <v>3.7112637720000001</v>
      </c>
    </row>
    <row r="373" spans="1:30" x14ac:dyDescent="0.25">
      <c r="A373" s="1">
        <v>27668</v>
      </c>
      <c r="B373" s="1">
        <v>20019000</v>
      </c>
      <c r="C373" s="1" t="s">
        <v>487</v>
      </c>
      <c r="D373" s="1">
        <v>131145</v>
      </c>
      <c r="E373" s="1" t="s">
        <v>482</v>
      </c>
      <c r="F373" s="1">
        <v>34203085</v>
      </c>
      <c r="G373" s="1">
        <v>1.83</v>
      </c>
      <c r="H373" s="1">
        <v>44.139103305787444</v>
      </c>
      <c r="I373" s="1">
        <v>-23.492086079032706</v>
      </c>
      <c r="J373" s="1">
        <v>8.0323659140242292</v>
      </c>
      <c r="K373" s="1">
        <v>-42.194793481617864</v>
      </c>
      <c r="L373" s="1">
        <v>40.725210269535211</v>
      </c>
      <c r="M373" s="1">
        <v>116.6824951171875</v>
      </c>
      <c r="N373" s="1">
        <v>0.90568092747738504</v>
      </c>
      <c r="O373" s="1">
        <v>0.9329846751933194</v>
      </c>
      <c r="P373" s="1">
        <v>0.84498642595127238</v>
      </c>
      <c r="Q373" s="1">
        <v>0.89908948396381572</v>
      </c>
      <c r="R373" s="1">
        <v>0.96533690096206171</v>
      </c>
      <c r="S373" s="1">
        <v>0.86792425613720914</v>
      </c>
      <c r="T373" s="1">
        <v>0.84498642595127238</v>
      </c>
      <c r="U373" s="1">
        <v>0.86792425613720914</v>
      </c>
      <c r="V373" s="1">
        <v>406.790663</v>
      </c>
      <c r="W373" s="1">
        <v>255.106009</v>
      </c>
      <c r="X373" s="1">
        <v>262.000766</v>
      </c>
      <c r="Y373" s="1">
        <v>74463.375599999999</v>
      </c>
      <c r="Z373" s="7">
        <v>4.2930632734999996</v>
      </c>
      <c r="AA373" s="7">
        <v>3.8836767998999999</v>
      </c>
      <c r="AB373" s="7" t="s">
        <v>444</v>
      </c>
      <c r="AC373" s="7" t="s">
        <v>445</v>
      </c>
      <c r="AD373" s="7">
        <v>4.2467869277999997</v>
      </c>
    </row>
    <row r="374" spans="1:30" x14ac:dyDescent="0.25">
      <c r="A374" s="1">
        <v>31863</v>
      </c>
      <c r="B374" s="1">
        <v>20020000</v>
      </c>
      <c r="C374" s="1" t="s">
        <v>485</v>
      </c>
      <c r="D374" s="1">
        <v>131154</v>
      </c>
      <c r="E374" s="1" t="s">
        <v>486</v>
      </c>
      <c r="F374" s="1">
        <v>34203085</v>
      </c>
      <c r="G374" s="1">
        <v>1.83</v>
      </c>
      <c r="H374" s="1">
        <v>49.587397658266639</v>
      </c>
      <c r="I374" s="1">
        <v>-25.779229338937995</v>
      </c>
      <c r="J374" s="1">
        <v>9.2904474560296251</v>
      </c>
      <c r="K374" s="1">
        <v>-47.196134574109088</v>
      </c>
      <c r="L374" s="1">
        <v>45.657905543211939</v>
      </c>
      <c r="M374" s="1">
        <v>114.66500091552734</v>
      </c>
      <c r="N374" s="1">
        <v>0.90833552511114846</v>
      </c>
      <c r="O374" s="1">
        <v>0.9329846751933194</v>
      </c>
      <c r="P374" s="1">
        <v>0.84746312486237807</v>
      </c>
      <c r="Q374" s="1">
        <v>0.90333684017783711</v>
      </c>
      <c r="R374" s="1">
        <v>0.96533690096206171</v>
      </c>
      <c r="S374" s="1">
        <v>0.87202438582213448</v>
      </c>
      <c r="T374" s="1">
        <v>0.84746312486237807</v>
      </c>
      <c r="U374" s="1">
        <v>0.87202438582213448</v>
      </c>
      <c r="V374" s="1">
        <v>406.790663</v>
      </c>
      <c r="W374" s="1">
        <v>255.106009</v>
      </c>
      <c r="X374" s="1">
        <v>262.000766</v>
      </c>
      <c r="Y374" s="1">
        <v>74463.375599999999</v>
      </c>
      <c r="Z374" s="7">
        <v>3.7350602921</v>
      </c>
      <c r="AA374" s="7">
        <v>3.3598362844</v>
      </c>
      <c r="AB374" s="7" t="s">
        <v>444</v>
      </c>
      <c r="AC374" s="7" t="s">
        <v>445</v>
      </c>
      <c r="AD374" s="7">
        <v>3.7045375617</v>
      </c>
    </row>
    <row r="375" spans="1:30" x14ac:dyDescent="0.25">
      <c r="A375" s="1">
        <v>31864</v>
      </c>
      <c r="B375" s="1">
        <v>20020000</v>
      </c>
      <c r="C375" s="1" t="s">
        <v>487</v>
      </c>
      <c r="D375" s="1">
        <v>131153</v>
      </c>
      <c r="E375" s="1" t="s">
        <v>482</v>
      </c>
      <c r="F375" s="1">
        <v>34203085</v>
      </c>
      <c r="G375" s="1">
        <v>1.83</v>
      </c>
      <c r="H375" s="1">
        <v>44.205685709375111</v>
      </c>
      <c r="I375" s="1">
        <v>-23.210570522980603</v>
      </c>
      <c r="J375" s="1">
        <v>8.3214417684997848</v>
      </c>
      <c r="K375" s="1">
        <v>-42.261838654581602</v>
      </c>
      <c r="L375" s="1">
        <v>40.691895401513214</v>
      </c>
      <c r="M375" s="1">
        <v>116.6824951171875</v>
      </c>
      <c r="N375" s="1">
        <v>0.90568092747738504</v>
      </c>
      <c r="O375" s="1">
        <v>0.9329846751933194</v>
      </c>
      <c r="P375" s="1">
        <v>0.84498642595127238</v>
      </c>
      <c r="Q375" s="1">
        <v>0.89908948396381572</v>
      </c>
      <c r="R375" s="1">
        <v>0.96533690096206171</v>
      </c>
      <c r="S375" s="1">
        <v>0.86792425613720914</v>
      </c>
      <c r="T375" s="1">
        <v>0.84498642595127238</v>
      </c>
      <c r="U375" s="1">
        <v>0.86792425613720914</v>
      </c>
      <c r="V375" s="1">
        <v>406.790663</v>
      </c>
      <c r="W375" s="1">
        <v>255.106009</v>
      </c>
      <c r="X375" s="1">
        <v>262.000766</v>
      </c>
      <c r="Y375" s="1">
        <v>74463.375599999999</v>
      </c>
      <c r="Z375" s="7">
        <v>4.2973967581999997</v>
      </c>
      <c r="AA375" s="7">
        <v>3.876321028</v>
      </c>
      <c r="AB375" s="7" t="s">
        <v>444</v>
      </c>
      <c r="AC375" s="7" t="s">
        <v>445</v>
      </c>
      <c r="AD375" s="7">
        <v>4.2384633018000004</v>
      </c>
    </row>
    <row r="376" spans="1:30" x14ac:dyDescent="0.25">
      <c r="A376" s="1">
        <v>36059</v>
      </c>
      <c r="B376" s="1">
        <v>20021000</v>
      </c>
      <c r="C376" s="1" t="s">
        <v>485</v>
      </c>
      <c r="D376" s="1">
        <v>131162</v>
      </c>
      <c r="E376" s="1" t="s">
        <v>486</v>
      </c>
      <c r="F376" s="1">
        <v>34203085</v>
      </c>
      <c r="G376" s="1">
        <v>1.83</v>
      </c>
      <c r="H376" s="1">
        <v>49.876230259591082</v>
      </c>
      <c r="I376" s="1">
        <v>-25.217746278419</v>
      </c>
      <c r="J376" s="1">
        <v>9.987296625547291</v>
      </c>
      <c r="K376" s="1">
        <v>-47.492883882935814</v>
      </c>
      <c r="L376" s="1">
        <v>45.709516574847548</v>
      </c>
      <c r="M376" s="1">
        <v>114.66500091552734</v>
      </c>
      <c r="N376" s="1">
        <v>0.90833552511114846</v>
      </c>
      <c r="O376" s="1">
        <v>0.9329846751933194</v>
      </c>
      <c r="P376" s="1">
        <v>0.84746312486237807</v>
      </c>
      <c r="Q376" s="1">
        <v>0.90333684017783711</v>
      </c>
      <c r="R376" s="1">
        <v>0.96533690096206171</v>
      </c>
      <c r="S376" s="1">
        <v>0.87202438582213448</v>
      </c>
      <c r="T376" s="1">
        <v>0.84746312486237807</v>
      </c>
      <c r="U376" s="1">
        <v>0.87202438582213448</v>
      </c>
      <c r="V376" s="1">
        <v>406.790663</v>
      </c>
      <c r="W376" s="1">
        <v>255.106009</v>
      </c>
      <c r="X376" s="1">
        <v>262.000766</v>
      </c>
      <c r="Y376" s="1">
        <v>74463.375599999999</v>
      </c>
      <c r="Z376" s="7">
        <v>3.7297138924</v>
      </c>
      <c r="AA376" s="7">
        <v>3.3345885290999999</v>
      </c>
      <c r="AB376" s="7" t="s">
        <v>444</v>
      </c>
      <c r="AC376" s="7" t="s">
        <v>445</v>
      </c>
      <c r="AD376" s="7">
        <v>3.6751422470000001</v>
      </c>
    </row>
    <row r="377" spans="1:30" x14ac:dyDescent="0.25">
      <c r="A377" s="1">
        <v>36060</v>
      </c>
      <c r="B377" s="1">
        <v>20021000</v>
      </c>
      <c r="C377" s="1" t="s">
        <v>487</v>
      </c>
      <c r="D377" s="1">
        <v>131161</v>
      </c>
      <c r="E377" s="1" t="s">
        <v>482</v>
      </c>
      <c r="F377" s="1">
        <v>34203085</v>
      </c>
      <c r="G377" s="1">
        <v>1.83</v>
      </c>
      <c r="H377" s="1">
        <v>44.49425708888446</v>
      </c>
      <c r="I377" s="1">
        <v>-22.649843048525938</v>
      </c>
      <c r="J377" s="1">
        <v>9.0185517038407319</v>
      </c>
      <c r="K377" s="1">
        <v>-42.557832833335809</v>
      </c>
      <c r="L377" s="1">
        <v>40.744134674792221</v>
      </c>
      <c r="M377" s="1">
        <v>116.6824951171875</v>
      </c>
      <c r="N377" s="1">
        <v>0.90568092747738504</v>
      </c>
      <c r="O377" s="1">
        <v>0.9329846751933194</v>
      </c>
      <c r="P377" s="1">
        <v>0.84498642595127238</v>
      </c>
      <c r="Q377" s="1">
        <v>0.89908948396381572</v>
      </c>
      <c r="R377" s="1">
        <v>0.96533690096206171</v>
      </c>
      <c r="S377" s="1">
        <v>0.86792425613720914</v>
      </c>
      <c r="T377" s="1">
        <v>0.84498642595127238</v>
      </c>
      <c r="U377" s="1">
        <v>0.86792425613720914</v>
      </c>
      <c r="V377" s="1">
        <v>406.790663</v>
      </c>
      <c r="W377" s="1">
        <v>255.106009</v>
      </c>
      <c r="X377" s="1">
        <v>262.000766</v>
      </c>
      <c r="Y377" s="1">
        <v>74463.375599999999</v>
      </c>
      <c r="Z377" s="7">
        <v>4.2906048074000003</v>
      </c>
      <c r="AA377" s="7">
        <v>3.8446952233</v>
      </c>
      <c r="AB377" s="7" t="s">
        <v>444</v>
      </c>
      <c r="AC377" s="7" t="s">
        <v>445</v>
      </c>
      <c r="AD377" s="7">
        <v>4.2020292416</v>
      </c>
    </row>
    <row r="378" spans="1:30" x14ac:dyDescent="0.25">
      <c r="A378" s="1">
        <v>44591</v>
      </c>
      <c r="B378" s="1">
        <v>20022000</v>
      </c>
      <c r="C378" s="1" t="s">
        <v>492</v>
      </c>
      <c r="D378" s="1">
        <v>131173</v>
      </c>
      <c r="E378" s="1" t="s">
        <v>493</v>
      </c>
      <c r="F378" s="1">
        <v>34203085</v>
      </c>
      <c r="G378" s="1">
        <v>1.83</v>
      </c>
      <c r="H378" s="1">
        <v>0.93291837845869585</v>
      </c>
      <c r="I378" s="1">
        <v>-0.88296662204306386</v>
      </c>
      <c r="J378" s="1">
        <v>-1.5777710869271573</v>
      </c>
      <c r="K378" s="1">
        <v>-3.2227228600327287</v>
      </c>
      <c r="L378" s="1">
        <v>2.8860660455175071</v>
      </c>
      <c r="M378" s="1">
        <v>34.474998474121094</v>
      </c>
      <c r="N378" s="1">
        <v>0.98877083460489912</v>
      </c>
      <c r="O378" s="1">
        <v>0.9329846751933194</v>
      </c>
      <c r="P378" s="1">
        <v>0.92250803596447917</v>
      </c>
      <c r="Q378" s="1">
        <v>0.98970659838782415</v>
      </c>
      <c r="R378" s="1">
        <v>0.96533690096206171</v>
      </c>
      <c r="S378" s="1">
        <v>0.95540030054940595</v>
      </c>
      <c r="T378" s="1">
        <v>0.92250803596447917</v>
      </c>
      <c r="U378" s="1">
        <v>0.95540030054940595</v>
      </c>
      <c r="V378" s="1">
        <v>406.790663</v>
      </c>
      <c r="W378" s="1">
        <v>255.106009</v>
      </c>
      <c r="X378" s="1">
        <v>262.000766</v>
      </c>
      <c r="Y378" s="1">
        <v>74463.375599999999</v>
      </c>
      <c r="Z378" s="7">
        <v>80.542604921000006</v>
      </c>
      <c r="AA378" s="7">
        <v>251.25930667</v>
      </c>
      <c r="AB378" s="7" t="s">
        <v>444</v>
      </c>
      <c r="AC378" s="7">
        <v>152.18940375</v>
      </c>
      <c r="AD378" s="7">
        <v>73.998013345000004</v>
      </c>
    </row>
    <row r="379" spans="1:30" x14ac:dyDescent="0.25">
      <c r="A379" s="1">
        <v>44592</v>
      </c>
      <c r="B379" s="1">
        <v>20022000</v>
      </c>
      <c r="C379" s="1" t="s">
        <v>485</v>
      </c>
      <c r="D379" s="1">
        <v>131172</v>
      </c>
      <c r="E379" s="1" t="s">
        <v>486</v>
      </c>
      <c r="F379" s="1">
        <v>34203085</v>
      </c>
      <c r="G379" s="1">
        <v>1.83</v>
      </c>
      <c r="H379" s="1">
        <v>48.08855232432574</v>
      </c>
      <c r="I379" s="1">
        <v>-27.758731888330963</v>
      </c>
      <c r="J379" s="1">
        <v>5.293474321709585</v>
      </c>
      <c r="K379" s="1">
        <v>-45.990817119054022</v>
      </c>
      <c r="L379" s="1">
        <v>45.672600516038031</v>
      </c>
      <c r="M379" s="1">
        <v>114.66500091552734</v>
      </c>
      <c r="N379" s="1">
        <v>0.90833552511114846</v>
      </c>
      <c r="O379" s="1">
        <v>0.9329846751933194</v>
      </c>
      <c r="P379" s="1">
        <v>0.84746312486237807</v>
      </c>
      <c r="Q379" s="1">
        <v>0.90333684017783711</v>
      </c>
      <c r="R379" s="1">
        <v>0.96533690096206171</v>
      </c>
      <c r="S379" s="1">
        <v>0.87202438582213448</v>
      </c>
      <c r="T379" s="1">
        <v>0.84746312486237807</v>
      </c>
      <c r="U379" s="1">
        <v>0.87202438582213448</v>
      </c>
      <c r="V379" s="1">
        <v>406.790663</v>
      </c>
      <c r="W379" s="1">
        <v>255.106009</v>
      </c>
      <c r="X379" s="1">
        <v>262.000766</v>
      </c>
      <c r="Y379" s="1">
        <v>74463.375599999999</v>
      </c>
      <c r="Z379" s="7">
        <v>3.7335368058</v>
      </c>
      <c r="AA379" s="7">
        <v>3.4957255960000002</v>
      </c>
      <c r="AB379" s="7" t="s">
        <v>444</v>
      </c>
      <c r="AC379" s="7" t="s">
        <v>445</v>
      </c>
      <c r="AD379" s="7">
        <v>3.8278330715000002</v>
      </c>
    </row>
    <row r="380" spans="1:30" x14ac:dyDescent="0.25">
      <c r="A380" s="1">
        <v>44593</v>
      </c>
      <c r="B380" s="1">
        <v>20022000</v>
      </c>
      <c r="C380" s="1" t="s">
        <v>481</v>
      </c>
      <c r="D380" s="1">
        <v>131171</v>
      </c>
      <c r="E380" s="1" t="s">
        <v>482</v>
      </c>
      <c r="F380" s="1">
        <v>34203085</v>
      </c>
      <c r="G380" s="1">
        <v>1.83</v>
      </c>
      <c r="H380" s="1">
        <v>36.12501000670229</v>
      </c>
      <c r="I380" s="1">
        <v>-20.74126619945239</v>
      </c>
      <c r="J380" s="1">
        <v>3.9053685462353851</v>
      </c>
      <c r="K380" s="1">
        <v>-34.978994931034997</v>
      </c>
      <c r="L380" s="1">
        <v>34.340635576656013</v>
      </c>
      <c r="M380" s="1">
        <v>119.41749572753906</v>
      </c>
      <c r="N380" s="1">
        <v>0.90208224246376456</v>
      </c>
      <c r="O380" s="1">
        <v>0.9329846751933194</v>
      </c>
      <c r="P380" s="1">
        <v>0.84162890798271661</v>
      </c>
      <c r="Q380" s="1">
        <v>0.89333158794202294</v>
      </c>
      <c r="R380" s="1">
        <v>0.96533690096206171</v>
      </c>
      <c r="S380" s="1">
        <v>0.86236594663546995</v>
      </c>
      <c r="T380" s="1">
        <v>0.84162890798271661</v>
      </c>
      <c r="U380" s="1">
        <v>0.86236594663546995</v>
      </c>
      <c r="V380" s="1">
        <v>406.790663</v>
      </c>
      <c r="W380" s="1">
        <v>255.106009</v>
      </c>
      <c r="X380" s="1">
        <v>262.000766</v>
      </c>
      <c r="Y380" s="1">
        <v>74463.375599999999</v>
      </c>
      <c r="Z380" s="7">
        <v>5.2522020390000002</v>
      </c>
      <c r="AA380" s="7">
        <v>4.9433780568000003</v>
      </c>
      <c r="AB380" s="7" t="s">
        <v>444</v>
      </c>
      <c r="AC380" s="7" t="s">
        <v>445</v>
      </c>
      <c r="AD380" s="7">
        <v>5.3039952695999997</v>
      </c>
    </row>
    <row r="381" spans="1:30" x14ac:dyDescent="0.25">
      <c r="A381" s="1">
        <v>44594</v>
      </c>
      <c r="B381" s="1">
        <v>20022000</v>
      </c>
      <c r="C381" s="1" t="s">
        <v>479</v>
      </c>
      <c r="D381" s="1">
        <v>131170</v>
      </c>
      <c r="E381" s="1" t="s">
        <v>480</v>
      </c>
      <c r="F381" s="1">
        <v>34203085</v>
      </c>
      <c r="G381" s="1">
        <v>1.83</v>
      </c>
      <c r="H381" s="1">
        <v>62.485051416763405</v>
      </c>
      <c r="I381" s="1">
        <v>-30.4074144573989</v>
      </c>
      <c r="J381" s="1">
        <v>10.8784374990821</v>
      </c>
      <c r="K381" s="1">
        <v>-60.835845704293739</v>
      </c>
      <c r="L381" s="1">
        <v>57.818529723946767</v>
      </c>
      <c r="M381" s="1">
        <v>132.83750915527344</v>
      </c>
      <c r="N381" s="1">
        <v>0.87463390895298543</v>
      </c>
      <c r="O381" s="1">
        <v>0.9329846751933194</v>
      </c>
      <c r="P381" s="1">
        <v>0.81602003345756435</v>
      </c>
      <c r="Q381" s="1">
        <v>0.85195086342947812</v>
      </c>
      <c r="R381" s="1">
        <v>0.96533690096206171</v>
      </c>
      <c r="S381" s="1">
        <v>0.82241960627496513</v>
      </c>
      <c r="T381" s="1">
        <v>0.81602003345756435</v>
      </c>
      <c r="U381" s="1">
        <v>0.82241960627496513</v>
      </c>
      <c r="V381" s="1">
        <v>406.790663</v>
      </c>
      <c r="W381" s="1">
        <v>255.106009</v>
      </c>
      <c r="X381" s="1">
        <v>262.000766</v>
      </c>
      <c r="Y381" s="1">
        <v>74463.375599999999</v>
      </c>
      <c r="Z381" s="7">
        <v>2.6004307786999998</v>
      </c>
      <c r="AA381" s="7">
        <v>2.3315426535000001</v>
      </c>
      <c r="AB381" s="7" t="s">
        <v>444</v>
      </c>
      <c r="AC381" s="7" t="s">
        <v>445</v>
      </c>
      <c r="AD381" s="7">
        <v>2.5143404576999999</v>
      </c>
    </row>
    <row r="382" spans="1:30" x14ac:dyDescent="0.25">
      <c r="A382" s="1">
        <v>44595</v>
      </c>
      <c r="B382" s="1">
        <v>20022000</v>
      </c>
      <c r="C382" s="1" t="s">
        <v>483</v>
      </c>
      <c r="D382" s="1">
        <v>131169</v>
      </c>
      <c r="E382" s="1" t="s">
        <v>484</v>
      </c>
      <c r="F382" s="1">
        <v>34203085</v>
      </c>
      <c r="G382" s="1">
        <v>1.83</v>
      </c>
      <c r="H382" s="1">
        <v>69.682629908798873</v>
      </c>
      <c r="I382" s="1">
        <v>-36.490321193198966</v>
      </c>
      <c r="J382" s="1">
        <v>8.5149985018031256</v>
      </c>
      <c r="K382" s="1">
        <v>-67.273231288383244</v>
      </c>
      <c r="L382" s="1">
        <v>65.839988387120343</v>
      </c>
      <c r="M382" s="1">
        <v>124.55000305175781</v>
      </c>
      <c r="N382" s="1">
        <v>0.89239285060337603</v>
      </c>
      <c r="O382" s="1">
        <v>0.9329846751933194</v>
      </c>
      <c r="P382" s="1">
        <v>0.83258885386503123</v>
      </c>
      <c r="Q382" s="1">
        <v>0.87858927590506397</v>
      </c>
      <c r="R382" s="1">
        <v>0.96533690096206171</v>
      </c>
      <c r="S382" s="1">
        <v>0.84813464882069622</v>
      </c>
      <c r="T382" s="1">
        <v>0.83258885386503123</v>
      </c>
      <c r="U382" s="1">
        <v>0.84813464882069622</v>
      </c>
      <c r="V382" s="1">
        <v>406.790663</v>
      </c>
      <c r="W382" s="1">
        <v>255.106009</v>
      </c>
      <c r="X382" s="1">
        <v>262.000766</v>
      </c>
      <c r="Y382" s="1">
        <v>74463.375599999999</v>
      </c>
      <c r="Z382" s="7">
        <v>2.2259789961999998</v>
      </c>
      <c r="AA382" s="7">
        <v>2.0480827133999999</v>
      </c>
      <c r="AB382" s="7" t="s">
        <v>444</v>
      </c>
      <c r="AC382" s="7" t="s">
        <v>445</v>
      </c>
      <c r="AD382" s="7">
        <v>2.2425812361999999</v>
      </c>
    </row>
    <row r="383" spans="1:30" x14ac:dyDescent="0.25">
      <c r="A383" s="1">
        <v>44596</v>
      </c>
      <c r="B383" s="1">
        <v>20022000</v>
      </c>
      <c r="C383" s="1" t="s">
        <v>490</v>
      </c>
      <c r="D383" s="1">
        <v>131174</v>
      </c>
      <c r="E383" s="1" t="s">
        <v>491</v>
      </c>
      <c r="F383" s="1">
        <v>34203085</v>
      </c>
      <c r="G383" s="1">
        <v>1.83</v>
      </c>
      <c r="H383" s="1">
        <v>12.752974490951281</v>
      </c>
      <c r="I383" s="1">
        <v>-6.8353770927318198</v>
      </c>
      <c r="J383" s="1">
        <v>1.4702892057536543</v>
      </c>
      <c r="K383" s="1">
        <v>-13.256909732073005</v>
      </c>
      <c r="L383" s="1">
        <v>12.08519397722071</v>
      </c>
      <c r="M383" s="1">
        <v>64.709999084472656</v>
      </c>
      <c r="N383" s="1">
        <v>0.96357500076293945</v>
      </c>
      <c r="O383" s="1">
        <v>0.9329846751933194</v>
      </c>
      <c r="P383" s="1">
        <v>0.89900070911121355</v>
      </c>
      <c r="Q383" s="1">
        <v>0.96661041736602782</v>
      </c>
      <c r="R383" s="1">
        <v>0.96533690096206171</v>
      </c>
      <c r="S383" s="1">
        <v>0.9331047047377663</v>
      </c>
      <c r="T383" s="1">
        <v>0.89900070911121355</v>
      </c>
      <c r="U383" s="1">
        <v>0.9331047047377663</v>
      </c>
      <c r="V383" s="1">
        <v>406.790663</v>
      </c>
      <c r="W383" s="1">
        <v>255.106009</v>
      </c>
      <c r="X383" s="1">
        <v>262.000766</v>
      </c>
      <c r="Y383" s="1">
        <v>74463.375599999999</v>
      </c>
      <c r="Z383" s="7">
        <v>17.976979882999998</v>
      </c>
      <c r="AA383" s="7">
        <v>16.983293478</v>
      </c>
      <c r="AB383" s="7" t="s">
        <v>444</v>
      </c>
      <c r="AC383" s="7" t="s">
        <v>445</v>
      </c>
      <c r="AD383" s="7">
        <v>16.767253393000001</v>
      </c>
    </row>
    <row r="384" spans="1:30" x14ac:dyDescent="0.25">
      <c r="A384" s="1">
        <v>55011</v>
      </c>
      <c r="B384" s="1">
        <v>20024000</v>
      </c>
      <c r="C384" s="1" t="s">
        <v>492</v>
      </c>
      <c r="D384" s="1">
        <v>131183</v>
      </c>
      <c r="E384" s="1" t="s">
        <v>493</v>
      </c>
      <c r="F384" s="1">
        <v>34203085</v>
      </c>
      <c r="G384" s="1">
        <v>1.83</v>
      </c>
      <c r="H384" s="1">
        <v>1.5608338718254533</v>
      </c>
      <c r="I384" s="1">
        <v>-1.2896069774231926</v>
      </c>
      <c r="J384" s="1">
        <v>-7.5996799849327683</v>
      </c>
      <c r="K384" s="1">
        <v>-7.7703417687220835</v>
      </c>
      <c r="L384" s="1">
        <v>8.4889051351724323</v>
      </c>
      <c r="M384" s="1">
        <v>34.474998474121094</v>
      </c>
      <c r="N384" s="1">
        <v>0.98877083460489912</v>
      </c>
      <c r="O384" s="1">
        <v>0.9329846751933194</v>
      </c>
      <c r="P384" s="1">
        <v>0.92250803596447917</v>
      </c>
      <c r="Q384" s="1">
        <v>0.98970659838782415</v>
      </c>
      <c r="R384" s="1">
        <v>0.96533690096206171</v>
      </c>
      <c r="S384" s="1">
        <v>0.95540030054940595</v>
      </c>
      <c r="T384" s="1">
        <v>0.92250803596447917</v>
      </c>
      <c r="U384" s="1">
        <v>0.95540030054940595</v>
      </c>
      <c r="V384" s="1">
        <v>406.790663</v>
      </c>
      <c r="W384" s="1">
        <v>255.106009</v>
      </c>
      <c r="X384" s="1">
        <v>262.000766</v>
      </c>
      <c r="Y384" s="1">
        <v>74463.375599999999</v>
      </c>
      <c r="Z384" s="7">
        <v>26.722932412999999</v>
      </c>
      <c r="AA384" s="7">
        <v>149.77667622000001</v>
      </c>
      <c r="AB384" s="7" t="s">
        <v>444</v>
      </c>
      <c r="AC384" s="7">
        <v>30.803682857999998</v>
      </c>
      <c r="AD384" s="7">
        <v>30.105171337000002</v>
      </c>
    </row>
    <row r="385" spans="1:30" x14ac:dyDescent="0.25">
      <c r="A385" s="1">
        <v>55012</v>
      </c>
      <c r="B385" s="1">
        <v>20024000</v>
      </c>
      <c r="C385" s="1" t="s">
        <v>490</v>
      </c>
      <c r="D385" s="1">
        <v>131184</v>
      </c>
      <c r="E385" s="1" t="s">
        <v>491</v>
      </c>
      <c r="F385" s="1">
        <v>34203085</v>
      </c>
      <c r="G385" s="1">
        <v>1.83</v>
      </c>
      <c r="H385" s="1">
        <v>13.524421546691075</v>
      </c>
      <c r="I385" s="1">
        <v>-11.93587063795785</v>
      </c>
      <c r="J385" s="1">
        <v>-4.6951515803334285</v>
      </c>
      <c r="K385" s="1">
        <v>-13.110675776624893</v>
      </c>
      <c r="L385" s="1">
        <v>16.385147597814523</v>
      </c>
      <c r="M385" s="1">
        <v>64.709999084472656</v>
      </c>
      <c r="N385" s="1">
        <v>0.96357500076293945</v>
      </c>
      <c r="O385" s="1">
        <v>0.9329846751933194</v>
      </c>
      <c r="P385" s="1">
        <v>0.89900070911121355</v>
      </c>
      <c r="Q385" s="1">
        <v>0.96661041736602782</v>
      </c>
      <c r="R385" s="1">
        <v>0.96533690096206171</v>
      </c>
      <c r="S385" s="1">
        <v>0.9331047047377663</v>
      </c>
      <c r="T385" s="1">
        <v>0.89900070911121355</v>
      </c>
      <c r="U385" s="1">
        <v>0.9331047047377663</v>
      </c>
      <c r="V385" s="1">
        <v>406.790663</v>
      </c>
      <c r="W385" s="1">
        <v>255.106009</v>
      </c>
      <c r="X385" s="1">
        <v>262.000766</v>
      </c>
      <c r="Y385" s="1">
        <v>74463.375599999999</v>
      </c>
      <c r="Z385" s="7">
        <v>12.996851821</v>
      </c>
      <c r="AA385" s="7">
        <v>15.957507735</v>
      </c>
      <c r="AB385" s="7" t="s">
        <v>444</v>
      </c>
      <c r="AC385" s="7">
        <v>49.166404724000003</v>
      </c>
      <c r="AD385" s="7">
        <v>16.965425920000001</v>
      </c>
    </row>
    <row r="386" spans="1:30" x14ac:dyDescent="0.25">
      <c r="A386" s="1">
        <v>55013</v>
      </c>
      <c r="B386" s="1">
        <v>20024000</v>
      </c>
      <c r="C386" s="1" t="s">
        <v>479</v>
      </c>
      <c r="D386" s="1">
        <v>131182</v>
      </c>
      <c r="E386" s="1" t="s">
        <v>480</v>
      </c>
      <c r="F386" s="1">
        <v>34203085</v>
      </c>
      <c r="G386" s="1">
        <v>1.83</v>
      </c>
      <c r="H386" s="1">
        <v>63.296979931482056</v>
      </c>
      <c r="I386" s="1">
        <v>-36.139967680266892</v>
      </c>
      <c r="J386" s="1">
        <v>4.6725102583964286</v>
      </c>
      <c r="K386" s="1">
        <v>-60.05754681501719</v>
      </c>
      <c r="L386" s="1">
        <v>61.095147228700235</v>
      </c>
      <c r="M386" s="1">
        <v>132.83750915527344</v>
      </c>
      <c r="N386" s="1">
        <v>0.87463390895298543</v>
      </c>
      <c r="O386" s="1">
        <v>0.9329846751933194</v>
      </c>
      <c r="P386" s="1">
        <v>0.81602003345756435</v>
      </c>
      <c r="Q386" s="1">
        <v>0.85195086342947812</v>
      </c>
      <c r="R386" s="1">
        <v>0.96533690096206171</v>
      </c>
      <c r="S386" s="1">
        <v>0.82241960627496513</v>
      </c>
      <c r="T386" s="1">
        <v>0.81602003345756435</v>
      </c>
      <c r="U386" s="1">
        <v>0.82241960627496513</v>
      </c>
      <c r="V386" s="1">
        <v>406.790663</v>
      </c>
      <c r="W386" s="1">
        <v>255.106009</v>
      </c>
      <c r="X386" s="1">
        <v>262.000766</v>
      </c>
      <c r="Y386" s="1">
        <v>74463.375599999999</v>
      </c>
      <c r="Z386" s="7">
        <v>2.4073346811</v>
      </c>
      <c r="AA386" s="7">
        <v>2.2888080004</v>
      </c>
      <c r="AB386" s="7" t="s">
        <v>444</v>
      </c>
      <c r="AC386" s="7" t="s">
        <v>445</v>
      </c>
      <c r="AD386" s="7">
        <v>2.5598835646000002</v>
      </c>
    </row>
    <row r="387" spans="1:30" x14ac:dyDescent="0.25">
      <c r="A387" s="1">
        <v>55014</v>
      </c>
      <c r="B387" s="1">
        <v>20024000</v>
      </c>
      <c r="C387" s="1" t="s">
        <v>483</v>
      </c>
      <c r="D387" s="1">
        <v>131181</v>
      </c>
      <c r="E387" s="1" t="s">
        <v>484</v>
      </c>
      <c r="F387" s="1">
        <v>34203085</v>
      </c>
      <c r="G387" s="1">
        <v>1.83</v>
      </c>
      <c r="H387" s="1">
        <v>70.497355927328897</v>
      </c>
      <c r="I387" s="1">
        <v>-42.224145476698148</v>
      </c>
      <c r="J387" s="1">
        <v>2.3062815038271696</v>
      </c>
      <c r="K387" s="1">
        <v>-66.493667261029344</v>
      </c>
      <c r="L387" s="1">
        <v>69.374539983632033</v>
      </c>
      <c r="M387" s="1">
        <v>124.55000305175781</v>
      </c>
      <c r="N387" s="1">
        <v>0.89239285060337603</v>
      </c>
      <c r="O387" s="1">
        <v>0.9329846751933194</v>
      </c>
      <c r="P387" s="1">
        <v>0.83258885386503123</v>
      </c>
      <c r="Q387" s="1">
        <v>0.87858927590506397</v>
      </c>
      <c r="R387" s="1">
        <v>0.96533690096206171</v>
      </c>
      <c r="S387" s="1">
        <v>0.84813464882069622</v>
      </c>
      <c r="T387" s="1">
        <v>0.83258885386503123</v>
      </c>
      <c r="U387" s="1">
        <v>0.84813464882069622</v>
      </c>
      <c r="V387" s="1">
        <v>406.790663</v>
      </c>
      <c r="W387" s="1">
        <v>255.106009</v>
      </c>
      <c r="X387" s="1">
        <v>262.000766</v>
      </c>
      <c r="Y387" s="1">
        <v>74463.375599999999</v>
      </c>
      <c r="Z387" s="7">
        <v>2.0616191430000002</v>
      </c>
      <c r="AA387" s="7">
        <v>2.0128565369999998</v>
      </c>
      <c r="AB387" s="7" t="s">
        <v>444</v>
      </c>
      <c r="AC387" s="7" t="s">
        <v>445</v>
      </c>
      <c r="AD387" s="7">
        <v>2.2805968818000002</v>
      </c>
    </row>
    <row r="388" spans="1:30" x14ac:dyDescent="0.25">
      <c r="A388" s="1">
        <v>65571</v>
      </c>
      <c r="B388" s="1">
        <v>20026000</v>
      </c>
      <c r="C388" s="1" t="s">
        <v>492</v>
      </c>
      <c r="D388" s="1">
        <v>131193</v>
      </c>
      <c r="E388" s="1" t="s">
        <v>493</v>
      </c>
      <c r="F388" s="1">
        <v>34203085</v>
      </c>
      <c r="G388" s="1">
        <v>1.83</v>
      </c>
      <c r="H388" s="1">
        <v>9.441730428191601</v>
      </c>
      <c r="I388" s="1">
        <v>6.0777112110414286</v>
      </c>
      <c r="J388" s="1">
        <v>4.4872513689249534</v>
      </c>
      <c r="K388" s="1">
        <v>-5.3266142544643671</v>
      </c>
      <c r="L388" s="1">
        <v>9.8851098641264343</v>
      </c>
      <c r="M388" s="1">
        <v>34.474998474121094</v>
      </c>
      <c r="N388" s="1">
        <v>0.98877083460489912</v>
      </c>
      <c r="O388" s="1">
        <v>0.9329846751933194</v>
      </c>
      <c r="P388" s="1">
        <v>0.92250803596447917</v>
      </c>
      <c r="Q388" s="1">
        <v>0.98970659838782415</v>
      </c>
      <c r="R388" s="1">
        <v>0.96533690096206171</v>
      </c>
      <c r="S388" s="1">
        <v>0.95540030054940595</v>
      </c>
      <c r="T388" s="1">
        <v>0.92250803596447917</v>
      </c>
      <c r="U388" s="1">
        <v>0.95540030054940595</v>
      </c>
      <c r="V388" s="1">
        <v>406.790663</v>
      </c>
      <c r="W388" s="1">
        <v>255.106009</v>
      </c>
      <c r="X388" s="1">
        <v>262.000766</v>
      </c>
      <c r="Y388" s="1">
        <v>74463.375599999999</v>
      </c>
      <c r="Z388" s="7">
        <v>22.807256223</v>
      </c>
      <c r="AA388" s="7">
        <v>23.925234322000001</v>
      </c>
      <c r="AB388" s="7">
        <v>37.721376378999999</v>
      </c>
      <c r="AC388" s="7" t="s">
        <v>445</v>
      </c>
      <c r="AD388" s="7">
        <v>44.375505060999998</v>
      </c>
    </row>
    <row r="389" spans="1:30" x14ac:dyDescent="0.25">
      <c r="A389" s="1">
        <v>65572</v>
      </c>
      <c r="B389" s="1">
        <v>20026000</v>
      </c>
      <c r="C389" s="1" t="s">
        <v>483</v>
      </c>
      <c r="D389" s="1">
        <v>131189</v>
      </c>
      <c r="E389" s="1" t="s">
        <v>484</v>
      </c>
      <c r="F389" s="1">
        <v>34203085</v>
      </c>
      <c r="G389" s="1">
        <v>1.83</v>
      </c>
      <c r="H389" s="1">
        <v>73.426433998957307</v>
      </c>
      <c r="I389" s="1">
        <v>-28.442846501323096</v>
      </c>
      <c r="J389" s="1">
        <v>19.345027501732929</v>
      </c>
      <c r="K389" s="1">
        <v>-70.463917539834299</v>
      </c>
      <c r="L389" s="1">
        <v>65.918701568766991</v>
      </c>
      <c r="M389" s="1">
        <v>124.55000305175781</v>
      </c>
      <c r="N389" s="1">
        <v>0.89239285060337603</v>
      </c>
      <c r="O389" s="1">
        <v>0.9329846751933194</v>
      </c>
      <c r="P389" s="1">
        <v>0.83258885386503123</v>
      </c>
      <c r="Q389" s="1">
        <v>0.87858927590506397</v>
      </c>
      <c r="R389" s="1">
        <v>0.96533690096206171</v>
      </c>
      <c r="S389" s="1">
        <v>0.84813464882069622</v>
      </c>
      <c r="T389" s="1">
        <v>0.83258885386503123</v>
      </c>
      <c r="U389" s="1">
        <v>0.84813464882069622</v>
      </c>
      <c r="V389" s="1">
        <v>406.790663</v>
      </c>
      <c r="W389" s="1">
        <v>255.106009</v>
      </c>
      <c r="X389" s="1">
        <v>262.000766</v>
      </c>
      <c r="Y389" s="1">
        <v>74463.375599999999</v>
      </c>
      <c r="Z389" s="7">
        <v>2.2221268713</v>
      </c>
      <c r="AA389" s="7">
        <v>1.8926696841999999</v>
      </c>
      <c r="AB389" s="7" t="s">
        <v>444</v>
      </c>
      <c r="AC389" s="7" t="s">
        <v>445</v>
      </c>
      <c r="AD389" s="7">
        <v>2.0957534733999998</v>
      </c>
    </row>
    <row r="390" spans="1:30" x14ac:dyDescent="0.25">
      <c r="A390" s="1">
        <v>65573</v>
      </c>
      <c r="B390" s="1">
        <v>20026000</v>
      </c>
      <c r="C390" s="1" t="s">
        <v>479</v>
      </c>
      <c r="D390" s="1">
        <v>131190</v>
      </c>
      <c r="E390" s="1" t="s">
        <v>480</v>
      </c>
      <c r="F390" s="1">
        <v>34203085</v>
      </c>
      <c r="G390" s="1">
        <v>1.83</v>
      </c>
      <c r="H390" s="1">
        <v>66.225982144110418</v>
      </c>
      <c r="I390" s="1">
        <v>-22.357271154976026</v>
      </c>
      <c r="J390" s="1">
        <v>21.711337632055461</v>
      </c>
      <c r="K390" s="1">
        <v>-64.029199378790921</v>
      </c>
      <c r="L390" s="1">
        <v>58.475767520566677</v>
      </c>
      <c r="M390" s="1">
        <v>132.83750915527344</v>
      </c>
      <c r="N390" s="1">
        <v>0.87463390895298543</v>
      </c>
      <c r="O390" s="1">
        <v>0.9329846751933194</v>
      </c>
      <c r="P390" s="1">
        <v>0.81602003345756435</v>
      </c>
      <c r="Q390" s="1">
        <v>0.85195086342947812</v>
      </c>
      <c r="R390" s="1">
        <v>0.96533690096206171</v>
      </c>
      <c r="S390" s="1">
        <v>0.82241960627496513</v>
      </c>
      <c r="T390" s="1">
        <v>0.81602003345756435</v>
      </c>
      <c r="U390" s="1">
        <v>0.82241960627496513</v>
      </c>
      <c r="V390" s="1">
        <v>406.790663</v>
      </c>
      <c r="W390" s="1">
        <v>255.106009</v>
      </c>
      <c r="X390" s="1">
        <v>262.000766</v>
      </c>
      <c r="Y390" s="1">
        <v>74463.375599999999</v>
      </c>
      <c r="Z390" s="7">
        <v>2.5599637734999998</v>
      </c>
      <c r="AA390" s="7">
        <v>2.1433526127000002</v>
      </c>
      <c r="AB390" s="7" t="s">
        <v>444</v>
      </c>
      <c r="AC390" s="7" t="s">
        <v>445</v>
      </c>
      <c r="AD390" s="7">
        <v>2.3390683611999998</v>
      </c>
    </row>
    <row r="391" spans="1:30" x14ac:dyDescent="0.25">
      <c r="A391" s="1">
        <v>65574</v>
      </c>
      <c r="B391" s="1">
        <v>20026000</v>
      </c>
      <c r="C391" s="1" t="s">
        <v>481</v>
      </c>
      <c r="D391" s="1">
        <v>131191</v>
      </c>
      <c r="E391" s="1" t="s">
        <v>482</v>
      </c>
      <c r="F391" s="1">
        <v>34203085</v>
      </c>
      <c r="G391" s="1">
        <v>1.83</v>
      </c>
      <c r="H391" s="1">
        <v>39.87071983503337</v>
      </c>
      <c r="I391" s="1">
        <v>-12.749473925192639</v>
      </c>
      <c r="J391" s="1">
        <v>14.733493849810596</v>
      </c>
      <c r="K391" s="1">
        <v>-38.114001848954977</v>
      </c>
      <c r="L391" s="1">
        <v>34.920779083187988</v>
      </c>
      <c r="M391" s="1">
        <v>119.41749572753906</v>
      </c>
      <c r="N391" s="1">
        <v>0.90208224246376456</v>
      </c>
      <c r="O391" s="1">
        <v>0.9329846751933194</v>
      </c>
      <c r="P391" s="1">
        <v>0.84162890798271661</v>
      </c>
      <c r="Q391" s="1">
        <v>0.89333158794202294</v>
      </c>
      <c r="R391" s="1">
        <v>0.96533690096206171</v>
      </c>
      <c r="S391" s="1">
        <v>0.86236594663546995</v>
      </c>
      <c r="T391" s="1">
        <v>0.84162890798271661</v>
      </c>
      <c r="U391" s="1">
        <v>0.86236594663546995</v>
      </c>
      <c r="V391" s="1">
        <v>406.790663</v>
      </c>
      <c r="W391" s="1">
        <v>255.106009</v>
      </c>
      <c r="X391" s="1">
        <v>262.000766</v>
      </c>
      <c r="Y391" s="1">
        <v>74463.375599999999</v>
      </c>
      <c r="Z391" s="7">
        <v>5.1483333822999997</v>
      </c>
      <c r="AA391" s="7">
        <v>4.3850191986000002</v>
      </c>
      <c r="AB391" s="7" t="s">
        <v>444</v>
      </c>
      <c r="AC391" s="7" t="s">
        <v>445</v>
      </c>
      <c r="AD391" s="7">
        <v>4.7854701128999997</v>
      </c>
    </row>
    <row r="392" spans="1:30" x14ac:dyDescent="0.25">
      <c r="A392" s="1">
        <v>65575</v>
      </c>
      <c r="B392" s="1">
        <v>20026000</v>
      </c>
      <c r="C392" s="1" t="s">
        <v>490</v>
      </c>
      <c r="D392" s="1">
        <v>131194</v>
      </c>
      <c r="E392" s="1" t="s">
        <v>491</v>
      </c>
      <c r="F392" s="1">
        <v>34203085</v>
      </c>
      <c r="G392" s="1">
        <v>1.83</v>
      </c>
      <c r="H392" s="1">
        <v>16.457828885055871</v>
      </c>
      <c r="I392" s="1">
        <v>1.044143477770104</v>
      </c>
      <c r="J392" s="1">
        <v>12.339269878413672</v>
      </c>
      <c r="K392" s="1">
        <v>-16.27964501137685</v>
      </c>
      <c r="L392" s="1">
        <v>16.826505468029218</v>
      </c>
      <c r="M392" s="1">
        <v>64.709999084472656</v>
      </c>
      <c r="N392" s="1">
        <v>0.96357500076293945</v>
      </c>
      <c r="O392" s="1">
        <v>0.9329846751933194</v>
      </c>
      <c r="P392" s="1">
        <v>0.89900070911121355</v>
      </c>
      <c r="Q392" s="1">
        <v>0.96661041736602782</v>
      </c>
      <c r="R392" s="1">
        <v>0.96533690096206171</v>
      </c>
      <c r="S392" s="1">
        <v>0.9331047047377663</v>
      </c>
      <c r="T392" s="1">
        <v>0.89900070911121355</v>
      </c>
      <c r="U392" s="1">
        <v>0.9331047047377663</v>
      </c>
      <c r="V392" s="1">
        <v>406.790663</v>
      </c>
      <c r="W392" s="1">
        <v>255.106009</v>
      </c>
      <c r="X392" s="1">
        <v>262.000766</v>
      </c>
      <c r="Y392" s="1">
        <v>74463.375599999999</v>
      </c>
      <c r="Z392" s="7">
        <v>12.629715536000001</v>
      </c>
      <c r="AA392" s="7">
        <v>12.935038734000001</v>
      </c>
      <c r="AB392" s="7">
        <v>218.6446062</v>
      </c>
      <c r="AC392" s="7" t="s">
        <v>445</v>
      </c>
      <c r="AD392" s="7">
        <v>13.468305314</v>
      </c>
    </row>
    <row r="393" spans="1:30" x14ac:dyDescent="0.25">
      <c r="A393" s="1">
        <v>65576</v>
      </c>
      <c r="B393" s="1">
        <v>20026000</v>
      </c>
      <c r="C393" s="1" t="s">
        <v>485</v>
      </c>
      <c r="D393" s="1">
        <v>131192</v>
      </c>
      <c r="E393" s="1" t="s">
        <v>486</v>
      </c>
      <c r="F393" s="1">
        <v>34203085</v>
      </c>
      <c r="G393" s="1">
        <v>1.83</v>
      </c>
      <c r="H393" s="1">
        <v>51.844161777684704</v>
      </c>
      <c r="I393" s="1">
        <v>-19.754269642222724</v>
      </c>
      <c r="J393" s="1">
        <v>16.111697958438853</v>
      </c>
      <c r="K393" s="1">
        <v>-49.138490924737454</v>
      </c>
      <c r="L393" s="1">
        <v>45.958044238276464</v>
      </c>
      <c r="M393" s="1">
        <v>114.66500091552734</v>
      </c>
      <c r="N393" s="1">
        <v>0.90833552511114846</v>
      </c>
      <c r="O393" s="1">
        <v>0.9329846751933194</v>
      </c>
      <c r="P393" s="1">
        <v>0.84746312486237807</v>
      </c>
      <c r="Q393" s="1">
        <v>0.90333684017783711</v>
      </c>
      <c r="R393" s="1">
        <v>0.96533690096206171</v>
      </c>
      <c r="S393" s="1">
        <v>0.87202438582213448</v>
      </c>
      <c r="T393" s="1">
        <v>0.84746312486237807</v>
      </c>
      <c r="U393" s="1">
        <v>0.87202438582213448</v>
      </c>
      <c r="V393" s="1">
        <v>406.790663</v>
      </c>
      <c r="W393" s="1">
        <v>255.106009</v>
      </c>
      <c r="X393" s="1">
        <v>262.000766</v>
      </c>
      <c r="Y393" s="1">
        <v>74463.375599999999</v>
      </c>
      <c r="Z393" s="7">
        <v>3.7041369828000001</v>
      </c>
      <c r="AA393" s="7">
        <v>3.1700536404999999</v>
      </c>
      <c r="AB393" s="7" t="s">
        <v>444</v>
      </c>
      <c r="AC393" s="7" t="s">
        <v>445</v>
      </c>
      <c r="AD393" s="7">
        <v>3.5185756358</v>
      </c>
    </row>
    <row r="394" spans="1:30" x14ac:dyDescent="0.25">
      <c r="A394" s="1">
        <v>75991</v>
      </c>
      <c r="B394" s="1">
        <v>20028000</v>
      </c>
      <c r="C394" s="1" t="s">
        <v>479</v>
      </c>
      <c r="D394" s="1">
        <v>131202</v>
      </c>
      <c r="E394" s="1" t="s">
        <v>480</v>
      </c>
      <c r="F394" s="1">
        <v>34203085</v>
      </c>
      <c r="G394" s="1">
        <v>1.83</v>
      </c>
      <c r="H394" s="1">
        <v>63.861148849447218</v>
      </c>
      <c r="I394" s="1">
        <v>-21.964223369906446</v>
      </c>
      <c r="J394" s="1">
        <v>19.730480618429681</v>
      </c>
      <c r="K394" s="1">
        <v>-61.263642672513086</v>
      </c>
      <c r="L394" s="1">
        <v>56.635107102596244</v>
      </c>
      <c r="M394" s="1">
        <v>132.83750915527344</v>
      </c>
      <c r="N394" s="1">
        <v>0.87463390895298543</v>
      </c>
      <c r="O394" s="1">
        <v>0.9329846751933194</v>
      </c>
      <c r="P394" s="1">
        <v>0.81602003345756435</v>
      </c>
      <c r="Q394" s="1">
        <v>0.85195086342947812</v>
      </c>
      <c r="R394" s="1">
        <v>0.96533690096206171</v>
      </c>
      <c r="S394" s="1">
        <v>0.82241960627496513</v>
      </c>
      <c r="T394" s="1">
        <v>0.81602003345756435</v>
      </c>
      <c r="U394" s="1">
        <v>0.82241960627496513</v>
      </c>
      <c r="V394" s="1">
        <v>406.790663</v>
      </c>
      <c r="W394" s="1">
        <v>255.106009</v>
      </c>
      <c r="X394" s="1">
        <v>262.000766</v>
      </c>
      <c r="Y394" s="1">
        <v>74463.375599999999</v>
      </c>
      <c r="Z394" s="7">
        <v>2.6756638178999999</v>
      </c>
      <c r="AA394" s="7">
        <v>2.2597536647999998</v>
      </c>
      <c r="AB394" s="7" t="s">
        <v>444</v>
      </c>
      <c r="AC394" s="7" t="s">
        <v>445</v>
      </c>
      <c r="AD394" s="7">
        <v>2.4898002226</v>
      </c>
    </row>
    <row r="395" spans="1:30" x14ac:dyDescent="0.25">
      <c r="A395" s="1">
        <v>75992</v>
      </c>
      <c r="B395" s="1">
        <v>20028000</v>
      </c>
      <c r="C395" s="1" t="s">
        <v>492</v>
      </c>
      <c r="D395" s="1">
        <v>131203</v>
      </c>
      <c r="E395" s="1" t="s">
        <v>493</v>
      </c>
      <c r="F395" s="1">
        <v>34203085</v>
      </c>
      <c r="G395" s="1">
        <v>1.83</v>
      </c>
      <c r="H395" s="1">
        <v>7.459779185049312</v>
      </c>
      <c r="I395" s="1">
        <v>6.4663731651461234</v>
      </c>
      <c r="J395" s="1">
        <v>2.1235113173088878</v>
      </c>
      <c r="K395" s="1">
        <v>-2.5566705678980597</v>
      </c>
      <c r="L395" s="1">
        <v>8.054994354052269</v>
      </c>
      <c r="M395" s="1">
        <v>34.474998474121094</v>
      </c>
      <c r="N395" s="1">
        <v>0.98877083460489912</v>
      </c>
      <c r="O395" s="1">
        <v>0.9329846751933194</v>
      </c>
      <c r="P395" s="1">
        <v>0.92250803596447917</v>
      </c>
      <c r="Q395" s="1">
        <v>0.98970659838782415</v>
      </c>
      <c r="R395" s="1">
        <v>0.96533690096206171</v>
      </c>
      <c r="S395" s="1">
        <v>0.95540030054940595</v>
      </c>
      <c r="T395" s="1">
        <v>0.92250803596447917</v>
      </c>
      <c r="U395" s="1">
        <v>0.95540030054940595</v>
      </c>
      <c r="V395" s="1">
        <v>406.790663</v>
      </c>
      <c r="W395" s="1">
        <v>255.106009</v>
      </c>
      <c r="X395" s="1">
        <v>262.000766</v>
      </c>
      <c r="Y395" s="1">
        <v>74463.375599999999</v>
      </c>
      <c r="Z395" s="7">
        <v>28.216326292000002</v>
      </c>
      <c r="AA395" s="7">
        <v>30.547494569000001</v>
      </c>
      <c r="AB395" s="7">
        <v>35.394024489000003</v>
      </c>
      <c r="AC395" s="7" t="s">
        <v>445</v>
      </c>
      <c r="AD395" s="7">
        <v>93.536157727000003</v>
      </c>
    </row>
    <row r="396" spans="1:30" x14ac:dyDescent="0.25">
      <c r="A396" s="1">
        <v>75993</v>
      </c>
      <c r="B396" s="1">
        <v>20028000</v>
      </c>
      <c r="C396" s="1" t="s">
        <v>483</v>
      </c>
      <c r="D396" s="1">
        <v>131201</v>
      </c>
      <c r="E396" s="1" t="s">
        <v>484</v>
      </c>
      <c r="F396" s="1">
        <v>34203085</v>
      </c>
      <c r="G396" s="1">
        <v>1.83</v>
      </c>
      <c r="H396" s="1">
        <v>71.061942354179251</v>
      </c>
      <c r="I396" s="1">
        <v>-28.050135865283579</v>
      </c>
      <c r="J396" s="1">
        <v>17.363827129587641</v>
      </c>
      <c r="K396" s="1">
        <v>-67.698021975892033</v>
      </c>
      <c r="L396" s="1">
        <v>64.168033438809474</v>
      </c>
      <c r="M396" s="1">
        <v>124.55000305175781</v>
      </c>
      <c r="N396" s="1">
        <v>0.89239285060337603</v>
      </c>
      <c r="O396" s="1">
        <v>0.9329846751933194</v>
      </c>
      <c r="P396" s="1">
        <v>0.83258885386503123</v>
      </c>
      <c r="Q396" s="1">
        <v>0.87858927590506397</v>
      </c>
      <c r="R396" s="1">
        <v>0.96533690096206171</v>
      </c>
      <c r="S396" s="1">
        <v>0.84813464882069622</v>
      </c>
      <c r="T396" s="1">
        <v>0.83258885386503123</v>
      </c>
      <c r="U396" s="1">
        <v>0.84813464882069622</v>
      </c>
      <c r="V396" s="1">
        <v>406.790663</v>
      </c>
      <c r="W396" s="1">
        <v>255.106009</v>
      </c>
      <c r="X396" s="1">
        <v>262.000766</v>
      </c>
      <c r="Y396" s="1">
        <v>74463.375599999999</v>
      </c>
      <c r="Z396" s="7">
        <v>2.3100347364</v>
      </c>
      <c r="AA396" s="7">
        <v>1.9889194216999999</v>
      </c>
      <c r="AB396" s="7" t="s">
        <v>444</v>
      </c>
      <c r="AC396" s="7" t="s">
        <v>445</v>
      </c>
      <c r="AD396" s="7">
        <v>2.2222347287000002</v>
      </c>
    </row>
    <row r="397" spans="1:30" x14ac:dyDescent="0.25">
      <c r="A397" s="1">
        <v>75994</v>
      </c>
      <c r="B397" s="1">
        <v>20028000</v>
      </c>
      <c r="C397" s="1" t="s">
        <v>490</v>
      </c>
      <c r="D397" s="1">
        <v>131204</v>
      </c>
      <c r="E397" s="1" t="s">
        <v>491</v>
      </c>
      <c r="F397" s="1">
        <v>34203085</v>
      </c>
      <c r="G397" s="1">
        <v>1.83</v>
      </c>
      <c r="H397" s="1">
        <v>14.0873193250036</v>
      </c>
      <c r="I397" s="1">
        <v>1.4347977202621953</v>
      </c>
      <c r="J397" s="1">
        <v>10.364087946413715</v>
      </c>
      <c r="K397" s="1">
        <v>-13.51169338333322</v>
      </c>
      <c r="L397" s="1">
        <v>14.28332922452099</v>
      </c>
      <c r="M397" s="1">
        <v>64.709999084472656</v>
      </c>
      <c r="N397" s="1">
        <v>0.96357500076293945</v>
      </c>
      <c r="O397" s="1">
        <v>0.9329846751933194</v>
      </c>
      <c r="P397" s="1">
        <v>0.89900070911121355</v>
      </c>
      <c r="Q397" s="1">
        <v>0.96661041736602782</v>
      </c>
      <c r="R397" s="1">
        <v>0.96533690096206171</v>
      </c>
      <c r="S397" s="1">
        <v>0.9331047047377663</v>
      </c>
      <c r="T397" s="1">
        <v>0.89900070911121355</v>
      </c>
      <c r="U397" s="1">
        <v>0.9331047047377663</v>
      </c>
      <c r="V397" s="1">
        <v>406.790663</v>
      </c>
      <c r="W397" s="1">
        <v>255.106009</v>
      </c>
      <c r="X397" s="1">
        <v>262.000766</v>
      </c>
      <c r="Y397" s="1">
        <v>74463.375599999999</v>
      </c>
      <c r="Z397" s="7">
        <v>15.056514513</v>
      </c>
      <c r="AA397" s="7">
        <v>15.279923646</v>
      </c>
      <c r="AB397" s="7">
        <v>158.84168342999999</v>
      </c>
      <c r="AC397" s="7" t="s">
        <v>445</v>
      </c>
      <c r="AD397" s="7">
        <v>16.432224647000002</v>
      </c>
    </row>
    <row r="398" spans="1:30" x14ac:dyDescent="0.25">
      <c r="A398" s="1">
        <v>84383</v>
      </c>
      <c r="B398" s="1">
        <v>20030000</v>
      </c>
      <c r="C398" s="1" t="s">
        <v>481</v>
      </c>
      <c r="D398" s="1">
        <v>131212</v>
      </c>
      <c r="E398" s="1" t="s">
        <v>482</v>
      </c>
      <c r="F398" s="1">
        <v>34203085</v>
      </c>
      <c r="G398" s="1">
        <v>1.83</v>
      </c>
      <c r="H398" s="1">
        <v>37.752615697793509</v>
      </c>
      <c r="I398" s="1">
        <v>-18.830922015034677</v>
      </c>
      <c r="J398" s="1">
        <v>6.7015764128136404</v>
      </c>
      <c r="K398" s="1">
        <v>-35.762176665000844</v>
      </c>
      <c r="L398" s="1">
        <v>34.888974899462838</v>
      </c>
      <c r="M398" s="1">
        <v>119.41749572753906</v>
      </c>
      <c r="N398" s="1">
        <v>0.90208224246376456</v>
      </c>
      <c r="O398" s="1">
        <v>0.9329846751933194</v>
      </c>
      <c r="P398" s="1">
        <v>0.84162890798271661</v>
      </c>
      <c r="Q398" s="1">
        <v>0.89333158794202294</v>
      </c>
      <c r="R398" s="1">
        <v>0.96533690096206171</v>
      </c>
      <c r="S398" s="1">
        <v>0.86236594663546995</v>
      </c>
      <c r="T398" s="1">
        <v>0.84162890798271661</v>
      </c>
      <c r="U398" s="1">
        <v>0.86236594663546995</v>
      </c>
      <c r="V398" s="1">
        <v>406.790663</v>
      </c>
      <c r="W398" s="1">
        <v>255.106009</v>
      </c>
      <c r="X398" s="1">
        <v>262.000766</v>
      </c>
      <c r="Y398" s="1">
        <v>74463.375599999999</v>
      </c>
      <c r="Z398" s="7">
        <v>5.1539380963000001</v>
      </c>
      <c r="AA398" s="7">
        <v>4.6871447925999998</v>
      </c>
      <c r="AB398" s="7" t="s">
        <v>444</v>
      </c>
      <c r="AC398" s="7" t="s">
        <v>445</v>
      </c>
      <c r="AD398" s="7">
        <v>5.1659395244999997</v>
      </c>
    </row>
    <row r="399" spans="1:30" x14ac:dyDescent="0.25">
      <c r="A399" s="1">
        <v>84384</v>
      </c>
      <c r="B399" s="1">
        <v>20030000</v>
      </c>
      <c r="C399" s="1" t="s">
        <v>479</v>
      </c>
      <c r="D399" s="1">
        <v>131211</v>
      </c>
      <c r="E399" s="1" t="s">
        <v>480</v>
      </c>
      <c r="F399" s="1">
        <v>34203085</v>
      </c>
      <c r="G399" s="1">
        <v>1.83</v>
      </c>
      <c r="H399" s="1">
        <v>64.095494958182059</v>
      </c>
      <c r="I399" s="1">
        <v>-28.435278733144727</v>
      </c>
      <c r="J399" s="1">
        <v>13.691806595874056</v>
      </c>
      <c r="K399" s="1">
        <v>-61.680818188920547</v>
      </c>
      <c r="L399" s="1">
        <v>58.464654512898022</v>
      </c>
      <c r="M399" s="1">
        <v>132.83750915527344</v>
      </c>
      <c r="N399" s="1">
        <v>0.87463390895298543</v>
      </c>
      <c r="O399" s="1">
        <v>0.9329846751933194</v>
      </c>
      <c r="P399" s="1">
        <v>0.81602003345756435</v>
      </c>
      <c r="Q399" s="1">
        <v>0.85195086342947812</v>
      </c>
      <c r="R399" s="1">
        <v>0.96533690096206171</v>
      </c>
      <c r="S399" s="1">
        <v>0.82241960627496513</v>
      </c>
      <c r="T399" s="1">
        <v>0.81602003345756435</v>
      </c>
      <c r="U399" s="1">
        <v>0.82241960627496513</v>
      </c>
      <c r="V399" s="1">
        <v>406.790663</v>
      </c>
      <c r="W399" s="1">
        <v>255.106009</v>
      </c>
      <c r="X399" s="1">
        <v>262.000766</v>
      </c>
      <c r="Y399" s="1">
        <v>74463.375599999999</v>
      </c>
      <c r="Z399" s="7">
        <v>2.5606404542000001</v>
      </c>
      <c r="AA399" s="7">
        <v>2.2478353453</v>
      </c>
      <c r="AB399" s="7" t="s">
        <v>444</v>
      </c>
      <c r="AC399" s="7" t="s">
        <v>445</v>
      </c>
      <c r="AD399" s="7">
        <v>2.4661971114000001</v>
      </c>
    </row>
    <row r="400" spans="1:30" x14ac:dyDescent="0.25">
      <c r="A400" s="1">
        <v>84385</v>
      </c>
      <c r="B400" s="1">
        <v>20030000</v>
      </c>
      <c r="C400" s="1" t="s">
        <v>488</v>
      </c>
      <c r="D400" s="1">
        <v>131209</v>
      </c>
      <c r="E400" s="1" t="s">
        <v>489</v>
      </c>
      <c r="F400" s="1">
        <v>34203085</v>
      </c>
      <c r="G400" s="1">
        <v>1.83</v>
      </c>
      <c r="H400" s="1">
        <v>68.734856150127797</v>
      </c>
      <c r="I400" s="1">
        <v>-16.714481412004723</v>
      </c>
      <c r="J400" s="1">
        <v>26.944516802738804</v>
      </c>
      <c r="K400" s="1">
        <v>-65.40627558543494</v>
      </c>
      <c r="L400" s="1">
        <v>59.991744202989224</v>
      </c>
      <c r="M400" s="1">
        <v>98.912498474121094</v>
      </c>
      <c r="N400" s="1">
        <v>0.93014583587646482</v>
      </c>
      <c r="O400" s="1">
        <v>0.9329846751933194</v>
      </c>
      <c r="P400" s="1">
        <v>0.86781181056762213</v>
      </c>
      <c r="Q400" s="1">
        <v>0.93514583587646494</v>
      </c>
      <c r="R400" s="1">
        <v>0.96533690096206171</v>
      </c>
      <c r="S400" s="1">
        <v>0.9027307831525635</v>
      </c>
      <c r="T400" s="1">
        <v>0.86781181056762213</v>
      </c>
      <c r="U400" s="1">
        <v>0.9027307831525635</v>
      </c>
      <c r="V400" s="1">
        <v>406.790663</v>
      </c>
      <c r="W400" s="1">
        <v>255.106009</v>
      </c>
      <c r="X400" s="1">
        <v>262.000766</v>
      </c>
      <c r="Y400" s="1">
        <v>74463.375599999999</v>
      </c>
      <c r="Z400" s="7">
        <v>2.6902412240000002</v>
      </c>
      <c r="AA400" s="7">
        <v>2.2208404869999998</v>
      </c>
      <c r="AB400" s="7" t="s">
        <v>444</v>
      </c>
      <c r="AC400" s="7" t="s">
        <v>445</v>
      </c>
      <c r="AD400" s="7">
        <v>2.4762315554000001</v>
      </c>
    </row>
    <row r="401" spans="1:30" x14ac:dyDescent="0.25">
      <c r="A401" s="1">
        <v>84386</v>
      </c>
      <c r="B401" s="1">
        <v>20030000</v>
      </c>
      <c r="C401" s="1" t="s">
        <v>483</v>
      </c>
      <c r="D401" s="1">
        <v>131210</v>
      </c>
      <c r="E401" s="1" t="s">
        <v>484</v>
      </c>
      <c r="F401" s="1">
        <v>34203085</v>
      </c>
      <c r="G401" s="1">
        <v>1.83</v>
      </c>
      <c r="H401" s="1">
        <v>71.29671662309137</v>
      </c>
      <c r="I401" s="1">
        <v>-34.522284620654275</v>
      </c>
      <c r="J401" s="1">
        <v>11.324718633450754</v>
      </c>
      <c r="K401" s="1">
        <v>-68.114096744496109</v>
      </c>
      <c r="L401" s="1">
        <v>66.363808414277045</v>
      </c>
      <c r="M401" s="1">
        <v>124.55000305175781</v>
      </c>
      <c r="N401" s="1">
        <v>0.89239285060337603</v>
      </c>
      <c r="O401" s="1">
        <v>0.9329846751933194</v>
      </c>
      <c r="P401" s="1">
        <v>0.83258885386503123</v>
      </c>
      <c r="Q401" s="1">
        <v>0.87858927590506397</v>
      </c>
      <c r="R401" s="1">
        <v>0.96533690096206171</v>
      </c>
      <c r="S401" s="1">
        <v>0.84813464882069622</v>
      </c>
      <c r="T401" s="1">
        <v>0.83258885386503123</v>
      </c>
      <c r="U401" s="1">
        <v>0.84813464882069622</v>
      </c>
      <c r="V401" s="1">
        <v>406.790663</v>
      </c>
      <c r="W401" s="1">
        <v>255.106009</v>
      </c>
      <c r="X401" s="1">
        <v>262.000766</v>
      </c>
      <c r="Y401" s="1">
        <v>74463.375599999999</v>
      </c>
      <c r="Z401" s="7">
        <v>2.2005158342</v>
      </c>
      <c r="AA401" s="7">
        <v>1.9790771540000001</v>
      </c>
      <c r="AB401" s="7" t="s">
        <v>444</v>
      </c>
      <c r="AC401" s="7" t="s">
        <v>445</v>
      </c>
      <c r="AD401" s="7">
        <v>2.2025517169</v>
      </c>
    </row>
    <row r="402" spans="1:30" x14ac:dyDescent="0.25">
      <c r="A402" s="1">
        <v>92775</v>
      </c>
      <c r="B402" s="1">
        <v>20031000</v>
      </c>
      <c r="C402" s="1" t="s">
        <v>481</v>
      </c>
      <c r="D402" s="1">
        <v>131222</v>
      </c>
      <c r="E402" s="1" t="s">
        <v>482</v>
      </c>
      <c r="F402" s="1">
        <v>34203085</v>
      </c>
      <c r="G402" s="1">
        <v>1.83</v>
      </c>
      <c r="H402" s="1">
        <v>31.744889456987202</v>
      </c>
      <c r="I402" s="1">
        <v>-24.82636539644983</v>
      </c>
      <c r="J402" s="1">
        <v>-4.0028534068676311</v>
      </c>
      <c r="K402" s="1">
        <v>-29.385060151644254</v>
      </c>
      <c r="L402" s="1">
        <v>33.924239156106879</v>
      </c>
      <c r="M402" s="1">
        <v>119.41749572753906</v>
      </c>
      <c r="N402" s="1">
        <v>0.90208224246376456</v>
      </c>
      <c r="O402" s="1">
        <v>0.9329846751933194</v>
      </c>
      <c r="P402" s="1">
        <v>0.84162890798271661</v>
      </c>
      <c r="Q402" s="1">
        <v>0.89333158794202294</v>
      </c>
      <c r="R402" s="1">
        <v>0.96533690096206171</v>
      </c>
      <c r="S402" s="1">
        <v>0.86236594663546995</v>
      </c>
      <c r="T402" s="1">
        <v>0.84162890798271661</v>
      </c>
      <c r="U402" s="1">
        <v>0.86236594663546995</v>
      </c>
      <c r="V402" s="1">
        <v>406.790663</v>
      </c>
      <c r="W402" s="1">
        <v>255.106009</v>
      </c>
      <c r="X402" s="1">
        <v>262.000766</v>
      </c>
      <c r="Y402" s="1">
        <v>74463.375599999999</v>
      </c>
      <c r="Z402" s="7">
        <v>5.3289434668000002</v>
      </c>
      <c r="AA402" s="7">
        <v>5.7634380036000001</v>
      </c>
      <c r="AB402" s="7" t="s">
        <v>444</v>
      </c>
      <c r="AC402" s="7">
        <v>54.087557840999999</v>
      </c>
      <c r="AD402" s="7">
        <v>6.5040655844000002</v>
      </c>
    </row>
    <row r="403" spans="1:30" x14ac:dyDescent="0.25">
      <c r="A403" s="1">
        <v>92776</v>
      </c>
      <c r="B403" s="1">
        <v>20031000</v>
      </c>
      <c r="C403" s="1" t="s">
        <v>479</v>
      </c>
      <c r="D403" s="1">
        <v>131221</v>
      </c>
      <c r="E403" s="1" t="s">
        <v>480</v>
      </c>
      <c r="F403" s="1">
        <v>34203085</v>
      </c>
      <c r="G403" s="1">
        <v>1.83</v>
      </c>
      <c r="H403" s="1">
        <v>58.104055129400898</v>
      </c>
      <c r="I403" s="1">
        <v>-34.587374493039015</v>
      </c>
      <c r="J403" s="1">
        <v>2.971092456176863</v>
      </c>
      <c r="K403" s="1">
        <v>-55.147048913709959</v>
      </c>
      <c r="L403" s="1">
        <v>56.677132164048217</v>
      </c>
      <c r="M403" s="1">
        <v>132.83750915527344</v>
      </c>
      <c r="N403" s="1">
        <v>0.87463390895298543</v>
      </c>
      <c r="O403" s="1">
        <v>0.9329846751933194</v>
      </c>
      <c r="P403" s="1">
        <v>0.81602003345756435</v>
      </c>
      <c r="Q403" s="1">
        <v>0.85195086342947812</v>
      </c>
      <c r="R403" s="1">
        <v>0.96533690096206171</v>
      </c>
      <c r="S403" s="1">
        <v>0.82241960627496513</v>
      </c>
      <c r="T403" s="1">
        <v>0.81602003345756435</v>
      </c>
      <c r="U403" s="1">
        <v>0.82241960627496513</v>
      </c>
      <c r="V403" s="1">
        <v>406.790663</v>
      </c>
      <c r="W403" s="1">
        <v>255.106009</v>
      </c>
      <c r="X403" s="1">
        <v>262.000766</v>
      </c>
      <c r="Y403" s="1">
        <v>74463.375599999999</v>
      </c>
      <c r="Z403" s="7">
        <v>2.6729383801000002</v>
      </c>
      <c r="AA403" s="7">
        <v>2.5827381330999999</v>
      </c>
      <c r="AB403" s="7" t="s">
        <v>444</v>
      </c>
      <c r="AC403" s="7" t="s">
        <v>445</v>
      </c>
      <c r="AD403" s="7">
        <v>2.8768688088999999</v>
      </c>
    </row>
    <row r="404" spans="1:30" x14ac:dyDescent="0.25">
      <c r="A404" s="1">
        <v>92777</v>
      </c>
      <c r="B404" s="1">
        <v>20031000</v>
      </c>
      <c r="C404" s="1" t="s">
        <v>488</v>
      </c>
      <c r="D404" s="1">
        <v>131219</v>
      </c>
      <c r="E404" s="1" t="s">
        <v>489</v>
      </c>
      <c r="F404" s="1">
        <v>34203085</v>
      </c>
      <c r="G404" s="1">
        <v>1.83</v>
      </c>
      <c r="H404" s="1">
        <v>62.720663215389408</v>
      </c>
      <c r="I404" s="1">
        <v>-22.895986452697638</v>
      </c>
      <c r="J404" s="1">
        <v>16.246555117581963</v>
      </c>
      <c r="K404" s="1">
        <v>-58.84309768084259</v>
      </c>
      <c r="L404" s="1">
        <v>56.387692193352215</v>
      </c>
      <c r="M404" s="1">
        <v>98.912498474121094</v>
      </c>
      <c r="N404" s="1">
        <v>0.93014583587646482</v>
      </c>
      <c r="O404" s="1">
        <v>0.9329846751933194</v>
      </c>
      <c r="P404" s="1">
        <v>0.86781181056762213</v>
      </c>
      <c r="Q404" s="1">
        <v>0.93514583587646494</v>
      </c>
      <c r="R404" s="1">
        <v>0.96533690096206171</v>
      </c>
      <c r="S404" s="1">
        <v>0.9027307831525635</v>
      </c>
      <c r="T404" s="1">
        <v>0.86781181056762213</v>
      </c>
      <c r="U404" s="1">
        <v>0.9027307831525635</v>
      </c>
      <c r="V404" s="1">
        <v>406.790663</v>
      </c>
      <c r="W404" s="1">
        <v>255.106009</v>
      </c>
      <c r="X404" s="1">
        <v>262.000766</v>
      </c>
      <c r="Y404" s="1">
        <v>74463.375599999999</v>
      </c>
      <c r="Z404" s="7">
        <v>2.9261051293999998</v>
      </c>
      <c r="AA404" s="7">
        <v>2.5296821845999999</v>
      </c>
      <c r="AB404" s="7" t="s">
        <v>444</v>
      </c>
      <c r="AC404" s="7" t="s">
        <v>445</v>
      </c>
      <c r="AD404" s="7">
        <v>2.8639597178999998</v>
      </c>
    </row>
    <row r="405" spans="1:30" x14ac:dyDescent="0.25">
      <c r="A405" s="1">
        <v>92778</v>
      </c>
      <c r="B405" s="1">
        <v>20031000</v>
      </c>
      <c r="C405" s="1" t="s">
        <v>483</v>
      </c>
      <c r="D405" s="1">
        <v>131220</v>
      </c>
      <c r="E405" s="1" t="s">
        <v>484</v>
      </c>
      <c r="F405" s="1">
        <v>34203085</v>
      </c>
      <c r="G405" s="1">
        <v>1.83</v>
      </c>
      <c r="H405" s="1">
        <v>65.299230583770495</v>
      </c>
      <c r="I405" s="1">
        <v>-40.670011672867346</v>
      </c>
      <c r="J405" s="1">
        <v>0.61005636628038751</v>
      </c>
      <c r="K405" s="1">
        <v>-61.584704184054573</v>
      </c>
      <c r="L405" s="1">
        <v>64.997777445551279</v>
      </c>
      <c r="M405" s="1">
        <v>124.55000305175781</v>
      </c>
      <c r="N405" s="1">
        <v>0.89239285060337603</v>
      </c>
      <c r="O405" s="1">
        <v>0.9329846751933194</v>
      </c>
      <c r="P405" s="1">
        <v>0.83258885386503123</v>
      </c>
      <c r="Q405" s="1">
        <v>0.87858927590506397</v>
      </c>
      <c r="R405" s="1">
        <v>0.96533690096206171</v>
      </c>
      <c r="S405" s="1">
        <v>0.84813464882069622</v>
      </c>
      <c r="T405" s="1">
        <v>0.83258885386503123</v>
      </c>
      <c r="U405" s="1">
        <v>0.84813464882069622</v>
      </c>
      <c r="V405" s="1">
        <v>406.790663</v>
      </c>
      <c r="W405" s="1">
        <v>255.106009</v>
      </c>
      <c r="X405" s="1">
        <v>262.000766</v>
      </c>
      <c r="Y405" s="1">
        <v>74463.375599999999</v>
      </c>
      <c r="Z405" s="7">
        <v>2.2677797302</v>
      </c>
      <c r="AA405" s="7">
        <v>2.2526940630999999</v>
      </c>
      <c r="AB405" s="7" t="s">
        <v>444</v>
      </c>
      <c r="AC405" s="7" t="s">
        <v>445</v>
      </c>
      <c r="AD405" s="7">
        <v>2.5420957259999999</v>
      </c>
    </row>
    <row r="406" spans="1:30" x14ac:dyDescent="0.25">
      <c r="A406" s="1">
        <v>102251</v>
      </c>
      <c r="B406" s="1">
        <v>20032000</v>
      </c>
      <c r="C406" s="1" t="s">
        <v>490</v>
      </c>
      <c r="D406" s="1">
        <v>131233</v>
      </c>
      <c r="E406" s="1" t="s">
        <v>491</v>
      </c>
      <c r="F406" s="1">
        <v>34203085</v>
      </c>
      <c r="G406" s="1">
        <v>1.83</v>
      </c>
      <c r="H406" s="1">
        <v>14.763522557077232</v>
      </c>
      <c r="I406" s="1">
        <v>-9.8337890251213018</v>
      </c>
      <c r="J406" s="1">
        <v>0.88792918724990066</v>
      </c>
      <c r="K406" s="1">
        <v>-13.28012759073698</v>
      </c>
      <c r="L406" s="1">
        <v>14.343927656025082</v>
      </c>
      <c r="M406" s="1">
        <v>64.709999084472656</v>
      </c>
      <c r="N406" s="1">
        <v>0.96357500076293945</v>
      </c>
      <c r="O406" s="1">
        <v>0.9329846751933194</v>
      </c>
      <c r="P406" s="1">
        <v>0.89900070911121355</v>
      </c>
      <c r="Q406" s="1">
        <v>0.96661041736602782</v>
      </c>
      <c r="R406" s="1">
        <v>0.96533690096206171</v>
      </c>
      <c r="S406" s="1">
        <v>0.9331047047377663</v>
      </c>
      <c r="T406" s="1">
        <v>0.89900070911121355</v>
      </c>
      <c r="U406" s="1">
        <v>0.9331047047377663</v>
      </c>
      <c r="V406" s="1">
        <v>406.790663</v>
      </c>
      <c r="W406" s="1">
        <v>255.106009</v>
      </c>
      <c r="X406" s="1">
        <v>262.000766</v>
      </c>
      <c r="Y406" s="1">
        <v>74463.375599999999</v>
      </c>
      <c r="Z406" s="7">
        <v>14.988680959</v>
      </c>
      <c r="AA406" s="7">
        <v>14.534265762</v>
      </c>
      <c r="AB406" s="7" t="s">
        <v>444</v>
      </c>
      <c r="AC406" s="7" t="s">
        <v>445</v>
      </c>
      <c r="AD406" s="7">
        <v>16.736190620999999</v>
      </c>
    </row>
    <row r="407" spans="1:30" x14ac:dyDescent="0.25">
      <c r="A407" s="1">
        <v>102252</v>
      </c>
      <c r="B407" s="1">
        <v>20032000</v>
      </c>
      <c r="C407" s="1" t="s">
        <v>492</v>
      </c>
      <c r="D407" s="1">
        <v>131232</v>
      </c>
      <c r="E407" s="1" t="s">
        <v>493</v>
      </c>
      <c r="F407" s="1">
        <v>34203085</v>
      </c>
      <c r="G407" s="1">
        <v>1.83</v>
      </c>
      <c r="H407" s="1">
        <v>2.8003477865783939</v>
      </c>
      <c r="I407" s="1">
        <v>-2.3221523969225171</v>
      </c>
      <c r="J407" s="1">
        <v>-2.0170119407077705</v>
      </c>
      <c r="K407" s="1">
        <v>-4.8051667966484377</v>
      </c>
      <c r="L407" s="1">
        <v>4.2070942043824315</v>
      </c>
      <c r="M407" s="1">
        <v>34.474998474121094</v>
      </c>
      <c r="N407" s="1">
        <v>0.98877083460489912</v>
      </c>
      <c r="O407" s="1">
        <v>0.9329846751933194</v>
      </c>
      <c r="P407" s="1">
        <v>0.92250803596447917</v>
      </c>
      <c r="Q407" s="1">
        <v>0.98970659838782415</v>
      </c>
      <c r="R407" s="1">
        <v>0.96533690096206171</v>
      </c>
      <c r="S407" s="1">
        <v>0.95540030054940595</v>
      </c>
      <c r="T407" s="1">
        <v>0.92250803596447917</v>
      </c>
      <c r="U407" s="1">
        <v>0.95540030054940595</v>
      </c>
      <c r="V407" s="1">
        <v>406.790663</v>
      </c>
      <c r="W407" s="1">
        <v>255.106009</v>
      </c>
      <c r="X407" s="1">
        <v>262.000766</v>
      </c>
      <c r="Y407" s="1">
        <v>74463.375599999999</v>
      </c>
      <c r="Z407" s="7">
        <v>54.938215759999999</v>
      </c>
      <c r="AA407" s="7">
        <v>83.038612794000002</v>
      </c>
      <c r="AB407" s="7" t="s">
        <v>444</v>
      </c>
      <c r="AC407" s="7">
        <v>118.82963868</v>
      </c>
      <c r="AD407" s="7">
        <v>49.299567588999999</v>
      </c>
    </row>
    <row r="408" spans="1:30" x14ac:dyDescent="0.25">
      <c r="A408" s="1">
        <v>102253</v>
      </c>
      <c r="B408" s="1">
        <v>20032000</v>
      </c>
      <c r="C408" s="1" t="s">
        <v>485</v>
      </c>
      <c r="D408" s="1">
        <v>131231</v>
      </c>
      <c r="E408" s="1" t="s">
        <v>486</v>
      </c>
      <c r="F408" s="1">
        <v>34203085</v>
      </c>
      <c r="G408" s="1">
        <v>1.83</v>
      </c>
      <c r="H408" s="1">
        <v>50.156680884506329</v>
      </c>
      <c r="I408" s="1">
        <v>-30.631908842124041</v>
      </c>
      <c r="J408" s="1">
        <v>4.6535333819925953</v>
      </c>
      <c r="K408" s="1">
        <v>-46.139269529155811</v>
      </c>
      <c r="L408" s="1">
        <v>48.000977070837955</v>
      </c>
      <c r="M408" s="1">
        <v>114.66500091552734</v>
      </c>
      <c r="N408" s="1">
        <v>0.90833552511114846</v>
      </c>
      <c r="O408" s="1">
        <v>0.9329846751933194</v>
      </c>
      <c r="P408" s="1">
        <v>0.84746312486237807</v>
      </c>
      <c r="Q408" s="1">
        <v>0.90333684017783711</v>
      </c>
      <c r="R408" s="1">
        <v>0.96533690096206171</v>
      </c>
      <c r="S408" s="1">
        <v>0.87202438582213448</v>
      </c>
      <c r="T408" s="1">
        <v>0.84746312486237807</v>
      </c>
      <c r="U408" s="1">
        <v>0.87202438582213448</v>
      </c>
      <c r="V408" s="1">
        <v>406.790663</v>
      </c>
      <c r="W408" s="1">
        <v>255.106009</v>
      </c>
      <c r="X408" s="1">
        <v>262.000766</v>
      </c>
      <c r="Y408" s="1">
        <v>74463.375599999999</v>
      </c>
      <c r="Z408" s="7">
        <v>3.5039278105</v>
      </c>
      <c r="AA408" s="7">
        <v>3.3103517168000001</v>
      </c>
      <c r="AB408" s="7" t="s">
        <v>444</v>
      </c>
      <c r="AC408" s="7" t="s">
        <v>445</v>
      </c>
      <c r="AD408" s="7">
        <v>3.8122995906999999</v>
      </c>
    </row>
    <row r="409" spans="1:30" x14ac:dyDescent="0.25">
      <c r="A409" s="1">
        <v>102254</v>
      </c>
      <c r="B409" s="1">
        <v>20032000</v>
      </c>
      <c r="C409" s="1" t="s">
        <v>487</v>
      </c>
      <c r="D409" s="1">
        <v>131230</v>
      </c>
      <c r="E409" s="1" t="s">
        <v>482</v>
      </c>
      <c r="F409" s="1">
        <v>34203085</v>
      </c>
      <c r="G409" s="1">
        <v>1.83</v>
      </c>
      <c r="H409" s="1">
        <v>44.775275589246682</v>
      </c>
      <c r="I409" s="1">
        <v>-28.059289626830754</v>
      </c>
      <c r="J409" s="1">
        <v>3.6842215619643692</v>
      </c>
      <c r="K409" s="1">
        <v>-41.208933487830727</v>
      </c>
      <c r="L409" s="1">
        <v>43.055746891482464</v>
      </c>
      <c r="M409" s="1">
        <v>116.6824951171875</v>
      </c>
      <c r="N409" s="1">
        <v>0.90568092747738504</v>
      </c>
      <c r="O409" s="1">
        <v>0.9329846751933194</v>
      </c>
      <c r="P409" s="1">
        <v>0.84498642595127238</v>
      </c>
      <c r="Q409" s="1">
        <v>0.89908948396381572</v>
      </c>
      <c r="R409" s="1">
        <v>0.96533690096206171</v>
      </c>
      <c r="S409" s="1">
        <v>0.86792425613720914</v>
      </c>
      <c r="T409" s="1">
        <v>0.84498642595127238</v>
      </c>
      <c r="U409" s="1">
        <v>0.86792425613720914</v>
      </c>
      <c r="V409" s="1">
        <v>406.790663</v>
      </c>
      <c r="W409" s="1">
        <v>255.106009</v>
      </c>
      <c r="X409" s="1">
        <v>262.000766</v>
      </c>
      <c r="Y409" s="1">
        <v>74463.375599999999</v>
      </c>
      <c r="Z409" s="7">
        <v>4.0065584817</v>
      </c>
      <c r="AA409" s="7">
        <v>3.8142889563</v>
      </c>
      <c r="AB409" s="7" t="s">
        <v>444</v>
      </c>
      <c r="AC409" s="7" t="s">
        <v>445</v>
      </c>
      <c r="AD409" s="7">
        <v>4.3723081895</v>
      </c>
    </row>
    <row r="410" spans="1:30" x14ac:dyDescent="0.25">
      <c r="A410" s="1">
        <v>102255</v>
      </c>
      <c r="B410" s="1">
        <v>20032000</v>
      </c>
      <c r="C410" s="1" t="s">
        <v>481</v>
      </c>
      <c r="D410" s="1">
        <v>131229</v>
      </c>
      <c r="E410" s="1" t="s">
        <v>482</v>
      </c>
      <c r="F410" s="1">
        <v>34203085</v>
      </c>
      <c r="G410" s="1">
        <v>1.83</v>
      </c>
      <c r="H410" s="1">
        <v>38.183370672767225</v>
      </c>
      <c r="I410" s="1">
        <v>-23.626751479174089</v>
      </c>
      <c r="J410" s="1">
        <v>3.2751946463168653</v>
      </c>
      <c r="K410" s="1">
        <v>-35.115138160890979</v>
      </c>
      <c r="L410" s="1">
        <v>36.660312509806346</v>
      </c>
      <c r="M410" s="1">
        <v>119.41749572753906</v>
      </c>
      <c r="N410" s="1">
        <v>0.90208224246376456</v>
      </c>
      <c r="O410" s="1">
        <v>0.9329846751933194</v>
      </c>
      <c r="P410" s="1">
        <v>0.84162890798271661</v>
      </c>
      <c r="Q410" s="1">
        <v>0.89333158794202294</v>
      </c>
      <c r="R410" s="1">
        <v>0.96533690096206171</v>
      </c>
      <c r="S410" s="1">
        <v>0.86236594663546995</v>
      </c>
      <c r="T410" s="1">
        <v>0.84162890798271661</v>
      </c>
      <c r="U410" s="1">
        <v>0.86236594663546995</v>
      </c>
      <c r="V410" s="1">
        <v>406.790663</v>
      </c>
      <c r="W410" s="1">
        <v>255.106009</v>
      </c>
      <c r="X410" s="1">
        <v>262.000766</v>
      </c>
      <c r="Y410" s="1">
        <v>74463.375599999999</v>
      </c>
      <c r="Z410" s="7">
        <v>4.8565946953000001</v>
      </c>
      <c r="AA410" s="7">
        <v>4.6229868654999997</v>
      </c>
      <c r="AB410" s="7" t="s">
        <v>444</v>
      </c>
      <c r="AC410" s="7" t="s">
        <v>445</v>
      </c>
      <c r="AD410" s="7">
        <v>5.2795543496999997</v>
      </c>
    </row>
    <row r="411" spans="1:30" x14ac:dyDescent="0.25">
      <c r="A411" s="1">
        <v>110573</v>
      </c>
      <c r="B411" s="1">
        <v>20033000</v>
      </c>
      <c r="C411" s="1" t="s">
        <v>490</v>
      </c>
      <c r="D411" s="1">
        <v>131241</v>
      </c>
      <c r="E411" s="1" t="s">
        <v>491</v>
      </c>
      <c r="F411" s="1">
        <v>34203085</v>
      </c>
      <c r="G411" s="1">
        <v>1.83</v>
      </c>
      <c r="H411" s="1">
        <v>15.723257364739943</v>
      </c>
      <c r="I411" s="1">
        <v>-11.181920862522896</v>
      </c>
      <c r="J411" s="1">
        <v>0.34198248137264375</v>
      </c>
      <c r="K411" s="1">
        <v>-14.244494394974099</v>
      </c>
      <c r="L411" s="1">
        <v>15.559502184855074</v>
      </c>
      <c r="M411" s="1">
        <v>64.709999084472656</v>
      </c>
      <c r="N411" s="1">
        <v>0.96357500076293945</v>
      </c>
      <c r="O411" s="1">
        <v>0.9329846751933194</v>
      </c>
      <c r="P411" s="1">
        <v>0.89900070911121355</v>
      </c>
      <c r="Q411" s="1">
        <v>0.96661041736602782</v>
      </c>
      <c r="R411" s="1">
        <v>0.96533690096206171</v>
      </c>
      <c r="S411" s="1">
        <v>0.9331047047377663</v>
      </c>
      <c r="T411" s="1">
        <v>0.89900070911121355</v>
      </c>
      <c r="U411" s="1">
        <v>0.9331047047377663</v>
      </c>
      <c r="V411" s="1">
        <v>406.790663</v>
      </c>
      <c r="W411" s="1">
        <v>255.106009</v>
      </c>
      <c r="X411" s="1">
        <v>262.000766</v>
      </c>
      <c r="Y411" s="1">
        <v>74463.375599999999</v>
      </c>
      <c r="Z411" s="7">
        <v>13.739577157999999</v>
      </c>
      <c r="AA411" s="7">
        <v>13.586066848</v>
      </c>
      <c r="AB411" s="7" t="s">
        <v>444</v>
      </c>
      <c r="AC411" s="7" t="s">
        <v>445</v>
      </c>
      <c r="AD411" s="7">
        <v>15.535432419999999</v>
      </c>
    </row>
    <row r="412" spans="1:30" x14ac:dyDescent="0.25">
      <c r="A412" s="1">
        <v>110574</v>
      </c>
      <c r="B412" s="1">
        <v>20033000</v>
      </c>
      <c r="C412" s="1" t="s">
        <v>492</v>
      </c>
      <c r="D412" s="1">
        <v>131240</v>
      </c>
      <c r="E412" s="1" t="s">
        <v>493</v>
      </c>
      <c r="F412" s="1">
        <v>34203085</v>
      </c>
      <c r="G412" s="1">
        <v>1.83</v>
      </c>
      <c r="H412" s="1">
        <v>3.7890171911591279</v>
      </c>
      <c r="I412" s="1">
        <v>-3.2545900838105073</v>
      </c>
      <c r="J412" s="1">
        <v>-2.5918943439703748</v>
      </c>
      <c r="K412" s="1">
        <v>-6.185226716073525</v>
      </c>
      <c r="L412" s="1">
        <v>5.5741088138731927</v>
      </c>
      <c r="M412" s="1">
        <v>34.474998474121094</v>
      </c>
      <c r="N412" s="1">
        <v>0.98877083460489912</v>
      </c>
      <c r="O412" s="1">
        <v>0.9329846751933194</v>
      </c>
      <c r="P412" s="1">
        <v>0.92250803596447917</v>
      </c>
      <c r="Q412" s="1">
        <v>0.98970659838782415</v>
      </c>
      <c r="R412" s="1">
        <v>0.96533690096206171</v>
      </c>
      <c r="S412" s="1">
        <v>0.95540030054940595</v>
      </c>
      <c r="T412" s="1">
        <v>0.92250803596447917</v>
      </c>
      <c r="U412" s="1">
        <v>0.95540030054940595</v>
      </c>
      <c r="V412" s="1">
        <v>406.790663</v>
      </c>
      <c r="W412" s="1">
        <v>255.106009</v>
      </c>
      <c r="X412" s="1">
        <v>262.000766</v>
      </c>
      <c r="Y412" s="1">
        <v>74463.375599999999</v>
      </c>
      <c r="Z412" s="7">
        <v>41.219725373999999</v>
      </c>
      <c r="AA412" s="7">
        <v>61.110392075999997</v>
      </c>
      <c r="AB412" s="7" t="s">
        <v>444</v>
      </c>
      <c r="AC412" s="7">
        <v>92.251413826000004</v>
      </c>
      <c r="AD412" s="7">
        <v>38.076629388000001</v>
      </c>
    </row>
    <row r="413" spans="1:30" x14ac:dyDescent="0.25">
      <c r="A413" s="1">
        <v>110575</v>
      </c>
      <c r="B413" s="1">
        <v>20033000</v>
      </c>
      <c r="C413" s="1" t="s">
        <v>494</v>
      </c>
      <c r="D413" s="1">
        <v>131242</v>
      </c>
      <c r="E413" s="1" t="s">
        <v>495</v>
      </c>
      <c r="F413" s="1">
        <v>34203085</v>
      </c>
      <c r="G413" s="1">
        <v>1.83</v>
      </c>
      <c r="H413" s="1">
        <v>57.240010128207288</v>
      </c>
      <c r="I413" s="1">
        <v>-33.149098684677767</v>
      </c>
      <c r="J413" s="1">
        <v>5.2096446569990178</v>
      </c>
      <c r="K413" s="1">
        <v>-53.973380089710332</v>
      </c>
      <c r="L413" s="1">
        <v>54.821639303033209</v>
      </c>
      <c r="M413" s="1">
        <v>120.83999633789063</v>
      </c>
      <c r="N413" s="1">
        <v>0.90021053113435467</v>
      </c>
      <c r="O413" s="1">
        <v>0.9329846751933194</v>
      </c>
      <c r="P413" s="1">
        <v>0.83988262999599139</v>
      </c>
      <c r="Q413" s="1">
        <v>0.89033684981496708</v>
      </c>
      <c r="R413" s="1">
        <v>0.96533690096206171</v>
      </c>
      <c r="S413" s="1">
        <v>0.85947501541270488</v>
      </c>
      <c r="T413" s="1">
        <v>0.83988262999599139</v>
      </c>
      <c r="U413" s="1">
        <v>0.85947501541270488</v>
      </c>
      <c r="V413" s="1">
        <v>406.790663</v>
      </c>
      <c r="W413" s="1">
        <v>255.106009</v>
      </c>
      <c r="X413" s="1">
        <v>262.000766</v>
      </c>
      <c r="Y413" s="1">
        <v>74463.375599999999</v>
      </c>
      <c r="Z413" s="7">
        <v>2.9082943978000002</v>
      </c>
      <c r="AA413" s="7">
        <v>2.7431702979999999</v>
      </c>
      <c r="AB413" s="7" t="s">
        <v>444</v>
      </c>
      <c r="AC413" s="7" t="s">
        <v>445</v>
      </c>
      <c r="AD413" s="7">
        <v>3.0770078147</v>
      </c>
    </row>
    <row r="414" spans="1:30" x14ac:dyDescent="0.25">
      <c r="A414" s="1">
        <v>116867</v>
      </c>
      <c r="B414" s="1">
        <v>20034000</v>
      </c>
      <c r="C414" s="1" t="s">
        <v>492</v>
      </c>
      <c r="D414" s="1">
        <v>131247</v>
      </c>
      <c r="E414" s="1" t="s">
        <v>493</v>
      </c>
      <c r="F414" s="1">
        <v>34203085</v>
      </c>
      <c r="G414" s="1">
        <v>1.83</v>
      </c>
      <c r="H414" s="1">
        <v>3.5653957552577458</v>
      </c>
      <c r="I414" s="1">
        <v>3.8978644774327442</v>
      </c>
      <c r="J414" s="1">
        <v>-0.59454651019965365</v>
      </c>
      <c r="K414" s="1">
        <v>0.72144530334911239</v>
      </c>
      <c r="L414" s="1">
        <v>3.8993124375226147</v>
      </c>
      <c r="M414" s="1">
        <v>34.474998474121094</v>
      </c>
      <c r="N414" s="1">
        <v>0.98877083460489912</v>
      </c>
      <c r="O414" s="1">
        <v>0.9329846751933194</v>
      </c>
      <c r="P414" s="1">
        <v>0.92250803596447917</v>
      </c>
      <c r="Q414" s="1">
        <v>0.98970659838782415</v>
      </c>
      <c r="R414" s="1">
        <v>0.96533690096206171</v>
      </c>
      <c r="S414" s="1">
        <v>0.95540030054940595</v>
      </c>
      <c r="T414" s="1">
        <v>0.92250803596447917</v>
      </c>
      <c r="U414" s="1">
        <v>0.95540030054940595</v>
      </c>
      <c r="V414" s="1">
        <v>406.790663</v>
      </c>
      <c r="W414" s="1">
        <v>255.106009</v>
      </c>
      <c r="X414" s="1">
        <v>262.000766</v>
      </c>
      <c r="Y414" s="1">
        <v>74463.375599999999</v>
      </c>
      <c r="Z414" s="7">
        <v>59.353548758999999</v>
      </c>
      <c r="AA414" s="7">
        <v>65.005952629000006</v>
      </c>
      <c r="AB414" s="7">
        <v>59.375968606999997</v>
      </c>
      <c r="AC414" s="7">
        <v>405.52465016000002</v>
      </c>
      <c r="AD414" s="7" t="s">
        <v>445</v>
      </c>
    </row>
    <row r="415" spans="1:30" x14ac:dyDescent="0.25">
      <c r="A415" s="1">
        <v>116868</v>
      </c>
      <c r="B415" s="1">
        <v>20034000</v>
      </c>
      <c r="C415" s="1" t="s">
        <v>490</v>
      </c>
      <c r="D415" s="1">
        <v>131248</v>
      </c>
      <c r="E415" s="1" t="s">
        <v>491</v>
      </c>
      <c r="F415" s="1">
        <v>34203085</v>
      </c>
      <c r="G415" s="1">
        <v>1.83</v>
      </c>
      <c r="H415" s="1">
        <v>11.37279685524669</v>
      </c>
      <c r="I415" s="1">
        <v>-1.1331489165544386</v>
      </c>
      <c r="J415" s="1">
        <v>6.4661694194372643</v>
      </c>
      <c r="K415" s="1">
        <v>-10.234139302416045</v>
      </c>
      <c r="L415" s="1">
        <v>9.8803683580169803</v>
      </c>
      <c r="M415" s="1">
        <v>64.709999084472656</v>
      </c>
      <c r="N415" s="1">
        <v>0.96357500076293945</v>
      </c>
      <c r="O415" s="1">
        <v>0.9329846751933194</v>
      </c>
      <c r="P415" s="1">
        <v>0.89900070911121355</v>
      </c>
      <c r="Q415" s="1">
        <v>0.96661041736602782</v>
      </c>
      <c r="R415" s="1">
        <v>0.96533690096206171</v>
      </c>
      <c r="S415" s="1">
        <v>0.9331047047377663</v>
      </c>
      <c r="T415" s="1">
        <v>0.89900070911121355</v>
      </c>
      <c r="U415" s="1">
        <v>0.9331047047377663</v>
      </c>
      <c r="V415" s="1">
        <v>406.790663</v>
      </c>
      <c r="W415" s="1">
        <v>255.106009</v>
      </c>
      <c r="X415" s="1">
        <v>262.000766</v>
      </c>
      <c r="Y415" s="1">
        <v>74463.375599999999</v>
      </c>
      <c r="Z415" s="7">
        <v>22.211734085</v>
      </c>
      <c r="AA415" s="7">
        <v>19.165706457999999</v>
      </c>
      <c r="AB415" s="7" t="s">
        <v>444</v>
      </c>
      <c r="AC415" s="7" t="s">
        <v>445</v>
      </c>
      <c r="AD415" s="7">
        <v>22.015015474999998</v>
      </c>
    </row>
    <row r="416" spans="1:30" x14ac:dyDescent="0.25">
      <c r="A416" s="1">
        <v>116869</v>
      </c>
      <c r="B416" s="1">
        <v>20034000</v>
      </c>
      <c r="C416" s="1" t="s">
        <v>494</v>
      </c>
      <c r="D416" s="1">
        <v>131249</v>
      </c>
      <c r="E416" s="1" t="s">
        <v>495</v>
      </c>
      <c r="F416" s="1">
        <v>34203085</v>
      </c>
      <c r="G416" s="1">
        <v>1.83</v>
      </c>
      <c r="H416" s="1">
        <v>52.897630320674452</v>
      </c>
      <c r="I416" s="1">
        <v>-23.084802033598258</v>
      </c>
      <c r="J416" s="1">
        <v>11.325753456054773</v>
      </c>
      <c r="K416" s="1">
        <v>-49.97855226521488</v>
      </c>
      <c r="L416" s="1">
        <v>48.242397633318788</v>
      </c>
      <c r="M416" s="1">
        <v>120.83999633789063</v>
      </c>
      <c r="N416" s="1">
        <v>0.90021053113435467</v>
      </c>
      <c r="O416" s="1">
        <v>0.9329846751933194</v>
      </c>
      <c r="P416" s="1">
        <v>0.83988262999599139</v>
      </c>
      <c r="Q416" s="1">
        <v>0.89033684981496708</v>
      </c>
      <c r="R416" s="1">
        <v>0.96533690096206171</v>
      </c>
      <c r="S416" s="1">
        <v>0.85947501541270488</v>
      </c>
      <c r="T416" s="1">
        <v>0.83988262999599139</v>
      </c>
      <c r="U416" s="1">
        <v>0.85947501541270488</v>
      </c>
      <c r="V416" s="1">
        <v>406.790663</v>
      </c>
      <c r="W416" s="1">
        <v>255.106009</v>
      </c>
      <c r="X416" s="1">
        <v>262.000766</v>
      </c>
      <c r="Y416" s="1">
        <v>74463.375599999999</v>
      </c>
      <c r="Z416" s="7">
        <v>3.4413030088999998</v>
      </c>
      <c r="AA416" s="7">
        <v>3.0504480912999998</v>
      </c>
      <c r="AB416" s="7" t="s">
        <v>444</v>
      </c>
      <c r="AC416" s="7" t="s">
        <v>445</v>
      </c>
      <c r="AD416" s="7">
        <v>3.402886487</v>
      </c>
    </row>
    <row r="417" spans="1:30" x14ac:dyDescent="0.25">
      <c r="A417" s="1">
        <v>123161</v>
      </c>
      <c r="B417" s="1">
        <v>20035000</v>
      </c>
      <c r="C417" s="1" t="s">
        <v>494</v>
      </c>
      <c r="D417" s="1">
        <v>131256</v>
      </c>
      <c r="E417" s="1" t="s">
        <v>495</v>
      </c>
      <c r="F417" s="1">
        <v>34203085</v>
      </c>
      <c r="G417" s="1">
        <v>1.83</v>
      </c>
      <c r="H417" s="1">
        <v>54.979526177423843</v>
      </c>
      <c r="I417" s="1">
        <v>-28.540017523989199</v>
      </c>
      <c r="J417" s="1">
        <v>7.8397200757716661</v>
      </c>
      <c r="K417" s="1">
        <v>-51.880592222880047</v>
      </c>
      <c r="L417" s="1">
        <v>51.5091857061513</v>
      </c>
      <c r="M417" s="1">
        <v>120.83999633789063</v>
      </c>
      <c r="N417" s="1">
        <v>0.90021053113435467</v>
      </c>
      <c r="O417" s="1">
        <v>0.9329846751933194</v>
      </c>
      <c r="P417" s="1">
        <v>0.83988262999599139</v>
      </c>
      <c r="Q417" s="1">
        <v>0.89033684981496708</v>
      </c>
      <c r="R417" s="1">
        <v>0.96533690096206171</v>
      </c>
      <c r="S417" s="1">
        <v>0.85947501541270488</v>
      </c>
      <c r="T417" s="1">
        <v>0.83988262999599139</v>
      </c>
      <c r="U417" s="1">
        <v>0.85947501541270488</v>
      </c>
      <c r="V417" s="1">
        <v>406.790663</v>
      </c>
      <c r="W417" s="1">
        <v>255.106009</v>
      </c>
      <c r="X417" s="1">
        <v>262.000766</v>
      </c>
      <c r="Y417" s="1">
        <v>74463.375599999999</v>
      </c>
      <c r="Z417" s="7">
        <v>3.1596290609</v>
      </c>
      <c r="AA417" s="7">
        <v>2.8970707945999998</v>
      </c>
      <c r="AB417" s="7" t="s">
        <v>444</v>
      </c>
      <c r="AC417" s="7" t="s">
        <v>445</v>
      </c>
      <c r="AD417" s="7">
        <v>3.2414683984999999</v>
      </c>
    </row>
    <row r="418" spans="1:30" x14ac:dyDescent="0.25">
      <c r="A418" s="1">
        <v>123162</v>
      </c>
      <c r="B418" s="1">
        <v>20035000</v>
      </c>
      <c r="C418" s="1" t="s">
        <v>492</v>
      </c>
      <c r="D418" s="1">
        <v>131254</v>
      </c>
      <c r="E418" s="1" t="s">
        <v>493</v>
      </c>
      <c r="F418" s="1">
        <v>34203085</v>
      </c>
      <c r="G418" s="1">
        <v>1.83</v>
      </c>
      <c r="H418" s="1">
        <v>1.5803381925721345</v>
      </c>
      <c r="I418" s="1">
        <v>-1.1244643398442811</v>
      </c>
      <c r="J418" s="1">
        <v>-1.3625625540739997E-2</v>
      </c>
      <c r="K418" s="1">
        <v>-1.6134838991916853</v>
      </c>
      <c r="L418" s="1">
        <v>1.6138736253571053</v>
      </c>
      <c r="M418" s="1">
        <v>34.474998474121094</v>
      </c>
      <c r="N418" s="1">
        <v>0.98877083460489912</v>
      </c>
      <c r="O418" s="1">
        <v>0.9329846751933194</v>
      </c>
      <c r="P418" s="1">
        <v>0.92250803596447917</v>
      </c>
      <c r="Q418" s="1">
        <v>0.98970659838782415</v>
      </c>
      <c r="R418" s="1">
        <v>0.96533690096206171</v>
      </c>
      <c r="S418" s="1">
        <v>0.95540030054940595</v>
      </c>
      <c r="T418" s="1">
        <v>0.92250803596447917</v>
      </c>
      <c r="U418" s="1">
        <v>0.95540030054940595</v>
      </c>
      <c r="V418" s="1">
        <v>406.790663</v>
      </c>
      <c r="W418" s="1">
        <v>255.106009</v>
      </c>
      <c r="X418" s="1">
        <v>262.000766</v>
      </c>
      <c r="Y418" s="1">
        <v>74463.375599999999</v>
      </c>
      <c r="Z418" s="7">
        <v>144.82141974000001</v>
      </c>
      <c r="AA418" s="7">
        <v>147.91581083</v>
      </c>
      <c r="AB418" s="7" t="s">
        <v>444</v>
      </c>
      <c r="AC418" s="7">
        <v>17737.474563</v>
      </c>
      <c r="AD418" s="7">
        <v>148.79871331999999</v>
      </c>
    </row>
    <row r="419" spans="1:30" x14ac:dyDescent="0.25">
      <c r="A419" s="1">
        <v>123163</v>
      </c>
      <c r="B419" s="1">
        <v>20035000</v>
      </c>
      <c r="C419" s="1" t="s">
        <v>490</v>
      </c>
      <c r="D419" s="1">
        <v>131255</v>
      </c>
      <c r="E419" s="1" t="s">
        <v>491</v>
      </c>
      <c r="F419" s="1">
        <v>34203085</v>
      </c>
      <c r="G419" s="1">
        <v>1.83</v>
      </c>
      <c r="H419" s="1">
        <v>13.460580074052192</v>
      </c>
      <c r="I419" s="1">
        <v>-6.5840683473916091</v>
      </c>
      <c r="J419" s="1">
        <v>2.9742494737487988</v>
      </c>
      <c r="K419" s="1">
        <v>-12.140477940252964</v>
      </c>
      <c r="L419" s="1">
        <v>12.249810295633054</v>
      </c>
      <c r="M419" s="1">
        <v>64.709999084472656</v>
      </c>
      <c r="N419" s="1">
        <v>0.96357500076293945</v>
      </c>
      <c r="O419" s="1">
        <v>0.9329846751933194</v>
      </c>
      <c r="P419" s="1">
        <v>0.89900070911121355</v>
      </c>
      <c r="Q419" s="1">
        <v>0.96661041736602782</v>
      </c>
      <c r="R419" s="1">
        <v>0.96533690096206171</v>
      </c>
      <c r="S419" s="1">
        <v>0.9331047047377663</v>
      </c>
      <c r="T419" s="1">
        <v>0.89900070911121355</v>
      </c>
      <c r="U419" s="1">
        <v>0.9331047047377663</v>
      </c>
      <c r="V419" s="1">
        <v>406.790663</v>
      </c>
      <c r="W419" s="1">
        <v>255.106009</v>
      </c>
      <c r="X419" s="1">
        <v>262.000766</v>
      </c>
      <c r="Y419" s="1">
        <v>74463.375599999999</v>
      </c>
      <c r="Z419" s="7">
        <v>17.721962009999999</v>
      </c>
      <c r="AA419" s="7">
        <v>16.037934601</v>
      </c>
      <c r="AB419" s="7" t="s">
        <v>444</v>
      </c>
      <c r="AC419" s="7" t="s">
        <v>445</v>
      </c>
      <c r="AD419" s="7">
        <v>18.401120416000001</v>
      </c>
    </row>
    <row r="420" spans="1:30" x14ac:dyDescent="0.25">
      <c r="A420" s="1">
        <v>129455</v>
      </c>
      <c r="B420" s="1">
        <v>20036000</v>
      </c>
      <c r="C420" s="1" t="s">
        <v>494</v>
      </c>
      <c r="D420" s="1">
        <v>131263</v>
      </c>
      <c r="E420" s="1" t="s">
        <v>495</v>
      </c>
      <c r="F420" s="1">
        <v>34203085</v>
      </c>
      <c r="G420" s="1">
        <v>1.83</v>
      </c>
      <c r="H420" s="1">
        <v>56.073694673678062</v>
      </c>
      <c r="I420" s="1">
        <v>-29.375141791868998</v>
      </c>
      <c r="J420" s="1">
        <v>7.7971200398911336</v>
      </c>
      <c r="K420" s="1">
        <v>-52.923277936124848</v>
      </c>
      <c r="L420" s="1">
        <v>52.610417322364334</v>
      </c>
      <c r="M420" s="1">
        <v>120.83999633789063</v>
      </c>
      <c r="N420" s="1">
        <v>0.90021053113435467</v>
      </c>
      <c r="O420" s="1">
        <v>0.9329846751933194</v>
      </c>
      <c r="P420" s="1">
        <v>0.83988262999599139</v>
      </c>
      <c r="Q420" s="1">
        <v>0.89033684981496708</v>
      </c>
      <c r="R420" s="1">
        <v>0.96533690096206171</v>
      </c>
      <c r="S420" s="1">
        <v>0.85947501541270488</v>
      </c>
      <c r="T420" s="1">
        <v>0.83988262999599139</v>
      </c>
      <c r="U420" s="1">
        <v>0.85947501541270488</v>
      </c>
      <c r="V420" s="1">
        <v>406.790663</v>
      </c>
      <c r="W420" s="1">
        <v>255.106009</v>
      </c>
      <c r="X420" s="1">
        <v>262.000766</v>
      </c>
      <c r="Y420" s="1">
        <v>74463.375599999999</v>
      </c>
      <c r="Z420" s="7">
        <v>3.0725604674999998</v>
      </c>
      <c r="AA420" s="7">
        <v>2.8210270789999998</v>
      </c>
      <c r="AB420" s="7" t="s">
        <v>444</v>
      </c>
      <c r="AC420" s="7" t="s">
        <v>445</v>
      </c>
      <c r="AD420" s="7">
        <v>3.1579036861000001</v>
      </c>
    </row>
    <row r="421" spans="1:30" x14ac:dyDescent="0.25">
      <c r="A421" s="1">
        <v>129456</v>
      </c>
      <c r="B421" s="1">
        <v>20036000</v>
      </c>
      <c r="C421" s="1" t="s">
        <v>490</v>
      </c>
      <c r="D421" s="1">
        <v>131262</v>
      </c>
      <c r="E421" s="1" t="s">
        <v>491</v>
      </c>
      <c r="F421" s="1">
        <v>34203085</v>
      </c>
      <c r="G421" s="1">
        <v>1.83</v>
      </c>
      <c r="H421" s="1">
        <v>14.551770703224715</v>
      </c>
      <c r="I421" s="1">
        <v>-7.4235096397175706</v>
      </c>
      <c r="J421" s="1">
        <v>2.9346285501172669</v>
      </c>
      <c r="K421" s="1">
        <v>-13.178847092518668</v>
      </c>
      <c r="L421" s="1">
        <v>13.331583234758812</v>
      </c>
      <c r="M421" s="1">
        <v>64.709999084472656</v>
      </c>
      <c r="N421" s="1">
        <v>0.96357500076293945</v>
      </c>
      <c r="O421" s="1">
        <v>0.9329846751933194</v>
      </c>
      <c r="P421" s="1">
        <v>0.89900070911121355</v>
      </c>
      <c r="Q421" s="1">
        <v>0.96661041736602782</v>
      </c>
      <c r="R421" s="1">
        <v>0.96533690096206171</v>
      </c>
      <c r="S421" s="1">
        <v>0.9331047047377663</v>
      </c>
      <c r="T421" s="1">
        <v>0.89900070911121355</v>
      </c>
      <c r="U421" s="1">
        <v>0.9331047047377663</v>
      </c>
      <c r="V421" s="1">
        <v>406.790663</v>
      </c>
      <c r="W421" s="1">
        <v>255.106009</v>
      </c>
      <c r="X421" s="1">
        <v>262.000766</v>
      </c>
      <c r="Y421" s="1">
        <v>74463.375599999999</v>
      </c>
      <c r="Z421" s="7">
        <v>16.202794218000001</v>
      </c>
      <c r="AA421" s="7">
        <v>14.760314512000001</v>
      </c>
      <c r="AB421" s="7" t="s">
        <v>444</v>
      </c>
      <c r="AC421" s="7" t="s">
        <v>445</v>
      </c>
      <c r="AD421" s="7">
        <v>16.872494669999998</v>
      </c>
    </row>
    <row r="422" spans="1:30" x14ac:dyDescent="0.25">
      <c r="A422" s="1">
        <v>129457</v>
      </c>
      <c r="B422" s="1">
        <v>20036000</v>
      </c>
      <c r="C422" s="1" t="s">
        <v>492</v>
      </c>
      <c r="D422" s="1">
        <v>131261</v>
      </c>
      <c r="E422" s="1" t="s">
        <v>493</v>
      </c>
      <c r="F422" s="1">
        <v>34203085</v>
      </c>
      <c r="G422" s="1">
        <v>1.83</v>
      </c>
      <c r="H422" s="1">
        <v>2.6200953397979458</v>
      </c>
      <c r="I422" s="1">
        <v>-2.2220697574661217</v>
      </c>
      <c r="J422" s="1">
        <v>-1.8135595258403636E-3</v>
      </c>
      <c r="K422" s="1">
        <v>-2.3936885641446048</v>
      </c>
      <c r="L422" s="1">
        <v>2.639381278186038</v>
      </c>
      <c r="M422" s="1">
        <v>34.474998474121094</v>
      </c>
      <c r="N422" s="1">
        <v>0.98877083460489912</v>
      </c>
      <c r="O422" s="1">
        <v>0.9329846751933194</v>
      </c>
      <c r="P422" s="1">
        <v>0.92250803596447917</v>
      </c>
      <c r="Q422" s="1">
        <v>0.98970659838782415</v>
      </c>
      <c r="R422" s="1">
        <v>0.96533690096206171</v>
      </c>
      <c r="S422" s="1">
        <v>0.95540030054940595</v>
      </c>
      <c r="T422" s="1">
        <v>0.92250803596447917</v>
      </c>
      <c r="U422" s="1">
        <v>0.95540030054940595</v>
      </c>
      <c r="V422" s="1">
        <v>406.790663</v>
      </c>
      <c r="W422" s="1">
        <v>255.106009</v>
      </c>
      <c r="X422" s="1">
        <v>262.000766</v>
      </c>
      <c r="Y422" s="1">
        <v>74463.375599999999</v>
      </c>
      <c r="Z422" s="7">
        <v>88.163829898000003</v>
      </c>
      <c r="AA422" s="7">
        <v>88.820144997</v>
      </c>
      <c r="AB422" s="7" t="s">
        <v>444</v>
      </c>
      <c r="AC422" s="7">
        <v>133271.61037000001</v>
      </c>
      <c r="AD422" s="7">
        <v>99.972956835000005</v>
      </c>
    </row>
    <row r="423" spans="1:30" x14ac:dyDescent="0.25">
      <c r="A423" s="1">
        <v>133581</v>
      </c>
      <c r="B423" s="1">
        <v>20091000</v>
      </c>
      <c r="C423" s="1" t="s">
        <v>494</v>
      </c>
      <c r="D423" s="1">
        <v>131313</v>
      </c>
      <c r="E423" s="1" t="s">
        <v>495</v>
      </c>
      <c r="F423" s="1">
        <v>34203085</v>
      </c>
      <c r="G423" s="1">
        <v>1.83</v>
      </c>
      <c r="H423" s="1">
        <v>50.841847865902515</v>
      </c>
      <c r="I423" s="1">
        <v>-26.34177667495981</v>
      </c>
      <c r="J423" s="1">
        <v>7.0154810557727396</v>
      </c>
      <c r="K423" s="1">
        <v>-48.467040906883192</v>
      </c>
      <c r="L423" s="1">
        <v>47.722431849287403</v>
      </c>
      <c r="M423" s="1">
        <v>120.83999633789063</v>
      </c>
      <c r="N423" s="1">
        <v>0.90021053113435467</v>
      </c>
      <c r="O423" s="1">
        <v>0.9329846751933194</v>
      </c>
      <c r="P423" s="1">
        <v>0.83988262999599139</v>
      </c>
      <c r="Q423" s="1">
        <v>0.89033684981496708</v>
      </c>
      <c r="R423" s="1">
        <v>0.96533690096206171</v>
      </c>
      <c r="S423" s="1">
        <v>0.85947501541270488</v>
      </c>
      <c r="T423" s="1">
        <v>0.83988262999599139</v>
      </c>
      <c r="U423" s="1">
        <v>0.85947501541270488</v>
      </c>
      <c r="V423" s="1">
        <v>406.790663</v>
      </c>
      <c r="W423" s="1">
        <v>255.106009</v>
      </c>
      <c r="X423" s="1">
        <v>262.000766</v>
      </c>
      <c r="Y423" s="1">
        <v>74463.375599999999</v>
      </c>
      <c r="Z423" s="7">
        <v>3.4896937868000002</v>
      </c>
      <c r="AA423" s="7">
        <v>3.2142273493000002</v>
      </c>
      <c r="AB423" s="7" t="s">
        <v>444</v>
      </c>
      <c r="AC423" s="7" t="s">
        <v>445</v>
      </c>
      <c r="AD423" s="7">
        <v>3.5401965602000001</v>
      </c>
    </row>
    <row r="424" spans="1:30" x14ac:dyDescent="0.25">
      <c r="A424" s="1">
        <v>136763</v>
      </c>
      <c r="B424" s="1">
        <v>20092000</v>
      </c>
      <c r="C424" s="1" t="s">
        <v>488</v>
      </c>
      <c r="D424" s="1">
        <v>131318</v>
      </c>
      <c r="E424" s="1" t="s">
        <v>489</v>
      </c>
      <c r="F424" s="1">
        <v>34203085</v>
      </c>
      <c r="G424" s="1">
        <v>1.83</v>
      </c>
      <c r="H424" s="1">
        <v>63.850680420196355</v>
      </c>
      <c r="I424" s="1">
        <v>-19.202828250735294</v>
      </c>
      <c r="J424" s="1">
        <v>20.303931650433853</v>
      </c>
      <c r="K424" s="1">
        <v>-59.787787343539037</v>
      </c>
      <c r="L424" s="1">
        <v>56.512322978472184</v>
      </c>
      <c r="M424" s="1">
        <v>98.912498474121094</v>
      </c>
      <c r="N424" s="1">
        <v>0.93014583587646482</v>
      </c>
      <c r="O424" s="1">
        <v>0.9329846751933194</v>
      </c>
      <c r="P424" s="1">
        <v>0.86781181056762213</v>
      </c>
      <c r="Q424" s="1">
        <v>0.93514583587646494</v>
      </c>
      <c r="R424" s="1">
        <v>0.96533690096206171</v>
      </c>
      <c r="S424" s="1">
        <v>0.9027307831525635</v>
      </c>
      <c r="T424" s="1">
        <v>0.86781181056762213</v>
      </c>
      <c r="U424" s="1">
        <v>0.9027307831525635</v>
      </c>
      <c r="V424" s="1">
        <v>406.790663</v>
      </c>
      <c r="W424" s="1">
        <v>255.106009</v>
      </c>
      <c r="X424" s="1">
        <v>262.000766</v>
      </c>
      <c r="Y424" s="1">
        <v>74463.375599999999</v>
      </c>
      <c r="Z424" s="7">
        <v>2.9174466008</v>
      </c>
      <c r="AA424" s="7">
        <v>2.4672145402000001</v>
      </c>
      <c r="AB424" s="7" t="s">
        <v>444</v>
      </c>
      <c r="AC424" s="7" t="s">
        <v>445</v>
      </c>
      <c r="AD424" s="7">
        <v>2.8029063996999999</v>
      </c>
    </row>
    <row r="425" spans="1:30" x14ac:dyDescent="0.25">
      <c r="A425" s="1">
        <v>136764</v>
      </c>
      <c r="B425" s="1">
        <v>20092000</v>
      </c>
      <c r="C425" s="1" t="s">
        <v>483</v>
      </c>
      <c r="D425" s="1">
        <v>131319</v>
      </c>
      <c r="E425" s="1" t="s">
        <v>484</v>
      </c>
      <c r="F425" s="1">
        <v>34203085</v>
      </c>
      <c r="G425" s="1">
        <v>1.83</v>
      </c>
      <c r="H425" s="1">
        <v>66.425571362738424</v>
      </c>
      <c r="I425" s="1">
        <v>-37.001028433065116</v>
      </c>
      <c r="J425" s="1">
        <v>4.6711098461047937</v>
      </c>
      <c r="K425" s="1">
        <v>-62.505218363457409</v>
      </c>
      <c r="L425" s="1">
        <v>64.219697789845696</v>
      </c>
      <c r="M425" s="1">
        <v>124.55000305175781</v>
      </c>
      <c r="N425" s="1">
        <v>0.89239285060337603</v>
      </c>
      <c r="O425" s="1">
        <v>0.9329846751933194</v>
      </c>
      <c r="P425" s="1">
        <v>0.83258885386503123</v>
      </c>
      <c r="Q425" s="1">
        <v>0.87858927590506397</v>
      </c>
      <c r="R425" s="1">
        <v>0.96533690096206171</v>
      </c>
      <c r="S425" s="1">
        <v>0.84813464882069622</v>
      </c>
      <c r="T425" s="1">
        <v>0.83258885386503123</v>
      </c>
      <c r="U425" s="1">
        <v>0.84813464882069622</v>
      </c>
      <c r="V425" s="1">
        <v>406.790663</v>
      </c>
      <c r="W425" s="1">
        <v>255.106009</v>
      </c>
      <c r="X425" s="1">
        <v>262.000766</v>
      </c>
      <c r="Y425" s="1">
        <v>74463.375599999999</v>
      </c>
      <c r="Z425" s="7">
        <v>2.3073718338</v>
      </c>
      <c r="AA425" s="7">
        <v>2.1975399728</v>
      </c>
      <c r="AB425" s="7" t="s">
        <v>444</v>
      </c>
      <c r="AC425" s="7" t="s">
        <v>445</v>
      </c>
      <c r="AD425" s="7">
        <v>2.4899312919000001</v>
      </c>
    </row>
    <row r="426" spans="1:30" x14ac:dyDescent="0.25">
      <c r="A426" s="1">
        <v>144211</v>
      </c>
      <c r="B426" s="1">
        <v>21001000</v>
      </c>
      <c r="C426" s="1" t="s">
        <v>494</v>
      </c>
      <c r="D426" s="1">
        <v>131335</v>
      </c>
      <c r="E426" s="1" t="s">
        <v>495</v>
      </c>
      <c r="F426" s="1">
        <v>34203085</v>
      </c>
      <c r="G426" s="1">
        <v>1.83</v>
      </c>
      <c r="H426" s="1">
        <v>54.582689402034504</v>
      </c>
      <c r="I426" s="1">
        <v>-30.813092197728238</v>
      </c>
      <c r="J426" s="1">
        <v>4.7325487783312674</v>
      </c>
      <c r="K426" s="1">
        <v>-51.872355633990757</v>
      </c>
      <c r="L426" s="1">
        <v>52.377056946873282</v>
      </c>
      <c r="M426" s="1">
        <v>120.83999633789063</v>
      </c>
      <c r="N426" s="1">
        <v>0.90021053113435467</v>
      </c>
      <c r="O426" s="1">
        <v>0.9329846751933194</v>
      </c>
      <c r="P426" s="1">
        <v>0.83988262999599139</v>
      </c>
      <c r="Q426" s="1">
        <v>0.89033684981496708</v>
      </c>
      <c r="R426" s="1">
        <v>0.96533690096206171</v>
      </c>
      <c r="S426" s="1">
        <v>0.85947501541270488</v>
      </c>
      <c r="T426" s="1">
        <v>0.83988262999599139</v>
      </c>
      <c r="U426" s="1">
        <v>0.85947501541270488</v>
      </c>
      <c r="V426" s="1">
        <v>406.790663</v>
      </c>
      <c r="W426" s="1">
        <v>255.106009</v>
      </c>
      <c r="X426" s="1">
        <v>262.000766</v>
      </c>
      <c r="Y426" s="1">
        <v>74463.375599999999</v>
      </c>
      <c r="Z426" s="7">
        <v>3.0907053251000001</v>
      </c>
      <c r="AA426" s="7">
        <v>2.9254039717000002</v>
      </c>
      <c r="AB426" s="7" t="s">
        <v>444</v>
      </c>
      <c r="AC426" s="7" t="s">
        <v>445</v>
      </c>
      <c r="AD426" s="7">
        <v>3.2421418831</v>
      </c>
    </row>
    <row r="427" spans="1:30" x14ac:dyDescent="0.25">
      <c r="A427" s="1">
        <v>144212</v>
      </c>
      <c r="B427" s="1">
        <v>21001000</v>
      </c>
      <c r="C427" s="1" t="s">
        <v>490</v>
      </c>
      <c r="D427" s="1">
        <v>131334</v>
      </c>
      <c r="E427" s="1" t="s">
        <v>491</v>
      </c>
      <c r="F427" s="1">
        <v>34203085</v>
      </c>
      <c r="G427" s="1">
        <v>1.83</v>
      </c>
      <c r="H427" s="1">
        <v>13.058880971711732</v>
      </c>
      <c r="I427" s="1">
        <v>-8.840412789159819</v>
      </c>
      <c r="J427" s="1">
        <v>-0.12805779558136832</v>
      </c>
      <c r="K427" s="1">
        <v>-12.14897159080976</v>
      </c>
      <c r="L427" s="1">
        <v>13.123591053369125</v>
      </c>
      <c r="M427" s="1">
        <v>64.709999084472656</v>
      </c>
      <c r="N427" s="1">
        <v>0.96357500076293945</v>
      </c>
      <c r="O427" s="1">
        <v>0.9329846751933194</v>
      </c>
      <c r="P427" s="1">
        <v>0.89900070911121355</v>
      </c>
      <c r="Q427" s="1">
        <v>0.96661041736602782</v>
      </c>
      <c r="R427" s="1">
        <v>0.96533690096206171</v>
      </c>
      <c r="S427" s="1">
        <v>0.9331047047377663</v>
      </c>
      <c r="T427" s="1">
        <v>0.89900070911121355</v>
      </c>
      <c r="U427" s="1">
        <v>0.9331047047377663</v>
      </c>
      <c r="V427" s="1">
        <v>406.790663</v>
      </c>
      <c r="W427" s="1">
        <v>255.106009</v>
      </c>
      <c r="X427" s="1">
        <v>262.000766</v>
      </c>
      <c r="Y427" s="1">
        <v>74463.375599999999</v>
      </c>
      <c r="Z427" s="7">
        <v>16.475436566999999</v>
      </c>
      <c r="AA427" s="7">
        <v>16.562031807</v>
      </c>
      <c r="AB427" s="7" t="s">
        <v>444</v>
      </c>
      <c r="AC427" s="7">
        <v>1838.3169534000001</v>
      </c>
      <c r="AD427" s="7">
        <v>18.387556606</v>
      </c>
    </row>
    <row r="428" spans="1:30" x14ac:dyDescent="0.25">
      <c r="A428" s="1">
        <v>144213</v>
      </c>
      <c r="B428" s="1">
        <v>21001000</v>
      </c>
      <c r="C428" s="1" t="s">
        <v>479</v>
      </c>
      <c r="D428" s="1">
        <v>131333</v>
      </c>
      <c r="E428" s="1" t="s">
        <v>480</v>
      </c>
      <c r="F428" s="1">
        <v>34203085</v>
      </c>
      <c r="G428" s="1">
        <v>1.83</v>
      </c>
      <c r="H428" s="1">
        <v>62.832947933080924</v>
      </c>
      <c r="I428" s="1">
        <v>-32.258432890116296</v>
      </c>
      <c r="J428" s="1">
        <v>9.2381001001730976</v>
      </c>
      <c r="K428" s="1">
        <v>-59.881924334440818</v>
      </c>
      <c r="L428" s="1">
        <v>58.761091614438648</v>
      </c>
      <c r="M428" s="1">
        <v>132.83750915527344</v>
      </c>
      <c r="N428" s="1">
        <v>0.87463390895298543</v>
      </c>
      <c r="O428" s="1">
        <v>0.9329846751933194</v>
      </c>
      <c r="P428" s="1">
        <v>0.81602003345756435</v>
      </c>
      <c r="Q428" s="1">
        <v>0.85195086342947812</v>
      </c>
      <c r="R428" s="1">
        <v>0.96533690096206171</v>
      </c>
      <c r="S428" s="1">
        <v>0.82241960627496513</v>
      </c>
      <c r="T428" s="1">
        <v>0.81602003345756435</v>
      </c>
      <c r="U428" s="1">
        <v>0.82241960627496513</v>
      </c>
      <c r="V428" s="1">
        <v>406.790663</v>
      </c>
      <c r="W428" s="1">
        <v>255.106009</v>
      </c>
      <c r="X428" s="1">
        <v>262.000766</v>
      </c>
      <c r="Y428" s="1">
        <v>74463.375599999999</v>
      </c>
      <c r="Z428" s="7">
        <v>2.5426777870000001</v>
      </c>
      <c r="AA428" s="7">
        <v>2.3130964064000001</v>
      </c>
      <c r="AB428" s="7" t="s">
        <v>444</v>
      </c>
      <c r="AC428" s="7" t="s">
        <v>445</v>
      </c>
      <c r="AD428" s="7">
        <v>2.5703240370999998</v>
      </c>
    </row>
    <row r="429" spans="1:30" x14ac:dyDescent="0.25">
      <c r="A429" s="1">
        <v>144214</v>
      </c>
      <c r="B429" s="1">
        <v>21001000</v>
      </c>
      <c r="C429" s="1" t="s">
        <v>483</v>
      </c>
      <c r="D429" s="1">
        <v>131332</v>
      </c>
      <c r="E429" s="1" t="s">
        <v>484</v>
      </c>
      <c r="F429" s="1">
        <v>34203085</v>
      </c>
      <c r="G429" s="1">
        <v>1.83</v>
      </c>
      <c r="H429" s="1">
        <v>70.034067870363771</v>
      </c>
      <c r="I429" s="1">
        <v>-38.345826567633019</v>
      </c>
      <c r="J429" s="1">
        <v>6.8711196576467479</v>
      </c>
      <c r="K429" s="1">
        <v>-66.314822976813659</v>
      </c>
      <c r="L429" s="1">
        <v>66.86429638305296</v>
      </c>
      <c r="M429" s="1">
        <v>124.55000305175781</v>
      </c>
      <c r="N429" s="1">
        <v>0.89239285060337603</v>
      </c>
      <c r="O429" s="1">
        <v>0.9329846751933194</v>
      </c>
      <c r="P429" s="1">
        <v>0.83258885386503123</v>
      </c>
      <c r="Q429" s="1">
        <v>0.87858927590506397</v>
      </c>
      <c r="R429" s="1">
        <v>0.96533690096206171</v>
      </c>
      <c r="S429" s="1">
        <v>0.84813464882069622</v>
      </c>
      <c r="T429" s="1">
        <v>0.83258885386503123</v>
      </c>
      <c r="U429" s="1">
        <v>0.84813464882069622</v>
      </c>
      <c r="V429" s="1">
        <v>406.790663</v>
      </c>
      <c r="W429" s="1">
        <v>255.106009</v>
      </c>
      <c r="X429" s="1">
        <v>262.000766</v>
      </c>
      <c r="Y429" s="1">
        <v>74463.375599999999</v>
      </c>
      <c r="Z429" s="7">
        <v>2.1765595562</v>
      </c>
      <c r="AA429" s="7">
        <v>2.0327871292999999</v>
      </c>
      <c r="AB429" s="7" t="s">
        <v>444</v>
      </c>
      <c r="AC429" s="7" t="s">
        <v>445</v>
      </c>
      <c r="AD429" s="7">
        <v>2.2894443154999999</v>
      </c>
    </row>
    <row r="430" spans="1:30" x14ac:dyDescent="0.25">
      <c r="A430" s="1">
        <v>144215</v>
      </c>
      <c r="B430" s="1">
        <v>21001000</v>
      </c>
      <c r="C430" s="1" t="s">
        <v>488</v>
      </c>
      <c r="D430" s="1">
        <v>131331</v>
      </c>
      <c r="E430" s="1" t="s">
        <v>489</v>
      </c>
      <c r="F430" s="1">
        <v>34203085</v>
      </c>
      <c r="G430" s="1">
        <v>1.83</v>
      </c>
      <c r="H430" s="1">
        <v>67.466415734651378</v>
      </c>
      <c r="I430" s="1">
        <v>-20.536868448421792</v>
      </c>
      <c r="J430" s="1">
        <v>22.496703436846381</v>
      </c>
      <c r="K430" s="1">
        <v>-63.608149112076454</v>
      </c>
      <c r="L430" s="1">
        <v>59.502161540617827</v>
      </c>
      <c r="M430" s="1">
        <v>98.912498474121094</v>
      </c>
      <c r="N430" s="1">
        <v>0.93014583587646482</v>
      </c>
      <c r="O430" s="1">
        <v>0.9329846751933194</v>
      </c>
      <c r="P430" s="1">
        <v>0.86781181056762213</v>
      </c>
      <c r="Q430" s="1">
        <v>0.93514583587646494</v>
      </c>
      <c r="R430" s="1">
        <v>0.96533690096206171</v>
      </c>
      <c r="S430" s="1">
        <v>0.9027307831525635</v>
      </c>
      <c r="T430" s="1">
        <v>0.86781181056762213</v>
      </c>
      <c r="U430" s="1">
        <v>0.9027307831525635</v>
      </c>
      <c r="V430" s="1">
        <v>406.790663</v>
      </c>
      <c r="W430" s="1">
        <v>255.106009</v>
      </c>
      <c r="X430" s="1">
        <v>262.000766</v>
      </c>
      <c r="Y430" s="1">
        <v>74463.375599999999</v>
      </c>
      <c r="Z430" s="7">
        <v>2.7206044591</v>
      </c>
      <c r="AA430" s="7">
        <v>2.2813957159</v>
      </c>
      <c r="AB430" s="7" t="s">
        <v>444</v>
      </c>
      <c r="AC430" s="7" t="s">
        <v>445</v>
      </c>
      <c r="AD430" s="7">
        <v>2.5745004734000001</v>
      </c>
    </row>
    <row r="431" spans="1:30" x14ac:dyDescent="0.25">
      <c r="A431" s="1">
        <v>151449</v>
      </c>
      <c r="B431" s="1">
        <v>21002000</v>
      </c>
      <c r="C431" s="1" t="s">
        <v>488</v>
      </c>
      <c r="D431" s="1">
        <v>131346</v>
      </c>
      <c r="E431" s="1" t="s">
        <v>489</v>
      </c>
      <c r="F431" s="1">
        <v>34203085</v>
      </c>
      <c r="G431" s="1">
        <v>1.83</v>
      </c>
      <c r="H431" s="1">
        <v>64.286986770925381</v>
      </c>
      <c r="I431" s="1">
        <v>-17.459202846688363</v>
      </c>
      <c r="J431" s="1">
        <v>23.136551676958518</v>
      </c>
      <c r="K431" s="1">
        <v>-60.562998515961603</v>
      </c>
      <c r="L431" s="1">
        <v>56.4035663397867</v>
      </c>
      <c r="M431" s="1">
        <v>98.912498474121094</v>
      </c>
      <c r="N431" s="1">
        <v>0.93014583587646482</v>
      </c>
      <c r="O431" s="1">
        <v>0.9329846751933194</v>
      </c>
      <c r="P431" s="1">
        <v>0.86781181056762213</v>
      </c>
      <c r="Q431" s="1">
        <v>0.93514583587646494</v>
      </c>
      <c r="R431" s="1">
        <v>0.96533690096206171</v>
      </c>
      <c r="S431" s="1">
        <v>0.9027307831525635</v>
      </c>
      <c r="T431" s="1">
        <v>0.86781181056762213</v>
      </c>
      <c r="U431" s="1">
        <v>0.9027307831525635</v>
      </c>
      <c r="V431" s="1">
        <v>406.790663</v>
      </c>
      <c r="W431" s="1">
        <v>255.106009</v>
      </c>
      <c r="X431" s="1">
        <v>262.000766</v>
      </c>
      <c r="Y431" s="1">
        <v>74463.375599999999</v>
      </c>
      <c r="Z431" s="7">
        <v>2.9250001714999998</v>
      </c>
      <c r="AA431" s="7">
        <v>2.4436830637</v>
      </c>
      <c r="AB431" s="7" t="s">
        <v>444</v>
      </c>
      <c r="AC431" s="7" t="s">
        <v>445</v>
      </c>
      <c r="AD431" s="7">
        <v>2.7542288968999999</v>
      </c>
    </row>
    <row r="432" spans="1:30" x14ac:dyDescent="0.25">
      <c r="A432" s="1">
        <v>151450</v>
      </c>
      <c r="B432" s="1">
        <v>21002000</v>
      </c>
      <c r="C432" s="1" t="s">
        <v>483</v>
      </c>
      <c r="D432" s="1">
        <v>131347</v>
      </c>
      <c r="E432" s="1" t="s">
        <v>484</v>
      </c>
      <c r="F432" s="1">
        <v>34203085</v>
      </c>
      <c r="G432" s="1">
        <v>1.83</v>
      </c>
      <c r="H432" s="1">
        <v>66.852967761108417</v>
      </c>
      <c r="I432" s="1">
        <v>-35.269092752015212</v>
      </c>
      <c r="J432" s="1">
        <v>7.512638782721492</v>
      </c>
      <c r="K432" s="1">
        <v>-63.268740855149936</v>
      </c>
      <c r="L432" s="1">
        <v>63.432243682972675</v>
      </c>
      <c r="M432" s="1">
        <v>124.55000305175781</v>
      </c>
      <c r="N432" s="1">
        <v>0.89239285060337603</v>
      </c>
      <c r="O432" s="1">
        <v>0.9329846751933194</v>
      </c>
      <c r="P432" s="1">
        <v>0.83258885386503123</v>
      </c>
      <c r="Q432" s="1">
        <v>0.87858927590506397</v>
      </c>
      <c r="R432" s="1">
        <v>0.96533690096206171</v>
      </c>
      <c r="S432" s="1">
        <v>0.84813464882069622</v>
      </c>
      <c r="T432" s="1">
        <v>0.83258885386503123</v>
      </c>
      <c r="U432" s="1">
        <v>0.84813464882069622</v>
      </c>
      <c r="V432" s="1">
        <v>406.790663</v>
      </c>
      <c r="W432" s="1">
        <v>255.106009</v>
      </c>
      <c r="X432" s="1">
        <v>262.000766</v>
      </c>
      <c r="Y432" s="1">
        <v>74463.375599999999</v>
      </c>
      <c r="Z432" s="7">
        <v>2.3484298728000002</v>
      </c>
      <c r="AA432" s="7">
        <v>2.1770978425999998</v>
      </c>
      <c r="AB432" s="7" t="s">
        <v>444</v>
      </c>
      <c r="AC432" s="7" t="s">
        <v>445</v>
      </c>
      <c r="AD432" s="7">
        <v>2.4478150588999998</v>
      </c>
    </row>
    <row r="433" spans="1:30" x14ac:dyDescent="0.25">
      <c r="A433" s="1">
        <v>158897</v>
      </c>
      <c r="B433" s="1">
        <v>26001000</v>
      </c>
      <c r="C433" s="1" t="s">
        <v>479</v>
      </c>
      <c r="D433" s="1">
        <v>131361</v>
      </c>
      <c r="E433" s="1" t="s">
        <v>480</v>
      </c>
      <c r="F433" s="1">
        <v>34203085</v>
      </c>
      <c r="G433" s="1">
        <v>1.83</v>
      </c>
      <c r="H433" s="1">
        <v>62.749733197845231</v>
      </c>
      <c r="I433" s="1">
        <v>-31.946372606923035</v>
      </c>
      <c r="J433" s="1">
        <v>9.5152836609737612</v>
      </c>
      <c r="K433" s="1">
        <v>-59.797176971881235</v>
      </c>
      <c r="L433" s="1">
        <v>58.574649361564653</v>
      </c>
      <c r="M433" s="1">
        <v>132.83750915527344</v>
      </c>
      <c r="N433" s="1">
        <v>0.87463390895298543</v>
      </c>
      <c r="O433" s="1">
        <v>0.9329846751933194</v>
      </c>
      <c r="P433" s="1">
        <v>0.81602003345756435</v>
      </c>
      <c r="Q433" s="1">
        <v>0.85195086342947812</v>
      </c>
      <c r="R433" s="1">
        <v>0.96533690096206171</v>
      </c>
      <c r="S433" s="1">
        <v>0.82241960627496513</v>
      </c>
      <c r="T433" s="1">
        <v>0.81602003345756435</v>
      </c>
      <c r="U433" s="1">
        <v>0.82241960627496513</v>
      </c>
      <c r="V433" s="1">
        <v>406.790663</v>
      </c>
      <c r="W433" s="1">
        <v>255.106009</v>
      </c>
      <c r="X433" s="1">
        <v>262.000766</v>
      </c>
      <c r="Y433" s="1">
        <v>74463.375599999999</v>
      </c>
      <c r="Z433" s="7">
        <v>2.5539540785999999</v>
      </c>
      <c r="AA433" s="7">
        <v>2.3174900257000002</v>
      </c>
      <c r="AB433" s="7" t="s">
        <v>444</v>
      </c>
      <c r="AC433" s="7" t="s">
        <v>445</v>
      </c>
      <c r="AD433" s="7">
        <v>2.5753840676999999</v>
      </c>
    </row>
    <row r="434" spans="1:30" x14ac:dyDescent="0.25">
      <c r="A434" s="1">
        <v>158898</v>
      </c>
      <c r="B434" s="1">
        <v>26001000</v>
      </c>
      <c r="C434" s="1" t="s">
        <v>490</v>
      </c>
      <c r="D434" s="1">
        <v>131362</v>
      </c>
      <c r="E434" s="1" t="s">
        <v>491</v>
      </c>
      <c r="F434" s="1">
        <v>34203085</v>
      </c>
      <c r="G434" s="1">
        <v>1.83</v>
      </c>
      <c r="H434" s="1">
        <v>12.974907116259283</v>
      </c>
      <c r="I434" s="1">
        <v>-8.5470196127559248</v>
      </c>
      <c r="J434" s="1">
        <v>0.14988462486930643</v>
      </c>
      <c r="K434" s="1">
        <v>-12.045557382027551</v>
      </c>
      <c r="L434" s="1">
        <v>12.900859935683206</v>
      </c>
      <c r="M434" s="1">
        <v>64.709999084472656</v>
      </c>
      <c r="N434" s="1">
        <v>0.96357500076293945</v>
      </c>
      <c r="O434" s="1">
        <v>0.9329846751933194</v>
      </c>
      <c r="P434" s="1">
        <v>0.89900070911121355</v>
      </c>
      <c r="Q434" s="1">
        <v>0.96661041736602782</v>
      </c>
      <c r="R434" s="1">
        <v>0.96533690096206171</v>
      </c>
      <c r="S434" s="1">
        <v>0.9331047047377663</v>
      </c>
      <c r="T434" s="1">
        <v>0.89900070911121355</v>
      </c>
      <c r="U434" s="1">
        <v>0.9331047047377663</v>
      </c>
      <c r="V434" s="1">
        <v>406.790663</v>
      </c>
      <c r="W434" s="1">
        <v>255.106009</v>
      </c>
      <c r="X434" s="1">
        <v>262.000766</v>
      </c>
      <c r="Y434" s="1">
        <v>74463.375599999999</v>
      </c>
      <c r="Z434" s="7">
        <v>16.77714696</v>
      </c>
      <c r="AA434" s="7">
        <v>16.675693624000001</v>
      </c>
      <c r="AB434" s="7" t="s">
        <v>444</v>
      </c>
      <c r="AC434" s="7" t="s">
        <v>445</v>
      </c>
      <c r="AD434" s="7">
        <v>18.554003767000001</v>
      </c>
    </row>
    <row r="435" spans="1:30" x14ac:dyDescent="0.25">
      <c r="A435" s="1">
        <v>158899</v>
      </c>
      <c r="B435" s="1">
        <v>26001000</v>
      </c>
      <c r="C435" s="1" t="s">
        <v>483</v>
      </c>
      <c r="D435" s="1">
        <v>131360</v>
      </c>
      <c r="E435" s="1" t="s">
        <v>484</v>
      </c>
      <c r="F435" s="1">
        <v>34203085</v>
      </c>
      <c r="G435" s="1">
        <v>1.83</v>
      </c>
      <c r="H435" s="1">
        <v>69.950635911269075</v>
      </c>
      <c r="I435" s="1">
        <v>-38.033007584464748</v>
      </c>
      <c r="J435" s="1">
        <v>7.1485204423064168</v>
      </c>
      <c r="K435" s="1">
        <v>-66.230834314229085</v>
      </c>
      <c r="L435" s="1">
        <v>66.664913871212121</v>
      </c>
      <c r="M435" s="1">
        <v>124.55000305175781</v>
      </c>
      <c r="N435" s="1">
        <v>0.89239285060337603</v>
      </c>
      <c r="O435" s="1">
        <v>0.9329846751933194</v>
      </c>
      <c r="P435" s="1">
        <v>0.83258885386503123</v>
      </c>
      <c r="Q435" s="1">
        <v>0.87858927590506397</v>
      </c>
      <c r="R435" s="1">
        <v>0.96533690096206171</v>
      </c>
      <c r="S435" s="1">
        <v>0.84813464882069622</v>
      </c>
      <c r="T435" s="1">
        <v>0.83258885386503123</v>
      </c>
      <c r="U435" s="1">
        <v>0.84813464882069622</v>
      </c>
      <c r="V435" s="1">
        <v>406.790663</v>
      </c>
      <c r="W435" s="1">
        <v>255.106009</v>
      </c>
      <c r="X435" s="1">
        <v>262.000766</v>
      </c>
      <c r="Y435" s="1">
        <v>74463.375599999999</v>
      </c>
      <c r="Z435" s="7">
        <v>2.1860600624000002</v>
      </c>
      <c r="AA435" s="7">
        <v>2.0364044141000002</v>
      </c>
      <c r="AB435" s="7" t="s">
        <v>444</v>
      </c>
      <c r="AC435" s="7" t="s">
        <v>445</v>
      </c>
      <c r="AD435" s="7">
        <v>2.2936157265000001</v>
      </c>
    </row>
    <row r="436" spans="1:30" x14ac:dyDescent="0.25">
      <c r="A436" s="1">
        <v>158900</v>
      </c>
      <c r="B436" s="1">
        <v>26001000</v>
      </c>
      <c r="C436" s="1" t="s">
        <v>488</v>
      </c>
      <c r="D436" s="1">
        <v>131359</v>
      </c>
      <c r="E436" s="1" t="s">
        <v>489</v>
      </c>
      <c r="F436" s="1">
        <v>34203085</v>
      </c>
      <c r="G436" s="1">
        <v>1.83</v>
      </c>
      <c r="H436" s="1">
        <v>67.380832525542445</v>
      </c>
      <c r="I436" s="1">
        <v>-20.226355177641256</v>
      </c>
      <c r="J436" s="1">
        <v>22.77625521095354</v>
      </c>
      <c r="K436" s="1">
        <v>-63.521854997670886</v>
      </c>
      <c r="L436" s="1">
        <v>59.369232452358098</v>
      </c>
      <c r="M436" s="1">
        <v>98.912498474121094</v>
      </c>
      <c r="N436" s="1">
        <v>0.93014583587646482</v>
      </c>
      <c r="O436" s="1">
        <v>0.9329846751933194</v>
      </c>
      <c r="P436" s="1">
        <v>0.86781181056762213</v>
      </c>
      <c r="Q436" s="1">
        <v>0.93514583587646494</v>
      </c>
      <c r="R436" s="1">
        <v>0.96533690096206171</v>
      </c>
      <c r="S436" s="1">
        <v>0.9027307831525635</v>
      </c>
      <c r="T436" s="1">
        <v>0.86781181056762213</v>
      </c>
      <c r="U436" s="1">
        <v>0.9027307831525635</v>
      </c>
      <c r="V436" s="1">
        <v>406.790663</v>
      </c>
      <c r="W436" s="1">
        <v>255.106009</v>
      </c>
      <c r="X436" s="1">
        <v>262.000766</v>
      </c>
      <c r="Y436" s="1">
        <v>74463.375599999999</v>
      </c>
      <c r="Z436" s="7">
        <v>2.7289349787999999</v>
      </c>
      <c r="AA436" s="7">
        <v>2.2855635535999999</v>
      </c>
      <c r="AB436" s="7" t="s">
        <v>444</v>
      </c>
      <c r="AC436" s="7" t="s">
        <v>445</v>
      </c>
      <c r="AD436" s="7">
        <v>2.5793564139999998</v>
      </c>
    </row>
    <row r="437" spans="1:30" x14ac:dyDescent="0.25">
      <c r="A437" s="1">
        <v>158901</v>
      </c>
      <c r="B437" s="1">
        <v>26001000</v>
      </c>
      <c r="C437" s="1" t="s">
        <v>494</v>
      </c>
      <c r="D437" s="1">
        <v>131363</v>
      </c>
      <c r="E437" s="1" t="s">
        <v>495</v>
      </c>
      <c r="F437" s="1">
        <v>34203085</v>
      </c>
      <c r="G437" s="1">
        <v>1.83</v>
      </c>
      <c r="H437" s="1">
        <v>54.500144321774087</v>
      </c>
      <c r="I437" s="1">
        <v>-30.500645593278279</v>
      </c>
      <c r="J437" s="1">
        <v>5.0090626841566541</v>
      </c>
      <c r="K437" s="1">
        <v>-51.787994592687873</v>
      </c>
      <c r="L437" s="1">
        <v>52.176293365919761</v>
      </c>
      <c r="M437" s="1">
        <v>120.83999633789063</v>
      </c>
      <c r="N437" s="1">
        <v>0.90021053113435467</v>
      </c>
      <c r="O437" s="1">
        <v>0.9329846751933194</v>
      </c>
      <c r="P437" s="1">
        <v>0.83988262999599139</v>
      </c>
      <c r="Q437" s="1">
        <v>0.89033684981496708</v>
      </c>
      <c r="R437" s="1">
        <v>0.96533690096206171</v>
      </c>
      <c r="S437" s="1">
        <v>0.85947501541270488</v>
      </c>
      <c r="T437" s="1">
        <v>0.83988262999599139</v>
      </c>
      <c r="U437" s="1">
        <v>0.85947501541270488</v>
      </c>
      <c r="V437" s="1">
        <v>406.790663</v>
      </c>
      <c r="W437" s="1">
        <v>255.106009</v>
      </c>
      <c r="X437" s="1">
        <v>262.000766</v>
      </c>
      <c r="Y437" s="1">
        <v>74463.375599999999</v>
      </c>
      <c r="Z437" s="7">
        <v>3.1064455128000001</v>
      </c>
      <c r="AA437" s="7">
        <v>2.9313493282</v>
      </c>
      <c r="AB437" s="7" t="s">
        <v>444</v>
      </c>
      <c r="AC437" s="7" t="s">
        <v>445</v>
      </c>
      <c r="AD437" s="7">
        <v>3.249052201</v>
      </c>
    </row>
    <row r="438" spans="1:30" x14ac:dyDescent="0.25">
      <c r="A438" s="1">
        <v>166135</v>
      </c>
      <c r="B438" s="1">
        <v>26002000</v>
      </c>
      <c r="C438" s="1" t="s">
        <v>483</v>
      </c>
      <c r="D438" s="1">
        <v>131375</v>
      </c>
      <c r="E438" s="1" t="s">
        <v>484</v>
      </c>
      <c r="F438" s="1">
        <v>34203085</v>
      </c>
      <c r="G438" s="1">
        <v>1.83</v>
      </c>
      <c r="H438" s="1">
        <v>66.612549149204156</v>
      </c>
      <c r="I438" s="1">
        <v>-34.951940020408131</v>
      </c>
      <c r="J438" s="1">
        <v>7.7138456088533012</v>
      </c>
      <c r="K438" s="1">
        <v>-63.032260506375628</v>
      </c>
      <c r="L438" s="1">
        <v>63.111191538062904</v>
      </c>
      <c r="M438" s="1">
        <v>124.55000305175781</v>
      </c>
      <c r="N438" s="1">
        <v>0.89239285060337603</v>
      </c>
      <c r="O438" s="1">
        <v>0.9329846751933194</v>
      </c>
      <c r="P438" s="1">
        <v>0.83258885386503123</v>
      </c>
      <c r="Q438" s="1">
        <v>0.87858927590506397</v>
      </c>
      <c r="R438" s="1">
        <v>0.96533690096206171</v>
      </c>
      <c r="S438" s="1">
        <v>0.84813464882069622</v>
      </c>
      <c r="T438" s="1">
        <v>0.83258885386503123</v>
      </c>
      <c r="U438" s="1">
        <v>0.84813464882069622</v>
      </c>
      <c r="V438" s="1">
        <v>406.790663</v>
      </c>
      <c r="W438" s="1">
        <v>255.106009</v>
      </c>
      <c r="X438" s="1">
        <v>262.000766</v>
      </c>
      <c r="Y438" s="1">
        <v>74463.375599999999</v>
      </c>
      <c r="Z438" s="7">
        <v>2.3654636281000001</v>
      </c>
      <c r="AA438" s="7">
        <v>2.1885646527999998</v>
      </c>
      <c r="AB438" s="7" t="s">
        <v>444</v>
      </c>
      <c r="AC438" s="7" t="s">
        <v>445</v>
      </c>
      <c r="AD438" s="7">
        <v>2.4607503478999999</v>
      </c>
    </row>
    <row r="439" spans="1:30" x14ac:dyDescent="0.25">
      <c r="A439" s="1">
        <v>166136</v>
      </c>
      <c r="B439" s="1">
        <v>26002000</v>
      </c>
      <c r="C439" s="1" t="s">
        <v>488</v>
      </c>
      <c r="D439" s="1">
        <v>131374</v>
      </c>
      <c r="E439" s="1" t="s">
        <v>489</v>
      </c>
      <c r="F439" s="1">
        <v>34203085</v>
      </c>
      <c r="G439" s="1">
        <v>1.83</v>
      </c>
      <c r="H439" s="1">
        <v>64.043108922495321</v>
      </c>
      <c r="I439" s="1">
        <v>-17.144590046777644</v>
      </c>
      <c r="J439" s="1">
        <v>23.341217218482626</v>
      </c>
      <c r="K439" s="1">
        <v>-60.32397875662442</v>
      </c>
      <c r="L439" s="1">
        <v>56.143556346038842</v>
      </c>
      <c r="M439" s="1">
        <v>98.912498474121094</v>
      </c>
      <c r="N439" s="1">
        <v>0.93014583587646482</v>
      </c>
      <c r="O439" s="1">
        <v>0.9329846751933194</v>
      </c>
      <c r="P439" s="1">
        <v>0.86781181056762213</v>
      </c>
      <c r="Q439" s="1">
        <v>0.93514583587646494</v>
      </c>
      <c r="R439" s="1">
        <v>0.96533690096206171</v>
      </c>
      <c r="S439" s="1">
        <v>0.9027307831525635</v>
      </c>
      <c r="T439" s="1">
        <v>0.86781181056762213</v>
      </c>
      <c r="U439" s="1">
        <v>0.9027307831525635</v>
      </c>
      <c r="V439" s="1">
        <v>406.790663</v>
      </c>
      <c r="W439" s="1">
        <v>255.106009</v>
      </c>
      <c r="X439" s="1">
        <v>262.000766</v>
      </c>
      <c r="Y439" s="1">
        <v>74463.375599999999</v>
      </c>
      <c r="Z439" s="7">
        <v>2.9431774894</v>
      </c>
      <c r="AA439" s="7">
        <v>2.4567966995999999</v>
      </c>
      <c r="AB439" s="7" t="s">
        <v>444</v>
      </c>
      <c r="AC439" s="7" t="s">
        <v>445</v>
      </c>
      <c r="AD439" s="7">
        <v>2.7691041572000001</v>
      </c>
    </row>
    <row r="440" spans="1:30" x14ac:dyDescent="0.25">
      <c r="A440" s="1">
        <v>169247</v>
      </c>
      <c r="B440" s="1">
        <v>20050006</v>
      </c>
      <c r="C440" s="1" t="s">
        <v>488</v>
      </c>
      <c r="D440" s="1">
        <v>131268</v>
      </c>
      <c r="E440" s="1" t="s">
        <v>489</v>
      </c>
      <c r="F440" s="1">
        <v>34203085</v>
      </c>
      <c r="G440" s="1">
        <v>1.83</v>
      </c>
      <c r="H440" s="1">
        <v>68.224550643884797</v>
      </c>
      <c r="I440" s="1">
        <v>-23.125683713815068</v>
      </c>
      <c r="J440" s="1">
        <v>20.615942003016997</v>
      </c>
      <c r="K440" s="1">
        <v>-63.234563703298448</v>
      </c>
      <c r="L440" s="1">
        <v>60.608151750295477</v>
      </c>
      <c r="M440" s="1">
        <v>98.912498474121094</v>
      </c>
      <c r="N440" s="1">
        <v>0.93014583587646482</v>
      </c>
      <c r="O440" s="1">
        <v>0.9329846751933194</v>
      </c>
      <c r="P440" s="1">
        <v>0.86781181056762213</v>
      </c>
      <c r="Q440" s="1">
        <v>0.93514583587646494</v>
      </c>
      <c r="R440" s="1">
        <v>0.96533690096206171</v>
      </c>
      <c r="S440" s="1">
        <v>0.9027307831525635</v>
      </c>
      <c r="T440" s="1">
        <v>0.86781181056762213</v>
      </c>
      <c r="U440" s="1">
        <v>0.9027307831525635</v>
      </c>
      <c r="V440" s="1">
        <v>406.790663</v>
      </c>
      <c r="W440" s="1">
        <v>255.106009</v>
      </c>
      <c r="X440" s="1">
        <v>262.000766</v>
      </c>
      <c r="Y440" s="1">
        <v>74463.375599999999</v>
      </c>
      <c r="Z440" s="7">
        <v>2.652710092</v>
      </c>
      <c r="AA440" s="7">
        <v>2.2449317067000001</v>
      </c>
      <c r="AB440" s="7" t="s">
        <v>444</v>
      </c>
      <c r="AC440" s="7" t="s">
        <v>445</v>
      </c>
      <c r="AD440" s="7">
        <v>2.5956183737999998</v>
      </c>
    </row>
    <row r="441" spans="1:30" x14ac:dyDescent="0.25">
      <c r="A441" s="1">
        <v>171345</v>
      </c>
      <c r="B441" s="1">
        <v>20051006</v>
      </c>
      <c r="C441" s="1" t="s">
        <v>488</v>
      </c>
      <c r="D441" s="1">
        <v>131273</v>
      </c>
      <c r="E441" s="1" t="s">
        <v>489</v>
      </c>
      <c r="F441" s="1">
        <v>34203085</v>
      </c>
      <c r="G441" s="1">
        <v>1.83</v>
      </c>
      <c r="H441" s="1">
        <v>64.142254663315384</v>
      </c>
      <c r="I441" s="1">
        <v>-14.78531742994528</v>
      </c>
      <c r="J441" s="1">
        <v>25.90973392016403</v>
      </c>
      <c r="K441" s="1">
        <v>-60.676898776175896</v>
      </c>
      <c r="L441" s="1">
        <v>55.893286404105403</v>
      </c>
      <c r="M441" s="1">
        <v>98.912498474121094</v>
      </c>
      <c r="N441" s="1">
        <v>0.93014583587646482</v>
      </c>
      <c r="O441" s="1">
        <v>0.9329846751933194</v>
      </c>
      <c r="P441" s="1">
        <v>0.86781181056762213</v>
      </c>
      <c r="Q441" s="1">
        <v>0.93514583587646494</v>
      </c>
      <c r="R441" s="1">
        <v>0.96533690096206171</v>
      </c>
      <c r="S441" s="1">
        <v>0.9027307831525635</v>
      </c>
      <c r="T441" s="1">
        <v>0.86781181056762213</v>
      </c>
      <c r="U441" s="1">
        <v>0.9027307831525635</v>
      </c>
      <c r="V441" s="1">
        <v>406.790663</v>
      </c>
      <c r="W441" s="1">
        <v>255.106009</v>
      </c>
      <c r="X441" s="1">
        <v>262.000766</v>
      </c>
      <c r="Y441" s="1">
        <v>74463.375599999999</v>
      </c>
      <c r="Z441" s="7">
        <v>2.9608336135000002</v>
      </c>
      <c r="AA441" s="7">
        <v>2.4514534719999999</v>
      </c>
      <c r="AB441" s="7" t="s">
        <v>444</v>
      </c>
      <c r="AC441" s="7" t="s">
        <v>445</v>
      </c>
      <c r="AD441" s="7">
        <v>2.7471816078</v>
      </c>
    </row>
    <row r="442" spans="1:30" x14ac:dyDescent="0.25">
      <c r="A442" s="1">
        <v>173443</v>
      </c>
      <c r="B442" s="1">
        <v>20052006</v>
      </c>
      <c r="C442" s="1" t="s">
        <v>483</v>
      </c>
      <c r="D442" s="1">
        <v>131278</v>
      </c>
      <c r="E442" s="1" t="s">
        <v>484</v>
      </c>
      <c r="F442" s="1">
        <v>34203085</v>
      </c>
      <c r="G442" s="1">
        <v>1.83</v>
      </c>
      <c r="H442" s="1">
        <v>67.203446842017229</v>
      </c>
      <c r="I442" s="1">
        <v>-27.666374508494116</v>
      </c>
      <c r="J442" s="1">
        <v>15.91971644717235</v>
      </c>
      <c r="K442" s="1">
        <v>-65.050504900911321</v>
      </c>
      <c r="L442" s="1">
        <v>60.826871777094411</v>
      </c>
      <c r="M442" s="1">
        <v>124.55000305175781</v>
      </c>
      <c r="N442" s="1">
        <v>0.89239285060337603</v>
      </c>
      <c r="O442" s="1">
        <v>0.9329846751933194</v>
      </c>
      <c r="P442" s="1">
        <v>0.83258885386503123</v>
      </c>
      <c r="Q442" s="1">
        <v>0.87858927590506397</v>
      </c>
      <c r="R442" s="1">
        <v>0.96533690096206171</v>
      </c>
      <c r="S442" s="1">
        <v>0.84813464882069622</v>
      </c>
      <c r="T442" s="1">
        <v>0.83258885386503123</v>
      </c>
      <c r="U442" s="1">
        <v>0.84813464882069622</v>
      </c>
      <c r="V442" s="1">
        <v>406.790663</v>
      </c>
      <c r="W442" s="1">
        <v>255.106009</v>
      </c>
      <c r="X442" s="1">
        <v>262.000766</v>
      </c>
      <c r="Y442" s="1">
        <v>74463.375599999999</v>
      </c>
      <c r="Z442" s="7">
        <v>2.4918517661999999</v>
      </c>
      <c r="AA442" s="7">
        <v>2.1605286578</v>
      </c>
      <c r="AB442" s="7" t="s">
        <v>444</v>
      </c>
      <c r="AC442" s="7" t="s">
        <v>445</v>
      </c>
      <c r="AD442" s="7">
        <v>2.3533777763999999</v>
      </c>
    </row>
    <row r="443" spans="1:30" x14ac:dyDescent="0.25">
      <c r="A443" s="1">
        <v>175541</v>
      </c>
      <c r="B443" s="1">
        <v>20053006</v>
      </c>
      <c r="C443" s="1" t="s">
        <v>479</v>
      </c>
      <c r="D443" s="1">
        <v>131283</v>
      </c>
      <c r="E443" s="1" t="s">
        <v>480</v>
      </c>
      <c r="F443" s="1">
        <v>34203085</v>
      </c>
      <c r="G443" s="1">
        <v>1.83</v>
      </c>
      <c r="H443" s="1">
        <v>60.592042998952394</v>
      </c>
      <c r="I443" s="1">
        <v>-18.651614083988342</v>
      </c>
      <c r="J443" s="1">
        <v>21.800044836440971</v>
      </c>
      <c r="K443" s="1">
        <v>-59.66810576705884</v>
      </c>
      <c r="L443" s="1">
        <v>53.157766165668889</v>
      </c>
      <c r="M443" s="1">
        <v>132.83750915527344</v>
      </c>
      <c r="N443" s="1">
        <v>0.87463390895298543</v>
      </c>
      <c r="O443" s="1">
        <v>0.9329846751933194</v>
      </c>
      <c r="P443" s="1">
        <v>0.81602003345756435</v>
      </c>
      <c r="Q443" s="1">
        <v>0.85195086342947812</v>
      </c>
      <c r="R443" s="1">
        <v>0.96533690096206171</v>
      </c>
      <c r="S443" s="1">
        <v>0.82241960627496513</v>
      </c>
      <c r="T443" s="1">
        <v>0.81602003345756435</v>
      </c>
      <c r="U443" s="1">
        <v>0.82241960627496513</v>
      </c>
      <c r="V443" s="1">
        <v>406.790663</v>
      </c>
      <c r="W443" s="1">
        <v>255.106009</v>
      </c>
      <c r="X443" s="1">
        <v>262.000766</v>
      </c>
      <c r="Y443" s="1">
        <v>74463.375599999999</v>
      </c>
      <c r="Z443" s="7">
        <v>2.9161091411000002</v>
      </c>
      <c r="AA443" s="7">
        <v>2.4356262588000002</v>
      </c>
      <c r="AB443" s="7" t="s">
        <v>444</v>
      </c>
      <c r="AC443" s="7" t="s">
        <v>445</v>
      </c>
      <c r="AD443" s="7">
        <v>2.5831181682</v>
      </c>
    </row>
    <row r="444" spans="1:30" x14ac:dyDescent="0.25">
      <c r="A444" s="1">
        <v>177639</v>
      </c>
      <c r="B444" s="1">
        <v>20054006</v>
      </c>
      <c r="C444" s="1" t="s">
        <v>481</v>
      </c>
      <c r="D444" s="1">
        <v>131288</v>
      </c>
      <c r="E444" s="1" t="s">
        <v>482</v>
      </c>
      <c r="F444" s="1">
        <v>34203085</v>
      </c>
      <c r="G444" s="1">
        <v>1.83</v>
      </c>
      <c r="H444" s="1">
        <v>37.836511606559156</v>
      </c>
      <c r="I444" s="1">
        <v>-11.993640018362321</v>
      </c>
      <c r="J444" s="1">
        <v>15.046477227649913</v>
      </c>
      <c r="K444" s="1">
        <v>-37.203028316011981</v>
      </c>
      <c r="L444" s="1">
        <v>33.000852622549047</v>
      </c>
      <c r="M444" s="1">
        <v>119.41749572753906</v>
      </c>
      <c r="N444" s="1">
        <v>0.90208224246376456</v>
      </c>
      <c r="O444" s="1">
        <v>0.9329846751933194</v>
      </c>
      <c r="P444" s="1">
        <v>0.84162890798271661</v>
      </c>
      <c r="Q444" s="1">
        <v>0.89333158794202294</v>
      </c>
      <c r="R444" s="1">
        <v>0.96533690096206171</v>
      </c>
      <c r="S444" s="1">
        <v>0.86236594663546995</v>
      </c>
      <c r="T444" s="1">
        <v>0.84162890798271661</v>
      </c>
      <c r="U444" s="1">
        <v>0.86236594663546995</v>
      </c>
      <c r="V444" s="1">
        <v>406.790663</v>
      </c>
      <c r="W444" s="1">
        <v>255.106009</v>
      </c>
      <c r="X444" s="1">
        <v>262.000766</v>
      </c>
      <c r="Y444" s="1">
        <v>74463.375599999999</v>
      </c>
      <c r="Z444" s="7">
        <v>5.5060316541000001</v>
      </c>
      <c r="AA444" s="7">
        <v>4.6745345344000002</v>
      </c>
      <c r="AB444" s="7" t="s">
        <v>444</v>
      </c>
      <c r="AC444" s="7" t="s">
        <v>445</v>
      </c>
      <c r="AD444" s="7">
        <v>4.9271362725000003</v>
      </c>
    </row>
    <row r="445" spans="1:30" x14ac:dyDescent="0.25">
      <c r="A445" s="1">
        <v>179737</v>
      </c>
      <c r="B445" s="1">
        <v>20055006</v>
      </c>
      <c r="C445" s="1" t="s">
        <v>487</v>
      </c>
      <c r="D445" s="1">
        <v>131293</v>
      </c>
      <c r="E445" s="1" t="s">
        <v>482</v>
      </c>
      <c r="F445" s="1">
        <v>34203085</v>
      </c>
      <c r="G445" s="1">
        <v>1.83</v>
      </c>
      <c r="H445" s="1">
        <v>44.611974514988866</v>
      </c>
      <c r="I445" s="1">
        <v>-19.32486706835315</v>
      </c>
      <c r="J445" s="1">
        <v>12.680875431239933</v>
      </c>
      <c r="K445" s="1">
        <v>-43.13031302988442</v>
      </c>
      <c r="L445" s="1">
        <v>39.820608100055232</v>
      </c>
      <c r="M445" s="1">
        <v>116.6824951171875</v>
      </c>
      <c r="N445" s="1">
        <v>0.90568092747738504</v>
      </c>
      <c r="O445" s="1">
        <v>0.9329846751933194</v>
      </c>
      <c r="P445" s="1">
        <v>0.84498642595127238</v>
      </c>
      <c r="Q445" s="1">
        <v>0.89908948396381572</v>
      </c>
      <c r="R445" s="1">
        <v>0.96533690096206171</v>
      </c>
      <c r="S445" s="1">
        <v>0.86792425613720914</v>
      </c>
      <c r="T445" s="1">
        <v>0.84498642595127238</v>
      </c>
      <c r="U445" s="1">
        <v>0.86792425613720914</v>
      </c>
      <c r="V445" s="1">
        <v>406.790663</v>
      </c>
      <c r="W445" s="1">
        <v>255.106009</v>
      </c>
      <c r="X445" s="1">
        <v>262.000766</v>
      </c>
      <c r="Y445" s="1">
        <v>74463.375599999999</v>
      </c>
      <c r="Z445" s="7">
        <v>4.4133054483</v>
      </c>
      <c r="AA445" s="7">
        <v>3.8319115467999998</v>
      </c>
      <c r="AB445" s="7" t="s">
        <v>444</v>
      </c>
      <c r="AC445" s="7" t="s">
        <v>445</v>
      </c>
      <c r="AD445" s="7">
        <v>4.1329813142000003</v>
      </c>
    </row>
    <row r="446" spans="1:30" x14ac:dyDescent="0.25">
      <c r="A446" s="1">
        <v>181835</v>
      </c>
      <c r="B446" s="1">
        <v>20056006</v>
      </c>
      <c r="C446" s="1" t="s">
        <v>485</v>
      </c>
      <c r="D446" s="1">
        <v>131298</v>
      </c>
      <c r="E446" s="1" t="s">
        <v>486</v>
      </c>
      <c r="F446" s="1">
        <v>34203085</v>
      </c>
      <c r="G446" s="1">
        <v>1.83</v>
      </c>
      <c r="H446" s="1">
        <v>47.252436091912323</v>
      </c>
      <c r="I446" s="1">
        <v>-23.538498637669289</v>
      </c>
      <c r="J446" s="1">
        <v>9.5749481159209893</v>
      </c>
      <c r="K446" s="1">
        <v>-44.641562987944958</v>
      </c>
      <c r="L446" s="1">
        <v>43.267755899145087</v>
      </c>
      <c r="M446" s="1">
        <v>114.66500091552734</v>
      </c>
      <c r="N446" s="1">
        <v>0.90833552511114846</v>
      </c>
      <c r="O446" s="1">
        <v>0.9329846751933194</v>
      </c>
      <c r="P446" s="1">
        <v>0.84746312486237807</v>
      </c>
      <c r="Q446" s="1">
        <v>0.90333684017783711</v>
      </c>
      <c r="R446" s="1">
        <v>0.96533690096206171</v>
      </c>
      <c r="S446" s="1">
        <v>0.87202438582213448</v>
      </c>
      <c r="T446" s="1">
        <v>0.84746312486237807</v>
      </c>
      <c r="U446" s="1">
        <v>0.87202438582213448</v>
      </c>
      <c r="V446" s="1">
        <v>406.790663</v>
      </c>
      <c r="W446" s="1">
        <v>255.106009</v>
      </c>
      <c r="X446" s="1">
        <v>262.000766</v>
      </c>
      <c r="Y446" s="1">
        <v>74463.375599999999</v>
      </c>
      <c r="Z446" s="7">
        <v>3.9966292697000001</v>
      </c>
      <c r="AA446" s="7">
        <v>3.5752759739000002</v>
      </c>
      <c r="AB446" s="7" t="s">
        <v>444</v>
      </c>
      <c r="AC446" s="7" t="s">
        <v>445</v>
      </c>
      <c r="AD446" s="7">
        <v>3.9737503127</v>
      </c>
    </row>
    <row r="447" spans="1:30" x14ac:dyDescent="0.25">
      <c r="A447" s="1">
        <v>183933</v>
      </c>
      <c r="B447" s="1">
        <v>20057006</v>
      </c>
      <c r="C447" s="1" t="s">
        <v>492</v>
      </c>
      <c r="D447" s="1">
        <v>131303</v>
      </c>
      <c r="E447" s="1" t="s">
        <v>493</v>
      </c>
      <c r="F447" s="1">
        <v>34203085</v>
      </c>
      <c r="G447" s="1">
        <v>1.83</v>
      </c>
      <c r="H447" s="1">
        <v>12.735609142118019</v>
      </c>
      <c r="I447" s="1">
        <v>-7.6184062515514483</v>
      </c>
      <c r="J447" s="1">
        <v>3.6293012564742728</v>
      </c>
      <c r="K447" s="1">
        <v>-12.893735644896411</v>
      </c>
      <c r="L447" s="1">
        <v>11.390933298788644</v>
      </c>
      <c r="M447" s="1">
        <v>34.474998474121094</v>
      </c>
      <c r="N447" s="1">
        <v>0.98877083460489912</v>
      </c>
      <c r="O447" s="1">
        <v>0.9329846751933194</v>
      </c>
      <c r="P447" s="1">
        <v>0.92250803596447917</v>
      </c>
      <c r="Q447" s="1">
        <v>0.98970659838782415</v>
      </c>
      <c r="R447" s="1">
        <v>0.96533690096206171</v>
      </c>
      <c r="S447" s="1">
        <v>0.95540030054940595</v>
      </c>
      <c r="T447" s="1">
        <v>0.92250803596447917</v>
      </c>
      <c r="U447" s="1">
        <v>0.95540030054940595</v>
      </c>
      <c r="V447" s="1">
        <v>406.790663</v>
      </c>
      <c r="W447" s="1">
        <v>255.106009</v>
      </c>
      <c r="X447" s="1">
        <v>262.000766</v>
      </c>
      <c r="Y447" s="1">
        <v>74463.375599999999</v>
      </c>
      <c r="Z447" s="7">
        <v>19.660058061000001</v>
      </c>
      <c r="AA447" s="7">
        <v>17.478687647000001</v>
      </c>
      <c r="AB447" s="7" t="s">
        <v>444</v>
      </c>
      <c r="AC447" s="7" t="s">
        <v>445</v>
      </c>
      <c r="AD447" s="7">
        <v>17.745367419000001</v>
      </c>
    </row>
    <row r="448" spans="1:30" x14ac:dyDescent="0.25">
      <c r="A448" s="1">
        <v>186031</v>
      </c>
      <c r="B448" s="1">
        <v>20058006</v>
      </c>
      <c r="C448" s="1" t="s">
        <v>490</v>
      </c>
      <c r="D448" s="1">
        <v>131308</v>
      </c>
      <c r="E448" s="1" t="s">
        <v>491</v>
      </c>
      <c r="F448" s="1">
        <v>34203085</v>
      </c>
      <c r="G448" s="1">
        <v>1.83</v>
      </c>
      <c r="H448" s="1">
        <v>12.45012505810317</v>
      </c>
      <c r="I448" s="1">
        <v>0.55816869200817365</v>
      </c>
      <c r="J448" s="1">
        <v>10.162200356669107</v>
      </c>
      <c r="K448" s="1">
        <v>-12.389793399804239</v>
      </c>
      <c r="L448" s="1">
        <v>12.685683223856673</v>
      </c>
      <c r="M448" s="1">
        <v>64.709999084472656</v>
      </c>
      <c r="N448" s="1">
        <v>0.96357500076293945</v>
      </c>
      <c r="O448" s="1">
        <v>0.9329846751933194</v>
      </c>
      <c r="P448" s="1">
        <v>0.89900070911121355</v>
      </c>
      <c r="Q448" s="1">
        <v>0.96661041736602782</v>
      </c>
      <c r="R448" s="1">
        <v>0.96533690096206171</v>
      </c>
      <c r="S448" s="1">
        <v>0.9331047047377663</v>
      </c>
      <c r="T448" s="1">
        <v>0.89900070911121355</v>
      </c>
      <c r="U448" s="1">
        <v>0.9331047047377663</v>
      </c>
      <c r="V448" s="1">
        <v>406.790663</v>
      </c>
      <c r="W448" s="1">
        <v>255.106009</v>
      </c>
      <c r="X448" s="1">
        <v>262.000766</v>
      </c>
      <c r="Y448" s="1">
        <v>74463.375599999999</v>
      </c>
      <c r="Z448" s="7">
        <v>17.078685944</v>
      </c>
      <c r="AA448" s="7">
        <v>17.420737294999999</v>
      </c>
      <c r="AB448" s="7">
        <v>409.88023436999998</v>
      </c>
      <c r="AC448" s="7" t="s">
        <v>445</v>
      </c>
      <c r="AD448" s="7">
        <v>18.010718485999998</v>
      </c>
    </row>
    <row r="449" spans="1:30" x14ac:dyDescent="0.25">
      <c r="A449" s="1">
        <v>188129</v>
      </c>
      <c r="B449" s="1">
        <v>20093006</v>
      </c>
      <c r="C449" s="1" t="s">
        <v>494</v>
      </c>
      <c r="D449" s="1">
        <v>131326</v>
      </c>
      <c r="E449" s="1" t="s">
        <v>495</v>
      </c>
      <c r="F449" s="1">
        <v>34203085</v>
      </c>
      <c r="G449" s="1">
        <v>1.83</v>
      </c>
      <c r="H449" s="1">
        <v>49.067155797412248</v>
      </c>
      <c r="I449" s="1">
        <v>-18.896089286718798</v>
      </c>
      <c r="J449" s="1">
        <v>14.122858971054878</v>
      </c>
      <c r="K449" s="1">
        <v>-48.081205694511496</v>
      </c>
      <c r="L449" s="1">
        <v>43.750634100483389</v>
      </c>
      <c r="M449" s="1">
        <v>120.83999633789063</v>
      </c>
      <c r="N449" s="1">
        <v>0.90021053113435467</v>
      </c>
      <c r="O449" s="1">
        <v>0.9329846751933194</v>
      </c>
      <c r="P449" s="1">
        <v>0.83988262999599139</v>
      </c>
      <c r="Q449" s="1">
        <v>0.89033684981496708</v>
      </c>
      <c r="R449" s="1">
        <v>0.96533690096206171</v>
      </c>
      <c r="S449" s="1">
        <v>0.85947501541270488</v>
      </c>
      <c r="T449" s="1">
        <v>0.83988262999599139</v>
      </c>
      <c r="U449" s="1">
        <v>0.85947501541270488</v>
      </c>
      <c r="V449" s="1">
        <v>406.790663</v>
      </c>
      <c r="W449" s="1">
        <v>255.106009</v>
      </c>
      <c r="X449" s="1">
        <v>262.000766</v>
      </c>
      <c r="Y449" s="1">
        <v>74463.375599999999</v>
      </c>
      <c r="Z449" s="7">
        <v>3.8972800091000002</v>
      </c>
      <c r="AA449" s="7">
        <v>3.3666502018000002</v>
      </c>
      <c r="AB449" s="7" t="s">
        <v>444</v>
      </c>
      <c r="AC449" s="7" t="s">
        <v>445</v>
      </c>
      <c r="AD449" s="7">
        <v>3.576630083</v>
      </c>
    </row>
    <row r="450" spans="1:30" x14ac:dyDescent="0.25">
      <c r="A450" s="1">
        <v>190227</v>
      </c>
      <c r="B450" s="1">
        <v>21051006</v>
      </c>
      <c r="C450" s="1" t="s">
        <v>494</v>
      </c>
      <c r="D450" s="1">
        <v>131354</v>
      </c>
      <c r="E450" s="1" t="s">
        <v>495</v>
      </c>
      <c r="F450" s="1">
        <v>34203085</v>
      </c>
      <c r="G450" s="1">
        <v>1.83</v>
      </c>
      <c r="H450" s="1">
        <v>51.99722880396542</v>
      </c>
      <c r="I450" s="1">
        <v>-22.046200533227072</v>
      </c>
      <c r="J450" s="1">
        <v>12.188415795313716</v>
      </c>
      <c r="K450" s="1">
        <v>-50.518914845869062</v>
      </c>
      <c r="L450" s="1">
        <v>47.101036510731397</v>
      </c>
      <c r="M450" s="1">
        <v>120.83999633789063</v>
      </c>
      <c r="N450" s="1">
        <v>0.90021053113435467</v>
      </c>
      <c r="O450" s="1">
        <v>0.9329846751933194</v>
      </c>
      <c r="P450" s="1">
        <v>0.83988262999599139</v>
      </c>
      <c r="Q450" s="1">
        <v>0.89033684981496708</v>
      </c>
      <c r="R450" s="1">
        <v>0.96533690096206171</v>
      </c>
      <c r="S450" s="1">
        <v>0.85947501541270488</v>
      </c>
      <c r="T450" s="1">
        <v>0.83988262999599139</v>
      </c>
      <c r="U450" s="1">
        <v>0.85947501541270488</v>
      </c>
      <c r="V450" s="1">
        <v>406.790663</v>
      </c>
      <c r="W450" s="1">
        <v>255.106009</v>
      </c>
      <c r="X450" s="1">
        <v>262.000766</v>
      </c>
      <c r="Y450" s="1">
        <v>74463.375599999999</v>
      </c>
      <c r="Z450" s="7">
        <v>3.5489254938000001</v>
      </c>
      <c r="AA450" s="7">
        <v>3.1205870138999998</v>
      </c>
      <c r="AB450" s="7" t="s">
        <v>444</v>
      </c>
      <c r="AC450" s="7" t="s">
        <v>445</v>
      </c>
      <c r="AD450" s="7">
        <v>3.355792144</v>
      </c>
    </row>
    <row r="451" spans="1:30" x14ac:dyDescent="0.25">
      <c r="A451" s="1">
        <v>192325</v>
      </c>
      <c r="B451" s="1">
        <v>26051006</v>
      </c>
      <c r="C451" s="1" t="s">
        <v>494</v>
      </c>
      <c r="D451" s="1">
        <v>131382</v>
      </c>
      <c r="E451" s="1" t="s">
        <v>495</v>
      </c>
      <c r="F451" s="1">
        <v>34203085</v>
      </c>
      <c r="G451" s="1">
        <v>1.83</v>
      </c>
      <c r="H451" s="1">
        <v>51.074140819222258</v>
      </c>
      <c r="I451" s="1">
        <v>-21.753110098780564</v>
      </c>
      <c r="J451" s="1">
        <v>11.951910075385282</v>
      </c>
      <c r="K451" s="1">
        <v>-49.610331218552879</v>
      </c>
      <c r="L451" s="1">
        <v>46.270793366505195</v>
      </c>
      <c r="M451" s="1">
        <v>120.83999633789063</v>
      </c>
      <c r="N451" s="1">
        <v>0.90021053113435467</v>
      </c>
      <c r="O451" s="1">
        <v>0.9329846751933194</v>
      </c>
      <c r="P451" s="1">
        <v>0.83988262999599139</v>
      </c>
      <c r="Q451" s="1">
        <v>0.89033684981496708</v>
      </c>
      <c r="R451" s="1">
        <v>0.96533690096206171</v>
      </c>
      <c r="S451" s="1">
        <v>0.85947501541270488</v>
      </c>
      <c r="T451" s="1">
        <v>0.83988262999599139</v>
      </c>
      <c r="U451" s="1">
        <v>0.85947501541270488</v>
      </c>
      <c r="V451" s="1">
        <v>406.790663</v>
      </c>
      <c r="W451" s="1">
        <v>255.106009</v>
      </c>
      <c r="X451" s="1">
        <v>262.000766</v>
      </c>
      <c r="Y451" s="1">
        <v>74463.375599999999</v>
      </c>
      <c r="Z451" s="7">
        <v>3.6305474832</v>
      </c>
      <c r="AA451" s="7">
        <v>3.1950604029999998</v>
      </c>
      <c r="AB451" s="7" t="s">
        <v>444</v>
      </c>
      <c r="AC451" s="7" t="s">
        <v>445</v>
      </c>
      <c r="AD451" s="7">
        <v>3.4355658791999999</v>
      </c>
    </row>
    <row r="452" spans="1:30" x14ac:dyDescent="0.25">
      <c r="A452" s="1">
        <v>99677</v>
      </c>
      <c r="B452" s="1">
        <v>20001000</v>
      </c>
      <c r="C452" s="1" t="s">
        <v>496</v>
      </c>
      <c r="D452" s="1">
        <v>131006</v>
      </c>
      <c r="E452" s="1" t="s">
        <v>497</v>
      </c>
      <c r="F452" s="1">
        <v>34203085</v>
      </c>
      <c r="G452" s="1">
        <v>1.83</v>
      </c>
      <c r="H452" s="1">
        <v>70.713538516505139</v>
      </c>
      <c r="I452" s="1">
        <v>-29.323293270451657</v>
      </c>
      <c r="J452" s="1">
        <v>17.304900548320024</v>
      </c>
      <c r="K452" s="1">
        <v>-67.428409282790312</v>
      </c>
      <c r="L452" s="1">
        <v>63.845004826781761</v>
      </c>
      <c r="M452" s="1">
        <v>29.722499847412109</v>
      </c>
      <c r="N452" s="1">
        <v>0.99273125012715657</v>
      </c>
      <c r="O452" s="1">
        <v>0.9329846751933194</v>
      </c>
      <c r="P452" s="1">
        <v>0.92620304295414313</v>
      </c>
      <c r="Q452" s="1">
        <v>0.99333697928322695</v>
      </c>
      <c r="R452" s="1">
        <v>0.96533690096206171</v>
      </c>
      <c r="S452" s="1">
        <v>0.95890484119228603</v>
      </c>
      <c r="T452" s="1">
        <v>0.92620304295414313</v>
      </c>
      <c r="U452" s="1">
        <v>0.95890484119228603</v>
      </c>
      <c r="V452" s="1">
        <v>406.790663</v>
      </c>
      <c r="W452" s="1">
        <v>255.106009</v>
      </c>
      <c r="X452" s="1">
        <v>262.000766</v>
      </c>
      <c r="Y452" s="1">
        <v>74463.375599999999</v>
      </c>
      <c r="Z452" s="7">
        <v>2.7008370890000002</v>
      </c>
      <c r="AA452" s="7">
        <v>2.3413680995999999</v>
      </c>
      <c r="AB452" s="7" t="s">
        <v>444</v>
      </c>
      <c r="AC452" s="7" t="s">
        <v>445</v>
      </c>
      <c r="AD452" s="7">
        <v>2.5988674403999998</v>
      </c>
    </row>
    <row r="453" spans="1:30" x14ac:dyDescent="0.25">
      <c r="A453" s="1">
        <v>101775</v>
      </c>
      <c r="B453" s="1">
        <v>20002000</v>
      </c>
      <c r="C453" s="1" t="s">
        <v>496</v>
      </c>
      <c r="D453" s="1">
        <v>131013</v>
      </c>
      <c r="E453" s="1" t="s">
        <v>497</v>
      </c>
      <c r="F453" s="1">
        <v>34203085</v>
      </c>
      <c r="G453" s="1">
        <v>1.83</v>
      </c>
      <c r="H453" s="1">
        <v>57.893313525557438</v>
      </c>
      <c r="I453" s="1">
        <v>-30.851594635019907</v>
      </c>
      <c r="J453" s="1">
        <v>6.5909196541197854</v>
      </c>
      <c r="K453" s="1">
        <v>-55.541856178016843</v>
      </c>
      <c r="L453" s="1">
        <v>54.896227544873277</v>
      </c>
      <c r="M453" s="1">
        <v>29.722499847412109</v>
      </c>
      <c r="N453" s="1">
        <v>0.99273125012715657</v>
      </c>
      <c r="O453" s="1">
        <v>0.9329846751933194</v>
      </c>
      <c r="P453" s="1">
        <v>0.92620304295414313</v>
      </c>
      <c r="Q453" s="1">
        <v>0.99333697928322695</v>
      </c>
      <c r="R453" s="1">
        <v>0.96533690096206171</v>
      </c>
      <c r="S453" s="1">
        <v>0.95890484119228603</v>
      </c>
      <c r="T453" s="1">
        <v>0.92620304295414313</v>
      </c>
      <c r="U453" s="1">
        <v>0.95890484119228603</v>
      </c>
      <c r="V453" s="1">
        <v>406.790663</v>
      </c>
      <c r="W453" s="1">
        <v>255.106009</v>
      </c>
      <c r="X453" s="1">
        <v>262.000766</v>
      </c>
      <c r="Y453" s="1">
        <v>74463.375599999999</v>
      </c>
      <c r="Z453" s="7">
        <v>3.3041201988000002</v>
      </c>
      <c r="AA453" s="7">
        <v>3.0812996773000001</v>
      </c>
      <c r="AB453" s="7" t="s">
        <v>444</v>
      </c>
      <c r="AC453" s="7" t="s">
        <v>445</v>
      </c>
      <c r="AD453" s="7">
        <v>3.3690636831999998</v>
      </c>
    </row>
    <row r="454" spans="1:30" x14ac:dyDescent="0.25">
      <c r="A454" s="1">
        <v>103873</v>
      </c>
      <c r="B454" s="1">
        <v>20003000</v>
      </c>
      <c r="C454" s="1" t="s">
        <v>498</v>
      </c>
      <c r="D454" s="1">
        <v>131021</v>
      </c>
      <c r="E454" s="1" t="s">
        <v>499</v>
      </c>
      <c r="F454" s="1">
        <v>34203085</v>
      </c>
      <c r="G454" s="1">
        <v>1.83</v>
      </c>
      <c r="H454" s="1">
        <v>35.645960986205573</v>
      </c>
      <c r="I454" s="1">
        <v>-23.740524405290806</v>
      </c>
      <c r="J454" s="1">
        <v>1.848468476557716</v>
      </c>
      <c r="K454" s="1">
        <v>-33.922984474503899</v>
      </c>
      <c r="L454" s="1">
        <v>34.765907870989274</v>
      </c>
      <c r="M454" s="1">
        <v>57.904998779296875</v>
      </c>
      <c r="N454" s="1">
        <v>0.96924583435058598</v>
      </c>
      <c r="O454" s="1">
        <v>0.9329846751933194</v>
      </c>
      <c r="P454" s="1">
        <v>0.90429150994405927</v>
      </c>
      <c r="Q454" s="1">
        <v>0.97180868148803712</v>
      </c>
      <c r="R454" s="1">
        <v>0.96533690096206171</v>
      </c>
      <c r="S454" s="1">
        <v>0.93812278091568901</v>
      </c>
      <c r="T454" s="1">
        <v>0.90429150994405927</v>
      </c>
      <c r="U454" s="1">
        <v>0.93812278091568901</v>
      </c>
      <c r="V454" s="1">
        <v>406.790663</v>
      </c>
      <c r="W454" s="1">
        <v>255.106009</v>
      </c>
      <c r="X454" s="1">
        <v>262.000766</v>
      </c>
      <c r="Y454" s="1">
        <v>74463.375599999999</v>
      </c>
      <c r="Z454" s="7">
        <v>5.6355292353999999</v>
      </c>
      <c r="AA454" s="7">
        <v>5.4717065185999996</v>
      </c>
      <c r="AB454" s="7" t="s">
        <v>444</v>
      </c>
      <c r="AC454" s="7" t="s">
        <v>445</v>
      </c>
      <c r="AD454" s="7">
        <v>5.9842047203000002</v>
      </c>
    </row>
    <row r="455" spans="1:30" x14ac:dyDescent="0.25">
      <c r="A455" s="1">
        <v>105971</v>
      </c>
      <c r="B455" s="1">
        <v>20004000</v>
      </c>
      <c r="C455" s="1" t="s">
        <v>498</v>
      </c>
      <c r="D455" s="1">
        <v>131030</v>
      </c>
      <c r="E455" s="1" t="s">
        <v>499</v>
      </c>
      <c r="F455" s="1">
        <v>34203085</v>
      </c>
      <c r="G455" s="1">
        <v>1.83</v>
      </c>
      <c r="H455" s="1">
        <v>26.714473943515443</v>
      </c>
      <c r="I455" s="1">
        <v>-20.48019138705267</v>
      </c>
      <c r="J455" s="1">
        <v>-1.8464410716335027</v>
      </c>
      <c r="K455" s="1">
        <v>-26.423847379630789</v>
      </c>
      <c r="L455" s="1">
        <v>27.690769758463738</v>
      </c>
      <c r="M455" s="1">
        <v>57.904998779296875</v>
      </c>
      <c r="N455" s="1">
        <v>0.96924583435058598</v>
      </c>
      <c r="O455" s="1">
        <v>0.9329846751933194</v>
      </c>
      <c r="P455" s="1">
        <v>0.90429150994405927</v>
      </c>
      <c r="Q455" s="1">
        <v>0.97180868148803712</v>
      </c>
      <c r="R455" s="1">
        <v>0.96533690096206171</v>
      </c>
      <c r="S455" s="1">
        <v>0.93812278091568901</v>
      </c>
      <c r="T455" s="1">
        <v>0.90429150994405927</v>
      </c>
      <c r="U455" s="1">
        <v>0.93812278091568901</v>
      </c>
      <c r="V455" s="1">
        <v>406.790663</v>
      </c>
      <c r="W455" s="1">
        <v>255.106009</v>
      </c>
      <c r="X455" s="1">
        <v>262.000766</v>
      </c>
      <c r="Y455" s="1">
        <v>74463.375599999999</v>
      </c>
      <c r="Z455" s="7">
        <v>7.3309420462999997</v>
      </c>
      <c r="AA455" s="7">
        <v>7.6354011147999996</v>
      </c>
      <c r="AB455" s="7" t="s">
        <v>444</v>
      </c>
      <c r="AC455" s="7">
        <v>127.31444877</v>
      </c>
      <c r="AD455" s="7">
        <v>7.9663350264000004</v>
      </c>
    </row>
    <row r="456" spans="1:30" x14ac:dyDescent="0.25">
      <c r="A456" s="1">
        <v>108069</v>
      </c>
      <c r="B456" s="1">
        <v>20005000</v>
      </c>
      <c r="C456" s="1" t="s">
        <v>496</v>
      </c>
      <c r="D456" s="1">
        <v>131038</v>
      </c>
      <c r="E456" s="1" t="s">
        <v>497</v>
      </c>
      <c r="F456" s="1">
        <v>34203085</v>
      </c>
      <c r="G456" s="1">
        <v>1.83</v>
      </c>
      <c r="H456" s="1">
        <v>73.270515414743201</v>
      </c>
      <c r="I456" s="1">
        <v>-30.024386720911625</v>
      </c>
      <c r="J456" s="1">
        <v>18.679866070881097</v>
      </c>
      <c r="K456" s="1">
        <v>-69.988310605092877</v>
      </c>
      <c r="L456" s="1">
        <v>65.945603705299547</v>
      </c>
      <c r="M456" s="1">
        <v>29.722499847412109</v>
      </c>
      <c r="N456" s="1">
        <v>0.99273125012715657</v>
      </c>
      <c r="O456" s="1">
        <v>0.9329846751933194</v>
      </c>
      <c r="P456" s="1">
        <v>0.92620304295414313</v>
      </c>
      <c r="Q456" s="1">
        <v>0.99333697928322695</v>
      </c>
      <c r="R456" s="1">
        <v>0.96533690096206171</v>
      </c>
      <c r="S456" s="1">
        <v>0.95890484119228603</v>
      </c>
      <c r="T456" s="1">
        <v>0.92620304295414313</v>
      </c>
      <c r="U456" s="1">
        <v>0.95890484119228603</v>
      </c>
      <c r="V456" s="1">
        <v>406.790663</v>
      </c>
      <c r="W456" s="1">
        <v>255.106009</v>
      </c>
      <c r="X456" s="1">
        <v>262.000766</v>
      </c>
      <c r="Y456" s="1">
        <v>74463.375599999999</v>
      </c>
      <c r="Z456" s="7">
        <v>2.5829524415999998</v>
      </c>
      <c r="AA456" s="7">
        <v>2.2247618359999999</v>
      </c>
      <c r="AB456" s="7" t="s">
        <v>444</v>
      </c>
      <c r="AC456" s="7" t="s">
        <v>445</v>
      </c>
      <c r="AD456" s="7">
        <v>2.4672348086000002</v>
      </c>
    </row>
    <row r="457" spans="1:30" x14ac:dyDescent="0.25">
      <c r="A457" s="1">
        <v>110167</v>
      </c>
      <c r="B457" s="1">
        <v>20006000</v>
      </c>
      <c r="C457" s="1" t="s">
        <v>496</v>
      </c>
      <c r="D457" s="1">
        <v>131045</v>
      </c>
      <c r="E457" s="1" t="s">
        <v>497</v>
      </c>
      <c r="F457" s="1">
        <v>34203085</v>
      </c>
      <c r="G457" s="1">
        <v>1.83</v>
      </c>
      <c r="H457" s="1">
        <v>60.648471743462807</v>
      </c>
      <c r="I457" s="1">
        <v>-27.739311856256194</v>
      </c>
      <c r="J457" s="1">
        <v>11.952631126040778</v>
      </c>
      <c r="K457" s="1">
        <v>-58.564153304861577</v>
      </c>
      <c r="L457" s="1">
        <v>55.643849291353007</v>
      </c>
      <c r="M457" s="1">
        <v>29.722499847412109</v>
      </c>
      <c r="N457" s="1">
        <v>0.99273125012715657</v>
      </c>
      <c r="O457" s="1">
        <v>0.9329846751933194</v>
      </c>
      <c r="P457" s="1">
        <v>0.92620304295414313</v>
      </c>
      <c r="Q457" s="1">
        <v>0.99333697928322695</v>
      </c>
      <c r="R457" s="1">
        <v>0.96533690096206171</v>
      </c>
      <c r="S457" s="1">
        <v>0.95890484119228603</v>
      </c>
      <c r="T457" s="1">
        <v>0.92620304295414313</v>
      </c>
      <c r="U457" s="1">
        <v>0.95890484119228603</v>
      </c>
      <c r="V457" s="1">
        <v>406.790663</v>
      </c>
      <c r="W457" s="1">
        <v>255.106009</v>
      </c>
      <c r="X457" s="1">
        <v>262.000766</v>
      </c>
      <c r="Y457" s="1">
        <v>74463.375599999999</v>
      </c>
      <c r="Z457" s="7">
        <v>3.2462907368999998</v>
      </c>
      <c r="AA457" s="7">
        <v>2.8958930872000002</v>
      </c>
      <c r="AB457" s="7" t="s">
        <v>444</v>
      </c>
      <c r="AC457" s="7" t="s">
        <v>445</v>
      </c>
      <c r="AD457" s="7">
        <v>3.1435911394999998</v>
      </c>
    </row>
    <row r="458" spans="1:30" x14ac:dyDescent="0.25">
      <c r="A458" s="1">
        <v>112265</v>
      </c>
      <c r="B458" s="1">
        <v>20007000</v>
      </c>
      <c r="C458" s="1" t="s">
        <v>498</v>
      </c>
      <c r="D458" s="1">
        <v>131053</v>
      </c>
      <c r="E458" s="1" t="s">
        <v>499</v>
      </c>
      <c r="F458" s="1">
        <v>34203085</v>
      </c>
      <c r="G458" s="1">
        <v>1.83</v>
      </c>
      <c r="H458" s="1">
        <v>35.555677497369707</v>
      </c>
      <c r="I458" s="1">
        <v>-23.542503688198568</v>
      </c>
      <c r="J458" s="1">
        <v>2.1750440415309731</v>
      </c>
      <c r="K458" s="1">
        <v>-34.010229396023817</v>
      </c>
      <c r="L458" s="1">
        <v>34.527492175878947</v>
      </c>
      <c r="M458" s="1">
        <v>57.904998779296875</v>
      </c>
      <c r="N458" s="1">
        <v>0.96924583435058598</v>
      </c>
      <c r="O458" s="1">
        <v>0.9329846751933194</v>
      </c>
      <c r="P458" s="1">
        <v>0.90429150994405927</v>
      </c>
      <c r="Q458" s="1">
        <v>0.97180868148803712</v>
      </c>
      <c r="R458" s="1">
        <v>0.96533690096206171</v>
      </c>
      <c r="S458" s="1">
        <v>0.93812278091568901</v>
      </c>
      <c r="T458" s="1">
        <v>0.90429150994405927</v>
      </c>
      <c r="U458" s="1">
        <v>0.93812278091568901</v>
      </c>
      <c r="V458" s="1">
        <v>406.790663</v>
      </c>
      <c r="W458" s="1">
        <v>255.106009</v>
      </c>
      <c r="X458" s="1">
        <v>262.000766</v>
      </c>
      <c r="Y458" s="1">
        <v>74463.375599999999</v>
      </c>
      <c r="Z458" s="7">
        <v>5.6813482108000004</v>
      </c>
      <c r="AA458" s="7">
        <v>5.4881395690000003</v>
      </c>
      <c r="AB458" s="7" t="s">
        <v>444</v>
      </c>
      <c r="AC458" s="7" t="s">
        <v>445</v>
      </c>
      <c r="AD458" s="7">
        <v>5.9662884519999997</v>
      </c>
    </row>
    <row r="459" spans="1:30" x14ac:dyDescent="0.25">
      <c r="A459" s="1">
        <v>114363</v>
      </c>
      <c r="B459" s="1">
        <v>20008000</v>
      </c>
      <c r="C459" s="1" t="s">
        <v>498</v>
      </c>
      <c r="D459" s="1">
        <v>131062</v>
      </c>
      <c r="E459" s="1" t="s">
        <v>499</v>
      </c>
      <c r="F459" s="1">
        <v>34203085</v>
      </c>
      <c r="G459" s="1">
        <v>1.83</v>
      </c>
      <c r="H459" s="1">
        <v>31.368182421316703</v>
      </c>
      <c r="I459" s="1">
        <v>-23.683708190975935</v>
      </c>
      <c r="J459" s="1">
        <v>-1.5682707998896945</v>
      </c>
      <c r="K459" s="1">
        <v>-31.315353618062389</v>
      </c>
      <c r="L459" s="1">
        <v>32.190778940083966</v>
      </c>
      <c r="M459" s="1">
        <v>57.904998779296875</v>
      </c>
      <c r="N459" s="1">
        <v>0.96924583435058598</v>
      </c>
      <c r="O459" s="1">
        <v>0.9329846751933194</v>
      </c>
      <c r="P459" s="1">
        <v>0.90429150994405927</v>
      </c>
      <c r="Q459" s="1">
        <v>0.97180868148803712</v>
      </c>
      <c r="R459" s="1">
        <v>0.96533690096206171</v>
      </c>
      <c r="S459" s="1">
        <v>0.93812278091568901</v>
      </c>
      <c r="T459" s="1">
        <v>0.90429150994405927</v>
      </c>
      <c r="U459" s="1">
        <v>0.93812278091568901</v>
      </c>
      <c r="V459" s="1">
        <v>406.790663</v>
      </c>
      <c r="W459" s="1">
        <v>255.106009</v>
      </c>
      <c r="X459" s="1">
        <v>262.000766</v>
      </c>
      <c r="Y459" s="1">
        <v>74463.375599999999</v>
      </c>
      <c r="Z459" s="7">
        <v>6.1663440796</v>
      </c>
      <c r="AA459" s="7">
        <v>6.3542736705999996</v>
      </c>
      <c r="AB459" s="7" t="s">
        <v>444</v>
      </c>
      <c r="AC459" s="7">
        <v>150.07408000999999</v>
      </c>
      <c r="AD459" s="7">
        <v>6.5657797508</v>
      </c>
    </row>
    <row r="460" spans="1:30" x14ac:dyDescent="0.25">
      <c r="A460" s="1">
        <v>117545</v>
      </c>
      <c r="B460" s="1">
        <v>20009000</v>
      </c>
      <c r="C460" s="1" t="s">
        <v>500</v>
      </c>
      <c r="D460" s="1">
        <v>131072</v>
      </c>
      <c r="E460" s="1" t="s">
        <v>501</v>
      </c>
      <c r="F460" s="1">
        <v>34203085</v>
      </c>
      <c r="G460" s="1">
        <v>1.83</v>
      </c>
      <c r="H460" s="1">
        <v>56.806245706060068</v>
      </c>
      <c r="I460" s="1">
        <v>-11.501754926190564</v>
      </c>
      <c r="J460" s="1">
        <v>24.895451740413638</v>
      </c>
      <c r="K460" s="1">
        <v>-54.201630471670242</v>
      </c>
      <c r="L460" s="1">
        <v>49.467655838536359</v>
      </c>
      <c r="M460" s="1">
        <v>10.050000190734863</v>
      </c>
      <c r="N460" s="1">
        <v>1</v>
      </c>
      <c r="O460" s="1">
        <v>0.9329846751933194</v>
      </c>
      <c r="P460" s="1">
        <v>0.9329846751933194</v>
      </c>
      <c r="Q460" s="1">
        <v>1</v>
      </c>
      <c r="R460" s="1">
        <v>0.96533690096206171</v>
      </c>
      <c r="S460" s="1">
        <v>0.96533690096206171</v>
      </c>
      <c r="T460" s="1">
        <v>0.9329846751933194</v>
      </c>
      <c r="U460" s="1">
        <v>0.96533690096206171</v>
      </c>
      <c r="V460" s="1">
        <v>406.790663</v>
      </c>
      <c r="W460" s="1">
        <v>255.106009</v>
      </c>
      <c r="X460" s="1">
        <v>262.000766</v>
      </c>
      <c r="Y460" s="1">
        <v>74463.375599999999</v>
      </c>
      <c r="Z460" s="7">
        <v>3.8114266364999998</v>
      </c>
      <c r="AA460" s="7">
        <v>3.1898561327000001</v>
      </c>
      <c r="AB460" s="7" t="s">
        <v>444</v>
      </c>
      <c r="AC460" s="7" t="s">
        <v>445</v>
      </c>
      <c r="AD460" s="7">
        <v>3.5098772387000001</v>
      </c>
    </row>
    <row r="461" spans="1:30" x14ac:dyDescent="0.25">
      <c r="A461" s="1">
        <v>117546</v>
      </c>
      <c r="B461" s="1">
        <v>20009000</v>
      </c>
      <c r="C461" s="1" t="s">
        <v>496</v>
      </c>
      <c r="D461" s="1">
        <v>131073</v>
      </c>
      <c r="E461" s="1" t="s">
        <v>497</v>
      </c>
      <c r="F461" s="1">
        <v>34203085</v>
      </c>
      <c r="G461" s="1">
        <v>1.83</v>
      </c>
      <c r="H461" s="1">
        <v>63.619630919583344</v>
      </c>
      <c r="I461" s="1">
        <v>-28.425873560132196</v>
      </c>
      <c r="J461" s="1">
        <v>12.471726077437388</v>
      </c>
      <c r="K461" s="1">
        <v>-60.366915309790855</v>
      </c>
      <c r="L461" s="1">
        <v>58.392535571103835</v>
      </c>
      <c r="M461" s="1">
        <v>29.722499847412109</v>
      </c>
      <c r="N461" s="1">
        <v>0.99273125012715657</v>
      </c>
      <c r="O461" s="1">
        <v>0.9329846751933194</v>
      </c>
      <c r="P461" s="1">
        <v>0.92620304295414313</v>
      </c>
      <c r="Q461" s="1">
        <v>0.99333697928322695</v>
      </c>
      <c r="R461" s="1">
        <v>0.96533690096206171</v>
      </c>
      <c r="S461" s="1">
        <v>0.95890484119228603</v>
      </c>
      <c r="T461" s="1">
        <v>0.92620304295414313</v>
      </c>
      <c r="U461" s="1">
        <v>0.95890484119228603</v>
      </c>
      <c r="V461" s="1">
        <v>406.790663</v>
      </c>
      <c r="W461" s="1">
        <v>255.106009</v>
      </c>
      <c r="X461" s="1">
        <v>262.000766</v>
      </c>
      <c r="Y461" s="1">
        <v>74463.375599999999</v>
      </c>
      <c r="Z461" s="7">
        <v>3.0464069507999998</v>
      </c>
      <c r="AA461" s="7">
        <v>2.7139473837999999</v>
      </c>
      <c r="AB461" s="7" t="s">
        <v>444</v>
      </c>
      <c r="AC461" s="7" t="s">
        <v>445</v>
      </c>
      <c r="AD461" s="7">
        <v>3.0198493741000001</v>
      </c>
    </row>
    <row r="462" spans="1:30" x14ac:dyDescent="0.25">
      <c r="A462" s="1">
        <v>121741</v>
      </c>
      <c r="B462" s="1">
        <v>20010000</v>
      </c>
      <c r="C462" s="1" t="s">
        <v>500</v>
      </c>
      <c r="D462" s="1">
        <v>131082</v>
      </c>
      <c r="E462" s="1" t="s">
        <v>501</v>
      </c>
      <c r="F462" s="1">
        <v>34203085</v>
      </c>
      <c r="G462" s="1">
        <v>1.83</v>
      </c>
      <c r="H462" s="1">
        <v>50.896406762802137</v>
      </c>
      <c r="I462" s="1">
        <v>-17.883236399481937</v>
      </c>
      <c r="J462" s="1">
        <v>13.96727597100346</v>
      </c>
      <c r="K462" s="1">
        <v>-47.745191757680459</v>
      </c>
      <c r="L462" s="1">
        <v>45.553883680810394</v>
      </c>
      <c r="M462" s="1">
        <v>10.050000190734863</v>
      </c>
      <c r="N462" s="1">
        <v>1</v>
      </c>
      <c r="O462" s="1">
        <v>0.9329846751933194</v>
      </c>
      <c r="P462" s="1">
        <v>0.9329846751933194</v>
      </c>
      <c r="Q462" s="1">
        <v>1</v>
      </c>
      <c r="R462" s="1">
        <v>0.96533690096206171</v>
      </c>
      <c r="S462" s="1">
        <v>0.96533690096206171</v>
      </c>
      <c r="T462" s="1">
        <v>0.9329846751933194</v>
      </c>
      <c r="U462" s="1">
        <v>0.96533690096206171</v>
      </c>
      <c r="V462" s="1">
        <v>406.790663</v>
      </c>
      <c r="W462" s="1">
        <v>255.106009</v>
      </c>
      <c r="X462" s="1">
        <v>262.000766</v>
      </c>
      <c r="Y462" s="1">
        <v>74463.375599999999</v>
      </c>
      <c r="Z462" s="7">
        <v>4.2248014377000001</v>
      </c>
      <c r="AA462" s="7">
        <v>3.6763614974999999</v>
      </c>
      <c r="AB462" s="7" t="s">
        <v>444</v>
      </c>
      <c r="AC462" s="7" t="s">
        <v>445</v>
      </c>
      <c r="AD462" s="7">
        <v>4.1197343768000003</v>
      </c>
    </row>
    <row r="463" spans="1:30" x14ac:dyDescent="0.25">
      <c r="A463" s="1">
        <v>121742</v>
      </c>
      <c r="B463" s="1">
        <v>20010000</v>
      </c>
      <c r="C463" s="1" t="s">
        <v>496</v>
      </c>
      <c r="D463" s="1">
        <v>131083</v>
      </c>
      <c r="E463" s="1" t="s">
        <v>497</v>
      </c>
      <c r="F463" s="1">
        <v>34203085</v>
      </c>
      <c r="G463" s="1">
        <v>1.83</v>
      </c>
      <c r="H463" s="1">
        <v>57.71534146210022</v>
      </c>
      <c r="I463" s="1">
        <v>-34.746685840793816</v>
      </c>
      <c r="J463" s="1">
        <v>1.5380013433859037</v>
      </c>
      <c r="K463" s="1">
        <v>-53.971145267297338</v>
      </c>
      <c r="L463" s="1">
        <v>56.96397183750998</v>
      </c>
      <c r="M463" s="1">
        <v>29.722499847412109</v>
      </c>
      <c r="N463" s="1">
        <v>0.99273125012715657</v>
      </c>
      <c r="O463" s="1">
        <v>0.9329846751933194</v>
      </c>
      <c r="P463" s="1">
        <v>0.92620304295414313</v>
      </c>
      <c r="Q463" s="1">
        <v>0.99333697928322695</v>
      </c>
      <c r="R463" s="1">
        <v>0.96533690096206171</v>
      </c>
      <c r="S463" s="1">
        <v>0.95890484119228603</v>
      </c>
      <c r="T463" s="1">
        <v>0.92620304295414313</v>
      </c>
      <c r="U463" s="1">
        <v>0.95890484119228603</v>
      </c>
      <c r="V463" s="1">
        <v>406.790663</v>
      </c>
      <c r="W463" s="1">
        <v>255.106009</v>
      </c>
      <c r="X463" s="1">
        <v>262.000766</v>
      </c>
      <c r="Y463" s="1">
        <v>74463.375599999999</v>
      </c>
      <c r="Z463" s="7">
        <v>3.1478842537</v>
      </c>
      <c r="AA463" s="7">
        <v>3.0938848462999999</v>
      </c>
      <c r="AB463" s="7" t="s">
        <v>444</v>
      </c>
      <c r="AC463" s="7" t="s">
        <v>445</v>
      </c>
      <c r="AD463" s="7">
        <v>3.4962156264000002</v>
      </c>
    </row>
    <row r="464" spans="1:30" x14ac:dyDescent="0.25">
      <c r="A464" s="1">
        <v>124853</v>
      </c>
      <c r="B464" s="1">
        <v>20011000</v>
      </c>
      <c r="C464" s="1" t="s">
        <v>498</v>
      </c>
      <c r="D464" s="1">
        <v>131089</v>
      </c>
      <c r="E464" s="1" t="s">
        <v>499</v>
      </c>
      <c r="F464" s="1">
        <v>34203085</v>
      </c>
      <c r="G464" s="1">
        <v>1.83</v>
      </c>
      <c r="H464" s="1">
        <v>37.382013747377314</v>
      </c>
      <c r="I464" s="1">
        <v>-23.809320142352128</v>
      </c>
      <c r="J464" s="1">
        <v>2.955314577339017</v>
      </c>
      <c r="K464" s="1">
        <v>-35.474369279800989</v>
      </c>
      <c r="L464" s="1">
        <v>36.002466712808754</v>
      </c>
      <c r="M464" s="1">
        <v>57.904998779296875</v>
      </c>
      <c r="N464" s="1">
        <v>0.96924583435058598</v>
      </c>
      <c r="O464" s="1">
        <v>0.9329846751933194</v>
      </c>
      <c r="P464" s="1">
        <v>0.90429150994405927</v>
      </c>
      <c r="Q464" s="1">
        <v>0.97180868148803712</v>
      </c>
      <c r="R464" s="1">
        <v>0.96533690096206171</v>
      </c>
      <c r="S464" s="1">
        <v>0.93812278091568901</v>
      </c>
      <c r="T464" s="1">
        <v>0.90429150994405927</v>
      </c>
      <c r="U464" s="1">
        <v>0.93812278091568901</v>
      </c>
      <c r="V464" s="1">
        <v>406.790663</v>
      </c>
      <c r="W464" s="1">
        <v>255.106009</v>
      </c>
      <c r="X464" s="1">
        <v>262.000766</v>
      </c>
      <c r="Y464" s="1">
        <v>74463.375599999999</v>
      </c>
      <c r="Z464" s="7">
        <v>5.4076220085999998</v>
      </c>
      <c r="AA464" s="7">
        <v>5.1711549205000003</v>
      </c>
      <c r="AB464" s="7" t="s">
        <v>444</v>
      </c>
      <c r="AC464" s="7" t="s">
        <v>445</v>
      </c>
      <c r="AD464" s="7">
        <v>5.6787676032999999</v>
      </c>
    </row>
    <row r="465" spans="1:30" x14ac:dyDescent="0.25">
      <c r="A465" s="1">
        <v>126951</v>
      </c>
      <c r="B465" s="1">
        <v>20012000</v>
      </c>
      <c r="C465" s="1" t="s">
        <v>496</v>
      </c>
      <c r="D465" s="1">
        <v>131098</v>
      </c>
      <c r="E465" s="1" t="s">
        <v>497</v>
      </c>
      <c r="F465" s="1">
        <v>34203085</v>
      </c>
      <c r="G465" s="1">
        <v>1.83</v>
      </c>
      <c r="H465" s="1">
        <v>57.94996741643142</v>
      </c>
      <c r="I465" s="1">
        <v>-30.491065868669224</v>
      </c>
      <c r="J465" s="1">
        <v>7.0071108460036751</v>
      </c>
      <c r="K465" s="1">
        <v>-55.625028136752732</v>
      </c>
      <c r="L465" s="1">
        <v>54.78433780031704</v>
      </c>
      <c r="M465" s="1">
        <v>29.722499847412109</v>
      </c>
      <c r="N465" s="1">
        <v>0.99273125012715657</v>
      </c>
      <c r="O465" s="1">
        <v>0.9329846751933194</v>
      </c>
      <c r="P465" s="1">
        <v>0.92620304295414313</v>
      </c>
      <c r="Q465" s="1">
        <v>0.99333697928322695</v>
      </c>
      <c r="R465" s="1">
        <v>0.96533690096206171</v>
      </c>
      <c r="S465" s="1">
        <v>0.95890484119228603</v>
      </c>
      <c r="T465" s="1">
        <v>0.92620304295414313</v>
      </c>
      <c r="U465" s="1">
        <v>0.95890484119228603</v>
      </c>
      <c r="V465" s="1">
        <v>406.790663</v>
      </c>
      <c r="W465" s="1">
        <v>255.106009</v>
      </c>
      <c r="X465" s="1">
        <v>262.000766</v>
      </c>
      <c r="Y465" s="1">
        <v>74463.375599999999</v>
      </c>
      <c r="Z465" s="7">
        <v>3.3129107935</v>
      </c>
      <c r="AA465" s="7">
        <v>3.0773096576999999</v>
      </c>
      <c r="AB465" s="7" t="s">
        <v>444</v>
      </c>
      <c r="AC465" s="7" t="s">
        <v>445</v>
      </c>
      <c r="AD465" s="7">
        <v>3.3625309478999998</v>
      </c>
    </row>
    <row r="466" spans="1:30" x14ac:dyDescent="0.25">
      <c r="A466" s="1">
        <v>129049</v>
      </c>
      <c r="B466" s="1">
        <v>20013000</v>
      </c>
      <c r="C466" s="1" t="s">
        <v>496</v>
      </c>
      <c r="D466" s="1">
        <v>131107</v>
      </c>
      <c r="E466" s="1" t="s">
        <v>497</v>
      </c>
      <c r="F466" s="1">
        <v>34203085</v>
      </c>
      <c r="G466" s="1">
        <v>1.83</v>
      </c>
      <c r="H466" s="1">
        <v>84.780461418333999</v>
      </c>
      <c r="I466" s="1">
        <v>-47.36492052324413</v>
      </c>
      <c r="J466" s="1">
        <v>10.898963923743842</v>
      </c>
      <c r="K466" s="1">
        <v>-78.80654460242522</v>
      </c>
      <c r="L466" s="1">
        <v>79.89295303249213</v>
      </c>
      <c r="M466" s="1">
        <v>29.722499847412109</v>
      </c>
      <c r="N466" s="1">
        <v>0.99273125012715657</v>
      </c>
      <c r="O466" s="1">
        <v>0.9329846751933194</v>
      </c>
      <c r="P466" s="1">
        <v>0.92620304295414313</v>
      </c>
      <c r="Q466" s="1">
        <v>0.99333697928322695</v>
      </c>
      <c r="R466" s="1">
        <v>0.96533690096206171</v>
      </c>
      <c r="S466" s="1">
        <v>0.95890484119228603</v>
      </c>
      <c r="T466" s="1">
        <v>0.92620304295414313</v>
      </c>
      <c r="U466" s="1">
        <v>0.95890484119228603</v>
      </c>
      <c r="V466" s="1">
        <v>406.790663</v>
      </c>
      <c r="W466" s="1">
        <v>255.106009</v>
      </c>
      <c r="X466" s="1">
        <v>262.000766</v>
      </c>
      <c r="Y466" s="1">
        <v>74463.375599999999</v>
      </c>
      <c r="Z466" s="7">
        <v>1.9574568575</v>
      </c>
      <c r="AA466" s="7">
        <v>1.7869624422999999</v>
      </c>
      <c r="AB466" s="7" t="s">
        <v>444</v>
      </c>
      <c r="AC466" s="7" t="s">
        <v>445</v>
      </c>
      <c r="AD466" s="7">
        <v>2.0792608398999999</v>
      </c>
    </row>
    <row r="467" spans="1:30" x14ac:dyDescent="0.25">
      <c r="A467" s="1">
        <v>131147</v>
      </c>
      <c r="B467" s="1">
        <v>20014000</v>
      </c>
      <c r="C467" s="1" t="s">
        <v>498</v>
      </c>
      <c r="D467" s="1">
        <v>131114</v>
      </c>
      <c r="E467" s="1" t="s">
        <v>499</v>
      </c>
      <c r="F467" s="1">
        <v>34203085</v>
      </c>
      <c r="G467" s="1">
        <v>1.83</v>
      </c>
      <c r="H467" s="1">
        <v>41.433651794832457</v>
      </c>
      <c r="I467" s="1">
        <v>-23.857683551805643</v>
      </c>
      <c r="J467" s="1">
        <v>5.80108352684762</v>
      </c>
      <c r="K467" s="1">
        <v>-39.463633279419682</v>
      </c>
      <c r="L467" s="1">
        <v>38.866736790981335</v>
      </c>
      <c r="M467" s="1">
        <v>57.904998779296875</v>
      </c>
      <c r="N467" s="1">
        <v>0.96924583435058598</v>
      </c>
      <c r="O467" s="1">
        <v>0.9329846751933194</v>
      </c>
      <c r="P467" s="1">
        <v>0.90429150994405927</v>
      </c>
      <c r="Q467" s="1">
        <v>0.97180868148803712</v>
      </c>
      <c r="R467" s="1">
        <v>0.96533690096206171</v>
      </c>
      <c r="S467" s="1">
        <v>0.93812278091568901</v>
      </c>
      <c r="T467" s="1">
        <v>0.90429150994405927</v>
      </c>
      <c r="U467" s="1">
        <v>0.93812278091568901</v>
      </c>
      <c r="V467" s="1">
        <v>406.790663</v>
      </c>
      <c r="W467" s="1">
        <v>255.106009</v>
      </c>
      <c r="X467" s="1">
        <v>262.000766</v>
      </c>
      <c r="Y467" s="1">
        <v>74463.375599999999</v>
      </c>
      <c r="Z467" s="7">
        <v>4.9354146276000002</v>
      </c>
      <c r="AA467" s="7">
        <v>4.5677013269</v>
      </c>
      <c r="AB467" s="7" t="s">
        <v>444</v>
      </c>
      <c r="AC467" s="7" t="s">
        <v>445</v>
      </c>
      <c r="AD467" s="7">
        <v>5.0036303960000001</v>
      </c>
    </row>
    <row r="468" spans="1:30" x14ac:dyDescent="0.25">
      <c r="A468" s="1">
        <v>133245</v>
      </c>
      <c r="B468" s="1">
        <v>20015000</v>
      </c>
      <c r="C468" s="1" t="s">
        <v>498</v>
      </c>
      <c r="D468" s="1">
        <v>131121</v>
      </c>
      <c r="E468" s="1" t="s">
        <v>499</v>
      </c>
      <c r="F468" s="1">
        <v>34203085</v>
      </c>
      <c r="G468" s="1">
        <v>1.83</v>
      </c>
      <c r="H468" s="1">
        <v>29.697424968359208</v>
      </c>
      <c r="I468" s="1">
        <v>-20.432850290776855</v>
      </c>
      <c r="J468" s="1">
        <v>0.73103333469774423</v>
      </c>
      <c r="K468" s="1">
        <v>-29.027104343532869</v>
      </c>
      <c r="L468" s="1">
        <v>29.345408007695969</v>
      </c>
      <c r="M468" s="1">
        <v>57.904998779296875</v>
      </c>
      <c r="N468" s="1">
        <v>0.96924583435058598</v>
      </c>
      <c r="O468" s="1">
        <v>0.9329846751933194</v>
      </c>
      <c r="P468" s="1">
        <v>0.90429150994405927</v>
      </c>
      <c r="Q468" s="1">
        <v>0.97180868148803712</v>
      </c>
      <c r="R468" s="1">
        <v>0.96533690096206171</v>
      </c>
      <c r="S468" s="1">
        <v>0.93812278091568901</v>
      </c>
      <c r="T468" s="1">
        <v>0.90429150994405927</v>
      </c>
      <c r="U468" s="1">
        <v>0.93812278091568901</v>
      </c>
      <c r="V468" s="1">
        <v>406.790663</v>
      </c>
      <c r="W468" s="1">
        <v>255.106009</v>
      </c>
      <c r="X468" s="1">
        <v>262.000766</v>
      </c>
      <c r="Y468" s="1">
        <v>74463.375599999999</v>
      </c>
      <c r="Z468" s="7">
        <v>6.8612026117999996</v>
      </c>
      <c r="AA468" s="7">
        <v>6.7680202347999998</v>
      </c>
      <c r="AB468" s="7" t="s">
        <v>444</v>
      </c>
      <c r="AC468" s="7" t="s">
        <v>445</v>
      </c>
      <c r="AD468" s="7">
        <v>7.1622012821999999</v>
      </c>
    </row>
    <row r="469" spans="1:30" x14ac:dyDescent="0.25">
      <c r="A469" s="1">
        <v>135343</v>
      </c>
      <c r="B469" s="1">
        <v>20016000</v>
      </c>
      <c r="C469" s="1" t="s">
        <v>498</v>
      </c>
      <c r="D469" s="1">
        <v>131128</v>
      </c>
      <c r="E469" s="1" t="s">
        <v>499</v>
      </c>
      <c r="F469" s="1">
        <v>34203085</v>
      </c>
      <c r="G469" s="1">
        <v>1.83</v>
      </c>
      <c r="H469" s="1">
        <v>39.346209717352458</v>
      </c>
      <c r="I469" s="1">
        <v>-22.884420959678955</v>
      </c>
      <c r="J469" s="1">
        <v>5.028998257154413</v>
      </c>
      <c r="K469" s="1">
        <v>-37.254760444055016</v>
      </c>
      <c r="L469" s="1">
        <v>37.09481594075617</v>
      </c>
      <c r="M469" s="1">
        <v>57.904998779296875</v>
      </c>
      <c r="N469" s="1">
        <v>0.96924583435058598</v>
      </c>
      <c r="O469" s="1">
        <v>0.9329846751933194</v>
      </c>
      <c r="P469" s="1">
        <v>0.90429150994405927</v>
      </c>
      <c r="Q469" s="1">
        <v>0.97180868148803712</v>
      </c>
      <c r="R469" s="1">
        <v>0.96533690096206171</v>
      </c>
      <c r="S469" s="1">
        <v>0.93812278091568901</v>
      </c>
      <c r="T469" s="1">
        <v>0.90429150994405927</v>
      </c>
      <c r="U469" s="1">
        <v>0.93812278091568901</v>
      </c>
      <c r="V469" s="1">
        <v>406.790663</v>
      </c>
      <c r="W469" s="1">
        <v>255.106009</v>
      </c>
      <c r="X469" s="1">
        <v>262.000766</v>
      </c>
      <c r="Y469" s="1">
        <v>74463.375599999999</v>
      </c>
      <c r="Z469" s="7">
        <v>5.2189336224999998</v>
      </c>
      <c r="AA469" s="7">
        <v>4.8630856626999996</v>
      </c>
      <c r="AB469" s="7" t="s">
        <v>444</v>
      </c>
      <c r="AC469" s="7" t="s">
        <v>445</v>
      </c>
      <c r="AD469" s="7">
        <v>5.3595917801999997</v>
      </c>
    </row>
    <row r="470" spans="1:30" x14ac:dyDescent="0.25">
      <c r="A470" s="1">
        <v>137441</v>
      </c>
      <c r="B470" s="1">
        <v>20017000</v>
      </c>
      <c r="C470" s="1" t="s">
        <v>498</v>
      </c>
      <c r="D470" s="1">
        <v>131135</v>
      </c>
      <c r="E470" s="1" t="s">
        <v>499</v>
      </c>
      <c r="F470" s="1">
        <v>34203085</v>
      </c>
      <c r="G470" s="1">
        <v>1.83</v>
      </c>
      <c r="H470" s="1">
        <v>26.464480260924926</v>
      </c>
      <c r="I470" s="1">
        <v>-22.737306306494588</v>
      </c>
      <c r="J470" s="1">
        <v>-4.4847631636930707</v>
      </c>
      <c r="K470" s="1">
        <v>-26.099400490468618</v>
      </c>
      <c r="L470" s="1">
        <v>28.973611852386387</v>
      </c>
      <c r="M470" s="1">
        <v>57.904998779296875</v>
      </c>
      <c r="N470" s="1">
        <v>0.96924583435058598</v>
      </c>
      <c r="O470" s="1">
        <v>0.9329846751933194</v>
      </c>
      <c r="P470" s="1">
        <v>0.90429150994405927</v>
      </c>
      <c r="Q470" s="1">
        <v>0.97180868148803712</v>
      </c>
      <c r="R470" s="1">
        <v>0.96533690096206171</v>
      </c>
      <c r="S470" s="1">
        <v>0.93812278091568901</v>
      </c>
      <c r="T470" s="1">
        <v>0.90429150994405927</v>
      </c>
      <c r="U470" s="1">
        <v>0.93812278091568901</v>
      </c>
      <c r="V470" s="1">
        <v>406.790663</v>
      </c>
      <c r="W470" s="1">
        <v>255.106009</v>
      </c>
      <c r="X470" s="1">
        <v>262.000766</v>
      </c>
      <c r="Y470" s="1">
        <v>74463.375599999999</v>
      </c>
      <c r="Z470" s="7">
        <v>6.9620794000000004</v>
      </c>
      <c r="AA470" s="7">
        <v>7.7169744426999998</v>
      </c>
      <c r="AB470" s="7" t="s">
        <v>444</v>
      </c>
      <c r="AC470" s="7">
        <v>51.828891882000001</v>
      </c>
      <c r="AD470" s="7">
        <v>8.0777973378999999</v>
      </c>
    </row>
    <row r="471" spans="1:30" x14ac:dyDescent="0.25">
      <c r="A471" s="1">
        <v>139539</v>
      </c>
      <c r="B471" s="1">
        <v>20018000</v>
      </c>
      <c r="C471" s="1" t="s">
        <v>498</v>
      </c>
      <c r="D471" s="1">
        <v>131142</v>
      </c>
      <c r="E471" s="1" t="s">
        <v>499</v>
      </c>
      <c r="F471" s="1">
        <v>34203085</v>
      </c>
      <c r="G471" s="1">
        <v>1.83</v>
      </c>
      <c r="H471" s="1">
        <v>32.52387273664899</v>
      </c>
      <c r="I471" s="1">
        <v>-20.851938173614286</v>
      </c>
      <c r="J471" s="1">
        <v>2.3552599272130172</v>
      </c>
      <c r="K471" s="1">
        <v>-31.168304607513829</v>
      </c>
      <c r="L471" s="1">
        <v>31.4191168660731</v>
      </c>
      <c r="M471" s="1">
        <v>57.904998779296875</v>
      </c>
      <c r="N471" s="1">
        <v>0.96924583435058598</v>
      </c>
      <c r="O471" s="1">
        <v>0.9329846751933194</v>
      </c>
      <c r="P471" s="1">
        <v>0.90429150994405927</v>
      </c>
      <c r="Q471" s="1">
        <v>0.97180868148803712</v>
      </c>
      <c r="R471" s="1">
        <v>0.96533690096206171</v>
      </c>
      <c r="S471" s="1">
        <v>0.93812278091568901</v>
      </c>
      <c r="T471" s="1">
        <v>0.90429150994405927</v>
      </c>
      <c r="U471" s="1">
        <v>0.93812278091568901</v>
      </c>
      <c r="V471" s="1">
        <v>406.790663</v>
      </c>
      <c r="W471" s="1">
        <v>255.106009</v>
      </c>
      <c r="X471" s="1">
        <v>262.000766</v>
      </c>
      <c r="Y471" s="1">
        <v>74463.375599999999</v>
      </c>
      <c r="Z471" s="7">
        <v>6.3423514435000001</v>
      </c>
      <c r="AA471" s="7">
        <v>6.0929498445999997</v>
      </c>
      <c r="AB471" s="7" t="s">
        <v>444</v>
      </c>
      <c r="AC471" s="7" t="s">
        <v>445</v>
      </c>
      <c r="AD471" s="7">
        <v>6.6014743592</v>
      </c>
    </row>
    <row r="472" spans="1:30" x14ac:dyDescent="0.25">
      <c r="A472" s="1">
        <v>141637</v>
      </c>
      <c r="B472" s="1">
        <v>20019000</v>
      </c>
      <c r="C472" s="1" t="s">
        <v>498</v>
      </c>
      <c r="D472" s="1">
        <v>131150</v>
      </c>
      <c r="E472" s="1" t="s">
        <v>499</v>
      </c>
      <c r="F472" s="1">
        <v>34203085</v>
      </c>
      <c r="G472" s="1">
        <v>1.83</v>
      </c>
      <c r="H472" s="1">
        <v>31.851502808521388</v>
      </c>
      <c r="I472" s="1">
        <v>-21.757446499958604</v>
      </c>
      <c r="J472" s="1">
        <v>1.1399728410524403</v>
      </c>
      <c r="K472" s="1">
        <v>-30.502868434846768</v>
      </c>
      <c r="L472" s="1">
        <v>31.304199953462415</v>
      </c>
      <c r="M472" s="1">
        <v>57.904998779296875</v>
      </c>
      <c r="N472" s="1">
        <v>0.96924583435058598</v>
      </c>
      <c r="O472" s="1">
        <v>0.9329846751933194</v>
      </c>
      <c r="P472" s="1">
        <v>0.90429150994405927</v>
      </c>
      <c r="Q472" s="1">
        <v>0.97180868148803712</v>
      </c>
      <c r="R472" s="1">
        <v>0.96533690096206171</v>
      </c>
      <c r="S472" s="1">
        <v>0.93812278091568901</v>
      </c>
      <c r="T472" s="1">
        <v>0.90429150994405927</v>
      </c>
      <c r="U472" s="1">
        <v>0.93812278091568901</v>
      </c>
      <c r="V472" s="1">
        <v>406.790663</v>
      </c>
      <c r="W472" s="1">
        <v>255.106009</v>
      </c>
      <c r="X472" s="1">
        <v>262.000766</v>
      </c>
      <c r="Y472" s="1">
        <v>74463.375599999999</v>
      </c>
      <c r="Z472" s="7">
        <v>6.3693050267000002</v>
      </c>
      <c r="AA472" s="7">
        <v>6.2426786096000004</v>
      </c>
      <c r="AB472" s="7" t="s">
        <v>444</v>
      </c>
      <c r="AC472" s="7" t="s">
        <v>445</v>
      </c>
      <c r="AD472" s="7">
        <v>6.767304534</v>
      </c>
    </row>
    <row r="473" spans="1:30" x14ac:dyDescent="0.25">
      <c r="A473" s="1">
        <v>143735</v>
      </c>
      <c r="B473" s="1">
        <v>20020000</v>
      </c>
      <c r="C473" s="1" t="s">
        <v>498</v>
      </c>
      <c r="D473" s="1">
        <v>131158</v>
      </c>
      <c r="E473" s="1" t="s">
        <v>499</v>
      </c>
      <c r="F473" s="1">
        <v>34203085</v>
      </c>
      <c r="G473" s="1">
        <v>1.83</v>
      </c>
      <c r="H473" s="1">
        <v>31.918929896558655</v>
      </c>
      <c r="I473" s="1">
        <v>-21.468270655002996</v>
      </c>
      <c r="J473" s="1">
        <v>1.4282070951634358</v>
      </c>
      <c r="K473" s="1">
        <v>-30.577575938532068</v>
      </c>
      <c r="L473" s="1">
        <v>31.236289201385176</v>
      </c>
      <c r="M473" s="1">
        <v>57.904998779296875</v>
      </c>
      <c r="N473" s="1">
        <v>0.96924583435058598</v>
      </c>
      <c r="O473" s="1">
        <v>0.9329846751933194</v>
      </c>
      <c r="P473" s="1">
        <v>0.90429150994405927</v>
      </c>
      <c r="Q473" s="1">
        <v>0.97180868148803712</v>
      </c>
      <c r="R473" s="1">
        <v>0.96533690096206171</v>
      </c>
      <c r="S473" s="1">
        <v>0.93812278091568901</v>
      </c>
      <c r="T473" s="1">
        <v>0.90429150994405927</v>
      </c>
      <c r="U473" s="1">
        <v>0.93812278091568901</v>
      </c>
      <c r="V473" s="1">
        <v>406.790663</v>
      </c>
      <c r="W473" s="1">
        <v>255.106009</v>
      </c>
      <c r="X473" s="1">
        <v>262.000766</v>
      </c>
      <c r="Y473" s="1">
        <v>74463.375599999999</v>
      </c>
      <c r="Z473" s="7">
        <v>6.3853266175999996</v>
      </c>
      <c r="AA473" s="7">
        <v>6.2273788256999998</v>
      </c>
      <c r="AB473" s="7" t="s">
        <v>444</v>
      </c>
      <c r="AC473" s="7" t="s">
        <v>445</v>
      </c>
      <c r="AD473" s="7">
        <v>6.7483273615000003</v>
      </c>
    </row>
    <row r="474" spans="1:30" x14ac:dyDescent="0.25">
      <c r="A474" s="1">
        <v>145833</v>
      </c>
      <c r="B474" s="1">
        <v>20021000</v>
      </c>
      <c r="C474" s="1" t="s">
        <v>498</v>
      </c>
      <c r="D474" s="1">
        <v>131166</v>
      </c>
      <c r="E474" s="1" t="s">
        <v>499</v>
      </c>
      <c r="F474" s="1">
        <v>34203085</v>
      </c>
      <c r="G474" s="1">
        <v>1.83</v>
      </c>
      <c r="H474" s="1">
        <v>32.209675891336445</v>
      </c>
      <c r="I474" s="1">
        <v>-20.883807424494155</v>
      </c>
      <c r="J474" s="1">
        <v>2.1231437906866151</v>
      </c>
      <c r="K474" s="1">
        <v>-30.897306206524139</v>
      </c>
      <c r="L474" s="1">
        <v>31.209073376945515</v>
      </c>
      <c r="M474" s="1">
        <v>57.904998779296875</v>
      </c>
      <c r="N474" s="1">
        <v>0.96924583435058598</v>
      </c>
      <c r="O474" s="1">
        <v>0.9329846751933194</v>
      </c>
      <c r="P474" s="1">
        <v>0.90429150994405927</v>
      </c>
      <c r="Q474" s="1">
        <v>0.97180868148803712</v>
      </c>
      <c r="R474" s="1">
        <v>0.96533690096206171</v>
      </c>
      <c r="S474" s="1">
        <v>0.93812278091568901</v>
      </c>
      <c r="T474" s="1">
        <v>0.90429150994405927</v>
      </c>
      <c r="U474" s="1">
        <v>0.93812278091568901</v>
      </c>
      <c r="V474" s="1">
        <v>406.790663</v>
      </c>
      <c r="W474" s="1">
        <v>255.106009</v>
      </c>
      <c r="X474" s="1">
        <v>262.000766</v>
      </c>
      <c r="Y474" s="1">
        <v>74463.375599999999</v>
      </c>
      <c r="Z474" s="7">
        <v>6.3917669802999999</v>
      </c>
      <c r="AA474" s="7">
        <v>6.1621396891</v>
      </c>
      <c r="AB474" s="7" t="s">
        <v>444</v>
      </c>
      <c r="AC474" s="7" t="s">
        <v>445</v>
      </c>
      <c r="AD474" s="7">
        <v>6.6681464303000002</v>
      </c>
    </row>
    <row r="475" spans="1:30" x14ac:dyDescent="0.25">
      <c r="A475" s="1">
        <v>147931</v>
      </c>
      <c r="B475" s="1">
        <v>20022000</v>
      </c>
      <c r="C475" s="1" t="s">
        <v>496</v>
      </c>
      <c r="D475" s="1">
        <v>131178</v>
      </c>
      <c r="E475" s="1" t="s">
        <v>497</v>
      </c>
      <c r="F475" s="1">
        <v>34203085</v>
      </c>
      <c r="G475" s="1">
        <v>1.83</v>
      </c>
      <c r="H475" s="1">
        <v>62.057206825700305</v>
      </c>
      <c r="I475" s="1">
        <v>-30.243282770782951</v>
      </c>
      <c r="J475" s="1">
        <v>9.767609197799942</v>
      </c>
      <c r="K475" s="1">
        <v>-59.645026724510586</v>
      </c>
      <c r="L475" s="1">
        <v>57.79673052866837</v>
      </c>
      <c r="M475" s="1">
        <v>29.722499847412109</v>
      </c>
      <c r="N475" s="1">
        <v>0.99273125012715657</v>
      </c>
      <c r="O475" s="1">
        <v>0.9329846751933194</v>
      </c>
      <c r="P475" s="1">
        <v>0.92620304295414313</v>
      </c>
      <c r="Q475" s="1">
        <v>0.99333697928322695</v>
      </c>
      <c r="R475" s="1">
        <v>0.96533690096206171</v>
      </c>
      <c r="S475" s="1">
        <v>0.95890484119228603</v>
      </c>
      <c r="T475" s="1">
        <v>0.92620304295414313</v>
      </c>
      <c r="U475" s="1">
        <v>0.95890484119228603</v>
      </c>
      <c r="V475" s="1">
        <v>406.790663</v>
      </c>
      <c r="W475" s="1">
        <v>255.106009</v>
      </c>
      <c r="X475" s="1">
        <v>262.000766</v>
      </c>
      <c r="Y475" s="1">
        <v>74463.375599999999</v>
      </c>
      <c r="Z475" s="7">
        <v>3.0881198581999998</v>
      </c>
      <c r="AA475" s="7">
        <v>2.8074540234000001</v>
      </c>
      <c r="AB475" s="7" t="s">
        <v>444</v>
      </c>
      <c r="AC475" s="7" t="s">
        <v>445</v>
      </c>
      <c r="AD475" s="7">
        <v>3.0685019364000001</v>
      </c>
    </row>
    <row r="476" spans="1:30" x14ac:dyDescent="0.25">
      <c r="A476" s="1">
        <v>150029</v>
      </c>
      <c r="B476" s="1">
        <v>20024000</v>
      </c>
      <c r="C476" s="1" t="s">
        <v>496</v>
      </c>
      <c r="D476" s="1">
        <v>131187</v>
      </c>
      <c r="E476" s="1" t="s">
        <v>497</v>
      </c>
      <c r="F476" s="1">
        <v>34203085</v>
      </c>
      <c r="G476" s="1">
        <v>1.83</v>
      </c>
      <c r="H476" s="1">
        <v>62.870376309900017</v>
      </c>
      <c r="I476" s="1">
        <v>-35.995369200638123</v>
      </c>
      <c r="J476" s="1">
        <v>3.5604418996168326</v>
      </c>
      <c r="K476" s="1">
        <v>-58.847193716263249</v>
      </c>
      <c r="L476" s="1">
        <v>61.170122517816417</v>
      </c>
      <c r="M476" s="1">
        <v>29.722499847412109</v>
      </c>
      <c r="N476" s="1">
        <v>0.99273125012715657</v>
      </c>
      <c r="O476" s="1">
        <v>0.9329846751933194</v>
      </c>
      <c r="P476" s="1">
        <v>0.92620304295414313</v>
      </c>
      <c r="Q476" s="1">
        <v>0.99333697928322695</v>
      </c>
      <c r="R476" s="1">
        <v>0.96533690096206171</v>
      </c>
      <c r="S476" s="1">
        <v>0.95890484119228603</v>
      </c>
      <c r="T476" s="1">
        <v>0.92620304295414313</v>
      </c>
      <c r="U476" s="1">
        <v>0.95890484119228603</v>
      </c>
      <c r="V476" s="1">
        <v>406.790663</v>
      </c>
      <c r="W476" s="1">
        <v>255.106009</v>
      </c>
      <c r="X476" s="1">
        <v>262.000766</v>
      </c>
      <c r="Y476" s="1">
        <v>74463.375599999999</v>
      </c>
      <c r="Z476" s="7">
        <v>2.8626694224000002</v>
      </c>
      <c r="AA476" s="7">
        <v>2.7582081686</v>
      </c>
      <c r="AB476" s="7" t="s">
        <v>444</v>
      </c>
      <c r="AC476" s="7" t="s">
        <v>445</v>
      </c>
      <c r="AD476" s="7">
        <v>3.1236614935000002</v>
      </c>
    </row>
    <row r="477" spans="1:30" x14ac:dyDescent="0.25">
      <c r="A477" s="1">
        <v>152127</v>
      </c>
      <c r="B477" s="1">
        <v>20026000</v>
      </c>
      <c r="C477" s="1" t="s">
        <v>496</v>
      </c>
      <c r="D477" s="1">
        <v>131198</v>
      </c>
      <c r="E477" s="1" t="s">
        <v>497</v>
      </c>
      <c r="F477" s="1">
        <v>34203085</v>
      </c>
      <c r="G477" s="1">
        <v>1.83</v>
      </c>
      <c r="H477" s="1">
        <v>65.799423629475257</v>
      </c>
      <c r="I477" s="1">
        <v>-22.246627168686807</v>
      </c>
      <c r="J477" s="1">
        <v>20.599225484113227</v>
      </c>
      <c r="K477" s="1">
        <v>-62.784893886181926</v>
      </c>
      <c r="L477" s="1">
        <v>58.296991867764604</v>
      </c>
      <c r="M477" s="1">
        <v>29.722499847412109</v>
      </c>
      <c r="N477" s="1">
        <v>0.99273125012715657</v>
      </c>
      <c r="O477" s="1">
        <v>0.9329846751933194</v>
      </c>
      <c r="P477" s="1">
        <v>0.92620304295414313</v>
      </c>
      <c r="Q477" s="1">
        <v>0.99333697928322695</v>
      </c>
      <c r="R477" s="1">
        <v>0.96533690096206171</v>
      </c>
      <c r="S477" s="1">
        <v>0.95890484119228603</v>
      </c>
      <c r="T477" s="1">
        <v>0.92620304295414313</v>
      </c>
      <c r="U477" s="1">
        <v>0.95890484119228603</v>
      </c>
      <c r="V477" s="1">
        <v>406.790663</v>
      </c>
      <c r="W477" s="1">
        <v>255.106009</v>
      </c>
      <c r="X477" s="1">
        <v>262.000766</v>
      </c>
      <c r="Y477" s="1">
        <v>74463.375599999999</v>
      </c>
      <c r="Z477" s="7">
        <v>3.0530386601999999</v>
      </c>
      <c r="AA477" s="7">
        <v>2.5909123328999999</v>
      </c>
      <c r="AB477" s="7" t="s">
        <v>444</v>
      </c>
      <c r="AC477" s="7" t="s">
        <v>445</v>
      </c>
      <c r="AD477" s="7">
        <v>2.8650365032999998</v>
      </c>
    </row>
    <row r="478" spans="1:30" x14ac:dyDescent="0.25">
      <c r="A478" s="1">
        <v>154225</v>
      </c>
      <c r="B478" s="1">
        <v>20028000</v>
      </c>
      <c r="C478" s="1" t="s">
        <v>496</v>
      </c>
      <c r="D478" s="1">
        <v>131207</v>
      </c>
      <c r="E478" s="1" t="s">
        <v>497</v>
      </c>
      <c r="F478" s="1">
        <v>34203085</v>
      </c>
      <c r="G478" s="1">
        <v>1.83</v>
      </c>
      <c r="H478" s="1">
        <v>63.434845704602623</v>
      </c>
      <c r="I478" s="1">
        <v>-21.858028210641219</v>
      </c>
      <c r="J478" s="1">
        <v>18.618111392062513</v>
      </c>
      <c r="K478" s="1">
        <v>-60.014886644245735</v>
      </c>
      <c r="L478" s="1">
        <v>56.477966609775862</v>
      </c>
      <c r="M478" s="1">
        <v>29.722499847412109</v>
      </c>
      <c r="N478" s="1">
        <v>0.99273125012715657</v>
      </c>
      <c r="O478" s="1">
        <v>0.9329846751933194</v>
      </c>
      <c r="P478" s="1">
        <v>0.92620304295414313</v>
      </c>
      <c r="Q478" s="1">
        <v>0.99333697928322695</v>
      </c>
      <c r="R478" s="1">
        <v>0.96533690096206171</v>
      </c>
      <c r="S478" s="1">
        <v>0.95890484119228603</v>
      </c>
      <c r="T478" s="1">
        <v>0.92620304295414313</v>
      </c>
      <c r="U478" s="1">
        <v>0.95890484119228603</v>
      </c>
      <c r="V478" s="1">
        <v>406.790663</v>
      </c>
      <c r="W478" s="1">
        <v>255.106009</v>
      </c>
      <c r="X478" s="1">
        <v>262.000766</v>
      </c>
      <c r="Y478" s="1">
        <v>74463.375599999999</v>
      </c>
      <c r="Z478" s="7">
        <v>3.1835777029000001</v>
      </c>
      <c r="AA478" s="7">
        <v>2.7247660838000001</v>
      </c>
      <c r="AB478" s="7" t="s">
        <v>444</v>
      </c>
      <c r="AC478" s="7" t="s">
        <v>445</v>
      </c>
      <c r="AD478" s="7">
        <v>3.0434285606999998</v>
      </c>
    </row>
    <row r="479" spans="1:30" x14ac:dyDescent="0.25">
      <c r="A479" s="1">
        <v>157407</v>
      </c>
      <c r="B479" s="1">
        <v>20030000</v>
      </c>
      <c r="C479" s="1" t="s">
        <v>496</v>
      </c>
      <c r="D479" s="1">
        <v>131217</v>
      </c>
      <c r="E479" s="1" t="s">
        <v>497</v>
      </c>
      <c r="F479" s="1">
        <v>34203085</v>
      </c>
      <c r="G479" s="1">
        <v>1.83</v>
      </c>
      <c r="H479" s="1">
        <v>63.670059330409316</v>
      </c>
      <c r="I479" s="1">
        <v>-28.342627231145507</v>
      </c>
      <c r="J479" s="1">
        <v>12.57856985243504</v>
      </c>
      <c r="K479" s="1">
        <v>-60.418518503387176</v>
      </c>
      <c r="L479" s="1">
        <v>58.406795527910376</v>
      </c>
      <c r="M479" s="1">
        <v>29.722499847412109</v>
      </c>
      <c r="N479" s="1">
        <v>0.99273125012715657</v>
      </c>
      <c r="O479" s="1">
        <v>0.9329846751933194</v>
      </c>
      <c r="P479" s="1">
        <v>0.92620304295414313</v>
      </c>
      <c r="Q479" s="1">
        <v>0.99333697928322695</v>
      </c>
      <c r="R479" s="1">
        <v>0.96533690096206171</v>
      </c>
      <c r="S479" s="1">
        <v>0.95890484119228603</v>
      </c>
      <c r="T479" s="1">
        <v>0.92620304295414313</v>
      </c>
      <c r="U479" s="1">
        <v>0.95890484119228603</v>
      </c>
      <c r="V479" s="1">
        <v>406.790663</v>
      </c>
      <c r="W479" s="1">
        <v>255.106009</v>
      </c>
      <c r="X479" s="1">
        <v>262.000766</v>
      </c>
      <c r="Y479" s="1">
        <v>74463.375599999999</v>
      </c>
      <c r="Z479" s="7">
        <v>3.0454190249000002</v>
      </c>
      <c r="AA479" s="7">
        <v>2.7110058369000001</v>
      </c>
      <c r="AB479" s="7" t="s">
        <v>444</v>
      </c>
      <c r="AC479" s="7" t="s">
        <v>445</v>
      </c>
      <c r="AD479" s="7">
        <v>3.0164160383</v>
      </c>
    </row>
    <row r="480" spans="1:30" x14ac:dyDescent="0.25">
      <c r="A480" s="1">
        <v>157408</v>
      </c>
      <c r="B480" s="1">
        <v>20030000</v>
      </c>
      <c r="C480" s="1" t="s">
        <v>500</v>
      </c>
      <c r="D480" s="1">
        <v>131216</v>
      </c>
      <c r="E480" s="1" t="s">
        <v>501</v>
      </c>
      <c r="F480" s="1">
        <v>34203085</v>
      </c>
      <c r="G480" s="1">
        <v>1.83</v>
      </c>
      <c r="H480" s="1">
        <v>56.856425156645926</v>
      </c>
      <c r="I480" s="1">
        <v>-11.418722503763796</v>
      </c>
      <c r="J480" s="1">
        <v>25.002541058382665</v>
      </c>
      <c r="K480" s="1">
        <v>-54.253016341437913</v>
      </c>
      <c r="L480" s="1">
        <v>49.544277662828684</v>
      </c>
      <c r="M480" s="1">
        <v>10.050000190734863</v>
      </c>
      <c r="N480" s="1">
        <v>1</v>
      </c>
      <c r="O480" s="1">
        <v>0.9329846751933194</v>
      </c>
      <c r="P480" s="1">
        <v>0.9329846751933194</v>
      </c>
      <c r="Q480" s="1">
        <v>1</v>
      </c>
      <c r="R480" s="1">
        <v>0.96533690096206171</v>
      </c>
      <c r="S480" s="1">
        <v>0.96533690096206171</v>
      </c>
      <c r="T480" s="1">
        <v>0.9329846751933194</v>
      </c>
      <c r="U480" s="1">
        <v>0.96533690096206171</v>
      </c>
      <c r="V480" s="1">
        <v>406.790663</v>
      </c>
      <c r="W480" s="1">
        <v>255.106009</v>
      </c>
      <c r="X480" s="1">
        <v>262.000766</v>
      </c>
      <c r="Y480" s="1">
        <v>74463.375599999999</v>
      </c>
      <c r="Z480" s="7">
        <v>3.8039856098999998</v>
      </c>
      <c r="AA480" s="7">
        <v>3.1861583153000002</v>
      </c>
      <c r="AB480" s="7" t="s">
        <v>444</v>
      </c>
      <c r="AC480" s="7" t="s">
        <v>445</v>
      </c>
      <c r="AD480" s="7">
        <v>3.5056056981000001</v>
      </c>
    </row>
    <row r="481" spans="1:30" x14ac:dyDescent="0.25">
      <c r="A481" s="1">
        <v>161603</v>
      </c>
      <c r="B481" s="1">
        <v>20031000</v>
      </c>
      <c r="C481" s="1" t="s">
        <v>496</v>
      </c>
      <c r="D481" s="1">
        <v>131227</v>
      </c>
      <c r="E481" s="1" t="s">
        <v>497</v>
      </c>
      <c r="F481" s="1">
        <v>34203085</v>
      </c>
      <c r="G481" s="1">
        <v>1.83</v>
      </c>
      <c r="H481" s="1">
        <v>57.675459122243872</v>
      </c>
      <c r="I481" s="1">
        <v>-34.407339930371414</v>
      </c>
      <c r="J481" s="1">
        <v>1.8610154407052661</v>
      </c>
      <c r="K481" s="1">
        <v>-53.972132940261844</v>
      </c>
      <c r="L481" s="1">
        <v>56.769892785419245</v>
      </c>
      <c r="M481" s="1">
        <v>29.722499847412109</v>
      </c>
      <c r="N481" s="1">
        <v>0.99273125012715657</v>
      </c>
      <c r="O481" s="1">
        <v>0.9329846751933194</v>
      </c>
      <c r="P481" s="1">
        <v>0.92620304295414313</v>
      </c>
      <c r="Q481" s="1">
        <v>0.99333697928322695</v>
      </c>
      <c r="R481" s="1">
        <v>0.96533690096206171</v>
      </c>
      <c r="S481" s="1">
        <v>0.95890484119228603</v>
      </c>
      <c r="T481" s="1">
        <v>0.92620304295414313</v>
      </c>
      <c r="U481" s="1">
        <v>0.95890484119228603</v>
      </c>
      <c r="V481" s="1">
        <v>406.790663</v>
      </c>
      <c r="W481" s="1">
        <v>255.106009</v>
      </c>
      <c r="X481" s="1">
        <v>262.000766</v>
      </c>
      <c r="Y481" s="1">
        <v>74463.375599999999</v>
      </c>
      <c r="Z481" s="7">
        <v>3.1620646124</v>
      </c>
      <c r="AA481" s="7">
        <v>3.0967157506</v>
      </c>
      <c r="AB481" s="7" t="s">
        <v>444</v>
      </c>
      <c r="AC481" s="7" t="s">
        <v>445</v>
      </c>
      <c r="AD481" s="7">
        <v>3.4961333470999998</v>
      </c>
    </row>
    <row r="482" spans="1:30" x14ac:dyDescent="0.25">
      <c r="A482" s="1">
        <v>161604</v>
      </c>
      <c r="B482" s="1">
        <v>20031000</v>
      </c>
      <c r="C482" s="1" t="s">
        <v>500</v>
      </c>
      <c r="D482" s="1">
        <v>131226</v>
      </c>
      <c r="E482" s="1" t="s">
        <v>501</v>
      </c>
      <c r="F482" s="1">
        <v>34203085</v>
      </c>
      <c r="G482" s="1">
        <v>1.83</v>
      </c>
      <c r="H482" s="1">
        <v>50.856170467247082</v>
      </c>
      <c r="I482" s="1">
        <v>-17.540768510922028</v>
      </c>
      <c r="J482" s="1">
        <v>14.290644545155015</v>
      </c>
      <c r="K482" s="1">
        <v>-47.749300887648985</v>
      </c>
      <c r="L482" s="1">
        <v>45.434741448412424</v>
      </c>
      <c r="M482" s="1">
        <v>10.050000190734863</v>
      </c>
      <c r="N482" s="1">
        <v>1</v>
      </c>
      <c r="O482" s="1">
        <v>0.9329846751933194</v>
      </c>
      <c r="P482" s="1">
        <v>0.9329846751933194</v>
      </c>
      <c r="Q482" s="1">
        <v>1</v>
      </c>
      <c r="R482" s="1">
        <v>0.96533690096206171</v>
      </c>
      <c r="S482" s="1">
        <v>0.96533690096206171</v>
      </c>
      <c r="T482" s="1">
        <v>0.9329846751933194</v>
      </c>
      <c r="U482" s="1">
        <v>0.96533690096206171</v>
      </c>
      <c r="V482" s="1">
        <v>406.790663</v>
      </c>
      <c r="W482" s="1">
        <v>255.106009</v>
      </c>
      <c r="X482" s="1">
        <v>262.000766</v>
      </c>
      <c r="Y482" s="1">
        <v>74463.375599999999</v>
      </c>
      <c r="Z482" s="7">
        <v>4.2385022861000001</v>
      </c>
      <c r="AA482" s="7">
        <v>3.6800613329999998</v>
      </c>
      <c r="AB482" s="7" t="s">
        <v>444</v>
      </c>
      <c r="AC482" s="7" t="s">
        <v>445</v>
      </c>
      <c r="AD482" s="7">
        <v>4.1192937911999996</v>
      </c>
    </row>
    <row r="483" spans="1:30" x14ac:dyDescent="0.25">
      <c r="A483" s="1">
        <v>164715</v>
      </c>
      <c r="B483" s="1">
        <v>20032000</v>
      </c>
      <c r="C483" s="1" t="s">
        <v>498</v>
      </c>
      <c r="D483" s="1">
        <v>131237</v>
      </c>
      <c r="E483" s="1" t="s">
        <v>499</v>
      </c>
      <c r="F483" s="1">
        <v>34203085</v>
      </c>
      <c r="G483" s="1">
        <v>1.83</v>
      </c>
      <c r="H483" s="1">
        <v>32.486445290794585</v>
      </c>
      <c r="I483" s="1">
        <v>-26.314073238566962</v>
      </c>
      <c r="J483" s="1">
        <v>-3.2069417098213839</v>
      </c>
      <c r="K483" s="1">
        <v>-29.527585250249317</v>
      </c>
      <c r="L483" s="1">
        <v>34.210343647575947</v>
      </c>
      <c r="M483" s="1">
        <v>57.904998779296875</v>
      </c>
      <c r="N483" s="1">
        <v>0.96924583435058598</v>
      </c>
      <c r="O483" s="1">
        <v>0.9329846751933194</v>
      </c>
      <c r="P483" s="1">
        <v>0.90429150994405927</v>
      </c>
      <c r="Q483" s="1">
        <v>0.97180868148803712</v>
      </c>
      <c r="R483" s="1">
        <v>0.96533690096206171</v>
      </c>
      <c r="S483" s="1">
        <v>0.93812278091568901</v>
      </c>
      <c r="T483" s="1">
        <v>0.90429150994405927</v>
      </c>
      <c r="U483" s="1">
        <v>0.93812278091568901</v>
      </c>
      <c r="V483" s="1">
        <v>406.790663</v>
      </c>
      <c r="W483" s="1">
        <v>255.106009</v>
      </c>
      <c r="X483" s="1">
        <v>262.000766</v>
      </c>
      <c r="Y483" s="1">
        <v>74463.375599999999</v>
      </c>
      <c r="Z483" s="7">
        <v>5.7432879497</v>
      </c>
      <c r="AA483" s="7">
        <v>6.1011215912000001</v>
      </c>
      <c r="AB483" s="7" t="s">
        <v>444</v>
      </c>
      <c r="AC483" s="7">
        <v>72.878819676000006</v>
      </c>
      <c r="AD483" s="7">
        <v>7.0238551945000003</v>
      </c>
    </row>
    <row r="484" spans="1:30" x14ac:dyDescent="0.25">
      <c r="A484" s="1">
        <v>166813</v>
      </c>
      <c r="B484" s="1">
        <v>20033000</v>
      </c>
      <c r="C484" s="1" t="s">
        <v>502</v>
      </c>
      <c r="D484" s="1">
        <v>131245</v>
      </c>
      <c r="E484" s="1" t="s">
        <v>503</v>
      </c>
      <c r="F484" s="1">
        <v>34203085</v>
      </c>
      <c r="G484" s="1">
        <v>1.83</v>
      </c>
      <c r="H484" s="1">
        <v>55.203074900145168</v>
      </c>
      <c r="I484" s="1">
        <v>-34.525867093170234</v>
      </c>
      <c r="J484" s="1">
        <v>2.6950978019251308</v>
      </c>
      <c r="K484" s="1">
        <v>-51.677579616657006</v>
      </c>
      <c r="L484" s="1">
        <v>53.906728238089954</v>
      </c>
      <c r="M484" s="1">
        <v>28.762500762939453</v>
      </c>
      <c r="N484" s="1">
        <v>0.99353124936421722</v>
      </c>
      <c r="O484" s="1">
        <v>0.9329846751933194</v>
      </c>
      <c r="P484" s="1">
        <v>0.92694942998248697</v>
      </c>
      <c r="Q484" s="1">
        <v>0.99407031191719908</v>
      </c>
      <c r="R484" s="1">
        <v>0.96533690096206171</v>
      </c>
      <c r="S484" s="1">
        <v>0.95961275424453896</v>
      </c>
      <c r="T484" s="1">
        <v>0.92694942998248697</v>
      </c>
      <c r="U484" s="1">
        <v>0.95961275424453896</v>
      </c>
      <c r="V484" s="1">
        <v>406.790663</v>
      </c>
      <c r="W484" s="1">
        <v>255.106009</v>
      </c>
      <c r="X484" s="1">
        <v>262.000766</v>
      </c>
      <c r="Y484" s="1">
        <v>74463.375599999999</v>
      </c>
      <c r="Z484" s="7">
        <v>3.3866577950000001</v>
      </c>
      <c r="AA484" s="7">
        <v>3.2836448885</v>
      </c>
      <c r="AB484" s="7" t="s">
        <v>444</v>
      </c>
      <c r="AC484" s="7" t="s">
        <v>445</v>
      </c>
      <c r="AD484" s="7">
        <v>3.6995517689000001</v>
      </c>
    </row>
    <row r="485" spans="1:30" x14ac:dyDescent="0.25">
      <c r="A485" s="1">
        <v>168911</v>
      </c>
      <c r="B485" s="1">
        <v>20034000</v>
      </c>
      <c r="C485" s="1" t="s">
        <v>502</v>
      </c>
      <c r="D485" s="1">
        <v>131252</v>
      </c>
      <c r="E485" s="1" t="s">
        <v>503</v>
      </c>
      <c r="F485" s="1">
        <v>34203085</v>
      </c>
      <c r="G485" s="1">
        <v>1.83</v>
      </c>
      <c r="H485" s="1">
        <v>50.862349846295068</v>
      </c>
      <c r="I485" s="1">
        <v>-24.448021394145535</v>
      </c>
      <c r="J485" s="1">
        <v>8.8095508050311651</v>
      </c>
      <c r="K485" s="1">
        <v>-47.696301882373739</v>
      </c>
      <c r="L485" s="1">
        <v>47.079853510360174</v>
      </c>
      <c r="M485" s="1">
        <v>28.762500762939453</v>
      </c>
      <c r="N485" s="1">
        <v>0.99353124936421722</v>
      </c>
      <c r="O485" s="1">
        <v>0.9329846751933194</v>
      </c>
      <c r="P485" s="1">
        <v>0.92694942998248697</v>
      </c>
      <c r="Q485" s="1">
        <v>0.99407031191719908</v>
      </c>
      <c r="R485" s="1">
        <v>0.96533690096206171</v>
      </c>
      <c r="S485" s="1">
        <v>0.95961275424453896</v>
      </c>
      <c r="T485" s="1">
        <v>0.92694942998248697</v>
      </c>
      <c r="U485" s="1">
        <v>0.95961275424453896</v>
      </c>
      <c r="V485" s="1">
        <v>406.790663</v>
      </c>
      <c r="W485" s="1">
        <v>255.106009</v>
      </c>
      <c r="X485" s="1">
        <v>262.000766</v>
      </c>
      <c r="Y485" s="1">
        <v>74463.375599999999</v>
      </c>
      <c r="Z485" s="7">
        <v>4.0227507521000003</v>
      </c>
      <c r="AA485" s="7">
        <v>3.6492222703000001</v>
      </c>
      <c r="AB485" s="7" t="s">
        <v>444</v>
      </c>
      <c r="AC485" s="7" t="s">
        <v>445</v>
      </c>
      <c r="AD485" s="7">
        <v>4.0918299975999997</v>
      </c>
    </row>
    <row r="486" spans="1:30" x14ac:dyDescent="0.25">
      <c r="A486" s="1">
        <v>171009</v>
      </c>
      <c r="B486" s="1">
        <v>20035000</v>
      </c>
      <c r="C486" s="1" t="s">
        <v>502</v>
      </c>
      <c r="D486" s="1">
        <v>131259</v>
      </c>
      <c r="E486" s="1" t="s">
        <v>503</v>
      </c>
      <c r="F486" s="1">
        <v>34203085</v>
      </c>
      <c r="G486" s="1">
        <v>1.83</v>
      </c>
      <c r="H486" s="1">
        <v>52.943091826496449</v>
      </c>
      <c r="I486" s="1">
        <v>-29.91433531810047</v>
      </c>
      <c r="J486" s="1">
        <v>5.3246702590290766</v>
      </c>
      <c r="K486" s="1">
        <v>-49.587244448741892</v>
      </c>
      <c r="L486" s="1">
        <v>50.491956151776961</v>
      </c>
      <c r="M486" s="1">
        <v>28.762500762939453</v>
      </c>
      <c r="N486" s="1">
        <v>0.99353124936421722</v>
      </c>
      <c r="O486" s="1">
        <v>0.9329846751933194</v>
      </c>
      <c r="P486" s="1">
        <v>0.92694942998248697</v>
      </c>
      <c r="Q486" s="1">
        <v>0.99407031191719908</v>
      </c>
      <c r="R486" s="1">
        <v>0.96533690096206171</v>
      </c>
      <c r="S486" s="1">
        <v>0.95961275424453896</v>
      </c>
      <c r="T486" s="1">
        <v>0.92694942998248697</v>
      </c>
      <c r="U486" s="1">
        <v>0.95961275424453896</v>
      </c>
      <c r="V486" s="1">
        <v>406.790663</v>
      </c>
      <c r="W486" s="1">
        <v>255.106009</v>
      </c>
      <c r="X486" s="1">
        <v>262.000766</v>
      </c>
      <c r="Y486" s="1">
        <v>74463.375599999999</v>
      </c>
      <c r="Z486" s="7">
        <v>3.6833275565000001</v>
      </c>
      <c r="AA486" s="7">
        <v>3.4665009440999999</v>
      </c>
      <c r="AB486" s="7" t="s">
        <v>444</v>
      </c>
      <c r="AC486" s="7" t="s">
        <v>445</v>
      </c>
      <c r="AD486" s="7">
        <v>3.8976599405000001</v>
      </c>
    </row>
    <row r="487" spans="1:30" x14ac:dyDescent="0.25">
      <c r="A487" s="1">
        <v>173107</v>
      </c>
      <c r="B487" s="1">
        <v>20036000</v>
      </c>
      <c r="C487" s="1" t="s">
        <v>502</v>
      </c>
      <c r="D487" s="1">
        <v>131266</v>
      </c>
      <c r="E487" s="1" t="s">
        <v>503</v>
      </c>
      <c r="F487" s="1">
        <v>34203085</v>
      </c>
      <c r="G487" s="1">
        <v>1.83</v>
      </c>
      <c r="H487" s="1">
        <v>54.037593561923217</v>
      </c>
      <c r="I487" s="1">
        <v>-30.737326578687011</v>
      </c>
      <c r="J487" s="1">
        <v>5.2817380262429872</v>
      </c>
      <c r="K487" s="1">
        <v>-50.64206212701297</v>
      </c>
      <c r="L487" s="1">
        <v>51.600101011324803</v>
      </c>
      <c r="M487" s="1">
        <v>28.762500762939453</v>
      </c>
      <c r="N487" s="1">
        <v>0.99353124936421722</v>
      </c>
      <c r="O487" s="1">
        <v>0.9329846751933194</v>
      </c>
      <c r="P487" s="1">
        <v>0.92694942998248697</v>
      </c>
      <c r="Q487" s="1">
        <v>0.99407031191719908</v>
      </c>
      <c r="R487" s="1">
        <v>0.96533690096206171</v>
      </c>
      <c r="S487" s="1">
        <v>0.95961275424453896</v>
      </c>
      <c r="T487" s="1">
        <v>0.92694942998248697</v>
      </c>
      <c r="U487" s="1">
        <v>0.95961275424453896</v>
      </c>
      <c r="V487" s="1">
        <v>406.790663</v>
      </c>
      <c r="W487" s="1">
        <v>255.106009</v>
      </c>
      <c r="X487" s="1">
        <v>262.000766</v>
      </c>
      <c r="Y487" s="1">
        <v>74463.375599999999</v>
      </c>
      <c r="Z487" s="7">
        <v>3.5827501302</v>
      </c>
      <c r="AA487" s="7">
        <v>3.3760344242000002</v>
      </c>
      <c r="AB487" s="7" t="s">
        <v>444</v>
      </c>
      <c r="AC487" s="7" t="s">
        <v>445</v>
      </c>
      <c r="AD487" s="7">
        <v>3.7956471457999998</v>
      </c>
    </row>
    <row r="488" spans="1:30" x14ac:dyDescent="0.25">
      <c r="A488" s="1">
        <v>175205</v>
      </c>
      <c r="B488" s="1">
        <v>20091000</v>
      </c>
      <c r="C488" s="1" t="s">
        <v>502</v>
      </c>
      <c r="D488" s="1">
        <v>131316</v>
      </c>
      <c r="E488" s="1" t="s">
        <v>503</v>
      </c>
      <c r="F488" s="1">
        <v>34203085</v>
      </c>
      <c r="G488" s="1">
        <v>1.83</v>
      </c>
      <c r="H488" s="1">
        <v>48.805828632639589</v>
      </c>
      <c r="I488" s="1">
        <v>-27.718204994295355</v>
      </c>
      <c r="J488" s="1">
        <v>4.5000171636326716</v>
      </c>
      <c r="K488" s="1">
        <v>-46.171581565253774</v>
      </c>
      <c r="L488" s="1">
        <v>46.718655903038751</v>
      </c>
      <c r="M488" s="1">
        <v>28.762500762939453</v>
      </c>
      <c r="N488" s="1">
        <v>0.99353124936421722</v>
      </c>
      <c r="O488" s="1">
        <v>0.9329846751933194</v>
      </c>
      <c r="P488" s="1">
        <v>0.92694942998248697</v>
      </c>
      <c r="Q488" s="1">
        <v>0.99407031191719908</v>
      </c>
      <c r="R488" s="1">
        <v>0.96533690096206171</v>
      </c>
      <c r="S488" s="1">
        <v>0.95961275424453896</v>
      </c>
      <c r="T488" s="1">
        <v>0.92694942998248697</v>
      </c>
      <c r="U488" s="1">
        <v>0.95961275424453896</v>
      </c>
      <c r="V488" s="1">
        <v>406.790663</v>
      </c>
      <c r="W488" s="1">
        <v>255.106009</v>
      </c>
      <c r="X488" s="1">
        <v>262.000766</v>
      </c>
      <c r="Y488" s="1">
        <v>74463.375599999999</v>
      </c>
      <c r="Z488" s="7">
        <v>4.0615833237999999</v>
      </c>
      <c r="AA488" s="7">
        <v>3.8451255978000001</v>
      </c>
      <c r="AB488" s="7" t="s">
        <v>444</v>
      </c>
      <c r="AC488" s="7" t="s">
        <v>445</v>
      </c>
      <c r="AD488" s="7">
        <v>4.2599770782000004</v>
      </c>
    </row>
    <row r="489" spans="1:30" x14ac:dyDescent="0.25">
      <c r="A489" s="1">
        <v>178387</v>
      </c>
      <c r="B489" s="1">
        <v>20092000</v>
      </c>
      <c r="C489" s="1" t="s">
        <v>500</v>
      </c>
      <c r="D489" s="1">
        <v>131323</v>
      </c>
      <c r="E489" s="1" t="s">
        <v>501</v>
      </c>
      <c r="F489" s="1">
        <v>34203085</v>
      </c>
      <c r="G489" s="1">
        <v>1.83</v>
      </c>
      <c r="H489" s="1">
        <v>51.976094668505837</v>
      </c>
      <c r="I489" s="1">
        <v>-13.882176609295502</v>
      </c>
      <c r="J489" s="1">
        <v>18.358114081555104</v>
      </c>
      <c r="K489" s="1">
        <v>-48.659424250009607</v>
      </c>
      <c r="L489" s="1">
        <v>45.661851836980773</v>
      </c>
      <c r="M489" s="1">
        <v>10.050000190734863</v>
      </c>
      <c r="N489" s="1">
        <v>1</v>
      </c>
      <c r="O489" s="1">
        <v>0.9329846751933194</v>
      </c>
      <c r="P489" s="1">
        <v>0.9329846751933194</v>
      </c>
      <c r="Q489" s="1">
        <v>1</v>
      </c>
      <c r="R489" s="1">
        <v>0.96533690096206171</v>
      </c>
      <c r="S489" s="1">
        <v>0.96533690096206171</v>
      </c>
      <c r="T489" s="1">
        <v>0.9329846751933194</v>
      </c>
      <c r="U489" s="1">
        <v>0.96533690096206171</v>
      </c>
      <c r="V489" s="1">
        <v>406.790663</v>
      </c>
      <c r="W489" s="1">
        <v>255.106009</v>
      </c>
      <c r="X489" s="1">
        <v>262.000766</v>
      </c>
      <c r="Y489" s="1">
        <v>74463.375599999999</v>
      </c>
      <c r="Z489" s="7">
        <v>4.2124473137000003</v>
      </c>
      <c r="AA489" s="7">
        <v>3.5792204756000001</v>
      </c>
      <c r="AB489" s="7" t="s">
        <v>444</v>
      </c>
      <c r="AC489" s="7" t="s">
        <v>445</v>
      </c>
      <c r="AD489" s="7">
        <v>4.023542784</v>
      </c>
    </row>
    <row r="490" spans="1:30" x14ac:dyDescent="0.25">
      <c r="A490" s="1">
        <v>178388</v>
      </c>
      <c r="B490" s="1">
        <v>20092000</v>
      </c>
      <c r="C490" s="1" t="s">
        <v>496</v>
      </c>
      <c r="D490" s="1">
        <v>131324</v>
      </c>
      <c r="E490" s="1" t="s">
        <v>497</v>
      </c>
      <c r="F490" s="1">
        <v>34203085</v>
      </c>
      <c r="G490" s="1">
        <v>1.83</v>
      </c>
      <c r="H490" s="1">
        <v>58.798945906529191</v>
      </c>
      <c r="I490" s="1">
        <v>-30.787608947809886</v>
      </c>
      <c r="J490" s="1">
        <v>5.9249229152122753</v>
      </c>
      <c r="K490" s="1">
        <v>-54.843394862423978</v>
      </c>
      <c r="L490" s="1">
        <v>56.074721461802234</v>
      </c>
      <c r="M490" s="1">
        <v>29.722499847412109</v>
      </c>
      <c r="N490" s="1">
        <v>0.99273125012715657</v>
      </c>
      <c r="O490" s="1">
        <v>0.9329846751933194</v>
      </c>
      <c r="P490" s="1">
        <v>0.92620304295414313</v>
      </c>
      <c r="Q490" s="1">
        <v>0.99333697928322695</v>
      </c>
      <c r="R490" s="1">
        <v>0.96533690096206171</v>
      </c>
      <c r="S490" s="1">
        <v>0.95890484119228603</v>
      </c>
      <c r="T490" s="1">
        <v>0.92620304295414313</v>
      </c>
      <c r="U490" s="1">
        <v>0.95890484119228603</v>
      </c>
      <c r="V490" s="1">
        <v>406.790663</v>
      </c>
      <c r="W490" s="1">
        <v>255.106009</v>
      </c>
      <c r="X490" s="1">
        <v>262.000766</v>
      </c>
      <c r="Y490" s="1">
        <v>74463.375599999999</v>
      </c>
      <c r="Z490" s="7">
        <v>3.2136626923999998</v>
      </c>
      <c r="AA490" s="7">
        <v>3.0184387351000002</v>
      </c>
      <c r="AB490" s="7" t="s">
        <v>444</v>
      </c>
      <c r="AC490" s="7" t="s">
        <v>445</v>
      </c>
      <c r="AD490" s="7">
        <v>3.4247061534999998</v>
      </c>
    </row>
    <row r="491" spans="1:30" x14ac:dyDescent="0.25">
      <c r="A491" s="1">
        <v>183651</v>
      </c>
      <c r="B491" s="1">
        <v>21001000</v>
      </c>
      <c r="C491" s="1" t="s">
        <v>502</v>
      </c>
      <c r="D491" s="1">
        <v>131343</v>
      </c>
      <c r="E491" s="1" t="s">
        <v>503</v>
      </c>
      <c r="F491" s="1">
        <v>34203085</v>
      </c>
      <c r="G491" s="1">
        <v>1.83</v>
      </c>
      <c r="H491" s="1">
        <v>52.546902345772622</v>
      </c>
      <c r="I491" s="1">
        <v>-32.194341251952324</v>
      </c>
      <c r="J491" s="1">
        <v>2.2168527091901611</v>
      </c>
      <c r="K491" s="1">
        <v>-49.572075557472814</v>
      </c>
      <c r="L491" s="1">
        <v>51.474300838978465</v>
      </c>
      <c r="M491" s="1">
        <v>28.762500762939453</v>
      </c>
      <c r="N491" s="1">
        <v>0.99353124936421722</v>
      </c>
      <c r="O491" s="1">
        <v>0.9329846751933194</v>
      </c>
      <c r="P491" s="1">
        <v>0.92694942998248697</v>
      </c>
      <c r="Q491" s="1">
        <v>0.99407031191719908</v>
      </c>
      <c r="R491" s="1">
        <v>0.96533690096206171</v>
      </c>
      <c r="S491" s="1">
        <v>0.95961275424453896</v>
      </c>
      <c r="T491" s="1">
        <v>0.92694942998248697</v>
      </c>
      <c r="U491" s="1">
        <v>0.95961275424453896</v>
      </c>
      <c r="V491" s="1">
        <v>406.790663</v>
      </c>
      <c r="W491" s="1">
        <v>255.106009</v>
      </c>
      <c r="X491" s="1">
        <v>262.000766</v>
      </c>
      <c r="Y491" s="1">
        <v>74463.375599999999</v>
      </c>
      <c r="Z491" s="7">
        <v>3.5939501027</v>
      </c>
      <c r="AA491" s="7">
        <v>3.5001771574</v>
      </c>
      <c r="AB491" s="7" t="s">
        <v>444</v>
      </c>
      <c r="AC491" s="7" t="s">
        <v>445</v>
      </c>
      <c r="AD491" s="7">
        <v>3.8991586083000001</v>
      </c>
    </row>
    <row r="492" spans="1:30" x14ac:dyDescent="0.25">
      <c r="A492" s="1">
        <v>183652</v>
      </c>
      <c r="B492" s="1">
        <v>21001000</v>
      </c>
      <c r="C492" s="1" t="s">
        <v>496</v>
      </c>
      <c r="D492" s="1">
        <v>131342</v>
      </c>
      <c r="E492" s="1" t="s">
        <v>497</v>
      </c>
      <c r="F492" s="1">
        <v>34203085</v>
      </c>
      <c r="G492" s="1">
        <v>1.83</v>
      </c>
      <c r="H492" s="1">
        <v>62.406998241173284</v>
      </c>
      <c r="I492" s="1">
        <v>-32.167919548983917</v>
      </c>
      <c r="J492" s="1">
        <v>8.1253768997354907</v>
      </c>
      <c r="K492" s="1">
        <v>-58.617487009174098</v>
      </c>
      <c r="L492" s="1">
        <v>58.767914199296321</v>
      </c>
      <c r="M492" s="1">
        <v>29.722499847412109</v>
      </c>
      <c r="N492" s="1">
        <v>0.99273125012715657</v>
      </c>
      <c r="O492" s="1">
        <v>0.9329846751933194</v>
      </c>
      <c r="P492" s="1">
        <v>0.92620304295414313</v>
      </c>
      <c r="Q492" s="1">
        <v>0.99333697928322695</v>
      </c>
      <c r="R492" s="1">
        <v>0.96533690096206171</v>
      </c>
      <c r="S492" s="1">
        <v>0.95890484119228603</v>
      </c>
      <c r="T492" s="1">
        <v>0.92620304295414313</v>
      </c>
      <c r="U492" s="1">
        <v>0.95890484119228603</v>
      </c>
      <c r="V492" s="1">
        <v>406.790663</v>
      </c>
      <c r="W492" s="1">
        <v>255.106009</v>
      </c>
      <c r="X492" s="1">
        <v>262.000766</v>
      </c>
      <c r="Y492" s="1">
        <v>74463.375599999999</v>
      </c>
      <c r="Z492" s="7">
        <v>3.0205606244999998</v>
      </c>
      <c r="AA492" s="7">
        <v>2.7861132319999999</v>
      </c>
      <c r="AB492" s="7" t="s">
        <v>444</v>
      </c>
      <c r="AC492" s="7" t="s">
        <v>445</v>
      </c>
      <c r="AD492" s="7">
        <v>3.1398210517999998</v>
      </c>
    </row>
    <row r="493" spans="1:30" x14ac:dyDescent="0.25">
      <c r="A493" s="1">
        <v>183653</v>
      </c>
      <c r="B493" s="1">
        <v>21001000</v>
      </c>
      <c r="C493" s="1" t="s">
        <v>500</v>
      </c>
      <c r="D493" s="1">
        <v>131341</v>
      </c>
      <c r="E493" s="1" t="s">
        <v>501</v>
      </c>
      <c r="F493" s="1">
        <v>34203085</v>
      </c>
      <c r="G493" s="1">
        <v>1.83</v>
      </c>
      <c r="H493" s="1">
        <v>55.588293558198771</v>
      </c>
      <c r="I493" s="1">
        <v>-15.244065940948342</v>
      </c>
      <c r="J493" s="1">
        <v>20.554418875460978</v>
      </c>
      <c r="K493" s="1">
        <v>-52.451933467311953</v>
      </c>
      <c r="L493" s="1">
        <v>48.685159457587723</v>
      </c>
      <c r="M493" s="1">
        <v>10.050000190734863</v>
      </c>
      <c r="N493" s="1">
        <v>1</v>
      </c>
      <c r="O493" s="1">
        <v>0.9329846751933194</v>
      </c>
      <c r="P493" s="1">
        <v>0.9329846751933194</v>
      </c>
      <c r="Q493" s="1">
        <v>1</v>
      </c>
      <c r="R493" s="1">
        <v>0.96533690096206171</v>
      </c>
      <c r="S493" s="1">
        <v>0.96533690096206171</v>
      </c>
      <c r="T493" s="1">
        <v>0.9329846751933194</v>
      </c>
      <c r="U493" s="1">
        <v>0.96533690096206171</v>
      </c>
      <c r="V493" s="1">
        <v>406.790663</v>
      </c>
      <c r="W493" s="1">
        <v>255.106009</v>
      </c>
      <c r="X493" s="1">
        <v>262.000766</v>
      </c>
      <c r="Y493" s="1">
        <v>74463.375599999999</v>
      </c>
      <c r="Z493" s="7">
        <v>3.8887587018000001</v>
      </c>
      <c r="AA493" s="7">
        <v>3.281656833</v>
      </c>
      <c r="AB493" s="7" t="s">
        <v>444</v>
      </c>
      <c r="AC493" s="7" t="s">
        <v>445</v>
      </c>
      <c r="AD493" s="7">
        <v>3.6603181885999998</v>
      </c>
    </row>
    <row r="494" spans="1:30" x14ac:dyDescent="0.25">
      <c r="A494" s="1">
        <v>188861</v>
      </c>
      <c r="B494" s="1">
        <v>21002000</v>
      </c>
      <c r="C494" s="1" t="s">
        <v>500</v>
      </c>
      <c r="D494" s="1">
        <v>131351</v>
      </c>
      <c r="E494" s="1" t="s">
        <v>501</v>
      </c>
      <c r="F494" s="1">
        <v>34203085</v>
      </c>
      <c r="G494" s="1">
        <v>1.83</v>
      </c>
      <c r="H494" s="1">
        <v>52.408608123943011</v>
      </c>
      <c r="I494" s="1">
        <v>-12.171269147736925</v>
      </c>
      <c r="J494" s="1">
        <v>21.194527003371608</v>
      </c>
      <c r="K494" s="1">
        <v>-49.401917479943819</v>
      </c>
      <c r="L494" s="1">
        <v>45.667433238608417</v>
      </c>
      <c r="M494" s="1">
        <v>10.050000190734863</v>
      </c>
      <c r="N494" s="1">
        <v>1</v>
      </c>
      <c r="O494" s="1">
        <v>0.9329846751933194</v>
      </c>
      <c r="P494" s="1">
        <v>0.9329846751933194</v>
      </c>
      <c r="Q494" s="1">
        <v>1</v>
      </c>
      <c r="R494" s="1">
        <v>0.96533690096206171</v>
      </c>
      <c r="S494" s="1">
        <v>0.96533690096206171</v>
      </c>
      <c r="T494" s="1">
        <v>0.9329846751933194</v>
      </c>
      <c r="U494" s="1">
        <v>0.96533690096206171</v>
      </c>
      <c r="V494" s="1">
        <v>406.790663</v>
      </c>
      <c r="W494" s="1">
        <v>255.106009</v>
      </c>
      <c r="X494" s="1">
        <v>262.000766</v>
      </c>
      <c r="Y494" s="1">
        <v>74463.375599999999</v>
      </c>
      <c r="Z494" s="7">
        <v>4.2118102565999997</v>
      </c>
      <c r="AA494" s="7">
        <v>3.5414294610999999</v>
      </c>
      <c r="AB494" s="7" t="s">
        <v>444</v>
      </c>
      <c r="AC494" s="7" t="s">
        <v>445</v>
      </c>
      <c r="AD494" s="7">
        <v>3.9480407246999998</v>
      </c>
    </row>
    <row r="495" spans="1:30" x14ac:dyDescent="0.25">
      <c r="A495" s="1">
        <v>188862</v>
      </c>
      <c r="B495" s="1">
        <v>21002000</v>
      </c>
      <c r="C495" s="1" t="s">
        <v>496</v>
      </c>
      <c r="D495" s="1">
        <v>131352</v>
      </c>
      <c r="E495" s="1" t="s">
        <v>497</v>
      </c>
      <c r="F495" s="1">
        <v>34203085</v>
      </c>
      <c r="G495" s="1">
        <v>1.83</v>
      </c>
      <c r="H495" s="1">
        <v>59.225963383852211</v>
      </c>
      <c r="I495" s="1">
        <v>-29.097251301967447</v>
      </c>
      <c r="J495" s="1">
        <v>8.7668307728759451</v>
      </c>
      <c r="K495" s="1">
        <v>-55.565339318909039</v>
      </c>
      <c r="L495" s="1">
        <v>55.367154937657801</v>
      </c>
      <c r="M495" s="1">
        <v>29.722499847412109</v>
      </c>
      <c r="N495" s="1">
        <v>0.99273125012715657</v>
      </c>
      <c r="O495" s="1">
        <v>0.9329846751933194</v>
      </c>
      <c r="P495" s="1">
        <v>0.92620304295414313</v>
      </c>
      <c r="Q495" s="1">
        <v>0.99333697928322695</v>
      </c>
      <c r="R495" s="1">
        <v>0.96533690096206171</v>
      </c>
      <c r="S495" s="1">
        <v>0.95890484119228603</v>
      </c>
      <c r="T495" s="1">
        <v>0.92620304295414313</v>
      </c>
      <c r="U495" s="1">
        <v>0.95890484119228603</v>
      </c>
      <c r="V495" s="1">
        <v>406.790663</v>
      </c>
      <c r="W495" s="1">
        <v>255.106009</v>
      </c>
      <c r="X495" s="1">
        <v>262.000766</v>
      </c>
      <c r="Y495" s="1">
        <v>74463.375599999999</v>
      </c>
      <c r="Z495" s="7">
        <v>3.2675113444999999</v>
      </c>
      <c r="AA495" s="7">
        <v>2.9894659084000001</v>
      </c>
      <c r="AB495" s="7" t="s">
        <v>444</v>
      </c>
      <c r="AC495" s="7" t="s">
        <v>445</v>
      </c>
      <c r="AD495" s="7">
        <v>3.3672172203000001</v>
      </c>
    </row>
    <row r="496" spans="1:30" x14ac:dyDescent="0.25">
      <c r="A496" s="1">
        <v>194141</v>
      </c>
      <c r="B496" s="1">
        <v>26001000</v>
      </c>
      <c r="C496" s="1" t="s">
        <v>502</v>
      </c>
      <c r="D496" s="1">
        <v>131371</v>
      </c>
      <c r="E496" s="1" t="s">
        <v>503</v>
      </c>
      <c r="F496" s="1">
        <v>34203085</v>
      </c>
      <c r="G496" s="1">
        <v>1.83</v>
      </c>
      <c r="H496" s="1">
        <v>52.464977860860145</v>
      </c>
      <c r="I496" s="1">
        <v>-31.865588052970981</v>
      </c>
      <c r="J496" s="1">
        <v>2.4927494369363412</v>
      </c>
      <c r="K496" s="1">
        <v>-49.504024527970031</v>
      </c>
      <c r="L496" s="1">
        <v>51.264085041554033</v>
      </c>
      <c r="M496" s="1">
        <v>28.762500762939453</v>
      </c>
      <c r="N496" s="1">
        <v>0.99353124936421722</v>
      </c>
      <c r="O496" s="1">
        <v>0.9329846751933194</v>
      </c>
      <c r="P496" s="1">
        <v>0.92694942998248697</v>
      </c>
      <c r="Q496" s="1">
        <v>0.99407031191719908</v>
      </c>
      <c r="R496" s="1">
        <v>0.96533690096206171</v>
      </c>
      <c r="S496" s="1">
        <v>0.95961275424453896</v>
      </c>
      <c r="T496" s="1">
        <v>0.92694942998248697</v>
      </c>
      <c r="U496" s="1">
        <v>0.95961275424453896</v>
      </c>
      <c r="V496" s="1">
        <v>406.790663</v>
      </c>
      <c r="W496" s="1">
        <v>255.106009</v>
      </c>
      <c r="X496" s="1">
        <v>262.000766</v>
      </c>
      <c r="Y496" s="1">
        <v>74463.375599999999</v>
      </c>
      <c r="Z496" s="7">
        <v>3.6127882597999998</v>
      </c>
      <c r="AA496" s="7">
        <v>3.5072042202000002</v>
      </c>
      <c r="AB496" s="7" t="s">
        <v>444</v>
      </c>
      <c r="AC496" s="7" t="s">
        <v>445</v>
      </c>
      <c r="AD496" s="7">
        <v>3.9058932685999999</v>
      </c>
    </row>
    <row r="497" spans="1:30" x14ac:dyDescent="0.25">
      <c r="A497" s="1">
        <v>194142</v>
      </c>
      <c r="B497" s="1">
        <v>26001000</v>
      </c>
      <c r="C497" s="1" t="s">
        <v>496</v>
      </c>
      <c r="D497" s="1">
        <v>131370</v>
      </c>
      <c r="E497" s="1" t="s">
        <v>497</v>
      </c>
      <c r="F497" s="1">
        <v>34203085</v>
      </c>
      <c r="G497" s="1">
        <v>1.83</v>
      </c>
      <c r="H497" s="1">
        <v>62.323529668925559</v>
      </c>
      <c r="I497" s="1">
        <v>-31.845240286441886</v>
      </c>
      <c r="J497" s="1">
        <v>8.4028142975481863</v>
      </c>
      <c r="K497" s="1">
        <v>-58.543358625963286</v>
      </c>
      <c r="L497" s="1">
        <v>58.57667554538596</v>
      </c>
      <c r="M497" s="1">
        <v>29.722499847412109</v>
      </c>
      <c r="N497" s="1">
        <v>0.99273125012715657</v>
      </c>
      <c r="O497" s="1">
        <v>0.9329846751933194</v>
      </c>
      <c r="P497" s="1">
        <v>0.92620304295414313</v>
      </c>
      <c r="Q497" s="1">
        <v>0.99333697928322695</v>
      </c>
      <c r="R497" s="1">
        <v>0.96533690096206171</v>
      </c>
      <c r="S497" s="1">
        <v>0.95890484119228603</v>
      </c>
      <c r="T497" s="1">
        <v>0.92620304295414313</v>
      </c>
      <c r="U497" s="1">
        <v>0.95890484119228603</v>
      </c>
      <c r="V497" s="1">
        <v>406.790663</v>
      </c>
      <c r="W497" s="1">
        <v>255.106009</v>
      </c>
      <c r="X497" s="1">
        <v>262.000766</v>
      </c>
      <c r="Y497" s="1">
        <v>74463.375599999999</v>
      </c>
      <c r="Z497" s="7">
        <v>3.0336867808000001</v>
      </c>
      <c r="AA497" s="7">
        <v>2.7911838925999999</v>
      </c>
      <c r="AB497" s="7" t="s">
        <v>444</v>
      </c>
      <c r="AC497" s="7" t="s">
        <v>445</v>
      </c>
      <c r="AD497" s="7">
        <v>3.1450629486000001</v>
      </c>
    </row>
    <row r="498" spans="1:30" x14ac:dyDescent="0.25">
      <c r="A498" s="1">
        <v>194143</v>
      </c>
      <c r="B498" s="1">
        <v>26001000</v>
      </c>
      <c r="C498" s="1" t="s">
        <v>500</v>
      </c>
      <c r="D498" s="1">
        <v>131369</v>
      </c>
      <c r="E498" s="1" t="s">
        <v>501</v>
      </c>
      <c r="F498" s="1">
        <v>34203085</v>
      </c>
      <c r="G498" s="1">
        <v>1.83</v>
      </c>
      <c r="H498" s="1">
        <v>55.503229619847367</v>
      </c>
      <c r="I498" s="1">
        <v>-14.925413397558673</v>
      </c>
      <c r="J498" s="1">
        <v>20.833451378810608</v>
      </c>
      <c r="K498" s="1">
        <v>-52.37377862551552</v>
      </c>
      <c r="L498" s="1">
        <v>48.565420276638683</v>
      </c>
      <c r="M498" s="1">
        <v>10.050000190734863</v>
      </c>
      <c r="N498" s="1">
        <v>1</v>
      </c>
      <c r="O498" s="1">
        <v>0.9329846751933194</v>
      </c>
      <c r="P498" s="1">
        <v>0.9329846751933194</v>
      </c>
      <c r="Q498" s="1">
        <v>1</v>
      </c>
      <c r="R498" s="1">
        <v>0.96533690096206171</v>
      </c>
      <c r="S498" s="1">
        <v>0.96533690096206171</v>
      </c>
      <c r="T498" s="1">
        <v>0.9329846751933194</v>
      </c>
      <c r="U498" s="1">
        <v>0.96533690096206171</v>
      </c>
      <c r="V498" s="1">
        <v>406.790663</v>
      </c>
      <c r="W498" s="1">
        <v>255.106009</v>
      </c>
      <c r="X498" s="1">
        <v>262.000766</v>
      </c>
      <c r="Y498" s="1">
        <v>74463.375599999999</v>
      </c>
      <c r="Z498" s="7">
        <v>3.9008120508999999</v>
      </c>
      <c r="AA498" s="7">
        <v>3.2882188762000002</v>
      </c>
      <c r="AB498" s="7" t="s">
        <v>444</v>
      </c>
      <c r="AC498" s="7" t="s">
        <v>445</v>
      </c>
      <c r="AD498" s="7">
        <v>3.6672725546999998</v>
      </c>
    </row>
    <row r="499" spans="1:30" x14ac:dyDescent="0.25">
      <c r="A499" s="1">
        <v>199351</v>
      </c>
      <c r="B499" s="1">
        <v>26002000</v>
      </c>
      <c r="C499" s="1" t="s">
        <v>496</v>
      </c>
      <c r="D499" s="1">
        <v>131380</v>
      </c>
      <c r="E499" s="1" t="s">
        <v>497</v>
      </c>
      <c r="F499" s="1">
        <v>34203085</v>
      </c>
      <c r="G499" s="1">
        <v>1.83</v>
      </c>
      <c r="H499" s="1">
        <v>58.985442390971386</v>
      </c>
      <c r="I499" s="1">
        <v>-28.766721754482329</v>
      </c>
      <c r="J499" s="1">
        <v>8.9681399799843167</v>
      </c>
      <c r="K499" s="1">
        <v>-55.342235786012765</v>
      </c>
      <c r="L499" s="1">
        <v>55.05348938444525</v>
      </c>
      <c r="M499" s="1">
        <v>29.722499847412109</v>
      </c>
      <c r="N499" s="1">
        <v>0.99273125012715657</v>
      </c>
      <c r="O499" s="1">
        <v>0.9329846751933194</v>
      </c>
      <c r="P499" s="1">
        <v>0.92620304295414313</v>
      </c>
      <c r="Q499" s="1">
        <v>0.99333697928322695</v>
      </c>
      <c r="R499" s="1">
        <v>0.96533690096206171</v>
      </c>
      <c r="S499" s="1">
        <v>0.95890484119228603</v>
      </c>
      <c r="T499" s="1">
        <v>0.92620304295414313</v>
      </c>
      <c r="U499" s="1">
        <v>0.95890484119228603</v>
      </c>
      <c r="V499" s="1">
        <v>406.790663</v>
      </c>
      <c r="W499" s="1">
        <v>255.106009</v>
      </c>
      <c r="X499" s="1">
        <v>262.000766</v>
      </c>
      <c r="Y499" s="1">
        <v>74463.375599999999</v>
      </c>
      <c r="Z499" s="7">
        <v>3.2918253585000001</v>
      </c>
      <c r="AA499" s="7">
        <v>3.0057334867000001</v>
      </c>
      <c r="AB499" s="7" t="s">
        <v>444</v>
      </c>
      <c r="AC499" s="7" t="s">
        <v>445</v>
      </c>
      <c r="AD499" s="7">
        <v>3.3848229707000002</v>
      </c>
    </row>
    <row r="500" spans="1:30" x14ac:dyDescent="0.25">
      <c r="A500" s="1">
        <v>199352</v>
      </c>
      <c r="B500" s="1">
        <v>26002000</v>
      </c>
      <c r="C500" s="1" t="s">
        <v>500</v>
      </c>
      <c r="D500" s="1">
        <v>131379</v>
      </c>
      <c r="E500" s="1" t="s">
        <v>501</v>
      </c>
      <c r="F500" s="1">
        <v>34203085</v>
      </c>
      <c r="G500" s="1">
        <v>1.83</v>
      </c>
      <c r="H500" s="1">
        <v>52.165345280050516</v>
      </c>
      <c r="I500" s="1">
        <v>-11.84579273487128</v>
      </c>
      <c r="J500" s="1">
        <v>21.398574123089425</v>
      </c>
      <c r="K500" s="1">
        <v>-49.173757916292836</v>
      </c>
      <c r="L500" s="1">
        <v>45.423195673334988</v>
      </c>
      <c r="M500" s="1">
        <v>10.050000190734863</v>
      </c>
      <c r="N500" s="1">
        <v>1</v>
      </c>
      <c r="O500" s="1">
        <v>0.9329846751933194</v>
      </c>
      <c r="P500" s="1">
        <v>0.9329846751933194</v>
      </c>
      <c r="Q500" s="1">
        <v>1</v>
      </c>
      <c r="R500" s="1">
        <v>0.96533690096206171</v>
      </c>
      <c r="S500" s="1">
        <v>0.96533690096206171</v>
      </c>
      <c r="T500" s="1">
        <v>0.9329846751933194</v>
      </c>
      <c r="U500" s="1">
        <v>0.96533690096206171</v>
      </c>
      <c r="V500" s="1">
        <v>406.790663</v>
      </c>
      <c r="W500" s="1">
        <v>255.106009</v>
      </c>
      <c r="X500" s="1">
        <v>262.000766</v>
      </c>
      <c r="Y500" s="1">
        <v>74463.375599999999</v>
      </c>
      <c r="Z500" s="7">
        <v>4.2398338210000004</v>
      </c>
      <c r="AA500" s="7">
        <v>3.5626075254999998</v>
      </c>
      <c r="AB500" s="7" t="s">
        <v>444</v>
      </c>
      <c r="AC500" s="7" t="s">
        <v>445</v>
      </c>
      <c r="AD500" s="7">
        <v>3.9709989621999999</v>
      </c>
    </row>
    <row r="501" spans="1:30" x14ac:dyDescent="0.25">
      <c r="A501" s="1">
        <v>202463</v>
      </c>
      <c r="B501" s="1">
        <v>20050006</v>
      </c>
      <c r="C501" s="1" t="s">
        <v>500</v>
      </c>
      <c r="D501" s="1">
        <v>131271</v>
      </c>
      <c r="E501" s="1" t="s">
        <v>501</v>
      </c>
      <c r="F501" s="1">
        <v>34203085</v>
      </c>
      <c r="G501" s="1">
        <v>1.83</v>
      </c>
      <c r="H501" s="1">
        <v>56.349037187375878</v>
      </c>
      <c r="I501" s="1">
        <v>-17.801743444023973</v>
      </c>
      <c r="J501" s="1">
        <v>18.671052138956647</v>
      </c>
      <c r="K501" s="1">
        <v>-52.109489238120332</v>
      </c>
      <c r="L501" s="1">
        <v>49.717782181350032</v>
      </c>
      <c r="M501" s="1">
        <v>10.050000190734863</v>
      </c>
      <c r="N501" s="1">
        <v>1</v>
      </c>
      <c r="O501" s="1">
        <v>0.9329846751933194</v>
      </c>
      <c r="P501" s="1">
        <v>0.9329846751933194</v>
      </c>
      <c r="Q501" s="1">
        <v>1</v>
      </c>
      <c r="R501" s="1">
        <v>0.96533690096206171</v>
      </c>
      <c r="S501" s="1">
        <v>0.96533690096206171</v>
      </c>
      <c r="T501" s="1">
        <v>0.9329846751933194</v>
      </c>
      <c r="U501" s="1">
        <v>0.96533690096206171</v>
      </c>
      <c r="V501" s="1">
        <v>406.790663</v>
      </c>
      <c r="W501" s="1">
        <v>255.106009</v>
      </c>
      <c r="X501" s="1">
        <v>262.000766</v>
      </c>
      <c r="Y501" s="1">
        <v>74463.375599999999</v>
      </c>
      <c r="Z501" s="7">
        <v>3.7872207187</v>
      </c>
      <c r="AA501" s="7">
        <v>3.2238520625999998</v>
      </c>
      <c r="AB501" s="7" t="s">
        <v>444</v>
      </c>
      <c r="AC501" s="7" t="s">
        <v>445</v>
      </c>
      <c r="AD501" s="7">
        <v>3.6909440707000001</v>
      </c>
    </row>
    <row r="502" spans="1:30" x14ac:dyDescent="0.25">
      <c r="A502" s="1">
        <v>204561</v>
      </c>
      <c r="B502" s="1">
        <v>20051006</v>
      </c>
      <c r="C502" s="1" t="s">
        <v>500</v>
      </c>
      <c r="D502" s="1">
        <v>131276</v>
      </c>
      <c r="E502" s="1" t="s">
        <v>501</v>
      </c>
      <c r="F502" s="1">
        <v>34203085</v>
      </c>
      <c r="G502" s="1">
        <v>1.83</v>
      </c>
      <c r="H502" s="1">
        <v>52.268067641087143</v>
      </c>
      <c r="I502" s="1">
        <v>-9.4605524186808907</v>
      </c>
      <c r="J502" s="1">
        <v>23.963514204554265</v>
      </c>
      <c r="K502" s="1">
        <v>-49.552645635202339</v>
      </c>
      <c r="L502" s="1">
        <v>45.567872373092747</v>
      </c>
      <c r="M502" s="1">
        <v>10.050000190734863</v>
      </c>
      <c r="N502" s="1">
        <v>1</v>
      </c>
      <c r="O502" s="1">
        <v>0.9329846751933194</v>
      </c>
      <c r="P502" s="1">
        <v>0.9329846751933194</v>
      </c>
      <c r="Q502" s="1">
        <v>1</v>
      </c>
      <c r="R502" s="1">
        <v>0.96533690096206171</v>
      </c>
      <c r="S502" s="1">
        <v>0.96533690096206171</v>
      </c>
      <c r="T502" s="1">
        <v>0.9329846751933194</v>
      </c>
      <c r="U502" s="1">
        <v>0.96533690096206171</v>
      </c>
      <c r="V502" s="1">
        <v>406.790663</v>
      </c>
      <c r="W502" s="1">
        <v>255.106009</v>
      </c>
      <c r="X502" s="1">
        <v>262.000766</v>
      </c>
      <c r="Y502" s="1">
        <v>74463.375599999999</v>
      </c>
      <c r="Z502" s="7">
        <v>4.2231974975000002</v>
      </c>
      <c r="AA502" s="7">
        <v>3.5536406393000002</v>
      </c>
      <c r="AB502" s="7" t="s">
        <v>444</v>
      </c>
      <c r="AC502" s="7" t="s">
        <v>445</v>
      </c>
      <c r="AD502" s="7">
        <v>3.9329898823999998</v>
      </c>
    </row>
    <row r="503" spans="1:30" x14ac:dyDescent="0.25">
      <c r="A503" s="1">
        <v>206659</v>
      </c>
      <c r="B503" s="1">
        <v>20052006</v>
      </c>
      <c r="C503" s="1" t="s">
        <v>496</v>
      </c>
      <c r="D503" s="1">
        <v>131281</v>
      </c>
      <c r="E503" s="1" t="s">
        <v>497</v>
      </c>
      <c r="F503" s="1">
        <v>34203085</v>
      </c>
      <c r="G503" s="1">
        <v>1.83</v>
      </c>
      <c r="H503" s="1">
        <v>59.576747404202578</v>
      </c>
      <c r="I503" s="1">
        <v>-21.484945448700167</v>
      </c>
      <c r="J503" s="1">
        <v>17.173603497885257</v>
      </c>
      <c r="K503" s="1">
        <v>-57.356690974416608</v>
      </c>
      <c r="L503" s="1">
        <v>53.115174565590252</v>
      </c>
      <c r="M503" s="1">
        <v>29.722499847412109</v>
      </c>
      <c r="N503" s="1">
        <v>0.99273125012715657</v>
      </c>
      <c r="O503" s="1">
        <v>0.9329846751933194</v>
      </c>
      <c r="P503" s="1">
        <v>0.92620304295414313</v>
      </c>
      <c r="Q503" s="1">
        <v>0.99333697928322695</v>
      </c>
      <c r="R503" s="1">
        <v>0.96533690096206171</v>
      </c>
      <c r="S503" s="1">
        <v>0.95890484119228603</v>
      </c>
      <c r="T503" s="1">
        <v>0.92620304295414313</v>
      </c>
      <c r="U503" s="1">
        <v>0.95890484119228603</v>
      </c>
      <c r="V503" s="1">
        <v>406.790663</v>
      </c>
      <c r="W503" s="1">
        <v>255.106009</v>
      </c>
      <c r="X503" s="1">
        <v>262.000766</v>
      </c>
      <c r="Y503" s="1">
        <v>74463.375599999999</v>
      </c>
      <c r="Z503" s="7">
        <v>3.4484455477</v>
      </c>
      <c r="AA503" s="7">
        <v>2.9659761921999999</v>
      </c>
      <c r="AB503" s="7" t="s">
        <v>444</v>
      </c>
      <c r="AC503" s="7" t="s">
        <v>445</v>
      </c>
      <c r="AD503" s="7">
        <v>3.2308212451</v>
      </c>
    </row>
    <row r="504" spans="1:30" x14ac:dyDescent="0.25">
      <c r="A504" s="1">
        <v>208757</v>
      </c>
      <c r="B504" s="1">
        <v>20053006</v>
      </c>
      <c r="C504" s="1" t="s">
        <v>496</v>
      </c>
      <c r="D504" s="1">
        <v>131286</v>
      </c>
      <c r="E504" s="1" t="s">
        <v>497</v>
      </c>
      <c r="F504" s="1">
        <v>34203085</v>
      </c>
      <c r="G504" s="1">
        <v>1.83</v>
      </c>
      <c r="H504" s="1">
        <v>60.166003688264553</v>
      </c>
      <c r="I504" s="1">
        <v>-18.544871016673845</v>
      </c>
      <c r="J504" s="1">
        <v>20.687411775917059</v>
      </c>
      <c r="K504" s="1">
        <v>-58.419897646840745</v>
      </c>
      <c r="L504" s="1">
        <v>52.945982765993307</v>
      </c>
      <c r="M504" s="1">
        <v>29.722499847412109</v>
      </c>
      <c r="N504" s="1">
        <v>0.99273125012715657</v>
      </c>
      <c r="O504" s="1">
        <v>0.9329846751933194</v>
      </c>
      <c r="P504" s="1">
        <v>0.92620304295414313</v>
      </c>
      <c r="Q504" s="1">
        <v>0.99333697928322695</v>
      </c>
      <c r="R504" s="1">
        <v>0.96533690096206171</v>
      </c>
      <c r="S504" s="1">
        <v>0.95890484119228603</v>
      </c>
      <c r="T504" s="1">
        <v>0.92620304295414313</v>
      </c>
      <c r="U504" s="1">
        <v>0.95890484119228603</v>
      </c>
      <c r="V504" s="1">
        <v>406.790663</v>
      </c>
      <c r="W504" s="1">
        <v>255.106009</v>
      </c>
      <c r="X504" s="1">
        <v>262.000766</v>
      </c>
      <c r="Y504" s="1">
        <v>74463.375599999999</v>
      </c>
      <c r="Z504" s="7">
        <v>3.4626608001000001</v>
      </c>
      <c r="AA504" s="7">
        <v>2.9271340511999999</v>
      </c>
      <c r="AB504" s="7" t="s">
        <v>444</v>
      </c>
      <c r="AC504" s="7" t="s">
        <v>445</v>
      </c>
      <c r="AD504" s="7">
        <v>3.1538228669000001</v>
      </c>
    </row>
    <row r="505" spans="1:30" x14ac:dyDescent="0.25">
      <c r="A505" s="1">
        <v>210855</v>
      </c>
      <c r="B505" s="1">
        <v>20054006</v>
      </c>
      <c r="C505" s="1" t="s">
        <v>498</v>
      </c>
      <c r="D505" s="1">
        <v>131291</v>
      </c>
      <c r="E505" s="1" t="s">
        <v>499</v>
      </c>
      <c r="F505" s="1">
        <v>34203085</v>
      </c>
      <c r="G505" s="1">
        <v>1.83</v>
      </c>
      <c r="H505" s="1">
        <v>32.139865908912732</v>
      </c>
      <c r="I505" s="1">
        <v>-14.747784007709811</v>
      </c>
      <c r="J505" s="1">
        <v>8.5640617083189383</v>
      </c>
      <c r="K505" s="1">
        <v>-31.548652654282211</v>
      </c>
      <c r="L505" s="1">
        <v>28.837619904136943</v>
      </c>
      <c r="M505" s="1">
        <v>57.904998779296875</v>
      </c>
      <c r="N505" s="1">
        <v>0.96924583435058598</v>
      </c>
      <c r="O505" s="1">
        <v>0.9329846751933194</v>
      </c>
      <c r="P505" s="1">
        <v>0.90429150994405927</v>
      </c>
      <c r="Q505" s="1">
        <v>0.97180868148803712</v>
      </c>
      <c r="R505" s="1">
        <v>0.96533690096206171</v>
      </c>
      <c r="S505" s="1">
        <v>0.93812278091568901</v>
      </c>
      <c r="T505" s="1">
        <v>0.90429150994405927</v>
      </c>
      <c r="U505" s="1">
        <v>0.93812278091568901</v>
      </c>
      <c r="V505" s="1">
        <v>406.790663</v>
      </c>
      <c r="W505" s="1">
        <v>255.106009</v>
      </c>
      <c r="X505" s="1">
        <v>262.000766</v>
      </c>
      <c r="Y505" s="1">
        <v>74463.375599999999</v>
      </c>
      <c r="Z505" s="7">
        <v>6.9996268361</v>
      </c>
      <c r="AA505" s="7">
        <v>6.1776963453000002</v>
      </c>
      <c r="AB505" s="7" t="s">
        <v>444</v>
      </c>
      <c r="AC505" s="7" t="s">
        <v>445</v>
      </c>
      <c r="AD505" s="7">
        <v>6.509831589</v>
      </c>
    </row>
    <row r="506" spans="1:30" x14ac:dyDescent="0.25">
      <c r="A506" s="1">
        <v>212953</v>
      </c>
      <c r="B506" s="1">
        <v>20055006</v>
      </c>
      <c r="C506" s="1" t="s">
        <v>498</v>
      </c>
      <c r="D506" s="1">
        <v>131296</v>
      </c>
      <c r="E506" s="1" t="s">
        <v>499</v>
      </c>
      <c r="F506" s="1">
        <v>34203085</v>
      </c>
      <c r="G506" s="1">
        <v>1.83</v>
      </c>
      <c r="H506" s="1">
        <v>32.325600196979515</v>
      </c>
      <c r="I506" s="1">
        <v>-17.621897306972858</v>
      </c>
      <c r="J506" s="1">
        <v>5.7872601174136573</v>
      </c>
      <c r="K506" s="1">
        <v>-31.406721061554752</v>
      </c>
      <c r="L506" s="1">
        <v>29.864351589239956</v>
      </c>
      <c r="M506" s="1">
        <v>57.904998779296875</v>
      </c>
      <c r="N506" s="1">
        <v>0.96924583435058598</v>
      </c>
      <c r="O506" s="1">
        <v>0.9329846751933194</v>
      </c>
      <c r="P506" s="1">
        <v>0.90429150994405927</v>
      </c>
      <c r="Q506" s="1">
        <v>0.97180868148803712</v>
      </c>
      <c r="R506" s="1">
        <v>0.96533690096206171</v>
      </c>
      <c r="S506" s="1">
        <v>0.93812278091568901</v>
      </c>
      <c r="T506" s="1">
        <v>0.90429150994405927</v>
      </c>
      <c r="U506" s="1">
        <v>0.93812278091568901</v>
      </c>
      <c r="V506" s="1">
        <v>406.790663</v>
      </c>
      <c r="W506" s="1">
        <v>255.106009</v>
      </c>
      <c r="X506" s="1">
        <v>262.000766</v>
      </c>
      <c r="Y506" s="1">
        <v>74463.375599999999</v>
      </c>
      <c r="Z506" s="7">
        <v>6.7246009305000003</v>
      </c>
      <c r="AA506" s="7">
        <v>6.1364552140999997</v>
      </c>
      <c r="AB506" s="7" t="s">
        <v>444</v>
      </c>
      <c r="AC506" s="7" t="s">
        <v>445</v>
      </c>
      <c r="AD506" s="7">
        <v>6.5437696227000002</v>
      </c>
    </row>
    <row r="507" spans="1:30" x14ac:dyDescent="0.25">
      <c r="A507" s="1">
        <v>215051</v>
      </c>
      <c r="B507" s="1">
        <v>20056006</v>
      </c>
      <c r="C507" s="1" t="s">
        <v>498</v>
      </c>
      <c r="D507" s="1">
        <v>131301</v>
      </c>
      <c r="E507" s="1" t="s">
        <v>499</v>
      </c>
      <c r="F507" s="1">
        <v>34203085</v>
      </c>
      <c r="G507" s="1">
        <v>1.83</v>
      </c>
      <c r="H507" s="1">
        <v>29.579633048229489</v>
      </c>
      <c r="I507" s="1">
        <v>-19.300227879422401</v>
      </c>
      <c r="J507" s="1">
        <v>1.7170407421201048</v>
      </c>
      <c r="K507" s="1">
        <v>-27.950315304320636</v>
      </c>
      <c r="L507" s="1">
        <v>28.765488978477133</v>
      </c>
      <c r="M507" s="1">
        <v>57.904998779296875</v>
      </c>
      <c r="N507" s="1">
        <v>0.96924583435058598</v>
      </c>
      <c r="O507" s="1">
        <v>0.9329846751933194</v>
      </c>
      <c r="P507" s="1">
        <v>0.90429150994405927</v>
      </c>
      <c r="Q507" s="1">
        <v>0.97180868148803712</v>
      </c>
      <c r="R507" s="1">
        <v>0.96533690096206171</v>
      </c>
      <c r="S507" s="1">
        <v>0.93812278091568901</v>
      </c>
      <c r="T507" s="1">
        <v>0.90429150994405927</v>
      </c>
      <c r="U507" s="1">
        <v>0.93812278091568901</v>
      </c>
      <c r="V507" s="1">
        <v>406.790663</v>
      </c>
      <c r="W507" s="1">
        <v>255.106009</v>
      </c>
      <c r="X507" s="1">
        <v>262.000766</v>
      </c>
      <c r="Y507" s="1">
        <v>74463.375599999999</v>
      </c>
      <c r="Z507" s="7">
        <v>7.0196863069999997</v>
      </c>
      <c r="AA507" s="7">
        <v>6.7989540201000001</v>
      </c>
      <c r="AB507" s="7" t="s">
        <v>444</v>
      </c>
      <c r="AC507" s="7" t="s">
        <v>445</v>
      </c>
      <c r="AD507" s="7">
        <v>7.4766510041999998</v>
      </c>
    </row>
    <row r="508" spans="1:30" x14ac:dyDescent="0.25">
      <c r="A508" s="1">
        <v>217149</v>
      </c>
      <c r="B508" s="1">
        <v>20057006</v>
      </c>
      <c r="C508" s="1" t="s">
        <v>498</v>
      </c>
      <c r="D508" s="1">
        <v>131306</v>
      </c>
      <c r="E508" s="1" t="s">
        <v>499</v>
      </c>
      <c r="F508" s="1">
        <v>34203085</v>
      </c>
      <c r="G508" s="1">
        <v>1.83</v>
      </c>
      <c r="H508" s="1">
        <v>42.413071341659403</v>
      </c>
      <c r="I508" s="1">
        <v>-29.22213184693836</v>
      </c>
      <c r="J508" s="1">
        <v>2.4480109703139368</v>
      </c>
      <c r="K508" s="1">
        <v>-40.004352855331</v>
      </c>
      <c r="L508" s="1">
        <v>41.258770457079031</v>
      </c>
      <c r="M508" s="1">
        <v>57.904998779296875</v>
      </c>
      <c r="N508" s="1">
        <v>0.96924583435058598</v>
      </c>
      <c r="O508" s="1">
        <v>0.9329846751933194</v>
      </c>
      <c r="P508" s="1">
        <v>0.90429150994405927</v>
      </c>
      <c r="Q508" s="1">
        <v>0.97180868148803712</v>
      </c>
      <c r="R508" s="1">
        <v>0.96533690096206171</v>
      </c>
      <c r="S508" s="1">
        <v>0.93812278091568901</v>
      </c>
      <c r="T508" s="1">
        <v>0.90429150994405927</v>
      </c>
      <c r="U508" s="1">
        <v>0.93812278091568901</v>
      </c>
      <c r="V508" s="1">
        <v>406.790663</v>
      </c>
      <c r="W508" s="1">
        <v>255.106009</v>
      </c>
      <c r="X508" s="1">
        <v>262.000766</v>
      </c>
      <c r="Y508" s="1">
        <v>74463.375599999999</v>
      </c>
      <c r="Z508" s="7">
        <v>4.5913008439</v>
      </c>
      <c r="AA508" s="7">
        <v>4.4391297488000001</v>
      </c>
      <c r="AB508" s="7" t="s">
        <v>444</v>
      </c>
      <c r="AC508" s="7" t="s">
        <v>445</v>
      </c>
      <c r="AD508" s="7">
        <v>4.9224822145999996</v>
      </c>
    </row>
    <row r="509" spans="1:30" x14ac:dyDescent="0.25">
      <c r="A509" s="1">
        <v>219247</v>
      </c>
      <c r="B509" s="1">
        <v>20058006</v>
      </c>
      <c r="C509" s="1" t="s">
        <v>502</v>
      </c>
      <c r="D509" s="1">
        <v>131311</v>
      </c>
      <c r="E509" s="1" t="s">
        <v>503</v>
      </c>
      <c r="F509" s="1">
        <v>34203085</v>
      </c>
      <c r="G509" s="1">
        <v>1.83</v>
      </c>
      <c r="H509" s="1">
        <v>51.912012004684634</v>
      </c>
      <c r="I509" s="1">
        <v>-22.766210726706312</v>
      </c>
      <c r="J509" s="1">
        <v>12.533248373005103</v>
      </c>
      <c r="K509" s="1">
        <v>-49.842448452363364</v>
      </c>
      <c r="L509" s="1">
        <v>46.919332298518768</v>
      </c>
      <c r="M509" s="1">
        <v>28.762500762939453</v>
      </c>
      <c r="N509" s="1">
        <v>0.99353124936421722</v>
      </c>
      <c r="O509" s="1">
        <v>0.9329846751933194</v>
      </c>
      <c r="P509" s="1">
        <v>0.92694942998248697</v>
      </c>
      <c r="Q509" s="1">
        <v>0.99407031191719908</v>
      </c>
      <c r="R509" s="1">
        <v>0.96533690096206171</v>
      </c>
      <c r="S509" s="1">
        <v>0.95961275424453896</v>
      </c>
      <c r="T509" s="1">
        <v>0.92694942998248697</v>
      </c>
      <c r="U509" s="1">
        <v>0.95961275424453896</v>
      </c>
      <c r="V509" s="1">
        <v>406.790663</v>
      </c>
      <c r="W509" s="1">
        <v>255.106009</v>
      </c>
      <c r="X509" s="1">
        <v>262.000766</v>
      </c>
      <c r="Y509" s="1">
        <v>74463.375599999999</v>
      </c>
      <c r="Z509" s="7">
        <v>4.0399346718000002</v>
      </c>
      <c r="AA509" s="7">
        <v>3.5552148818</v>
      </c>
      <c r="AB509" s="7" t="s">
        <v>444</v>
      </c>
      <c r="AC509" s="7" t="s">
        <v>445</v>
      </c>
      <c r="AD509" s="7">
        <v>3.8725828733999998</v>
      </c>
    </row>
    <row r="510" spans="1:30" x14ac:dyDescent="0.25">
      <c r="A510" s="1">
        <v>221345</v>
      </c>
      <c r="B510" s="1">
        <v>20093006</v>
      </c>
      <c r="C510" s="1" t="s">
        <v>502</v>
      </c>
      <c r="D510" s="1">
        <v>131329</v>
      </c>
      <c r="E510" s="1" t="s">
        <v>503</v>
      </c>
      <c r="F510" s="1">
        <v>34203085</v>
      </c>
      <c r="G510" s="1">
        <v>1.83</v>
      </c>
      <c r="H510" s="1">
        <v>47.031232449438811</v>
      </c>
      <c r="I510" s="1">
        <v>-20.271440766792203</v>
      </c>
      <c r="J510" s="1">
        <v>11.607299193625318</v>
      </c>
      <c r="K510" s="1">
        <v>-45.786823192144226</v>
      </c>
      <c r="L510" s="1">
        <v>42.43609286449346</v>
      </c>
      <c r="M510" s="1">
        <v>28.762500762939453</v>
      </c>
      <c r="N510" s="1">
        <v>0.99353124936421722</v>
      </c>
      <c r="O510" s="1">
        <v>0.9329846751933194</v>
      </c>
      <c r="P510" s="1">
        <v>0.92694942998248697</v>
      </c>
      <c r="Q510" s="1">
        <v>0.99407031191719908</v>
      </c>
      <c r="R510" s="1">
        <v>0.96533690096206171</v>
      </c>
      <c r="S510" s="1">
        <v>0.95961275424453896</v>
      </c>
      <c r="T510" s="1">
        <v>0.92694942998248697</v>
      </c>
      <c r="U510" s="1">
        <v>0.95961275424453896</v>
      </c>
      <c r="V510" s="1">
        <v>406.790663</v>
      </c>
      <c r="W510" s="1">
        <v>255.106009</v>
      </c>
      <c r="X510" s="1">
        <v>262.000766</v>
      </c>
      <c r="Y510" s="1">
        <v>74463.375599999999</v>
      </c>
      <c r="Z510" s="7">
        <v>4.5723878818000001</v>
      </c>
      <c r="AA510" s="7">
        <v>4.0279432902999996</v>
      </c>
      <c r="AB510" s="7" t="s">
        <v>444</v>
      </c>
      <c r="AC510" s="7" t="s">
        <v>445</v>
      </c>
      <c r="AD510" s="7">
        <v>4.3041780095000002</v>
      </c>
    </row>
    <row r="511" spans="1:30" x14ac:dyDescent="0.25">
      <c r="A511" s="1">
        <v>223443</v>
      </c>
      <c r="B511" s="1">
        <v>21051006</v>
      </c>
      <c r="C511" s="1" t="s">
        <v>502</v>
      </c>
      <c r="D511" s="1">
        <v>131357</v>
      </c>
      <c r="E511" s="1" t="s">
        <v>503</v>
      </c>
      <c r="F511" s="1">
        <v>34203085</v>
      </c>
      <c r="G511" s="1">
        <v>1.83</v>
      </c>
      <c r="H511" s="1">
        <v>49.965279696349491</v>
      </c>
      <c r="I511" s="1">
        <v>-23.365355675175152</v>
      </c>
      <c r="J511" s="1">
        <v>9.66888177752665</v>
      </c>
      <c r="K511" s="1">
        <v>-48.28072868162711</v>
      </c>
      <c r="L511" s="1">
        <v>45.901139880339038</v>
      </c>
      <c r="M511" s="1">
        <v>28.762500762939453</v>
      </c>
      <c r="N511" s="1">
        <v>0.99353124936421722</v>
      </c>
      <c r="O511" s="1">
        <v>0.9329846751933194</v>
      </c>
      <c r="P511" s="1">
        <v>0.92694942998248697</v>
      </c>
      <c r="Q511" s="1">
        <v>0.99407031191719908</v>
      </c>
      <c r="R511" s="1">
        <v>0.96533690096206171</v>
      </c>
      <c r="S511" s="1">
        <v>0.95961275424453896</v>
      </c>
      <c r="T511" s="1">
        <v>0.92694942998248697</v>
      </c>
      <c r="U511" s="1">
        <v>0.95961275424453896</v>
      </c>
      <c r="V511" s="1">
        <v>406.790663</v>
      </c>
      <c r="W511" s="1">
        <v>255.106009</v>
      </c>
      <c r="X511" s="1">
        <v>262.000766</v>
      </c>
      <c r="Y511" s="1">
        <v>74463.375599999999</v>
      </c>
      <c r="Z511" s="7">
        <v>4.1517319666999999</v>
      </c>
      <c r="AA511" s="7">
        <v>3.7326938039000002</v>
      </c>
      <c r="AB511" s="7" t="s">
        <v>444</v>
      </c>
      <c r="AC511" s="7" t="s">
        <v>445</v>
      </c>
      <c r="AD511" s="7">
        <v>4.0301945999999997</v>
      </c>
    </row>
    <row r="512" spans="1:30" x14ac:dyDescent="0.25">
      <c r="A512" s="1">
        <v>225541</v>
      </c>
      <c r="B512" s="1">
        <v>26051006</v>
      </c>
      <c r="C512" s="1" t="s">
        <v>502</v>
      </c>
      <c r="D512" s="1">
        <v>131385</v>
      </c>
      <c r="E512" s="1" t="s">
        <v>503</v>
      </c>
      <c r="F512" s="1">
        <v>34203085</v>
      </c>
      <c r="G512" s="1">
        <v>1.83</v>
      </c>
      <c r="H512" s="1">
        <v>49.041201458654484</v>
      </c>
      <c r="I512" s="1">
        <v>-23.089588290688326</v>
      </c>
      <c r="J512" s="1">
        <v>9.4333663105500598</v>
      </c>
      <c r="K512" s="1">
        <v>-47.354822004351249</v>
      </c>
      <c r="L512" s="1">
        <v>45.071204350493147</v>
      </c>
      <c r="M512" s="1">
        <v>28.762500762939453</v>
      </c>
      <c r="N512" s="1">
        <v>0.99353124936421722</v>
      </c>
      <c r="O512" s="1">
        <v>0.9329846751933194</v>
      </c>
      <c r="P512" s="1">
        <v>0.92694942998248697</v>
      </c>
      <c r="Q512" s="1">
        <v>0.99407031191719908</v>
      </c>
      <c r="R512" s="1">
        <v>0.96533690096206171</v>
      </c>
      <c r="S512" s="1">
        <v>0.95961275424453896</v>
      </c>
      <c r="T512" s="1">
        <v>0.92694942998248697</v>
      </c>
      <c r="U512" s="1">
        <v>0.95961275424453896</v>
      </c>
      <c r="V512" s="1">
        <v>406.790663</v>
      </c>
      <c r="W512" s="1">
        <v>255.106009</v>
      </c>
      <c r="X512" s="1">
        <v>262.000766</v>
      </c>
      <c r="Y512" s="1">
        <v>74463.375599999999</v>
      </c>
      <c r="Z512" s="7">
        <v>4.2465953158999996</v>
      </c>
      <c r="AA512" s="7">
        <v>3.821871459</v>
      </c>
      <c r="AB512" s="7" t="s">
        <v>444</v>
      </c>
      <c r="AC512" s="7" t="s">
        <v>445</v>
      </c>
      <c r="AD512" s="7">
        <v>4.1285476414</v>
      </c>
    </row>
    <row r="513" spans="1:30" x14ac:dyDescent="0.25">
      <c r="A513" s="1">
        <v>102893</v>
      </c>
      <c r="B513" s="1">
        <v>20001000</v>
      </c>
      <c r="C513" s="1" t="s">
        <v>504</v>
      </c>
      <c r="D513" s="1">
        <v>131007</v>
      </c>
      <c r="E513" s="1" t="s">
        <v>505</v>
      </c>
      <c r="F513" s="1">
        <v>34203085</v>
      </c>
      <c r="G513" s="1">
        <v>1.83</v>
      </c>
      <c r="H513" s="1">
        <v>70.558948031481236</v>
      </c>
      <c r="I513" s="1">
        <v>-31.458647156100213</v>
      </c>
      <c r="J513" s="1">
        <v>15.989505581046933</v>
      </c>
      <c r="K513" s="1">
        <v>-68.288096122357288</v>
      </c>
      <c r="L513" s="1">
        <v>64.078573424242919</v>
      </c>
      <c r="M513" s="1">
        <v>175.54750061035156</v>
      </c>
      <c r="N513" s="1">
        <v>0.75311727072975854</v>
      </c>
      <c r="O513" s="1">
        <v>0.9329846751933194</v>
      </c>
      <c r="P513" s="1">
        <v>0.70264687221428301</v>
      </c>
      <c r="Q513" s="1">
        <v>0.70346363414417612</v>
      </c>
      <c r="R513" s="1">
        <v>0.96533690096206171</v>
      </c>
      <c r="S513" s="1">
        <v>0.67907940452424853</v>
      </c>
      <c r="T513" s="1">
        <v>0.70264687221428301</v>
      </c>
      <c r="U513" s="1">
        <v>0.67907940452424853</v>
      </c>
      <c r="V513" s="1">
        <v>406.790663</v>
      </c>
      <c r="W513" s="1">
        <v>255.106009</v>
      </c>
      <c r="X513" s="1">
        <v>262.000766</v>
      </c>
      <c r="Y513" s="1">
        <v>74463.375599999999</v>
      </c>
      <c r="Z513" s="7">
        <v>1.7973381697999999</v>
      </c>
      <c r="AA513" s="7">
        <v>1.5404210849</v>
      </c>
      <c r="AB513" s="7" t="s">
        <v>444</v>
      </c>
      <c r="AC513" s="7" t="s">
        <v>445</v>
      </c>
      <c r="AD513" s="7">
        <v>1.6958434808</v>
      </c>
    </row>
    <row r="514" spans="1:30" x14ac:dyDescent="0.25">
      <c r="A514" s="1">
        <v>104991</v>
      </c>
      <c r="B514" s="1">
        <v>20002000</v>
      </c>
      <c r="C514" s="1" t="s">
        <v>504</v>
      </c>
      <c r="D514" s="1">
        <v>131014</v>
      </c>
      <c r="E514" s="1" t="s">
        <v>505</v>
      </c>
      <c r="F514" s="1">
        <v>34203085</v>
      </c>
      <c r="G514" s="1">
        <v>1.83</v>
      </c>
      <c r="H514" s="1">
        <v>57.743477980710281</v>
      </c>
      <c r="I514" s="1">
        <v>-33.047239867652749</v>
      </c>
      <c r="J514" s="1">
        <v>5.2707629121324775</v>
      </c>
      <c r="K514" s="1">
        <v>-56.34124483606206</v>
      </c>
      <c r="L514" s="1">
        <v>55.296817653020781</v>
      </c>
      <c r="M514" s="1">
        <v>175.54750061035156</v>
      </c>
      <c r="N514" s="1">
        <v>0.75311727072975854</v>
      </c>
      <c r="O514" s="1">
        <v>0.9329846751933194</v>
      </c>
      <c r="P514" s="1">
        <v>0.70264687221428301</v>
      </c>
      <c r="Q514" s="1">
        <v>0.70346363414417612</v>
      </c>
      <c r="R514" s="1">
        <v>0.96533690096206171</v>
      </c>
      <c r="S514" s="1">
        <v>0.67907940452424853</v>
      </c>
      <c r="T514" s="1">
        <v>0.70264687221428301</v>
      </c>
      <c r="U514" s="1">
        <v>0.67907940452424853</v>
      </c>
      <c r="V514" s="1">
        <v>406.790663</v>
      </c>
      <c r="W514" s="1">
        <v>255.106009</v>
      </c>
      <c r="X514" s="1">
        <v>262.000766</v>
      </c>
      <c r="Y514" s="1">
        <v>74463.375599999999</v>
      </c>
      <c r="Z514" s="7">
        <v>2.2415868926</v>
      </c>
      <c r="AA514" s="7">
        <v>2.1042369731999999</v>
      </c>
      <c r="AB514" s="7" t="s">
        <v>444</v>
      </c>
      <c r="AC514" s="7" t="s">
        <v>445</v>
      </c>
      <c r="AD514" s="7">
        <v>2.2674822731000002</v>
      </c>
    </row>
    <row r="515" spans="1:30" x14ac:dyDescent="0.25">
      <c r="A515" s="1">
        <v>108173</v>
      </c>
      <c r="B515" s="1">
        <v>20003000</v>
      </c>
      <c r="C515" s="1" t="s">
        <v>506</v>
      </c>
      <c r="D515" s="1">
        <v>131023</v>
      </c>
      <c r="E515" s="1" t="s">
        <v>507</v>
      </c>
      <c r="F515" s="1">
        <v>34203085</v>
      </c>
      <c r="G515" s="1">
        <v>1.83</v>
      </c>
      <c r="H515" s="1">
        <v>52.659796119588307</v>
      </c>
      <c r="I515" s="1">
        <v>-26.424658766324072</v>
      </c>
      <c r="J515" s="1">
        <v>10.656586614753875</v>
      </c>
      <c r="K515" s="1">
        <v>-50.108849743521745</v>
      </c>
      <c r="L515" s="1">
        <v>48.224153700464711</v>
      </c>
      <c r="M515" s="1">
        <v>165.24249267578125</v>
      </c>
      <c r="N515" s="1">
        <v>0.78684275124289771</v>
      </c>
      <c r="O515" s="1">
        <v>0.9329846751933194</v>
      </c>
      <c r="P515" s="1">
        <v>0.73411222869657278</v>
      </c>
      <c r="Q515" s="1">
        <v>0.74093639026988634</v>
      </c>
      <c r="R515" s="1">
        <v>0.96533690096206171</v>
      </c>
      <c r="S515" s="1">
        <v>0.71525323879314873</v>
      </c>
      <c r="T515" s="1">
        <v>0.73411222869657278</v>
      </c>
      <c r="U515" s="1">
        <v>0.71525323879314873</v>
      </c>
      <c r="V515" s="1">
        <v>406.790663</v>
      </c>
      <c r="W515" s="1">
        <v>255.106009</v>
      </c>
      <c r="X515" s="1">
        <v>262.000766</v>
      </c>
      <c r="Y515" s="1">
        <v>74463.375599999999</v>
      </c>
      <c r="Z515" s="7">
        <v>2.8834572813000001</v>
      </c>
      <c r="AA515" s="7">
        <v>2.5563457251999999</v>
      </c>
      <c r="AB515" s="7" t="s">
        <v>444</v>
      </c>
      <c r="AC515" s="7" t="s">
        <v>445</v>
      </c>
      <c r="AD515" s="7">
        <v>2.8384031410000001</v>
      </c>
    </row>
    <row r="516" spans="1:30" x14ac:dyDescent="0.25">
      <c r="A516" s="1">
        <v>108174</v>
      </c>
      <c r="B516" s="1">
        <v>20003000</v>
      </c>
      <c r="C516" s="1" t="s">
        <v>508</v>
      </c>
      <c r="D516" s="1">
        <v>131022</v>
      </c>
      <c r="E516" s="1" t="s">
        <v>509</v>
      </c>
      <c r="F516" s="1">
        <v>34203085</v>
      </c>
      <c r="G516" s="1">
        <v>1.83</v>
      </c>
      <c r="H516" s="1">
        <v>50.547871083510678</v>
      </c>
      <c r="I516" s="1">
        <v>-23.201953351817551</v>
      </c>
      <c r="J516" s="1">
        <v>12.862642022769965</v>
      </c>
      <c r="K516" s="1">
        <v>-48.297896105941057</v>
      </c>
      <c r="L516" s="1">
        <v>45.503198770846424</v>
      </c>
      <c r="M516" s="1">
        <v>159.32000732421875</v>
      </c>
      <c r="N516" s="1">
        <v>0.80622543057528406</v>
      </c>
      <c r="O516" s="1">
        <v>0.9329846751933194</v>
      </c>
      <c r="P516" s="1">
        <v>0.75219597147787554</v>
      </c>
      <c r="Q516" s="1">
        <v>0.76247270063920458</v>
      </c>
      <c r="R516" s="1">
        <v>0.96533690096206171</v>
      </c>
      <c r="S516" s="1">
        <v>0.73604303390322356</v>
      </c>
      <c r="T516" s="1">
        <v>0.75219597147787554</v>
      </c>
      <c r="U516" s="1">
        <v>0.73604303390322356</v>
      </c>
      <c r="V516" s="1">
        <v>406.790663</v>
      </c>
      <c r="W516" s="1">
        <v>255.106009</v>
      </c>
      <c r="X516" s="1">
        <v>262.000766</v>
      </c>
      <c r="Y516" s="1">
        <v>74463.375599999999</v>
      </c>
      <c r="Z516" s="7">
        <v>3.2170598430999999</v>
      </c>
      <c r="AA516" s="7">
        <v>2.7961977064000001</v>
      </c>
      <c r="AB516" s="7" t="s">
        <v>444</v>
      </c>
      <c r="AC516" s="7" t="s">
        <v>445</v>
      </c>
      <c r="AD516" s="7">
        <v>3.0804245443</v>
      </c>
    </row>
    <row r="517" spans="1:30" x14ac:dyDescent="0.25">
      <c r="A517" s="1">
        <v>112369</v>
      </c>
      <c r="B517" s="1">
        <v>20004000</v>
      </c>
      <c r="C517" s="1" t="s">
        <v>506</v>
      </c>
      <c r="D517" s="1">
        <v>131032</v>
      </c>
      <c r="E517" s="1" t="s">
        <v>507</v>
      </c>
      <c r="F517" s="1">
        <v>34203085</v>
      </c>
      <c r="G517" s="1">
        <v>1.83</v>
      </c>
      <c r="H517" s="1">
        <v>43.700821790387089</v>
      </c>
      <c r="I517" s="1">
        <v>-23.788774708707528</v>
      </c>
      <c r="J517" s="1">
        <v>6.9891660617081115</v>
      </c>
      <c r="K517" s="1">
        <v>-41.985265396661418</v>
      </c>
      <c r="L517" s="1">
        <v>40.660111861223662</v>
      </c>
      <c r="M517" s="1">
        <v>165.24249267578125</v>
      </c>
      <c r="N517" s="1">
        <v>0.78684275124289771</v>
      </c>
      <c r="O517" s="1">
        <v>0.9329846751933194</v>
      </c>
      <c r="P517" s="1">
        <v>0.73411222869657278</v>
      </c>
      <c r="Q517" s="1">
        <v>0.74093639026988634</v>
      </c>
      <c r="R517" s="1">
        <v>0.96533690096206171</v>
      </c>
      <c r="S517" s="1">
        <v>0.71525323879314873</v>
      </c>
      <c r="T517" s="1">
        <v>0.73411222869657278</v>
      </c>
      <c r="U517" s="1">
        <v>0.71525323879314873</v>
      </c>
      <c r="V517" s="1">
        <v>406.790663</v>
      </c>
      <c r="W517" s="1">
        <v>255.106009</v>
      </c>
      <c r="X517" s="1">
        <v>262.000766</v>
      </c>
      <c r="Y517" s="1">
        <v>74463.375599999999</v>
      </c>
      <c r="Z517" s="7">
        <v>3.6059007772</v>
      </c>
      <c r="AA517" s="7">
        <v>3.2854214898</v>
      </c>
      <c r="AB517" s="7" t="s">
        <v>444</v>
      </c>
      <c r="AC517" s="7" t="s">
        <v>445</v>
      </c>
      <c r="AD517" s="7">
        <v>3.5810825401000002</v>
      </c>
    </row>
    <row r="518" spans="1:30" x14ac:dyDescent="0.25">
      <c r="A518" s="1">
        <v>112370</v>
      </c>
      <c r="B518" s="1">
        <v>20004000</v>
      </c>
      <c r="C518" s="1" t="s">
        <v>508</v>
      </c>
      <c r="D518" s="1">
        <v>131031</v>
      </c>
      <c r="E518" s="1" t="s">
        <v>509</v>
      </c>
      <c r="F518" s="1">
        <v>34203085</v>
      </c>
      <c r="G518" s="1">
        <v>1.83</v>
      </c>
      <c r="H518" s="1">
        <v>41.585988303218933</v>
      </c>
      <c r="I518" s="1">
        <v>-20.562721951564079</v>
      </c>
      <c r="J518" s="1">
        <v>9.1981282121803645</v>
      </c>
      <c r="K518" s="1">
        <v>-40.177657393083287</v>
      </c>
      <c r="L518" s="1">
        <v>37.836471113055595</v>
      </c>
      <c r="M518" s="1">
        <v>159.32000732421875</v>
      </c>
      <c r="N518" s="1">
        <v>0.80622543057528406</v>
      </c>
      <c r="O518" s="1">
        <v>0.9329846751933194</v>
      </c>
      <c r="P518" s="1">
        <v>0.75219597147787554</v>
      </c>
      <c r="Q518" s="1">
        <v>0.76247270063920458</v>
      </c>
      <c r="R518" s="1">
        <v>0.96533690096206171</v>
      </c>
      <c r="S518" s="1">
        <v>0.73604303390322356</v>
      </c>
      <c r="T518" s="1">
        <v>0.75219597147787554</v>
      </c>
      <c r="U518" s="1">
        <v>0.73604303390322356</v>
      </c>
      <c r="V518" s="1">
        <v>406.790663</v>
      </c>
      <c r="W518" s="1">
        <v>255.106009</v>
      </c>
      <c r="X518" s="1">
        <v>262.000766</v>
      </c>
      <c r="Y518" s="1">
        <v>74463.375599999999</v>
      </c>
      <c r="Z518" s="7">
        <v>4.0715541546000003</v>
      </c>
      <c r="AA518" s="7">
        <v>3.6142876507000001</v>
      </c>
      <c r="AB518" s="7" t="s">
        <v>444</v>
      </c>
      <c r="AC518" s="7" t="s">
        <v>445</v>
      </c>
      <c r="AD518" s="7">
        <v>3.9051122812000001</v>
      </c>
    </row>
    <row r="519" spans="1:30" x14ac:dyDescent="0.25">
      <c r="A519" s="1">
        <v>115481</v>
      </c>
      <c r="B519" s="1">
        <v>20005000</v>
      </c>
      <c r="C519" s="1" t="s">
        <v>504</v>
      </c>
      <c r="D519" s="1">
        <v>131039</v>
      </c>
      <c r="E519" s="1" t="s">
        <v>505</v>
      </c>
      <c r="F519" s="1">
        <v>34203085</v>
      </c>
      <c r="G519" s="1">
        <v>1.83</v>
      </c>
      <c r="H519" s="1">
        <v>73.116213522377976</v>
      </c>
      <c r="I519" s="1">
        <v>-32.16601073896976</v>
      </c>
      <c r="J519" s="1">
        <v>17.364175676411879</v>
      </c>
      <c r="K519" s="1">
        <v>-70.841720477712812</v>
      </c>
      <c r="L519" s="1">
        <v>66.166250298421176</v>
      </c>
      <c r="M519" s="1">
        <v>175.54750061035156</v>
      </c>
      <c r="N519" s="1">
        <v>0.75311727072975854</v>
      </c>
      <c r="O519" s="1">
        <v>0.9329846751933194</v>
      </c>
      <c r="P519" s="1">
        <v>0.70264687221428301</v>
      </c>
      <c r="Q519" s="1">
        <v>0.70346363414417612</v>
      </c>
      <c r="R519" s="1">
        <v>0.96533690096206171</v>
      </c>
      <c r="S519" s="1">
        <v>0.67907940452424853</v>
      </c>
      <c r="T519" s="1">
        <v>0.70264687221428301</v>
      </c>
      <c r="U519" s="1">
        <v>0.67907940452424853</v>
      </c>
      <c r="V519" s="1">
        <v>406.790663</v>
      </c>
      <c r="W519" s="1">
        <v>255.106009</v>
      </c>
      <c r="X519" s="1">
        <v>262.000766</v>
      </c>
      <c r="Y519" s="1">
        <v>74463.375599999999</v>
      </c>
      <c r="Z519" s="7">
        <v>1.7090765835999999</v>
      </c>
      <c r="AA519" s="7">
        <v>1.4515689568000001</v>
      </c>
      <c r="AB519" s="7" t="s">
        <v>444</v>
      </c>
      <c r="AC519" s="7" t="s">
        <v>445</v>
      </c>
      <c r="AD519" s="7">
        <v>1.5986666827</v>
      </c>
    </row>
    <row r="520" spans="1:30" x14ac:dyDescent="0.25">
      <c r="A520" s="1">
        <v>117579</v>
      </c>
      <c r="B520" s="1">
        <v>20006000</v>
      </c>
      <c r="C520" s="1" t="s">
        <v>504</v>
      </c>
      <c r="D520" s="1">
        <v>131046</v>
      </c>
      <c r="E520" s="1" t="s">
        <v>505</v>
      </c>
      <c r="F520" s="1">
        <v>34203085</v>
      </c>
      <c r="G520" s="1">
        <v>1.83</v>
      </c>
      <c r="H520" s="1">
        <v>60.498118722479759</v>
      </c>
      <c r="I520" s="1">
        <v>-29.921616836442496</v>
      </c>
      <c r="J520" s="1">
        <v>10.63299133905587</v>
      </c>
      <c r="K520" s="1">
        <v>-59.376882736486841</v>
      </c>
      <c r="L520" s="1">
        <v>55.944745892911961</v>
      </c>
      <c r="M520" s="1">
        <v>175.54750061035156</v>
      </c>
      <c r="N520" s="1">
        <v>0.75311727072975854</v>
      </c>
      <c r="O520" s="1">
        <v>0.9329846751933194</v>
      </c>
      <c r="P520" s="1">
        <v>0.70264687221428301</v>
      </c>
      <c r="Q520" s="1">
        <v>0.70346363414417612</v>
      </c>
      <c r="R520" s="1">
        <v>0.96533690096206171</v>
      </c>
      <c r="S520" s="1">
        <v>0.67907940452424853</v>
      </c>
      <c r="T520" s="1">
        <v>0.70264687221428301</v>
      </c>
      <c r="U520" s="1">
        <v>0.67907940452424853</v>
      </c>
      <c r="V520" s="1">
        <v>406.790663</v>
      </c>
      <c r="W520" s="1">
        <v>255.106009</v>
      </c>
      <c r="X520" s="1">
        <v>262.000766</v>
      </c>
      <c r="Y520" s="1">
        <v>74463.375599999999</v>
      </c>
      <c r="Z520" s="7">
        <v>2.2040442126999999</v>
      </c>
      <c r="AA520" s="7">
        <v>1.9628927823</v>
      </c>
      <c r="AB520" s="7" t="s">
        <v>444</v>
      </c>
      <c r="AC520" s="7" t="s">
        <v>445</v>
      </c>
      <c r="AD520" s="7">
        <v>2.1004325296999999</v>
      </c>
    </row>
    <row r="521" spans="1:30" x14ac:dyDescent="0.25">
      <c r="A521" s="1">
        <v>120761</v>
      </c>
      <c r="B521" s="1">
        <v>20007000</v>
      </c>
      <c r="C521" s="1" t="s">
        <v>506</v>
      </c>
      <c r="D521" s="1">
        <v>131055</v>
      </c>
      <c r="E521" s="1" t="s">
        <v>507</v>
      </c>
      <c r="F521" s="1">
        <v>34203085</v>
      </c>
      <c r="G521" s="1">
        <v>1.83</v>
      </c>
      <c r="H521" s="1">
        <v>52.572683574475064</v>
      </c>
      <c r="I521" s="1">
        <v>-26.165115441207654</v>
      </c>
      <c r="J521" s="1">
        <v>10.979994653273232</v>
      </c>
      <c r="K521" s="1">
        <v>-50.257620690334583</v>
      </c>
      <c r="L521" s="1">
        <v>48.034828551047397</v>
      </c>
      <c r="M521" s="1">
        <v>165.24249267578125</v>
      </c>
      <c r="N521" s="1">
        <v>0.78684275124289771</v>
      </c>
      <c r="O521" s="1">
        <v>0.9329846751933194</v>
      </c>
      <c r="P521" s="1">
        <v>0.73411222869657278</v>
      </c>
      <c r="Q521" s="1">
        <v>0.74093639026988634</v>
      </c>
      <c r="R521" s="1">
        <v>0.96533690096206171</v>
      </c>
      <c r="S521" s="1">
        <v>0.71525323879314873</v>
      </c>
      <c r="T521" s="1">
        <v>0.73411222869657278</v>
      </c>
      <c r="U521" s="1">
        <v>0.71525323879314873</v>
      </c>
      <c r="V521" s="1">
        <v>406.790663</v>
      </c>
      <c r="W521" s="1">
        <v>255.106009</v>
      </c>
      <c r="X521" s="1">
        <v>262.000766</v>
      </c>
      <c r="Y521" s="1">
        <v>74463.375599999999</v>
      </c>
      <c r="Z521" s="7">
        <v>2.8987635945000001</v>
      </c>
      <c r="AA521" s="7">
        <v>2.5622385635999998</v>
      </c>
      <c r="AB521" s="7" t="s">
        <v>444</v>
      </c>
      <c r="AC521" s="7" t="s">
        <v>445</v>
      </c>
      <c r="AD521" s="7">
        <v>2.8270408269999998</v>
      </c>
    </row>
    <row r="522" spans="1:30" x14ac:dyDescent="0.25">
      <c r="A522" s="1">
        <v>120762</v>
      </c>
      <c r="B522" s="1">
        <v>20007000</v>
      </c>
      <c r="C522" s="1" t="s">
        <v>508</v>
      </c>
      <c r="D522" s="1">
        <v>131054</v>
      </c>
      <c r="E522" s="1" t="s">
        <v>509</v>
      </c>
      <c r="F522" s="1">
        <v>34203085</v>
      </c>
      <c r="G522" s="1">
        <v>1.83</v>
      </c>
      <c r="H522" s="1">
        <v>50.46234033975626</v>
      </c>
      <c r="I522" s="1">
        <v>-22.944438683630167</v>
      </c>
      <c r="J522" s="1">
        <v>13.184466551296136</v>
      </c>
      <c r="K522" s="1">
        <v>-48.444636687190496</v>
      </c>
      <c r="L522" s="1">
        <v>45.333959310226895</v>
      </c>
      <c r="M522" s="1">
        <v>159.32000732421875</v>
      </c>
      <c r="N522" s="1">
        <v>0.80622543057528406</v>
      </c>
      <c r="O522" s="1">
        <v>0.9329846751933194</v>
      </c>
      <c r="P522" s="1">
        <v>0.75219597147787554</v>
      </c>
      <c r="Q522" s="1">
        <v>0.76247270063920458</v>
      </c>
      <c r="R522" s="1">
        <v>0.96533690096206171</v>
      </c>
      <c r="S522" s="1">
        <v>0.73604303390322356</v>
      </c>
      <c r="T522" s="1">
        <v>0.75219597147787554</v>
      </c>
      <c r="U522" s="1">
        <v>0.73604303390322356</v>
      </c>
      <c r="V522" s="1">
        <v>406.790663</v>
      </c>
      <c r="W522" s="1">
        <v>255.106009</v>
      </c>
      <c r="X522" s="1">
        <v>262.000766</v>
      </c>
      <c r="Y522" s="1">
        <v>74463.375599999999</v>
      </c>
      <c r="Z522" s="7">
        <v>3.2328028521999999</v>
      </c>
      <c r="AA522" s="7">
        <v>2.8026320415999999</v>
      </c>
      <c r="AB522" s="7" t="s">
        <v>444</v>
      </c>
      <c r="AC522" s="7" t="s">
        <v>445</v>
      </c>
      <c r="AD522" s="7">
        <v>3.0680647887000001</v>
      </c>
    </row>
    <row r="523" spans="1:30" x14ac:dyDescent="0.25">
      <c r="A523" s="1">
        <v>124957</v>
      </c>
      <c r="B523" s="1">
        <v>20008000</v>
      </c>
      <c r="C523" s="1" t="s">
        <v>506</v>
      </c>
      <c r="D523" s="1">
        <v>131064</v>
      </c>
      <c r="E523" s="1" t="s">
        <v>507</v>
      </c>
      <c r="F523" s="1">
        <v>34203085</v>
      </c>
      <c r="G523" s="1">
        <v>1.83</v>
      </c>
      <c r="H523" s="1">
        <v>48.348224457346262</v>
      </c>
      <c r="I523" s="1">
        <v>-27.216735910482367</v>
      </c>
      <c r="J523" s="1">
        <v>7.2736409567931357</v>
      </c>
      <c r="K523" s="1">
        <v>-46.652325007473586</v>
      </c>
      <c r="L523" s="1">
        <v>45.155056627023264</v>
      </c>
      <c r="M523" s="1">
        <v>165.24249267578125</v>
      </c>
      <c r="N523" s="1">
        <v>0.78684275124289771</v>
      </c>
      <c r="O523" s="1">
        <v>0.9329846751933194</v>
      </c>
      <c r="P523" s="1">
        <v>0.73411222869657278</v>
      </c>
      <c r="Q523" s="1">
        <v>0.74093639026988634</v>
      </c>
      <c r="R523" s="1">
        <v>0.96533690096206171</v>
      </c>
      <c r="S523" s="1">
        <v>0.71525323879314873</v>
      </c>
      <c r="T523" s="1">
        <v>0.73411222869657278</v>
      </c>
      <c r="U523" s="1">
        <v>0.71525323879314873</v>
      </c>
      <c r="V523" s="1">
        <v>406.790663</v>
      </c>
      <c r="W523" s="1">
        <v>255.106009</v>
      </c>
      <c r="X523" s="1">
        <v>262.000766</v>
      </c>
      <c r="Y523" s="1">
        <v>74463.375599999999</v>
      </c>
      <c r="Z523" s="7">
        <v>3.1474079495999998</v>
      </c>
      <c r="AA523" s="7">
        <v>2.8734915899</v>
      </c>
      <c r="AB523" s="7" t="s">
        <v>444</v>
      </c>
      <c r="AC523" s="7" t="s">
        <v>445</v>
      </c>
      <c r="AD523" s="7">
        <v>3.1227948706999999</v>
      </c>
    </row>
    <row r="524" spans="1:30" x14ac:dyDescent="0.25">
      <c r="A524" s="1">
        <v>124958</v>
      </c>
      <c r="B524" s="1">
        <v>20008000</v>
      </c>
      <c r="C524" s="1" t="s">
        <v>508</v>
      </c>
      <c r="D524" s="1">
        <v>131063</v>
      </c>
      <c r="E524" s="1" t="s">
        <v>509</v>
      </c>
      <c r="F524" s="1">
        <v>34203085</v>
      </c>
      <c r="G524" s="1">
        <v>1.83</v>
      </c>
      <c r="H524" s="1">
        <v>46.233796028165251</v>
      </c>
      <c r="I524" s="1">
        <v>-23.992265113119309</v>
      </c>
      <c r="J524" s="1">
        <v>9.4821997579126034</v>
      </c>
      <c r="K524" s="1">
        <v>-44.843136752749423</v>
      </c>
      <c r="L524" s="1">
        <v>42.300592680092599</v>
      </c>
      <c r="M524" s="1">
        <v>159.32000732421875</v>
      </c>
      <c r="N524" s="1">
        <v>0.80622543057528406</v>
      </c>
      <c r="O524" s="1">
        <v>0.9329846751933194</v>
      </c>
      <c r="P524" s="1">
        <v>0.75219597147787554</v>
      </c>
      <c r="Q524" s="1">
        <v>0.76247270063920458</v>
      </c>
      <c r="R524" s="1">
        <v>0.96533690096206171</v>
      </c>
      <c r="S524" s="1">
        <v>0.73604303390322356</v>
      </c>
      <c r="T524" s="1">
        <v>0.75219597147787554</v>
      </c>
      <c r="U524" s="1">
        <v>0.73604303390322356</v>
      </c>
      <c r="V524" s="1">
        <v>406.790663</v>
      </c>
      <c r="W524" s="1">
        <v>255.106009</v>
      </c>
      <c r="X524" s="1">
        <v>262.000766</v>
      </c>
      <c r="Y524" s="1">
        <v>74463.375599999999</v>
      </c>
      <c r="Z524" s="7">
        <v>3.5363362570999999</v>
      </c>
      <c r="AA524" s="7">
        <v>3.1504208772000002</v>
      </c>
      <c r="AB524" s="7" t="s">
        <v>444</v>
      </c>
      <c r="AC524" s="7" t="s">
        <v>445</v>
      </c>
      <c r="AD524" s="7">
        <v>3.3947844638000002</v>
      </c>
    </row>
    <row r="525" spans="1:30" x14ac:dyDescent="0.25">
      <c r="A525" s="1">
        <v>128069</v>
      </c>
      <c r="B525" s="1">
        <v>20009000</v>
      </c>
      <c r="C525" s="1" t="s">
        <v>504</v>
      </c>
      <c r="D525" s="1">
        <v>131074</v>
      </c>
      <c r="E525" s="1" t="s">
        <v>505</v>
      </c>
      <c r="F525" s="1">
        <v>34203085</v>
      </c>
      <c r="G525" s="1">
        <v>1.83</v>
      </c>
      <c r="H525" s="1">
        <v>63.464437068622615</v>
      </c>
      <c r="I525" s="1">
        <v>-30.540066044332612</v>
      </c>
      <c r="J525" s="1">
        <v>11.156927641563659</v>
      </c>
      <c r="K525" s="1">
        <v>-61.247756716268505</v>
      </c>
      <c r="L525" s="1">
        <v>58.686865922572984</v>
      </c>
      <c r="M525" s="1">
        <v>175.54750061035156</v>
      </c>
      <c r="N525" s="1">
        <v>0.75311727072975854</v>
      </c>
      <c r="O525" s="1">
        <v>0.9329846751933194</v>
      </c>
      <c r="P525" s="1">
        <v>0.70264687221428301</v>
      </c>
      <c r="Q525" s="1">
        <v>0.70346363414417612</v>
      </c>
      <c r="R525" s="1">
        <v>0.96533690096206171</v>
      </c>
      <c r="S525" s="1">
        <v>0.67907940452424853</v>
      </c>
      <c r="T525" s="1">
        <v>0.70264687221428301</v>
      </c>
      <c r="U525" s="1">
        <v>0.67907940452424853</v>
      </c>
      <c r="V525" s="1">
        <v>406.790663</v>
      </c>
      <c r="W525" s="1">
        <v>255.106009</v>
      </c>
      <c r="X525" s="1">
        <v>262.000766</v>
      </c>
      <c r="Y525" s="1">
        <v>74463.375599999999</v>
      </c>
      <c r="Z525" s="7">
        <v>2.0543365451</v>
      </c>
      <c r="AA525" s="7">
        <v>1.8244076145000001</v>
      </c>
      <c r="AB525" s="7" t="s">
        <v>444</v>
      </c>
      <c r="AC525" s="7" t="s">
        <v>445</v>
      </c>
      <c r="AD525" s="7">
        <v>2.0057267175</v>
      </c>
    </row>
    <row r="526" spans="1:30" x14ac:dyDescent="0.25">
      <c r="A526" s="1">
        <v>130167</v>
      </c>
      <c r="B526" s="1">
        <v>20010000</v>
      </c>
      <c r="C526" s="1" t="s">
        <v>504</v>
      </c>
      <c r="D526" s="1">
        <v>131084</v>
      </c>
      <c r="E526" s="1" t="s">
        <v>505</v>
      </c>
      <c r="F526" s="1">
        <v>34203085</v>
      </c>
      <c r="G526" s="1">
        <v>1.83</v>
      </c>
      <c r="H526" s="1">
        <v>57.565741509000084</v>
      </c>
      <c r="I526" s="1">
        <v>-36.969517150136205</v>
      </c>
      <c r="J526" s="1">
        <v>0.21760796738459467</v>
      </c>
      <c r="K526" s="1">
        <v>-54.743348890900002</v>
      </c>
      <c r="L526" s="1">
        <v>57.457548157708658</v>
      </c>
      <c r="M526" s="1">
        <v>175.54750061035156</v>
      </c>
      <c r="N526" s="1">
        <v>0.75311727072975854</v>
      </c>
      <c r="O526" s="1">
        <v>0.9329846751933194</v>
      </c>
      <c r="P526" s="1">
        <v>0.70264687221428301</v>
      </c>
      <c r="Q526" s="1">
        <v>0.70346363414417612</v>
      </c>
      <c r="R526" s="1">
        <v>0.96533690096206171</v>
      </c>
      <c r="S526" s="1">
        <v>0.67907940452424853</v>
      </c>
      <c r="T526" s="1">
        <v>0.70264687221428301</v>
      </c>
      <c r="U526" s="1">
        <v>0.67907940452424853</v>
      </c>
      <c r="V526" s="1">
        <v>406.790663</v>
      </c>
      <c r="W526" s="1">
        <v>255.106009</v>
      </c>
      <c r="X526" s="1">
        <v>262.000766</v>
      </c>
      <c r="Y526" s="1">
        <v>74463.375599999999</v>
      </c>
      <c r="Z526" s="7">
        <v>2.1196847942999999</v>
      </c>
      <c r="AA526" s="7">
        <v>2.1138214258999999</v>
      </c>
      <c r="AB526" s="7" t="s">
        <v>444</v>
      </c>
      <c r="AC526" s="7" t="s">
        <v>445</v>
      </c>
      <c r="AD526" s="7">
        <v>2.3628563557</v>
      </c>
    </row>
    <row r="527" spans="1:30" x14ac:dyDescent="0.25">
      <c r="A527" s="1">
        <v>132265</v>
      </c>
      <c r="B527" s="1">
        <v>20011000</v>
      </c>
      <c r="C527" s="1" t="s">
        <v>508</v>
      </c>
      <c r="D527" s="1">
        <v>131090</v>
      </c>
      <c r="E527" s="1" t="s">
        <v>509</v>
      </c>
      <c r="F527" s="1">
        <v>34203085</v>
      </c>
      <c r="G527" s="1">
        <v>1.83</v>
      </c>
      <c r="H527" s="1">
        <v>52.288545469871508</v>
      </c>
      <c r="I527" s="1">
        <v>-23.217344782847938</v>
      </c>
      <c r="J527" s="1">
        <v>13.964865977228683</v>
      </c>
      <c r="K527" s="1">
        <v>-49.902685738402582</v>
      </c>
      <c r="L527" s="1">
        <v>46.89446181386856</v>
      </c>
      <c r="M527" s="1">
        <v>159.32000732421875</v>
      </c>
      <c r="N527" s="1">
        <v>0.80622543057528406</v>
      </c>
      <c r="O527" s="1">
        <v>0.9329846751933194</v>
      </c>
      <c r="P527" s="1">
        <v>0.75219597147787554</v>
      </c>
      <c r="Q527" s="1">
        <v>0.76247270063920458</v>
      </c>
      <c r="R527" s="1">
        <v>0.96533690096206171</v>
      </c>
      <c r="S527" s="1">
        <v>0.73604303390322356</v>
      </c>
      <c r="T527" s="1">
        <v>0.75219597147787554</v>
      </c>
      <c r="U527" s="1">
        <v>0.73604303390322356</v>
      </c>
      <c r="V527" s="1">
        <v>406.790663</v>
      </c>
      <c r="W527" s="1">
        <v>255.106009</v>
      </c>
      <c r="X527" s="1">
        <v>262.000766</v>
      </c>
      <c r="Y527" s="1">
        <v>74463.375599999999</v>
      </c>
      <c r="Z527" s="7">
        <v>3.0919482780999998</v>
      </c>
      <c r="AA527" s="7">
        <v>2.6698231045999998</v>
      </c>
      <c r="AB527" s="7" t="s">
        <v>444</v>
      </c>
      <c r="AC527" s="7" t="s">
        <v>445</v>
      </c>
      <c r="AD527" s="7">
        <v>2.949204693</v>
      </c>
    </row>
    <row r="528" spans="1:30" x14ac:dyDescent="0.25">
      <c r="A528" s="1">
        <v>134363</v>
      </c>
      <c r="B528" s="1">
        <v>20012000</v>
      </c>
      <c r="C528" s="1" t="s">
        <v>504</v>
      </c>
      <c r="D528" s="1">
        <v>131099</v>
      </c>
      <c r="E528" s="1" t="s">
        <v>505</v>
      </c>
      <c r="F528" s="1">
        <v>34203085</v>
      </c>
      <c r="G528" s="1">
        <v>1.83</v>
      </c>
      <c r="H528" s="1">
        <v>57.800136807648634</v>
      </c>
      <c r="I528" s="1">
        <v>-32.687269853291546</v>
      </c>
      <c r="J528" s="1">
        <v>5.6869501450772955</v>
      </c>
      <c r="K528" s="1">
        <v>-56.42385706568318</v>
      </c>
      <c r="L528" s="1">
        <v>55.176904187886251</v>
      </c>
      <c r="M528" s="1">
        <v>175.54750061035156</v>
      </c>
      <c r="N528" s="1">
        <v>0.75311727072975854</v>
      </c>
      <c r="O528" s="1">
        <v>0.9329846751933194</v>
      </c>
      <c r="P528" s="1">
        <v>0.70264687221428301</v>
      </c>
      <c r="Q528" s="1">
        <v>0.70346363414417612</v>
      </c>
      <c r="R528" s="1">
        <v>0.96533690096206171</v>
      </c>
      <c r="S528" s="1">
        <v>0.67907940452424853</v>
      </c>
      <c r="T528" s="1">
        <v>0.70264687221428301</v>
      </c>
      <c r="U528" s="1">
        <v>0.67907940452424853</v>
      </c>
      <c r="V528" s="1">
        <v>406.790663</v>
      </c>
      <c r="W528" s="1">
        <v>255.106009</v>
      </c>
      <c r="X528" s="1">
        <v>262.000766</v>
      </c>
      <c r="Y528" s="1">
        <v>74463.375599999999</v>
      </c>
      <c r="Z528" s="7">
        <v>2.2486316865</v>
      </c>
      <c r="AA528" s="7">
        <v>2.1011940318</v>
      </c>
      <c r="AB528" s="7" t="s">
        <v>444</v>
      </c>
      <c r="AC528" s="7" t="s">
        <v>445</v>
      </c>
      <c r="AD528" s="7">
        <v>2.2626982330000001</v>
      </c>
    </row>
    <row r="529" spans="1:30" x14ac:dyDescent="0.25">
      <c r="A529" s="1">
        <v>136461</v>
      </c>
      <c r="B529" s="1">
        <v>20013000</v>
      </c>
      <c r="C529" s="1" t="s">
        <v>504</v>
      </c>
      <c r="D529" s="1">
        <v>131108</v>
      </c>
      <c r="E529" s="1" t="s">
        <v>505</v>
      </c>
      <c r="F529" s="1">
        <v>34203085</v>
      </c>
      <c r="G529" s="1">
        <v>1.83</v>
      </c>
      <c r="H529" s="1">
        <v>84.630438975475315</v>
      </c>
      <c r="I529" s="1">
        <v>-49.586736531870287</v>
      </c>
      <c r="J529" s="1">
        <v>9.578993543684053</v>
      </c>
      <c r="K529" s="1">
        <v>-79.579759603292402</v>
      </c>
      <c r="L529" s="1">
        <v>80.276045462433089</v>
      </c>
      <c r="M529" s="1">
        <v>175.54750061035156</v>
      </c>
      <c r="N529" s="1">
        <v>0.75311727072975854</v>
      </c>
      <c r="O529" s="1">
        <v>0.9329846751933194</v>
      </c>
      <c r="P529" s="1">
        <v>0.70264687221428301</v>
      </c>
      <c r="Q529" s="1">
        <v>0.70346363414417612</v>
      </c>
      <c r="R529" s="1">
        <v>0.96533690096206171</v>
      </c>
      <c r="S529" s="1">
        <v>0.67907940452424853</v>
      </c>
      <c r="T529" s="1">
        <v>0.70264687221428301</v>
      </c>
      <c r="U529" s="1">
        <v>0.67907940452424853</v>
      </c>
      <c r="V529" s="1">
        <v>406.790663</v>
      </c>
      <c r="W529" s="1">
        <v>255.106009</v>
      </c>
      <c r="X529" s="1">
        <v>262.000766</v>
      </c>
      <c r="Y529" s="1">
        <v>74463.375599999999</v>
      </c>
      <c r="Z529" s="7">
        <v>1.2329131719999999</v>
      </c>
      <c r="AA529" s="7">
        <v>1.1180256357</v>
      </c>
      <c r="AB529" s="7" t="s">
        <v>444</v>
      </c>
      <c r="AC529" s="7" t="s">
        <v>445</v>
      </c>
      <c r="AD529" s="7">
        <v>1.3133271533999999</v>
      </c>
    </row>
    <row r="530" spans="1:30" x14ac:dyDescent="0.25">
      <c r="A530" s="1">
        <v>138559</v>
      </c>
      <c r="B530" s="1">
        <v>20014000</v>
      </c>
      <c r="C530" s="1" t="s">
        <v>508</v>
      </c>
      <c r="D530" s="1">
        <v>131115</v>
      </c>
      <c r="E530" s="1" t="s">
        <v>509</v>
      </c>
      <c r="F530" s="1">
        <v>34203085</v>
      </c>
      <c r="G530" s="1">
        <v>1.83</v>
      </c>
      <c r="H530" s="1">
        <v>56.33991180307914</v>
      </c>
      <c r="I530" s="1">
        <v>-23.262438344208121</v>
      </c>
      <c r="J530" s="1">
        <v>16.810910774812079</v>
      </c>
      <c r="K530" s="1">
        <v>-53.895222286824769</v>
      </c>
      <c r="L530" s="1">
        <v>50.098896884902267</v>
      </c>
      <c r="M530" s="1">
        <v>159.32000732421875</v>
      </c>
      <c r="N530" s="1">
        <v>0.80622543057528406</v>
      </c>
      <c r="O530" s="1">
        <v>0.9329846751933194</v>
      </c>
      <c r="P530" s="1">
        <v>0.75219597147787554</v>
      </c>
      <c r="Q530" s="1">
        <v>0.76247270063920458</v>
      </c>
      <c r="R530" s="1">
        <v>0.96533690096206171</v>
      </c>
      <c r="S530" s="1">
        <v>0.73604303390322356</v>
      </c>
      <c r="T530" s="1">
        <v>0.75219597147787554</v>
      </c>
      <c r="U530" s="1">
        <v>0.73604303390322356</v>
      </c>
      <c r="V530" s="1">
        <v>406.790663</v>
      </c>
      <c r="W530" s="1">
        <v>255.106009</v>
      </c>
      <c r="X530" s="1">
        <v>262.000766</v>
      </c>
      <c r="Y530" s="1">
        <v>74463.375599999999</v>
      </c>
      <c r="Z530" s="7">
        <v>2.8302183122</v>
      </c>
      <c r="AA530" s="7">
        <v>2.4059285173</v>
      </c>
      <c r="AB530" s="7" t="s">
        <v>444</v>
      </c>
      <c r="AC530" s="7" t="s">
        <v>445</v>
      </c>
      <c r="AD530" s="7">
        <v>2.6566491861000001</v>
      </c>
    </row>
    <row r="531" spans="1:30" x14ac:dyDescent="0.25">
      <c r="A531" s="1">
        <v>140657</v>
      </c>
      <c r="B531" s="1">
        <v>20015000</v>
      </c>
      <c r="C531" s="1" t="s">
        <v>508</v>
      </c>
      <c r="D531" s="1">
        <v>131122</v>
      </c>
      <c r="E531" s="1" t="s">
        <v>509</v>
      </c>
      <c r="F531" s="1">
        <v>34203085</v>
      </c>
      <c r="G531" s="1">
        <v>1.83</v>
      </c>
      <c r="H531" s="1">
        <v>44.581313658034809</v>
      </c>
      <c r="I531" s="1">
        <v>-20.077180223422836</v>
      </c>
      <c r="J531" s="1">
        <v>11.763227767406001</v>
      </c>
      <c r="K531" s="1">
        <v>-43.219115509984292</v>
      </c>
      <c r="L531" s="1">
        <v>40.019559443684827</v>
      </c>
      <c r="M531" s="1">
        <v>159.32000732421875</v>
      </c>
      <c r="N531" s="1">
        <v>0.80622543057528406</v>
      </c>
      <c r="O531" s="1">
        <v>0.9329846751933194</v>
      </c>
      <c r="P531" s="1">
        <v>0.75219597147787554</v>
      </c>
      <c r="Q531" s="1">
        <v>0.76247270063920458</v>
      </c>
      <c r="R531" s="1">
        <v>0.96533690096206171</v>
      </c>
      <c r="S531" s="1">
        <v>0.73604303390322356</v>
      </c>
      <c r="T531" s="1">
        <v>0.75219597147787554</v>
      </c>
      <c r="U531" s="1">
        <v>0.73604303390322356</v>
      </c>
      <c r="V531" s="1">
        <v>406.790663</v>
      </c>
      <c r="W531" s="1">
        <v>255.106009</v>
      </c>
      <c r="X531" s="1">
        <v>262.000766</v>
      </c>
      <c r="Y531" s="1">
        <v>74463.375599999999</v>
      </c>
      <c r="Z531" s="7">
        <v>3.7948981682</v>
      </c>
      <c r="AA531" s="7">
        <v>3.3042633006000002</v>
      </c>
      <c r="AB531" s="7" t="s">
        <v>444</v>
      </c>
      <c r="AC531" s="7" t="s">
        <v>445</v>
      </c>
      <c r="AD531" s="7">
        <v>3.5599248939999999</v>
      </c>
    </row>
    <row r="532" spans="1:30" x14ac:dyDescent="0.25">
      <c r="A532" s="1">
        <v>142755</v>
      </c>
      <c r="B532" s="1">
        <v>20016000</v>
      </c>
      <c r="C532" s="1" t="s">
        <v>508</v>
      </c>
      <c r="D532" s="1">
        <v>131129</v>
      </c>
      <c r="E532" s="1" t="s">
        <v>509</v>
      </c>
      <c r="F532" s="1">
        <v>34203085</v>
      </c>
      <c r="G532" s="1">
        <v>1.83</v>
      </c>
      <c r="H532" s="1">
        <v>54.253516259084925</v>
      </c>
      <c r="I532" s="1">
        <v>-22.284483399651251</v>
      </c>
      <c r="J532" s="1">
        <v>16.037778776208029</v>
      </c>
      <c r="K532" s="1">
        <v>-51.69104199931536</v>
      </c>
      <c r="L532" s="1">
        <v>48.277519579769709</v>
      </c>
      <c r="M532" s="1">
        <v>159.32000732421875</v>
      </c>
      <c r="N532" s="1">
        <v>0.80622543057528406</v>
      </c>
      <c r="O532" s="1">
        <v>0.9329846751933194</v>
      </c>
      <c r="P532" s="1">
        <v>0.75219597147787554</v>
      </c>
      <c r="Q532" s="1">
        <v>0.76247270063920458</v>
      </c>
      <c r="R532" s="1">
        <v>0.96533690096206171</v>
      </c>
      <c r="S532" s="1">
        <v>0.73604303390322356</v>
      </c>
      <c r="T532" s="1">
        <v>0.75219597147787554</v>
      </c>
      <c r="U532" s="1">
        <v>0.73604303390322356</v>
      </c>
      <c r="V532" s="1">
        <v>406.790663</v>
      </c>
      <c r="W532" s="1">
        <v>255.106009</v>
      </c>
      <c r="X532" s="1">
        <v>262.000766</v>
      </c>
      <c r="Y532" s="1">
        <v>74463.375599999999</v>
      </c>
      <c r="Z532" s="7">
        <v>2.9747218569</v>
      </c>
      <c r="AA532" s="7">
        <v>2.5369083056999999</v>
      </c>
      <c r="AB532" s="7" t="s">
        <v>444</v>
      </c>
      <c r="AC532" s="7" t="s">
        <v>445</v>
      </c>
      <c r="AD532" s="7">
        <v>2.8125739603</v>
      </c>
    </row>
    <row r="533" spans="1:30" x14ac:dyDescent="0.25">
      <c r="A533" s="1">
        <v>144853</v>
      </c>
      <c r="B533" s="1">
        <v>20017000</v>
      </c>
      <c r="C533" s="1" t="s">
        <v>508</v>
      </c>
      <c r="D533" s="1">
        <v>131136</v>
      </c>
      <c r="E533" s="1" t="s">
        <v>509</v>
      </c>
      <c r="F533" s="1">
        <v>34203085</v>
      </c>
      <c r="G533" s="1">
        <v>1.83</v>
      </c>
      <c r="H533" s="1">
        <v>41.347190308134991</v>
      </c>
      <c r="I533" s="1">
        <v>-22.813605079779983</v>
      </c>
      <c r="J533" s="1">
        <v>6.548611808064897</v>
      </c>
      <c r="K533" s="1">
        <v>-39.859442628330818</v>
      </c>
      <c r="L533" s="1">
        <v>38.493885728109049</v>
      </c>
      <c r="M533" s="1">
        <v>159.32000732421875</v>
      </c>
      <c r="N533" s="1">
        <v>0.80622543057528406</v>
      </c>
      <c r="O533" s="1">
        <v>0.9329846751933194</v>
      </c>
      <c r="P533" s="1">
        <v>0.75219597147787554</v>
      </c>
      <c r="Q533" s="1">
        <v>0.76247270063920458</v>
      </c>
      <c r="R533" s="1">
        <v>0.96533690096206171</v>
      </c>
      <c r="S533" s="1">
        <v>0.73604303390322356</v>
      </c>
      <c r="T533" s="1">
        <v>0.75219597147787554</v>
      </c>
      <c r="U533" s="1">
        <v>0.73604303390322356</v>
      </c>
      <c r="V533" s="1">
        <v>406.790663</v>
      </c>
      <c r="W533" s="1">
        <v>255.106009</v>
      </c>
      <c r="X533" s="1">
        <v>262.000766</v>
      </c>
      <c r="Y533" s="1">
        <v>74463.375599999999</v>
      </c>
      <c r="Z533" s="7">
        <v>3.9849400402000001</v>
      </c>
      <c r="AA533" s="7">
        <v>3.6409371674000002</v>
      </c>
      <c r="AB533" s="7" t="s">
        <v>444</v>
      </c>
      <c r="AC533" s="7" t="s">
        <v>445</v>
      </c>
      <c r="AD533" s="7">
        <v>3.9442718642000001</v>
      </c>
    </row>
    <row r="534" spans="1:30" x14ac:dyDescent="0.25">
      <c r="A534" s="1">
        <v>148035</v>
      </c>
      <c r="B534" s="1">
        <v>20018000</v>
      </c>
      <c r="C534" s="1" t="s">
        <v>506</v>
      </c>
      <c r="D534" s="1">
        <v>131144</v>
      </c>
      <c r="E534" s="1" t="s">
        <v>507</v>
      </c>
      <c r="F534" s="1">
        <v>34203085</v>
      </c>
      <c r="G534" s="1">
        <v>1.83</v>
      </c>
      <c r="H534" s="1">
        <v>49.532906299311172</v>
      </c>
      <c r="I534" s="1">
        <v>-23.591670489733925</v>
      </c>
      <c r="J534" s="1">
        <v>11.168178781812541</v>
      </c>
      <c r="K534" s="1">
        <v>-47.298571067128123</v>
      </c>
      <c r="L534" s="1">
        <v>45.001400693915521</v>
      </c>
      <c r="M534" s="1">
        <v>165.24249267578125</v>
      </c>
      <c r="N534" s="1">
        <v>0.78684275124289771</v>
      </c>
      <c r="O534" s="1">
        <v>0.9329846751933194</v>
      </c>
      <c r="P534" s="1">
        <v>0.73411222869657278</v>
      </c>
      <c r="Q534" s="1">
        <v>0.74093639026988634</v>
      </c>
      <c r="R534" s="1">
        <v>0.96533690096206171</v>
      </c>
      <c r="S534" s="1">
        <v>0.71525323879314873</v>
      </c>
      <c r="T534" s="1">
        <v>0.73411222869657278</v>
      </c>
      <c r="U534" s="1">
        <v>0.71525323879314873</v>
      </c>
      <c r="V534" s="1">
        <v>406.790663</v>
      </c>
      <c r="W534" s="1">
        <v>255.106009</v>
      </c>
      <c r="X534" s="1">
        <v>262.000766</v>
      </c>
      <c r="Y534" s="1">
        <v>74463.375599999999</v>
      </c>
      <c r="Z534" s="7">
        <v>3.1615691497</v>
      </c>
      <c r="AA534" s="7">
        <v>2.7808490316999999</v>
      </c>
      <c r="AB534" s="7" t="s">
        <v>444</v>
      </c>
      <c r="AC534" s="7" t="s">
        <v>445</v>
      </c>
      <c r="AD534" s="7">
        <v>3.0664646289999999</v>
      </c>
    </row>
    <row r="535" spans="1:30" x14ac:dyDescent="0.25">
      <c r="A535" s="1">
        <v>148036</v>
      </c>
      <c r="B535" s="1">
        <v>20018000</v>
      </c>
      <c r="C535" s="1" t="s">
        <v>508</v>
      </c>
      <c r="D535" s="1">
        <v>131143</v>
      </c>
      <c r="E535" s="1" t="s">
        <v>509</v>
      </c>
      <c r="F535" s="1">
        <v>34203085</v>
      </c>
      <c r="G535" s="1">
        <v>1.83</v>
      </c>
      <c r="H535" s="1">
        <v>47.419605492582711</v>
      </c>
      <c r="I535" s="1">
        <v>-20.367660886286927</v>
      </c>
      <c r="J535" s="1">
        <v>13.37560996047946</v>
      </c>
      <c r="K535" s="1">
        <v>-45.488921618487907</v>
      </c>
      <c r="L535" s="1">
        <v>42.348439879589819</v>
      </c>
      <c r="M535" s="1">
        <v>159.32000732421875</v>
      </c>
      <c r="N535" s="1">
        <v>0.80622543057528406</v>
      </c>
      <c r="O535" s="1">
        <v>0.9329846751933194</v>
      </c>
      <c r="P535" s="1">
        <v>0.75219597147787554</v>
      </c>
      <c r="Q535" s="1">
        <v>0.76247270063920458</v>
      </c>
      <c r="R535" s="1">
        <v>0.96533690096206171</v>
      </c>
      <c r="S535" s="1">
        <v>0.73604303390322356</v>
      </c>
      <c r="T535" s="1">
        <v>0.75219597147787554</v>
      </c>
      <c r="U535" s="1">
        <v>0.73604303390322356</v>
      </c>
      <c r="V535" s="1">
        <v>406.790663</v>
      </c>
      <c r="W535" s="1">
        <v>255.106009</v>
      </c>
      <c r="X535" s="1">
        <v>262.000766</v>
      </c>
      <c r="Y535" s="1">
        <v>74463.375599999999</v>
      </c>
      <c r="Z535" s="7">
        <v>3.5312108973999998</v>
      </c>
      <c r="AA535" s="7">
        <v>3.0466324061000001</v>
      </c>
      <c r="AB535" s="7" t="s">
        <v>444</v>
      </c>
      <c r="AC535" s="7" t="s">
        <v>445</v>
      </c>
      <c r="AD535" s="7">
        <v>3.3323937719000001</v>
      </c>
    </row>
    <row r="536" spans="1:30" x14ac:dyDescent="0.25">
      <c r="A536" s="1">
        <v>152231</v>
      </c>
      <c r="B536" s="1">
        <v>20019000</v>
      </c>
      <c r="C536" s="1" t="s">
        <v>508</v>
      </c>
      <c r="D536" s="1">
        <v>131151</v>
      </c>
      <c r="E536" s="1" t="s">
        <v>509</v>
      </c>
      <c r="F536" s="1">
        <v>34203085</v>
      </c>
      <c r="G536" s="1">
        <v>1.83</v>
      </c>
      <c r="H536" s="1">
        <v>46.750198326102591</v>
      </c>
      <c r="I536" s="1">
        <v>-21.253144892456564</v>
      </c>
      <c r="J536" s="1">
        <v>12.157364051073639</v>
      </c>
      <c r="K536" s="1">
        <v>-44.843512662130763</v>
      </c>
      <c r="L536" s="1">
        <v>42.013948719576852</v>
      </c>
      <c r="M536" s="1">
        <v>159.32000732421875</v>
      </c>
      <c r="N536" s="1">
        <v>0.80622543057528406</v>
      </c>
      <c r="O536" s="1">
        <v>0.9329846751933194</v>
      </c>
      <c r="P536" s="1">
        <v>0.75219597147787554</v>
      </c>
      <c r="Q536" s="1">
        <v>0.76247270063920458</v>
      </c>
      <c r="R536" s="1">
        <v>0.96533690096206171</v>
      </c>
      <c r="S536" s="1">
        <v>0.73604303390322356</v>
      </c>
      <c r="T536" s="1">
        <v>0.75219597147787554</v>
      </c>
      <c r="U536" s="1">
        <v>0.73604303390322356</v>
      </c>
      <c r="V536" s="1">
        <v>406.790663</v>
      </c>
      <c r="W536" s="1">
        <v>255.106009</v>
      </c>
      <c r="X536" s="1">
        <v>262.000766</v>
      </c>
      <c r="Y536" s="1">
        <v>74463.375599999999</v>
      </c>
      <c r="Z536" s="7">
        <v>3.567285821</v>
      </c>
      <c r="AA536" s="7">
        <v>3.1045753630999999</v>
      </c>
      <c r="AB536" s="7" t="s">
        <v>444</v>
      </c>
      <c r="AC536" s="7" t="s">
        <v>445</v>
      </c>
      <c r="AD536" s="7">
        <v>3.3947476236999998</v>
      </c>
    </row>
    <row r="537" spans="1:30" x14ac:dyDescent="0.25">
      <c r="A537" s="1">
        <v>152232</v>
      </c>
      <c r="B537" s="1">
        <v>20019000</v>
      </c>
      <c r="C537" s="1" t="s">
        <v>506</v>
      </c>
      <c r="D537" s="1">
        <v>131152</v>
      </c>
      <c r="E537" s="1" t="s">
        <v>507</v>
      </c>
      <c r="F537" s="1">
        <v>34203085</v>
      </c>
      <c r="G537" s="1">
        <v>1.83</v>
      </c>
      <c r="H537" s="1">
        <v>48.862886727654249</v>
      </c>
      <c r="I537" s="1">
        <v>-24.476259001066666</v>
      </c>
      <c r="J537" s="1">
        <v>9.9505452775835188</v>
      </c>
      <c r="K537" s="1">
        <v>-46.654057605607875</v>
      </c>
      <c r="L537" s="1">
        <v>44.726707504070987</v>
      </c>
      <c r="M537" s="1">
        <v>165.24249267578125</v>
      </c>
      <c r="N537" s="1">
        <v>0.78684275124289771</v>
      </c>
      <c r="O537" s="1">
        <v>0.9329846751933194</v>
      </c>
      <c r="P537" s="1">
        <v>0.73411222869657278</v>
      </c>
      <c r="Q537" s="1">
        <v>0.74093639026988634</v>
      </c>
      <c r="R537" s="1">
        <v>0.96533690096206171</v>
      </c>
      <c r="S537" s="1">
        <v>0.71525323879314873</v>
      </c>
      <c r="T537" s="1">
        <v>0.73411222869657278</v>
      </c>
      <c r="U537" s="1">
        <v>0.71525323879314873</v>
      </c>
      <c r="V537" s="1">
        <v>406.790663</v>
      </c>
      <c r="W537" s="1">
        <v>255.106009</v>
      </c>
      <c r="X537" s="1">
        <v>262.000766</v>
      </c>
      <c r="Y537" s="1">
        <v>74463.375599999999</v>
      </c>
      <c r="Z537" s="7">
        <v>3.1871278096000002</v>
      </c>
      <c r="AA537" s="7">
        <v>2.8326929366</v>
      </c>
      <c r="AB537" s="7" t="s">
        <v>444</v>
      </c>
      <c r="AC537" s="7" t="s">
        <v>445</v>
      </c>
      <c r="AD537" s="7">
        <v>3.1226417619000002</v>
      </c>
    </row>
    <row r="538" spans="1:30" x14ac:dyDescent="0.25">
      <c r="A538" s="1">
        <v>156427</v>
      </c>
      <c r="B538" s="1">
        <v>20020000</v>
      </c>
      <c r="C538" s="1" t="s">
        <v>508</v>
      </c>
      <c r="D538" s="1">
        <v>131159</v>
      </c>
      <c r="E538" s="1" t="s">
        <v>509</v>
      </c>
      <c r="F538" s="1">
        <v>34203085</v>
      </c>
      <c r="G538" s="1">
        <v>1.83</v>
      </c>
      <c r="H538" s="1">
        <v>46.816514611423031</v>
      </c>
      <c r="I538" s="1">
        <v>-20.974069045370417</v>
      </c>
      <c r="J538" s="1">
        <v>12.446706023816407</v>
      </c>
      <c r="K538" s="1">
        <v>-44.908118126128542</v>
      </c>
      <c r="L538" s="1">
        <v>42.001639892132758</v>
      </c>
      <c r="M538" s="1">
        <v>159.32000732421875</v>
      </c>
      <c r="N538" s="1">
        <v>0.80622543057528406</v>
      </c>
      <c r="O538" s="1">
        <v>0.9329846751933194</v>
      </c>
      <c r="P538" s="1">
        <v>0.75219597147787554</v>
      </c>
      <c r="Q538" s="1">
        <v>0.76247270063920458</v>
      </c>
      <c r="R538" s="1">
        <v>0.96533690096206171</v>
      </c>
      <c r="S538" s="1">
        <v>0.73604303390322356</v>
      </c>
      <c r="T538" s="1">
        <v>0.75219597147787554</v>
      </c>
      <c r="U538" s="1">
        <v>0.73604303390322356</v>
      </c>
      <c r="V538" s="1">
        <v>406.790663</v>
      </c>
      <c r="W538" s="1">
        <v>255.106009</v>
      </c>
      <c r="X538" s="1">
        <v>262.000766</v>
      </c>
      <c r="Y538" s="1">
        <v>74463.375599999999</v>
      </c>
      <c r="Z538" s="7">
        <v>3.5686242908999999</v>
      </c>
      <c r="AA538" s="7">
        <v>3.0987611714000001</v>
      </c>
      <c r="AB538" s="7" t="s">
        <v>444</v>
      </c>
      <c r="AC538" s="7" t="s">
        <v>445</v>
      </c>
      <c r="AD538" s="7">
        <v>3.3884252766</v>
      </c>
    </row>
    <row r="539" spans="1:30" x14ac:dyDescent="0.25">
      <c r="A539" s="1">
        <v>156428</v>
      </c>
      <c r="B539" s="1">
        <v>20020000</v>
      </c>
      <c r="C539" s="1" t="s">
        <v>506</v>
      </c>
      <c r="D539" s="1">
        <v>131160</v>
      </c>
      <c r="E539" s="1" t="s">
        <v>507</v>
      </c>
      <c r="F539" s="1">
        <v>34203085</v>
      </c>
      <c r="G539" s="1">
        <v>1.83</v>
      </c>
      <c r="H539" s="1">
        <v>48.929446493864248</v>
      </c>
      <c r="I539" s="1">
        <v>-24.197528815515525</v>
      </c>
      <c r="J539" s="1">
        <v>10.239643769436734</v>
      </c>
      <c r="K539" s="1">
        <v>-46.718317408070661</v>
      </c>
      <c r="L539" s="1">
        <v>44.699126262773426</v>
      </c>
      <c r="M539" s="1">
        <v>165.24249267578125</v>
      </c>
      <c r="N539" s="1">
        <v>0.78684275124289771</v>
      </c>
      <c r="O539" s="1">
        <v>0.9329846751933194</v>
      </c>
      <c r="P539" s="1">
        <v>0.73411222869657278</v>
      </c>
      <c r="Q539" s="1">
        <v>0.74093639026988634</v>
      </c>
      <c r="R539" s="1">
        <v>0.96533690096206171</v>
      </c>
      <c r="S539" s="1">
        <v>0.71525323879314873</v>
      </c>
      <c r="T539" s="1">
        <v>0.73411222869657278</v>
      </c>
      <c r="U539" s="1">
        <v>0.71525323879314873</v>
      </c>
      <c r="V539" s="1">
        <v>406.790663</v>
      </c>
      <c r="W539" s="1">
        <v>255.106009</v>
      </c>
      <c r="X539" s="1">
        <v>262.000766</v>
      </c>
      <c r="Y539" s="1">
        <v>74463.375599999999</v>
      </c>
      <c r="Z539" s="7">
        <v>3.1897114435999998</v>
      </c>
      <c r="AA539" s="7">
        <v>2.8274792429</v>
      </c>
      <c r="AB539" s="7" t="s">
        <v>444</v>
      </c>
      <c r="AC539" s="7" t="s">
        <v>445</v>
      </c>
      <c r="AD539" s="7">
        <v>3.1169711779</v>
      </c>
    </row>
    <row r="540" spans="1:30" x14ac:dyDescent="0.25">
      <c r="A540" s="1">
        <v>160623</v>
      </c>
      <c r="B540" s="1">
        <v>20021000</v>
      </c>
      <c r="C540" s="1" t="s">
        <v>508</v>
      </c>
      <c r="D540" s="1">
        <v>131167</v>
      </c>
      <c r="E540" s="1" t="s">
        <v>509</v>
      </c>
      <c r="F540" s="1">
        <v>34203085</v>
      </c>
      <c r="G540" s="1">
        <v>1.83</v>
      </c>
      <c r="H540" s="1">
        <v>47.104447900428681</v>
      </c>
      <c r="I540" s="1">
        <v>-20.42059276156694</v>
      </c>
      <c r="J540" s="1">
        <v>13.1444543102278</v>
      </c>
      <c r="K540" s="1">
        <v>-45.196860853664823</v>
      </c>
      <c r="L540" s="1">
        <v>42.101998279513481</v>
      </c>
      <c r="M540" s="1">
        <v>159.32000732421875</v>
      </c>
      <c r="N540" s="1">
        <v>0.80622543057528406</v>
      </c>
      <c r="O540" s="1">
        <v>0.9329846751933194</v>
      </c>
      <c r="P540" s="1">
        <v>0.75219597147787554</v>
      </c>
      <c r="Q540" s="1">
        <v>0.76247270063920458</v>
      </c>
      <c r="R540" s="1">
        <v>0.96533690096206171</v>
      </c>
      <c r="S540" s="1">
        <v>0.73604303390322356</v>
      </c>
      <c r="T540" s="1">
        <v>0.75219597147787554</v>
      </c>
      <c r="U540" s="1">
        <v>0.73604303390322356</v>
      </c>
      <c r="V540" s="1">
        <v>406.790663</v>
      </c>
      <c r="W540" s="1">
        <v>255.106009</v>
      </c>
      <c r="X540" s="1">
        <v>262.000766</v>
      </c>
      <c r="Y540" s="1">
        <v>74463.375599999999</v>
      </c>
      <c r="Z540" s="7">
        <v>3.5577340770000001</v>
      </c>
      <c r="AA540" s="7">
        <v>3.0737068541000001</v>
      </c>
      <c r="AB540" s="7" t="s">
        <v>444</v>
      </c>
      <c r="AC540" s="7" t="s">
        <v>445</v>
      </c>
      <c r="AD540" s="7">
        <v>3.3603895709999998</v>
      </c>
    </row>
    <row r="541" spans="1:30" x14ac:dyDescent="0.25">
      <c r="A541" s="1">
        <v>160624</v>
      </c>
      <c r="B541" s="1">
        <v>20021000</v>
      </c>
      <c r="C541" s="1" t="s">
        <v>506</v>
      </c>
      <c r="D541" s="1">
        <v>131168</v>
      </c>
      <c r="E541" s="1" t="s">
        <v>507</v>
      </c>
      <c r="F541" s="1">
        <v>34203085</v>
      </c>
      <c r="G541" s="1">
        <v>1.83</v>
      </c>
      <c r="H541" s="1">
        <v>49.217923559505536</v>
      </c>
      <c r="I541" s="1">
        <v>-23.64490273629</v>
      </c>
      <c r="J541" s="1">
        <v>10.936847953504055</v>
      </c>
      <c r="K541" s="1">
        <v>-47.006210256737404</v>
      </c>
      <c r="L541" s="1">
        <v>44.76398610178186</v>
      </c>
      <c r="M541" s="1">
        <v>165.24249267578125</v>
      </c>
      <c r="N541" s="1">
        <v>0.78684275124289771</v>
      </c>
      <c r="O541" s="1">
        <v>0.9329846751933194</v>
      </c>
      <c r="P541" s="1">
        <v>0.73411222869657278</v>
      </c>
      <c r="Q541" s="1">
        <v>0.74093639026988634</v>
      </c>
      <c r="R541" s="1">
        <v>0.96533690096206171</v>
      </c>
      <c r="S541" s="1">
        <v>0.71525323879314873</v>
      </c>
      <c r="T541" s="1">
        <v>0.73411222869657278</v>
      </c>
      <c r="U541" s="1">
        <v>0.71525323879314873</v>
      </c>
      <c r="V541" s="1">
        <v>406.790663</v>
      </c>
      <c r="W541" s="1">
        <v>255.106009</v>
      </c>
      <c r="X541" s="1">
        <v>262.000766</v>
      </c>
      <c r="Y541" s="1">
        <v>74463.375599999999</v>
      </c>
      <c r="Z541" s="7">
        <v>3.1836408490000001</v>
      </c>
      <c r="AA541" s="7">
        <v>2.8050455459000001</v>
      </c>
      <c r="AB541" s="7" t="s">
        <v>444</v>
      </c>
      <c r="AC541" s="7" t="s">
        <v>445</v>
      </c>
      <c r="AD541" s="7">
        <v>3.0917564977000001</v>
      </c>
    </row>
    <row r="542" spans="1:30" x14ac:dyDescent="0.25">
      <c r="A542" s="1">
        <v>164819</v>
      </c>
      <c r="B542" s="1">
        <v>20022000</v>
      </c>
      <c r="C542" s="1" t="s">
        <v>504</v>
      </c>
      <c r="D542" s="1">
        <v>131179</v>
      </c>
      <c r="E542" s="1" t="s">
        <v>505</v>
      </c>
      <c r="F542" s="1">
        <v>34203085</v>
      </c>
      <c r="G542" s="1">
        <v>1.83</v>
      </c>
      <c r="H542" s="1">
        <v>61.906536797275471</v>
      </c>
      <c r="I542" s="1">
        <v>-32.445721666461566</v>
      </c>
      <c r="J542" s="1">
        <v>8.4482869393903144</v>
      </c>
      <c r="K542" s="1">
        <v>-60.437621719510041</v>
      </c>
      <c r="L542" s="1">
        <v>58.144559153853024</v>
      </c>
      <c r="M542" s="1">
        <v>175.54750061035156</v>
      </c>
      <c r="N542" s="1">
        <v>0.75311727072975854</v>
      </c>
      <c r="O542" s="1">
        <v>0.9329846751933194</v>
      </c>
      <c r="P542" s="1">
        <v>0.70264687221428301</v>
      </c>
      <c r="Q542" s="1">
        <v>0.70346363414417612</v>
      </c>
      <c r="R542" s="1">
        <v>0.96533690096206171</v>
      </c>
      <c r="S542" s="1">
        <v>0.67907940452424853</v>
      </c>
      <c r="T542" s="1">
        <v>0.70264687221428301</v>
      </c>
      <c r="U542" s="1">
        <v>0.67907940452424853</v>
      </c>
      <c r="V542" s="1">
        <v>406.790663</v>
      </c>
      <c r="W542" s="1">
        <v>255.106009</v>
      </c>
      <c r="X542" s="1">
        <v>262.000766</v>
      </c>
      <c r="Y542" s="1">
        <v>74463.375599999999</v>
      </c>
      <c r="Z542" s="7">
        <v>2.0828239463</v>
      </c>
      <c r="AA542" s="7">
        <v>1.8954848483</v>
      </c>
      <c r="AB542" s="7" t="s">
        <v>444</v>
      </c>
      <c r="AC542" s="7" t="s">
        <v>445</v>
      </c>
      <c r="AD542" s="7">
        <v>2.0460169264000001</v>
      </c>
    </row>
    <row r="543" spans="1:30" x14ac:dyDescent="0.25">
      <c r="A543" s="1">
        <v>164820</v>
      </c>
      <c r="B543" s="1">
        <v>20022000</v>
      </c>
      <c r="C543" s="1" t="s">
        <v>506</v>
      </c>
      <c r="D543" s="1">
        <v>131180</v>
      </c>
      <c r="E543" s="1" t="s">
        <v>507</v>
      </c>
      <c r="F543" s="1">
        <v>34203085</v>
      </c>
      <c r="G543" s="1">
        <v>1.83</v>
      </c>
      <c r="H543" s="1">
        <v>47.429260471850995</v>
      </c>
      <c r="I543" s="1">
        <v>-26.219361961919571</v>
      </c>
      <c r="J543" s="1">
        <v>6.2440101356881677</v>
      </c>
      <c r="K543" s="1">
        <v>-45.470667126236648</v>
      </c>
      <c r="L543" s="1">
        <v>44.636082453480476</v>
      </c>
      <c r="M543" s="1">
        <v>165.24249267578125</v>
      </c>
      <c r="N543" s="1">
        <v>0.78684275124289771</v>
      </c>
      <c r="O543" s="1">
        <v>0.9329846751933194</v>
      </c>
      <c r="P543" s="1">
        <v>0.73411222869657278</v>
      </c>
      <c r="Q543" s="1">
        <v>0.74093639026988634</v>
      </c>
      <c r="R543" s="1">
        <v>0.96533690096206171</v>
      </c>
      <c r="S543" s="1">
        <v>0.71525323879314873</v>
      </c>
      <c r="T543" s="1">
        <v>0.73411222869657278</v>
      </c>
      <c r="U543" s="1">
        <v>0.71525323879314873</v>
      </c>
      <c r="V543" s="1">
        <v>406.790663</v>
      </c>
      <c r="W543" s="1">
        <v>255.106009</v>
      </c>
      <c r="X543" s="1">
        <v>262.000766</v>
      </c>
      <c r="Y543" s="1">
        <v>74463.375599999999</v>
      </c>
      <c r="Z543" s="7">
        <v>3.1956289737999999</v>
      </c>
      <c r="AA543" s="7">
        <v>2.9485422913999999</v>
      </c>
      <c r="AB543" s="7" t="s">
        <v>444</v>
      </c>
      <c r="AC543" s="7" t="s">
        <v>445</v>
      </c>
      <c r="AD543" s="7">
        <v>3.2299349978</v>
      </c>
    </row>
    <row r="544" spans="1:30" x14ac:dyDescent="0.25">
      <c r="A544" s="1">
        <v>167931</v>
      </c>
      <c r="B544" s="1">
        <v>20024000</v>
      </c>
      <c r="C544" s="1" t="s">
        <v>504</v>
      </c>
      <c r="D544" s="1">
        <v>131188</v>
      </c>
      <c r="E544" s="1" t="s">
        <v>505</v>
      </c>
      <c r="F544" s="1">
        <v>34203085</v>
      </c>
      <c r="G544" s="1">
        <v>1.83</v>
      </c>
      <c r="H544" s="1">
        <v>62.717705725333175</v>
      </c>
      <c r="I544" s="1">
        <v>-38.173558063111372</v>
      </c>
      <c r="J544" s="1">
        <v>2.2431261199030632</v>
      </c>
      <c r="K544" s="1">
        <v>-59.664046490989136</v>
      </c>
      <c r="L544" s="1">
        <v>61.627163805905511</v>
      </c>
      <c r="M544" s="1">
        <v>175.54750061035156</v>
      </c>
      <c r="N544" s="1">
        <v>0.75311727072975854</v>
      </c>
      <c r="O544" s="1">
        <v>0.9329846751933194</v>
      </c>
      <c r="P544" s="1">
        <v>0.70264687221428301</v>
      </c>
      <c r="Q544" s="1">
        <v>0.70346363414417612</v>
      </c>
      <c r="R544" s="1">
        <v>0.96533690096206171</v>
      </c>
      <c r="S544" s="1">
        <v>0.67907940452424853</v>
      </c>
      <c r="T544" s="1">
        <v>0.70264687221428301</v>
      </c>
      <c r="U544" s="1">
        <v>0.67907940452424853</v>
      </c>
      <c r="V544" s="1">
        <v>406.790663</v>
      </c>
      <c r="W544" s="1">
        <v>255.106009</v>
      </c>
      <c r="X544" s="1">
        <v>262.000766</v>
      </c>
      <c r="Y544" s="1">
        <v>74463.375599999999</v>
      </c>
      <c r="Z544" s="7">
        <v>1.9086108825999999</v>
      </c>
      <c r="AA544" s="7">
        <v>1.8580356573000001</v>
      </c>
      <c r="AB544" s="7" t="s">
        <v>444</v>
      </c>
      <c r="AC544" s="7" t="s">
        <v>445</v>
      </c>
      <c r="AD544" s="7">
        <v>2.0855101116000001</v>
      </c>
    </row>
    <row r="545" spans="1:30" x14ac:dyDescent="0.25">
      <c r="A545" s="1">
        <v>171113</v>
      </c>
      <c r="B545" s="1">
        <v>20026000</v>
      </c>
      <c r="C545" s="1" t="s">
        <v>504</v>
      </c>
      <c r="D545" s="1">
        <v>131199</v>
      </c>
      <c r="E545" s="1" t="s">
        <v>505</v>
      </c>
      <c r="F545" s="1">
        <v>34203085</v>
      </c>
      <c r="G545" s="1">
        <v>1.83</v>
      </c>
      <c r="H545" s="1">
        <v>65.646686720366475</v>
      </c>
      <c r="I545" s="1">
        <v>-24.386106876590823</v>
      </c>
      <c r="J545" s="1">
        <v>19.281968397753186</v>
      </c>
      <c r="K545" s="1">
        <v>-63.640446360321612</v>
      </c>
      <c r="L545" s="1">
        <v>58.442163333123588</v>
      </c>
      <c r="M545" s="1">
        <v>175.54750061035156</v>
      </c>
      <c r="N545" s="1">
        <v>0.75311727072975854</v>
      </c>
      <c r="O545" s="1">
        <v>0.9329846751933194</v>
      </c>
      <c r="P545" s="1">
        <v>0.70264687221428301</v>
      </c>
      <c r="Q545" s="1">
        <v>0.70346363414417612</v>
      </c>
      <c r="R545" s="1">
        <v>0.96533690096206171</v>
      </c>
      <c r="S545" s="1">
        <v>0.67907940452424853</v>
      </c>
      <c r="T545" s="1">
        <v>0.70264687221428301</v>
      </c>
      <c r="U545" s="1">
        <v>0.67907940452424853</v>
      </c>
      <c r="V545" s="1">
        <v>406.790663</v>
      </c>
      <c r="W545" s="1">
        <v>255.106009</v>
      </c>
      <c r="X545" s="1">
        <v>262.000766</v>
      </c>
      <c r="Y545" s="1">
        <v>74463.375599999999</v>
      </c>
      <c r="Z545" s="7">
        <v>2.0671253266999998</v>
      </c>
      <c r="AA545" s="7">
        <v>1.7305176889</v>
      </c>
      <c r="AB545" s="7" t="s">
        <v>444</v>
      </c>
      <c r="AC545" s="7" t="s">
        <v>445</v>
      </c>
      <c r="AD545" s="7">
        <v>1.8927204204000001</v>
      </c>
    </row>
    <row r="546" spans="1:30" x14ac:dyDescent="0.25">
      <c r="A546" s="1">
        <v>171114</v>
      </c>
      <c r="B546" s="1">
        <v>20026000</v>
      </c>
      <c r="C546" s="1" t="s">
        <v>506</v>
      </c>
      <c r="D546" s="1">
        <v>131200</v>
      </c>
      <c r="E546" s="1" t="s">
        <v>507</v>
      </c>
      <c r="F546" s="1">
        <v>34203085</v>
      </c>
      <c r="G546" s="1">
        <v>1.83</v>
      </c>
      <c r="H546" s="1">
        <v>51.186716765626286</v>
      </c>
      <c r="I546" s="1">
        <v>-18.157508069100231</v>
      </c>
      <c r="J546" s="1">
        <v>17.060388119501994</v>
      </c>
      <c r="K546" s="1">
        <v>-48.675734808399042</v>
      </c>
      <c r="L546" s="1">
        <v>45.143062001123667</v>
      </c>
      <c r="M546" s="1">
        <v>165.24249267578125</v>
      </c>
      <c r="N546" s="1">
        <v>0.78684275124289771</v>
      </c>
      <c r="O546" s="1">
        <v>0.9329846751933194</v>
      </c>
      <c r="P546" s="1">
        <v>0.73411222869657278</v>
      </c>
      <c r="Q546" s="1">
        <v>0.74093639026988634</v>
      </c>
      <c r="R546" s="1">
        <v>0.96533690096206171</v>
      </c>
      <c r="S546" s="1">
        <v>0.71525323879314873</v>
      </c>
      <c r="T546" s="1">
        <v>0.73411222869657278</v>
      </c>
      <c r="U546" s="1">
        <v>0.71525323879314873</v>
      </c>
      <c r="V546" s="1">
        <v>406.790663</v>
      </c>
      <c r="W546" s="1">
        <v>255.106009</v>
      </c>
      <c r="X546" s="1">
        <v>262.000766</v>
      </c>
      <c r="Y546" s="1">
        <v>74463.375599999999</v>
      </c>
      <c r="Z546" s="7">
        <v>3.1485099264</v>
      </c>
      <c r="AA546" s="7">
        <v>2.6586921891999999</v>
      </c>
      <c r="AB546" s="7" t="s">
        <v>444</v>
      </c>
      <c r="AC546" s="7" t="s">
        <v>445</v>
      </c>
      <c r="AD546" s="7">
        <v>2.9514137179</v>
      </c>
    </row>
    <row r="547" spans="1:30" x14ac:dyDescent="0.25">
      <c r="A547" s="1">
        <v>174225</v>
      </c>
      <c r="B547" s="1">
        <v>20028000</v>
      </c>
      <c r="C547" s="1" t="s">
        <v>504</v>
      </c>
      <c r="D547" s="1">
        <v>131208</v>
      </c>
      <c r="E547" s="1" t="s">
        <v>505</v>
      </c>
      <c r="F547" s="1">
        <v>34203085</v>
      </c>
      <c r="G547" s="1">
        <v>1.83</v>
      </c>
      <c r="H547" s="1">
        <v>63.28162359739369</v>
      </c>
      <c r="I547" s="1">
        <v>-23.991605114602123</v>
      </c>
      <c r="J547" s="1">
        <v>17.301341212436995</v>
      </c>
      <c r="K547" s="1">
        <v>-60.876343630962893</v>
      </c>
      <c r="L547" s="1">
        <v>56.64857028345542</v>
      </c>
      <c r="M547" s="1">
        <v>175.54750061035156</v>
      </c>
      <c r="N547" s="1">
        <v>0.75311727072975854</v>
      </c>
      <c r="O547" s="1">
        <v>0.9329846751933194</v>
      </c>
      <c r="P547" s="1">
        <v>0.70264687221428301</v>
      </c>
      <c r="Q547" s="1">
        <v>0.70346363414417612</v>
      </c>
      <c r="R547" s="1">
        <v>0.96533690096206171</v>
      </c>
      <c r="S547" s="1">
        <v>0.67907940452424853</v>
      </c>
      <c r="T547" s="1">
        <v>0.70264687221428301</v>
      </c>
      <c r="U547" s="1">
        <v>0.67907940452424853</v>
      </c>
      <c r="V547" s="1">
        <v>406.790663</v>
      </c>
      <c r="W547" s="1">
        <v>255.106009</v>
      </c>
      <c r="X547" s="1">
        <v>262.000766</v>
      </c>
      <c r="Y547" s="1">
        <v>74463.375599999999</v>
      </c>
      <c r="Z547" s="7">
        <v>2.1642358917000002</v>
      </c>
      <c r="AA547" s="7">
        <v>1.8325670095</v>
      </c>
      <c r="AB547" s="7" t="s">
        <v>444</v>
      </c>
      <c r="AC547" s="7" t="s">
        <v>445</v>
      </c>
      <c r="AD547" s="7">
        <v>2.0240649777000002</v>
      </c>
    </row>
    <row r="548" spans="1:30" x14ac:dyDescent="0.25">
      <c r="A548" s="1">
        <v>176323</v>
      </c>
      <c r="B548" s="1">
        <v>20030000</v>
      </c>
      <c r="C548" s="1" t="s">
        <v>504</v>
      </c>
      <c r="D548" s="1">
        <v>131218</v>
      </c>
      <c r="E548" s="1" t="s">
        <v>505</v>
      </c>
      <c r="F548" s="1">
        <v>34203085</v>
      </c>
      <c r="G548" s="1">
        <v>1.83</v>
      </c>
      <c r="H548" s="1">
        <v>63.514911286151104</v>
      </c>
      <c r="I548" s="1">
        <v>-30.457708205697166</v>
      </c>
      <c r="J548" s="1">
        <v>11.263719296454823</v>
      </c>
      <c r="K548" s="1">
        <v>-61.29846406384263</v>
      </c>
      <c r="L548" s="1">
        <v>58.699285170784506</v>
      </c>
      <c r="M548" s="1">
        <v>175.54750061035156</v>
      </c>
      <c r="N548" s="1">
        <v>0.75311727072975854</v>
      </c>
      <c r="O548" s="1">
        <v>0.9329846751933194</v>
      </c>
      <c r="P548" s="1">
        <v>0.70264687221428301</v>
      </c>
      <c r="Q548" s="1">
        <v>0.70346363414417612</v>
      </c>
      <c r="R548" s="1">
        <v>0.96533690096206171</v>
      </c>
      <c r="S548" s="1">
        <v>0.67907940452424853</v>
      </c>
      <c r="T548" s="1">
        <v>0.70264687221428301</v>
      </c>
      <c r="U548" s="1">
        <v>0.67907940452424853</v>
      </c>
      <c r="V548" s="1">
        <v>406.790663</v>
      </c>
      <c r="W548" s="1">
        <v>255.106009</v>
      </c>
      <c r="X548" s="1">
        <v>262.000766</v>
      </c>
      <c r="Y548" s="1">
        <v>74463.375599999999</v>
      </c>
      <c r="Z548" s="7">
        <v>2.0536903265999999</v>
      </c>
      <c r="AA548" s="7">
        <v>1.8221631059000001</v>
      </c>
      <c r="AB548" s="7" t="s">
        <v>444</v>
      </c>
      <c r="AC548" s="7" t="s">
        <v>445</v>
      </c>
      <c r="AD548" s="7">
        <v>2.0032403186000001</v>
      </c>
    </row>
    <row r="549" spans="1:30" x14ac:dyDescent="0.25">
      <c r="A549" s="1">
        <v>178421</v>
      </c>
      <c r="B549" s="1">
        <v>20031000</v>
      </c>
      <c r="C549" s="1" t="s">
        <v>504</v>
      </c>
      <c r="D549" s="1">
        <v>131228</v>
      </c>
      <c r="E549" s="1" t="s">
        <v>505</v>
      </c>
      <c r="F549" s="1">
        <v>34203085</v>
      </c>
      <c r="G549" s="1">
        <v>1.83</v>
      </c>
      <c r="H549" s="1">
        <v>57.525773114116696</v>
      </c>
      <c r="I549" s="1">
        <v>-36.626243518518883</v>
      </c>
      <c r="J549" s="1">
        <v>0.5407103345483375</v>
      </c>
      <c r="K549" s="1">
        <v>-54.748262070242077</v>
      </c>
      <c r="L549" s="1">
        <v>57.257633447460719</v>
      </c>
      <c r="M549" s="1">
        <v>175.54750061035156</v>
      </c>
      <c r="N549" s="1">
        <v>0.75311727072975854</v>
      </c>
      <c r="O549" s="1">
        <v>0.9329846751933194</v>
      </c>
      <c r="P549" s="1">
        <v>0.70264687221428301</v>
      </c>
      <c r="Q549" s="1">
        <v>0.70346363414417612</v>
      </c>
      <c r="R549" s="1">
        <v>0.96533690096206171</v>
      </c>
      <c r="S549" s="1">
        <v>0.67907940452424853</v>
      </c>
      <c r="T549" s="1">
        <v>0.70264687221428301</v>
      </c>
      <c r="U549" s="1">
        <v>0.67907940452424853</v>
      </c>
      <c r="V549" s="1">
        <v>406.790663</v>
      </c>
      <c r="W549" s="1">
        <v>255.106009</v>
      </c>
      <c r="X549" s="1">
        <v>262.000766</v>
      </c>
      <c r="Y549" s="1">
        <v>74463.375599999999</v>
      </c>
      <c r="Z549" s="7">
        <v>2.1305771564999998</v>
      </c>
      <c r="AA549" s="7">
        <v>2.1159848813000002</v>
      </c>
      <c r="AB549" s="7" t="s">
        <v>444</v>
      </c>
      <c r="AC549" s="7" t="s">
        <v>445</v>
      </c>
      <c r="AD549" s="7">
        <v>2.3625545685999998</v>
      </c>
    </row>
    <row r="550" spans="1:30" x14ac:dyDescent="0.25">
      <c r="A550" s="1">
        <v>181603</v>
      </c>
      <c r="B550" s="1">
        <v>20032000</v>
      </c>
      <c r="C550" s="1" t="s">
        <v>506</v>
      </c>
      <c r="D550" s="1">
        <v>131239</v>
      </c>
      <c r="E550" s="1" t="s">
        <v>507</v>
      </c>
      <c r="F550" s="1">
        <v>34203085</v>
      </c>
      <c r="G550" s="1">
        <v>1.83</v>
      </c>
      <c r="H550" s="1">
        <v>49.499074167261483</v>
      </c>
      <c r="I550" s="1">
        <v>-29.022288150007988</v>
      </c>
      <c r="J550" s="1">
        <v>5.6023857693756574</v>
      </c>
      <c r="K550" s="1">
        <v>-45.689372010677467</v>
      </c>
      <c r="L550" s="1">
        <v>46.950613525931153</v>
      </c>
      <c r="M550" s="1">
        <v>165.24249267578125</v>
      </c>
      <c r="N550" s="1">
        <v>0.78684275124289771</v>
      </c>
      <c r="O550" s="1">
        <v>0.9329846751933194</v>
      </c>
      <c r="P550" s="1">
        <v>0.73411222869657278</v>
      </c>
      <c r="Q550" s="1">
        <v>0.74093639026988634</v>
      </c>
      <c r="R550" s="1">
        <v>0.96533690096206171</v>
      </c>
      <c r="S550" s="1">
        <v>0.71525323879314873</v>
      </c>
      <c r="T550" s="1">
        <v>0.73411222869657278</v>
      </c>
      <c r="U550" s="1">
        <v>0.71525323879314873</v>
      </c>
      <c r="V550" s="1">
        <v>406.790663</v>
      </c>
      <c r="W550" s="1">
        <v>255.106009</v>
      </c>
      <c r="X550" s="1">
        <v>262.000766</v>
      </c>
      <c r="Y550" s="1">
        <v>74463.375599999999</v>
      </c>
      <c r="Z550" s="7">
        <v>2.9887964556000002</v>
      </c>
      <c r="AA550" s="7">
        <v>2.7834332050000001</v>
      </c>
      <c r="AB550" s="7" t="s">
        <v>444</v>
      </c>
      <c r="AC550" s="7" t="s">
        <v>445</v>
      </c>
      <c r="AD550" s="7">
        <v>3.2096872375999999</v>
      </c>
    </row>
    <row r="551" spans="1:30" x14ac:dyDescent="0.25">
      <c r="A551" s="1">
        <v>181604</v>
      </c>
      <c r="B551" s="1">
        <v>20032000</v>
      </c>
      <c r="C551" s="1" t="s">
        <v>508</v>
      </c>
      <c r="D551" s="1">
        <v>131238</v>
      </c>
      <c r="E551" s="1" t="s">
        <v>509</v>
      </c>
      <c r="F551" s="1">
        <v>34203085</v>
      </c>
      <c r="G551" s="1">
        <v>1.83</v>
      </c>
      <c r="H551" s="1">
        <v>47.386651077652154</v>
      </c>
      <c r="I551" s="1">
        <v>-25.803163680534887</v>
      </c>
      <c r="J551" s="1">
        <v>7.8089392309234427</v>
      </c>
      <c r="K551" s="1">
        <v>-43.874837428063358</v>
      </c>
      <c r="L551" s="1">
        <v>44.007077859060672</v>
      </c>
      <c r="M551" s="1">
        <v>159.32000732421875</v>
      </c>
      <c r="N551" s="1">
        <v>0.80622543057528406</v>
      </c>
      <c r="O551" s="1">
        <v>0.9329846751933194</v>
      </c>
      <c r="P551" s="1">
        <v>0.75219597147787554</v>
      </c>
      <c r="Q551" s="1">
        <v>0.76247270063920458</v>
      </c>
      <c r="R551" s="1">
        <v>0.96533690096206171</v>
      </c>
      <c r="S551" s="1">
        <v>0.73604303390322356</v>
      </c>
      <c r="T551" s="1">
        <v>0.75219597147787554</v>
      </c>
      <c r="U551" s="1">
        <v>0.73604303390322356</v>
      </c>
      <c r="V551" s="1">
        <v>406.790663</v>
      </c>
      <c r="W551" s="1">
        <v>255.106009</v>
      </c>
      <c r="X551" s="1">
        <v>262.000766</v>
      </c>
      <c r="Y551" s="1">
        <v>74463.375599999999</v>
      </c>
      <c r="Z551" s="7">
        <v>3.3604284038999999</v>
      </c>
      <c r="AA551" s="7">
        <v>3.0494465825999999</v>
      </c>
      <c r="AB551" s="7" t="s">
        <v>444</v>
      </c>
      <c r="AC551" s="7" t="s">
        <v>445</v>
      </c>
      <c r="AD551" s="7">
        <v>3.4917755201</v>
      </c>
    </row>
    <row r="552" spans="1:30" x14ac:dyDescent="0.25">
      <c r="A552" s="1">
        <v>184715</v>
      </c>
      <c r="B552" s="1">
        <v>20033000</v>
      </c>
      <c r="C552" s="1" t="s">
        <v>510</v>
      </c>
      <c r="D552" s="1">
        <v>131246</v>
      </c>
      <c r="E552" s="1" t="s">
        <v>511</v>
      </c>
      <c r="F552" s="1">
        <v>34203085</v>
      </c>
      <c r="G552" s="1">
        <v>1.83</v>
      </c>
      <c r="H552" s="1">
        <v>56.289262737705613</v>
      </c>
      <c r="I552" s="1">
        <v>-32.456575306434232</v>
      </c>
      <c r="J552" s="1">
        <v>5.4469236371938692</v>
      </c>
      <c r="K552" s="1">
        <v>-53.226776209741615</v>
      </c>
      <c r="L552" s="1">
        <v>53.77373445156379</v>
      </c>
      <c r="M552" s="1">
        <v>170.71749877929688</v>
      </c>
      <c r="N552" s="1">
        <v>0.76892454944957389</v>
      </c>
      <c r="O552" s="1">
        <v>0.9329846751933194</v>
      </c>
      <c r="P552" s="1">
        <v>0.71739482101638019</v>
      </c>
      <c r="Q552" s="1">
        <v>0.72102727716619319</v>
      </c>
      <c r="R552" s="1">
        <v>0.96533690096206171</v>
      </c>
      <c r="S552" s="1">
        <v>0.69603423724872648</v>
      </c>
      <c r="T552" s="1">
        <v>0.71739482101638019</v>
      </c>
      <c r="U552" s="1">
        <v>0.69603423724872648</v>
      </c>
      <c r="V552" s="1">
        <v>406.790663</v>
      </c>
      <c r="W552" s="1">
        <v>255.106009</v>
      </c>
      <c r="X552" s="1">
        <v>262.000766</v>
      </c>
      <c r="Y552" s="1">
        <v>74463.375599999999</v>
      </c>
      <c r="Z552" s="7">
        <v>2.4033665604999999</v>
      </c>
      <c r="AA552" s="7">
        <v>2.2512724587999999</v>
      </c>
      <c r="AB552" s="7" t="s">
        <v>444</v>
      </c>
      <c r="AC552" s="7" t="s">
        <v>445</v>
      </c>
      <c r="AD552" s="7">
        <v>2.5312676441000002</v>
      </c>
    </row>
    <row r="553" spans="1:30" x14ac:dyDescent="0.25">
      <c r="A553" s="1">
        <v>186813</v>
      </c>
      <c r="B553" s="1">
        <v>20034000</v>
      </c>
      <c r="C553" s="1" t="s">
        <v>510</v>
      </c>
      <c r="D553" s="1">
        <v>131253</v>
      </c>
      <c r="E553" s="1" t="s">
        <v>511</v>
      </c>
      <c r="F553" s="1">
        <v>34203085</v>
      </c>
      <c r="G553" s="1">
        <v>1.83</v>
      </c>
      <c r="H553" s="1">
        <v>51.945903442752027</v>
      </c>
      <c r="I553" s="1">
        <v>-22.402494603798264</v>
      </c>
      <c r="J553" s="1">
        <v>11.564011923670376</v>
      </c>
      <c r="K553" s="1">
        <v>-49.221732436802611</v>
      </c>
      <c r="L553" s="1">
        <v>47.237703304191207</v>
      </c>
      <c r="M553" s="1">
        <v>170.71749877929688</v>
      </c>
      <c r="N553" s="1">
        <v>0.76892454944957389</v>
      </c>
      <c r="O553" s="1">
        <v>0.9329846751933194</v>
      </c>
      <c r="P553" s="1">
        <v>0.71739482101638019</v>
      </c>
      <c r="Q553" s="1">
        <v>0.72102727716619319</v>
      </c>
      <c r="R553" s="1">
        <v>0.96533690096206171</v>
      </c>
      <c r="S553" s="1">
        <v>0.69603423724872648</v>
      </c>
      <c r="T553" s="1">
        <v>0.71739482101638019</v>
      </c>
      <c r="U553" s="1">
        <v>0.69603423724872648</v>
      </c>
      <c r="V553" s="1">
        <v>406.790663</v>
      </c>
      <c r="W553" s="1">
        <v>255.106009</v>
      </c>
      <c r="X553" s="1">
        <v>262.000766</v>
      </c>
      <c r="Y553" s="1">
        <v>74463.375599999999</v>
      </c>
      <c r="Z553" s="7">
        <v>2.8742723898000002</v>
      </c>
      <c r="AA553" s="7">
        <v>2.5231215079</v>
      </c>
      <c r="AB553" s="7" t="s">
        <v>444</v>
      </c>
      <c r="AC553" s="7" t="s">
        <v>445</v>
      </c>
      <c r="AD553" s="7">
        <v>2.8185976666000001</v>
      </c>
    </row>
    <row r="554" spans="1:30" x14ac:dyDescent="0.25">
      <c r="A554" s="1">
        <v>188911</v>
      </c>
      <c r="B554" s="1">
        <v>20035000</v>
      </c>
      <c r="C554" s="1" t="s">
        <v>510</v>
      </c>
      <c r="D554" s="1">
        <v>131260</v>
      </c>
      <c r="E554" s="1" t="s">
        <v>511</v>
      </c>
      <c r="F554" s="1">
        <v>34203085</v>
      </c>
      <c r="G554" s="1">
        <v>1.83</v>
      </c>
      <c r="H554" s="1">
        <v>54.028481308435907</v>
      </c>
      <c r="I554" s="1">
        <v>-27.850782985822391</v>
      </c>
      <c r="J554" s="1">
        <v>8.0772953619024221</v>
      </c>
      <c r="K554" s="1">
        <v>-51.130700675384958</v>
      </c>
      <c r="L554" s="1">
        <v>50.477058051233577</v>
      </c>
      <c r="M554" s="1">
        <v>170.71749877929688</v>
      </c>
      <c r="N554" s="1">
        <v>0.76892454944957389</v>
      </c>
      <c r="O554" s="1">
        <v>0.9329846751933194</v>
      </c>
      <c r="P554" s="1">
        <v>0.71739482101638019</v>
      </c>
      <c r="Q554" s="1">
        <v>0.72102727716619319</v>
      </c>
      <c r="R554" s="1">
        <v>0.96533690096206171</v>
      </c>
      <c r="S554" s="1">
        <v>0.69603423724872648</v>
      </c>
      <c r="T554" s="1">
        <v>0.71739482101638019</v>
      </c>
      <c r="U554" s="1">
        <v>0.69603423724872648</v>
      </c>
      <c r="V554" s="1">
        <v>406.790663</v>
      </c>
      <c r="W554" s="1">
        <v>255.106009</v>
      </c>
      <c r="X554" s="1">
        <v>262.000766</v>
      </c>
      <c r="Y554" s="1">
        <v>74463.375599999999</v>
      </c>
      <c r="Z554" s="7">
        <v>2.6256417614999998</v>
      </c>
      <c r="AA554" s="7">
        <v>2.3873195255000002</v>
      </c>
      <c r="AB554" s="7" t="s">
        <v>444</v>
      </c>
      <c r="AC554" s="7" t="s">
        <v>445</v>
      </c>
      <c r="AD554" s="7">
        <v>2.6760300591999999</v>
      </c>
    </row>
    <row r="555" spans="1:30" x14ac:dyDescent="0.25">
      <c r="A555" s="1">
        <v>191009</v>
      </c>
      <c r="B555" s="1">
        <v>20036000</v>
      </c>
      <c r="C555" s="1" t="s">
        <v>510</v>
      </c>
      <c r="D555" s="1">
        <v>131267</v>
      </c>
      <c r="E555" s="1" t="s">
        <v>511</v>
      </c>
      <c r="F555" s="1">
        <v>34203085</v>
      </c>
      <c r="G555" s="1">
        <v>1.83</v>
      </c>
      <c r="H555" s="1">
        <v>55.122431807944714</v>
      </c>
      <c r="I555" s="1">
        <v>-28.690852513349753</v>
      </c>
      <c r="J555" s="1">
        <v>8.0349134530506703</v>
      </c>
      <c r="K555" s="1">
        <v>-52.16844099869882</v>
      </c>
      <c r="L555" s="1">
        <v>51.576754406294043</v>
      </c>
      <c r="M555" s="1">
        <v>170.71749877929688</v>
      </c>
      <c r="N555" s="1">
        <v>0.76892454944957389</v>
      </c>
      <c r="O555" s="1">
        <v>0.9329846751933194</v>
      </c>
      <c r="P555" s="1">
        <v>0.71739482101638019</v>
      </c>
      <c r="Q555" s="1">
        <v>0.72102727716619319</v>
      </c>
      <c r="R555" s="1">
        <v>0.96533690096206171</v>
      </c>
      <c r="S555" s="1">
        <v>0.69603423724872648</v>
      </c>
      <c r="T555" s="1">
        <v>0.71739482101638019</v>
      </c>
      <c r="U555" s="1">
        <v>0.69603423724872648</v>
      </c>
      <c r="V555" s="1">
        <v>406.790663</v>
      </c>
      <c r="W555" s="1">
        <v>255.106009</v>
      </c>
      <c r="X555" s="1">
        <v>262.000766</v>
      </c>
      <c r="Y555" s="1">
        <v>74463.375599999999</v>
      </c>
      <c r="Z555" s="7">
        <v>2.5483374588999999</v>
      </c>
      <c r="AA555" s="7">
        <v>2.3200953525000001</v>
      </c>
      <c r="AB555" s="7" t="s">
        <v>444</v>
      </c>
      <c r="AC555" s="7" t="s">
        <v>445</v>
      </c>
      <c r="AD555" s="7">
        <v>2.6029060679999998</v>
      </c>
    </row>
    <row r="556" spans="1:30" x14ac:dyDescent="0.25">
      <c r="A556" s="1">
        <v>193107</v>
      </c>
      <c r="B556" s="1">
        <v>20091000</v>
      </c>
      <c r="C556" s="1" t="s">
        <v>510</v>
      </c>
      <c r="D556" s="1">
        <v>131317</v>
      </c>
      <c r="E556" s="1" t="s">
        <v>511</v>
      </c>
      <c r="F556" s="1">
        <v>34203085</v>
      </c>
      <c r="G556" s="1">
        <v>1.83</v>
      </c>
      <c r="H556" s="1">
        <v>49.890560641895021</v>
      </c>
      <c r="I556" s="1">
        <v>-25.650649916832258</v>
      </c>
      <c r="J556" s="1">
        <v>7.2532988272064216</v>
      </c>
      <c r="K556" s="1">
        <v>-47.719041449065472</v>
      </c>
      <c r="L556" s="1">
        <v>46.688412244081704</v>
      </c>
      <c r="M556" s="1">
        <v>170.71749877929688</v>
      </c>
      <c r="N556" s="1">
        <v>0.76892454944957389</v>
      </c>
      <c r="O556" s="1">
        <v>0.9329846751933194</v>
      </c>
      <c r="P556" s="1">
        <v>0.71739482101638019</v>
      </c>
      <c r="Q556" s="1">
        <v>0.72102727716619319</v>
      </c>
      <c r="R556" s="1">
        <v>0.96533690096206171</v>
      </c>
      <c r="S556" s="1">
        <v>0.69603423724872648</v>
      </c>
      <c r="T556" s="1">
        <v>0.71739482101638019</v>
      </c>
      <c r="U556" s="1">
        <v>0.69603423724872648</v>
      </c>
      <c r="V556" s="1">
        <v>406.790663</v>
      </c>
      <c r="W556" s="1">
        <v>255.106009</v>
      </c>
      <c r="X556" s="1">
        <v>262.000766</v>
      </c>
      <c r="Y556" s="1">
        <v>74463.375599999999</v>
      </c>
      <c r="Z556" s="7">
        <v>2.9198533612999999</v>
      </c>
      <c r="AA556" s="7">
        <v>2.6682636416999999</v>
      </c>
      <c r="AB556" s="7" t="s">
        <v>444</v>
      </c>
      <c r="AC556" s="7" t="s">
        <v>445</v>
      </c>
      <c r="AD556" s="7">
        <v>2.9388467774000002</v>
      </c>
    </row>
    <row r="557" spans="1:30" x14ac:dyDescent="0.25">
      <c r="A557" s="1">
        <v>195205</v>
      </c>
      <c r="B557" s="1">
        <v>20092000</v>
      </c>
      <c r="C557" s="1" t="s">
        <v>504</v>
      </c>
      <c r="D557" s="1">
        <v>131325</v>
      </c>
      <c r="E557" s="1" t="s">
        <v>505</v>
      </c>
      <c r="F557" s="1">
        <v>34203085</v>
      </c>
      <c r="G557" s="1">
        <v>1.83</v>
      </c>
      <c r="H557" s="1">
        <v>58.647020101548605</v>
      </c>
      <c r="I557" s="1">
        <v>-32.946288769397107</v>
      </c>
      <c r="J557" s="1">
        <v>4.6068553910914094</v>
      </c>
      <c r="K557" s="1">
        <v>-55.67974997378181</v>
      </c>
      <c r="L557" s="1">
        <v>56.485357295090068</v>
      </c>
      <c r="M557" s="1">
        <v>175.54750061035156</v>
      </c>
      <c r="N557" s="1">
        <v>0.75311727072975854</v>
      </c>
      <c r="O557" s="1">
        <v>0.9329846751933194</v>
      </c>
      <c r="P557" s="1">
        <v>0.70264687221428301</v>
      </c>
      <c r="Q557" s="1">
        <v>0.70346363414417612</v>
      </c>
      <c r="R557" s="1">
        <v>0.96533690096206171</v>
      </c>
      <c r="S557" s="1">
        <v>0.67907940452424853</v>
      </c>
      <c r="T557" s="1">
        <v>0.70264687221428301</v>
      </c>
      <c r="U557" s="1">
        <v>0.67907940452424853</v>
      </c>
      <c r="V557" s="1">
        <v>406.790663</v>
      </c>
      <c r="W557" s="1">
        <v>255.106009</v>
      </c>
      <c r="X557" s="1">
        <v>262.000766</v>
      </c>
      <c r="Y557" s="1">
        <v>74463.375599999999</v>
      </c>
      <c r="Z557" s="7">
        <v>2.1733788700000001</v>
      </c>
      <c r="AA557" s="7">
        <v>2.0564117152999999</v>
      </c>
      <c r="AB557" s="7" t="s">
        <v>444</v>
      </c>
      <c r="AC557" s="7" t="s">
        <v>445</v>
      </c>
      <c r="AD557" s="7">
        <v>2.3063011029</v>
      </c>
    </row>
    <row r="558" spans="1:30" x14ac:dyDescent="0.25">
      <c r="A558" s="1">
        <v>198387</v>
      </c>
      <c r="B558" s="1">
        <v>21001000</v>
      </c>
      <c r="C558" s="1" t="s">
        <v>504</v>
      </c>
      <c r="D558" s="1">
        <v>131344</v>
      </c>
      <c r="E558" s="1" t="s">
        <v>505</v>
      </c>
      <c r="F558" s="1">
        <v>34203085</v>
      </c>
      <c r="G558" s="1">
        <v>1.83</v>
      </c>
      <c r="H558" s="1">
        <v>62.253029421221683</v>
      </c>
      <c r="I558" s="1">
        <v>-34.278684614266517</v>
      </c>
      <c r="J558" s="1">
        <v>6.80935343285263</v>
      </c>
      <c r="K558" s="1">
        <v>-59.501755834569572</v>
      </c>
      <c r="L558" s="1">
        <v>59.143082151597</v>
      </c>
      <c r="M558" s="1">
        <v>175.54750061035156</v>
      </c>
      <c r="N558" s="1">
        <v>0.75311727072975854</v>
      </c>
      <c r="O558" s="1">
        <v>0.9329846751933194</v>
      </c>
      <c r="P558" s="1">
        <v>0.70264687221428301</v>
      </c>
      <c r="Q558" s="1">
        <v>0.70346363414417612</v>
      </c>
      <c r="R558" s="1">
        <v>0.96533690096206171</v>
      </c>
      <c r="S558" s="1">
        <v>0.67907940452424853</v>
      </c>
      <c r="T558" s="1">
        <v>0.70264687221428301</v>
      </c>
      <c r="U558" s="1">
        <v>0.67907940452424853</v>
      </c>
      <c r="V558" s="1">
        <v>406.790663</v>
      </c>
      <c r="W558" s="1">
        <v>255.106009</v>
      </c>
      <c r="X558" s="1">
        <v>262.000766</v>
      </c>
      <c r="Y558" s="1">
        <v>74463.375599999999</v>
      </c>
      <c r="Z558" s="7">
        <v>2.0307760905999999</v>
      </c>
      <c r="AA558" s="7">
        <v>1.8793689394999999</v>
      </c>
      <c r="AB558" s="7" t="s">
        <v>444</v>
      </c>
      <c r="AC558" s="7" t="s">
        <v>445</v>
      </c>
      <c r="AD558" s="7">
        <v>2.0939258206</v>
      </c>
    </row>
    <row r="559" spans="1:30" x14ac:dyDescent="0.25">
      <c r="A559" s="1">
        <v>198388</v>
      </c>
      <c r="B559" s="1">
        <v>21001000</v>
      </c>
      <c r="C559" s="1" t="s">
        <v>510</v>
      </c>
      <c r="D559" s="1">
        <v>131345</v>
      </c>
      <c r="E559" s="1" t="s">
        <v>511</v>
      </c>
      <c r="F559" s="1">
        <v>34203085</v>
      </c>
      <c r="G559" s="1">
        <v>1.83</v>
      </c>
      <c r="H559" s="1">
        <v>53.6312228728628</v>
      </c>
      <c r="I559" s="1">
        <v>-30.11901016203749</v>
      </c>
      <c r="J559" s="1">
        <v>4.9705468971961499</v>
      </c>
      <c r="K559" s="1">
        <v>-51.127310411469253</v>
      </c>
      <c r="L559" s="1">
        <v>51.326788365526724</v>
      </c>
      <c r="M559" s="1">
        <v>170.71749877929688</v>
      </c>
      <c r="N559" s="1">
        <v>0.76892454944957389</v>
      </c>
      <c r="O559" s="1">
        <v>0.9329846751933194</v>
      </c>
      <c r="P559" s="1">
        <v>0.71739482101638019</v>
      </c>
      <c r="Q559" s="1">
        <v>0.72102727716619319</v>
      </c>
      <c r="R559" s="1">
        <v>0.96533690096206171</v>
      </c>
      <c r="S559" s="1">
        <v>0.69603423724872648</v>
      </c>
      <c r="T559" s="1">
        <v>0.71739482101638019</v>
      </c>
      <c r="U559" s="1">
        <v>0.69603423724872648</v>
      </c>
      <c r="V559" s="1">
        <v>406.790663</v>
      </c>
      <c r="W559" s="1">
        <v>255.106009</v>
      </c>
      <c r="X559" s="1">
        <v>262.000766</v>
      </c>
      <c r="Y559" s="1">
        <v>74463.375599999999</v>
      </c>
      <c r="Z559" s="7">
        <v>2.5656181789999999</v>
      </c>
      <c r="AA559" s="7">
        <v>2.4124101571000001</v>
      </c>
      <c r="AB559" s="7" t="s">
        <v>444</v>
      </c>
      <c r="AC559" s="7" t="s">
        <v>445</v>
      </c>
      <c r="AD559" s="7">
        <v>2.6762738175999998</v>
      </c>
    </row>
    <row r="560" spans="1:30" x14ac:dyDescent="0.25">
      <c r="A560" s="1">
        <v>201499</v>
      </c>
      <c r="B560" s="1">
        <v>21002000</v>
      </c>
      <c r="C560" s="1" t="s">
        <v>504</v>
      </c>
      <c r="D560" s="1">
        <v>131353</v>
      </c>
      <c r="E560" s="1" t="s">
        <v>505</v>
      </c>
      <c r="F560" s="1">
        <v>34203085</v>
      </c>
      <c r="G560" s="1">
        <v>1.83</v>
      </c>
      <c r="H560" s="1">
        <v>59.071695746675594</v>
      </c>
      <c r="I560" s="1">
        <v>-31.199263621395204</v>
      </c>
      <c r="J560" s="1">
        <v>7.4511061232181035</v>
      </c>
      <c r="K560" s="1">
        <v>-56.458360890159355</v>
      </c>
      <c r="L560" s="1">
        <v>55.721171123303066</v>
      </c>
      <c r="M560" s="1">
        <v>175.54750061035156</v>
      </c>
      <c r="N560" s="1">
        <v>0.75311727072975854</v>
      </c>
      <c r="O560" s="1">
        <v>0.9329846751933194</v>
      </c>
      <c r="P560" s="1">
        <v>0.70264687221428301</v>
      </c>
      <c r="Q560" s="1">
        <v>0.70346363414417612</v>
      </c>
      <c r="R560" s="1">
        <v>0.96533690096206171</v>
      </c>
      <c r="S560" s="1">
        <v>0.67907940452424853</v>
      </c>
      <c r="T560" s="1">
        <v>0.70264687221428301</v>
      </c>
      <c r="U560" s="1">
        <v>0.67907940452424853</v>
      </c>
      <c r="V560" s="1">
        <v>406.790663</v>
      </c>
      <c r="W560" s="1">
        <v>255.106009</v>
      </c>
      <c r="X560" s="1">
        <v>262.000766</v>
      </c>
      <c r="Y560" s="1">
        <v>74463.375599999999</v>
      </c>
      <c r="Z560" s="7">
        <v>2.2169000703999999</v>
      </c>
      <c r="AA560" s="7">
        <v>2.0344386941999999</v>
      </c>
      <c r="AB560" s="7" t="s">
        <v>444</v>
      </c>
      <c r="AC560" s="7" t="s">
        <v>445</v>
      </c>
      <c r="AD560" s="7">
        <v>2.2607042756000002</v>
      </c>
    </row>
    <row r="561" spans="1:30" x14ac:dyDescent="0.25">
      <c r="A561" s="1">
        <v>204681</v>
      </c>
      <c r="B561" s="1">
        <v>26001000</v>
      </c>
      <c r="C561" s="1" t="s">
        <v>510</v>
      </c>
      <c r="D561" s="1">
        <v>131373</v>
      </c>
      <c r="E561" s="1" t="s">
        <v>511</v>
      </c>
      <c r="F561" s="1">
        <v>34203085</v>
      </c>
      <c r="G561" s="1">
        <v>1.83</v>
      </c>
      <c r="H561" s="1">
        <v>53.54830652857278</v>
      </c>
      <c r="I561" s="1">
        <v>-29.813235786748571</v>
      </c>
      <c r="J561" s="1">
        <v>5.2474320670511325</v>
      </c>
      <c r="K561" s="1">
        <v>-51.036277141005321</v>
      </c>
      <c r="L561" s="1">
        <v>51.126965459802243</v>
      </c>
      <c r="M561" s="1">
        <v>170.71749877929688</v>
      </c>
      <c r="N561" s="1">
        <v>0.76892454944957389</v>
      </c>
      <c r="O561" s="1">
        <v>0.9329846751933194</v>
      </c>
      <c r="P561" s="1">
        <v>0.71739482101638019</v>
      </c>
      <c r="Q561" s="1">
        <v>0.72102727716619319</v>
      </c>
      <c r="R561" s="1">
        <v>0.96533690096206171</v>
      </c>
      <c r="S561" s="1">
        <v>0.69603423724872648</v>
      </c>
      <c r="T561" s="1">
        <v>0.71739482101638019</v>
      </c>
      <c r="U561" s="1">
        <v>0.69603423724872648</v>
      </c>
      <c r="V561" s="1">
        <v>406.790663</v>
      </c>
      <c r="W561" s="1">
        <v>255.106009</v>
      </c>
      <c r="X561" s="1">
        <v>262.000766</v>
      </c>
      <c r="Y561" s="1">
        <v>74463.375599999999</v>
      </c>
      <c r="Z561" s="7">
        <v>2.5795539207</v>
      </c>
      <c r="AA561" s="7">
        <v>2.4176940697</v>
      </c>
      <c r="AB561" s="7" t="s">
        <v>444</v>
      </c>
      <c r="AC561" s="7" t="s">
        <v>445</v>
      </c>
      <c r="AD561" s="7">
        <v>2.6828311773000002</v>
      </c>
    </row>
    <row r="562" spans="1:30" x14ac:dyDescent="0.25">
      <c r="A562" s="1">
        <v>204682</v>
      </c>
      <c r="B562" s="1">
        <v>26001000</v>
      </c>
      <c r="C562" s="1" t="s">
        <v>504</v>
      </c>
      <c r="D562" s="1">
        <v>131372</v>
      </c>
      <c r="E562" s="1" t="s">
        <v>505</v>
      </c>
      <c r="F562" s="1">
        <v>34203085</v>
      </c>
      <c r="G562" s="1">
        <v>1.83</v>
      </c>
      <c r="H562" s="1">
        <v>62.170089805944123</v>
      </c>
      <c r="I562" s="1">
        <v>-33.970052947206838</v>
      </c>
      <c r="J562" s="1">
        <v>7.086261873695161</v>
      </c>
      <c r="K562" s="1">
        <v>-59.413579855876399</v>
      </c>
      <c r="L562" s="1">
        <v>58.947278822102575</v>
      </c>
      <c r="M562" s="1">
        <v>175.54750061035156</v>
      </c>
      <c r="N562" s="1">
        <v>0.75311727072975854</v>
      </c>
      <c r="O562" s="1">
        <v>0.9329846751933194</v>
      </c>
      <c r="P562" s="1">
        <v>0.70264687221428301</v>
      </c>
      <c r="Q562" s="1">
        <v>0.70346363414417612</v>
      </c>
      <c r="R562" s="1">
        <v>0.96533690096206171</v>
      </c>
      <c r="S562" s="1">
        <v>0.67907940452424853</v>
      </c>
      <c r="T562" s="1">
        <v>0.70264687221428301</v>
      </c>
      <c r="U562" s="1">
        <v>0.67907940452424853</v>
      </c>
      <c r="V562" s="1">
        <v>406.790663</v>
      </c>
      <c r="W562" s="1">
        <v>255.106009</v>
      </c>
      <c r="X562" s="1">
        <v>262.000766</v>
      </c>
      <c r="Y562" s="1">
        <v>74463.375599999999</v>
      </c>
      <c r="Z562" s="7">
        <v>2.0408433246</v>
      </c>
      <c r="AA562" s="7">
        <v>1.8832102361</v>
      </c>
      <c r="AB562" s="7" t="s">
        <v>444</v>
      </c>
      <c r="AC562" s="7" t="s">
        <v>445</v>
      </c>
      <c r="AD562" s="7">
        <v>2.0985175307000001</v>
      </c>
    </row>
    <row r="563" spans="1:30" x14ac:dyDescent="0.25">
      <c r="A563" s="1">
        <v>207793</v>
      </c>
      <c r="B563" s="1">
        <v>26002000</v>
      </c>
      <c r="C563" s="1" t="s">
        <v>504</v>
      </c>
      <c r="D563" s="1">
        <v>131381</v>
      </c>
      <c r="E563" s="1" t="s">
        <v>505</v>
      </c>
      <c r="F563" s="1">
        <v>34203085</v>
      </c>
      <c r="G563" s="1">
        <v>1.83</v>
      </c>
      <c r="H563" s="1">
        <v>58.831989061561451</v>
      </c>
      <c r="I563" s="1">
        <v>-30.887915776122917</v>
      </c>
      <c r="J563" s="1">
        <v>7.6516010225597908</v>
      </c>
      <c r="K563" s="1">
        <v>-56.216075655050247</v>
      </c>
      <c r="L563" s="1">
        <v>55.403999487623963</v>
      </c>
      <c r="M563" s="1">
        <v>175.54750061035156</v>
      </c>
      <c r="N563" s="1">
        <v>0.75311727072975854</v>
      </c>
      <c r="O563" s="1">
        <v>0.9329846751933194</v>
      </c>
      <c r="P563" s="1">
        <v>0.70264687221428301</v>
      </c>
      <c r="Q563" s="1">
        <v>0.70346363414417612</v>
      </c>
      <c r="R563" s="1">
        <v>0.96533690096206171</v>
      </c>
      <c r="S563" s="1">
        <v>0.67907940452424853</v>
      </c>
      <c r="T563" s="1">
        <v>0.70264687221428301</v>
      </c>
      <c r="U563" s="1">
        <v>0.67907940452424853</v>
      </c>
      <c r="V563" s="1">
        <v>406.790663</v>
      </c>
      <c r="W563" s="1">
        <v>255.106009</v>
      </c>
      <c r="X563" s="1">
        <v>262.000766</v>
      </c>
      <c r="Y563" s="1">
        <v>74463.375599999999</v>
      </c>
      <c r="Z563" s="7">
        <v>2.2353158790999998</v>
      </c>
      <c r="AA563" s="7">
        <v>2.0468022953</v>
      </c>
      <c r="AB563" s="7" t="s">
        <v>444</v>
      </c>
      <c r="AC563" s="7" t="s">
        <v>445</v>
      </c>
      <c r="AD563" s="7">
        <v>2.2747575599999998</v>
      </c>
    </row>
    <row r="564" spans="1:30" x14ac:dyDescent="0.25">
      <c r="A564" s="1">
        <v>209891</v>
      </c>
      <c r="B564" s="1">
        <v>20050006</v>
      </c>
      <c r="C564" s="1" t="s">
        <v>504</v>
      </c>
      <c r="D564" s="1">
        <v>131272</v>
      </c>
      <c r="E564" s="1" t="s">
        <v>505</v>
      </c>
      <c r="F564" s="1">
        <v>34203085</v>
      </c>
      <c r="G564" s="1">
        <v>1.83</v>
      </c>
      <c r="H564" s="1">
        <v>63.019196788507259</v>
      </c>
      <c r="I564" s="1">
        <v>-36.86856497831009</v>
      </c>
      <c r="J564" s="1">
        <v>4.920560452954704</v>
      </c>
      <c r="K564" s="1">
        <v>-59.127104415157653</v>
      </c>
      <c r="L564" s="1">
        <v>60.708887852639066</v>
      </c>
      <c r="M564" s="1">
        <v>175.54750061035156</v>
      </c>
      <c r="N564" s="1">
        <v>0.75311727072975854</v>
      </c>
      <c r="O564" s="1">
        <v>0.9329846751933194</v>
      </c>
      <c r="P564" s="1">
        <v>0.70264687221428301</v>
      </c>
      <c r="Q564" s="1">
        <v>0.70346363414417612</v>
      </c>
      <c r="R564" s="1">
        <v>0.96533690096206171</v>
      </c>
      <c r="S564" s="1">
        <v>0.67907940452424853</v>
      </c>
      <c r="T564" s="1">
        <v>0.70264687221428301</v>
      </c>
      <c r="U564" s="1">
        <v>0.67907940452424853</v>
      </c>
      <c r="V564" s="1">
        <v>406.790663</v>
      </c>
      <c r="W564" s="1">
        <v>255.106009</v>
      </c>
      <c r="X564" s="1">
        <v>262.000766</v>
      </c>
      <c r="Y564" s="1">
        <v>74463.375599999999</v>
      </c>
      <c r="Z564" s="7">
        <v>1.9526062104999999</v>
      </c>
      <c r="AA564" s="7">
        <v>1.8443624869999999</v>
      </c>
      <c r="AB564" s="7" t="s">
        <v>444</v>
      </c>
      <c r="AC564" s="7" t="s">
        <v>445</v>
      </c>
      <c r="AD564" s="7">
        <v>2.1135300902999998</v>
      </c>
    </row>
    <row r="565" spans="1:30" x14ac:dyDescent="0.25">
      <c r="A565" s="1">
        <v>211989</v>
      </c>
      <c r="B565" s="1">
        <v>20051006</v>
      </c>
      <c r="C565" s="1" t="s">
        <v>504</v>
      </c>
      <c r="D565" s="1">
        <v>131277</v>
      </c>
      <c r="E565" s="1" t="s">
        <v>505</v>
      </c>
      <c r="F565" s="1">
        <v>34203085</v>
      </c>
      <c r="G565" s="1">
        <v>1.83</v>
      </c>
      <c r="H565" s="1">
        <v>58.939297328668829</v>
      </c>
      <c r="I565" s="1">
        <v>-28.527444977730106</v>
      </c>
      <c r="J565" s="1">
        <v>10.211955197953888</v>
      </c>
      <c r="K565" s="1">
        <v>-56.570193856162163</v>
      </c>
      <c r="L565" s="1">
        <v>54.554924088841915</v>
      </c>
      <c r="M565" s="1">
        <v>175.54750061035156</v>
      </c>
      <c r="N565" s="1">
        <v>0.75311727072975854</v>
      </c>
      <c r="O565" s="1">
        <v>0.9329846751933194</v>
      </c>
      <c r="P565" s="1">
        <v>0.70264687221428301</v>
      </c>
      <c r="Q565" s="1">
        <v>0.70346363414417612</v>
      </c>
      <c r="R565" s="1">
        <v>0.96533690096206171</v>
      </c>
      <c r="S565" s="1">
        <v>0.67907940452424853</v>
      </c>
      <c r="T565" s="1">
        <v>0.70264687221428301</v>
      </c>
      <c r="U565" s="1">
        <v>0.67907940452424853</v>
      </c>
      <c r="V565" s="1">
        <v>406.790663</v>
      </c>
      <c r="W565" s="1">
        <v>255.106009</v>
      </c>
      <c r="X565" s="1">
        <v>262.000766</v>
      </c>
      <c r="Y565" s="1">
        <v>74463.375599999999</v>
      </c>
      <c r="Z565" s="7">
        <v>2.2856693012</v>
      </c>
      <c r="AA565" s="7">
        <v>2.0412551121</v>
      </c>
      <c r="AB565" s="7" t="s">
        <v>444</v>
      </c>
      <c r="AC565" s="7" t="s">
        <v>445</v>
      </c>
      <c r="AD565" s="7">
        <v>2.2542582268000002</v>
      </c>
    </row>
    <row r="566" spans="1:30" x14ac:dyDescent="0.25">
      <c r="A566" s="1">
        <v>214087</v>
      </c>
      <c r="B566" s="1">
        <v>20052006</v>
      </c>
      <c r="C566" s="1" t="s">
        <v>504</v>
      </c>
      <c r="D566" s="1">
        <v>131282</v>
      </c>
      <c r="E566" s="1" t="s">
        <v>505</v>
      </c>
      <c r="F566" s="1">
        <v>34203085</v>
      </c>
      <c r="G566" s="1">
        <v>1.83</v>
      </c>
      <c r="H566" s="1">
        <v>59.421701092384872</v>
      </c>
      <c r="I566" s="1">
        <v>-23.603388129011009</v>
      </c>
      <c r="J566" s="1">
        <v>15.858657522868501</v>
      </c>
      <c r="K566" s="1">
        <v>-58.233282184783832</v>
      </c>
      <c r="L566" s="1">
        <v>53.292527765686074</v>
      </c>
      <c r="M566" s="1">
        <v>175.54750061035156</v>
      </c>
      <c r="N566" s="1">
        <v>0.75311727072975854</v>
      </c>
      <c r="O566" s="1">
        <v>0.9329846751933194</v>
      </c>
      <c r="P566" s="1">
        <v>0.70264687221428301</v>
      </c>
      <c r="Q566" s="1">
        <v>0.70346363414417612</v>
      </c>
      <c r="R566" s="1">
        <v>0.96533690096206171</v>
      </c>
      <c r="S566" s="1">
        <v>0.67907940452424853</v>
      </c>
      <c r="T566" s="1">
        <v>0.70264687221428301</v>
      </c>
      <c r="U566" s="1">
        <v>0.67907940452424853</v>
      </c>
      <c r="V566" s="1">
        <v>406.790663</v>
      </c>
      <c r="W566" s="1">
        <v>255.106009</v>
      </c>
      <c r="X566" s="1">
        <v>262.000766</v>
      </c>
      <c r="Y566" s="1">
        <v>74463.375599999999</v>
      </c>
      <c r="Z566" s="7">
        <v>2.3635004159999999</v>
      </c>
      <c r="AA566" s="7">
        <v>2.0165652616999998</v>
      </c>
      <c r="AB566" s="7" t="s">
        <v>444</v>
      </c>
      <c r="AC566" s="7" t="s">
        <v>445</v>
      </c>
      <c r="AD566" s="7">
        <v>2.1613196413</v>
      </c>
    </row>
    <row r="567" spans="1:30" x14ac:dyDescent="0.25">
      <c r="A567" s="1">
        <v>216185</v>
      </c>
      <c r="B567" s="1">
        <v>20053006</v>
      </c>
      <c r="C567" s="1" t="s">
        <v>504</v>
      </c>
      <c r="D567" s="1">
        <v>131287</v>
      </c>
      <c r="E567" s="1" t="s">
        <v>505</v>
      </c>
      <c r="F567" s="1">
        <v>34203085</v>
      </c>
      <c r="G567" s="1">
        <v>1.83</v>
      </c>
      <c r="H567" s="1">
        <v>60.012264671688435</v>
      </c>
      <c r="I567" s="1">
        <v>-20.679354925628537</v>
      </c>
      <c r="J567" s="1">
        <v>19.37115850565872</v>
      </c>
      <c r="K567" s="1">
        <v>-59.280447628564126</v>
      </c>
      <c r="L567" s="1">
        <v>53.049191587261674</v>
      </c>
      <c r="M567" s="1">
        <v>175.54750061035156</v>
      </c>
      <c r="N567" s="1">
        <v>0.75311727072975854</v>
      </c>
      <c r="O567" s="1">
        <v>0.9329846751933194</v>
      </c>
      <c r="P567" s="1">
        <v>0.70264687221428301</v>
      </c>
      <c r="Q567" s="1">
        <v>0.70346363414417612</v>
      </c>
      <c r="R567" s="1">
        <v>0.96533690096206171</v>
      </c>
      <c r="S567" s="1">
        <v>0.67907940452424853</v>
      </c>
      <c r="T567" s="1">
        <v>0.70264687221428301</v>
      </c>
      <c r="U567" s="1">
        <v>0.67907940452424853</v>
      </c>
      <c r="V567" s="1">
        <v>406.790663</v>
      </c>
      <c r="W567" s="1">
        <v>255.106009</v>
      </c>
      <c r="X567" s="1">
        <v>262.000766</v>
      </c>
      <c r="Y567" s="1">
        <v>74463.375599999999</v>
      </c>
      <c r="Z567" s="7">
        <v>2.3789287629999998</v>
      </c>
      <c r="AA567" s="7">
        <v>1.9868801034000001</v>
      </c>
      <c r="AB567" s="7" t="s">
        <v>444</v>
      </c>
      <c r="AC567" s="7" t="s">
        <v>445</v>
      </c>
      <c r="AD567" s="7">
        <v>2.1054761917999998</v>
      </c>
    </row>
    <row r="568" spans="1:30" x14ac:dyDescent="0.25">
      <c r="A568" s="1">
        <v>218283</v>
      </c>
      <c r="B568" s="1">
        <v>20054006</v>
      </c>
      <c r="C568" s="1" t="s">
        <v>508</v>
      </c>
      <c r="D568" s="1">
        <v>131292</v>
      </c>
      <c r="E568" s="1" t="s">
        <v>509</v>
      </c>
      <c r="F568" s="1">
        <v>34203085</v>
      </c>
      <c r="G568" s="1">
        <v>1.83</v>
      </c>
      <c r="H568" s="1">
        <v>47.039158102279977</v>
      </c>
      <c r="I568" s="1">
        <v>-14.189203074195444</v>
      </c>
      <c r="J568" s="1">
        <v>19.580853158469047</v>
      </c>
      <c r="K568" s="1">
        <v>-45.943574165760481</v>
      </c>
      <c r="L568" s="1">
        <v>40.929597015747284</v>
      </c>
      <c r="M568" s="1">
        <v>159.32000732421875</v>
      </c>
      <c r="N568" s="1">
        <v>0.80622543057528406</v>
      </c>
      <c r="O568" s="1">
        <v>0.9329846751933194</v>
      </c>
      <c r="P568" s="1">
        <v>0.75219597147787554</v>
      </c>
      <c r="Q568" s="1">
        <v>0.76247270063920458</v>
      </c>
      <c r="R568" s="1">
        <v>0.96533690096206171</v>
      </c>
      <c r="S568" s="1">
        <v>0.73604303390322356</v>
      </c>
      <c r="T568" s="1">
        <v>0.75219597147787554</v>
      </c>
      <c r="U568" s="1">
        <v>0.73604303390322356</v>
      </c>
      <c r="V568" s="1">
        <v>406.790663</v>
      </c>
      <c r="W568" s="1">
        <v>255.106009</v>
      </c>
      <c r="X568" s="1">
        <v>262.000766</v>
      </c>
      <c r="Y568" s="1">
        <v>74463.375599999999</v>
      </c>
      <c r="Z568" s="7">
        <v>3.6882873583000002</v>
      </c>
      <c r="AA568" s="7">
        <v>3.0793611112999999</v>
      </c>
      <c r="AB568" s="7" t="s">
        <v>444</v>
      </c>
      <c r="AC568" s="7" t="s">
        <v>445</v>
      </c>
      <c r="AD568" s="7">
        <v>3.2895208805</v>
      </c>
    </row>
    <row r="569" spans="1:30" x14ac:dyDescent="0.25">
      <c r="A569" s="1">
        <v>220381</v>
      </c>
      <c r="B569" s="1">
        <v>20055006</v>
      </c>
      <c r="C569" s="1" t="s">
        <v>508</v>
      </c>
      <c r="D569" s="1">
        <v>131297</v>
      </c>
      <c r="E569" s="1" t="s">
        <v>509</v>
      </c>
      <c r="F569" s="1">
        <v>34203085</v>
      </c>
      <c r="G569" s="1">
        <v>1.83</v>
      </c>
      <c r="H569" s="1">
        <v>47.222832976899433</v>
      </c>
      <c r="I569" s="1">
        <v>-17.087954793645604</v>
      </c>
      <c r="J569" s="1">
        <v>16.806110126693909</v>
      </c>
      <c r="K569" s="1">
        <v>-45.777003298528726</v>
      </c>
      <c r="L569" s="1">
        <v>41.460846965547304</v>
      </c>
      <c r="M569" s="1">
        <v>159.32000732421875</v>
      </c>
      <c r="N569" s="1">
        <v>0.80622543057528406</v>
      </c>
      <c r="O569" s="1">
        <v>0.9329846751933194</v>
      </c>
      <c r="P569" s="1">
        <v>0.75219597147787554</v>
      </c>
      <c r="Q569" s="1">
        <v>0.76247270063920458</v>
      </c>
      <c r="R569" s="1">
        <v>0.96533690096206171</v>
      </c>
      <c r="S569" s="1">
        <v>0.73604303390322356</v>
      </c>
      <c r="T569" s="1">
        <v>0.75219597147787554</v>
      </c>
      <c r="U569" s="1">
        <v>0.73604303390322356</v>
      </c>
      <c r="V569" s="1">
        <v>406.790663</v>
      </c>
      <c r="W569" s="1">
        <v>255.106009</v>
      </c>
      <c r="X569" s="1">
        <v>262.000766</v>
      </c>
      <c r="Y569" s="1">
        <v>74463.375599999999</v>
      </c>
      <c r="Z569" s="7">
        <v>3.6282149621999999</v>
      </c>
      <c r="AA569" s="7">
        <v>3.0634942923000001</v>
      </c>
      <c r="AB569" s="7" t="s">
        <v>444</v>
      </c>
      <c r="AC569" s="7" t="s">
        <v>445</v>
      </c>
      <c r="AD569" s="7">
        <v>3.3051293555000001</v>
      </c>
    </row>
    <row r="570" spans="1:30" x14ac:dyDescent="0.25">
      <c r="A570" s="1">
        <v>222479</v>
      </c>
      <c r="B570" s="1">
        <v>20056006</v>
      </c>
      <c r="C570" s="1" t="s">
        <v>506</v>
      </c>
      <c r="D570" s="1">
        <v>131302</v>
      </c>
      <c r="E570" s="1" t="s">
        <v>507</v>
      </c>
      <c r="F570" s="1">
        <v>34203085</v>
      </c>
      <c r="G570" s="1">
        <v>1.83</v>
      </c>
      <c r="H570" s="1">
        <v>46.5957519075479</v>
      </c>
      <c r="I570" s="1">
        <v>-21.933738971817714</v>
      </c>
      <c r="J570" s="1">
        <v>10.522879157924496</v>
      </c>
      <c r="K570" s="1">
        <v>-44.18680667297</v>
      </c>
      <c r="L570" s="1">
        <v>42.327583712028108</v>
      </c>
      <c r="M570" s="1">
        <v>165.24249267578125</v>
      </c>
      <c r="N570" s="1">
        <v>0.78684275124289771</v>
      </c>
      <c r="O570" s="1">
        <v>0.9329846751933194</v>
      </c>
      <c r="P570" s="1">
        <v>0.73411222869657278</v>
      </c>
      <c r="Q570" s="1">
        <v>0.74093639026988634</v>
      </c>
      <c r="R570" s="1">
        <v>0.96533690096206171</v>
      </c>
      <c r="S570" s="1">
        <v>0.71525323879314873</v>
      </c>
      <c r="T570" s="1">
        <v>0.73411222869657278</v>
      </c>
      <c r="U570" s="1">
        <v>0.71525323879314873</v>
      </c>
      <c r="V570" s="1">
        <v>406.790663</v>
      </c>
      <c r="W570" s="1">
        <v>255.106009</v>
      </c>
      <c r="X570" s="1">
        <v>262.000766</v>
      </c>
      <c r="Y570" s="1">
        <v>74463.375599999999</v>
      </c>
      <c r="Z570" s="7">
        <v>3.4244538525000001</v>
      </c>
      <c r="AA570" s="7">
        <v>3.019174134</v>
      </c>
      <c r="AB570" s="7" t="s">
        <v>444</v>
      </c>
      <c r="AC570" s="7" t="s">
        <v>445</v>
      </c>
      <c r="AD570" s="7">
        <v>3.352836983</v>
      </c>
    </row>
    <row r="571" spans="1:30" x14ac:dyDescent="0.25">
      <c r="A571" s="1">
        <v>224577</v>
      </c>
      <c r="B571" s="1">
        <v>20057006</v>
      </c>
      <c r="C571" s="1" t="s">
        <v>506</v>
      </c>
      <c r="D571" s="1">
        <v>131307</v>
      </c>
      <c r="E571" s="1" t="s">
        <v>507</v>
      </c>
      <c r="F571" s="1">
        <v>34203085</v>
      </c>
      <c r="G571" s="1">
        <v>1.83</v>
      </c>
      <c r="H571" s="1">
        <v>59.429589946732008</v>
      </c>
      <c r="I571" s="1">
        <v>-31.843182636243895</v>
      </c>
      <c r="J571" s="1">
        <v>11.253444449319346</v>
      </c>
      <c r="K571" s="1">
        <v>-56.253299466308732</v>
      </c>
      <c r="L571" s="1">
        <v>54.683710697615652</v>
      </c>
      <c r="M571" s="1">
        <v>165.24249267578125</v>
      </c>
      <c r="N571" s="1">
        <v>0.78684275124289771</v>
      </c>
      <c r="O571" s="1">
        <v>0.9329846751933194</v>
      </c>
      <c r="P571" s="1">
        <v>0.73411222869657278</v>
      </c>
      <c r="Q571" s="1">
        <v>0.74093639026988634</v>
      </c>
      <c r="R571" s="1">
        <v>0.96533690096206171</v>
      </c>
      <c r="S571" s="1">
        <v>0.71525323879314873</v>
      </c>
      <c r="T571" s="1">
        <v>0.73411222869657278</v>
      </c>
      <c r="U571" s="1">
        <v>0.71525323879314873</v>
      </c>
      <c r="V571" s="1">
        <v>406.790663</v>
      </c>
      <c r="W571" s="1">
        <v>255.106009</v>
      </c>
      <c r="X571" s="1">
        <v>262.000766</v>
      </c>
      <c r="Y571" s="1">
        <v>74463.375599999999</v>
      </c>
      <c r="Z571" s="7">
        <v>2.4247207885000002</v>
      </c>
      <c r="AA571" s="7">
        <v>2.1512322563000001</v>
      </c>
      <c r="AB571" s="7" t="s">
        <v>444</v>
      </c>
      <c r="AC571" s="7" t="s">
        <v>445</v>
      </c>
      <c r="AD571" s="7">
        <v>2.4191410649999998</v>
      </c>
    </row>
    <row r="572" spans="1:30" x14ac:dyDescent="0.25">
      <c r="A572" s="1">
        <v>226675</v>
      </c>
      <c r="B572" s="1">
        <v>20058006</v>
      </c>
      <c r="C572" s="1" t="s">
        <v>510</v>
      </c>
      <c r="D572" s="1">
        <v>131312</v>
      </c>
      <c r="E572" s="1" t="s">
        <v>511</v>
      </c>
      <c r="F572" s="1">
        <v>34203085</v>
      </c>
      <c r="G572" s="1">
        <v>1.83</v>
      </c>
      <c r="H572" s="1">
        <v>52.997495202601414</v>
      </c>
      <c r="I572" s="1">
        <v>-20.70962124831135</v>
      </c>
      <c r="J572" s="1">
        <v>15.285779369050989</v>
      </c>
      <c r="K572" s="1">
        <v>-51.378942215973424</v>
      </c>
      <c r="L572" s="1">
        <v>47.24816682677524</v>
      </c>
      <c r="M572" s="1">
        <v>170.71749877929688</v>
      </c>
      <c r="N572" s="1">
        <v>0.76892454944957389</v>
      </c>
      <c r="O572" s="1">
        <v>0.9329846751933194</v>
      </c>
      <c r="P572" s="1">
        <v>0.71739482101638019</v>
      </c>
      <c r="Q572" s="1">
        <v>0.72102727716619319</v>
      </c>
      <c r="R572" s="1">
        <v>0.96533690096206171</v>
      </c>
      <c r="S572" s="1">
        <v>0.69603423724872648</v>
      </c>
      <c r="T572" s="1">
        <v>0.71739482101638019</v>
      </c>
      <c r="U572" s="1">
        <v>0.69603423724872648</v>
      </c>
      <c r="V572" s="1">
        <v>406.790663</v>
      </c>
      <c r="W572" s="1">
        <v>255.106009</v>
      </c>
      <c r="X572" s="1">
        <v>262.000766</v>
      </c>
      <c r="Y572" s="1">
        <v>74463.375599999999</v>
      </c>
      <c r="Z572" s="7">
        <v>2.873414398</v>
      </c>
      <c r="AA572" s="7">
        <v>2.4532147032</v>
      </c>
      <c r="AB572" s="7" t="s">
        <v>444</v>
      </c>
      <c r="AC572" s="7" t="s">
        <v>445</v>
      </c>
      <c r="AD572" s="7">
        <v>2.6582690208000002</v>
      </c>
    </row>
    <row r="573" spans="1:30" x14ac:dyDescent="0.25">
      <c r="A573" s="1">
        <v>228773</v>
      </c>
      <c r="B573" s="1">
        <v>20093006</v>
      </c>
      <c r="C573" s="1" t="s">
        <v>510</v>
      </c>
      <c r="D573" s="1">
        <v>131330</v>
      </c>
      <c r="E573" s="1" t="s">
        <v>511</v>
      </c>
      <c r="F573" s="1">
        <v>34203085</v>
      </c>
      <c r="G573" s="1">
        <v>1.83</v>
      </c>
      <c r="H573" s="1">
        <v>48.115882839411235</v>
      </c>
      <c r="I573" s="1">
        <v>-18.210222326934666</v>
      </c>
      <c r="J573" s="1">
        <v>14.36066299761557</v>
      </c>
      <c r="K573" s="1">
        <v>-47.327945917216866</v>
      </c>
      <c r="L573" s="1">
        <v>42.783759538232815</v>
      </c>
      <c r="M573" s="1">
        <v>170.71749877929688</v>
      </c>
      <c r="N573" s="1">
        <v>0.76892454944957389</v>
      </c>
      <c r="O573" s="1">
        <v>0.9329846751933194</v>
      </c>
      <c r="P573" s="1">
        <v>0.71739482101638019</v>
      </c>
      <c r="Q573" s="1">
        <v>0.72102727716619319</v>
      </c>
      <c r="R573" s="1">
        <v>0.96533690096206171</v>
      </c>
      <c r="S573" s="1">
        <v>0.69603423724872648</v>
      </c>
      <c r="T573" s="1">
        <v>0.71739482101638019</v>
      </c>
      <c r="U573" s="1">
        <v>0.69603423724872648</v>
      </c>
      <c r="V573" s="1">
        <v>406.790663</v>
      </c>
      <c r="W573" s="1">
        <v>255.106009</v>
      </c>
      <c r="X573" s="1">
        <v>262.000766</v>
      </c>
      <c r="Y573" s="1">
        <v>74463.375599999999</v>
      </c>
      <c r="Z573" s="7">
        <v>3.2775981270000001</v>
      </c>
      <c r="AA573" s="7">
        <v>2.8035617112</v>
      </c>
      <c r="AB573" s="7" t="s">
        <v>444</v>
      </c>
      <c r="AC573" s="7" t="s">
        <v>445</v>
      </c>
      <c r="AD573" s="7">
        <v>2.9713955252000002</v>
      </c>
    </row>
    <row r="574" spans="1:30" x14ac:dyDescent="0.25">
      <c r="A574" s="1">
        <v>230871</v>
      </c>
      <c r="B574" s="1">
        <v>21051006</v>
      </c>
      <c r="C574" s="1" t="s">
        <v>510</v>
      </c>
      <c r="D574" s="1">
        <v>131358</v>
      </c>
      <c r="E574" s="1" t="s">
        <v>511</v>
      </c>
      <c r="F574" s="1">
        <v>34203085</v>
      </c>
      <c r="G574" s="1">
        <v>1.83</v>
      </c>
      <c r="H574" s="1">
        <v>51.043730075277736</v>
      </c>
      <c r="I574" s="1">
        <v>-21.381280181535203</v>
      </c>
      <c r="J574" s="1">
        <v>12.428445592561083</v>
      </c>
      <c r="K574" s="1">
        <v>-49.744708460482165</v>
      </c>
      <c r="L574" s="1">
        <v>46.103582474233981</v>
      </c>
      <c r="M574" s="1">
        <v>170.71749877929688</v>
      </c>
      <c r="N574" s="1">
        <v>0.76892454944957389</v>
      </c>
      <c r="O574" s="1">
        <v>0.9329846751933194</v>
      </c>
      <c r="P574" s="1">
        <v>0.71739482101638019</v>
      </c>
      <c r="Q574" s="1">
        <v>0.72102727716619319</v>
      </c>
      <c r="R574" s="1">
        <v>0.96533690096206171</v>
      </c>
      <c r="S574" s="1">
        <v>0.69603423724872648</v>
      </c>
      <c r="T574" s="1">
        <v>0.71739482101638019</v>
      </c>
      <c r="U574" s="1">
        <v>0.69603423724872648</v>
      </c>
      <c r="V574" s="1">
        <v>406.790663</v>
      </c>
      <c r="W574" s="1">
        <v>255.106009</v>
      </c>
      <c r="X574" s="1">
        <v>262.000766</v>
      </c>
      <c r="Y574" s="1">
        <v>74463.375599999999</v>
      </c>
      <c r="Z574" s="7">
        <v>2.9695771965</v>
      </c>
      <c r="AA574" s="7">
        <v>2.5853909853000001</v>
      </c>
      <c r="AB574" s="7" t="s">
        <v>444</v>
      </c>
      <c r="AC574" s="7" t="s">
        <v>445</v>
      </c>
      <c r="AD574" s="7">
        <v>2.7784519891000001</v>
      </c>
    </row>
    <row r="575" spans="1:30" x14ac:dyDescent="0.25">
      <c r="A575" s="1">
        <v>232969</v>
      </c>
      <c r="B575" s="1">
        <v>26051006</v>
      </c>
      <c r="C575" s="1" t="s">
        <v>510</v>
      </c>
      <c r="D575" s="1">
        <v>131386</v>
      </c>
      <c r="E575" s="1" t="s">
        <v>511</v>
      </c>
      <c r="F575" s="1">
        <v>34203085</v>
      </c>
      <c r="G575" s="1">
        <v>1.83</v>
      </c>
      <c r="H575" s="1">
        <v>50.121126094183246</v>
      </c>
      <c r="I575" s="1">
        <v>-21.081558243365706</v>
      </c>
      <c r="J575" s="1">
        <v>12.191455868983974</v>
      </c>
      <c r="K575" s="1">
        <v>-48.842756336888975</v>
      </c>
      <c r="L575" s="1">
        <v>45.273809398363504</v>
      </c>
      <c r="M575" s="1">
        <v>170.71749877929688</v>
      </c>
      <c r="N575" s="1">
        <v>0.76892454944957389</v>
      </c>
      <c r="O575" s="1">
        <v>0.9329846751933194</v>
      </c>
      <c r="P575" s="1">
        <v>0.71739482101638019</v>
      </c>
      <c r="Q575" s="1">
        <v>0.72102727716619319</v>
      </c>
      <c r="R575" s="1">
        <v>0.96533690096206171</v>
      </c>
      <c r="S575" s="1">
        <v>0.69603423724872648</v>
      </c>
      <c r="T575" s="1">
        <v>0.71739482101638019</v>
      </c>
      <c r="U575" s="1">
        <v>0.69603423724872648</v>
      </c>
      <c r="V575" s="1">
        <v>406.790663</v>
      </c>
      <c r="W575" s="1">
        <v>255.106009</v>
      </c>
      <c r="X575" s="1">
        <v>262.000766</v>
      </c>
      <c r="Y575" s="1">
        <v>74463.375599999999</v>
      </c>
      <c r="Z575" s="7">
        <v>3.0423311424000001</v>
      </c>
      <c r="AA575" s="7">
        <v>2.6513890235000002</v>
      </c>
      <c r="AB575" s="7" t="s">
        <v>444</v>
      </c>
      <c r="AC575" s="7" t="s">
        <v>445</v>
      </c>
      <c r="AD575" s="7">
        <v>2.8482265687999999</v>
      </c>
    </row>
    <row r="576" spans="1:30" x14ac:dyDescent="0.25">
      <c r="A576" s="1">
        <v>226261</v>
      </c>
      <c r="B576" s="1">
        <v>20001000</v>
      </c>
      <c r="C576" s="1">
        <v>9221163</v>
      </c>
      <c r="D576" s="1">
        <v>281002</v>
      </c>
      <c r="E576" s="1" t="s">
        <v>512</v>
      </c>
      <c r="F576" s="1">
        <v>34203085</v>
      </c>
      <c r="G576" s="1">
        <v>1.83</v>
      </c>
      <c r="H576" s="1">
        <v>81.708373143547462</v>
      </c>
      <c r="I576" s="1">
        <v>-36.213814906414498</v>
      </c>
      <c r="J576" s="1">
        <v>18.75362778166393</v>
      </c>
      <c r="K576" s="1">
        <v>-78.603526754440665</v>
      </c>
      <c r="L576" s="1">
        <v>74.132990750531789</v>
      </c>
      <c r="M576" s="1">
        <v>157.46249389648438</v>
      </c>
      <c r="N576" s="1">
        <v>0.81230456542968754</v>
      </c>
      <c r="O576" s="1">
        <v>0.9329846938775509</v>
      </c>
      <c r="P576" s="1">
        <v>0.75786772631275401</v>
      </c>
      <c r="Q576" s="1">
        <v>0.76922729492187503</v>
      </c>
      <c r="R576" s="1">
        <v>0.96533691062631943</v>
      </c>
      <c r="S576" s="1">
        <v>0.74256350044932351</v>
      </c>
      <c r="T576" s="1">
        <v>0.75786772631275401</v>
      </c>
      <c r="U576" s="1">
        <v>0.74256350044932351</v>
      </c>
      <c r="V576" s="1">
        <v>406.790663</v>
      </c>
      <c r="W576" s="1">
        <v>255.106009</v>
      </c>
      <c r="X576" s="1">
        <v>262.000766</v>
      </c>
      <c r="Y576" s="1">
        <v>74463.375599999999</v>
      </c>
      <c r="Z576" s="7">
        <v>1.6079699342</v>
      </c>
      <c r="AA576" s="7">
        <v>1.3661786861</v>
      </c>
      <c r="AB576" s="7" t="s">
        <v>444</v>
      </c>
      <c r="AC576" s="7" t="s">
        <v>445</v>
      </c>
      <c r="AD576" s="7">
        <v>1.5261197941</v>
      </c>
    </row>
    <row r="577" spans="1:30" x14ac:dyDescent="0.25">
      <c r="A577" s="1">
        <v>226262</v>
      </c>
      <c r="B577" s="1">
        <v>20001000</v>
      </c>
      <c r="C577" s="1">
        <v>9221170</v>
      </c>
      <c r="D577" s="1">
        <v>281003</v>
      </c>
      <c r="E577" s="1" t="s">
        <v>513</v>
      </c>
      <c r="F577" s="1">
        <v>34203085</v>
      </c>
      <c r="G577" s="1">
        <v>1.83</v>
      </c>
      <c r="H577" s="1">
        <v>51.842129369246905</v>
      </c>
      <c r="I577" s="1">
        <v>-23.49841178178351</v>
      </c>
      <c r="J577" s="1">
        <v>12.466129703133976</v>
      </c>
      <c r="K577" s="1">
        <v>-49.059521044744699</v>
      </c>
      <c r="L577" s="1">
        <v>46.872588698148675</v>
      </c>
      <c r="M577" s="1">
        <v>143.04750061035156</v>
      </c>
      <c r="N577" s="1">
        <v>0.85275535583496087</v>
      </c>
      <c r="O577" s="1">
        <v>0.9329846938775509</v>
      </c>
      <c r="P577" s="1">
        <v>0.79560769461612291</v>
      </c>
      <c r="Q577" s="1">
        <v>0.81913303375244129</v>
      </c>
      <c r="R577" s="1">
        <v>0.96533691062631943</v>
      </c>
      <c r="S577" s="1">
        <v>0.79073935219454627</v>
      </c>
      <c r="T577" s="1">
        <v>0.79560769461612291</v>
      </c>
      <c r="U577" s="1">
        <v>0.79073935219454627</v>
      </c>
      <c r="V577" s="1">
        <v>406.790663</v>
      </c>
      <c r="W577" s="1">
        <v>255.106009</v>
      </c>
      <c r="X577" s="1">
        <v>262.000766</v>
      </c>
      <c r="Y577" s="1">
        <v>74463.375599999999</v>
      </c>
      <c r="Z577" s="7">
        <v>3.3301278922000002</v>
      </c>
      <c r="AA577" s="7">
        <v>2.9150456620999998</v>
      </c>
      <c r="AB577" s="7" t="s">
        <v>444</v>
      </c>
      <c r="AC577" s="7" t="s">
        <v>445</v>
      </c>
      <c r="AD577" s="7">
        <v>3.2489168460000002</v>
      </c>
    </row>
    <row r="578" spans="1:30" x14ac:dyDescent="0.25">
      <c r="A578" s="1">
        <v>226263</v>
      </c>
      <c r="B578" s="1">
        <v>20001000</v>
      </c>
      <c r="C578" s="1">
        <v>9221162</v>
      </c>
      <c r="D578" s="1">
        <v>281001</v>
      </c>
      <c r="E578" s="1" t="s">
        <v>514</v>
      </c>
      <c r="F578" s="1">
        <v>34203085</v>
      </c>
      <c r="G578" s="1">
        <v>1.83</v>
      </c>
      <c r="H578" s="1">
        <v>90.154981945475583</v>
      </c>
      <c r="I578" s="1">
        <v>-43.848735566506122</v>
      </c>
      <c r="J578" s="1">
        <v>15.52277019963158</v>
      </c>
      <c r="K578" s="1">
        <v>-86.137194342186618</v>
      </c>
      <c r="L578" s="1">
        <v>83.483075658802136</v>
      </c>
      <c r="M578" s="1">
        <v>148.04998779296875</v>
      </c>
      <c r="N578" s="1">
        <v>0.84203574044363827</v>
      </c>
      <c r="O578" s="1">
        <v>0.9329846938775509</v>
      </c>
      <c r="P578" s="1">
        <v>0.78560645753176472</v>
      </c>
      <c r="Q578" s="1">
        <v>0.80305361066545755</v>
      </c>
      <c r="R578" s="1">
        <v>0.96533691062631943</v>
      </c>
      <c r="S578" s="1">
        <v>0.77521729158710395</v>
      </c>
      <c r="T578" s="1">
        <v>0.78560645753176472</v>
      </c>
      <c r="U578" s="1">
        <v>0.77521729158710395</v>
      </c>
      <c r="V578" s="1">
        <v>406.790663</v>
      </c>
      <c r="W578" s="1">
        <v>255.106009</v>
      </c>
      <c r="X578" s="1">
        <v>262.000766</v>
      </c>
      <c r="Y578" s="1">
        <v>74463.375599999999</v>
      </c>
      <c r="Z578" s="7">
        <v>1.4006414048</v>
      </c>
      <c r="AA578" s="7">
        <v>1.2229822878000001</v>
      </c>
      <c r="AB578" s="7" t="s">
        <v>444</v>
      </c>
      <c r="AC578" s="7" t="s">
        <v>445</v>
      </c>
      <c r="AD578" s="7">
        <v>1.3895541898999999</v>
      </c>
    </row>
    <row r="579" spans="1:30" x14ac:dyDescent="0.25">
      <c r="A579" s="1">
        <v>232555</v>
      </c>
      <c r="B579" s="1">
        <v>20002000</v>
      </c>
      <c r="C579" s="1">
        <v>9221163</v>
      </c>
      <c r="D579" s="1">
        <v>281009</v>
      </c>
      <c r="E579" s="1" t="s">
        <v>512</v>
      </c>
      <c r="F579" s="1">
        <v>34203085</v>
      </c>
      <c r="G579" s="1">
        <v>1.83</v>
      </c>
      <c r="H579" s="1">
        <v>68.890535870157493</v>
      </c>
      <c r="I579" s="1">
        <v>-37.7950276794719</v>
      </c>
      <c r="J579" s="1">
        <v>8.0372591699059583</v>
      </c>
      <c r="K579" s="1">
        <v>-66.66406224117803</v>
      </c>
      <c r="L579" s="1">
        <v>65.244294212403062</v>
      </c>
      <c r="M579" s="1">
        <v>157.46249389648438</v>
      </c>
      <c r="N579" s="1">
        <v>0.81230456542968754</v>
      </c>
      <c r="O579" s="1">
        <v>0.9329846938775509</v>
      </c>
      <c r="P579" s="1">
        <v>0.75786772631275401</v>
      </c>
      <c r="Q579" s="1">
        <v>0.76922729492187503</v>
      </c>
      <c r="R579" s="1">
        <v>0.96533691062631943</v>
      </c>
      <c r="S579" s="1">
        <v>0.74256350044932351</v>
      </c>
      <c r="T579" s="1">
        <v>0.75786772631275401</v>
      </c>
      <c r="U579" s="1">
        <v>0.74256350044932351</v>
      </c>
      <c r="V579" s="1">
        <v>406.790663</v>
      </c>
      <c r="W579" s="1">
        <v>255.106009</v>
      </c>
      <c r="X579" s="1">
        <v>262.000766</v>
      </c>
      <c r="Y579" s="1">
        <v>74463.375599999999</v>
      </c>
      <c r="Z579" s="7">
        <v>1.9632723190000001</v>
      </c>
      <c r="AA579" s="7">
        <v>1.8064320965</v>
      </c>
      <c r="AB579" s="7" t="s">
        <v>444</v>
      </c>
      <c r="AC579" s="7" t="s">
        <v>445</v>
      </c>
      <c r="AD579" s="7">
        <v>1.9785452333</v>
      </c>
    </row>
    <row r="580" spans="1:30" x14ac:dyDescent="0.25">
      <c r="A580" s="1">
        <v>232556</v>
      </c>
      <c r="B580" s="1">
        <v>20002000</v>
      </c>
      <c r="C580" s="1">
        <v>9221170</v>
      </c>
      <c r="D580" s="1">
        <v>281010</v>
      </c>
      <c r="E580" s="1" t="s">
        <v>513</v>
      </c>
      <c r="F580" s="1">
        <v>34203085</v>
      </c>
      <c r="G580" s="1">
        <v>1.83</v>
      </c>
      <c r="H580" s="1">
        <v>39.011605550978381</v>
      </c>
      <c r="I580" s="1">
        <v>-25.035726074016026</v>
      </c>
      <c r="J580" s="1">
        <v>1.7624425103514443</v>
      </c>
      <c r="K580" s="1">
        <v>-37.163949886403856</v>
      </c>
      <c r="L580" s="1">
        <v>38.162557310171231</v>
      </c>
      <c r="M580" s="1">
        <v>143.04750061035156</v>
      </c>
      <c r="N580" s="1">
        <v>0.85275535583496087</v>
      </c>
      <c r="O580" s="1">
        <v>0.9329846938775509</v>
      </c>
      <c r="P580" s="1">
        <v>0.79560769461612291</v>
      </c>
      <c r="Q580" s="1">
        <v>0.81913303375244129</v>
      </c>
      <c r="R580" s="1">
        <v>0.96533691062631943</v>
      </c>
      <c r="S580" s="1">
        <v>0.79073935219454627</v>
      </c>
      <c r="T580" s="1">
        <v>0.79560769461612291</v>
      </c>
      <c r="U580" s="1">
        <v>0.79073935219454627</v>
      </c>
      <c r="V580" s="1">
        <v>406.790663</v>
      </c>
      <c r="W580" s="1">
        <v>255.106009</v>
      </c>
      <c r="X580" s="1">
        <v>262.000766</v>
      </c>
      <c r="Y580" s="1">
        <v>74463.375599999999</v>
      </c>
      <c r="Z580" s="7">
        <v>4.3184146453999999</v>
      </c>
      <c r="AA580" s="7">
        <v>4.2026647157000001</v>
      </c>
      <c r="AB580" s="7" t="s">
        <v>444</v>
      </c>
      <c r="AC580" s="7" t="s">
        <v>445</v>
      </c>
      <c r="AD580" s="7">
        <v>4.6089254791999998</v>
      </c>
    </row>
    <row r="581" spans="1:30" x14ac:dyDescent="0.25">
      <c r="A581" s="1">
        <v>232557</v>
      </c>
      <c r="B581" s="1">
        <v>20002000</v>
      </c>
      <c r="C581" s="1">
        <v>9221162</v>
      </c>
      <c r="D581" s="1">
        <v>281008</v>
      </c>
      <c r="E581" s="1" t="s">
        <v>514</v>
      </c>
      <c r="F581" s="1">
        <v>34203085</v>
      </c>
      <c r="G581" s="1">
        <v>1.83</v>
      </c>
      <c r="H581" s="1">
        <v>77.332861693228011</v>
      </c>
      <c r="I581" s="1">
        <v>-45.425886990599579</v>
      </c>
      <c r="J581" s="1">
        <v>4.8106862753655619</v>
      </c>
      <c r="K581" s="1">
        <v>-74.201792886522298</v>
      </c>
      <c r="L581" s="1">
        <v>75.04362628871111</v>
      </c>
      <c r="M581" s="1">
        <v>148.04998779296875</v>
      </c>
      <c r="N581" s="1">
        <v>0.84203574044363827</v>
      </c>
      <c r="O581" s="1">
        <v>0.9329846938775509</v>
      </c>
      <c r="P581" s="1">
        <v>0.78560645753176472</v>
      </c>
      <c r="Q581" s="1">
        <v>0.80305361066545755</v>
      </c>
      <c r="R581" s="1">
        <v>0.96533691062631943</v>
      </c>
      <c r="S581" s="1">
        <v>0.77521729158710395</v>
      </c>
      <c r="T581" s="1">
        <v>0.78560645753176472</v>
      </c>
      <c r="U581" s="1">
        <v>0.77521729158710395</v>
      </c>
      <c r="V581" s="1">
        <v>406.790663</v>
      </c>
      <c r="W581" s="1">
        <v>255.106009</v>
      </c>
      <c r="X581" s="1">
        <v>262.000766</v>
      </c>
      <c r="Y581" s="1">
        <v>74463.375599999999</v>
      </c>
      <c r="Z581" s="7">
        <v>1.6706189177999999</v>
      </c>
      <c r="AA581" s="7">
        <v>1.5915622885</v>
      </c>
      <c r="AB581" s="7" t="s">
        <v>444</v>
      </c>
      <c r="AC581" s="7" t="s">
        <v>445</v>
      </c>
      <c r="AD581" s="7">
        <v>1.7739153684</v>
      </c>
    </row>
    <row r="582" spans="1:30" x14ac:dyDescent="0.25">
      <c r="A582" s="1">
        <v>238849</v>
      </c>
      <c r="B582" s="1">
        <v>20003000</v>
      </c>
      <c r="C582" s="1">
        <v>9221179</v>
      </c>
      <c r="D582" s="1">
        <v>281017</v>
      </c>
      <c r="E582" s="1" t="s">
        <v>515</v>
      </c>
      <c r="F582" s="1">
        <v>34203085</v>
      </c>
      <c r="G582" s="1">
        <v>1.83</v>
      </c>
      <c r="H582" s="1">
        <v>58.785593258066257</v>
      </c>
      <c r="I582" s="1">
        <v>-31.133549892955532</v>
      </c>
      <c r="J582" s="1">
        <v>10.198108599616358</v>
      </c>
      <c r="K582" s="1">
        <v>-55.334121800738757</v>
      </c>
      <c r="L582" s="1">
        <v>54.409347941169294</v>
      </c>
      <c r="M582" s="1">
        <v>133.54750061035156</v>
      </c>
      <c r="N582" s="1">
        <v>0.87311249869210372</v>
      </c>
      <c r="O582" s="1">
        <v>0.9329846938775509</v>
      </c>
      <c r="P582" s="1">
        <v>0.8146005973129159</v>
      </c>
      <c r="Q582" s="1">
        <v>0.84966874803815551</v>
      </c>
      <c r="R582" s="1">
        <v>0.96533691062631943</v>
      </c>
      <c r="S582" s="1">
        <v>0.8202166042868857</v>
      </c>
      <c r="T582" s="1">
        <v>0.8146005973129159</v>
      </c>
      <c r="U582" s="1">
        <v>0.8202166042868857</v>
      </c>
      <c r="V582" s="1">
        <v>406.790663</v>
      </c>
      <c r="W582" s="1">
        <v>255.106009</v>
      </c>
      <c r="X582" s="1">
        <v>262.000766</v>
      </c>
      <c r="Y582" s="1">
        <v>74463.375599999999</v>
      </c>
      <c r="Z582" s="7">
        <v>2.8193713979999999</v>
      </c>
      <c r="AA582" s="7">
        <v>2.5350414241000001</v>
      </c>
      <c r="AB582" s="7" t="s">
        <v>444</v>
      </c>
      <c r="AC582" s="7" t="s">
        <v>445</v>
      </c>
      <c r="AD582" s="7">
        <v>2.8570410721999999</v>
      </c>
    </row>
    <row r="583" spans="1:30" x14ac:dyDescent="0.25">
      <c r="A583" s="1">
        <v>238850</v>
      </c>
      <c r="B583" s="1">
        <v>20003000</v>
      </c>
      <c r="C583" s="1">
        <v>9221170</v>
      </c>
      <c r="D583" s="1">
        <v>281015</v>
      </c>
      <c r="E583" s="1" t="s">
        <v>513</v>
      </c>
      <c r="F583" s="1">
        <v>34203085</v>
      </c>
      <c r="G583" s="1">
        <v>1.83</v>
      </c>
      <c r="H583" s="1">
        <v>48.394084551984498</v>
      </c>
      <c r="I583" s="1">
        <v>-24.683813216908785</v>
      </c>
      <c r="J583" s="1">
        <v>9.3636607097392357</v>
      </c>
      <c r="K583" s="1">
        <v>-45.854202034958362</v>
      </c>
      <c r="L583" s="1">
        <v>44.46209173361828</v>
      </c>
      <c r="M583" s="1">
        <v>143.04750061035156</v>
      </c>
      <c r="N583" s="1">
        <v>0.85275535583496087</v>
      </c>
      <c r="O583" s="1">
        <v>0.9329846938775509</v>
      </c>
      <c r="P583" s="1">
        <v>0.79560769461612291</v>
      </c>
      <c r="Q583" s="1">
        <v>0.81913303375244129</v>
      </c>
      <c r="R583" s="1">
        <v>0.96533691062631943</v>
      </c>
      <c r="S583" s="1">
        <v>0.79073935219454627</v>
      </c>
      <c r="T583" s="1">
        <v>0.79560769461612291</v>
      </c>
      <c r="U583" s="1">
        <v>0.79073935219454627</v>
      </c>
      <c r="V583" s="1">
        <v>406.790663</v>
      </c>
      <c r="W583" s="1">
        <v>255.106009</v>
      </c>
      <c r="X583" s="1">
        <v>262.000766</v>
      </c>
      <c r="Y583" s="1">
        <v>74463.375599999999</v>
      </c>
      <c r="Z583" s="7">
        <v>3.5648842821</v>
      </c>
      <c r="AA583" s="7">
        <v>3.1939899387000001</v>
      </c>
      <c r="AB583" s="7" t="s">
        <v>444</v>
      </c>
      <c r="AC583" s="7" t="s">
        <v>445</v>
      </c>
      <c r="AD583" s="7">
        <v>3.545926353</v>
      </c>
    </row>
    <row r="584" spans="1:30" x14ac:dyDescent="0.25">
      <c r="A584" s="1">
        <v>238851</v>
      </c>
      <c r="B584" s="1">
        <v>20003000</v>
      </c>
      <c r="C584" s="1">
        <v>9221173</v>
      </c>
      <c r="D584" s="1">
        <v>281016</v>
      </c>
      <c r="E584" s="1" t="s">
        <v>513</v>
      </c>
      <c r="F584" s="1">
        <v>34203085</v>
      </c>
      <c r="G584" s="1">
        <v>1.83</v>
      </c>
      <c r="H584" s="1">
        <v>56.113017790166928</v>
      </c>
      <c r="I584" s="1">
        <v>-29.062000062406447</v>
      </c>
      <c r="J584" s="1">
        <v>10.534575057398552</v>
      </c>
      <c r="K584" s="1">
        <v>-52.927408478091031</v>
      </c>
      <c r="L584" s="1">
        <v>51.661005723899024</v>
      </c>
      <c r="M584" s="1">
        <v>148.28250122070313</v>
      </c>
      <c r="N584" s="1">
        <v>0.84153749738420758</v>
      </c>
      <c r="O584" s="1">
        <v>0.9329846938775509</v>
      </c>
      <c r="P584" s="1">
        <v>0.78514160438348524</v>
      </c>
      <c r="Q584" s="1">
        <v>0.80230624607631129</v>
      </c>
      <c r="R584" s="1">
        <v>0.96533691062631943</v>
      </c>
      <c r="S584" s="1">
        <v>0.77449583296350599</v>
      </c>
      <c r="T584" s="1">
        <v>0.78514160438348524</v>
      </c>
      <c r="U584" s="1">
        <v>0.77449583296350599</v>
      </c>
      <c r="V584" s="1">
        <v>406.790663</v>
      </c>
      <c r="W584" s="1">
        <v>255.106009</v>
      </c>
      <c r="X584" s="1">
        <v>262.000766</v>
      </c>
      <c r="Y584" s="1">
        <v>74463.375599999999</v>
      </c>
      <c r="Z584" s="7">
        <v>2.8770894678999999</v>
      </c>
      <c r="AA584" s="7">
        <v>2.5694808278000001</v>
      </c>
      <c r="AB584" s="7" t="s">
        <v>444</v>
      </c>
      <c r="AC584" s="7" t="s">
        <v>445</v>
      </c>
      <c r="AD584" s="7">
        <v>2.8866006796999999</v>
      </c>
    </row>
    <row r="585" spans="1:30" x14ac:dyDescent="0.25">
      <c r="A585" s="1">
        <v>245143</v>
      </c>
      <c r="B585" s="1">
        <v>20004000</v>
      </c>
      <c r="C585" s="1">
        <v>9221173</v>
      </c>
      <c r="D585" s="1">
        <v>281025</v>
      </c>
      <c r="E585" s="1" t="s">
        <v>513</v>
      </c>
      <c r="F585" s="1">
        <v>34203085</v>
      </c>
      <c r="G585" s="1">
        <v>1.83</v>
      </c>
      <c r="H585" s="1">
        <v>47.156112264775047</v>
      </c>
      <c r="I585" s="1">
        <v>-26.378316718411501</v>
      </c>
      <c r="J585" s="1">
        <v>6.865085765685139</v>
      </c>
      <c r="K585" s="1">
        <v>-44.851623352467413</v>
      </c>
      <c r="L585" s="1">
        <v>44.128597934757266</v>
      </c>
      <c r="M585" s="1">
        <v>148.28250122070313</v>
      </c>
      <c r="N585" s="1">
        <v>0.84153749738420758</v>
      </c>
      <c r="O585" s="1">
        <v>0.9329846938775509</v>
      </c>
      <c r="P585" s="1">
        <v>0.78514160438348524</v>
      </c>
      <c r="Q585" s="1">
        <v>0.80230624607631129</v>
      </c>
      <c r="R585" s="1">
        <v>0.96533691062631943</v>
      </c>
      <c r="S585" s="1">
        <v>0.77449583296350599</v>
      </c>
      <c r="T585" s="1">
        <v>0.78514160438348524</v>
      </c>
      <c r="U585" s="1">
        <v>0.77449583296350599</v>
      </c>
      <c r="V585" s="1">
        <v>406.790663</v>
      </c>
      <c r="W585" s="1">
        <v>255.106009</v>
      </c>
      <c r="X585" s="1">
        <v>262.000766</v>
      </c>
      <c r="Y585" s="1">
        <v>74463.375599999999</v>
      </c>
      <c r="Z585" s="7">
        <v>3.5388784272999998</v>
      </c>
      <c r="AA585" s="7">
        <v>3.2474735844999998</v>
      </c>
      <c r="AB585" s="7" t="s">
        <v>444</v>
      </c>
      <c r="AC585" s="7" t="s">
        <v>445</v>
      </c>
      <c r="AD585" s="7">
        <v>3.5864048252999998</v>
      </c>
    </row>
    <row r="586" spans="1:30" x14ac:dyDescent="0.25">
      <c r="A586" s="1">
        <v>245144</v>
      </c>
      <c r="B586" s="1">
        <v>20004000</v>
      </c>
      <c r="C586" s="1">
        <v>9221170</v>
      </c>
      <c r="D586" s="1">
        <v>281024</v>
      </c>
      <c r="E586" s="1" t="s">
        <v>513</v>
      </c>
      <c r="F586" s="1">
        <v>34203085</v>
      </c>
      <c r="G586" s="1">
        <v>1.83</v>
      </c>
      <c r="H586" s="1">
        <v>39.456536213134122</v>
      </c>
      <c r="I586" s="1">
        <v>-21.973858615752544</v>
      </c>
      <c r="J586" s="1">
        <v>5.6748098947567165</v>
      </c>
      <c r="K586" s="1">
        <v>-37.804683960051811</v>
      </c>
      <c r="L586" s="1">
        <v>36.950850110049522</v>
      </c>
      <c r="M586" s="1">
        <v>143.04750061035156</v>
      </c>
      <c r="N586" s="1">
        <v>0.85275535583496087</v>
      </c>
      <c r="O586" s="1">
        <v>0.9329846938775509</v>
      </c>
      <c r="P586" s="1">
        <v>0.79560769461612291</v>
      </c>
      <c r="Q586" s="1">
        <v>0.81913303375244129</v>
      </c>
      <c r="R586" s="1">
        <v>0.96533691062631943</v>
      </c>
      <c r="S586" s="1">
        <v>0.79073935219454627</v>
      </c>
      <c r="T586" s="1">
        <v>0.79560769461612291</v>
      </c>
      <c r="U586" s="1">
        <v>0.79073935219454627</v>
      </c>
      <c r="V586" s="1">
        <v>406.790663</v>
      </c>
      <c r="W586" s="1">
        <v>255.106009</v>
      </c>
      <c r="X586" s="1">
        <v>262.000766</v>
      </c>
      <c r="Y586" s="1">
        <v>74463.375599999999</v>
      </c>
      <c r="Z586" s="7">
        <v>4.4928182463999997</v>
      </c>
      <c r="AA586" s="7">
        <v>4.1439969947000002</v>
      </c>
      <c r="AB586" s="7" t="s">
        <v>444</v>
      </c>
      <c r="AC586" s="7" t="s">
        <v>445</v>
      </c>
      <c r="AD586" s="7">
        <v>4.5138623997999998</v>
      </c>
    </row>
    <row r="587" spans="1:30" x14ac:dyDescent="0.25">
      <c r="A587" s="1">
        <v>245145</v>
      </c>
      <c r="B587" s="1">
        <v>20004000</v>
      </c>
      <c r="C587" s="1">
        <v>9221179</v>
      </c>
      <c r="D587" s="1">
        <v>281026</v>
      </c>
      <c r="E587" s="1" t="s">
        <v>515</v>
      </c>
      <c r="F587" s="1">
        <v>34203085</v>
      </c>
      <c r="G587" s="1">
        <v>1.83</v>
      </c>
      <c r="H587" s="1">
        <v>49.831981939320002</v>
      </c>
      <c r="I587" s="1">
        <v>-28.430826869941292</v>
      </c>
      <c r="J587" s="1">
        <v>6.5253251012573239</v>
      </c>
      <c r="K587" s="1">
        <v>-47.277376354134432</v>
      </c>
      <c r="L587" s="1">
        <v>46.911698520972998</v>
      </c>
      <c r="M587" s="1">
        <v>133.54750061035156</v>
      </c>
      <c r="N587" s="1">
        <v>0.87311249869210372</v>
      </c>
      <c r="O587" s="1">
        <v>0.9329846938775509</v>
      </c>
      <c r="P587" s="1">
        <v>0.8146005973129159</v>
      </c>
      <c r="Q587" s="1">
        <v>0.84966874803815551</v>
      </c>
      <c r="R587" s="1">
        <v>0.96533691062631943</v>
      </c>
      <c r="S587" s="1">
        <v>0.8202166042868857</v>
      </c>
      <c r="T587" s="1">
        <v>0.8146005973129159</v>
      </c>
      <c r="U587" s="1">
        <v>0.8202166042868857</v>
      </c>
      <c r="V587" s="1">
        <v>406.790663</v>
      </c>
      <c r="W587" s="1">
        <v>255.106009</v>
      </c>
      <c r="X587" s="1">
        <v>262.000766</v>
      </c>
      <c r="Y587" s="1">
        <v>74463.375599999999</v>
      </c>
      <c r="Z587" s="7">
        <v>3.4298013899000002</v>
      </c>
      <c r="AA587" s="7">
        <v>3.1702035363999999</v>
      </c>
      <c r="AB587" s="7" t="s">
        <v>444</v>
      </c>
      <c r="AC587" s="7" t="s">
        <v>445</v>
      </c>
      <c r="AD587" s="7">
        <v>3.5143363895999999</v>
      </c>
    </row>
    <row r="588" spans="1:30" x14ac:dyDescent="0.25">
      <c r="A588" s="1">
        <v>251437</v>
      </c>
      <c r="B588" s="1">
        <v>20005000</v>
      </c>
      <c r="C588" s="1">
        <v>9221162</v>
      </c>
      <c r="D588" s="1">
        <v>281033</v>
      </c>
      <c r="E588" s="1" t="s">
        <v>514</v>
      </c>
      <c r="F588" s="1">
        <v>34203085</v>
      </c>
      <c r="G588" s="1">
        <v>1.83</v>
      </c>
      <c r="H588" s="1">
        <v>92.712341328908039</v>
      </c>
      <c r="I588" s="1">
        <v>-44.554078647213544</v>
      </c>
      <c r="J588" s="1">
        <v>16.897354945632614</v>
      </c>
      <c r="K588" s="1">
        <v>-88.692847742876083</v>
      </c>
      <c r="L588" s="1">
        <v>85.52489661741788</v>
      </c>
      <c r="M588" s="1">
        <v>148.04998779296875</v>
      </c>
      <c r="N588" s="1">
        <v>0.84203574044363827</v>
      </c>
      <c r="O588" s="1">
        <v>0.9329846938775509</v>
      </c>
      <c r="P588" s="1">
        <v>0.78560645753176472</v>
      </c>
      <c r="Q588" s="1">
        <v>0.80305361066545755</v>
      </c>
      <c r="R588" s="1">
        <v>0.96533691062631943</v>
      </c>
      <c r="S588" s="1">
        <v>0.77521729158710395</v>
      </c>
      <c r="T588" s="1">
        <v>0.78560645753176472</v>
      </c>
      <c r="U588" s="1">
        <v>0.77521729158710395</v>
      </c>
      <c r="V588" s="1">
        <v>406.790663</v>
      </c>
      <c r="W588" s="1">
        <v>255.106009</v>
      </c>
      <c r="X588" s="1">
        <v>262.000766</v>
      </c>
      <c r="Y588" s="1">
        <v>74463.375599999999</v>
      </c>
      <c r="Z588" s="7">
        <v>1.3433285038</v>
      </c>
      <c r="AA588" s="7">
        <v>1.1616639722</v>
      </c>
      <c r="AB588" s="7" t="s">
        <v>444</v>
      </c>
      <c r="AC588" s="7" t="s">
        <v>445</v>
      </c>
      <c r="AD588" s="7">
        <v>1.3207000213</v>
      </c>
    </row>
    <row r="589" spans="1:30" x14ac:dyDescent="0.25">
      <c r="A589" s="1">
        <v>251438</v>
      </c>
      <c r="B589" s="1">
        <v>20005000</v>
      </c>
      <c r="C589" s="1">
        <v>9221163</v>
      </c>
      <c r="D589" s="1">
        <v>281034</v>
      </c>
      <c r="E589" s="1" t="s">
        <v>512</v>
      </c>
      <c r="F589" s="1">
        <v>34203085</v>
      </c>
      <c r="G589" s="1">
        <v>1.83</v>
      </c>
      <c r="H589" s="1">
        <v>84.265738884496642</v>
      </c>
      <c r="I589" s="1">
        <v>-36.919681711754961</v>
      </c>
      <c r="J589" s="1">
        <v>20.128204461513896</v>
      </c>
      <c r="K589" s="1">
        <v>-81.158654721862717</v>
      </c>
      <c r="L589" s="1">
        <v>76.222506926666284</v>
      </c>
      <c r="M589" s="1">
        <v>157.46249389648438</v>
      </c>
      <c r="N589" s="1">
        <v>0.81230456542968754</v>
      </c>
      <c r="O589" s="1">
        <v>0.9329846938775509</v>
      </c>
      <c r="P589" s="1">
        <v>0.75786772631275401</v>
      </c>
      <c r="Q589" s="1">
        <v>0.76922729492187503</v>
      </c>
      <c r="R589" s="1">
        <v>0.96533691062631943</v>
      </c>
      <c r="S589" s="1">
        <v>0.74256350044932351</v>
      </c>
      <c r="T589" s="1">
        <v>0.75786772631275401</v>
      </c>
      <c r="U589" s="1">
        <v>0.74256350044932351</v>
      </c>
      <c r="V589" s="1">
        <v>406.790663</v>
      </c>
      <c r="W589" s="1">
        <v>255.106009</v>
      </c>
      <c r="X589" s="1">
        <v>262.000766</v>
      </c>
      <c r="Y589" s="1">
        <v>74463.375599999999</v>
      </c>
      <c r="Z589" s="7">
        <v>1.5364766760999999</v>
      </c>
      <c r="AA589" s="7">
        <v>1.2943679551</v>
      </c>
      <c r="AB589" s="7" t="s">
        <v>444</v>
      </c>
      <c r="AC589" s="7" t="s">
        <v>445</v>
      </c>
      <c r="AD589" s="7">
        <v>1.4465896520999999</v>
      </c>
    </row>
    <row r="590" spans="1:30" x14ac:dyDescent="0.25">
      <c r="A590" s="1">
        <v>251439</v>
      </c>
      <c r="B590" s="1">
        <v>20005000</v>
      </c>
      <c r="C590" s="1">
        <v>9221170</v>
      </c>
      <c r="D590" s="1">
        <v>281035</v>
      </c>
      <c r="E590" s="1" t="s">
        <v>513</v>
      </c>
      <c r="F590" s="1">
        <v>34203085</v>
      </c>
      <c r="G590" s="1">
        <v>1.83</v>
      </c>
      <c r="H590" s="1">
        <v>54.397841147757902</v>
      </c>
      <c r="I590" s="1">
        <v>-24.202339195728349</v>
      </c>
      <c r="J590" s="1">
        <v>13.842355219519018</v>
      </c>
      <c r="K590" s="1">
        <v>-51.616583277659288</v>
      </c>
      <c r="L590" s="1">
        <v>48.970903824546902</v>
      </c>
      <c r="M590" s="1">
        <v>143.04750061035156</v>
      </c>
      <c r="N590" s="1">
        <v>0.85275535583496087</v>
      </c>
      <c r="O590" s="1">
        <v>0.9329846938775509</v>
      </c>
      <c r="P590" s="1">
        <v>0.79560769461612291</v>
      </c>
      <c r="Q590" s="1">
        <v>0.81913303375244129</v>
      </c>
      <c r="R590" s="1">
        <v>0.96533691062631943</v>
      </c>
      <c r="S590" s="1">
        <v>0.79073935219454627</v>
      </c>
      <c r="T590" s="1">
        <v>0.79560769461612291</v>
      </c>
      <c r="U590" s="1">
        <v>0.79073935219454627</v>
      </c>
      <c r="V590" s="1">
        <v>406.790663</v>
      </c>
      <c r="W590" s="1">
        <v>255.106009</v>
      </c>
      <c r="X590" s="1">
        <v>262.000766</v>
      </c>
      <c r="Y590" s="1">
        <v>74463.375599999999</v>
      </c>
      <c r="Z590" s="7">
        <v>3.1445897022999998</v>
      </c>
      <c r="AA590" s="7">
        <v>2.7311095334000002</v>
      </c>
      <c r="AB590" s="7" t="s">
        <v>444</v>
      </c>
      <c r="AC590" s="7" t="s">
        <v>445</v>
      </c>
      <c r="AD590" s="7">
        <v>3.0384274237</v>
      </c>
    </row>
    <row r="591" spans="1:30" x14ac:dyDescent="0.25">
      <c r="A591" s="1">
        <v>257731</v>
      </c>
      <c r="B591" s="1">
        <v>20006000</v>
      </c>
      <c r="C591" s="1">
        <v>9221170</v>
      </c>
      <c r="D591" s="1">
        <v>281042</v>
      </c>
      <c r="E591" s="1" t="s">
        <v>513</v>
      </c>
      <c r="F591" s="1">
        <v>34203085</v>
      </c>
      <c r="G591" s="1">
        <v>1.83</v>
      </c>
      <c r="H591" s="1">
        <v>41.766749360038084</v>
      </c>
      <c r="I591" s="1">
        <v>-21.927518958884555</v>
      </c>
      <c r="J591" s="1">
        <v>7.1241700997524777</v>
      </c>
      <c r="K591" s="1">
        <v>-40.182173058250719</v>
      </c>
      <c r="L591" s="1">
        <v>38.702170603481171</v>
      </c>
      <c r="M591" s="1">
        <v>143.04750061035156</v>
      </c>
      <c r="N591" s="1">
        <v>0.85275535583496087</v>
      </c>
      <c r="O591" s="1">
        <v>0.9329846938775509</v>
      </c>
      <c r="P591" s="1">
        <v>0.79560769461612291</v>
      </c>
      <c r="Q591" s="1">
        <v>0.81913303375244129</v>
      </c>
      <c r="R591" s="1">
        <v>0.96533691062631943</v>
      </c>
      <c r="S591" s="1">
        <v>0.79073935219454627</v>
      </c>
      <c r="T591" s="1">
        <v>0.79560769461612291</v>
      </c>
      <c r="U591" s="1">
        <v>0.79073935219454627</v>
      </c>
      <c r="V591" s="1">
        <v>406.790663</v>
      </c>
      <c r="W591" s="1">
        <v>255.106009</v>
      </c>
      <c r="X591" s="1">
        <v>262.000766</v>
      </c>
      <c r="Y591" s="1">
        <v>74463.375599999999</v>
      </c>
      <c r="Z591" s="7">
        <v>4.2442615114000004</v>
      </c>
      <c r="AA591" s="7">
        <v>3.8594709144000001</v>
      </c>
      <c r="AB591" s="7" t="s">
        <v>444</v>
      </c>
      <c r="AC591" s="7" t="s">
        <v>445</v>
      </c>
      <c r="AD591" s="7">
        <v>4.1876195228000004</v>
      </c>
    </row>
    <row r="592" spans="1:30" x14ac:dyDescent="0.25">
      <c r="A592" s="1">
        <v>257732</v>
      </c>
      <c r="B592" s="1">
        <v>20006000</v>
      </c>
      <c r="C592" s="1">
        <v>9221162</v>
      </c>
      <c r="D592" s="1">
        <v>281040</v>
      </c>
      <c r="E592" s="1" t="s">
        <v>514</v>
      </c>
      <c r="F592" s="1">
        <v>34203085</v>
      </c>
      <c r="G592" s="1">
        <v>1.83</v>
      </c>
      <c r="H592" s="1">
        <v>80.089338380034818</v>
      </c>
      <c r="I592" s="1">
        <v>-42.301538517540195</v>
      </c>
      <c r="J592" s="1">
        <v>10.171078757251632</v>
      </c>
      <c r="K592" s="1">
        <v>-77.236156228796204</v>
      </c>
      <c r="L592" s="1">
        <v>75.519398031735989</v>
      </c>
      <c r="M592" s="1">
        <v>148.04998779296875</v>
      </c>
      <c r="N592" s="1">
        <v>0.84203574044363827</v>
      </c>
      <c r="O592" s="1">
        <v>0.9329846938775509</v>
      </c>
      <c r="P592" s="1">
        <v>0.78560645753176472</v>
      </c>
      <c r="Q592" s="1">
        <v>0.80305361066545755</v>
      </c>
      <c r="R592" s="1">
        <v>0.96533691062631943</v>
      </c>
      <c r="S592" s="1">
        <v>0.77521729158710395</v>
      </c>
      <c r="T592" s="1">
        <v>0.78560645753176472</v>
      </c>
      <c r="U592" s="1">
        <v>0.77521729158710395</v>
      </c>
      <c r="V592" s="1">
        <v>406.790663</v>
      </c>
      <c r="W592" s="1">
        <v>255.106009</v>
      </c>
      <c r="X592" s="1">
        <v>262.000766</v>
      </c>
      <c r="Y592" s="1">
        <v>74463.375599999999</v>
      </c>
      <c r="Z592" s="7">
        <v>1.653794035</v>
      </c>
      <c r="AA592" s="7">
        <v>1.5023671325000001</v>
      </c>
      <c r="AB592" s="7" t="s">
        <v>444</v>
      </c>
      <c r="AC592" s="7" t="s">
        <v>445</v>
      </c>
      <c r="AD592" s="7">
        <v>1.6649370411</v>
      </c>
    </row>
    <row r="593" spans="1:30" x14ac:dyDescent="0.25">
      <c r="A593" s="1">
        <v>257733</v>
      </c>
      <c r="B593" s="1">
        <v>20006000</v>
      </c>
      <c r="C593" s="1">
        <v>9221163</v>
      </c>
      <c r="D593" s="1">
        <v>281041</v>
      </c>
      <c r="E593" s="1" t="s">
        <v>512</v>
      </c>
      <c r="F593" s="1">
        <v>34203085</v>
      </c>
      <c r="G593" s="1">
        <v>1.83</v>
      </c>
      <c r="H593" s="1">
        <v>71.645952711343568</v>
      </c>
      <c r="I593" s="1">
        <v>-34.670024590422145</v>
      </c>
      <c r="J593" s="1">
        <v>13.398711497412743</v>
      </c>
      <c r="K593" s="1">
        <v>-69.699080199442307</v>
      </c>
      <c r="L593" s="1">
        <v>65.975233599698711</v>
      </c>
      <c r="M593" s="1">
        <v>157.46249389648438</v>
      </c>
      <c r="N593" s="1">
        <v>0.81230456542968754</v>
      </c>
      <c r="O593" s="1">
        <v>0.9329846938775509</v>
      </c>
      <c r="P593" s="1">
        <v>0.75786772631275401</v>
      </c>
      <c r="Q593" s="1">
        <v>0.76922729492187503</v>
      </c>
      <c r="R593" s="1">
        <v>0.96533691062631943</v>
      </c>
      <c r="S593" s="1">
        <v>0.74256350044932351</v>
      </c>
      <c r="T593" s="1">
        <v>0.75786772631275401</v>
      </c>
      <c r="U593" s="1">
        <v>0.74256350044932351</v>
      </c>
      <c r="V593" s="1">
        <v>406.790663</v>
      </c>
      <c r="W593" s="1">
        <v>255.106009</v>
      </c>
      <c r="X593" s="1">
        <v>262.000766</v>
      </c>
      <c r="Y593" s="1">
        <v>74463.375599999999</v>
      </c>
      <c r="Z593" s="7">
        <v>1.9304422350999999</v>
      </c>
      <c r="AA593" s="7">
        <v>1.6985001063</v>
      </c>
      <c r="AB593" s="7" t="s">
        <v>444</v>
      </c>
      <c r="AC593" s="7" t="s">
        <v>445</v>
      </c>
      <c r="AD593" s="7">
        <v>1.8488456985999999</v>
      </c>
    </row>
    <row r="594" spans="1:30" x14ac:dyDescent="0.25">
      <c r="A594" s="1">
        <v>264025</v>
      </c>
      <c r="B594" s="1">
        <v>20007000</v>
      </c>
      <c r="C594" s="1">
        <v>9221170</v>
      </c>
      <c r="D594" s="1">
        <v>281047</v>
      </c>
      <c r="E594" s="1" t="s">
        <v>513</v>
      </c>
      <c r="F594" s="1">
        <v>34203085</v>
      </c>
      <c r="G594" s="1">
        <v>1.83</v>
      </c>
      <c r="H594" s="1">
        <v>48.303446525401839</v>
      </c>
      <c r="I594" s="1">
        <v>-24.43876109129112</v>
      </c>
      <c r="J594" s="1">
        <v>9.6905891038249159</v>
      </c>
      <c r="K594" s="1">
        <v>-45.988476656369343</v>
      </c>
      <c r="L594" s="1">
        <v>44.265470013453076</v>
      </c>
      <c r="M594" s="1">
        <v>143.04750061035156</v>
      </c>
      <c r="N594" s="1">
        <v>0.85275535583496087</v>
      </c>
      <c r="O594" s="1">
        <v>0.9329846938775509</v>
      </c>
      <c r="P594" s="1">
        <v>0.79560769461612291</v>
      </c>
      <c r="Q594" s="1">
        <v>0.81913303375244129</v>
      </c>
      <c r="R594" s="1">
        <v>0.96533691062631943</v>
      </c>
      <c r="S594" s="1">
        <v>0.79073935219454627</v>
      </c>
      <c r="T594" s="1">
        <v>0.79560769461612291</v>
      </c>
      <c r="U594" s="1">
        <v>0.79073935219454627</v>
      </c>
      <c r="V594" s="1">
        <v>406.790663</v>
      </c>
      <c r="W594" s="1">
        <v>255.106009</v>
      </c>
      <c r="X594" s="1">
        <v>262.000766</v>
      </c>
      <c r="Y594" s="1">
        <v>74463.375599999999</v>
      </c>
      <c r="Z594" s="7">
        <v>3.5851609310999999</v>
      </c>
      <c r="AA594" s="7">
        <v>3.2018596663999999</v>
      </c>
      <c r="AB594" s="7" t="s">
        <v>444</v>
      </c>
      <c r="AC594" s="7" t="s">
        <v>445</v>
      </c>
      <c r="AD594" s="7">
        <v>3.5326534075999998</v>
      </c>
    </row>
    <row r="595" spans="1:30" x14ac:dyDescent="0.25">
      <c r="A595" s="1">
        <v>264026</v>
      </c>
      <c r="B595" s="1">
        <v>20007000</v>
      </c>
      <c r="C595" s="1">
        <v>9221179</v>
      </c>
      <c r="D595" s="1">
        <v>281049</v>
      </c>
      <c r="E595" s="1" t="s">
        <v>515</v>
      </c>
      <c r="F595" s="1">
        <v>34203085</v>
      </c>
      <c r="G595" s="1">
        <v>1.83</v>
      </c>
      <c r="H595" s="1">
        <v>58.696239699870162</v>
      </c>
      <c r="I595" s="1">
        <v>-30.890329913205115</v>
      </c>
      <c r="J595" s="1">
        <v>10.523757651218574</v>
      </c>
      <c r="K595" s="1">
        <v>-55.466569402185591</v>
      </c>
      <c r="L595" s="1">
        <v>54.207421637633836</v>
      </c>
      <c r="M595" s="1">
        <v>133.54750061035156</v>
      </c>
      <c r="N595" s="1">
        <v>0.87311249869210372</v>
      </c>
      <c r="O595" s="1">
        <v>0.9329846938775509</v>
      </c>
      <c r="P595" s="1">
        <v>0.8146005973129159</v>
      </c>
      <c r="Q595" s="1">
        <v>0.84966874803815551</v>
      </c>
      <c r="R595" s="1">
        <v>0.96533691062631943</v>
      </c>
      <c r="S595" s="1">
        <v>0.8202166042868857</v>
      </c>
      <c r="T595" s="1">
        <v>0.8146005973129159</v>
      </c>
      <c r="U595" s="1">
        <v>0.8202166042868857</v>
      </c>
      <c r="V595" s="1">
        <v>406.790663</v>
      </c>
      <c r="W595" s="1">
        <v>255.106009</v>
      </c>
      <c r="X595" s="1">
        <v>262.000766</v>
      </c>
      <c r="Y595" s="1">
        <v>74463.375599999999</v>
      </c>
      <c r="Z595" s="7">
        <v>2.8335988142000001</v>
      </c>
      <c r="AA595" s="7">
        <v>2.5404228341000001</v>
      </c>
      <c r="AB595" s="7" t="s">
        <v>444</v>
      </c>
      <c r="AC595" s="7" t="s">
        <v>445</v>
      </c>
      <c r="AD595" s="7">
        <v>2.8478309146999998</v>
      </c>
    </row>
    <row r="596" spans="1:30" x14ac:dyDescent="0.25">
      <c r="A596" s="1">
        <v>264027</v>
      </c>
      <c r="B596" s="1">
        <v>20007000</v>
      </c>
      <c r="C596" s="1">
        <v>9221173</v>
      </c>
      <c r="D596" s="1">
        <v>281048</v>
      </c>
      <c r="E596" s="1" t="s">
        <v>513</v>
      </c>
      <c r="F596" s="1">
        <v>34203085</v>
      </c>
      <c r="G596" s="1">
        <v>1.83</v>
      </c>
      <c r="H596" s="1">
        <v>56.024813111240618</v>
      </c>
      <c r="I596" s="1">
        <v>-28.814082552430357</v>
      </c>
      <c r="J596" s="1">
        <v>10.859075229730987</v>
      </c>
      <c r="K596" s="1">
        <v>-53.064553609763529</v>
      </c>
      <c r="L596" s="1">
        <v>51.465438192972783</v>
      </c>
      <c r="M596" s="1">
        <v>148.28250122070313</v>
      </c>
      <c r="N596" s="1">
        <v>0.84153749738420758</v>
      </c>
      <c r="O596" s="1">
        <v>0.9329846938775509</v>
      </c>
      <c r="P596" s="1">
        <v>0.78514160438348524</v>
      </c>
      <c r="Q596" s="1">
        <v>0.80230624607631129</v>
      </c>
      <c r="R596" s="1">
        <v>0.96533691062631943</v>
      </c>
      <c r="S596" s="1">
        <v>0.77449583296350599</v>
      </c>
      <c r="T596" s="1">
        <v>0.78514160438348524</v>
      </c>
      <c r="U596" s="1">
        <v>0.77449583296350599</v>
      </c>
      <c r="V596" s="1">
        <v>406.790663</v>
      </c>
      <c r="W596" s="1">
        <v>255.106009</v>
      </c>
      <c r="X596" s="1">
        <v>262.000766</v>
      </c>
      <c r="Y596" s="1">
        <v>74463.375599999999</v>
      </c>
      <c r="Z596" s="7">
        <v>2.8918223224999999</v>
      </c>
      <c r="AA596" s="7">
        <v>2.5751005682999999</v>
      </c>
      <c r="AB596" s="7" t="s">
        <v>444</v>
      </c>
      <c r="AC596" s="7" t="s">
        <v>445</v>
      </c>
      <c r="AD596" s="7">
        <v>2.8765557754</v>
      </c>
    </row>
    <row r="597" spans="1:30" x14ac:dyDescent="0.25">
      <c r="A597" s="1">
        <v>270319</v>
      </c>
      <c r="B597" s="1">
        <v>20008000</v>
      </c>
      <c r="C597" s="1">
        <v>9221179</v>
      </c>
      <c r="D597" s="1">
        <v>281058</v>
      </c>
      <c r="E597" s="1" t="s">
        <v>515</v>
      </c>
      <c r="F597" s="1">
        <v>34203085</v>
      </c>
      <c r="G597" s="1">
        <v>1.83</v>
      </c>
      <c r="H597" s="1">
        <v>54.479290993689666</v>
      </c>
      <c r="I597" s="1">
        <v>-31.82554796314863</v>
      </c>
      <c r="J597" s="1">
        <v>6.8098930877983577</v>
      </c>
      <c r="K597" s="1">
        <v>-51.97767659464759</v>
      </c>
      <c r="L597" s="1">
        <v>51.41562975942049</v>
      </c>
      <c r="M597" s="1">
        <v>133.54750061035156</v>
      </c>
      <c r="N597" s="1">
        <v>0.87311249869210372</v>
      </c>
      <c r="O597" s="1">
        <v>0.9329846938775509</v>
      </c>
      <c r="P597" s="1">
        <v>0.8146005973129159</v>
      </c>
      <c r="Q597" s="1">
        <v>0.84966874803815551</v>
      </c>
      <c r="R597" s="1">
        <v>0.96533691062631943</v>
      </c>
      <c r="S597" s="1">
        <v>0.8202166042868857</v>
      </c>
      <c r="T597" s="1">
        <v>0.8146005973129159</v>
      </c>
      <c r="U597" s="1">
        <v>0.8202166042868857</v>
      </c>
      <c r="V597" s="1">
        <v>406.790663</v>
      </c>
      <c r="W597" s="1">
        <v>255.106009</v>
      </c>
      <c r="X597" s="1">
        <v>262.000766</v>
      </c>
      <c r="Y597" s="1">
        <v>74463.375599999999</v>
      </c>
      <c r="Z597" s="7">
        <v>3.0417575021999999</v>
      </c>
      <c r="AA597" s="7">
        <v>2.8144679109999999</v>
      </c>
      <c r="AB597" s="7" t="s">
        <v>444</v>
      </c>
      <c r="AC597" s="7" t="s">
        <v>445</v>
      </c>
      <c r="AD597" s="7">
        <v>3.1061085154999999</v>
      </c>
    </row>
    <row r="598" spans="1:30" x14ac:dyDescent="0.25">
      <c r="A598" s="1">
        <v>270320</v>
      </c>
      <c r="B598" s="1">
        <v>20008000</v>
      </c>
      <c r="C598" s="1">
        <v>9221173</v>
      </c>
      <c r="D598" s="1">
        <v>281057</v>
      </c>
      <c r="E598" s="1" t="s">
        <v>513</v>
      </c>
      <c r="F598" s="1">
        <v>34203085</v>
      </c>
      <c r="G598" s="1">
        <v>1.83</v>
      </c>
      <c r="H598" s="1">
        <v>51.803253022652349</v>
      </c>
      <c r="I598" s="1">
        <v>-29.781350521051522</v>
      </c>
      <c r="J598" s="1">
        <v>7.1498220487185371</v>
      </c>
      <c r="K598" s="1">
        <v>-49.543610883547885</v>
      </c>
      <c r="L598" s="1">
        <v>48.628721920484416</v>
      </c>
      <c r="M598" s="1">
        <v>148.28250122070313</v>
      </c>
      <c r="N598" s="1">
        <v>0.84153749738420758</v>
      </c>
      <c r="O598" s="1">
        <v>0.9329846938775509</v>
      </c>
      <c r="P598" s="1">
        <v>0.78514160438348524</v>
      </c>
      <c r="Q598" s="1">
        <v>0.80230624607631129</v>
      </c>
      <c r="R598" s="1">
        <v>0.96533691062631943</v>
      </c>
      <c r="S598" s="1">
        <v>0.77449583296350599</v>
      </c>
      <c r="T598" s="1">
        <v>0.78514160438348524</v>
      </c>
      <c r="U598" s="1">
        <v>0.77449583296350599</v>
      </c>
      <c r="V598" s="1">
        <v>406.790663</v>
      </c>
      <c r="W598" s="1">
        <v>255.106009</v>
      </c>
      <c r="X598" s="1">
        <v>262.000766</v>
      </c>
      <c r="Y598" s="1">
        <v>74463.375599999999</v>
      </c>
      <c r="Z598" s="7">
        <v>3.1188485586999999</v>
      </c>
      <c r="AA598" s="7">
        <v>2.8664433120999999</v>
      </c>
      <c r="AB598" s="7" t="s">
        <v>444</v>
      </c>
      <c r="AC598" s="7" t="s">
        <v>445</v>
      </c>
      <c r="AD598" s="7">
        <v>3.1520530720000002</v>
      </c>
    </row>
    <row r="599" spans="1:30" x14ac:dyDescent="0.25">
      <c r="A599" s="1">
        <v>270321</v>
      </c>
      <c r="B599" s="1">
        <v>20008000</v>
      </c>
      <c r="C599" s="1">
        <v>9221170</v>
      </c>
      <c r="D599" s="1">
        <v>281056</v>
      </c>
      <c r="E599" s="1" t="s">
        <v>513</v>
      </c>
      <c r="F599" s="1">
        <v>34203085</v>
      </c>
      <c r="G599" s="1">
        <v>1.83</v>
      </c>
      <c r="H599" s="1">
        <v>44.108303898280177</v>
      </c>
      <c r="I599" s="1">
        <v>-25.356593199560763</v>
      </c>
      <c r="J599" s="1">
        <v>5.9549201048385481</v>
      </c>
      <c r="K599" s="1">
        <v>-42.516971564281278</v>
      </c>
      <c r="L599" s="1">
        <v>41.458461580677074</v>
      </c>
      <c r="M599" s="1">
        <v>143.04750061035156</v>
      </c>
      <c r="N599" s="1">
        <v>0.85275535583496087</v>
      </c>
      <c r="O599" s="1">
        <v>0.9329846938775509</v>
      </c>
      <c r="P599" s="1">
        <v>0.79560769461612291</v>
      </c>
      <c r="Q599" s="1">
        <v>0.81913303375244129</v>
      </c>
      <c r="R599" s="1">
        <v>0.96533691062631943</v>
      </c>
      <c r="S599" s="1">
        <v>0.79073935219454627</v>
      </c>
      <c r="T599" s="1">
        <v>0.79560769461612291</v>
      </c>
      <c r="U599" s="1">
        <v>0.79073935219454627</v>
      </c>
      <c r="V599" s="1">
        <v>406.790663</v>
      </c>
      <c r="W599" s="1">
        <v>255.106009</v>
      </c>
      <c r="X599" s="1">
        <v>262.000766</v>
      </c>
      <c r="Y599" s="1">
        <v>74463.375599999999</v>
      </c>
      <c r="Z599" s="7">
        <v>3.8956062517999999</v>
      </c>
      <c r="AA599" s="7">
        <v>3.6014987149</v>
      </c>
      <c r="AB599" s="7" t="s">
        <v>444</v>
      </c>
      <c r="AC599" s="7" t="s">
        <v>445</v>
      </c>
      <c r="AD599" s="7">
        <v>3.9027439573999998</v>
      </c>
    </row>
    <row r="600" spans="1:30" x14ac:dyDescent="0.25">
      <c r="A600" s="1">
        <v>277697</v>
      </c>
      <c r="B600" s="1">
        <v>20009000</v>
      </c>
      <c r="C600" s="1">
        <v>9221170</v>
      </c>
      <c r="D600" s="1">
        <v>281068</v>
      </c>
      <c r="E600" s="1" t="s">
        <v>513</v>
      </c>
      <c r="F600" s="1">
        <v>34203085</v>
      </c>
      <c r="G600" s="1">
        <v>1.83</v>
      </c>
      <c r="H600" s="1">
        <v>44.750998579609032</v>
      </c>
      <c r="I600" s="1">
        <v>-22.588483672734743</v>
      </c>
      <c r="J600" s="1">
        <v>7.6301732990643156</v>
      </c>
      <c r="K600" s="1">
        <v>-42.010530344571443</v>
      </c>
      <c r="L600" s="1">
        <v>41.466813037924155</v>
      </c>
      <c r="M600" s="1">
        <v>143.04750061035156</v>
      </c>
      <c r="N600" s="1">
        <v>0.85275535583496087</v>
      </c>
      <c r="O600" s="1">
        <v>0.9329846938775509</v>
      </c>
      <c r="P600" s="1">
        <v>0.79560769461612291</v>
      </c>
      <c r="Q600" s="1">
        <v>0.81913303375244129</v>
      </c>
      <c r="R600" s="1">
        <v>0.96533691062631943</v>
      </c>
      <c r="S600" s="1">
        <v>0.79073935219454627</v>
      </c>
      <c r="T600" s="1">
        <v>0.79560769461612291</v>
      </c>
      <c r="U600" s="1">
        <v>0.79073935219454627</v>
      </c>
      <c r="V600" s="1">
        <v>406.790663</v>
      </c>
      <c r="W600" s="1">
        <v>255.106009</v>
      </c>
      <c r="X600" s="1">
        <v>262.000766</v>
      </c>
      <c r="Y600" s="1">
        <v>74463.375599999999</v>
      </c>
      <c r="Z600" s="7">
        <v>3.8946202718</v>
      </c>
      <c r="AA600" s="7">
        <v>3.5354139605000001</v>
      </c>
      <c r="AB600" s="7" t="s">
        <v>444</v>
      </c>
      <c r="AC600" s="7" t="s">
        <v>445</v>
      </c>
      <c r="AD600" s="7">
        <v>3.9618470348999999</v>
      </c>
    </row>
    <row r="601" spans="1:30" x14ac:dyDescent="0.25">
      <c r="A601" s="1">
        <v>277698</v>
      </c>
      <c r="B601" s="1">
        <v>20009000</v>
      </c>
      <c r="C601" s="1">
        <v>9221163</v>
      </c>
      <c r="D601" s="1">
        <v>281067</v>
      </c>
      <c r="E601" s="1" t="s">
        <v>512</v>
      </c>
      <c r="F601" s="1">
        <v>34203085</v>
      </c>
      <c r="G601" s="1">
        <v>1.83</v>
      </c>
      <c r="H601" s="1">
        <v>74.613613221780398</v>
      </c>
      <c r="I601" s="1">
        <v>-35.301426367415161</v>
      </c>
      <c r="J601" s="1">
        <v>13.92130563562656</v>
      </c>
      <c r="K601" s="1">
        <v>-71.557001610121077</v>
      </c>
      <c r="L601" s="1">
        <v>68.71881273398121</v>
      </c>
      <c r="M601" s="1">
        <v>157.46249389648438</v>
      </c>
      <c r="N601" s="1">
        <v>0.81230456542968754</v>
      </c>
      <c r="O601" s="1">
        <v>0.9329846938775509</v>
      </c>
      <c r="P601" s="1">
        <v>0.75786772631275401</v>
      </c>
      <c r="Q601" s="1">
        <v>0.76922729492187503</v>
      </c>
      <c r="R601" s="1">
        <v>0.96533691062631943</v>
      </c>
      <c r="S601" s="1">
        <v>0.74256350044932351</v>
      </c>
      <c r="T601" s="1">
        <v>0.75786772631275401</v>
      </c>
      <c r="U601" s="1">
        <v>0.74256350044932351</v>
      </c>
      <c r="V601" s="1">
        <v>406.790663</v>
      </c>
      <c r="W601" s="1">
        <v>255.106009</v>
      </c>
      <c r="X601" s="1">
        <v>262.000766</v>
      </c>
      <c r="Y601" s="1">
        <v>74463.375599999999</v>
      </c>
      <c r="Z601" s="7">
        <v>1.8134451589</v>
      </c>
      <c r="AA601" s="7">
        <v>1.5911707349999999</v>
      </c>
      <c r="AB601" s="7" t="s">
        <v>444</v>
      </c>
      <c r="AC601" s="7" t="s">
        <v>445</v>
      </c>
      <c r="AD601" s="7">
        <v>1.7748776549</v>
      </c>
    </row>
    <row r="602" spans="1:30" x14ac:dyDescent="0.25">
      <c r="A602" s="1">
        <v>277699</v>
      </c>
      <c r="B602" s="1">
        <v>20009000</v>
      </c>
      <c r="C602" s="1">
        <v>9221162</v>
      </c>
      <c r="D602" s="1">
        <v>281066</v>
      </c>
      <c r="E602" s="1" t="s">
        <v>514</v>
      </c>
      <c r="F602" s="1">
        <v>34203085</v>
      </c>
      <c r="G602" s="1">
        <v>1.83</v>
      </c>
      <c r="H602" s="1">
        <v>83.060162566321083</v>
      </c>
      <c r="I602" s="1">
        <v>-42.938071968757001</v>
      </c>
      <c r="J602" s="1">
        <v>10.690509219616013</v>
      </c>
      <c r="K602" s="1">
        <v>-79.08894596525117</v>
      </c>
      <c r="L602" s="1">
        <v>78.265017909515592</v>
      </c>
      <c r="M602" s="1">
        <v>148.04998779296875</v>
      </c>
      <c r="N602" s="1">
        <v>0.84203574044363827</v>
      </c>
      <c r="O602" s="1">
        <v>0.9329846938775509</v>
      </c>
      <c r="P602" s="1">
        <v>0.78560645753176472</v>
      </c>
      <c r="Q602" s="1">
        <v>0.80305361066545755</v>
      </c>
      <c r="R602" s="1">
        <v>0.96533691062631943</v>
      </c>
      <c r="S602" s="1">
        <v>0.77521729158710395</v>
      </c>
      <c r="T602" s="1">
        <v>0.78560645753176472</v>
      </c>
      <c r="U602" s="1">
        <v>0.77521729158710395</v>
      </c>
      <c r="V602" s="1">
        <v>406.790663</v>
      </c>
      <c r="W602" s="1">
        <v>255.106009</v>
      </c>
      <c r="X602" s="1">
        <v>262.000766</v>
      </c>
      <c r="Y602" s="1">
        <v>74463.375599999999</v>
      </c>
      <c r="Z602" s="7">
        <v>1.5606961242999999</v>
      </c>
      <c r="AA602" s="7">
        <v>1.4128646252999999</v>
      </c>
      <c r="AB602" s="7" t="s">
        <v>444</v>
      </c>
      <c r="AC602" s="7" t="s">
        <v>445</v>
      </c>
      <c r="AD602" s="7">
        <v>1.6025064709000001</v>
      </c>
    </row>
    <row r="603" spans="1:30" x14ac:dyDescent="0.25">
      <c r="A603" s="1">
        <v>277700</v>
      </c>
      <c r="B603" s="1">
        <v>20009000</v>
      </c>
      <c r="C603" s="1">
        <v>9221161</v>
      </c>
      <c r="D603" s="1">
        <v>281065</v>
      </c>
      <c r="E603" s="1" t="s">
        <v>516</v>
      </c>
      <c r="F603" s="1">
        <v>34203085</v>
      </c>
      <c r="G603" s="1">
        <v>1.83</v>
      </c>
      <c r="H603" s="1">
        <v>81.007406139820432</v>
      </c>
      <c r="I603" s="1">
        <v>-22.990693796429142</v>
      </c>
      <c r="J603" s="1">
        <v>28.726916341422928</v>
      </c>
      <c r="K603" s="1">
        <v>-76.799997740610863</v>
      </c>
      <c r="L603" s="1">
        <v>71.140626221911575</v>
      </c>
      <c r="M603" s="1">
        <v>118.56999969482422</v>
      </c>
      <c r="N603" s="1">
        <v>0.90319736882259993</v>
      </c>
      <c r="O603" s="1">
        <v>0.9329846938775509</v>
      </c>
      <c r="P603" s="1">
        <v>0.84266932066196287</v>
      </c>
      <c r="Q603" s="1">
        <v>0.89511579011615949</v>
      </c>
      <c r="R603" s="1">
        <v>0.96533691062631943</v>
      </c>
      <c r="S603" s="1">
        <v>0.86408831148357035</v>
      </c>
      <c r="T603" s="1">
        <v>0.84266932066196287</v>
      </c>
      <c r="U603" s="1">
        <v>0.86408831148357035</v>
      </c>
      <c r="V603" s="1">
        <v>406.790663</v>
      </c>
      <c r="W603" s="1">
        <v>255.106009</v>
      </c>
      <c r="X603" s="1">
        <v>262.000766</v>
      </c>
      <c r="Y603" s="1">
        <v>74463.375599999999</v>
      </c>
      <c r="Z603" s="7">
        <v>2.0217615267000002</v>
      </c>
      <c r="AA603" s="7">
        <v>1.6537080687000001</v>
      </c>
      <c r="AB603" s="7" t="s">
        <v>444</v>
      </c>
      <c r="AC603" s="7" t="s">
        <v>445</v>
      </c>
      <c r="AD603" s="7">
        <v>1.8747397655</v>
      </c>
    </row>
    <row r="604" spans="1:30" x14ac:dyDescent="0.25">
      <c r="A604" s="1">
        <v>286089</v>
      </c>
      <c r="B604" s="1">
        <v>20010000</v>
      </c>
      <c r="C604" s="1">
        <v>9221170</v>
      </c>
      <c r="D604" s="1">
        <v>281078</v>
      </c>
      <c r="E604" s="1" t="s">
        <v>513</v>
      </c>
      <c r="F604" s="1">
        <v>34203085</v>
      </c>
      <c r="G604" s="1">
        <v>1.83</v>
      </c>
      <c r="H604" s="1">
        <v>38.833775311845834</v>
      </c>
      <c r="I604" s="1">
        <v>-28.895639772959719</v>
      </c>
      <c r="J604" s="1">
        <v>-3.2906167703899207</v>
      </c>
      <c r="K604" s="1">
        <v>-35.628417336831745</v>
      </c>
      <c r="L604" s="1">
        <v>40.579626427877685</v>
      </c>
      <c r="M604" s="1">
        <v>143.04750061035156</v>
      </c>
      <c r="N604" s="1">
        <v>0.85275535583496087</v>
      </c>
      <c r="O604" s="1">
        <v>0.9329846938775509</v>
      </c>
      <c r="P604" s="1">
        <v>0.79560769461612291</v>
      </c>
      <c r="Q604" s="1">
        <v>0.81913303375244129</v>
      </c>
      <c r="R604" s="1">
        <v>0.96533691062631943</v>
      </c>
      <c r="S604" s="1">
        <v>0.79073935219454627</v>
      </c>
      <c r="T604" s="1">
        <v>0.79560769461612291</v>
      </c>
      <c r="U604" s="1">
        <v>0.79073935219454627</v>
      </c>
      <c r="V604" s="1">
        <v>406.790663</v>
      </c>
      <c r="W604" s="1">
        <v>255.106009</v>
      </c>
      <c r="X604" s="1">
        <v>262.000766</v>
      </c>
      <c r="Y604" s="1">
        <v>74463.375599999999</v>
      </c>
      <c r="Z604" s="7">
        <v>4.0016306598</v>
      </c>
      <c r="AA604" s="7">
        <v>4.2264891083</v>
      </c>
      <c r="AB604" s="7" t="s">
        <v>444</v>
      </c>
      <c r="AC604" s="7">
        <v>62.346734052999999</v>
      </c>
      <c r="AD604" s="7">
        <v>4.8506619435999996</v>
      </c>
    </row>
    <row r="605" spans="1:30" x14ac:dyDescent="0.25">
      <c r="A605" s="1">
        <v>286090</v>
      </c>
      <c r="B605" s="1">
        <v>20010000</v>
      </c>
      <c r="C605" s="1">
        <v>9221163</v>
      </c>
      <c r="D605" s="1">
        <v>281077</v>
      </c>
      <c r="E605" s="1" t="s">
        <v>512</v>
      </c>
      <c r="F605" s="1">
        <v>34203085</v>
      </c>
      <c r="G605" s="1">
        <v>1.83</v>
      </c>
      <c r="H605" s="1">
        <v>68.712372760931444</v>
      </c>
      <c r="I605" s="1">
        <v>-41.71645043756233</v>
      </c>
      <c r="J605" s="1">
        <v>2.9845319049408996</v>
      </c>
      <c r="K605" s="1">
        <v>-65.067019778142011</v>
      </c>
      <c r="L605" s="1">
        <v>67.269870055509571</v>
      </c>
      <c r="M605" s="1">
        <v>157.46249389648438</v>
      </c>
      <c r="N605" s="1">
        <v>0.81230456542968754</v>
      </c>
      <c r="O605" s="1">
        <v>0.9329846938775509</v>
      </c>
      <c r="P605" s="1">
        <v>0.75786772631275401</v>
      </c>
      <c r="Q605" s="1">
        <v>0.76922729492187503</v>
      </c>
      <c r="R605" s="1">
        <v>0.96533691062631943</v>
      </c>
      <c r="S605" s="1">
        <v>0.74256350044932351</v>
      </c>
      <c r="T605" s="1">
        <v>0.75786772631275401</v>
      </c>
      <c r="U605" s="1">
        <v>0.74256350044932351</v>
      </c>
      <c r="V605" s="1">
        <v>406.790663</v>
      </c>
      <c r="W605" s="1">
        <v>255.106009</v>
      </c>
      <c r="X605" s="1">
        <v>262.000766</v>
      </c>
      <c r="Y605" s="1">
        <v>74463.375599999999</v>
      </c>
      <c r="Z605" s="7">
        <v>1.8740446629</v>
      </c>
      <c r="AA605" s="7">
        <v>1.8137088452000001</v>
      </c>
      <c r="AB605" s="7" t="s">
        <v>444</v>
      </c>
      <c r="AC605" s="7" t="s">
        <v>445</v>
      </c>
      <c r="AD605" s="7">
        <v>2.0516523654999999</v>
      </c>
    </row>
    <row r="606" spans="1:30" x14ac:dyDescent="0.25">
      <c r="A606" s="1">
        <v>286091</v>
      </c>
      <c r="B606" s="1">
        <v>20010000</v>
      </c>
      <c r="C606" s="1">
        <v>9221162</v>
      </c>
      <c r="D606" s="1">
        <v>281076</v>
      </c>
      <c r="E606" s="1" t="s">
        <v>514</v>
      </c>
      <c r="F606" s="1">
        <v>34203085</v>
      </c>
      <c r="G606" s="1">
        <v>1.83</v>
      </c>
      <c r="H606" s="1">
        <v>77.154049160295628</v>
      </c>
      <c r="I606" s="1">
        <v>-49.345808275127261</v>
      </c>
      <c r="J606" s="1">
        <v>-0.24139156589314131</v>
      </c>
      <c r="K606" s="1">
        <v>-72.60625189704902</v>
      </c>
      <c r="L606" s="1">
        <v>77.276170068327872</v>
      </c>
      <c r="M606" s="1">
        <v>148.04998779296875</v>
      </c>
      <c r="N606" s="1">
        <v>0.84203574044363827</v>
      </c>
      <c r="O606" s="1">
        <v>0.9329846938775509</v>
      </c>
      <c r="P606" s="1">
        <v>0.78560645753176472</v>
      </c>
      <c r="Q606" s="1">
        <v>0.80305361066545755</v>
      </c>
      <c r="R606" s="1">
        <v>0.96533691062631943</v>
      </c>
      <c r="S606" s="1">
        <v>0.77521729158710395</v>
      </c>
      <c r="T606" s="1">
        <v>0.78560645753176472</v>
      </c>
      <c r="U606" s="1">
        <v>0.77521729158710395</v>
      </c>
      <c r="V606" s="1">
        <v>406.790663</v>
      </c>
      <c r="W606" s="1">
        <v>255.106009</v>
      </c>
      <c r="X606" s="1">
        <v>262.000766</v>
      </c>
      <c r="Y606" s="1">
        <v>74463.375599999999</v>
      </c>
      <c r="Z606" s="7">
        <v>1.5934635198</v>
      </c>
      <c r="AA606" s="7">
        <v>1.5975685036</v>
      </c>
      <c r="AB606" s="7" t="s">
        <v>444</v>
      </c>
      <c r="AC606" s="7">
        <v>851.67889491999995</v>
      </c>
      <c r="AD606" s="7">
        <v>1.8348728693</v>
      </c>
    </row>
    <row r="607" spans="1:30" x14ac:dyDescent="0.25">
      <c r="A607" s="1">
        <v>286092</v>
      </c>
      <c r="B607" s="1">
        <v>20010000</v>
      </c>
      <c r="C607" s="1">
        <v>9221161</v>
      </c>
      <c r="D607" s="1">
        <v>281075</v>
      </c>
      <c r="E607" s="1" t="s">
        <v>516</v>
      </c>
      <c r="F607" s="1">
        <v>34203085</v>
      </c>
      <c r="G607" s="1">
        <v>1.83</v>
      </c>
      <c r="H607" s="1">
        <v>75.086698930301139</v>
      </c>
      <c r="I607" s="1">
        <v>-29.43337800852963</v>
      </c>
      <c r="J607" s="1">
        <v>17.809608968557498</v>
      </c>
      <c r="K607" s="1">
        <v>-70.282356157528596</v>
      </c>
      <c r="L607" s="1">
        <v>67.961613116492927</v>
      </c>
      <c r="M607" s="1">
        <v>118.56999969482422</v>
      </c>
      <c r="N607" s="1">
        <v>0.90319736882259993</v>
      </c>
      <c r="O607" s="1">
        <v>0.9329846938775509</v>
      </c>
      <c r="P607" s="1">
        <v>0.84266932066196287</v>
      </c>
      <c r="Q607" s="1">
        <v>0.89511579011615949</v>
      </c>
      <c r="R607" s="1">
        <v>0.96533691062631943</v>
      </c>
      <c r="S607" s="1">
        <v>0.86408831148357035</v>
      </c>
      <c r="T607" s="1">
        <v>0.84266932066196287</v>
      </c>
      <c r="U607" s="1">
        <v>0.86408831148357035</v>
      </c>
      <c r="V607" s="1">
        <v>406.790663</v>
      </c>
      <c r="W607" s="1">
        <v>255.106009</v>
      </c>
      <c r="X607" s="1">
        <v>262.000766</v>
      </c>
      <c r="Y607" s="1">
        <v>74463.375599999999</v>
      </c>
      <c r="Z607" s="7">
        <v>2.163109253</v>
      </c>
      <c r="AA607" s="7">
        <v>1.8629572263</v>
      </c>
      <c r="AB607" s="7" t="s">
        <v>444</v>
      </c>
      <c r="AC607" s="7" t="s">
        <v>445</v>
      </c>
      <c r="AD607" s="7">
        <v>2.1413290557</v>
      </c>
    </row>
    <row r="608" spans="1:30" x14ac:dyDescent="0.25">
      <c r="A608" s="1">
        <v>292313</v>
      </c>
      <c r="B608" s="1">
        <v>20011000</v>
      </c>
      <c r="C608" s="1">
        <v>9221173</v>
      </c>
      <c r="D608" s="1">
        <v>281086</v>
      </c>
      <c r="E608" s="1" t="s">
        <v>513</v>
      </c>
      <c r="F608" s="1">
        <v>34203085</v>
      </c>
      <c r="G608" s="1">
        <v>1.83</v>
      </c>
      <c r="H608" s="1">
        <v>57.851120891720392</v>
      </c>
      <c r="I608" s="1">
        <v>-29.084809271644794</v>
      </c>
      <c r="J608" s="1">
        <v>11.639370296664637</v>
      </c>
      <c r="K608" s="1">
        <v>-54.524780332344584</v>
      </c>
      <c r="L608" s="1">
        <v>53.002002900041077</v>
      </c>
      <c r="M608" s="1">
        <v>148.28250122070313</v>
      </c>
      <c r="N608" s="1">
        <v>0.84153749738420758</v>
      </c>
      <c r="O608" s="1">
        <v>0.9329846938775509</v>
      </c>
      <c r="P608" s="1">
        <v>0.78514160438348524</v>
      </c>
      <c r="Q608" s="1">
        <v>0.80230624607631129</v>
      </c>
      <c r="R608" s="1">
        <v>0.96533691062631943</v>
      </c>
      <c r="S608" s="1">
        <v>0.77449583296350599</v>
      </c>
      <c r="T608" s="1">
        <v>0.78514160438348524</v>
      </c>
      <c r="U608" s="1">
        <v>0.77449583296350599</v>
      </c>
      <c r="V608" s="1">
        <v>406.790663</v>
      </c>
      <c r="W608" s="1">
        <v>255.106009</v>
      </c>
      <c r="X608" s="1">
        <v>262.000766</v>
      </c>
      <c r="Y608" s="1">
        <v>74463.375599999999</v>
      </c>
      <c r="Z608" s="7">
        <v>2.7789957027000001</v>
      </c>
      <c r="AA608" s="7">
        <v>2.4622378633999999</v>
      </c>
      <c r="AB608" s="7" t="s">
        <v>444</v>
      </c>
      <c r="AC608" s="7" t="s">
        <v>445</v>
      </c>
      <c r="AD608" s="7">
        <v>2.7727378361000001</v>
      </c>
    </row>
    <row r="609" spans="1:30" x14ac:dyDescent="0.25">
      <c r="A609" s="1">
        <v>292314</v>
      </c>
      <c r="B609" s="1">
        <v>20011000</v>
      </c>
      <c r="C609" s="1">
        <v>9221170</v>
      </c>
      <c r="D609" s="1">
        <v>281085</v>
      </c>
      <c r="E609" s="1" t="s">
        <v>513</v>
      </c>
      <c r="F609" s="1">
        <v>34203085</v>
      </c>
      <c r="G609" s="1">
        <v>1.83</v>
      </c>
      <c r="H609" s="1">
        <v>50.129782808873635</v>
      </c>
      <c r="I609" s="1">
        <v>-24.709014672100359</v>
      </c>
      <c r="J609" s="1">
        <v>10.470857376400916</v>
      </c>
      <c r="K609" s="1">
        <v>-47.449178225989961</v>
      </c>
      <c r="L609" s="1">
        <v>45.804884635824919</v>
      </c>
      <c r="M609" s="1">
        <v>143.04750061035156</v>
      </c>
      <c r="N609" s="1">
        <v>0.85275535583496087</v>
      </c>
      <c r="O609" s="1">
        <v>0.9329846938775509</v>
      </c>
      <c r="P609" s="1">
        <v>0.79560769461612291</v>
      </c>
      <c r="Q609" s="1">
        <v>0.81913303375244129</v>
      </c>
      <c r="R609" s="1">
        <v>0.96533691062631943</v>
      </c>
      <c r="S609" s="1">
        <v>0.79073935219454627</v>
      </c>
      <c r="T609" s="1">
        <v>0.79560769461612291</v>
      </c>
      <c r="U609" s="1">
        <v>0.79073935219454627</v>
      </c>
      <c r="V609" s="1">
        <v>406.790663</v>
      </c>
      <c r="W609" s="1">
        <v>255.106009</v>
      </c>
      <c r="X609" s="1">
        <v>262.000766</v>
      </c>
      <c r="Y609" s="1">
        <v>74463.375599999999</v>
      </c>
      <c r="Z609" s="7">
        <v>3.4310624362</v>
      </c>
      <c r="AA609" s="7">
        <v>3.0487768414</v>
      </c>
      <c r="AB609" s="7" t="s">
        <v>444</v>
      </c>
      <c r="AC609" s="7" t="s">
        <v>445</v>
      </c>
      <c r="AD609" s="7">
        <v>3.3931177149999998</v>
      </c>
    </row>
    <row r="610" spans="1:30" x14ac:dyDescent="0.25">
      <c r="A610" s="1">
        <v>299761</v>
      </c>
      <c r="B610" s="1">
        <v>20012000</v>
      </c>
      <c r="C610" s="1">
        <v>9221203</v>
      </c>
      <c r="D610" s="1">
        <v>281095</v>
      </c>
      <c r="E610" s="1" t="s">
        <v>517</v>
      </c>
      <c r="F610" s="1">
        <v>34203085</v>
      </c>
      <c r="G610" s="1">
        <v>1.83</v>
      </c>
      <c r="H610" s="1">
        <v>8.8066182544219629</v>
      </c>
      <c r="I610" s="1">
        <v>-7.0855473048192703</v>
      </c>
      <c r="J610" s="1">
        <v>-1.4136328476835827</v>
      </c>
      <c r="K610" s="1">
        <v>-9.5249190298989159</v>
      </c>
      <c r="L610" s="1">
        <v>9.5922901500474165</v>
      </c>
      <c r="M610" s="1">
        <v>64.709999084472656</v>
      </c>
      <c r="N610" s="1">
        <v>0.96357500076293945</v>
      </c>
      <c r="O610" s="1">
        <v>0.9329846938775509</v>
      </c>
      <c r="P610" s="1">
        <v>0.89900072711487189</v>
      </c>
      <c r="Q610" s="1">
        <v>0.96661041736602782</v>
      </c>
      <c r="R610" s="1">
        <v>0.96533691062631943</v>
      </c>
      <c r="S610" s="1">
        <v>0.93310471407933848</v>
      </c>
      <c r="T610" s="1">
        <v>0.89900072711487189</v>
      </c>
      <c r="U610" s="1">
        <v>0.93310471407933848</v>
      </c>
      <c r="V610" s="1">
        <v>406.790663</v>
      </c>
      <c r="W610" s="1">
        <v>255.106009</v>
      </c>
      <c r="X610" s="1">
        <v>262.000766</v>
      </c>
      <c r="Y610" s="1">
        <v>74463.375599999999</v>
      </c>
      <c r="Z610" s="7">
        <v>22.908835533000001</v>
      </c>
      <c r="AA610" s="7">
        <v>25.041833648000001</v>
      </c>
      <c r="AB610" s="7" t="s">
        <v>444</v>
      </c>
      <c r="AC610" s="7">
        <v>165.61955721000001</v>
      </c>
      <c r="AD610" s="7">
        <v>23.728701462</v>
      </c>
    </row>
    <row r="611" spans="1:30" x14ac:dyDescent="0.25">
      <c r="A611" s="1">
        <v>299762</v>
      </c>
      <c r="B611" s="1">
        <v>20012000</v>
      </c>
      <c r="C611" s="1">
        <v>9221162</v>
      </c>
      <c r="D611" s="1">
        <v>281091</v>
      </c>
      <c r="E611" s="1" t="s">
        <v>514</v>
      </c>
      <c r="F611" s="1">
        <v>34203085</v>
      </c>
      <c r="G611" s="1">
        <v>1.83</v>
      </c>
      <c r="H611" s="1">
        <v>77.389507562738373</v>
      </c>
      <c r="I611" s="1">
        <v>-45.065757873775503</v>
      </c>
      <c r="J611" s="1">
        <v>5.2268819410609657</v>
      </c>
      <c r="K611" s="1">
        <v>-74.284561908746227</v>
      </c>
      <c r="L611" s="1">
        <v>74.913309405705434</v>
      </c>
      <c r="M611" s="1">
        <v>148.04998779296875</v>
      </c>
      <c r="N611" s="1">
        <v>0.84203574044363827</v>
      </c>
      <c r="O611" s="1">
        <v>0.9329846938775509</v>
      </c>
      <c r="P611" s="1">
        <v>0.78560645753176472</v>
      </c>
      <c r="Q611" s="1">
        <v>0.80305361066545755</v>
      </c>
      <c r="R611" s="1">
        <v>0.96533691062631943</v>
      </c>
      <c r="S611" s="1">
        <v>0.77521729158710395</v>
      </c>
      <c r="T611" s="1">
        <v>0.78560645753176472</v>
      </c>
      <c r="U611" s="1">
        <v>0.77521729158710395</v>
      </c>
      <c r="V611" s="1">
        <v>406.790663</v>
      </c>
      <c r="W611" s="1">
        <v>255.106009</v>
      </c>
      <c r="X611" s="1">
        <v>262.000766</v>
      </c>
      <c r="Y611" s="1">
        <v>74463.375599999999</v>
      </c>
      <c r="Z611" s="7">
        <v>1.6752646441000001</v>
      </c>
      <c r="AA611" s="7">
        <v>1.5896653736999999</v>
      </c>
      <c r="AB611" s="7" t="s">
        <v>444</v>
      </c>
      <c r="AC611" s="7" t="s">
        <v>445</v>
      </c>
      <c r="AD611" s="7">
        <v>1.7708246284</v>
      </c>
    </row>
    <row r="612" spans="1:30" x14ac:dyDescent="0.25">
      <c r="A612" s="1">
        <v>299763</v>
      </c>
      <c r="B612" s="1">
        <v>20012000</v>
      </c>
      <c r="C612" s="1">
        <v>9221170</v>
      </c>
      <c r="D612" s="1">
        <v>281093</v>
      </c>
      <c r="E612" s="1" t="s">
        <v>513</v>
      </c>
      <c r="F612" s="1">
        <v>34203085</v>
      </c>
      <c r="G612" s="1">
        <v>1.83</v>
      </c>
      <c r="H612" s="1">
        <v>39.068261233964108</v>
      </c>
      <c r="I612" s="1">
        <v>-24.675283385998043</v>
      </c>
      <c r="J612" s="1">
        <v>2.1786335536162724</v>
      </c>
      <c r="K612" s="1">
        <v>-37.247037540583101</v>
      </c>
      <c r="L612" s="1">
        <v>38.027468227392383</v>
      </c>
      <c r="M612" s="1">
        <v>143.04750061035156</v>
      </c>
      <c r="N612" s="1">
        <v>0.85275535583496087</v>
      </c>
      <c r="O612" s="1">
        <v>0.9329846938775509</v>
      </c>
      <c r="P612" s="1">
        <v>0.79560769461612291</v>
      </c>
      <c r="Q612" s="1">
        <v>0.81913303375244129</v>
      </c>
      <c r="R612" s="1">
        <v>0.96533691062631943</v>
      </c>
      <c r="S612" s="1">
        <v>0.79073935219454627</v>
      </c>
      <c r="T612" s="1">
        <v>0.79560769461612291</v>
      </c>
      <c r="U612" s="1">
        <v>0.79073935219454627</v>
      </c>
      <c r="V612" s="1">
        <v>406.790663</v>
      </c>
      <c r="W612" s="1">
        <v>255.106009</v>
      </c>
      <c r="X612" s="1">
        <v>262.000766</v>
      </c>
      <c r="Y612" s="1">
        <v>74463.375599999999</v>
      </c>
      <c r="Z612" s="7">
        <v>4.3373078241999998</v>
      </c>
      <c r="AA612" s="7">
        <v>4.1951199591000004</v>
      </c>
      <c r="AB612" s="7" t="s">
        <v>444</v>
      </c>
      <c r="AC612" s="7" t="s">
        <v>445</v>
      </c>
      <c r="AD612" s="7">
        <v>4.5964135455999999</v>
      </c>
    </row>
    <row r="613" spans="1:30" x14ac:dyDescent="0.25">
      <c r="A613" s="1">
        <v>299764</v>
      </c>
      <c r="B613" s="1">
        <v>20012000</v>
      </c>
      <c r="C613" s="1">
        <v>9221163</v>
      </c>
      <c r="D613" s="1">
        <v>281092</v>
      </c>
      <c r="E613" s="1" t="s">
        <v>512</v>
      </c>
      <c r="F613" s="1">
        <v>34203085</v>
      </c>
      <c r="G613" s="1">
        <v>1.83</v>
      </c>
      <c r="H613" s="1">
        <v>68.947184018341588</v>
      </c>
      <c r="I613" s="1">
        <v>-37.434977933610313</v>
      </c>
      <c r="J613" s="1">
        <v>8.4534526872109943</v>
      </c>
      <c r="K613" s="1">
        <v>-66.746751762156094</v>
      </c>
      <c r="L613" s="1">
        <v>65.133244681836729</v>
      </c>
      <c r="M613" s="1">
        <v>157.46249389648438</v>
      </c>
      <c r="N613" s="1">
        <v>0.81230456542968754</v>
      </c>
      <c r="O613" s="1">
        <v>0.9329846938775509</v>
      </c>
      <c r="P613" s="1">
        <v>0.75786772631275401</v>
      </c>
      <c r="Q613" s="1">
        <v>0.76922729492187503</v>
      </c>
      <c r="R613" s="1">
        <v>0.96533691062631943</v>
      </c>
      <c r="S613" s="1">
        <v>0.74256350044932351</v>
      </c>
      <c r="T613" s="1">
        <v>0.75786772631275401</v>
      </c>
      <c r="U613" s="1">
        <v>0.74256350044932351</v>
      </c>
      <c r="V613" s="1">
        <v>406.790663</v>
      </c>
      <c r="W613" s="1">
        <v>255.106009</v>
      </c>
      <c r="X613" s="1">
        <v>262.000766</v>
      </c>
      <c r="Y613" s="1">
        <v>74463.375599999999</v>
      </c>
      <c r="Z613" s="7">
        <v>1.9683245776</v>
      </c>
      <c r="AA613" s="7">
        <v>1.8041262854</v>
      </c>
      <c r="AB613" s="7" t="s">
        <v>444</v>
      </c>
      <c r="AC613" s="7" t="s">
        <v>445</v>
      </c>
      <c r="AD613" s="7">
        <v>1.9748552488</v>
      </c>
    </row>
    <row r="614" spans="1:30" x14ac:dyDescent="0.25">
      <c r="A614" s="1">
        <v>299765</v>
      </c>
      <c r="B614" s="1">
        <v>20012000</v>
      </c>
      <c r="C614" s="1">
        <v>9221188</v>
      </c>
      <c r="D614" s="1">
        <v>281094</v>
      </c>
      <c r="E614" s="1" t="s">
        <v>518</v>
      </c>
      <c r="F614" s="1">
        <v>34203085</v>
      </c>
      <c r="G614" s="1">
        <v>1.83</v>
      </c>
      <c r="H614" s="1">
        <v>-2.6443540266546739</v>
      </c>
      <c r="I614" s="1">
        <v>1.8608268904372878</v>
      </c>
      <c r="J614" s="1">
        <v>-4.8761220849068572</v>
      </c>
      <c r="K614" s="1">
        <v>-2.8883153519602667</v>
      </c>
      <c r="L614" s="1">
        <v>4.2303363510156862</v>
      </c>
      <c r="M614" s="1">
        <v>34.474998474121094</v>
      </c>
      <c r="N614" s="1">
        <v>0.98877083460489912</v>
      </c>
      <c r="O614" s="1">
        <v>0.9329846938775509</v>
      </c>
      <c r="P614" s="1">
        <v>0.92250805443890227</v>
      </c>
      <c r="Q614" s="1">
        <v>0.98970659838782415</v>
      </c>
      <c r="R614" s="1">
        <v>0.96533691062631943</v>
      </c>
      <c r="S614" s="1">
        <v>0.95540031011418558</v>
      </c>
      <c r="T614" s="1">
        <v>0.92250805443890227</v>
      </c>
      <c r="U614" s="1">
        <v>0.95540031011418558</v>
      </c>
      <c r="V614" s="1">
        <v>406.790663</v>
      </c>
      <c r="W614" s="1">
        <v>255.106009</v>
      </c>
      <c r="X614" s="1">
        <v>262.000766</v>
      </c>
      <c r="Y614" s="1">
        <v>74463.375599999999</v>
      </c>
      <c r="Z614" s="7">
        <v>54.630883341000001</v>
      </c>
      <c r="AA614" s="7" t="s">
        <v>444</v>
      </c>
      <c r="AB614" s="7">
        <v>125.46923217</v>
      </c>
      <c r="AC614" s="7">
        <v>48.567630321000003</v>
      </c>
      <c r="AD614" s="7">
        <v>82.681242334000004</v>
      </c>
    </row>
    <row r="615" spans="1:30" x14ac:dyDescent="0.25">
      <c r="A615" s="1">
        <v>310251</v>
      </c>
      <c r="B615" s="1">
        <v>20013000</v>
      </c>
      <c r="C615" s="1">
        <v>9221203</v>
      </c>
      <c r="D615" s="1">
        <v>281104</v>
      </c>
      <c r="E615" s="1" t="s">
        <v>517</v>
      </c>
      <c r="F615" s="1">
        <v>34203085</v>
      </c>
      <c r="G615" s="1">
        <v>1.83</v>
      </c>
      <c r="H615" s="1">
        <v>35.586146248235998</v>
      </c>
      <c r="I615" s="1">
        <v>-24.085789313760213</v>
      </c>
      <c r="J615" s="1">
        <v>2.5291810182671224</v>
      </c>
      <c r="K615" s="1">
        <v>-32.580043963594349</v>
      </c>
      <c r="L615" s="1">
        <v>34.406128682170191</v>
      </c>
      <c r="M615" s="1">
        <v>64.709999084472656</v>
      </c>
      <c r="N615" s="1">
        <v>0.96357500076293945</v>
      </c>
      <c r="O615" s="1">
        <v>0.9329846938775509</v>
      </c>
      <c r="P615" s="1">
        <v>0.89900072711487189</v>
      </c>
      <c r="Q615" s="1">
        <v>0.96661041736602782</v>
      </c>
      <c r="R615" s="1">
        <v>0.96533691062631943</v>
      </c>
      <c r="S615" s="1">
        <v>0.93310471407933848</v>
      </c>
      <c r="T615" s="1">
        <v>0.89900072711487189</v>
      </c>
      <c r="U615" s="1">
        <v>0.93310471407933848</v>
      </c>
      <c r="V615" s="1">
        <v>406.790663</v>
      </c>
      <c r="W615" s="1">
        <v>255.106009</v>
      </c>
      <c r="X615" s="1">
        <v>262.000766</v>
      </c>
      <c r="Y615" s="1">
        <v>74463.375599999999</v>
      </c>
      <c r="Z615" s="7">
        <v>5.6656870844</v>
      </c>
      <c r="AA615" s="7">
        <v>5.4446564677999998</v>
      </c>
      <c r="AB615" s="7" t="s">
        <v>444</v>
      </c>
      <c r="AC615" s="7" t="s">
        <v>445</v>
      </c>
      <c r="AD615" s="7">
        <v>6.2295445457999996</v>
      </c>
    </row>
    <row r="616" spans="1:30" x14ac:dyDescent="0.25">
      <c r="A616" s="1">
        <v>310252</v>
      </c>
      <c r="B616" s="1">
        <v>20013000</v>
      </c>
      <c r="C616" s="1">
        <v>9221170</v>
      </c>
      <c r="D616" s="1">
        <v>281102</v>
      </c>
      <c r="E616" s="1" t="s">
        <v>513</v>
      </c>
      <c r="F616" s="1">
        <v>34203085</v>
      </c>
      <c r="G616" s="1">
        <v>1.83</v>
      </c>
      <c r="H616" s="1">
        <v>65.898708074157724</v>
      </c>
      <c r="I616" s="1">
        <v>-41.541666767365278</v>
      </c>
      <c r="J616" s="1">
        <v>6.0705305712217292</v>
      </c>
      <c r="K616" s="1">
        <v>-60.436021666769456</v>
      </c>
      <c r="L616" s="1">
        <v>63.095816369312224</v>
      </c>
      <c r="M616" s="1">
        <v>143.04750061035156</v>
      </c>
      <c r="N616" s="1">
        <v>0.85275535583496087</v>
      </c>
      <c r="O616" s="1">
        <v>0.9329846938775509</v>
      </c>
      <c r="P616" s="1">
        <v>0.79560769461612291</v>
      </c>
      <c r="Q616" s="1">
        <v>0.81913303375244129</v>
      </c>
      <c r="R616" s="1">
        <v>0.96533691062631943</v>
      </c>
      <c r="S616" s="1">
        <v>0.79073935219454627</v>
      </c>
      <c r="T616" s="1">
        <v>0.79560769461612291</v>
      </c>
      <c r="U616" s="1">
        <v>0.79073935219454627</v>
      </c>
      <c r="V616" s="1">
        <v>406.790663</v>
      </c>
      <c r="W616" s="1">
        <v>255.106009</v>
      </c>
      <c r="X616" s="1">
        <v>262.000766</v>
      </c>
      <c r="Y616" s="1">
        <v>74463.375599999999</v>
      </c>
      <c r="Z616" s="7">
        <v>2.2167632560000001</v>
      </c>
      <c r="AA616" s="7">
        <v>2.0799435926999998</v>
      </c>
      <c r="AB616" s="7" t="s">
        <v>444</v>
      </c>
      <c r="AC616" s="7" t="s">
        <v>445</v>
      </c>
      <c r="AD616" s="7">
        <v>2.4490990583999999</v>
      </c>
    </row>
    <row r="617" spans="1:30" x14ac:dyDescent="0.25">
      <c r="A617" s="1">
        <v>310253</v>
      </c>
      <c r="B617" s="1">
        <v>20013000</v>
      </c>
      <c r="C617" s="1">
        <v>9221162</v>
      </c>
      <c r="D617" s="1">
        <v>281100</v>
      </c>
      <c r="E617" s="1" t="s">
        <v>514</v>
      </c>
      <c r="F617" s="1">
        <v>34203085</v>
      </c>
      <c r="G617" s="1">
        <v>1.83</v>
      </c>
      <c r="H617" s="1">
        <v>104.22011085248697</v>
      </c>
      <c r="I617" s="1">
        <v>-61.961991696339254</v>
      </c>
      <c r="J617" s="1">
        <v>9.1186274395894866</v>
      </c>
      <c r="K617" s="1">
        <v>-97.443700915064227</v>
      </c>
      <c r="L617" s="1">
        <v>99.97554392039234</v>
      </c>
      <c r="M617" s="1">
        <v>148.04998779296875</v>
      </c>
      <c r="N617" s="1">
        <v>0.84203574044363827</v>
      </c>
      <c r="O617" s="1">
        <v>0.9329846938775509</v>
      </c>
      <c r="P617" s="1">
        <v>0.78560645753176472</v>
      </c>
      <c r="Q617" s="1">
        <v>0.80305361066545755</v>
      </c>
      <c r="R617" s="1">
        <v>0.96533691062631943</v>
      </c>
      <c r="S617" s="1">
        <v>0.77521729158710395</v>
      </c>
      <c r="T617" s="1">
        <v>0.78560645753176472</v>
      </c>
      <c r="U617" s="1">
        <v>0.77521729158710395</v>
      </c>
      <c r="V617" s="1">
        <v>406.790663</v>
      </c>
      <c r="W617" s="1">
        <v>255.106009</v>
      </c>
      <c r="X617" s="1">
        <v>262.000766</v>
      </c>
      <c r="Y617" s="1">
        <v>74463.375599999999</v>
      </c>
      <c r="Z617" s="7">
        <v>1.0046195315999999</v>
      </c>
      <c r="AA617" s="7">
        <v>0.92297749815999997</v>
      </c>
      <c r="AB617" s="7" t="s">
        <v>444</v>
      </c>
      <c r="AC617" s="7" t="s">
        <v>445</v>
      </c>
      <c r="AD617" s="7">
        <v>1.1122914228</v>
      </c>
    </row>
    <row r="618" spans="1:30" x14ac:dyDescent="0.25">
      <c r="A618" s="1">
        <v>310254</v>
      </c>
      <c r="B618" s="1">
        <v>20013000</v>
      </c>
      <c r="C618" s="1">
        <v>9221163</v>
      </c>
      <c r="D618" s="1">
        <v>281101</v>
      </c>
      <c r="E618" s="1" t="s">
        <v>512</v>
      </c>
      <c r="F618" s="1">
        <v>34203085</v>
      </c>
      <c r="G618" s="1">
        <v>1.83</v>
      </c>
      <c r="H618" s="1">
        <v>95.777760409288092</v>
      </c>
      <c r="I618" s="1">
        <v>-54.333745647309129</v>
      </c>
      <c r="J618" s="1">
        <v>12.345225084541596</v>
      </c>
      <c r="K618" s="1">
        <v>-89.903356877339021</v>
      </c>
      <c r="L618" s="1">
        <v>90.246230224664529</v>
      </c>
      <c r="M618" s="1">
        <v>157.46249389648438</v>
      </c>
      <c r="N618" s="1">
        <v>0.81230456542968754</v>
      </c>
      <c r="O618" s="1">
        <v>0.9329846938775509</v>
      </c>
      <c r="P618" s="1">
        <v>0.75786772631275401</v>
      </c>
      <c r="Q618" s="1">
        <v>0.76922729492187503</v>
      </c>
      <c r="R618" s="1">
        <v>0.96533691062631943</v>
      </c>
      <c r="S618" s="1">
        <v>0.74256350044932351</v>
      </c>
      <c r="T618" s="1">
        <v>0.75786772631275401</v>
      </c>
      <c r="U618" s="1">
        <v>0.74256350044932351</v>
      </c>
      <c r="V618" s="1">
        <v>406.790663</v>
      </c>
      <c r="W618" s="1">
        <v>255.106009</v>
      </c>
      <c r="X618" s="1">
        <v>262.000766</v>
      </c>
      <c r="Y618" s="1">
        <v>74463.375599999999</v>
      </c>
      <c r="Z618" s="7">
        <v>1.1423234026</v>
      </c>
      <c r="AA618" s="7">
        <v>1.0185960727000001</v>
      </c>
      <c r="AB618" s="7" t="s">
        <v>444</v>
      </c>
      <c r="AC618" s="7" t="s">
        <v>445</v>
      </c>
      <c r="AD618" s="7">
        <v>1.2086152477000001</v>
      </c>
    </row>
    <row r="619" spans="1:30" x14ac:dyDescent="0.25">
      <c r="A619" s="1">
        <v>310255</v>
      </c>
      <c r="B619" s="1">
        <v>20013000</v>
      </c>
      <c r="C619" s="1">
        <v>9221188</v>
      </c>
      <c r="D619" s="1">
        <v>281103</v>
      </c>
      <c r="E619" s="1" t="s">
        <v>518</v>
      </c>
      <c r="F619" s="1">
        <v>34203085</v>
      </c>
      <c r="G619" s="1">
        <v>1.83</v>
      </c>
      <c r="H619" s="1">
        <v>23.760170838402892</v>
      </c>
      <c r="I619" s="1">
        <v>-18.687959877241717</v>
      </c>
      <c r="J619" s="1">
        <v>-0.55830485312666034</v>
      </c>
      <c r="K619" s="1">
        <v>-22.394895503423903</v>
      </c>
      <c r="L619" s="1">
        <v>24.067675671122114</v>
      </c>
      <c r="M619" s="1">
        <v>34.474998474121094</v>
      </c>
      <c r="N619" s="1">
        <v>0.98877083460489912</v>
      </c>
      <c r="O619" s="1">
        <v>0.9329846938775509</v>
      </c>
      <c r="P619" s="1">
        <v>0.92250805443890227</v>
      </c>
      <c r="Q619" s="1">
        <v>0.98970659838782415</v>
      </c>
      <c r="R619" s="1">
        <v>0.96533691062631943</v>
      </c>
      <c r="S619" s="1">
        <v>0.95540031011418558</v>
      </c>
      <c r="T619" s="1">
        <v>0.92250805443890227</v>
      </c>
      <c r="U619" s="1">
        <v>0.95540031011418558</v>
      </c>
      <c r="V619" s="1">
        <v>406.790663</v>
      </c>
      <c r="W619" s="1">
        <v>255.106009</v>
      </c>
      <c r="X619" s="1">
        <v>262.000766</v>
      </c>
      <c r="Y619" s="1">
        <v>74463.375599999999</v>
      </c>
      <c r="Z619" s="7">
        <v>8.7781502150000001</v>
      </c>
      <c r="AA619" s="7">
        <v>8.9046993238999992</v>
      </c>
      <c r="AB619" s="7" t="s">
        <v>444</v>
      </c>
      <c r="AC619" s="7">
        <v>431.91369500000002</v>
      </c>
      <c r="AD619" s="7">
        <v>9.7925405085000001</v>
      </c>
    </row>
    <row r="620" spans="1:30" x14ac:dyDescent="0.25">
      <c r="A620" s="1">
        <v>318573</v>
      </c>
      <c r="B620" s="1">
        <v>20014000</v>
      </c>
      <c r="C620" s="1">
        <v>9221173</v>
      </c>
      <c r="D620" s="1">
        <v>281111</v>
      </c>
      <c r="E620" s="1" t="s">
        <v>513</v>
      </c>
      <c r="F620" s="1">
        <v>34203085</v>
      </c>
      <c r="G620" s="1">
        <v>1.83</v>
      </c>
      <c r="H620" s="1">
        <v>61.902688418637489</v>
      </c>
      <c r="I620" s="1">
        <v>-29.12781733870181</v>
      </c>
      <c r="J620" s="1">
        <v>14.485217057240559</v>
      </c>
      <c r="K620" s="1">
        <v>-58.519406052905431</v>
      </c>
      <c r="L620" s="1">
        <v>56.084678218216602</v>
      </c>
      <c r="M620" s="1">
        <v>148.28250122070313</v>
      </c>
      <c r="N620" s="1">
        <v>0.84153749738420758</v>
      </c>
      <c r="O620" s="1">
        <v>0.9329846938775509</v>
      </c>
      <c r="P620" s="1">
        <v>0.78514160438348524</v>
      </c>
      <c r="Q620" s="1">
        <v>0.80230624607631129</v>
      </c>
      <c r="R620" s="1">
        <v>0.96533691062631943</v>
      </c>
      <c r="S620" s="1">
        <v>0.77449583296350599</v>
      </c>
      <c r="T620" s="1">
        <v>0.78514160438348524</v>
      </c>
      <c r="U620" s="1">
        <v>0.77449583296350599</v>
      </c>
      <c r="V620" s="1">
        <v>406.790663</v>
      </c>
      <c r="W620" s="1">
        <v>255.106009</v>
      </c>
      <c r="X620" s="1">
        <v>262.000766</v>
      </c>
      <c r="Y620" s="1">
        <v>74463.375599999999</v>
      </c>
      <c r="Z620" s="7">
        <v>2.5712844855000001</v>
      </c>
      <c r="AA620" s="7">
        <v>2.2356323498999999</v>
      </c>
      <c r="AB620" s="7" t="s">
        <v>444</v>
      </c>
      <c r="AC620" s="7" t="s">
        <v>445</v>
      </c>
      <c r="AD620" s="7">
        <v>2.5152048805999998</v>
      </c>
    </row>
    <row r="621" spans="1:30" x14ac:dyDescent="0.25">
      <c r="A621" s="1">
        <v>318574</v>
      </c>
      <c r="B621" s="1">
        <v>20014000</v>
      </c>
      <c r="C621" s="1">
        <v>9221170</v>
      </c>
      <c r="D621" s="1">
        <v>281110</v>
      </c>
      <c r="E621" s="1" t="s">
        <v>513</v>
      </c>
      <c r="F621" s="1">
        <v>34203085</v>
      </c>
      <c r="G621" s="1">
        <v>1.83</v>
      </c>
      <c r="H621" s="1">
        <v>54.18144523650404</v>
      </c>
      <c r="I621" s="1">
        <v>-24.751692439009418</v>
      </c>
      <c r="J621" s="1">
        <v>13.3166058189948</v>
      </c>
      <c r="K621" s="1">
        <v>-51.444130829430037</v>
      </c>
      <c r="L621" s="1">
        <v>48.906747689118525</v>
      </c>
      <c r="M621" s="1">
        <v>143.04750061035156</v>
      </c>
      <c r="N621" s="1">
        <v>0.85275535583496087</v>
      </c>
      <c r="O621" s="1">
        <v>0.9329846938775509</v>
      </c>
      <c r="P621" s="1">
        <v>0.79560769461612291</v>
      </c>
      <c r="Q621" s="1">
        <v>0.81913303375244129</v>
      </c>
      <c r="R621" s="1">
        <v>0.96533691062631943</v>
      </c>
      <c r="S621" s="1">
        <v>0.79073935219454627</v>
      </c>
      <c r="T621" s="1">
        <v>0.79560769461612291</v>
      </c>
      <c r="U621" s="1">
        <v>0.79073935219454627</v>
      </c>
      <c r="V621" s="1">
        <v>406.790663</v>
      </c>
      <c r="W621" s="1">
        <v>255.106009</v>
      </c>
      <c r="X621" s="1">
        <v>262.000766</v>
      </c>
      <c r="Y621" s="1">
        <v>74463.375599999999</v>
      </c>
      <c r="Z621" s="7">
        <v>3.1500265974000001</v>
      </c>
      <c r="AA621" s="7">
        <v>2.7460112556</v>
      </c>
      <c r="AB621" s="7" t="s">
        <v>444</v>
      </c>
      <c r="AC621" s="7" t="s">
        <v>445</v>
      </c>
      <c r="AD621" s="7">
        <v>3.0519651525999998</v>
      </c>
    </row>
    <row r="622" spans="1:30" x14ac:dyDescent="0.25">
      <c r="A622" s="1">
        <v>318575</v>
      </c>
      <c r="B622" s="1">
        <v>20014000</v>
      </c>
      <c r="C622" s="1">
        <v>9221163</v>
      </c>
      <c r="D622" s="1">
        <v>281109</v>
      </c>
      <c r="E622" s="1" t="s">
        <v>512</v>
      </c>
      <c r="F622" s="1">
        <v>34203085</v>
      </c>
      <c r="G622" s="1">
        <v>1.83</v>
      </c>
      <c r="H622" s="1">
        <v>84.04912401084303</v>
      </c>
      <c r="I622" s="1">
        <v>-37.467917811747171</v>
      </c>
      <c r="J622" s="1">
        <v>19.602672314755047</v>
      </c>
      <c r="K622" s="1">
        <v>-80.987317708287975</v>
      </c>
      <c r="L622" s="1">
        <v>76.16475447376655</v>
      </c>
      <c r="M622" s="1">
        <v>157.46249389648438</v>
      </c>
      <c r="N622" s="1">
        <v>0.81230456542968754</v>
      </c>
      <c r="O622" s="1">
        <v>0.9329846938775509</v>
      </c>
      <c r="P622" s="1">
        <v>0.75786772631275401</v>
      </c>
      <c r="Q622" s="1">
        <v>0.76922729492187503</v>
      </c>
      <c r="R622" s="1">
        <v>0.96533691062631943</v>
      </c>
      <c r="S622" s="1">
        <v>0.74256350044932351</v>
      </c>
      <c r="T622" s="1">
        <v>0.75786772631275401</v>
      </c>
      <c r="U622" s="1">
        <v>0.74256350044932351</v>
      </c>
      <c r="V622" s="1">
        <v>406.790663</v>
      </c>
      <c r="W622" s="1">
        <v>255.106009</v>
      </c>
      <c r="X622" s="1">
        <v>262.000766</v>
      </c>
      <c r="Y622" s="1">
        <v>74463.375599999999</v>
      </c>
      <c r="Z622" s="7">
        <v>1.5383999771000001</v>
      </c>
      <c r="AA622" s="7">
        <v>1.3002810950000001</v>
      </c>
      <c r="AB622" s="7" t="s">
        <v>444</v>
      </c>
      <c r="AC622" s="7" t="s">
        <v>445</v>
      </c>
      <c r="AD622" s="7">
        <v>1.4517656645000001</v>
      </c>
    </row>
    <row r="623" spans="1:30" x14ac:dyDescent="0.25">
      <c r="A623" s="1">
        <v>5673</v>
      </c>
      <c r="B623" s="1">
        <v>20015000</v>
      </c>
      <c r="C623" s="1">
        <v>9221170</v>
      </c>
      <c r="D623" s="1">
        <v>281117</v>
      </c>
      <c r="E623" s="1" t="s">
        <v>513</v>
      </c>
      <c r="F623" s="1">
        <v>34203085</v>
      </c>
      <c r="G623" s="1">
        <v>1.83</v>
      </c>
      <c r="H623" s="1">
        <v>42.443228531163321</v>
      </c>
      <c r="I623" s="1">
        <v>-21.529703049898988</v>
      </c>
      <c r="J623" s="1">
        <v>8.2485416324518503</v>
      </c>
      <c r="K623" s="1">
        <v>-40.804755060347944</v>
      </c>
      <c r="L623" s="1">
        <v>38.982469003029962</v>
      </c>
      <c r="M623" s="1">
        <v>143.04750061035156</v>
      </c>
      <c r="N623" s="1">
        <v>0.85275535583496087</v>
      </c>
      <c r="O623" s="1">
        <v>0.9329846751933194</v>
      </c>
      <c r="P623" s="1">
        <v>0.79560767868304449</v>
      </c>
      <c r="Q623" s="1">
        <v>0.81913303375244129</v>
      </c>
      <c r="R623" s="1">
        <v>0.96533690096206171</v>
      </c>
      <c r="S623" s="1">
        <v>0.79073934427823356</v>
      </c>
      <c r="T623" s="1">
        <v>0.79560767868304449</v>
      </c>
      <c r="U623" s="1">
        <v>0.79073934427823356</v>
      </c>
      <c r="V623" s="1">
        <v>406.790663</v>
      </c>
      <c r="W623" s="1">
        <v>255.106009</v>
      </c>
      <c r="X623" s="1">
        <v>262.000766</v>
      </c>
      <c r="Y623" s="1">
        <v>74463.375599999999</v>
      </c>
      <c r="Z623" s="7">
        <v>4.2065532233000003</v>
      </c>
      <c r="AA623" s="7">
        <v>3.7820183963999998</v>
      </c>
      <c r="AB623" s="7" t="s">
        <v>444</v>
      </c>
      <c r="AC623" s="7" t="s">
        <v>445</v>
      </c>
      <c r="AD623" s="7">
        <v>4.1084688767999999</v>
      </c>
    </row>
    <row r="624" spans="1:30" x14ac:dyDescent="0.25">
      <c r="A624" s="1">
        <v>5674</v>
      </c>
      <c r="B624" s="1">
        <v>20015000</v>
      </c>
      <c r="C624" s="1">
        <v>9221173</v>
      </c>
      <c r="D624" s="1">
        <v>281118</v>
      </c>
      <c r="E624" s="1" t="s">
        <v>513</v>
      </c>
      <c r="F624" s="1">
        <v>34203085</v>
      </c>
      <c r="G624" s="1">
        <v>1.83</v>
      </c>
      <c r="H624" s="1">
        <v>50.151203196555173</v>
      </c>
      <c r="I624" s="1">
        <v>-25.917126597751086</v>
      </c>
      <c r="J624" s="1">
        <v>9.4304179701704758</v>
      </c>
      <c r="K624" s="1">
        <v>-47.868728218394899</v>
      </c>
      <c r="L624" s="1">
        <v>46.166806445489904</v>
      </c>
      <c r="M624" s="1">
        <v>148.28250122070313</v>
      </c>
      <c r="N624" s="1">
        <v>0.84153749738420758</v>
      </c>
      <c r="O624" s="1">
        <v>0.9329846751933194</v>
      </c>
      <c r="P624" s="1">
        <v>0.78514158866000383</v>
      </c>
      <c r="Q624" s="1">
        <v>0.80230624607631129</v>
      </c>
      <c r="R624" s="1">
        <v>0.96533690096206171</v>
      </c>
      <c r="S624" s="1">
        <v>0.77449582520981164</v>
      </c>
      <c r="T624" s="1">
        <v>0.78514158866000383</v>
      </c>
      <c r="U624" s="1">
        <v>0.77449582520981164</v>
      </c>
      <c r="V624" s="1">
        <v>406.790663</v>
      </c>
      <c r="W624" s="1">
        <v>255.106009</v>
      </c>
      <c r="X624" s="1">
        <v>262.000766</v>
      </c>
      <c r="Y624" s="1">
        <v>74463.375599999999</v>
      </c>
      <c r="Z624" s="7">
        <v>3.3384923628999998</v>
      </c>
      <c r="AA624" s="7">
        <v>2.9938092093000002</v>
      </c>
      <c r="AB624" s="7" t="s">
        <v>444</v>
      </c>
      <c r="AC624" s="7" t="s">
        <v>445</v>
      </c>
      <c r="AD624" s="7">
        <v>3.2973294947</v>
      </c>
    </row>
    <row r="625" spans="1:30" x14ac:dyDescent="0.25">
      <c r="A625" s="1">
        <v>5675</v>
      </c>
      <c r="B625" s="1">
        <v>20015000</v>
      </c>
      <c r="C625" s="1">
        <v>9221163</v>
      </c>
      <c r="D625" s="1">
        <v>281116</v>
      </c>
      <c r="E625" s="1" t="s">
        <v>512</v>
      </c>
      <c r="F625" s="1">
        <v>34203085</v>
      </c>
      <c r="G625" s="1">
        <v>1.83</v>
      </c>
      <c r="H625" s="1">
        <v>72.322427601272935</v>
      </c>
      <c r="I625" s="1">
        <v>-34.27515480314262</v>
      </c>
      <c r="J625" s="1">
        <v>14.523091770843713</v>
      </c>
      <c r="K625" s="1">
        <v>-70.318718454835249</v>
      </c>
      <c r="L625" s="1">
        <v>66.265846797748452</v>
      </c>
      <c r="M625" s="1">
        <v>157.46249389648438</v>
      </c>
      <c r="N625" s="1">
        <v>0.81230456542968754</v>
      </c>
      <c r="O625" s="1">
        <v>0.9329846751933194</v>
      </c>
      <c r="P625" s="1">
        <v>0.75786771113546747</v>
      </c>
      <c r="Q625" s="1">
        <v>0.76922729492187503</v>
      </c>
      <c r="R625" s="1">
        <v>0.96533690096206171</v>
      </c>
      <c r="S625" s="1">
        <v>0.74256349301531266</v>
      </c>
      <c r="T625" s="1">
        <v>0.75786771113546747</v>
      </c>
      <c r="U625" s="1">
        <v>0.74256349301531266</v>
      </c>
      <c r="V625" s="1">
        <v>406.790663</v>
      </c>
      <c r="W625" s="1">
        <v>255.106009</v>
      </c>
      <c r="X625" s="1">
        <v>262.000766</v>
      </c>
      <c r="Y625" s="1">
        <v>74463.375599999999</v>
      </c>
      <c r="Z625" s="7">
        <v>1.9175905309000001</v>
      </c>
      <c r="AA625" s="7">
        <v>1.6732593684999999</v>
      </c>
      <c r="AB625" s="7" t="s">
        <v>444</v>
      </c>
      <c r="AC625" s="7" t="s">
        <v>445</v>
      </c>
      <c r="AD625" s="7">
        <v>1.8237420307000001</v>
      </c>
    </row>
    <row r="626" spans="1:30" x14ac:dyDescent="0.25">
      <c r="A626" s="1">
        <v>11967</v>
      </c>
      <c r="B626" s="1">
        <v>20016000</v>
      </c>
      <c r="C626" s="1">
        <v>9221163</v>
      </c>
      <c r="D626" s="1">
        <v>281123</v>
      </c>
      <c r="E626" s="1" t="s">
        <v>512</v>
      </c>
      <c r="F626" s="1">
        <v>34203085</v>
      </c>
      <c r="G626" s="1">
        <v>1.83</v>
      </c>
      <c r="H626" s="1">
        <v>81.960626982121127</v>
      </c>
      <c r="I626" s="1">
        <v>-36.491235539803689</v>
      </c>
      <c r="J626" s="1">
        <v>18.831638644176699</v>
      </c>
      <c r="K626" s="1">
        <v>-78.781861070329683</v>
      </c>
      <c r="L626" s="1">
        <v>74.355987380933072</v>
      </c>
      <c r="M626" s="1">
        <v>157.46249389648438</v>
      </c>
      <c r="N626" s="1">
        <v>0.81230456542968754</v>
      </c>
      <c r="O626" s="1">
        <v>0.9329846751933194</v>
      </c>
      <c r="P626" s="1">
        <v>0.75786771113546747</v>
      </c>
      <c r="Q626" s="1">
        <v>0.76922729492187503</v>
      </c>
      <c r="R626" s="1">
        <v>0.96533690096206171</v>
      </c>
      <c r="S626" s="1">
        <v>0.74256349301531266</v>
      </c>
      <c r="T626" s="1">
        <v>0.75786771113546747</v>
      </c>
      <c r="U626" s="1">
        <v>0.74256349301531266</v>
      </c>
      <c r="V626" s="1">
        <v>406.790663</v>
      </c>
      <c r="W626" s="1">
        <v>255.106009</v>
      </c>
      <c r="X626" s="1">
        <v>262.000766</v>
      </c>
      <c r="Y626" s="1">
        <v>74463.375599999999</v>
      </c>
      <c r="Z626" s="7">
        <v>1.6001484742000001</v>
      </c>
      <c r="AA626" s="7">
        <v>1.3588961463</v>
      </c>
      <c r="AB626" s="7" t="s">
        <v>444</v>
      </c>
      <c r="AC626" s="7" t="s">
        <v>445</v>
      </c>
      <c r="AD626" s="7">
        <v>1.5204015004</v>
      </c>
    </row>
    <row r="627" spans="1:30" x14ac:dyDescent="0.25">
      <c r="A627" s="1">
        <v>11968</v>
      </c>
      <c r="B627" s="1">
        <v>20016000</v>
      </c>
      <c r="C627" s="1">
        <v>9221170</v>
      </c>
      <c r="D627" s="1">
        <v>281124</v>
      </c>
      <c r="E627" s="1" t="s">
        <v>513</v>
      </c>
      <c r="F627" s="1">
        <v>34203085</v>
      </c>
      <c r="G627" s="1">
        <v>1.83</v>
      </c>
      <c r="H627" s="1">
        <v>52.093872603752217</v>
      </c>
      <c r="I627" s="1">
        <v>-23.775818662304744</v>
      </c>
      <c r="J627" s="1">
        <v>12.544647752446366</v>
      </c>
      <c r="K627" s="1">
        <v>-49.237865696232944</v>
      </c>
      <c r="L627" s="1">
        <v>47.095406337329379</v>
      </c>
      <c r="M627" s="1">
        <v>143.04750061035156</v>
      </c>
      <c r="N627" s="1">
        <v>0.85275535583496087</v>
      </c>
      <c r="O627" s="1">
        <v>0.9329846751933194</v>
      </c>
      <c r="P627" s="1">
        <v>0.79560767868304449</v>
      </c>
      <c r="Q627" s="1">
        <v>0.81913303375244129</v>
      </c>
      <c r="R627" s="1">
        <v>0.96533690096206171</v>
      </c>
      <c r="S627" s="1">
        <v>0.79073934427823356</v>
      </c>
      <c r="T627" s="1">
        <v>0.79560767868304449</v>
      </c>
      <c r="U627" s="1">
        <v>0.79073934427823356</v>
      </c>
      <c r="V627" s="1">
        <v>406.790663</v>
      </c>
      <c r="W627" s="1">
        <v>255.106009</v>
      </c>
      <c r="X627" s="1">
        <v>262.000766</v>
      </c>
      <c r="Y627" s="1">
        <v>74463.375599999999</v>
      </c>
      <c r="Z627" s="7">
        <v>3.3096411184000001</v>
      </c>
      <c r="AA627" s="7">
        <v>2.8961261563999998</v>
      </c>
      <c r="AB627" s="7" t="s">
        <v>444</v>
      </c>
      <c r="AC627" s="7" t="s">
        <v>445</v>
      </c>
      <c r="AD627" s="7">
        <v>3.2335267442000002</v>
      </c>
    </row>
    <row r="628" spans="1:30" x14ac:dyDescent="0.25">
      <c r="A628" s="1">
        <v>11969</v>
      </c>
      <c r="B628" s="1">
        <v>20016000</v>
      </c>
      <c r="C628" s="1">
        <v>9221173</v>
      </c>
      <c r="D628" s="1">
        <v>281125</v>
      </c>
      <c r="E628" s="1" t="s">
        <v>513</v>
      </c>
      <c r="F628" s="1">
        <v>34203085</v>
      </c>
      <c r="G628" s="1">
        <v>1.83</v>
      </c>
      <c r="H628" s="1">
        <v>59.815583626725058</v>
      </c>
      <c r="I628" s="1">
        <v>-28.151558377532986</v>
      </c>
      <c r="J628" s="1">
        <v>13.712791149852738</v>
      </c>
      <c r="K628" s="1">
        <v>-56.313526104172489</v>
      </c>
      <c r="L628" s="1">
        <v>54.277287580345963</v>
      </c>
      <c r="M628" s="1">
        <v>148.28250122070313</v>
      </c>
      <c r="N628" s="1">
        <v>0.84153749738420758</v>
      </c>
      <c r="O628" s="1">
        <v>0.9329846751933194</v>
      </c>
      <c r="P628" s="1">
        <v>0.78514158866000383</v>
      </c>
      <c r="Q628" s="1">
        <v>0.80230624607631129</v>
      </c>
      <c r="R628" s="1">
        <v>0.96533690096206171</v>
      </c>
      <c r="S628" s="1">
        <v>0.77449582520981164</v>
      </c>
      <c r="T628" s="1">
        <v>0.78514158866000383</v>
      </c>
      <c r="U628" s="1">
        <v>0.77449582520981164</v>
      </c>
      <c r="V628" s="1">
        <v>406.790663</v>
      </c>
      <c r="W628" s="1">
        <v>255.106009</v>
      </c>
      <c r="X628" s="1">
        <v>262.000766</v>
      </c>
      <c r="Y628" s="1">
        <v>74463.375599999999</v>
      </c>
      <c r="Z628" s="7">
        <v>2.6902053531000001</v>
      </c>
      <c r="AA628" s="7">
        <v>2.3485310188000001</v>
      </c>
      <c r="AB628" s="7" t="s">
        <v>444</v>
      </c>
      <c r="AC628" s="7" t="s">
        <v>445</v>
      </c>
      <c r="AD628" s="7">
        <v>2.6529003221999998</v>
      </c>
    </row>
    <row r="629" spans="1:30" x14ac:dyDescent="0.25">
      <c r="A629" s="1">
        <v>18261</v>
      </c>
      <c r="B629" s="1">
        <v>20017000</v>
      </c>
      <c r="C629" s="1">
        <v>9221173</v>
      </c>
      <c r="D629" s="1">
        <v>281132</v>
      </c>
      <c r="E629" s="1" t="s">
        <v>513</v>
      </c>
      <c r="F629" s="1">
        <v>34203085</v>
      </c>
      <c r="G629" s="1">
        <v>1.83</v>
      </c>
      <c r="H629" s="1">
        <v>46.917220645254481</v>
      </c>
      <c r="I629" s="1">
        <v>-28.652738357059768</v>
      </c>
      <c r="J629" s="1">
        <v>4.2156606259550635</v>
      </c>
      <c r="K629" s="1">
        <v>-44.509869020065082</v>
      </c>
      <c r="L629" s="1">
        <v>44.959818776631963</v>
      </c>
      <c r="M629" s="1">
        <v>148.28250122070313</v>
      </c>
      <c r="N629" s="1">
        <v>0.84153749738420758</v>
      </c>
      <c r="O629" s="1">
        <v>0.9329846751933194</v>
      </c>
      <c r="P629" s="1">
        <v>0.78514158866000383</v>
      </c>
      <c r="Q629" s="1">
        <v>0.80230624607631129</v>
      </c>
      <c r="R629" s="1">
        <v>0.96533690096206171</v>
      </c>
      <c r="S629" s="1">
        <v>0.77449582520981164</v>
      </c>
      <c r="T629" s="1">
        <v>0.78514158866000383</v>
      </c>
      <c r="U629" s="1">
        <v>0.77449582520981164</v>
      </c>
      <c r="V629" s="1">
        <v>406.790663</v>
      </c>
      <c r="W629" s="1">
        <v>255.106009</v>
      </c>
      <c r="X629" s="1">
        <v>262.000766</v>
      </c>
      <c r="Y629" s="1">
        <v>74463.375599999999</v>
      </c>
      <c r="Z629" s="7">
        <v>3.4549631789999999</v>
      </c>
      <c r="AA629" s="7">
        <v>3.2691006506</v>
      </c>
      <c r="AB629" s="7" t="s">
        <v>444</v>
      </c>
      <c r="AC629" s="7" t="s">
        <v>445</v>
      </c>
      <c r="AD629" s="7">
        <v>3.6216199277999999</v>
      </c>
    </row>
    <row r="630" spans="1:30" x14ac:dyDescent="0.25">
      <c r="A630" s="1">
        <v>18262</v>
      </c>
      <c r="B630" s="1">
        <v>20017000</v>
      </c>
      <c r="C630" s="1">
        <v>9221163</v>
      </c>
      <c r="D630" s="1">
        <v>281130</v>
      </c>
      <c r="E630" s="1" t="s">
        <v>512</v>
      </c>
      <c r="F630" s="1">
        <v>34203085</v>
      </c>
      <c r="G630" s="1">
        <v>1.83</v>
      </c>
      <c r="H630" s="1">
        <v>69.089268770440071</v>
      </c>
      <c r="I630" s="1">
        <v>-37.011572856389293</v>
      </c>
      <c r="J630" s="1">
        <v>9.3075068328999215</v>
      </c>
      <c r="K630" s="1">
        <v>-66.959050001290493</v>
      </c>
      <c r="L630" s="1">
        <v>64.937910268821327</v>
      </c>
      <c r="M630" s="1">
        <v>157.46249389648438</v>
      </c>
      <c r="N630" s="1">
        <v>0.81230456542968754</v>
      </c>
      <c r="O630" s="1">
        <v>0.9329846751933194</v>
      </c>
      <c r="P630" s="1">
        <v>0.75786771113546747</v>
      </c>
      <c r="Q630" s="1">
        <v>0.76922729492187503</v>
      </c>
      <c r="R630" s="1">
        <v>0.96533690096206171</v>
      </c>
      <c r="S630" s="1">
        <v>0.74256349301531266</v>
      </c>
      <c r="T630" s="1">
        <v>0.75786771113546747</v>
      </c>
      <c r="U630" s="1">
        <v>0.74256349301531266</v>
      </c>
      <c r="V630" s="1">
        <v>406.790663</v>
      </c>
      <c r="W630" s="1">
        <v>255.106009</v>
      </c>
      <c r="X630" s="1">
        <v>262.000766</v>
      </c>
      <c r="Y630" s="1">
        <v>74463.375599999999</v>
      </c>
      <c r="Z630" s="7">
        <v>1.9772532921999999</v>
      </c>
      <c r="AA630" s="7">
        <v>1.7983594352000001</v>
      </c>
      <c r="AB630" s="7" t="s">
        <v>444</v>
      </c>
      <c r="AC630" s="7" t="s">
        <v>445</v>
      </c>
      <c r="AD630" s="7">
        <v>1.9654232078</v>
      </c>
    </row>
    <row r="631" spans="1:30" x14ac:dyDescent="0.25">
      <c r="A631" s="1">
        <v>18263</v>
      </c>
      <c r="B631" s="1">
        <v>20017000</v>
      </c>
      <c r="C631" s="1">
        <v>9221170</v>
      </c>
      <c r="D631" s="1">
        <v>281131</v>
      </c>
      <c r="E631" s="1" t="s">
        <v>513</v>
      </c>
      <c r="F631" s="1">
        <v>34203085</v>
      </c>
      <c r="G631" s="1">
        <v>1.83</v>
      </c>
      <c r="H631" s="1">
        <v>39.210066217385382</v>
      </c>
      <c r="I631" s="1">
        <v>-24.262436156687563</v>
      </c>
      <c r="J631" s="1">
        <v>3.0329641158553722</v>
      </c>
      <c r="K631" s="1">
        <v>-37.448774449396538</v>
      </c>
      <c r="L631" s="1">
        <v>37.787492316011686</v>
      </c>
      <c r="M631" s="1">
        <v>143.04750061035156</v>
      </c>
      <c r="N631" s="1">
        <v>0.85275535583496087</v>
      </c>
      <c r="O631" s="1">
        <v>0.9329846751933194</v>
      </c>
      <c r="P631" s="1">
        <v>0.79560767868304449</v>
      </c>
      <c r="Q631" s="1">
        <v>0.81913303375244129</v>
      </c>
      <c r="R631" s="1">
        <v>0.96533690096206171</v>
      </c>
      <c r="S631" s="1">
        <v>0.79073934427823356</v>
      </c>
      <c r="T631" s="1">
        <v>0.79560767868304449</v>
      </c>
      <c r="U631" s="1">
        <v>0.79073934427823356</v>
      </c>
      <c r="V631" s="1">
        <v>406.790663</v>
      </c>
      <c r="W631" s="1">
        <v>255.106009</v>
      </c>
      <c r="X631" s="1">
        <v>262.000766</v>
      </c>
      <c r="Y631" s="1">
        <v>74463.375599999999</v>
      </c>
      <c r="Z631" s="7">
        <v>4.3712031998</v>
      </c>
      <c r="AA631" s="7">
        <v>4.1763314683999999</v>
      </c>
      <c r="AB631" s="7" t="s">
        <v>444</v>
      </c>
      <c r="AC631" s="7" t="s">
        <v>445</v>
      </c>
      <c r="AD631" s="7">
        <v>4.5662655004000001</v>
      </c>
    </row>
    <row r="632" spans="1:30" x14ac:dyDescent="0.25">
      <c r="A632" s="1">
        <v>23471</v>
      </c>
      <c r="B632" s="1">
        <v>20018000</v>
      </c>
      <c r="C632" s="1">
        <v>9221179</v>
      </c>
      <c r="D632" s="1">
        <v>281138</v>
      </c>
      <c r="E632" s="1" t="s">
        <v>515</v>
      </c>
      <c r="F632" s="1">
        <v>34203085</v>
      </c>
      <c r="G632" s="1">
        <v>1.83</v>
      </c>
      <c r="H632" s="1">
        <v>55.660833943793193</v>
      </c>
      <c r="I632" s="1">
        <v>-28.287575413822747</v>
      </c>
      <c r="J632" s="1">
        <v>10.707570260670959</v>
      </c>
      <c r="K632" s="1">
        <v>-52.536829326887769</v>
      </c>
      <c r="L632" s="1">
        <v>51.155394265561277</v>
      </c>
      <c r="M632" s="1">
        <v>133.54750061035156</v>
      </c>
      <c r="N632" s="1">
        <v>0.87311249869210372</v>
      </c>
      <c r="O632" s="1">
        <v>0.9329846751933194</v>
      </c>
      <c r="P632" s="1">
        <v>0.81460058099947985</v>
      </c>
      <c r="Q632" s="1">
        <v>0.84966874803815551</v>
      </c>
      <c r="R632" s="1">
        <v>0.96533690096206171</v>
      </c>
      <c r="S632" s="1">
        <v>0.82021659607546793</v>
      </c>
      <c r="T632" s="1">
        <v>0.81460058099947985</v>
      </c>
      <c r="U632" s="1">
        <v>0.82021659607546793</v>
      </c>
      <c r="V632" s="1">
        <v>406.790663</v>
      </c>
      <c r="W632" s="1">
        <v>255.106009</v>
      </c>
      <c r="X632" s="1">
        <v>262.000766</v>
      </c>
      <c r="Y632" s="1">
        <v>74463.375599999999</v>
      </c>
      <c r="Z632" s="7">
        <v>3.0623184736</v>
      </c>
      <c r="AA632" s="7">
        <v>2.7334960406</v>
      </c>
      <c r="AB632" s="7" t="s">
        <v>444</v>
      </c>
      <c r="AC632" s="7" t="s">
        <v>445</v>
      </c>
      <c r="AD632" s="7">
        <v>3.0624068665999999</v>
      </c>
    </row>
    <row r="633" spans="1:30" x14ac:dyDescent="0.25">
      <c r="A633" s="1">
        <v>23472</v>
      </c>
      <c r="B633" s="1">
        <v>20018000</v>
      </c>
      <c r="C633" s="1">
        <v>9221173</v>
      </c>
      <c r="D633" s="1">
        <v>281137</v>
      </c>
      <c r="E633" s="1" t="s">
        <v>513</v>
      </c>
      <c r="F633" s="1">
        <v>34203085</v>
      </c>
      <c r="G633" s="1">
        <v>1.83</v>
      </c>
      <c r="H633" s="1">
        <v>52.987107705868375</v>
      </c>
      <c r="I633" s="1">
        <v>-26.219667228227564</v>
      </c>
      <c r="J633" s="1">
        <v>11.045187488478639</v>
      </c>
      <c r="K633" s="1">
        <v>-50.126474359286135</v>
      </c>
      <c r="L633" s="1">
        <v>48.421479831623877</v>
      </c>
      <c r="M633" s="1">
        <v>148.28250122070313</v>
      </c>
      <c r="N633" s="1">
        <v>0.84153749738420758</v>
      </c>
      <c r="O633" s="1">
        <v>0.9329846751933194</v>
      </c>
      <c r="P633" s="1">
        <v>0.78514158866000383</v>
      </c>
      <c r="Q633" s="1">
        <v>0.80230624607631129</v>
      </c>
      <c r="R633" s="1">
        <v>0.96533690096206171</v>
      </c>
      <c r="S633" s="1">
        <v>0.77449582520981164</v>
      </c>
      <c r="T633" s="1">
        <v>0.78514158866000383</v>
      </c>
      <c r="U633" s="1">
        <v>0.77449582520981164</v>
      </c>
      <c r="V633" s="1">
        <v>406.790663</v>
      </c>
      <c r="W633" s="1">
        <v>255.106009</v>
      </c>
      <c r="X633" s="1">
        <v>262.000766</v>
      </c>
      <c r="Y633" s="1">
        <v>74463.375599999999</v>
      </c>
      <c r="Z633" s="7">
        <v>3.1364769907999999</v>
      </c>
      <c r="AA633" s="7">
        <v>2.7800579396999998</v>
      </c>
      <c r="AB633" s="7" t="s">
        <v>444</v>
      </c>
      <c r="AC633" s="7" t="s">
        <v>445</v>
      </c>
      <c r="AD633" s="7">
        <v>3.1037735103999999</v>
      </c>
    </row>
    <row r="634" spans="1:30" x14ac:dyDescent="0.25">
      <c r="A634" s="1">
        <v>27667</v>
      </c>
      <c r="B634" s="1">
        <v>20019000</v>
      </c>
      <c r="C634" s="1">
        <v>9221179</v>
      </c>
      <c r="D634" s="1">
        <v>281146</v>
      </c>
      <c r="E634" s="1" t="s">
        <v>515</v>
      </c>
      <c r="F634" s="1">
        <v>34203085</v>
      </c>
      <c r="G634" s="1">
        <v>1.83</v>
      </c>
      <c r="H634" s="1">
        <v>54.989886608563644</v>
      </c>
      <c r="I634" s="1">
        <v>-29.180477261708276</v>
      </c>
      <c r="J634" s="1">
        <v>9.4908657075154288</v>
      </c>
      <c r="K634" s="1">
        <v>-51.884004758582591</v>
      </c>
      <c r="L634" s="1">
        <v>50.913292658596887</v>
      </c>
      <c r="M634" s="1">
        <v>133.54750061035156</v>
      </c>
      <c r="N634" s="1">
        <v>0.87311249869210372</v>
      </c>
      <c r="O634" s="1">
        <v>0.9329846751933194</v>
      </c>
      <c r="P634" s="1">
        <v>0.81460058099947985</v>
      </c>
      <c r="Q634" s="1">
        <v>0.84966874803815551</v>
      </c>
      <c r="R634" s="1">
        <v>0.96533690096206171</v>
      </c>
      <c r="S634" s="1">
        <v>0.82021659607546793</v>
      </c>
      <c r="T634" s="1">
        <v>0.81460058099947985</v>
      </c>
      <c r="U634" s="1">
        <v>0.82021659607546793</v>
      </c>
      <c r="V634" s="1">
        <v>406.790663</v>
      </c>
      <c r="W634" s="1">
        <v>255.106009</v>
      </c>
      <c r="X634" s="1">
        <v>262.000766</v>
      </c>
      <c r="Y634" s="1">
        <v>74463.375599999999</v>
      </c>
      <c r="Z634" s="7">
        <v>3.0816355081000002</v>
      </c>
      <c r="AA634" s="7">
        <v>2.7790494937000001</v>
      </c>
      <c r="AB634" s="7" t="s">
        <v>444</v>
      </c>
      <c r="AC634" s="7" t="s">
        <v>445</v>
      </c>
      <c r="AD634" s="7">
        <v>3.1135216372999999</v>
      </c>
    </row>
    <row r="635" spans="1:30" x14ac:dyDescent="0.25">
      <c r="A635" s="1">
        <v>27668</v>
      </c>
      <c r="B635" s="1">
        <v>20019000</v>
      </c>
      <c r="C635" s="1">
        <v>9221173</v>
      </c>
      <c r="D635" s="1">
        <v>281145</v>
      </c>
      <c r="E635" s="1" t="s">
        <v>513</v>
      </c>
      <c r="F635" s="1">
        <v>34203085</v>
      </c>
      <c r="G635" s="1">
        <v>1.83</v>
      </c>
      <c r="H635" s="1">
        <v>52.316663751785761</v>
      </c>
      <c r="I635" s="1">
        <v>-27.110448587256307</v>
      </c>
      <c r="J635" s="1">
        <v>9.8279783666752998</v>
      </c>
      <c r="K635" s="1">
        <v>-49.475768050069888</v>
      </c>
      <c r="L635" s="1">
        <v>48.163711677831479</v>
      </c>
      <c r="M635" s="1">
        <v>148.28250122070313</v>
      </c>
      <c r="N635" s="1">
        <v>0.84153749738420758</v>
      </c>
      <c r="O635" s="1">
        <v>0.9329846751933194</v>
      </c>
      <c r="P635" s="1">
        <v>0.78514158866000383</v>
      </c>
      <c r="Q635" s="1">
        <v>0.80230624607631129</v>
      </c>
      <c r="R635" s="1">
        <v>0.96533690096206171</v>
      </c>
      <c r="S635" s="1">
        <v>0.77449582520981164</v>
      </c>
      <c r="T635" s="1">
        <v>0.78514158866000383</v>
      </c>
      <c r="U635" s="1">
        <v>0.77449582520981164</v>
      </c>
      <c r="V635" s="1">
        <v>406.790663</v>
      </c>
      <c r="W635" s="1">
        <v>255.106009</v>
      </c>
      <c r="X635" s="1">
        <v>262.000766</v>
      </c>
      <c r="Y635" s="1">
        <v>74463.375599999999</v>
      </c>
      <c r="Z635" s="7">
        <v>3.1586150694000001</v>
      </c>
      <c r="AA635" s="7">
        <v>2.8284998090000002</v>
      </c>
      <c r="AB635" s="7" t="s">
        <v>444</v>
      </c>
      <c r="AC635" s="7" t="s">
        <v>445</v>
      </c>
      <c r="AD635" s="7">
        <v>3.1577464231999999</v>
      </c>
    </row>
    <row r="636" spans="1:30" x14ac:dyDescent="0.25">
      <c r="A636" s="1">
        <v>31863</v>
      </c>
      <c r="B636" s="1">
        <v>20020000</v>
      </c>
      <c r="C636" s="1">
        <v>9221179</v>
      </c>
      <c r="D636" s="1">
        <v>281154</v>
      </c>
      <c r="E636" s="1" t="s">
        <v>515</v>
      </c>
      <c r="F636" s="1">
        <v>34203085</v>
      </c>
      <c r="G636" s="1">
        <v>1.83</v>
      </c>
      <c r="H636" s="1">
        <v>55.05681223525086</v>
      </c>
      <c r="I636" s="1">
        <v>-28.898581380666101</v>
      </c>
      <c r="J636" s="1">
        <v>9.7795971513905613</v>
      </c>
      <c r="K636" s="1">
        <v>-51.951428026768546</v>
      </c>
      <c r="L636" s="1">
        <v>50.877850112134375</v>
      </c>
      <c r="M636" s="1">
        <v>133.54750061035156</v>
      </c>
      <c r="N636" s="1">
        <v>0.87311249869210372</v>
      </c>
      <c r="O636" s="1">
        <v>0.9329846751933194</v>
      </c>
      <c r="P636" s="1">
        <v>0.81460058099947985</v>
      </c>
      <c r="Q636" s="1">
        <v>0.84966874803815551</v>
      </c>
      <c r="R636" s="1">
        <v>0.96533690096206171</v>
      </c>
      <c r="S636" s="1">
        <v>0.82021659607546793</v>
      </c>
      <c r="T636" s="1">
        <v>0.81460058099947985</v>
      </c>
      <c r="U636" s="1">
        <v>0.82021659607546793</v>
      </c>
      <c r="V636" s="1">
        <v>406.790663</v>
      </c>
      <c r="W636" s="1">
        <v>255.106009</v>
      </c>
      <c r="X636" s="1">
        <v>262.000766</v>
      </c>
      <c r="Y636" s="1">
        <v>74463.375599999999</v>
      </c>
      <c r="Z636" s="7">
        <v>3.0844788584999998</v>
      </c>
      <c r="AA636" s="7">
        <v>2.7744557795999998</v>
      </c>
      <c r="AB636" s="7" t="s">
        <v>444</v>
      </c>
      <c r="AC636" s="7" t="s">
        <v>445</v>
      </c>
      <c r="AD636" s="7">
        <v>3.1081830530999999</v>
      </c>
    </row>
    <row r="637" spans="1:30" x14ac:dyDescent="0.25">
      <c r="A637" s="1">
        <v>31864</v>
      </c>
      <c r="B637" s="1">
        <v>20020000</v>
      </c>
      <c r="C637" s="1">
        <v>9221173</v>
      </c>
      <c r="D637" s="1">
        <v>281153</v>
      </c>
      <c r="E637" s="1" t="s">
        <v>513</v>
      </c>
      <c r="F637" s="1">
        <v>34203085</v>
      </c>
      <c r="G637" s="1">
        <v>1.83</v>
      </c>
      <c r="H637" s="1">
        <v>52.383392413546083</v>
      </c>
      <c r="I637" s="1">
        <v>-26.829392576234284</v>
      </c>
      <c r="J637" s="1">
        <v>10.116907962978196</v>
      </c>
      <c r="K637" s="1">
        <v>-49.54235367800355</v>
      </c>
      <c r="L637" s="1">
        <v>48.132038397718674</v>
      </c>
      <c r="M637" s="1">
        <v>148.28250122070313</v>
      </c>
      <c r="N637" s="1">
        <v>0.84153749738420758</v>
      </c>
      <c r="O637" s="1">
        <v>0.9329846751933194</v>
      </c>
      <c r="P637" s="1">
        <v>0.78514158866000383</v>
      </c>
      <c r="Q637" s="1">
        <v>0.80230624607631129</v>
      </c>
      <c r="R637" s="1">
        <v>0.96533690096206171</v>
      </c>
      <c r="S637" s="1">
        <v>0.77449582520981164</v>
      </c>
      <c r="T637" s="1">
        <v>0.78514158866000383</v>
      </c>
      <c r="U637" s="1">
        <v>0.77449582520981164</v>
      </c>
      <c r="V637" s="1">
        <v>406.790663</v>
      </c>
      <c r="W637" s="1">
        <v>255.106009</v>
      </c>
      <c r="X637" s="1">
        <v>262.000766</v>
      </c>
      <c r="Y637" s="1">
        <v>74463.375599999999</v>
      </c>
      <c r="Z637" s="7">
        <v>3.1613516453999999</v>
      </c>
      <c r="AA637" s="7">
        <v>2.8236228688999998</v>
      </c>
      <c r="AB637" s="7" t="s">
        <v>444</v>
      </c>
      <c r="AC637" s="7" t="s">
        <v>445</v>
      </c>
      <c r="AD637" s="7">
        <v>3.1521583528999999</v>
      </c>
    </row>
    <row r="638" spans="1:30" x14ac:dyDescent="0.25">
      <c r="A638" s="1">
        <v>36059</v>
      </c>
      <c r="B638" s="1">
        <v>20021000</v>
      </c>
      <c r="C638" s="1">
        <v>9221179</v>
      </c>
      <c r="D638" s="1">
        <v>281162</v>
      </c>
      <c r="E638" s="1" t="s">
        <v>515</v>
      </c>
      <c r="F638" s="1">
        <v>34203085</v>
      </c>
      <c r="G638" s="1">
        <v>1.83</v>
      </c>
      <c r="H638" s="1">
        <v>55.346120573653891</v>
      </c>
      <c r="I638" s="1">
        <v>-28.337091389581268</v>
      </c>
      <c r="J638" s="1">
        <v>10.475972292463997</v>
      </c>
      <c r="K638" s="1">
        <v>-52.248185974795483</v>
      </c>
      <c r="L638" s="1">
        <v>50.923710051258155</v>
      </c>
      <c r="M638" s="1">
        <v>133.54750061035156</v>
      </c>
      <c r="N638" s="1">
        <v>0.87311249869210372</v>
      </c>
      <c r="O638" s="1">
        <v>0.9329846751933194</v>
      </c>
      <c r="P638" s="1">
        <v>0.81460058099947985</v>
      </c>
      <c r="Q638" s="1">
        <v>0.84966874803815551</v>
      </c>
      <c r="R638" s="1">
        <v>0.96533690096206171</v>
      </c>
      <c r="S638" s="1">
        <v>0.82021659607546793</v>
      </c>
      <c r="T638" s="1">
        <v>0.81460058099947985</v>
      </c>
      <c r="U638" s="1">
        <v>0.82021659607546793</v>
      </c>
      <c r="V638" s="1">
        <v>406.790663</v>
      </c>
      <c r="W638" s="1">
        <v>255.106009</v>
      </c>
      <c r="X638" s="1">
        <v>262.000766</v>
      </c>
      <c r="Y638" s="1">
        <v>74463.375599999999</v>
      </c>
      <c r="Z638" s="7">
        <v>3.0808005336000002</v>
      </c>
      <c r="AA638" s="7">
        <v>2.7547257330999999</v>
      </c>
      <c r="AB638" s="7" t="s">
        <v>444</v>
      </c>
      <c r="AC638" s="7" t="s">
        <v>445</v>
      </c>
      <c r="AD638" s="7">
        <v>3.0848494971</v>
      </c>
    </row>
    <row r="639" spans="1:30" x14ac:dyDescent="0.25">
      <c r="A639" s="1">
        <v>36060</v>
      </c>
      <c r="B639" s="1">
        <v>20021000</v>
      </c>
      <c r="C639" s="1">
        <v>9221173</v>
      </c>
      <c r="D639" s="1">
        <v>281161</v>
      </c>
      <c r="E639" s="1" t="s">
        <v>513</v>
      </c>
      <c r="F639" s="1">
        <v>34203085</v>
      </c>
      <c r="G639" s="1">
        <v>1.83</v>
      </c>
      <c r="H639" s="1">
        <v>52.672245607888939</v>
      </c>
      <c r="I639" s="1">
        <v>-26.270260232121267</v>
      </c>
      <c r="J639" s="1">
        <v>10.813736539477439</v>
      </c>
      <c r="K639" s="1">
        <v>-49.836752270424299</v>
      </c>
      <c r="L639" s="1">
        <v>48.187001153436945</v>
      </c>
      <c r="M639" s="1">
        <v>148.28250122070313</v>
      </c>
      <c r="N639" s="1">
        <v>0.84153749738420758</v>
      </c>
      <c r="O639" s="1">
        <v>0.9329846751933194</v>
      </c>
      <c r="P639" s="1">
        <v>0.78514158866000383</v>
      </c>
      <c r="Q639" s="1">
        <v>0.80230624607631129</v>
      </c>
      <c r="R639" s="1">
        <v>0.96533690096206171</v>
      </c>
      <c r="S639" s="1">
        <v>0.77449582520981164</v>
      </c>
      <c r="T639" s="1">
        <v>0.78514158866000383</v>
      </c>
      <c r="U639" s="1">
        <v>0.77449582520981164</v>
      </c>
      <c r="V639" s="1">
        <v>406.790663</v>
      </c>
      <c r="W639" s="1">
        <v>255.106009</v>
      </c>
      <c r="X639" s="1">
        <v>262.000766</v>
      </c>
      <c r="Y639" s="1">
        <v>74463.375599999999</v>
      </c>
      <c r="Z639" s="7">
        <v>3.1566051504999999</v>
      </c>
      <c r="AA639" s="7">
        <v>2.8026542228000002</v>
      </c>
      <c r="AB639" s="7" t="s">
        <v>444</v>
      </c>
      <c r="AC639" s="7" t="s">
        <v>445</v>
      </c>
      <c r="AD639" s="7">
        <v>3.127630479</v>
      </c>
    </row>
    <row r="640" spans="1:30" x14ac:dyDescent="0.25">
      <c r="A640" s="1">
        <v>44591</v>
      </c>
      <c r="B640" s="1">
        <v>20022000</v>
      </c>
      <c r="C640" s="1">
        <v>9221188</v>
      </c>
      <c r="D640" s="1">
        <v>281173</v>
      </c>
      <c r="E640" s="1" t="s">
        <v>518</v>
      </c>
      <c r="F640" s="1">
        <v>34203085</v>
      </c>
      <c r="G640" s="1">
        <v>1.83</v>
      </c>
      <c r="H640" s="1">
        <v>1.1516278744074042</v>
      </c>
      <c r="I640" s="1">
        <v>-1.2066192657260153</v>
      </c>
      <c r="J640" s="1">
        <v>-1.8043685977697557</v>
      </c>
      <c r="K640" s="1">
        <v>-3.5930825733693195</v>
      </c>
      <c r="L640" s="1">
        <v>3.1689833425915763</v>
      </c>
      <c r="M640" s="1">
        <v>34.474998474121094</v>
      </c>
      <c r="N640" s="1">
        <v>0.98877083460489912</v>
      </c>
      <c r="O640" s="1">
        <v>0.9329846751933194</v>
      </c>
      <c r="P640" s="1">
        <v>0.92250803596447917</v>
      </c>
      <c r="Q640" s="1">
        <v>0.98970659838782415</v>
      </c>
      <c r="R640" s="1">
        <v>0.96533690096206171</v>
      </c>
      <c r="S640" s="1">
        <v>0.95540030054940595</v>
      </c>
      <c r="T640" s="1">
        <v>0.92250803596447917</v>
      </c>
      <c r="U640" s="1">
        <v>0.95540030054940595</v>
      </c>
      <c r="V640" s="1">
        <v>406.790663</v>
      </c>
      <c r="W640" s="1">
        <v>255.106009</v>
      </c>
      <c r="X640" s="1">
        <v>262.000766</v>
      </c>
      <c r="Y640" s="1">
        <v>74463.375599999999</v>
      </c>
      <c r="Z640" s="7">
        <v>73.262726522999998</v>
      </c>
      <c r="AA640" s="7">
        <v>203.35189922000001</v>
      </c>
      <c r="AB640" s="7" t="s">
        <v>444</v>
      </c>
      <c r="AC640" s="7">
        <v>132.95146222</v>
      </c>
      <c r="AD640" s="7">
        <v>66.267536196999998</v>
      </c>
    </row>
    <row r="641" spans="1:30" x14ac:dyDescent="0.25">
      <c r="A641" s="1">
        <v>44592</v>
      </c>
      <c r="B641" s="1">
        <v>20022000</v>
      </c>
      <c r="C641" s="1">
        <v>9221179</v>
      </c>
      <c r="D641" s="1">
        <v>281172</v>
      </c>
      <c r="E641" s="1" t="s">
        <v>515</v>
      </c>
      <c r="F641" s="1">
        <v>34203085</v>
      </c>
      <c r="G641" s="1">
        <v>1.83</v>
      </c>
      <c r="H641" s="1">
        <v>53.559476031012778</v>
      </c>
      <c r="I641" s="1">
        <v>-30.879894473126104</v>
      </c>
      <c r="J641" s="1">
        <v>5.7811131787333299</v>
      </c>
      <c r="K641" s="1">
        <v>-50.744298320012078</v>
      </c>
      <c r="L641" s="1">
        <v>50.915743635613829</v>
      </c>
      <c r="M641" s="1">
        <v>133.54750061035156</v>
      </c>
      <c r="N641" s="1">
        <v>0.87311249869210372</v>
      </c>
      <c r="O641" s="1">
        <v>0.9329846751933194</v>
      </c>
      <c r="P641" s="1">
        <v>0.81460058099947985</v>
      </c>
      <c r="Q641" s="1">
        <v>0.84966874803815551</v>
      </c>
      <c r="R641" s="1">
        <v>0.96533690096206171</v>
      </c>
      <c r="S641" s="1">
        <v>0.82021659607546793</v>
      </c>
      <c r="T641" s="1">
        <v>0.81460058099947985</v>
      </c>
      <c r="U641" s="1">
        <v>0.82021659607546793</v>
      </c>
      <c r="V641" s="1">
        <v>406.790663</v>
      </c>
      <c r="W641" s="1">
        <v>255.106009</v>
      </c>
      <c r="X641" s="1">
        <v>262.000766</v>
      </c>
      <c r="Y641" s="1">
        <v>74463.375599999999</v>
      </c>
      <c r="Z641" s="7">
        <v>3.0814390267</v>
      </c>
      <c r="AA641" s="7">
        <v>2.8799764028000001</v>
      </c>
      <c r="AB641" s="7" t="s">
        <v>444</v>
      </c>
      <c r="AC641" s="7" t="s">
        <v>445</v>
      </c>
      <c r="AD641" s="7">
        <v>3.2059104820000002</v>
      </c>
    </row>
    <row r="642" spans="1:30" x14ac:dyDescent="0.25">
      <c r="A642" s="1">
        <v>44593</v>
      </c>
      <c r="B642" s="1">
        <v>20022000</v>
      </c>
      <c r="C642" s="1">
        <v>9221170</v>
      </c>
      <c r="D642" s="1">
        <v>281171</v>
      </c>
      <c r="E642" s="1" t="s">
        <v>513</v>
      </c>
      <c r="F642" s="1">
        <v>34203085</v>
      </c>
      <c r="G642" s="1">
        <v>1.83</v>
      </c>
      <c r="H642" s="1">
        <v>43.175646639374214</v>
      </c>
      <c r="I642" s="1">
        <v>-24.427524788136381</v>
      </c>
      <c r="J642" s="1">
        <v>4.938985974413014</v>
      </c>
      <c r="K642" s="1">
        <v>-41.267011563174663</v>
      </c>
      <c r="L642" s="1">
        <v>40.931529887691759</v>
      </c>
      <c r="M642" s="1">
        <v>143.04750061035156</v>
      </c>
      <c r="N642" s="1">
        <v>0.85275535583496087</v>
      </c>
      <c r="O642" s="1">
        <v>0.9329846751933194</v>
      </c>
      <c r="P642" s="1">
        <v>0.79560767868304449</v>
      </c>
      <c r="Q642" s="1">
        <v>0.81913303375244129</v>
      </c>
      <c r="R642" s="1">
        <v>0.96533690096206171</v>
      </c>
      <c r="S642" s="1">
        <v>0.79073934427823356</v>
      </c>
      <c r="T642" s="1">
        <v>0.79560767868304449</v>
      </c>
      <c r="U642" s="1">
        <v>0.79073934427823356</v>
      </c>
      <c r="V642" s="1">
        <v>406.790663</v>
      </c>
      <c r="W642" s="1">
        <v>255.106009</v>
      </c>
      <c r="X642" s="1">
        <v>262.000766</v>
      </c>
      <c r="Y642" s="1">
        <v>74463.375599999999</v>
      </c>
      <c r="Z642" s="7">
        <v>3.9586296968000001</v>
      </c>
      <c r="AA642" s="7">
        <v>3.7008977383000001</v>
      </c>
      <c r="AB642" s="7" t="s">
        <v>444</v>
      </c>
      <c r="AC642" s="7" t="s">
        <v>445</v>
      </c>
      <c r="AD642" s="7">
        <v>4.0512458584999997</v>
      </c>
    </row>
    <row r="643" spans="1:30" x14ac:dyDescent="0.25">
      <c r="A643" s="1">
        <v>44594</v>
      </c>
      <c r="B643" s="1">
        <v>20022000</v>
      </c>
      <c r="C643" s="1">
        <v>9221163</v>
      </c>
      <c r="D643" s="1">
        <v>281170</v>
      </c>
      <c r="E643" s="1" t="s">
        <v>512</v>
      </c>
      <c r="F643" s="1">
        <v>34203085</v>
      </c>
      <c r="G643" s="1">
        <v>1.83</v>
      </c>
      <c r="H643" s="1">
        <v>73.054760601874634</v>
      </c>
      <c r="I643" s="1">
        <v>-37.192837876985266</v>
      </c>
      <c r="J643" s="1">
        <v>11.21361728201185</v>
      </c>
      <c r="K643" s="1">
        <v>-70.761110725921469</v>
      </c>
      <c r="L643" s="1">
        <v>68.143503183421714</v>
      </c>
      <c r="M643" s="1">
        <v>157.46249389648438</v>
      </c>
      <c r="N643" s="1">
        <v>0.81230456542968754</v>
      </c>
      <c r="O643" s="1">
        <v>0.9329846751933194</v>
      </c>
      <c r="P643" s="1">
        <v>0.75786771113546747</v>
      </c>
      <c r="Q643" s="1">
        <v>0.76922729492187503</v>
      </c>
      <c r="R643" s="1">
        <v>0.96533690096206171</v>
      </c>
      <c r="S643" s="1">
        <v>0.74256349301531266</v>
      </c>
      <c r="T643" s="1">
        <v>0.75786771113546747</v>
      </c>
      <c r="U643" s="1">
        <v>0.74256349301531266</v>
      </c>
      <c r="V643" s="1">
        <v>406.790663</v>
      </c>
      <c r="W643" s="1">
        <v>255.106009</v>
      </c>
      <c r="X643" s="1">
        <v>262.000766</v>
      </c>
      <c r="Y643" s="1">
        <v>74463.375599999999</v>
      </c>
      <c r="Z643" s="7">
        <v>1.8371979440999999</v>
      </c>
      <c r="AA643" s="7">
        <v>1.6464614426999999</v>
      </c>
      <c r="AB643" s="7" t="s">
        <v>444</v>
      </c>
      <c r="AC643" s="7" t="s">
        <v>445</v>
      </c>
      <c r="AD643" s="7">
        <v>1.8060882426</v>
      </c>
    </row>
    <row r="644" spans="1:30" x14ac:dyDescent="0.25">
      <c r="A644" s="1">
        <v>44595</v>
      </c>
      <c r="B644" s="1">
        <v>20022000</v>
      </c>
      <c r="C644" s="1">
        <v>9221162</v>
      </c>
      <c r="D644" s="1">
        <v>281169</v>
      </c>
      <c r="E644" s="1" t="s">
        <v>514</v>
      </c>
      <c r="F644" s="1">
        <v>34203085</v>
      </c>
      <c r="G644" s="1">
        <v>1.83</v>
      </c>
      <c r="H644" s="1">
        <v>81.498624662773096</v>
      </c>
      <c r="I644" s="1">
        <v>-44.822816719437554</v>
      </c>
      <c r="J644" s="1">
        <v>7.9855071919104947</v>
      </c>
      <c r="K644" s="1">
        <v>-78.299720797674127</v>
      </c>
      <c r="L644" s="1">
        <v>77.81425068009402</v>
      </c>
      <c r="M644" s="1">
        <v>148.04998779296875</v>
      </c>
      <c r="N644" s="1">
        <v>0.84203574044363827</v>
      </c>
      <c r="O644" s="1">
        <v>0.9329846751933194</v>
      </c>
      <c r="P644" s="1">
        <v>0.7856064417989741</v>
      </c>
      <c r="Q644" s="1">
        <v>0.80305361066545755</v>
      </c>
      <c r="R644" s="1">
        <v>0.96533690096206171</v>
      </c>
      <c r="S644" s="1">
        <v>0.77521728382618682</v>
      </c>
      <c r="T644" s="1">
        <v>0.7856064417989741</v>
      </c>
      <c r="U644" s="1">
        <v>0.77521728382618682</v>
      </c>
      <c r="V644" s="1">
        <v>406.790663</v>
      </c>
      <c r="W644" s="1">
        <v>255.106009</v>
      </c>
      <c r="X644" s="1">
        <v>262.000766</v>
      </c>
      <c r="Y644" s="1">
        <v>74463.375599999999</v>
      </c>
      <c r="Z644" s="7">
        <v>1.5755298324</v>
      </c>
      <c r="AA644" s="7">
        <v>1.4590957803</v>
      </c>
      <c r="AB644" s="7" t="s">
        <v>444</v>
      </c>
      <c r="AC644" s="7" t="s">
        <v>445</v>
      </c>
      <c r="AD644" s="7">
        <v>1.6287384863000001</v>
      </c>
    </row>
    <row r="645" spans="1:30" x14ac:dyDescent="0.25">
      <c r="A645" s="1">
        <v>44596</v>
      </c>
      <c r="B645" s="1">
        <v>20022000</v>
      </c>
      <c r="C645" s="1">
        <v>9221203</v>
      </c>
      <c r="D645" s="1">
        <v>281174</v>
      </c>
      <c r="E645" s="1" t="s">
        <v>517</v>
      </c>
      <c r="F645" s="1">
        <v>34203085</v>
      </c>
      <c r="G645" s="1">
        <v>1.83</v>
      </c>
      <c r="H645" s="1">
        <v>12.872571755068316</v>
      </c>
      <c r="I645" s="1">
        <v>-7.0068261792451914</v>
      </c>
      <c r="J645" s="1">
        <v>1.3881486869294557</v>
      </c>
      <c r="K645" s="1">
        <v>-13.375853245247249</v>
      </c>
      <c r="L645" s="1">
        <v>12.237802310754068</v>
      </c>
      <c r="M645" s="1">
        <v>64.709999084472656</v>
      </c>
      <c r="N645" s="1">
        <v>0.96357500076293945</v>
      </c>
      <c r="O645" s="1">
        <v>0.9329846751933194</v>
      </c>
      <c r="P645" s="1">
        <v>0.89900070911121355</v>
      </c>
      <c r="Q645" s="1">
        <v>0.96661041736602782</v>
      </c>
      <c r="R645" s="1">
        <v>0.96533690096206171</v>
      </c>
      <c r="S645" s="1">
        <v>0.9331047047377663</v>
      </c>
      <c r="T645" s="1">
        <v>0.89900070911121355</v>
      </c>
      <c r="U645" s="1">
        <v>0.9331047047377663</v>
      </c>
      <c r="V645" s="1">
        <v>406.790663</v>
      </c>
      <c r="W645" s="1">
        <v>255.106009</v>
      </c>
      <c r="X645" s="1">
        <v>262.000766</v>
      </c>
      <c r="Y645" s="1">
        <v>74463.375599999999</v>
      </c>
      <c r="Z645" s="7">
        <v>17.740332386999999</v>
      </c>
      <c r="AA645" s="7">
        <v>16.816213213000001</v>
      </c>
      <c r="AB645" s="7" t="s">
        <v>444</v>
      </c>
      <c r="AC645" s="7" t="s">
        <v>445</v>
      </c>
      <c r="AD645" s="7">
        <v>16.609259769000001</v>
      </c>
    </row>
    <row r="646" spans="1:30" x14ac:dyDescent="0.25">
      <c r="A646" s="1">
        <v>55011</v>
      </c>
      <c r="B646" s="1">
        <v>20024000</v>
      </c>
      <c r="C646" s="1">
        <v>9221188</v>
      </c>
      <c r="D646" s="1">
        <v>281183</v>
      </c>
      <c r="E646" s="1" t="s">
        <v>518</v>
      </c>
      <c r="F646" s="1">
        <v>34203085</v>
      </c>
      <c r="G646" s="1">
        <v>1.83</v>
      </c>
      <c r="H646" s="1">
        <v>1.8072530384017158</v>
      </c>
      <c r="I646" s="1">
        <v>-1.5190530228747789</v>
      </c>
      <c r="J646" s="1">
        <v>-7.8539871989737646</v>
      </c>
      <c r="K646" s="1">
        <v>-8.2349081128608841</v>
      </c>
      <c r="L646" s="1">
        <v>8.8967271042068994</v>
      </c>
      <c r="M646" s="1">
        <v>34.474998474121094</v>
      </c>
      <c r="N646" s="1">
        <v>0.98877083460489912</v>
      </c>
      <c r="O646" s="1">
        <v>0.9329846751933194</v>
      </c>
      <c r="P646" s="1">
        <v>0.92250803596447917</v>
      </c>
      <c r="Q646" s="1">
        <v>0.98970659838782415</v>
      </c>
      <c r="R646" s="1">
        <v>0.96533690096206171</v>
      </c>
      <c r="S646" s="1">
        <v>0.95540030054940595</v>
      </c>
      <c r="T646" s="1">
        <v>0.92250803596447917</v>
      </c>
      <c r="U646" s="1">
        <v>0.95540030054940595</v>
      </c>
      <c r="V646" s="1">
        <v>406.790663</v>
      </c>
      <c r="W646" s="1">
        <v>255.106009</v>
      </c>
      <c r="X646" s="1">
        <v>262.000766</v>
      </c>
      <c r="Y646" s="1">
        <v>74463.375599999999</v>
      </c>
      <c r="Z646" s="7">
        <v>25.45212566</v>
      </c>
      <c r="AA646" s="7">
        <v>129.21825849999999</v>
      </c>
      <c r="AB646" s="7" t="s">
        <v>444</v>
      </c>
      <c r="AC646" s="7">
        <v>29.773899413999999</v>
      </c>
      <c r="AD646" s="7">
        <v>28.350395748</v>
      </c>
    </row>
    <row r="647" spans="1:30" x14ac:dyDescent="0.25">
      <c r="A647" s="1">
        <v>55012</v>
      </c>
      <c r="B647" s="1">
        <v>20024000</v>
      </c>
      <c r="C647" s="1">
        <v>9221203</v>
      </c>
      <c r="D647" s="1">
        <v>281184</v>
      </c>
      <c r="E647" s="1" t="s">
        <v>517</v>
      </c>
      <c r="F647" s="1">
        <v>34203085</v>
      </c>
      <c r="G647" s="1">
        <v>1.83</v>
      </c>
      <c r="H647" s="1">
        <v>13.64420923050749</v>
      </c>
      <c r="I647" s="1">
        <v>-12.058527832437052</v>
      </c>
      <c r="J647" s="1">
        <v>-4.7774827468529093</v>
      </c>
      <c r="K647" s="1">
        <v>-13.278411409829211</v>
      </c>
      <c r="L647" s="1">
        <v>16.558745173575833</v>
      </c>
      <c r="M647" s="1">
        <v>64.709999084472656</v>
      </c>
      <c r="N647" s="1">
        <v>0.96357500076293945</v>
      </c>
      <c r="O647" s="1">
        <v>0.9329846751933194</v>
      </c>
      <c r="P647" s="1">
        <v>0.89900070911121355</v>
      </c>
      <c r="Q647" s="1">
        <v>0.96661041736602782</v>
      </c>
      <c r="R647" s="1">
        <v>0.96533690096206171</v>
      </c>
      <c r="S647" s="1">
        <v>0.9331047047377663</v>
      </c>
      <c r="T647" s="1">
        <v>0.89900070911121355</v>
      </c>
      <c r="U647" s="1">
        <v>0.9331047047377663</v>
      </c>
      <c r="V647" s="1">
        <v>406.790663</v>
      </c>
      <c r="W647" s="1">
        <v>255.106009</v>
      </c>
      <c r="X647" s="1">
        <v>262.000766</v>
      </c>
      <c r="Y647" s="1">
        <v>74463.375599999999</v>
      </c>
      <c r="Z647" s="7">
        <v>12.850112468000001</v>
      </c>
      <c r="AA647" s="7">
        <v>15.808631348</v>
      </c>
      <c r="AB647" s="7" t="s">
        <v>444</v>
      </c>
      <c r="AC647" s="7">
        <v>48.301878604999999</v>
      </c>
      <c r="AD647" s="7">
        <v>16.738482951999998</v>
      </c>
    </row>
    <row r="648" spans="1:30" x14ac:dyDescent="0.25">
      <c r="A648" s="1">
        <v>55013</v>
      </c>
      <c r="B648" s="1">
        <v>20024000</v>
      </c>
      <c r="C648" s="1">
        <v>9221163</v>
      </c>
      <c r="D648" s="1">
        <v>281182</v>
      </c>
      <c r="E648" s="1" t="s">
        <v>512</v>
      </c>
      <c r="F648" s="1">
        <v>34203085</v>
      </c>
      <c r="G648" s="1">
        <v>1.83</v>
      </c>
      <c r="H648" s="1">
        <v>73.867273939933739</v>
      </c>
      <c r="I648" s="1">
        <v>-42.923406794319092</v>
      </c>
      <c r="J648" s="1">
        <v>5.0071061299693387</v>
      </c>
      <c r="K648" s="1">
        <v>-69.984795230195459</v>
      </c>
      <c r="L648" s="1">
        <v>71.495488728304252</v>
      </c>
      <c r="M648" s="1">
        <v>157.46249389648438</v>
      </c>
      <c r="N648" s="1">
        <v>0.81230456542968754</v>
      </c>
      <c r="O648" s="1">
        <v>0.9329846751933194</v>
      </c>
      <c r="P648" s="1">
        <v>0.75786771113546747</v>
      </c>
      <c r="Q648" s="1">
        <v>0.76922729492187503</v>
      </c>
      <c r="R648" s="1">
        <v>0.96533690096206171</v>
      </c>
      <c r="S648" s="1">
        <v>0.74256349301531266</v>
      </c>
      <c r="T648" s="1">
        <v>0.75786771113546747</v>
      </c>
      <c r="U648" s="1">
        <v>0.74256349301531266</v>
      </c>
      <c r="V648" s="1">
        <v>406.790663</v>
      </c>
      <c r="W648" s="1">
        <v>255.106009</v>
      </c>
      <c r="X648" s="1">
        <v>262.000766</v>
      </c>
      <c r="Y648" s="1">
        <v>74463.375599999999</v>
      </c>
      <c r="Z648" s="7">
        <v>1.7041791108</v>
      </c>
      <c r="AA648" s="7">
        <v>1.6173513225</v>
      </c>
      <c r="AB648" s="7" t="s">
        <v>444</v>
      </c>
      <c r="AC648" s="7" t="s">
        <v>445</v>
      </c>
      <c r="AD648" s="7">
        <v>1.8372151434999999</v>
      </c>
    </row>
    <row r="649" spans="1:30" x14ac:dyDescent="0.25">
      <c r="A649" s="1">
        <v>55014</v>
      </c>
      <c r="B649" s="1">
        <v>20024000</v>
      </c>
      <c r="C649" s="1">
        <v>9221162</v>
      </c>
      <c r="D649" s="1">
        <v>281181</v>
      </c>
      <c r="E649" s="1" t="s">
        <v>514</v>
      </c>
      <c r="F649" s="1">
        <v>34203085</v>
      </c>
      <c r="G649" s="1">
        <v>1.83</v>
      </c>
      <c r="H649" s="1">
        <v>82.313320946965675</v>
      </c>
      <c r="I649" s="1">
        <v>-50.555748200650193</v>
      </c>
      <c r="J649" s="1">
        <v>1.7768121817509059</v>
      </c>
      <c r="K649" s="1">
        <v>-77.521043650052945</v>
      </c>
      <c r="L649" s="1">
        <v>81.440724481155939</v>
      </c>
      <c r="M649" s="1">
        <v>148.04998779296875</v>
      </c>
      <c r="N649" s="1">
        <v>0.84203574044363827</v>
      </c>
      <c r="O649" s="1">
        <v>0.9329846751933194</v>
      </c>
      <c r="P649" s="1">
        <v>0.7856064417989741</v>
      </c>
      <c r="Q649" s="1">
        <v>0.80305361066545755</v>
      </c>
      <c r="R649" s="1">
        <v>0.96533690096206171</v>
      </c>
      <c r="S649" s="1">
        <v>0.77521728382618682</v>
      </c>
      <c r="T649" s="1">
        <v>0.7856064417989741</v>
      </c>
      <c r="U649" s="1">
        <v>0.77521728382618682</v>
      </c>
      <c r="V649" s="1">
        <v>406.790663</v>
      </c>
      <c r="W649" s="1">
        <v>255.106009</v>
      </c>
      <c r="X649" s="1">
        <v>262.000766</v>
      </c>
      <c r="Y649" s="1">
        <v>74463.375599999999</v>
      </c>
      <c r="Z649" s="7">
        <v>1.4608440713999999</v>
      </c>
      <c r="AA649" s="7">
        <v>1.4347568742000001</v>
      </c>
      <c r="AB649" s="7" t="s">
        <v>444</v>
      </c>
      <c r="AC649" s="7" t="s">
        <v>445</v>
      </c>
      <c r="AD649" s="7">
        <v>1.6551434273000001</v>
      </c>
    </row>
    <row r="650" spans="1:30" x14ac:dyDescent="0.25">
      <c r="A650" s="1">
        <v>65571</v>
      </c>
      <c r="B650" s="1">
        <v>20026000</v>
      </c>
      <c r="C650" s="1">
        <v>9221188</v>
      </c>
      <c r="D650" s="1">
        <v>281193</v>
      </c>
      <c r="E650" s="1" t="s">
        <v>518</v>
      </c>
      <c r="F650" s="1">
        <v>34203085</v>
      </c>
      <c r="G650" s="1">
        <v>1.83</v>
      </c>
      <c r="H650" s="1">
        <v>9.1881692316950012</v>
      </c>
      <c r="I650" s="1">
        <v>5.6164091163595691</v>
      </c>
      <c r="J650" s="1">
        <v>4.7329245179568193</v>
      </c>
      <c r="K650" s="1">
        <v>-5.5593245493728931</v>
      </c>
      <c r="L650" s="1">
        <v>9.6802988189988248</v>
      </c>
      <c r="M650" s="1">
        <v>34.474998474121094</v>
      </c>
      <c r="N650" s="1">
        <v>0.98877083460489912</v>
      </c>
      <c r="O650" s="1">
        <v>0.9329846751933194</v>
      </c>
      <c r="P650" s="1">
        <v>0.92250803596447917</v>
      </c>
      <c r="Q650" s="1">
        <v>0.98970659838782415</v>
      </c>
      <c r="R650" s="1">
        <v>0.96533690096206171</v>
      </c>
      <c r="S650" s="1">
        <v>0.95540030054940595</v>
      </c>
      <c r="T650" s="1">
        <v>0.92250803596447917</v>
      </c>
      <c r="U650" s="1">
        <v>0.95540030054940595</v>
      </c>
      <c r="V650" s="1">
        <v>406.790663</v>
      </c>
      <c r="W650" s="1">
        <v>255.106009</v>
      </c>
      <c r="X650" s="1">
        <v>262.000766</v>
      </c>
      <c r="Y650" s="1">
        <v>74463.375599999999</v>
      </c>
      <c r="Z650" s="7">
        <v>23.310958547999999</v>
      </c>
      <c r="AA650" s="7">
        <v>24.613083237000001</v>
      </c>
      <c r="AB650" s="7">
        <v>40.901745126999998</v>
      </c>
      <c r="AC650" s="7" t="s">
        <v>445</v>
      </c>
      <c r="AD650" s="7">
        <v>42.476111156999998</v>
      </c>
    </row>
    <row r="651" spans="1:30" x14ac:dyDescent="0.25">
      <c r="A651" s="1">
        <v>65572</v>
      </c>
      <c r="B651" s="1">
        <v>20026000</v>
      </c>
      <c r="C651" s="1">
        <v>9221162</v>
      </c>
      <c r="D651" s="1">
        <v>281189</v>
      </c>
      <c r="E651" s="1" t="s">
        <v>514</v>
      </c>
      <c r="F651" s="1">
        <v>34203085</v>
      </c>
      <c r="G651" s="1">
        <v>1.83</v>
      </c>
      <c r="H651" s="1">
        <v>85.242353612161835</v>
      </c>
      <c r="I651" s="1">
        <v>-36.774713417697242</v>
      </c>
      <c r="J651" s="1">
        <v>18.815608581708641</v>
      </c>
      <c r="K651" s="1">
        <v>-81.491034992622247</v>
      </c>
      <c r="L651" s="1">
        <v>77.565682707892321</v>
      </c>
      <c r="M651" s="1">
        <v>148.04998779296875</v>
      </c>
      <c r="N651" s="1">
        <v>0.84203574044363827</v>
      </c>
      <c r="O651" s="1">
        <v>0.9329846751933194</v>
      </c>
      <c r="P651" s="1">
        <v>0.7856064417989741</v>
      </c>
      <c r="Q651" s="1">
        <v>0.80305361066545755</v>
      </c>
      <c r="R651" s="1">
        <v>0.96533690096206171</v>
      </c>
      <c r="S651" s="1">
        <v>0.77521728382618682</v>
      </c>
      <c r="T651" s="1">
        <v>0.7856064417989741</v>
      </c>
      <c r="U651" s="1">
        <v>0.77521728382618682</v>
      </c>
      <c r="V651" s="1">
        <v>406.790663</v>
      </c>
      <c r="W651" s="1">
        <v>255.106009</v>
      </c>
      <c r="X651" s="1">
        <v>262.000766</v>
      </c>
      <c r="Y651" s="1">
        <v>74463.375599999999</v>
      </c>
      <c r="Z651" s="7">
        <v>1.5837834079999999</v>
      </c>
      <c r="AA651" s="7">
        <v>1.3510956176</v>
      </c>
      <c r="AB651" s="7" t="s">
        <v>444</v>
      </c>
      <c r="AC651" s="7" t="s">
        <v>445</v>
      </c>
      <c r="AD651" s="7">
        <v>1.5257930464</v>
      </c>
    </row>
    <row r="652" spans="1:30" x14ac:dyDescent="0.25">
      <c r="A652" s="1">
        <v>65573</v>
      </c>
      <c r="B652" s="1">
        <v>20026000</v>
      </c>
      <c r="C652" s="1">
        <v>9221163</v>
      </c>
      <c r="D652" s="1">
        <v>281190</v>
      </c>
      <c r="E652" s="1" t="s">
        <v>512</v>
      </c>
      <c r="F652" s="1">
        <v>34203085</v>
      </c>
      <c r="G652" s="1">
        <v>1.83</v>
      </c>
      <c r="H652" s="1">
        <v>76.79626669787595</v>
      </c>
      <c r="I652" s="1">
        <v>-29.140162615388771</v>
      </c>
      <c r="J652" s="1">
        <v>22.045942567464387</v>
      </c>
      <c r="K652" s="1">
        <v>-73.956995838458781</v>
      </c>
      <c r="L652" s="1">
        <v>68.488383883477567</v>
      </c>
      <c r="M652" s="1">
        <v>157.46249389648438</v>
      </c>
      <c r="N652" s="1">
        <v>0.81230456542968754</v>
      </c>
      <c r="O652" s="1">
        <v>0.9329846751933194</v>
      </c>
      <c r="P652" s="1">
        <v>0.75786771113546747</v>
      </c>
      <c r="Q652" s="1">
        <v>0.76922729492187503</v>
      </c>
      <c r="R652" s="1">
        <v>0.96533690096206171</v>
      </c>
      <c r="S652" s="1">
        <v>0.74256349301531266</v>
      </c>
      <c r="T652" s="1">
        <v>0.75786771113546747</v>
      </c>
      <c r="U652" s="1">
        <v>0.74256349301531266</v>
      </c>
      <c r="V652" s="1">
        <v>406.790663</v>
      </c>
      <c r="W652" s="1">
        <v>255.106009</v>
      </c>
      <c r="X652" s="1">
        <v>262.000766</v>
      </c>
      <c r="Y652" s="1">
        <v>74463.375599999999</v>
      </c>
      <c r="Z652" s="7">
        <v>1.8229109255</v>
      </c>
      <c r="AA652" s="7">
        <v>1.5175261175000001</v>
      </c>
      <c r="AB652" s="7" t="s">
        <v>444</v>
      </c>
      <c r="AC652" s="7" t="s">
        <v>445</v>
      </c>
      <c r="AD652" s="7">
        <v>1.6848294552</v>
      </c>
    </row>
    <row r="653" spans="1:30" x14ac:dyDescent="0.25">
      <c r="A653" s="1">
        <v>65574</v>
      </c>
      <c r="B653" s="1">
        <v>20026000</v>
      </c>
      <c r="C653" s="1">
        <v>9221170</v>
      </c>
      <c r="D653" s="1">
        <v>281191</v>
      </c>
      <c r="E653" s="1" t="s">
        <v>513</v>
      </c>
      <c r="F653" s="1">
        <v>34203085</v>
      </c>
      <c r="G653" s="1">
        <v>1.83</v>
      </c>
      <c r="H653" s="1">
        <v>46.921974784109011</v>
      </c>
      <c r="I653" s="1">
        <v>-16.423484643945716</v>
      </c>
      <c r="J653" s="1">
        <v>15.76648921113209</v>
      </c>
      <c r="K653" s="1">
        <v>-44.414261558306151</v>
      </c>
      <c r="L653" s="1">
        <v>41.359631897887759</v>
      </c>
      <c r="M653" s="1">
        <v>143.04750061035156</v>
      </c>
      <c r="N653" s="1">
        <v>0.85275535583496087</v>
      </c>
      <c r="O653" s="1">
        <v>0.9329846751933194</v>
      </c>
      <c r="P653" s="1">
        <v>0.79560767868304449</v>
      </c>
      <c r="Q653" s="1">
        <v>0.81913303375244129</v>
      </c>
      <c r="R653" s="1">
        <v>0.96533690096206171</v>
      </c>
      <c r="S653" s="1">
        <v>0.79073934427823356</v>
      </c>
      <c r="T653" s="1">
        <v>0.79560767868304449</v>
      </c>
      <c r="U653" s="1">
        <v>0.79073934427823356</v>
      </c>
      <c r="V653" s="1">
        <v>406.790663</v>
      </c>
      <c r="W653" s="1">
        <v>255.106009</v>
      </c>
      <c r="X653" s="1">
        <v>262.000766</v>
      </c>
      <c r="Y653" s="1">
        <v>74463.375599999999</v>
      </c>
      <c r="Z653" s="7">
        <v>3.9073043043000002</v>
      </c>
      <c r="AA653" s="7">
        <v>3.3255702807</v>
      </c>
      <c r="AB653" s="7" t="s">
        <v>444</v>
      </c>
      <c r="AC653" s="7" t="s">
        <v>445</v>
      </c>
      <c r="AD653" s="7">
        <v>3.6933082739</v>
      </c>
    </row>
    <row r="654" spans="1:30" x14ac:dyDescent="0.25">
      <c r="A654" s="1">
        <v>65575</v>
      </c>
      <c r="B654" s="1">
        <v>20026000</v>
      </c>
      <c r="C654" s="1">
        <v>9221203</v>
      </c>
      <c r="D654" s="1">
        <v>281194</v>
      </c>
      <c r="E654" s="1" t="s">
        <v>517</v>
      </c>
      <c r="F654" s="1">
        <v>34203085</v>
      </c>
      <c r="G654" s="1">
        <v>1.83</v>
      </c>
      <c r="H654" s="1">
        <v>16.57767614557865</v>
      </c>
      <c r="I654" s="1">
        <v>0.86716100160679366</v>
      </c>
      <c r="J654" s="1">
        <v>12.256879623750478</v>
      </c>
      <c r="K654" s="1">
        <v>-16.393054874334407</v>
      </c>
      <c r="L654" s="1">
        <v>16.843889940439997</v>
      </c>
      <c r="M654" s="1">
        <v>64.709999084472656</v>
      </c>
      <c r="N654" s="1">
        <v>0.96357500076293945</v>
      </c>
      <c r="O654" s="1">
        <v>0.9329846751933194</v>
      </c>
      <c r="P654" s="1">
        <v>0.89900070911121355</v>
      </c>
      <c r="Q654" s="1">
        <v>0.96661041736602782</v>
      </c>
      <c r="R654" s="1">
        <v>0.96533690096206171</v>
      </c>
      <c r="S654" s="1">
        <v>0.9331047047377663</v>
      </c>
      <c r="T654" s="1">
        <v>0.89900070911121355</v>
      </c>
      <c r="U654" s="1">
        <v>0.9331047047377663</v>
      </c>
      <c r="V654" s="1">
        <v>406.790663</v>
      </c>
      <c r="W654" s="1">
        <v>255.106009</v>
      </c>
      <c r="X654" s="1">
        <v>262.000766</v>
      </c>
      <c r="Y654" s="1">
        <v>74463.375599999999</v>
      </c>
      <c r="Z654" s="7">
        <v>12.615648392000001</v>
      </c>
      <c r="AA654" s="7">
        <v>12.834296253</v>
      </c>
      <c r="AB654" s="7">
        <v>263.47278252000001</v>
      </c>
      <c r="AC654" s="7" t="s">
        <v>445</v>
      </c>
      <c r="AD654" s="7">
        <v>13.368211186</v>
      </c>
    </row>
    <row r="655" spans="1:30" x14ac:dyDescent="0.25">
      <c r="A655" s="1">
        <v>65576</v>
      </c>
      <c r="B655" s="1">
        <v>20026000</v>
      </c>
      <c r="C655" s="1">
        <v>9221179</v>
      </c>
      <c r="D655" s="1">
        <v>281192</v>
      </c>
      <c r="E655" s="1" t="s">
        <v>515</v>
      </c>
      <c r="F655" s="1">
        <v>34203085</v>
      </c>
      <c r="G655" s="1">
        <v>1.83</v>
      </c>
      <c r="H655" s="1">
        <v>57.312905222834395</v>
      </c>
      <c r="I655" s="1">
        <v>-22.874292663959729</v>
      </c>
      <c r="J655" s="1">
        <v>16.601520494268684</v>
      </c>
      <c r="K655" s="1">
        <v>-53.893115106022378</v>
      </c>
      <c r="L655" s="1">
        <v>51.077640417245114</v>
      </c>
      <c r="M655" s="1">
        <v>133.54750061035156</v>
      </c>
      <c r="N655" s="1">
        <v>0.87311249869210372</v>
      </c>
      <c r="O655" s="1">
        <v>0.9329846751933194</v>
      </c>
      <c r="P655" s="1">
        <v>0.81460058099947985</v>
      </c>
      <c r="Q655" s="1">
        <v>0.84966874803815551</v>
      </c>
      <c r="R655" s="1">
        <v>0.96533690096206171</v>
      </c>
      <c r="S655" s="1">
        <v>0.82021659607546793</v>
      </c>
      <c r="T655" s="1">
        <v>0.81460058099947985</v>
      </c>
      <c r="U655" s="1">
        <v>0.82021659607546793</v>
      </c>
      <c r="V655" s="1">
        <v>406.790663</v>
      </c>
      <c r="W655" s="1">
        <v>255.106009</v>
      </c>
      <c r="X655" s="1">
        <v>262.000766</v>
      </c>
      <c r="Y655" s="1">
        <v>74463.375599999999</v>
      </c>
      <c r="Z655" s="7">
        <v>3.0685024102999998</v>
      </c>
      <c r="AA655" s="7">
        <v>2.6258762724000002</v>
      </c>
      <c r="AB655" s="7" t="s">
        <v>444</v>
      </c>
      <c r="AC655" s="7" t="s">
        <v>445</v>
      </c>
      <c r="AD655" s="7">
        <v>2.9601714576</v>
      </c>
    </row>
    <row r="656" spans="1:30" x14ac:dyDescent="0.25">
      <c r="A656" s="1">
        <v>75991</v>
      </c>
      <c r="B656" s="1">
        <v>20028000</v>
      </c>
      <c r="C656" s="1">
        <v>9221163</v>
      </c>
      <c r="D656" s="1">
        <v>281202</v>
      </c>
      <c r="E656" s="1" t="s">
        <v>512</v>
      </c>
      <c r="F656" s="1">
        <v>34203085</v>
      </c>
      <c r="G656" s="1">
        <v>1.83</v>
      </c>
      <c r="H656" s="1">
        <v>74.431275085414825</v>
      </c>
      <c r="I656" s="1">
        <v>-28.747162266877158</v>
      </c>
      <c r="J656" s="1">
        <v>20.065243871636536</v>
      </c>
      <c r="K656" s="1">
        <v>-71.191391695622983</v>
      </c>
      <c r="L656" s="1">
        <v>66.701949374084307</v>
      </c>
      <c r="M656" s="1">
        <v>157.46249389648438</v>
      </c>
      <c r="N656" s="1">
        <v>0.81230456542968754</v>
      </c>
      <c r="O656" s="1">
        <v>0.9329846751933194</v>
      </c>
      <c r="P656" s="1">
        <v>0.75786771113546747</v>
      </c>
      <c r="Q656" s="1">
        <v>0.76922729492187503</v>
      </c>
      <c r="R656" s="1">
        <v>0.96533690096206171</v>
      </c>
      <c r="S656" s="1">
        <v>0.74256349301531266</v>
      </c>
      <c r="T656" s="1">
        <v>0.75786771113546747</v>
      </c>
      <c r="U656" s="1">
        <v>0.74256349301531266</v>
      </c>
      <c r="V656" s="1">
        <v>406.790663</v>
      </c>
      <c r="W656" s="1">
        <v>255.106009</v>
      </c>
      <c r="X656" s="1">
        <v>262.000766</v>
      </c>
      <c r="Y656" s="1">
        <v>74463.375599999999</v>
      </c>
      <c r="Z656" s="7">
        <v>1.8985150952000001</v>
      </c>
      <c r="AA656" s="7">
        <v>1.5975184076</v>
      </c>
      <c r="AB656" s="7" t="s">
        <v>444</v>
      </c>
      <c r="AC656" s="7" t="s">
        <v>445</v>
      </c>
      <c r="AD656" s="7">
        <v>1.7891282374999999</v>
      </c>
    </row>
    <row r="657" spans="1:30" x14ac:dyDescent="0.25">
      <c r="A657" s="1">
        <v>75992</v>
      </c>
      <c r="B657" s="1">
        <v>20028000</v>
      </c>
      <c r="C657" s="1">
        <v>9221188</v>
      </c>
      <c r="D657" s="1">
        <v>281203</v>
      </c>
      <c r="E657" s="1" t="s">
        <v>518</v>
      </c>
      <c r="F657" s="1">
        <v>34203085</v>
      </c>
      <c r="G657" s="1">
        <v>1.83</v>
      </c>
      <c r="H657" s="1">
        <v>7.2055733162491968</v>
      </c>
      <c r="I657" s="1">
        <v>6.0045822233915347</v>
      </c>
      <c r="J657" s="1">
        <v>2.36982913864427</v>
      </c>
      <c r="K657" s="1">
        <v>-2.7888920157338566</v>
      </c>
      <c r="L657" s="1">
        <v>7.783261901180988</v>
      </c>
      <c r="M657" s="1">
        <v>34.474998474121094</v>
      </c>
      <c r="N657" s="1">
        <v>0.98877083460489912</v>
      </c>
      <c r="O657" s="1">
        <v>0.9329846751933194</v>
      </c>
      <c r="P657" s="1">
        <v>0.92250803596447917</v>
      </c>
      <c r="Q657" s="1">
        <v>0.98970659838782415</v>
      </c>
      <c r="R657" s="1">
        <v>0.96533690096206171</v>
      </c>
      <c r="S657" s="1">
        <v>0.95540030054940595</v>
      </c>
      <c r="T657" s="1">
        <v>0.92250803596447917</v>
      </c>
      <c r="U657" s="1">
        <v>0.95540030054940595</v>
      </c>
      <c r="V657" s="1">
        <v>406.790663</v>
      </c>
      <c r="W657" s="1">
        <v>255.106009</v>
      </c>
      <c r="X657" s="1">
        <v>262.000766</v>
      </c>
      <c r="Y657" s="1">
        <v>74463.375599999999</v>
      </c>
      <c r="Z657" s="7">
        <v>29.236338737000001</v>
      </c>
      <c r="AA657" s="7">
        <v>31.66046059</v>
      </c>
      <c r="AB657" s="7">
        <v>38.192958738999998</v>
      </c>
      <c r="AC657" s="7" t="s">
        <v>445</v>
      </c>
      <c r="AD657" s="7">
        <v>85.664456959999995</v>
      </c>
    </row>
    <row r="658" spans="1:30" x14ac:dyDescent="0.25">
      <c r="A658" s="1">
        <v>75993</v>
      </c>
      <c r="B658" s="1">
        <v>20028000</v>
      </c>
      <c r="C658" s="1">
        <v>9221162</v>
      </c>
      <c r="D658" s="1">
        <v>281201</v>
      </c>
      <c r="E658" s="1" t="s">
        <v>514</v>
      </c>
      <c r="F658" s="1">
        <v>34203085</v>
      </c>
      <c r="G658" s="1">
        <v>1.83</v>
      </c>
      <c r="H658" s="1">
        <v>82.877606400969242</v>
      </c>
      <c r="I658" s="1">
        <v>-36.382219416296046</v>
      </c>
      <c r="J658" s="1">
        <v>16.834665484612245</v>
      </c>
      <c r="K658" s="1">
        <v>-78.724924502676032</v>
      </c>
      <c r="L658" s="1">
        <v>75.875029752916774</v>
      </c>
      <c r="M658" s="1">
        <v>148.04998779296875</v>
      </c>
      <c r="N658" s="1">
        <v>0.84203574044363827</v>
      </c>
      <c r="O658" s="1">
        <v>0.9329846751933194</v>
      </c>
      <c r="P658" s="1">
        <v>0.7856064417989741</v>
      </c>
      <c r="Q658" s="1">
        <v>0.80305361066545755</v>
      </c>
      <c r="R658" s="1">
        <v>0.96533690096206171</v>
      </c>
      <c r="S658" s="1">
        <v>0.77521728382618682</v>
      </c>
      <c r="T658" s="1">
        <v>0.7856064417989741</v>
      </c>
      <c r="U658" s="1">
        <v>0.77521728382618682</v>
      </c>
      <c r="V658" s="1">
        <v>406.790663</v>
      </c>
      <c r="W658" s="1">
        <v>255.106009</v>
      </c>
      <c r="X658" s="1">
        <v>262.000766</v>
      </c>
      <c r="Y658" s="1">
        <v>74463.375599999999</v>
      </c>
      <c r="Z658" s="7">
        <v>1.6413554586000001</v>
      </c>
      <c r="AA658" s="7">
        <v>1.4181794421</v>
      </c>
      <c r="AB658" s="7" t="s">
        <v>444</v>
      </c>
      <c r="AC658" s="7" t="s">
        <v>445</v>
      </c>
      <c r="AD658" s="7">
        <v>1.6145403228999999</v>
      </c>
    </row>
    <row r="659" spans="1:30" x14ac:dyDescent="0.25">
      <c r="A659" s="1">
        <v>75994</v>
      </c>
      <c r="B659" s="1">
        <v>20028000</v>
      </c>
      <c r="C659" s="1">
        <v>9221203</v>
      </c>
      <c r="D659" s="1">
        <v>281204</v>
      </c>
      <c r="E659" s="1" t="s">
        <v>517</v>
      </c>
      <c r="F659" s="1">
        <v>34203085</v>
      </c>
      <c r="G659" s="1">
        <v>1.83</v>
      </c>
      <c r="H659" s="1">
        <v>14.20713567270059</v>
      </c>
      <c r="I659" s="1">
        <v>1.2576525620513817</v>
      </c>
      <c r="J659" s="1">
        <v>10.281728604576308</v>
      </c>
      <c r="K659" s="1">
        <v>-13.624940564243277</v>
      </c>
      <c r="L659" s="1">
        <v>14.295390374648276</v>
      </c>
      <c r="M659" s="1">
        <v>64.709999084472656</v>
      </c>
      <c r="N659" s="1">
        <v>0.96357500076293945</v>
      </c>
      <c r="O659" s="1">
        <v>0.9329846751933194</v>
      </c>
      <c r="P659" s="1">
        <v>0.89900070911121355</v>
      </c>
      <c r="Q659" s="1">
        <v>0.96661041736602782</v>
      </c>
      <c r="R659" s="1">
        <v>0.96533690096206171</v>
      </c>
      <c r="S659" s="1">
        <v>0.9331047047377663</v>
      </c>
      <c r="T659" s="1">
        <v>0.89900070911121355</v>
      </c>
      <c r="U659" s="1">
        <v>0.9331047047377663</v>
      </c>
      <c r="V659" s="1">
        <v>406.790663</v>
      </c>
      <c r="W659" s="1">
        <v>255.106009</v>
      </c>
      <c r="X659" s="1">
        <v>262.000766</v>
      </c>
      <c r="Y659" s="1">
        <v>74463.375599999999</v>
      </c>
      <c r="Z659" s="7">
        <v>15.042967487</v>
      </c>
      <c r="AA659" s="7">
        <v>15.142626373000001</v>
      </c>
      <c r="AB659" s="7">
        <v>181.35599393999999</v>
      </c>
      <c r="AC659" s="7" t="s">
        <v>445</v>
      </c>
      <c r="AD659" s="7">
        <v>16.287332249999999</v>
      </c>
    </row>
    <row r="660" spans="1:30" x14ac:dyDescent="0.25">
      <c r="A660" s="1">
        <v>84383</v>
      </c>
      <c r="B660" s="1">
        <v>20030000</v>
      </c>
      <c r="C660" s="1">
        <v>9221170</v>
      </c>
      <c r="D660" s="1">
        <v>281212</v>
      </c>
      <c r="E660" s="1" t="s">
        <v>513</v>
      </c>
      <c r="F660" s="1">
        <v>34203085</v>
      </c>
      <c r="G660" s="1">
        <v>1.83</v>
      </c>
      <c r="H660" s="1">
        <v>44.801194793534762</v>
      </c>
      <c r="I660" s="1">
        <v>-22.505886586272204</v>
      </c>
      <c r="J660" s="1">
        <v>7.7372475623278412</v>
      </c>
      <c r="K660" s="1">
        <v>-42.061482587009252</v>
      </c>
      <c r="L660" s="1">
        <v>41.478377383294116</v>
      </c>
      <c r="M660" s="1">
        <v>143.04750061035156</v>
      </c>
      <c r="N660" s="1">
        <v>0.85275535583496087</v>
      </c>
      <c r="O660" s="1">
        <v>0.9329846751933194</v>
      </c>
      <c r="P660" s="1">
        <v>0.79560767868304449</v>
      </c>
      <c r="Q660" s="1">
        <v>0.81913303375244129</v>
      </c>
      <c r="R660" s="1">
        <v>0.96533690096206171</v>
      </c>
      <c r="S660" s="1">
        <v>0.79073934427823356</v>
      </c>
      <c r="T660" s="1">
        <v>0.79560767868304449</v>
      </c>
      <c r="U660" s="1">
        <v>0.79073934427823356</v>
      </c>
      <c r="V660" s="1">
        <v>406.790663</v>
      </c>
      <c r="W660" s="1">
        <v>255.106009</v>
      </c>
      <c r="X660" s="1">
        <v>262.000766</v>
      </c>
      <c r="Y660" s="1">
        <v>74463.375599999999</v>
      </c>
      <c r="Z660" s="7">
        <v>3.8932555332000001</v>
      </c>
      <c r="AA660" s="7">
        <v>3.5303322952</v>
      </c>
      <c r="AB660" s="7" t="s">
        <v>444</v>
      </c>
      <c r="AC660" s="7" t="s">
        <v>445</v>
      </c>
      <c r="AD660" s="7">
        <v>3.9558362765999999</v>
      </c>
    </row>
    <row r="661" spans="1:30" x14ac:dyDescent="0.25">
      <c r="A661" s="1">
        <v>84384</v>
      </c>
      <c r="B661" s="1">
        <v>20030000</v>
      </c>
      <c r="C661" s="1">
        <v>9221163</v>
      </c>
      <c r="D661" s="1">
        <v>281211</v>
      </c>
      <c r="E661" s="1" t="s">
        <v>512</v>
      </c>
      <c r="F661" s="1">
        <v>34203085</v>
      </c>
      <c r="G661" s="1">
        <v>1.83</v>
      </c>
      <c r="H661" s="1">
        <v>74.664121167825698</v>
      </c>
      <c r="I661" s="1">
        <v>-35.218793467210048</v>
      </c>
      <c r="J661" s="1">
        <v>14.028070396538382</v>
      </c>
      <c r="K661" s="1">
        <v>-71.607990853802335</v>
      </c>
      <c r="L661" s="1">
        <v>68.732265148023714</v>
      </c>
      <c r="M661" s="1">
        <v>157.46249389648438</v>
      </c>
      <c r="N661" s="1">
        <v>0.81230456542968754</v>
      </c>
      <c r="O661" s="1">
        <v>0.9329846751933194</v>
      </c>
      <c r="P661" s="1">
        <v>0.75786771113546747</v>
      </c>
      <c r="Q661" s="1">
        <v>0.76922729492187503</v>
      </c>
      <c r="R661" s="1">
        <v>0.96533690096206171</v>
      </c>
      <c r="S661" s="1">
        <v>0.74256349301531266</v>
      </c>
      <c r="T661" s="1">
        <v>0.75786771113546747</v>
      </c>
      <c r="U661" s="1">
        <v>0.74256349301531266</v>
      </c>
      <c r="V661" s="1">
        <v>406.790663</v>
      </c>
      <c r="W661" s="1">
        <v>255.106009</v>
      </c>
      <c r="X661" s="1">
        <v>262.000766</v>
      </c>
      <c r="Y661" s="1">
        <v>74463.375599999999</v>
      </c>
      <c r="Z661" s="7">
        <v>1.8128944494999999</v>
      </c>
      <c r="AA661" s="7">
        <v>1.5894178370000001</v>
      </c>
      <c r="AB661" s="7" t="s">
        <v>444</v>
      </c>
      <c r="AC661" s="7" t="s">
        <v>445</v>
      </c>
      <c r="AD661" s="7">
        <v>1.7729017177999999</v>
      </c>
    </row>
    <row r="662" spans="1:30" x14ac:dyDescent="0.25">
      <c r="A662" s="1">
        <v>84385</v>
      </c>
      <c r="B662" s="1">
        <v>20030000</v>
      </c>
      <c r="C662" s="1">
        <v>9221161</v>
      </c>
      <c r="D662" s="1">
        <v>281209</v>
      </c>
      <c r="E662" s="1" t="s">
        <v>516</v>
      </c>
      <c r="F662" s="1">
        <v>34203085</v>
      </c>
      <c r="G662" s="1">
        <v>1.83</v>
      </c>
      <c r="H662" s="1">
        <v>81.057707101141773</v>
      </c>
      <c r="I662" s="1">
        <v>-22.908161396549094</v>
      </c>
      <c r="J662" s="1">
        <v>28.833880731387744</v>
      </c>
      <c r="K662" s="1">
        <v>-76.850880170563087</v>
      </c>
      <c r="L662" s="1">
        <v>71.170121852905638</v>
      </c>
      <c r="M662" s="1">
        <v>118.56999969482422</v>
      </c>
      <c r="N662" s="1">
        <v>0.90319736882259993</v>
      </c>
      <c r="O662" s="1">
        <v>0.9329846751933194</v>
      </c>
      <c r="P662" s="1">
        <v>0.84266930378641414</v>
      </c>
      <c r="Q662" s="1">
        <v>0.89511579011615949</v>
      </c>
      <c r="R662" s="1">
        <v>0.96533690096206171</v>
      </c>
      <c r="S662" s="1">
        <v>0.86408830283294069</v>
      </c>
      <c r="T662" s="1">
        <v>0.84266930378641414</v>
      </c>
      <c r="U662" s="1">
        <v>0.86408830283294069</v>
      </c>
      <c r="V662" s="1">
        <v>406.790663</v>
      </c>
      <c r="W662" s="1">
        <v>255.106009</v>
      </c>
      <c r="X662" s="1">
        <v>262.000766</v>
      </c>
      <c r="Y662" s="1">
        <v>74463.375599999999</v>
      </c>
      <c r="Z662" s="7">
        <v>2.0205091321999999</v>
      </c>
      <c r="AA662" s="7">
        <v>1.6520612374000001</v>
      </c>
      <c r="AB662" s="7" t="s">
        <v>444</v>
      </c>
      <c r="AC662" s="7" t="s">
        <v>445</v>
      </c>
      <c r="AD662" s="7">
        <v>1.8728363629</v>
      </c>
    </row>
    <row r="663" spans="1:30" x14ac:dyDescent="0.25">
      <c r="A663" s="1">
        <v>84386</v>
      </c>
      <c r="B663" s="1">
        <v>20030000</v>
      </c>
      <c r="C663" s="1">
        <v>9221162</v>
      </c>
      <c r="D663" s="1">
        <v>281210</v>
      </c>
      <c r="E663" s="1" t="s">
        <v>514</v>
      </c>
      <c r="F663" s="1">
        <v>34203085</v>
      </c>
      <c r="G663" s="1">
        <v>1.83</v>
      </c>
      <c r="H663" s="1">
        <v>83.110679830547141</v>
      </c>
      <c r="I663" s="1">
        <v>-42.855371161694634</v>
      </c>
      <c r="J663" s="1">
        <v>10.79726466234705</v>
      </c>
      <c r="K663" s="1">
        <v>-79.140003115789696</v>
      </c>
      <c r="L663" s="1">
        <v>78.273177597970417</v>
      </c>
      <c r="M663" s="1">
        <v>148.04998779296875</v>
      </c>
      <c r="N663" s="1">
        <v>0.84203574044363827</v>
      </c>
      <c r="O663" s="1">
        <v>0.9329846751933194</v>
      </c>
      <c r="P663" s="1">
        <v>0.7856064417989741</v>
      </c>
      <c r="Q663" s="1">
        <v>0.80305361066545755</v>
      </c>
      <c r="R663" s="1">
        <v>0.96533690096206171</v>
      </c>
      <c r="S663" s="1">
        <v>0.77521728382618682</v>
      </c>
      <c r="T663" s="1">
        <v>0.7856064417989741</v>
      </c>
      <c r="U663" s="1">
        <v>0.77521728382618682</v>
      </c>
      <c r="V663" s="1">
        <v>406.790663</v>
      </c>
      <c r="W663" s="1">
        <v>255.106009</v>
      </c>
      <c r="X663" s="1">
        <v>262.000766</v>
      </c>
      <c r="Y663" s="1">
        <v>74463.375599999999</v>
      </c>
      <c r="Z663" s="7">
        <v>1.5604291298999999</v>
      </c>
      <c r="AA663" s="7">
        <v>1.4113979625999999</v>
      </c>
      <c r="AB663" s="7" t="s">
        <v>444</v>
      </c>
      <c r="AC663" s="7" t="s">
        <v>445</v>
      </c>
      <c r="AD663" s="7">
        <v>1.6008274124999999</v>
      </c>
    </row>
    <row r="664" spans="1:30" x14ac:dyDescent="0.25">
      <c r="A664" s="1">
        <v>92775</v>
      </c>
      <c r="B664" s="1">
        <v>20031000</v>
      </c>
      <c r="C664" s="1">
        <v>9221170</v>
      </c>
      <c r="D664" s="1">
        <v>281222</v>
      </c>
      <c r="E664" s="1" t="s">
        <v>513</v>
      </c>
      <c r="F664" s="1">
        <v>34203085</v>
      </c>
      <c r="G664" s="1">
        <v>1.83</v>
      </c>
      <c r="H664" s="1">
        <v>38.793832216880453</v>
      </c>
      <c r="I664" s="1">
        <v>-28.563263725251442</v>
      </c>
      <c r="J664" s="1">
        <v>-2.9675417876781509</v>
      </c>
      <c r="K664" s="1">
        <v>-35.622435016798761</v>
      </c>
      <c r="L664" s="1">
        <v>40.359868547788459</v>
      </c>
      <c r="M664" s="1">
        <v>143.04750061035156</v>
      </c>
      <c r="N664" s="1">
        <v>0.85275535583496087</v>
      </c>
      <c r="O664" s="1">
        <v>0.9329846751933194</v>
      </c>
      <c r="P664" s="1">
        <v>0.79560767868304449</v>
      </c>
      <c r="Q664" s="1">
        <v>0.81913303375244129</v>
      </c>
      <c r="R664" s="1">
        <v>0.96533690096206171</v>
      </c>
      <c r="S664" s="1">
        <v>0.79073934427823356</v>
      </c>
      <c r="T664" s="1">
        <v>0.79560767868304449</v>
      </c>
      <c r="U664" s="1">
        <v>0.79073934427823356</v>
      </c>
      <c r="V664" s="1">
        <v>406.790663</v>
      </c>
      <c r="W664" s="1">
        <v>255.106009</v>
      </c>
      <c r="X664" s="1">
        <v>262.000766</v>
      </c>
      <c r="Y664" s="1">
        <v>74463.375599999999</v>
      </c>
      <c r="Z664" s="7">
        <v>4.0288642391999998</v>
      </c>
      <c r="AA664" s="7">
        <v>4.2318703268000002</v>
      </c>
      <c r="AB664" s="7" t="s">
        <v>444</v>
      </c>
      <c r="AC664" s="7">
        <v>69.243264009000001</v>
      </c>
      <c r="AD664" s="7">
        <v>4.8516443682999997</v>
      </c>
    </row>
    <row r="665" spans="1:30" x14ac:dyDescent="0.25">
      <c r="A665" s="1">
        <v>92776</v>
      </c>
      <c r="B665" s="1">
        <v>20031000</v>
      </c>
      <c r="C665" s="1">
        <v>9221163</v>
      </c>
      <c r="D665" s="1">
        <v>281221</v>
      </c>
      <c r="E665" s="1" t="s">
        <v>512</v>
      </c>
      <c r="F665" s="1">
        <v>34203085</v>
      </c>
      <c r="G665" s="1">
        <v>1.83</v>
      </c>
      <c r="H665" s="1">
        <v>68.672561395091051</v>
      </c>
      <c r="I665" s="1">
        <v>-41.37325518605941</v>
      </c>
      <c r="J665" s="1">
        <v>3.3074750282443004</v>
      </c>
      <c r="K665" s="1">
        <v>-65.071856792187049</v>
      </c>
      <c r="L665" s="1">
        <v>67.080095763201996</v>
      </c>
      <c r="M665" s="1">
        <v>157.46249389648438</v>
      </c>
      <c r="N665" s="1">
        <v>0.81230456542968754</v>
      </c>
      <c r="O665" s="1">
        <v>0.9329846751933194</v>
      </c>
      <c r="P665" s="1">
        <v>0.75786771113546747</v>
      </c>
      <c r="Q665" s="1">
        <v>0.76922729492187503</v>
      </c>
      <c r="R665" s="1">
        <v>0.96533690096206171</v>
      </c>
      <c r="S665" s="1">
        <v>0.74256349301531266</v>
      </c>
      <c r="T665" s="1">
        <v>0.75786771113546747</v>
      </c>
      <c r="U665" s="1">
        <v>0.74256349301531266</v>
      </c>
      <c r="V665" s="1">
        <v>406.790663</v>
      </c>
      <c r="W665" s="1">
        <v>255.106009</v>
      </c>
      <c r="X665" s="1">
        <v>262.000766</v>
      </c>
      <c r="Y665" s="1">
        <v>74463.375599999999</v>
      </c>
      <c r="Z665" s="7">
        <v>1.882175479</v>
      </c>
      <c r="AA665" s="7">
        <v>1.8153399728999999</v>
      </c>
      <c r="AB665" s="7" t="s">
        <v>444</v>
      </c>
      <c r="AC665" s="7" t="s">
        <v>445</v>
      </c>
      <c r="AD665" s="7">
        <v>2.0514254645999999</v>
      </c>
    </row>
    <row r="666" spans="1:30" x14ac:dyDescent="0.25">
      <c r="A666" s="1">
        <v>92777</v>
      </c>
      <c r="B666" s="1">
        <v>20031000</v>
      </c>
      <c r="C666" s="1">
        <v>9221161</v>
      </c>
      <c r="D666" s="1">
        <v>281219</v>
      </c>
      <c r="E666" s="1" t="s">
        <v>516</v>
      </c>
      <c r="F666" s="1">
        <v>34203085</v>
      </c>
      <c r="G666" s="1">
        <v>1.83</v>
      </c>
      <c r="H666" s="1">
        <v>75.047148101338678</v>
      </c>
      <c r="I666" s="1">
        <v>-29.088784829471628</v>
      </c>
      <c r="J666" s="1">
        <v>18.132291945833082</v>
      </c>
      <c r="K666" s="1">
        <v>-70.288590708278591</v>
      </c>
      <c r="L666" s="1">
        <v>67.830137886719541</v>
      </c>
      <c r="M666" s="1">
        <v>118.56999969482422</v>
      </c>
      <c r="N666" s="1">
        <v>0.90319736882259993</v>
      </c>
      <c r="O666" s="1">
        <v>0.9329846751933194</v>
      </c>
      <c r="P666" s="1">
        <v>0.84266930378641414</v>
      </c>
      <c r="Q666" s="1">
        <v>0.89511579011615949</v>
      </c>
      <c r="R666" s="1">
        <v>0.96533690096206171</v>
      </c>
      <c r="S666" s="1">
        <v>0.86408830283294069</v>
      </c>
      <c r="T666" s="1">
        <v>0.84266930378641414</v>
      </c>
      <c r="U666" s="1">
        <v>0.86408830283294069</v>
      </c>
      <c r="V666" s="1">
        <v>406.790663</v>
      </c>
      <c r="W666" s="1">
        <v>255.106009</v>
      </c>
      <c r="X666" s="1">
        <v>262.000766</v>
      </c>
      <c r="Y666" s="1">
        <v>74463.375599999999</v>
      </c>
      <c r="Z666" s="7">
        <v>2.1692402476999999</v>
      </c>
      <c r="AA666" s="7">
        <v>1.8644659848</v>
      </c>
      <c r="AB666" s="7" t="s">
        <v>444</v>
      </c>
      <c r="AC666" s="7" t="s">
        <v>445</v>
      </c>
      <c r="AD666" s="7">
        <v>2.1410503589999998</v>
      </c>
    </row>
    <row r="667" spans="1:30" x14ac:dyDescent="0.25">
      <c r="A667" s="1">
        <v>92778</v>
      </c>
      <c r="B667" s="1">
        <v>20031000</v>
      </c>
      <c r="C667" s="1">
        <v>9221162</v>
      </c>
      <c r="D667" s="1">
        <v>281220</v>
      </c>
      <c r="E667" s="1" t="s">
        <v>514</v>
      </c>
      <c r="F667" s="1">
        <v>34203085</v>
      </c>
      <c r="G667" s="1">
        <v>1.83</v>
      </c>
      <c r="H667" s="1">
        <v>77.1144492610388</v>
      </c>
      <c r="I667" s="1">
        <v>-49.002865389563155</v>
      </c>
      <c r="J667" s="1">
        <v>8.1340221110062394E-2</v>
      </c>
      <c r="K667" s="1">
        <v>-72.610836414871855</v>
      </c>
      <c r="L667" s="1">
        <v>77.074953356490937</v>
      </c>
      <c r="M667" s="1">
        <v>148.04998779296875</v>
      </c>
      <c r="N667" s="1">
        <v>0.84203574044363827</v>
      </c>
      <c r="O667" s="1">
        <v>0.9329846751933194</v>
      </c>
      <c r="P667" s="1">
        <v>0.7856064417989741</v>
      </c>
      <c r="Q667" s="1">
        <v>0.80305361066545755</v>
      </c>
      <c r="R667" s="1">
        <v>0.96533690096206171</v>
      </c>
      <c r="S667" s="1">
        <v>0.77521728382618682</v>
      </c>
      <c r="T667" s="1">
        <v>0.7856064417989741</v>
      </c>
      <c r="U667" s="1">
        <v>0.77521728382618682</v>
      </c>
      <c r="V667" s="1">
        <v>406.790663</v>
      </c>
      <c r="W667" s="1">
        <v>255.106009</v>
      </c>
      <c r="X667" s="1">
        <v>262.000766</v>
      </c>
      <c r="Y667" s="1">
        <v>74463.375599999999</v>
      </c>
      <c r="Z667" s="7">
        <v>1.6002341264</v>
      </c>
      <c r="AA667" s="7">
        <v>1.5989023578999999</v>
      </c>
      <c r="AB667" s="7" t="s">
        <v>444</v>
      </c>
      <c r="AC667" s="7" t="s">
        <v>445</v>
      </c>
      <c r="AD667" s="7">
        <v>1.8346938237999999</v>
      </c>
    </row>
    <row r="668" spans="1:30" x14ac:dyDescent="0.25">
      <c r="A668" s="1">
        <v>102251</v>
      </c>
      <c r="B668" s="1">
        <v>20032000</v>
      </c>
      <c r="C668" s="1">
        <v>9221203</v>
      </c>
      <c r="D668" s="1">
        <v>281233</v>
      </c>
      <c r="E668" s="1" t="s">
        <v>517</v>
      </c>
      <c r="F668" s="1">
        <v>34203085</v>
      </c>
      <c r="G668" s="1">
        <v>1.83</v>
      </c>
      <c r="H668" s="1">
        <v>14.883259680246963</v>
      </c>
      <c r="I668" s="1">
        <v>-10.010886925062739</v>
      </c>
      <c r="J668" s="1">
        <v>0.8056491025105974</v>
      </c>
      <c r="K668" s="1">
        <v>-13.39342199734557</v>
      </c>
      <c r="L668" s="1">
        <v>14.501026182373492</v>
      </c>
      <c r="M668" s="1">
        <v>64.709999084472656</v>
      </c>
      <c r="N668" s="1">
        <v>0.96357500076293945</v>
      </c>
      <c r="O668" s="1">
        <v>0.9329846751933194</v>
      </c>
      <c r="P668" s="1">
        <v>0.89900070911121355</v>
      </c>
      <c r="Q668" s="1">
        <v>0.96661041736602782</v>
      </c>
      <c r="R668" s="1">
        <v>0.96533690096206171</v>
      </c>
      <c r="S668" s="1">
        <v>0.9331047047377663</v>
      </c>
      <c r="T668" s="1">
        <v>0.89900070911121355</v>
      </c>
      <c r="U668" s="1">
        <v>0.9331047047377663</v>
      </c>
      <c r="V668" s="1">
        <v>406.790663</v>
      </c>
      <c r="W668" s="1">
        <v>255.106009</v>
      </c>
      <c r="X668" s="1">
        <v>262.000766</v>
      </c>
      <c r="Y668" s="1">
        <v>74463.375599999999</v>
      </c>
      <c r="Z668" s="7">
        <v>14.815465754</v>
      </c>
      <c r="AA668" s="7">
        <v>14.409291238</v>
      </c>
      <c r="AB668" s="7" t="s">
        <v>444</v>
      </c>
      <c r="AC668" s="7" t="s">
        <v>445</v>
      </c>
      <c r="AD668" s="7">
        <v>16.586160913000001</v>
      </c>
    </row>
    <row r="669" spans="1:30" x14ac:dyDescent="0.25">
      <c r="A669" s="1">
        <v>102252</v>
      </c>
      <c r="B669" s="1">
        <v>20032000</v>
      </c>
      <c r="C669" s="1">
        <v>9221188</v>
      </c>
      <c r="D669" s="1">
        <v>281232</v>
      </c>
      <c r="E669" s="1" t="s">
        <v>518</v>
      </c>
      <c r="F669" s="1">
        <v>34203085</v>
      </c>
      <c r="G669" s="1">
        <v>1.83</v>
      </c>
      <c r="H669" s="1">
        <v>3.0465383265175427</v>
      </c>
      <c r="I669" s="1">
        <v>-2.5526045603719352</v>
      </c>
      <c r="J669" s="1">
        <v>-2.2710905281116522</v>
      </c>
      <c r="K669" s="1">
        <v>-5.2687270227894061</v>
      </c>
      <c r="L669" s="1">
        <v>4.6376904858053738</v>
      </c>
      <c r="M669" s="1">
        <v>34.474998474121094</v>
      </c>
      <c r="N669" s="1">
        <v>0.98877083460489912</v>
      </c>
      <c r="O669" s="1">
        <v>0.9329846751933194</v>
      </c>
      <c r="P669" s="1">
        <v>0.92250803596447917</v>
      </c>
      <c r="Q669" s="1">
        <v>0.98970659838782415</v>
      </c>
      <c r="R669" s="1">
        <v>0.96533690096206171</v>
      </c>
      <c r="S669" s="1">
        <v>0.95540030054940595</v>
      </c>
      <c r="T669" s="1">
        <v>0.92250803596447917</v>
      </c>
      <c r="U669" s="1">
        <v>0.95540030054940595</v>
      </c>
      <c r="V669" s="1">
        <v>406.790663</v>
      </c>
      <c r="W669" s="1">
        <v>255.106009</v>
      </c>
      <c r="X669" s="1">
        <v>262.000766</v>
      </c>
      <c r="Y669" s="1">
        <v>74463.375599999999</v>
      </c>
      <c r="Z669" s="7">
        <v>49.744512606999997</v>
      </c>
      <c r="AA669" s="7">
        <v>76.247458624000004</v>
      </c>
      <c r="AB669" s="7" t="s">
        <v>444</v>
      </c>
      <c r="AC669" s="7">
        <v>105.42368020000001</v>
      </c>
      <c r="AD669" s="7">
        <v>44.874043391999997</v>
      </c>
    </row>
    <row r="670" spans="1:30" x14ac:dyDescent="0.25">
      <c r="A670" s="1">
        <v>102253</v>
      </c>
      <c r="B670" s="1">
        <v>20032000</v>
      </c>
      <c r="C670" s="1">
        <v>9221179</v>
      </c>
      <c r="D670" s="1">
        <v>281231</v>
      </c>
      <c r="E670" s="1" t="s">
        <v>515</v>
      </c>
      <c r="F670" s="1">
        <v>34203085</v>
      </c>
      <c r="G670" s="1">
        <v>1.83</v>
      </c>
      <c r="H670" s="1">
        <v>55.625557205437168</v>
      </c>
      <c r="I670" s="1">
        <v>-33.752157585826723</v>
      </c>
      <c r="J670" s="1">
        <v>5.1432213334069168</v>
      </c>
      <c r="K670" s="1">
        <v>-50.893666279840694</v>
      </c>
      <c r="L670" s="1">
        <v>53.241850956855075</v>
      </c>
      <c r="M670" s="1">
        <v>133.54750061035156</v>
      </c>
      <c r="N670" s="1">
        <v>0.87311249869210372</v>
      </c>
      <c r="O670" s="1">
        <v>0.9329846751933194</v>
      </c>
      <c r="P670" s="1">
        <v>0.81460058099947985</v>
      </c>
      <c r="Q670" s="1">
        <v>0.84966874803815551</v>
      </c>
      <c r="R670" s="1">
        <v>0.96533690096206171</v>
      </c>
      <c r="S670" s="1">
        <v>0.82021659607546793</v>
      </c>
      <c r="T670" s="1">
        <v>0.81460058099947985</v>
      </c>
      <c r="U670" s="1">
        <v>0.82021659607546793</v>
      </c>
      <c r="V670" s="1">
        <v>406.790663</v>
      </c>
      <c r="W670" s="1">
        <v>255.106009</v>
      </c>
      <c r="X670" s="1">
        <v>262.000766</v>
      </c>
      <c r="Y670" s="1">
        <v>74463.375599999999</v>
      </c>
      <c r="Z670" s="7">
        <v>2.9031231900000001</v>
      </c>
      <c r="AA670" s="7">
        <v>2.7358637574000002</v>
      </c>
      <c r="AB670" s="7" t="s">
        <v>444</v>
      </c>
      <c r="AC670" s="7" t="s">
        <v>445</v>
      </c>
      <c r="AD670" s="7">
        <v>3.1935665438999998</v>
      </c>
    </row>
    <row r="671" spans="1:30" x14ac:dyDescent="0.25">
      <c r="A671" s="1">
        <v>102254</v>
      </c>
      <c r="B671" s="1">
        <v>20032000</v>
      </c>
      <c r="C671" s="1">
        <v>9221173</v>
      </c>
      <c r="D671" s="1">
        <v>281230</v>
      </c>
      <c r="E671" s="1" t="s">
        <v>513</v>
      </c>
      <c r="F671" s="1">
        <v>34203085</v>
      </c>
      <c r="G671" s="1">
        <v>1.83</v>
      </c>
      <c r="H671" s="1">
        <v>52.952627768219223</v>
      </c>
      <c r="I671" s="1">
        <v>-31.675964948876548</v>
      </c>
      <c r="J671" s="1">
        <v>5.4800417605077216</v>
      </c>
      <c r="K671" s="1">
        <v>-48.491595763594049</v>
      </c>
      <c r="L671" s="1">
        <v>50.439775553572758</v>
      </c>
      <c r="M671" s="1">
        <v>148.28250122070313</v>
      </c>
      <c r="N671" s="1">
        <v>0.84153749738420758</v>
      </c>
      <c r="O671" s="1">
        <v>0.9329846751933194</v>
      </c>
      <c r="P671" s="1">
        <v>0.78514158866000383</v>
      </c>
      <c r="Q671" s="1">
        <v>0.80230624607631129</v>
      </c>
      <c r="R671" s="1">
        <v>0.96533690096206171</v>
      </c>
      <c r="S671" s="1">
        <v>0.77449582520981164</v>
      </c>
      <c r="T671" s="1">
        <v>0.78514158866000383</v>
      </c>
      <c r="U671" s="1">
        <v>0.77449582520981164</v>
      </c>
      <c r="V671" s="1">
        <v>406.790663</v>
      </c>
      <c r="W671" s="1">
        <v>255.106009</v>
      </c>
      <c r="X671" s="1">
        <v>262.000766</v>
      </c>
      <c r="Y671" s="1">
        <v>74463.375599999999</v>
      </c>
      <c r="Z671" s="7">
        <v>2.97096012</v>
      </c>
      <c r="AA671" s="7">
        <v>2.7825193124999998</v>
      </c>
      <c r="AB671" s="7" t="s">
        <v>444</v>
      </c>
      <c r="AC671" s="7" t="s">
        <v>445</v>
      </c>
      <c r="AD671" s="7">
        <v>3.2421309179</v>
      </c>
    </row>
    <row r="672" spans="1:30" x14ac:dyDescent="0.25">
      <c r="A672" s="1">
        <v>102255</v>
      </c>
      <c r="B672" s="1">
        <v>20032000</v>
      </c>
      <c r="C672" s="1">
        <v>9221170</v>
      </c>
      <c r="D672" s="1">
        <v>281229</v>
      </c>
      <c r="E672" s="1" t="s">
        <v>513</v>
      </c>
      <c r="F672" s="1">
        <v>34203085</v>
      </c>
      <c r="G672" s="1">
        <v>1.83</v>
      </c>
      <c r="H672" s="1">
        <v>45.234582945030994</v>
      </c>
      <c r="I672" s="1">
        <v>-27.300757472377612</v>
      </c>
      <c r="J672" s="1">
        <v>4.3082355805854728</v>
      </c>
      <c r="K672" s="1">
        <v>-41.415406534193941</v>
      </c>
      <c r="L672" s="1">
        <v>43.245909945526392</v>
      </c>
      <c r="M672" s="1">
        <v>143.04750061035156</v>
      </c>
      <c r="N672" s="1">
        <v>0.85275535583496087</v>
      </c>
      <c r="O672" s="1">
        <v>0.9329846751933194</v>
      </c>
      <c r="P672" s="1">
        <v>0.79560767868304449</v>
      </c>
      <c r="Q672" s="1">
        <v>0.81913303375244129</v>
      </c>
      <c r="R672" s="1">
        <v>0.96533690096206171</v>
      </c>
      <c r="S672" s="1">
        <v>0.79073934427823356</v>
      </c>
      <c r="T672" s="1">
        <v>0.79560767868304449</v>
      </c>
      <c r="U672" s="1">
        <v>0.79073934427823356</v>
      </c>
      <c r="V672" s="1">
        <v>406.790663</v>
      </c>
      <c r="W672" s="1">
        <v>255.106009</v>
      </c>
      <c r="X672" s="1">
        <v>262.000766</v>
      </c>
      <c r="Y672" s="1">
        <v>74463.375599999999</v>
      </c>
      <c r="Z672" s="7">
        <v>3.6932600076000002</v>
      </c>
      <c r="AA672" s="7">
        <v>3.486927621</v>
      </c>
      <c r="AB672" s="7" t="s">
        <v>444</v>
      </c>
      <c r="AC672" s="7" t="s">
        <v>445</v>
      </c>
      <c r="AD672" s="7">
        <v>4.0331468091999998</v>
      </c>
    </row>
    <row r="673" spans="1:30" x14ac:dyDescent="0.25">
      <c r="A673" s="1">
        <v>110573</v>
      </c>
      <c r="B673" s="1">
        <v>20033000</v>
      </c>
      <c r="C673" s="1">
        <v>9221203</v>
      </c>
      <c r="D673" s="1">
        <v>281241</v>
      </c>
      <c r="E673" s="1" t="s">
        <v>517</v>
      </c>
      <c r="F673" s="1">
        <v>34203085</v>
      </c>
      <c r="G673" s="1">
        <v>1.83</v>
      </c>
      <c r="H673" s="1">
        <v>15.842458159198332</v>
      </c>
      <c r="I673" s="1">
        <v>-11.360452256047148</v>
      </c>
      <c r="J673" s="1">
        <v>0.26023866020299491</v>
      </c>
      <c r="K673" s="1">
        <v>-14.356355373141559</v>
      </c>
      <c r="L673" s="1">
        <v>15.718425732907852</v>
      </c>
      <c r="M673" s="1">
        <v>64.709999084472656</v>
      </c>
      <c r="N673" s="1">
        <v>0.96357500076293945</v>
      </c>
      <c r="O673" s="1">
        <v>0.9329846751933194</v>
      </c>
      <c r="P673" s="1">
        <v>0.89900070911121355</v>
      </c>
      <c r="Q673" s="1">
        <v>0.96661041736602782</v>
      </c>
      <c r="R673" s="1">
        <v>0.96533690096206171</v>
      </c>
      <c r="S673" s="1">
        <v>0.9331047047377663</v>
      </c>
      <c r="T673" s="1">
        <v>0.89900070911121355</v>
      </c>
      <c r="U673" s="1">
        <v>0.9331047047377663</v>
      </c>
      <c r="V673" s="1">
        <v>406.790663</v>
      </c>
      <c r="W673" s="1">
        <v>255.106009</v>
      </c>
      <c r="X673" s="1">
        <v>262.000766</v>
      </c>
      <c r="Y673" s="1">
        <v>74463.375599999999</v>
      </c>
      <c r="Z673" s="7">
        <v>13.590550408</v>
      </c>
      <c r="AA673" s="7">
        <v>13.476319310999999</v>
      </c>
      <c r="AB673" s="7" t="s">
        <v>444</v>
      </c>
      <c r="AC673" s="7" t="s">
        <v>445</v>
      </c>
      <c r="AD673" s="7">
        <v>15.406592641</v>
      </c>
    </row>
    <row r="674" spans="1:30" x14ac:dyDescent="0.25">
      <c r="A674" s="1">
        <v>110574</v>
      </c>
      <c r="B674" s="1">
        <v>20033000</v>
      </c>
      <c r="C674" s="1">
        <v>9221188</v>
      </c>
      <c r="D674" s="1">
        <v>281240</v>
      </c>
      <c r="E674" s="1" t="s">
        <v>518</v>
      </c>
      <c r="F674" s="1">
        <v>34203085</v>
      </c>
      <c r="G674" s="1">
        <v>1.83</v>
      </c>
      <c r="H674" s="1">
        <v>4.0307525367424084</v>
      </c>
      <c r="I674" s="1">
        <v>-3.4898019667051443</v>
      </c>
      <c r="J674" s="1">
        <v>-2.8415177370183891</v>
      </c>
      <c r="K674" s="1">
        <v>-6.6440272227692736</v>
      </c>
      <c r="L674" s="1">
        <v>5.9966645839234864</v>
      </c>
      <c r="M674" s="1">
        <v>34.474998474121094</v>
      </c>
      <c r="N674" s="1">
        <v>0.98877083460489912</v>
      </c>
      <c r="O674" s="1">
        <v>0.9329846751933194</v>
      </c>
      <c r="P674" s="1">
        <v>0.92250803596447917</v>
      </c>
      <c r="Q674" s="1">
        <v>0.98970659838782415</v>
      </c>
      <c r="R674" s="1">
        <v>0.96533690096206171</v>
      </c>
      <c r="S674" s="1">
        <v>0.95540030054940595</v>
      </c>
      <c r="T674" s="1">
        <v>0.92250803596447917</v>
      </c>
      <c r="U674" s="1">
        <v>0.95540030054940595</v>
      </c>
      <c r="V674" s="1">
        <v>406.790663</v>
      </c>
      <c r="W674" s="1">
        <v>255.106009</v>
      </c>
      <c r="X674" s="1">
        <v>262.000766</v>
      </c>
      <c r="Y674" s="1">
        <v>74463.375599999999</v>
      </c>
      <c r="Z674" s="7">
        <v>38.244706792000002</v>
      </c>
      <c r="AA674" s="7">
        <v>57.385460576</v>
      </c>
      <c r="AB674" s="7" t="s">
        <v>444</v>
      </c>
      <c r="AC674" s="7">
        <v>84.059406426999999</v>
      </c>
      <c r="AD674" s="7">
        <v>35.378209173000002</v>
      </c>
    </row>
    <row r="675" spans="1:30" x14ac:dyDescent="0.25">
      <c r="A675" s="1">
        <v>110575</v>
      </c>
      <c r="B675" s="1">
        <v>20033000</v>
      </c>
      <c r="C675" s="1">
        <v>9221205</v>
      </c>
      <c r="D675" s="1">
        <v>281242</v>
      </c>
      <c r="E675" s="1" t="s">
        <v>519</v>
      </c>
      <c r="F675" s="1">
        <v>34203085</v>
      </c>
      <c r="G675" s="1">
        <v>1.83</v>
      </c>
      <c r="H675" s="1">
        <v>65.796747528577797</v>
      </c>
      <c r="I675" s="1">
        <v>-39.845469946871951</v>
      </c>
      <c r="J675" s="1">
        <v>4.2754330221609038</v>
      </c>
      <c r="K675" s="1">
        <v>-61.907586691806195</v>
      </c>
      <c r="L675" s="1">
        <v>63.767202087450435</v>
      </c>
      <c r="M675" s="1">
        <v>141.70500183105469</v>
      </c>
      <c r="N675" s="1">
        <v>0.85563213893345424</v>
      </c>
      <c r="O675" s="1">
        <v>0.9329846751933194</v>
      </c>
      <c r="P675" s="1">
        <v>0.79829167322779393</v>
      </c>
      <c r="Q675" s="1">
        <v>0.82344820840018129</v>
      </c>
      <c r="R675" s="1">
        <v>0.96533690096206171</v>
      </c>
      <c r="S675" s="1">
        <v>0.79490494159979297</v>
      </c>
      <c r="T675" s="1">
        <v>0.79829167322779393</v>
      </c>
      <c r="U675" s="1">
        <v>0.79490494159979297</v>
      </c>
      <c r="V675" s="1">
        <v>406.790663</v>
      </c>
      <c r="W675" s="1">
        <v>255.106009</v>
      </c>
      <c r="X675" s="1">
        <v>262.000766</v>
      </c>
      <c r="Y675" s="1">
        <v>74463.375599999999</v>
      </c>
      <c r="Z675" s="7">
        <v>2.1936324021</v>
      </c>
      <c r="AA675" s="7">
        <v>2.0951226378999999</v>
      </c>
      <c r="AB675" s="7" t="s">
        <v>444</v>
      </c>
      <c r="AC675" s="7" t="s">
        <v>445</v>
      </c>
      <c r="AD675" s="7">
        <v>2.3784717035999998</v>
      </c>
    </row>
    <row r="676" spans="1:30" x14ac:dyDescent="0.25">
      <c r="A676" s="1">
        <v>116867</v>
      </c>
      <c r="B676" s="1">
        <v>20034000</v>
      </c>
      <c r="C676" s="1">
        <v>9221188</v>
      </c>
      <c r="D676" s="1">
        <v>281247</v>
      </c>
      <c r="E676" s="1" t="s">
        <v>518</v>
      </c>
      <c r="F676" s="1">
        <v>34203085</v>
      </c>
      <c r="G676" s="1">
        <v>1.83</v>
      </c>
      <c r="H676" s="1">
        <v>3.3110995122452183</v>
      </c>
      <c r="I676" s="1">
        <v>3.4362604656349478</v>
      </c>
      <c r="J676" s="1">
        <v>-0.34813831465185946</v>
      </c>
      <c r="K676" s="1">
        <v>0.48903692555652301</v>
      </c>
      <c r="L676" s="1">
        <v>3.501429227920549</v>
      </c>
      <c r="M676" s="1">
        <v>34.474998474121094</v>
      </c>
      <c r="N676" s="1">
        <v>0.98877083460489912</v>
      </c>
      <c r="O676" s="1">
        <v>0.9329846751933194</v>
      </c>
      <c r="P676" s="1">
        <v>0.92250803596447917</v>
      </c>
      <c r="Q676" s="1">
        <v>0.98970659838782415</v>
      </c>
      <c r="R676" s="1">
        <v>0.96533690096206171</v>
      </c>
      <c r="S676" s="1">
        <v>0.95540030054940595</v>
      </c>
      <c r="T676" s="1">
        <v>0.92250803596447917</v>
      </c>
      <c r="U676" s="1">
        <v>0.95540030054940595</v>
      </c>
      <c r="V676" s="1">
        <v>406.790663</v>
      </c>
      <c r="W676" s="1">
        <v>255.106009</v>
      </c>
      <c r="X676" s="1">
        <v>262.000766</v>
      </c>
      <c r="Y676" s="1">
        <v>74463.375599999999</v>
      </c>
      <c r="Z676" s="7">
        <v>66.211794957999999</v>
      </c>
      <c r="AA676" s="7">
        <v>70.075285551999997</v>
      </c>
      <c r="AB676" s="7">
        <v>67.486468263999996</v>
      </c>
      <c r="AC676" s="7">
        <v>693.25800576999995</v>
      </c>
      <c r="AD676" s="7" t="s">
        <v>445</v>
      </c>
    </row>
    <row r="677" spans="1:30" x14ac:dyDescent="0.25">
      <c r="A677" s="1">
        <v>116868</v>
      </c>
      <c r="B677" s="1">
        <v>20034000</v>
      </c>
      <c r="C677" s="1">
        <v>9221203</v>
      </c>
      <c r="D677" s="1">
        <v>281248</v>
      </c>
      <c r="E677" s="1" t="s">
        <v>517</v>
      </c>
      <c r="F677" s="1">
        <v>34203085</v>
      </c>
      <c r="G677" s="1">
        <v>1.83</v>
      </c>
      <c r="H677" s="1">
        <v>11.492354919967637</v>
      </c>
      <c r="I677" s="1">
        <v>-1.3103958272806799</v>
      </c>
      <c r="J677" s="1">
        <v>6.3840680674383101</v>
      </c>
      <c r="K677" s="1">
        <v>-10.347285023948265</v>
      </c>
      <c r="L677" s="1">
        <v>9.9735450556975795</v>
      </c>
      <c r="M677" s="1">
        <v>64.709999084472656</v>
      </c>
      <c r="N677" s="1">
        <v>0.96357500076293945</v>
      </c>
      <c r="O677" s="1">
        <v>0.9329846751933194</v>
      </c>
      <c r="P677" s="1">
        <v>0.89900070911121355</v>
      </c>
      <c r="Q677" s="1">
        <v>0.96661041736602782</v>
      </c>
      <c r="R677" s="1">
        <v>0.96533690096206171</v>
      </c>
      <c r="S677" s="1">
        <v>0.9331047047377663</v>
      </c>
      <c r="T677" s="1">
        <v>0.89900070911121355</v>
      </c>
      <c r="U677" s="1">
        <v>0.9331047047377663</v>
      </c>
      <c r="V677" s="1">
        <v>406.790663</v>
      </c>
      <c r="W677" s="1">
        <v>255.106009</v>
      </c>
      <c r="X677" s="1">
        <v>262.000766</v>
      </c>
      <c r="Y677" s="1">
        <v>74463.375599999999</v>
      </c>
      <c r="Z677" s="7">
        <v>21.994881128999999</v>
      </c>
      <c r="AA677" s="7">
        <v>18.95591718</v>
      </c>
      <c r="AB677" s="7" t="s">
        <v>444</v>
      </c>
      <c r="AC677" s="7" t="s">
        <v>445</v>
      </c>
      <c r="AD677" s="7">
        <v>21.763350374000002</v>
      </c>
    </row>
    <row r="678" spans="1:30" x14ac:dyDescent="0.25">
      <c r="A678" s="1">
        <v>116869</v>
      </c>
      <c r="B678" s="1">
        <v>20034000</v>
      </c>
      <c r="C678" s="1">
        <v>9221205</v>
      </c>
      <c r="D678" s="1">
        <v>281249</v>
      </c>
      <c r="E678" s="1" t="s">
        <v>519</v>
      </c>
      <c r="F678" s="1">
        <v>34203085</v>
      </c>
      <c r="G678" s="1">
        <v>1.83</v>
      </c>
      <c r="H678" s="1">
        <v>61.455619629335764</v>
      </c>
      <c r="I678" s="1">
        <v>-29.779304808718052</v>
      </c>
      <c r="J678" s="1">
        <v>10.390286495657113</v>
      </c>
      <c r="K678" s="1">
        <v>-57.914623937116403</v>
      </c>
      <c r="L678" s="1">
        <v>56.975519472577027</v>
      </c>
      <c r="M678" s="1">
        <v>141.70500183105469</v>
      </c>
      <c r="N678" s="1">
        <v>0.85563213893345424</v>
      </c>
      <c r="O678" s="1">
        <v>0.9329846751933194</v>
      </c>
      <c r="P678" s="1">
        <v>0.79829167322779393</v>
      </c>
      <c r="Q678" s="1">
        <v>0.82344820840018129</v>
      </c>
      <c r="R678" s="1">
        <v>0.96533690096206171</v>
      </c>
      <c r="S678" s="1">
        <v>0.79490494159979297</v>
      </c>
      <c r="T678" s="1">
        <v>0.79829167322779393</v>
      </c>
      <c r="U678" s="1">
        <v>0.79490494159979297</v>
      </c>
      <c r="V678" s="1">
        <v>406.790663</v>
      </c>
      <c r="W678" s="1">
        <v>255.106009</v>
      </c>
      <c r="X678" s="1">
        <v>262.000766</v>
      </c>
      <c r="Y678" s="1">
        <v>74463.375599999999</v>
      </c>
      <c r="Z678" s="7">
        <v>2.5743246337999999</v>
      </c>
      <c r="AA678" s="7">
        <v>2.3137572122000001</v>
      </c>
      <c r="AB678" s="7" t="s">
        <v>444</v>
      </c>
      <c r="AC678" s="7" t="s">
        <v>445</v>
      </c>
      <c r="AD678" s="7">
        <v>2.6114027107000002</v>
      </c>
    </row>
    <row r="679" spans="1:30" x14ac:dyDescent="0.25">
      <c r="A679" s="1">
        <v>123161</v>
      </c>
      <c r="B679" s="1">
        <v>20035000</v>
      </c>
      <c r="C679" s="1">
        <v>9221205</v>
      </c>
      <c r="D679" s="1">
        <v>281256</v>
      </c>
      <c r="E679" s="1" t="s">
        <v>519</v>
      </c>
      <c r="F679" s="1">
        <v>34203085</v>
      </c>
      <c r="G679" s="1">
        <v>1.83</v>
      </c>
      <c r="H679" s="1">
        <v>63.536735630536846</v>
      </c>
      <c r="I679" s="1">
        <v>-35.235813364513319</v>
      </c>
      <c r="J679" s="1">
        <v>6.9050398054597864</v>
      </c>
      <c r="K679" s="1">
        <v>-59.815377663914717</v>
      </c>
      <c r="L679" s="1">
        <v>60.381238932977944</v>
      </c>
      <c r="M679" s="1">
        <v>141.70500183105469</v>
      </c>
      <c r="N679" s="1">
        <v>0.85563213893345424</v>
      </c>
      <c r="O679" s="1">
        <v>0.9329846751933194</v>
      </c>
      <c r="P679" s="1">
        <v>0.79829167322779393</v>
      </c>
      <c r="Q679" s="1">
        <v>0.82344820840018129</v>
      </c>
      <c r="R679" s="1">
        <v>0.96533690096206171</v>
      </c>
      <c r="S679" s="1">
        <v>0.79490494159979297</v>
      </c>
      <c r="T679" s="1">
        <v>0.79829167322779393</v>
      </c>
      <c r="U679" s="1">
        <v>0.79490494159979297</v>
      </c>
      <c r="V679" s="1">
        <v>406.790663</v>
      </c>
      <c r="W679" s="1">
        <v>255.106009</v>
      </c>
      <c r="X679" s="1">
        <v>262.000766</v>
      </c>
      <c r="Y679" s="1">
        <v>74463.375599999999</v>
      </c>
      <c r="Z679" s="7">
        <v>2.3727198443000002</v>
      </c>
      <c r="AA679" s="7">
        <v>2.2052166475999999</v>
      </c>
      <c r="AB679" s="7" t="s">
        <v>444</v>
      </c>
      <c r="AC679" s="7" t="s">
        <v>445</v>
      </c>
      <c r="AD679" s="7">
        <v>2.4966431384000001</v>
      </c>
    </row>
    <row r="680" spans="1:30" x14ac:dyDescent="0.25">
      <c r="A680" s="1">
        <v>123162</v>
      </c>
      <c r="B680" s="1">
        <v>20035000</v>
      </c>
      <c r="C680" s="1">
        <v>9221188</v>
      </c>
      <c r="D680" s="1">
        <v>281254</v>
      </c>
      <c r="E680" s="1" t="s">
        <v>518</v>
      </c>
      <c r="F680" s="1">
        <v>34203085</v>
      </c>
      <c r="G680" s="1">
        <v>1.83</v>
      </c>
      <c r="H680" s="1">
        <v>1.8009087029630737</v>
      </c>
      <c r="I680" s="1">
        <v>-1.3825839627615757</v>
      </c>
      <c r="J680" s="1">
        <v>-0.2420841833964128</v>
      </c>
      <c r="K680" s="1">
        <v>-2.0493766658647763</v>
      </c>
      <c r="L680" s="1">
        <v>1.9570987713087815</v>
      </c>
      <c r="M680" s="1">
        <v>34.474998474121094</v>
      </c>
      <c r="N680" s="1">
        <v>0.98877083460489912</v>
      </c>
      <c r="O680" s="1">
        <v>0.9329846751933194</v>
      </c>
      <c r="P680" s="1">
        <v>0.92250803596447917</v>
      </c>
      <c r="Q680" s="1">
        <v>0.98970659838782415</v>
      </c>
      <c r="R680" s="1">
        <v>0.96533690096206171</v>
      </c>
      <c r="S680" s="1">
        <v>0.95540030054940595</v>
      </c>
      <c r="T680" s="1">
        <v>0.92250803596447917</v>
      </c>
      <c r="U680" s="1">
        <v>0.95540030054940595</v>
      </c>
      <c r="V680" s="1">
        <v>406.790663</v>
      </c>
      <c r="W680" s="1">
        <v>255.106009</v>
      </c>
      <c r="X680" s="1">
        <v>262.000766</v>
      </c>
      <c r="Y680" s="1">
        <v>74463.375599999999</v>
      </c>
      <c r="Z680" s="7">
        <v>119.24806656</v>
      </c>
      <c r="AA680" s="7">
        <v>129.67699819000001</v>
      </c>
      <c r="AB680" s="7" t="s">
        <v>444</v>
      </c>
      <c r="AC680" s="7">
        <v>997.40397944999995</v>
      </c>
      <c r="AD680" s="7">
        <v>116.93723237</v>
      </c>
    </row>
    <row r="681" spans="1:30" x14ac:dyDescent="0.25">
      <c r="A681" s="1">
        <v>123163</v>
      </c>
      <c r="B681" s="1">
        <v>20035000</v>
      </c>
      <c r="C681" s="1">
        <v>9221203</v>
      </c>
      <c r="D681" s="1">
        <v>281255</v>
      </c>
      <c r="E681" s="1" t="s">
        <v>517</v>
      </c>
      <c r="F681" s="1">
        <v>34203085</v>
      </c>
      <c r="G681" s="1">
        <v>1.83</v>
      </c>
      <c r="H681" s="1">
        <v>13.579789197751172</v>
      </c>
      <c r="I681" s="1">
        <v>-6.7619817524040799</v>
      </c>
      <c r="J681" s="1">
        <v>2.892497127913499</v>
      </c>
      <c r="K681" s="1">
        <v>-12.252957102357266</v>
      </c>
      <c r="L681" s="1">
        <v>12.391907317429471</v>
      </c>
      <c r="M681" s="1">
        <v>64.709999084472656</v>
      </c>
      <c r="N681" s="1">
        <v>0.96357500076293945</v>
      </c>
      <c r="O681" s="1">
        <v>0.9329846751933194</v>
      </c>
      <c r="P681" s="1">
        <v>0.89900070911121355</v>
      </c>
      <c r="Q681" s="1">
        <v>0.96661041736602782</v>
      </c>
      <c r="R681" s="1">
        <v>0.96533690096206171</v>
      </c>
      <c r="S681" s="1">
        <v>0.9331047047377663</v>
      </c>
      <c r="T681" s="1">
        <v>0.89900070911121355</v>
      </c>
      <c r="U681" s="1">
        <v>0.9331047047377663</v>
      </c>
      <c r="V681" s="1">
        <v>406.790663</v>
      </c>
      <c r="W681" s="1">
        <v>255.106009</v>
      </c>
      <c r="X681" s="1">
        <v>262.000766</v>
      </c>
      <c r="Y681" s="1">
        <v>74463.375599999999</v>
      </c>
      <c r="Z681" s="7">
        <v>17.507278752000001</v>
      </c>
      <c r="AA681" s="7">
        <v>15.888368416</v>
      </c>
      <c r="AB681" s="7" t="s">
        <v>444</v>
      </c>
      <c r="AC681" s="7" t="s">
        <v>445</v>
      </c>
      <c r="AD681" s="7">
        <v>18.223022855</v>
      </c>
    </row>
    <row r="682" spans="1:30" x14ac:dyDescent="0.25">
      <c r="A682" s="1">
        <v>129455</v>
      </c>
      <c r="B682" s="1">
        <v>20036000</v>
      </c>
      <c r="C682" s="1">
        <v>9221205</v>
      </c>
      <c r="D682" s="1">
        <v>281263</v>
      </c>
      <c r="E682" s="1" t="s">
        <v>519</v>
      </c>
      <c r="F682" s="1">
        <v>34203085</v>
      </c>
      <c r="G682" s="1">
        <v>1.83</v>
      </c>
      <c r="H682" s="1">
        <v>64.631172796400506</v>
      </c>
      <c r="I682" s="1">
        <v>-36.069882914974293</v>
      </c>
      <c r="J682" s="1">
        <v>6.8621676827010774</v>
      </c>
      <c r="K682" s="1">
        <v>-60.859114677309599</v>
      </c>
      <c r="L682" s="1">
        <v>61.488170047836576</v>
      </c>
      <c r="M682" s="1">
        <v>141.70500183105469</v>
      </c>
      <c r="N682" s="1">
        <v>0.85563213893345424</v>
      </c>
      <c r="O682" s="1">
        <v>0.9329846751933194</v>
      </c>
      <c r="P682" s="1">
        <v>0.79829167322779393</v>
      </c>
      <c r="Q682" s="1">
        <v>0.82344820840018129</v>
      </c>
      <c r="R682" s="1">
        <v>0.96533690096206171</v>
      </c>
      <c r="S682" s="1">
        <v>0.79490494159979297</v>
      </c>
      <c r="T682" s="1">
        <v>0.79829167322779393</v>
      </c>
      <c r="U682" s="1">
        <v>0.79490494159979297</v>
      </c>
      <c r="V682" s="1">
        <v>406.790663</v>
      </c>
      <c r="W682" s="1">
        <v>255.106009</v>
      </c>
      <c r="X682" s="1">
        <v>262.000766</v>
      </c>
      <c r="Y682" s="1">
        <v>74463.375599999999</v>
      </c>
      <c r="Z682" s="7">
        <v>2.3120029855999999</v>
      </c>
      <c r="AA682" s="7">
        <v>2.1509408534999999</v>
      </c>
      <c r="AB682" s="7" t="s">
        <v>444</v>
      </c>
      <c r="AC682" s="7" t="s">
        <v>445</v>
      </c>
      <c r="AD682" s="7">
        <v>2.4366755249000001</v>
      </c>
    </row>
    <row r="683" spans="1:30" x14ac:dyDescent="0.25">
      <c r="A683" s="1">
        <v>129456</v>
      </c>
      <c r="B683" s="1">
        <v>20036000</v>
      </c>
      <c r="C683" s="1">
        <v>9221203</v>
      </c>
      <c r="D683" s="1">
        <v>281262</v>
      </c>
      <c r="E683" s="1" t="s">
        <v>517</v>
      </c>
      <c r="F683" s="1">
        <v>34203085</v>
      </c>
      <c r="G683" s="1">
        <v>1.83</v>
      </c>
      <c r="H683" s="1">
        <v>14.671155696401758</v>
      </c>
      <c r="I683" s="1">
        <v>-7.6008818722552967</v>
      </c>
      <c r="J683" s="1">
        <v>2.8527002696622166</v>
      </c>
      <c r="K683" s="1">
        <v>-13.291867492239401</v>
      </c>
      <c r="L683" s="1">
        <v>13.475889091539232</v>
      </c>
      <c r="M683" s="1">
        <v>64.709999084472656</v>
      </c>
      <c r="N683" s="1">
        <v>0.96357500076293945</v>
      </c>
      <c r="O683" s="1">
        <v>0.9329846751933194</v>
      </c>
      <c r="P683" s="1">
        <v>0.89900070911121355</v>
      </c>
      <c r="Q683" s="1">
        <v>0.96661041736602782</v>
      </c>
      <c r="R683" s="1">
        <v>0.96533690096206171</v>
      </c>
      <c r="S683" s="1">
        <v>0.9331047047377663</v>
      </c>
      <c r="T683" s="1">
        <v>0.89900070911121355</v>
      </c>
      <c r="U683" s="1">
        <v>0.9331047047377663</v>
      </c>
      <c r="V683" s="1">
        <v>406.790663</v>
      </c>
      <c r="W683" s="1">
        <v>255.106009</v>
      </c>
      <c r="X683" s="1">
        <v>262.000766</v>
      </c>
      <c r="Y683" s="1">
        <v>74463.375599999999</v>
      </c>
      <c r="Z683" s="7">
        <v>16.018578991999998</v>
      </c>
      <c r="AA683" s="7">
        <v>14.632066603</v>
      </c>
      <c r="AB683" s="7" t="s">
        <v>444</v>
      </c>
      <c r="AC683" s="7" t="s">
        <v>445</v>
      </c>
      <c r="AD683" s="7">
        <v>16.720525318</v>
      </c>
    </row>
    <row r="684" spans="1:30" x14ac:dyDescent="0.25">
      <c r="A684" s="1">
        <v>129457</v>
      </c>
      <c r="B684" s="1">
        <v>20036000</v>
      </c>
      <c r="C684" s="1">
        <v>9221188</v>
      </c>
      <c r="D684" s="1">
        <v>281261</v>
      </c>
      <c r="E684" s="1" t="s">
        <v>518</v>
      </c>
      <c r="F684" s="1">
        <v>34203085</v>
      </c>
      <c r="G684" s="1">
        <v>1.83</v>
      </c>
      <c r="H684" s="1">
        <v>2.8585903187559047</v>
      </c>
      <c r="I684" s="1">
        <v>-2.4517537879158535</v>
      </c>
      <c r="J684" s="1">
        <v>-0.24819658594853286</v>
      </c>
      <c r="K684" s="1">
        <v>-2.8580169232852586</v>
      </c>
      <c r="L684" s="1">
        <v>3.0077793115682252</v>
      </c>
      <c r="M684" s="1">
        <v>34.474998474121094</v>
      </c>
      <c r="N684" s="1">
        <v>0.98877083460489912</v>
      </c>
      <c r="O684" s="1">
        <v>0.9329846751933194</v>
      </c>
      <c r="P684" s="1">
        <v>0.92250803596447917</v>
      </c>
      <c r="Q684" s="1">
        <v>0.98970659838782415</v>
      </c>
      <c r="R684" s="1">
        <v>0.96533690096206171</v>
      </c>
      <c r="S684" s="1">
        <v>0.95540030054940595</v>
      </c>
      <c r="T684" s="1">
        <v>0.92250803596447917</v>
      </c>
      <c r="U684" s="1">
        <v>0.95540030054940595</v>
      </c>
      <c r="V684" s="1">
        <v>406.790663</v>
      </c>
      <c r="W684" s="1">
        <v>255.106009</v>
      </c>
      <c r="X684" s="1">
        <v>262.000766</v>
      </c>
      <c r="Y684" s="1">
        <v>74463.375599999999</v>
      </c>
      <c r="Z684" s="7">
        <v>77.242889171000002</v>
      </c>
      <c r="AA684" s="7">
        <v>81.326362676000002</v>
      </c>
      <c r="AB684" s="7" t="s">
        <v>444</v>
      </c>
      <c r="AC684" s="7">
        <v>972.81602224999995</v>
      </c>
      <c r="AD684" s="7">
        <v>83.568362801999996</v>
      </c>
    </row>
    <row r="685" spans="1:30" x14ac:dyDescent="0.25">
      <c r="A685" s="1">
        <v>133581</v>
      </c>
      <c r="B685" s="1">
        <v>20091000</v>
      </c>
      <c r="C685" s="1">
        <v>9221205</v>
      </c>
      <c r="D685" s="1">
        <v>281313</v>
      </c>
      <c r="E685" s="1" t="s">
        <v>519</v>
      </c>
      <c r="F685" s="1">
        <v>34203085</v>
      </c>
      <c r="G685" s="1">
        <v>1.83</v>
      </c>
      <c r="H685" s="1">
        <v>59.3993790543581</v>
      </c>
      <c r="I685" s="1">
        <v>-33.037923635249726</v>
      </c>
      <c r="J685" s="1">
        <v>6.0804722155808122</v>
      </c>
      <c r="K685" s="1">
        <v>-56.401468393614593</v>
      </c>
      <c r="L685" s="1">
        <v>56.604623897024908</v>
      </c>
      <c r="M685" s="1">
        <v>141.70500183105469</v>
      </c>
      <c r="N685" s="1">
        <v>0.85563213893345424</v>
      </c>
      <c r="O685" s="1">
        <v>0.9329846751933194</v>
      </c>
      <c r="P685" s="1">
        <v>0.79829167322779393</v>
      </c>
      <c r="Q685" s="1">
        <v>0.82344820840018129</v>
      </c>
      <c r="R685" s="1">
        <v>0.96533690096206171</v>
      </c>
      <c r="S685" s="1">
        <v>0.79490494159979297</v>
      </c>
      <c r="T685" s="1">
        <v>0.79829167322779393</v>
      </c>
      <c r="U685" s="1">
        <v>0.79490494159979297</v>
      </c>
      <c r="V685" s="1">
        <v>406.790663</v>
      </c>
      <c r="W685" s="1">
        <v>255.106009</v>
      </c>
      <c r="X685" s="1">
        <v>262.000766</v>
      </c>
      <c r="Y685" s="1">
        <v>74463.375599999999</v>
      </c>
      <c r="Z685" s="7">
        <v>2.5977450031</v>
      </c>
      <c r="AA685" s="7">
        <v>2.4284702300999998</v>
      </c>
      <c r="AB685" s="7" t="s">
        <v>444</v>
      </c>
      <c r="AC685" s="7" t="s">
        <v>445</v>
      </c>
      <c r="AD685" s="7">
        <v>2.7082905079000001</v>
      </c>
    </row>
    <row r="686" spans="1:30" x14ac:dyDescent="0.25">
      <c r="A686" s="1">
        <v>136763</v>
      </c>
      <c r="B686" s="1">
        <v>20092000</v>
      </c>
      <c r="C686" s="1">
        <v>9221161</v>
      </c>
      <c r="D686" s="1">
        <v>281318</v>
      </c>
      <c r="E686" s="1" t="s">
        <v>516</v>
      </c>
      <c r="F686" s="1">
        <v>34203085</v>
      </c>
      <c r="G686" s="1">
        <v>1.83</v>
      </c>
      <c r="H686" s="1">
        <v>76.178109084311416</v>
      </c>
      <c r="I686" s="1">
        <v>-25.395337167739385</v>
      </c>
      <c r="J686" s="1">
        <v>22.188724830802556</v>
      </c>
      <c r="K686" s="1">
        <v>-71.233569700461572</v>
      </c>
      <c r="L686" s="1">
        <v>67.868843300096898</v>
      </c>
      <c r="M686" s="1">
        <v>118.56999969482422</v>
      </c>
      <c r="N686" s="1">
        <v>0.90319736882259993</v>
      </c>
      <c r="O686" s="1">
        <v>0.9329846751933194</v>
      </c>
      <c r="P686" s="1">
        <v>0.84266930378641414</v>
      </c>
      <c r="Q686" s="1">
        <v>0.89511579011615949</v>
      </c>
      <c r="R686" s="1">
        <v>0.96533690096206171</v>
      </c>
      <c r="S686" s="1">
        <v>0.86408830283294069</v>
      </c>
      <c r="T686" s="1">
        <v>0.84266930378641414</v>
      </c>
      <c r="U686" s="1">
        <v>0.86408830283294069</v>
      </c>
      <c r="V686" s="1">
        <v>406.790663</v>
      </c>
      <c r="W686" s="1">
        <v>255.106009</v>
      </c>
      <c r="X686" s="1">
        <v>262.000766</v>
      </c>
      <c r="Y686" s="1">
        <v>74463.375599999999</v>
      </c>
      <c r="Z686" s="7">
        <v>2.1674328386999999</v>
      </c>
      <c r="AA686" s="7">
        <v>1.8219393416</v>
      </c>
      <c r="AB686" s="7" t="s">
        <v>444</v>
      </c>
      <c r="AC686" s="7" t="s">
        <v>445</v>
      </c>
      <c r="AD686" s="7">
        <v>2.0993814294000002</v>
      </c>
    </row>
    <row r="687" spans="1:30" x14ac:dyDescent="0.25">
      <c r="A687" s="1">
        <v>136764</v>
      </c>
      <c r="B687" s="1">
        <v>20092000</v>
      </c>
      <c r="C687" s="1">
        <v>9221162</v>
      </c>
      <c r="D687" s="1">
        <v>281319</v>
      </c>
      <c r="E687" s="1" t="s">
        <v>514</v>
      </c>
      <c r="F687" s="1">
        <v>34203085</v>
      </c>
      <c r="G687" s="1">
        <v>1.83</v>
      </c>
      <c r="H687" s="1">
        <v>78.241747471012744</v>
      </c>
      <c r="I687" s="1">
        <v>-45.332650278355722</v>
      </c>
      <c r="J687" s="1">
        <v>4.1414361396450712</v>
      </c>
      <c r="K687" s="1">
        <v>-73.532582595963262</v>
      </c>
      <c r="L687" s="1">
        <v>76.257147820530278</v>
      </c>
      <c r="M687" s="1">
        <v>148.04998779296875</v>
      </c>
      <c r="N687" s="1">
        <v>0.84203574044363827</v>
      </c>
      <c r="O687" s="1">
        <v>0.9329846751933194</v>
      </c>
      <c r="P687" s="1">
        <v>0.7856064417989741</v>
      </c>
      <c r="Q687" s="1">
        <v>0.80305361066545755</v>
      </c>
      <c r="R687" s="1">
        <v>0.96533690096206171</v>
      </c>
      <c r="S687" s="1">
        <v>0.77521728382618682</v>
      </c>
      <c r="T687" s="1">
        <v>0.7856064417989741</v>
      </c>
      <c r="U687" s="1">
        <v>0.77521728382618682</v>
      </c>
      <c r="V687" s="1">
        <v>406.790663</v>
      </c>
      <c r="W687" s="1">
        <v>255.106009</v>
      </c>
      <c r="X687" s="1">
        <v>262.000766</v>
      </c>
      <c r="Y687" s="1">
        <v>74463.375599999999</v>
      </c>
      <c r="Z687" s="7">
        <v>1.6281198515999999</v>
      </c>
      <c r="AA687" s="7">
        <v>1.5614576679000001</v>
      </c>
      <c r="AB687" s="7" t="s">
        <v>444</v>
      </c>
      <c r="AC687" s="7" t="s">
        <v>445</v>
      </c>
      <c r="AD687" s="7">
        <v>1.7991603485000001</v>
      </c>
    </row>
    <row r="688" spans="1:30" x14ac:dyDescent="0.25">
      <c r="A688" s="1">
        <v>144211</v>
      </c>
      <c r="B688" s="1">
        <v>21001000</v>
      </c>
      <c r="C688" s="1">
        <v>9221205</v>
      </c>
      <c r="D688" s="1">
        <v>281335</v>
      </c>
      <c r="E688" s="1" t="s">
        <v>519</v>
      </c>
      <c r="F688" s="1">
        <v>34203085</v>
      </c>
      <c r="G688" s="1">
        <v>1.83</v>
      </c>
      <c r="H688" s="1">
        <v>63.140397970971264</v>
      </c>
      <c r="I688" s="1">
        <v>-37.509860095547765</v>
      </c>
      <c r="J688" s="1">
        <v>3.7973693921956229</v>
      </c>
      <c r="K688" s="1">
        <v>-59.806169017730014</v>
      </c>
      <c r="L688" s="1">
        <v>61.329952216121015</v>
      </c>
      <c r="M688" s="1">
        <v>141.70500183105469</v>
      </c>
      <c r="N688" s="1">
        <v>0.85563213893345424</v>
      </c>
      <c r="O688" s="1">
        <v>0.9329846751933194</v>
      </c>
      <c r="P688" s="1">
        <v>0.79829167322779393</v>
      </c>
      <c r="Q688" s="1">
        <v>0.82344820840018129</v>
      </c>
      <c r="R688" s="1">
        <v>0.96533690096206171</v>
      </c>
      <c r="S688" s="1">
        <v>0.79490494159979297</v>
      </c>
      <c r="T688" s="1">
        <v>0.79829167322779393</v>
      </c>
      <c r="U688" s="1">
        <v>0.79490494159979297</v>
      </c>
      <c r="V688" s="1">
        <v>406.790663</v>
      </c>
      <c r="W688" s="1">
        <v>255.106009</v>
      </c>
      <c r="X688" s="1">
        <v>262.000766</v>
      </c>
      <c r="Y688" s="1">
        <v>74463.375599999999</v>
      </c>
      <c r="Z688" s="7">
        <v>2.3205472272000001</v>
      </c>
      <c r="AA688" s="7">
        <v>2.2253360656000001</v>
      </c>
      <c r="AB688" s="7" t="s">
        <v>444</v>
      </c>
      <c r="AC688" s="7" t="s">
        <v>445</v>
      </c>
      <c r="AD688" s="7">
        <v>2.4971815335000001</v>
      </c>
    </row>
    <row r="689" spans="1:30" x14ac:dyDescent="0.25">
      <c r="A689" s="1">
        <v>144212</v>
      </c>
      <c r="B689" s="1">
        <v>21001000</v>
      </c>
      <c r="C689" s="1">
        <v>9221203</v>
      </c>
      <c r="D689" s="1">
        <v>281334</v>
      </c>
      <c r="E689" s="1" t="s">
        <v>517</v>
      </c>
      <c r="F689" s="1">
        <v>34203085</v>
      </c>
      <c r="G689" s="1">
        <v>1.83</v>
      </c>
      <c r="H689" s="1">
        <v>13.178395354807154</v>
      </c>
      <c r="I689" s="1">
        <v>-9.0190442879426591</v>
      </c>
      <c r="J689" s="1">
        <v>-0.21011572652154542</v>
      </c>
      <c r="K689" s="1">
        <v>-12.260732984852128</v>
      </c>
      <c r="L689" s="1">
        <v>13.28493360936857</v>
      </c>
      <c r="M689" s="1">
        <v>64.709999084472656</v>
      </c>
      <c r="N689" s="1">
        <v>0.96357500076293945</v>
      </c>
      <c r="O689" s="1">
        <v>0.9329846751933194</v>
      </c>
      <c r="P689" s="1">
        <v>0.89900070911121355</v>
      </c>
      <c r="Q689" s="1">
        <v>0.96661041736602782</v>
      </c>
      <c r="R689" s="1">
        <v>0.96533690096206171</v>
      </c>
      <c r="S689" s="1">
        <v>0.9331047047377663</v>
      </c>
      <c r="T689" s="1">
        <v>0.89900070911121355</v>
      </c>
      <c r="U689" s="1">
        <v>0.9331047047377663</v>
      </c>
      <c r="V689" s="1">
        <v>406.790663</v>
      </c>
      <c r="W689" s="1">
        <v>255.106009</v>
      </c>
      <c r="X689" s="1">
        <v>262.000766</v>
      </c>
      <c r="Y689" s="1">
        <v>74463.375599999999</v>
      </c>
      <c r="Z689" s="7">
        <v>16.263201287000001</v>
      </c>
      <c r="AA689" s="7">
        <v>16.402762385999999</v>
      </c>
      <c r="AB689" s="7" t="s">
        <v>444</v>
      </c>
      <c r="AC689" s="7">
        <v>1119.9959308</v>
      </c>
      <c r="AD689" s="7">
        <v>18.210831417000001</v>
      </c>
    </row>
    <row r="690" spans="1:30" x14ac:dyDescent="0.25">
      <c r="A690" s="1">
        <v>144213</v>
      </c>
      <c r="B690" s="1">
        <v>21001000</v>
      </c>
      <c r="C690" s="1">
        <v>9221163</v>
      </c>
      <c r="D690" s="1">
        <v>281333</v>
      </c>
      <c r="E690" s="1" t="s">
        <v>512</v>
      </c>
      <c r="F690" s="1">
        <v>34203085</v>
      </c>
      <c r="G690" s="1">
        <v>1.83</v>
      </c>
      <c r="H690" s="1">
        <v>73.402632991974897</v>
      </c>
      <c r="I690" s="1">
        <v>-39.042287829492309</v>
      </c>
      <c r="J690" s="1">
        <v>9.5733040093201005</v>
      </c>
      <c r="K690" s="1">
        <v>-69.8087578362789</v>
      </c>
      <c r="L690" s="1">
        <v>69.115076611166657</v>
      </c>
      <c r="M690" s="1">
        <v>157.46249389648438</v>
      </c>
      <c r="N690" s="1">
        <v>0.81230456542968754</v>
      </c>
      <c r="O690" s="1">
        <v>0.9329846751933194</v>
      </c>
      <c r="P690" s="1">
        <v>0.75786771113546747</v>
      </c>
      <c r="Q690" s="1">
        <v>0.76922729492187503</v>
      </c>
      <c r="R690" s="1">
        <v>0.96533690096206171</v>
      </c>
      <c r="S690" s="1">
        <v>0.74256349301531266</v>
      </c>
      <c r="T690" s="1">
        <v>0.75786771113546747</v>
      </c>
      <c r="U690" s="1">
        <v>0.74256349301531266</v>
      </c>
      <c r="V690" s="1">
        <v>406.790663</v>
      </c>
      <c r="W690" s="1">
        <v>255.106009</v>
      </c>
      <c r="X690" s="1">
        <v>262.000766</v>
      </c>
      <c r="Y690" s="1">
        <v>74463.375599999999</v>
      </c>
      <c r="Z690" s="7">
        <v>1.7973145169</v>
      </c>
      <c r="AA690" s="7">
        <v>1.6339192377</v>
      </c>
      <c r="AB690" s="7" t="s">
        <v>444</v>
      </c>
      <c r="AC690" s="7" t="s">
        <v>445</v>
      </c>
      <c r="AD690" s="7">
        <v>1.8443697752999999</v>
      </c>
    </row>
    <row r="691" spans="1:30" x14ac:dyDescent="0.25">
      <c r="A691" s="1">
        <v>144214</v>
      </c>
      <c r="B691" s="1">
        <v>21001000</v>
      </c>
      <c r="C691" s="1">
        <v>9221162</v>
      </c>
      <c r="D691" s="1">
        <v>281332</v>
      </c>
      <c r="E691" s="1" t="s">
        <v>514</v>
      </c>
      <c r="F691" s="1">
        <v>34203085</v>
      </c>
      <c r="G691" s="1">
        <v>1.83</v>
      </c>
      <c r="H691" s="1">
        <v>81.849195474185052</v>
      </c>
      <c r="I691" s="1">
        <v>-46.679327147843161</v>
      </c>
      <c r="J691" s="1">
        <v>6.3424943253566957</v>
      </c>
      <c r="K691" s="1">
        <v>-77.340308604683358</v>
      </c>
      <c r="L691" s="1">
        <v>78.869817282548254</v>
      </c>
      <c r="M691" s="1">
        <v>148.04998779296875</v>
      </c>
      <c r="N691" s="1">
        <v>0.84203574044363827</v>
      </c>
      <c r="O691" s="1">
        <v>0.9329846751933194</v>
      </c>
      <c r="P691" s="1">
        <v>0.7856064417989741</v>
      </c>
      <c r="Q691" s="1">
        <v>0.80305361066545755</v>
      </c>
      <c r="R691" s="1">
        <v>0.96533690096206171</v>
      </c>
      <c r="S691" s="1">
        <v>0.77521728382618682</v>
      </c>
      <c r="T691" s="1">
        <v>0.7856064417989741</v>
      </c>
      <c r="U691" s="1">
        <v>0.77521728382618682</v>
      </c>
      <c r="V691" s="1">
        <v>406.790663</v>
      </c>
      <c r="W691" s="1">
        <v>255.106009</v>
      </c>
      <c r="X691" s="1">
        <v>262.000766</v>
      </c>
      <c r="Y691" s="1">
        <v>74463.375599999999</v>
      </c>
      <c r="Z691" s="7">
        <v>1.5410598239</v>
      </c>
      <c r="AA691" s="7">
        <v>1.4485631513999999</v>
      </c>
      <c r="AB691" s="7" t="s">
        <v>444</v>
      </c>
      <c r="AC691" s="7" t="s">
        <v>445</v>
      </c>
      <c r="AD691" s="7">
        <v>1.6613481797</v>
      </c>
    </row>
    <row r="692" spans="1:30" x14ac:dyDescent="0.25">
      <c r="A692" s="1">
        <v>144215</v>
      </c>
      <c r="B692" s="1">
        <v>21001000</v>
      </c>
      <c r="C692" s="1">
        <v>9221161</v>
      </c>
      <c r="D692" s="1">
        <v>281331</v>
      </c>
      <c r="E692" s="1" t="s">
        <v>516</v>
      </c>
      <c r="F692" s="1">
        <v>34203085</v>
      </c>
      <c r="G692" s="1">
        <v>1.83</v>
      </c>
      <c r="H692" s="1">
        <v>79.791690423981663</v>
      </c>
      <c r="I692" s="1">
        <v>-26.731012681398763</v>
      </c>
      <c r="J692" s="1">
        <v>24.383650461716485</v>
      </c>
      <c r="K692" s="1">
        <v>-75.052296283309474</v>
      </c>
      <c r="L692" s="1">
        <v>70.825251155131582</v>
      </c>
      <c r="M692" s="1">
        <v>118.56999969482422</v>
      </c>
      <c r="N692" s="1">
        <v>0.90319736882259993</v>
      </c>
      <c r="O692" s="1">
        <v>0.9329846751933194</v>
      </c>
      <c r="P692" s="1">
        <v>0.84266930378641414</v>
      </c>
      <c r="Q692" s="1">
        <v>0.89511579011615949</v>
      </c>
      <c r="R692" s="1">
        <v>0.96533690096206171</v>
      </c>
      <c r="S692" s="1">
        <v>0.86408830283294069</v>
      </c>
      <c r="T692" s="1">
        <v>0.84266930378641414</v>
      </c>
      <c r="U692" s="1">
        <v>0.86408830283294069</v>
      </c>
      <c r="V692" s="1">
        <v>406.790663</v>
      </c>
      <c r="W692" s="1">
        <v>255.106009</v>
      </c>
      <c r="X692" s="1">
        <v>262.000766</v>
      </c>
      <c r="Y692" s="1">
        <v>74463.375599999999</v>
      </c>
      <c r="Z692" s="7">
        <v>2.0352169527999999</v>
      </c>
      <c r="AA692" s="7">
        <v>1.6941402275999999</v>
      </c>
      <c r="AB692" s="7" t="s">
        <v>444</v>
      </c>
      <c r="AC692" s="7" t="s">
        <v>445</v>
      </c>
      <c r="AD692" s="7">
        <v>1.9416821871000001</v>
      </c>
    </row>
    <row r="693" spans="1:30" x14ac:dyDescent="0.25">
      <c r="A693" s="1">
        <v>151449</v>
      </c>
      <c r="B693" s="1">
        <v>21002000</v>
      </c>
      <c r="C693" s="1">
        <v>9221161</v>
      </c>
      <c r="D693" s="1">
        <v>281346</v>
      </c>
      <c r="E693" s="1" t="s">
        <v>516</v>
      </c>
      <c r="F693" s="1">
        <v>34203085</v>
      </c>
      <c r="G693" s="1">
        <v>1.83</v>
      </c>
      <c r="H693" s="1">
        <v>76.611542257484146</v>
      </c>
      <c r="I693" s="1">
        <v>-23.653886255684661</v>
      </c>
      <c r="J693" s="1">
        <v>25.024217644033385</v>
      </c>
      <c r="K693" s="1">
        <v>-72.006606771742042</v>
      </c>
      <c r="L693" s="1">
        <v>67.669252093899289</v>
      </c>
      <c r="M693" s="1">
        <v>118.56999969482422</v>
      </c>
      <c r="N693" s="1">
        <v>0.90319736882259993</v>
      </c>
      <c r="O693" s="1">
        <v>0.9329846751933194</v>
      </c>
      <c r="P693" s="1">
        <v>0.84266930378641414</v>
      </c>
      <c r="Q693" s="1">
        <v>0.89511579011615949</v>
      </c>
      <c r="R693" s="1">
        <v>0.96533690096206171</v>
      </c>
      <c r="S693" s="1">
        <v>0.86408830283294069</v>
      </c>
      <c r="T693" s="1">
        <v>0.84266930378641414</v>
      </c>
      <c r="U693" s="1">
        <v>0.86408830283294069</v>
      </c>
      <c r="V693" s="1">
        <v>406.790663</v>
      </c>
      <c r="W693" s="1">
        <v>255.106009</v>
      </c>
      <c r="X693" s="1">
        <v>262.000766</v>
      </c>
      <c r="Y693" s="1">
        <v>74463.375599999999</v>
      </c>
      <c r="Z693" s="7">
        <v>2.1767752168999999</v>
      </c>
      <c r="AA693" s="7">
        <v>1.8059740956000001</v>
      </c>
      <c r="AB693" s="7" t="s">
        <v>444</v>
      </c>
      <c r="AC693" s="7" t="s">
        <v>445</v>
      </c>
      <c r="AD693" s="7">
        <v>2.0661075834</v>
      </c>
    </row>
    <row r="694" spans="1:30" x14ac:dyDescent="0.25">
      <c r="A694" s="1">
        <v>151450</v>
      </c>
      <c r="B694" s="1">
        <v>21002000</v>
      </c>
      <c r="C694" s="1">
        <v>9221162</v>
      </c>
      <c r="D694" s="1">
        <v>281347</v>
      </c>
      <c r="E694" s="1" t="s">
        <v>514</v>
      </c>
      <c r="F694" s="1">
        <v>34203085</v>
      </c>
      <c r="G694" s="1">
        <v>1.83</v>
      </c>
      <c r="H694" s="1">
        <v>78.667834505398275</v>
      </c>
      <c r="I694" s="1">
        <v>-43.603227885892451</v>
      </c>
      <c r="J694" s="1">
        <v>6.984274440246228</v>
      </c>
      <c r="K694" s="1">
        <v>-74.293591799069162</v>
      </c>
      <c r="L694" s="1">
        <v>75.419461418544728</v>
      </c>
      <c r="M694" s="1">
        <v>148.04998779296875</v>
      </c>
      <c r="N694" s="1">
        <v>0.84203574044363827</v>
      </c>
      <c r="O694" s="1">
        <v>0.9329846751933194</v>
      </c>
      <c r="P694" s="1">
        <v>0.7856064417989741</v>
      </c>
      <c r="Q694" s="1">
        <v>0.80305361066545755</v>
      </c>
      <c r="R694" s="1">
        <v>0.96533690096206171</v>
      </c>
      <c r="S694" s="1">
        <v>0.77521728382618682</v>
      </c>
      <c r="T694" s="1">
        <v>0.7856064417989741</v>
      </c>
      <c r="U694" s="1">
        <v>0.77521728382618682</v>
      </c>
      <c r="V694" s="1">
        <v>406.790663</v>
      </c>
      <c r="W694" s="1">
        <v>255.106009</v>
      </c>
      <c r="X694" s="1">
        <v>262.000766</v>
      </c>
      <c r="Y694" s="1">
        <v>74463.375599999999</v>
      </c>
      <c r="Z694" s="7">
        <v>1.6573104639</v>
      </c>
      <c r="AA694" s="7">
        <v>1.5475840955</v>
      </c>
      <c r="AB694" s="7" t="s">
        <v>444</v>
      </c>
      <c r="AC694" s="7" t="s">
        <v>445</v>
      </c>
      <c r="AD694" s="7">
        <v>1.7704877977</v>
      </c>
    </row>
    <row r="695" spans="1:30" x14ac:dyDescent="0.25">
      <c r="A695" s="1">
        <v>158897</v>
      </c>
      <c r="B695" s="1">
        <v>26001000</v>
      </c>
      <c r="C695" s="1">
        <v>9221163</v>
      </c>
      <c r="D695" s="1">
        <v>281361</v>
      </c>
      <c r="E695" s="1" t="s">
        <v>512</v>
      </c>
      <c r="F695" s="1">
        <v>34203085</v>
      </c>
      <c r="G695" s="1">
        <v>1.83</v>
      </c>
      <c r="H695" s="1">
        <v>73.319747502982324</v>
      </c>
      <c r="I695" s="1">
        <v>-38.729630463936942</v>
      </c>
      <c r="J695" s="1">
        <v>9.8501583238776398</v>
      </c>
      <c r="K695" s="1">
        <v>-69.724607556081409</v>
      </c>
      <c r="L695" s="1">
        <v>68.924635308300026</v>
      </c>
      <c r="M695" s="1">
        <v>157.46249389648438</v>
      </c>
      <c r="N695" s="1">
        <v>0.81230456542968754</v>
      </c>
      <c r="O695" s="1">
        <v>0.9329846751933194</v>
      </c>
      <c r="P695" s="1">
        <v>0.75786771113546747</v>
      </c>
      <c r="Q695" s="1">
        <v>0.76922729492187503</v>
      </c>
      <c r="R695" s="1">
        <v>0.96533690096206171</v>
      </c>
      <c r="S695" s="1">
        <v>0.74256349301531266</v>
      </c>
      <c r="T695" s="1">
        <v>0.75786771113546747</v>
      </c>
      <c r="U695" s="1">
        <v>0.74256349301531266</v>
      </c>
      <c r="V695" s="1">
        <v>406.790663</v>
      </c>
      <c r="W695" s="1">
        <v>255.106009</v>
      </c>
      <c r="X695" s="1">
        <v>262.000766</v>
      </c>
      <c r="Y695" s="1">
        <v>74463.375599999999</v>
      </c>
      <c r="Z695" s="7">
        <v>1.8050435998000001</v>
      </c>
      <c r="AA695" s="7">
        <v>1.6368967941000001</v>
      </c>
      <c r="AB695" s="7" t="s">
        <v>444</v>
      </c>
      <c r="AC695" s="7" t="s">
        <v>445</v>
      </c>
      <c r="AD695" s="7">
        <v>1.847802631</v>
      </c>
    </row>
    <row r="696" spans="1:30" x14ac:dyDescent="0.25">
      <c r="A696" s="1">
        <v>158898</v>
      </c>
      <c r="B696" s="1">
        <v>26001000</v>
      </c>
      <c r="C696" s="1">
        <v>9221203</v>
      </c>
      <c r="D696" s="1">
        <v>281362</v>
      </c>
      <c r="E696" s="1" t="s">
        <v>517</v>
      </c>
      <c r="F696" s="1">
        <v>34203085</v>
      </c>
      <c r="G696" s="1">
        <v>1.83</v>
      </c>
      <c r="H696" s="1">
        <v>13.094574116207221</v>
      </c>
      <c r="I696" s="1">
        <v>-8.7248270200008555</v>
      </c>
      <c r="J696" s="1">
        <v>6.7674402785045482E-2</v>
      </c>
      <c r="K696" s="1">
        <v>-12.158142541899394</v>
      </c>
      <c r="L696" s="1">
        <v>13.061133426172333</v>
      </c>
      <c r="M696" s="1">
        <v>64.709999084472656</v>
      </c>
      <c r="N696" s="1">
        <v>0.96357500076293945</v>
      </c>
      <c r="O696" s="1">
        <v>0.9329846751933194</v>
      </c>
      <c r="P696" s="1">
        <v>0.89900070911121355</v>
      </c>
      <c r="Q696" s="1">
        <v>0.96661041736602782</v>
      </c>
      <c r="R696" s="1">
        <v>0.96533690096206171</v>
      </c>
      <c r="S696" s="1">
        <v>0.9331047047377663</v>
      </c>
      <c r="T696" s="1">
        <v>0.89900070911121355</v>
      </c>
      <c r="U696" s="1">
        <v>0.9331047047377663</v>
      </c>
      <c r="V696" s="1">
        <v>406.790663</v>
      </c>
      <c r="W696" s="1">
        <v>255.106009</v>
      </c>
      <c r="X696" s="1">
        <v>262.000766</v>
      </c>
      <c r="Y696" s="1">
        <v>74463.375599999999</v>
      </c>
      <c r="Z696" s="7">
        <v>16.559003150999999</v>
      </c>
      <c r="AA696" s="7">
        <v>16.514161282</v>
      </c>
      <c r="AB696" s="7" t="s">
        <v>444</v>
      </c>
      <c r="AC696" s="7" t="s">
        <v>445</v>
      </c>
      <c r="AD696" s="7">
        <v>18.372932469999999</v>
      </c>
    </row>
    <row r="697" spans="1:30" x14ac:dyDescent="0.25">
      <c r="A697" s="1">
        <v>158899</v>
      </c>
      <c r="B697" s="1">
        <v>26001000</v>
      </c>
      <c r="C697" s="1">
        <v>9221162</v>
      </c>
      <c r="D697" s="1">
        <v>281360</v>
      </c>
      <c r="E697" s="1" t="s">
        <v>514</v>
      </c>
      <c r="F697" s="1">
        <v>34203085</v>
      </c>
      <c r="G697" s="1">
        <v>1.83</v>
      </c>
      <c r="H697" s="1">
        <v>81.766171556870816</v>
      </c>
      <c r="I697" s="1">
        <v>-46.365664271099249</v>
      </c>
      <c r="J697" s="1">
        <v>6.619487198519284</v>
      </c>
      <c r="K697" s="1">
        <v>-77.257163705391037</v>
      </c>
      <c r="L697" s="1">
        <v>78.665941399514224</v>
      </c>
      <c r="M697" s="1">
        <v>148.04998779296875</v>
      </c>
      <c r="N697" s="1">
        <v>0.84203574044363827</v>
      </c>
      <c r="O697" s="1">
        <v>0.9329846751933194</v>
      </c>
      <c r="P697" s="1">
        <v>0.7856064417989741</v>
      </c>
      <c r="Q697" s="1">
        <v>0.80305361066545755</v>
      </c>
      <c r="R697" s="1">
        <v>0.96533690096206171</v>
      </c>
      <c r="S697" s="1">
        <v>0.77521728382618682</v>
      </c>
      <c r="T697" s="1">
        <v>0.7856064417989741</v>
      </c>
      <c r="U697" s="1">
        <v>0.77521728382618682</v>
      </c>
      <c r="V697" s="1">
        <v>406.790663</v>
      </c>
      <c r="W697" s="1">
        <v>255.106009</v>
      </c>
      <c r="X697" s="1">
        <v>262.000766</v>
      </c>
      <c r="Y697" s="1">
        <v>74463.375599999999</v>
      </c>
      <c r="Z697" s="7">
        <v>1.5476454034</v>
      </c>
      <c r="AA697" s="7">
        <v>1.4510493789000001</v>
      </c>
      <c r="AB697" s="7" t="s">
        <v>444</v>
      </c>
      <c r="AC697" s="7" t="s">
        <v>445</v>
      </c>
      <c r="AD697" s="7">
        <v>1.6642123481</v>
      </c>
    </row>
    <row r="698" spans="1:30" x14ac:dyDescent="0.25">
      <c r="A698" s="1">
        <v>158900</v>
      </c>
      <c r="B698" s="1">
        <v>26001000</v>
      </c>
      <c r="C698" s="1">
        <v>9221161</v>
      </c>
      <c r="D698" s="1">
        <v>281359</v>
      </c>
      <c r="E698" s="1" t="s">
        <v>516</v>
      </c>
      <c r="F698" s="1">
        <v>34203085</v>
      </c>
      <c r="G698" s="1">
        <v>1.83</v>
      </c>
      <c r="H698" s="1">
        <v>79.706871105280683</v>
      </c>
      <c r="I698" s="1">
        <v>-26.419767528841909</v>
      </c>
      <c r="J698" s="1">
        <v>24.662438215132308</v>
      </c>
      <c r="K698" s="1">
        <v>-74.966734180963599</v>
      </c>
      <c r="L698" s="1">
        <v>70.683814158310966</v>
      </c>
      <c r="M698" s="1">
        <v>118.56999969482422</v>
      </c>
      <c r="N698" s="1">
        <v>0.90319736882259993</v>
      </c>
      <c r="O698" s="1">
        <v>0.9329846751933194</v>
      </c>
      <c r="P698" s="1">
        <v>0.84266930378641414</v>
      </c>
      <c r="Q698" s="1">
        <v>0.89511579011615949</v>
      </c>
      <c r="R698" s="1">
        <v>0.96533690096206171</v>
      </c>
      <c r="S698" s="1">
        <v>0.86408830283294069</v>
      </c>
      <c r="T698" s="1">
        <v>0.84266930378641414</v>
      </c>
      <c r="U698" s="1">
        <v>0.86408830283294069</v>
      </c>
      <c r="V698" s="1">
        <v>406.790663</v>
      </c>
      <c r="W698" s="1">
        <v>255.106009</v>
      </c>
      <c r="X698" s="1">
        <v>262.000766</v>
      </c>
      <c r="Y698" s="1">
        <v>74463.375599999999</v>
      </c>
      <c r="Z698" s="7">
        <v>2.0412903655000001</v>
      </c>
      <c r="AA698" s="7">
        <v>1.6970071715999999</v>
      </c>
      <c r="AB698" s="7" t="s">
        <v>444</v>
      </c>
      <c r="AC698" s="7" t="s">
        <v>445</v>
      </c>
      <c r="AD698" s="7">
        <v>1.9450396297999999</v>
      </c>
    </row>
    <row r="699" spans="1:30" x14ac:dyDescent="0.25">
      <c r="A699" s="1">
        <v>158901</v>
      </c>
      <c r="B699" s="1">
        <v>26001000</v>
      </c>
      <c r="C699" s="1">
        <v>9221205</v>
      </c>
      <c r="D699" s="1">
        <v>281363</v>
      </c>
      <c r="E699" s="1" t="s">
        <v>519</v>
      </c>
      <c r="F699" s="1">
        <v>34203085</v>
      </c>
      <c r="G699" s="1">
        <v>1.83</v>
      </c>
      <c r="H699" s="1">
        <v>63.058206953585241</v>
      </c>
      <c r="I699" s="1">
        <v>-37.195896168701459</v>
      </c>
      <c r="J699" s="1">
        <v>4.0735292351466228</v>
      </c>
      <c r="K699" s="1">
        <v>-59.723325298823468</v>
      </c>
      <c r="L699" s="1">
        <v>61.123334816120412</v>
      </c>
      <c r="M699" s="1">
        <v>141.70500183105469</v>
      </c>
      <c r="N699" s="1">
        <v>0.85563213893345424</v>
      </c>
      <c r="O699" s="1">
        <v>0.9329846751933194</v>
      </c>
      <c r="P699" s="1">
        <v>0.79829167322779393</v>
      </c>
      <c r="Q699" s="1">
        <v>0.82344820840018129</v>
      </c>
      <c r="R699" s="1">
        <v>0.96533690096206171</v>
      </c>
      <c r="S699" s="1">
        <v>0.79490494159979297</v>
      </c>
      <c r="T699" s="1">
        <v>0.79829167322779393</v>
      </c>
      <c r="U699" s="1">
        <v>0.79490494159979297</v>
      </c>
      <c r="V699" s="1">
        <v>406.790663</v>
      </c>
      <c r="W699" s="1">
        <v>255.106009</v>
      </c>
      <c r="X699" s="1">
        <v>262.000766</v>
      </c>
      <c r="Y699" s="1">
        <v>74463.375599999999</v>
      </c>
      <c r="Z699" s="7">
        <v>2.3317717920000001</v>
      </c>
      <c r="AA699" s="7">
        <v>2.2295400173000002</v>
      </c>
      <c r="AB699" s="7" t="s">
        <v>444</v>
      </c>
      <c r="AC699" s="7" t="s">
        <v>445</v>
      </c>
      <c r="AD699" s="7">
        <v>2.5020325615000001</v>
      </c>
    </row>
    <row r="700" spans="1:30" x14ac:dyDescent="0.25">
      <c r="A700" s="1">
        <v>166135</v>
      </c>
      <c r="B700" s="1">
        <v>26002000</v>
      </c>
      <c r="C700" s="1">
        <v>9221162</v>
      </c>
      <c r="D700" s="1">
        <v>281375</v>
      </c>
      <c r="E700" s="1" t="s">
        <v>514</v>
      </c>
      <c r="F700" s="1">
        <v>34203085</v>
      </c>
      <c r="G700" s="1">
        <v>1.83</v>
      </c>
      <c r="H700" s="1">
        <v>78.428071866883698</v>
      </c>
      <c r="I700" s="1">
        <v>-43.284793706916602</v>
      </c>
      <c r="J700" s="1">
        <v>7.1848252929883714</v>
      </c>
      <c r="K700" s="1">
        <v>-74.058392897663609</v>
      </c>
      <c r="L700" s="1">
        <v>75.094677647871876</v>
      </c>
      <c r="M700" s="1">
        <v>148.04998779296875</v>
      </c>
      <c r="N700" s="1">
        <v>0.84203574044363827</v>
      </c>
      <c r="O700" s="1">
        <v>0.9329846751933194</v>
      </c>
      <c r="P700" s="1">
        <v>0.7856064417989741</v>
      </c>
      <c r="Q700" s="1">
        <v>0.80305361066545755</v>
      </c>
      <c r="R700" s="1">
        <v>0.96533690096206171</v>
      </c>
      <c r="S700" s="1">
        <v>0.77521728382618682</v>
      </c>
      <c r="T700" s="1">
        <v>0.7856064417989741</v>
      </c>
      <c r="U700" s="1">
        <v>0.77521728382618682</v>
      </c>
      <c r="V700" s="1">
        <v>406.790663</v>
      </c>
      <c r="W700" s="1">
        <v>255.106009</v>
      </c>
      <c r="X700" s="1">
        <v>262.000766</v>
      </c>
      <c r="Y700" s="1">
        <v>74463.375599999999</v>
      </c>
      <c r="Z700" s="7">
        <v>1.6688033066000001</v>
      </c>
      <c r="AA700" s="7">
        <v>1.5553723207000001</v>
      </c>
      <c r="AB700" s="7" t="s">
        <v>444</v>
      </c>
      <c r="AC700" s="7" t="s">
        <v>445</v>
      </c>
      <c r="AD700" s="7">
        <v>1.7792864720999999</v>
      </c>
    </row>
    <row r="701" spans="1:30" x14ac:dyDescent="0.25">
      <c r="A701" s="1">
        <v>166136</v>
      </c>
      <c r="B701" s="1">
        <v>26002000</v>
      </c>
      <c r="C701" s="1">
        <v>9221161</v>
      </c>
      <c r="D701" s="1">
        <v>281374</v>
      </c>
      <c r="E701" s="1" t="s">
        <v>516</v>
      </c>
      <c r="F701" s="1">
        <v>34203085</v>
      </c>
      <c r="G701" s="1">
        <v>1.83</v>
      </c>
      <c r="H701" s="1">
        <v>76.368965762311234</v>
      </c>
      <c r="I701" s="1">
        <v>-23.33817609169293</v>
      </c>
      <c r="J701" s="1">
        <v>25.227582223150467</v>
      </c>
      <c r="K701" s="1">
        <v>-71.768683985635761</v>
      </c>
      <c r="L701" s="1">
        <v>67.400015188022365</v>
      </c>
      <c r="M701" s="1">
        <v>118.56999969482422</v>
      </c>
      <c r="N701" s="1">
        <v>0.90319736882259993</v>
      </c>
      <c r="O701" s="1">
        <v>0.9329846751933194</v>
      </c>
      <c r="P701" s="1">
        <v>0.84266930378641414</v>
      </c>
      <c r="Q701" s="1">
        <v>0.89511579011615949</v>
      </c>
      <c r="R701" s="1">
        <v>0.96533690096206171</v>
      </c>
      <c r="S701" s="1">
        <v>0.86408830283294069</v>
      </c>
      <c r="T701" s="1">
        <v>0.84266930378641414</v>
      </c>
      <c r="U701" s="1">
        <v>0.86408830283294069</v>
      </c>
      <c r="V701" s="1">
        <v>406.790663</v>
      </c>
      <c r="W701" s="1">
        <v>255.106009</v>
      </c>
      <c r="X701" s="1">
        <v>262.000766</v>
      </c>
      <c r="Y701" s="1">
        <v>74463.375599999999</v>
      </c>
      <c r="Z701" s="7">
        <v>2.1894652011</v>
      </c>
      <c r="AA701" s="7">
        <v>1.8148869222999999</v>
      </c>
      <c r="AB701" s="7" t="s">
        <v>444</v>
      </c>
      <c r="AC701" s="7" t="s">
        <v>445</v>
      </c>
      <c r="AD701" s="7">
        <v>2.0762721400999999</v>
      </c>
    </row>
    <row r="702" spans="1:30" x14ac:dyDescent="0.25">
      <c r="A702" s="1">
        <v>169247</v>
      </c>
      <c r="B702" s="1">
        <v>20050006</v>
      </c>
      <c r="C702" s="1">
        <v>9221161</v>
      </c>
      <c r="D702" s="1">
        <v>281268</v>
      </c>
      <c r="E702" s="1" t="s">
        <v>516</v>
      </c>
      <c r="F702" s="1">
        <v>34203085</v>
      </c>
      <c r="G702" s="1">
        <v>1.83</v>
      </c>
      <c r="H702" s="1">
        <v>80.551786392597265</v>
      </c>
      <c r="I702" s="1">
        <v>-29.318129862871722</v>
      </c>
      <c r="J702" s="1">
        <v>22.500927968504918</v>
      </c>
      <c r="K702" s="1">
        <v>-74.680408958451778</v>
      </c>
      <c r="L702" s="1">
        <v>71.991089769916002</v>
      </c>
      <c r="M702" s="1">
        <v>118.56999969482422</v>
      </c>
      <c r="N702" s="1">
        <v>0.90319736882259993</v>
      </c>
      <c r="O702" s="1">
        <v>0.9329846751933194</v>
      </c>
      <c r="P702" s="1">
        <v>0.84266930378641414</v>
      </c>
      <c r="Q702" s="1">
        <v>0.89511579011615949</v>
      </c>
      <c r="R702" s="1">
        <v>0.96533690096206171</v>
      </c>
      <c r="S702" s="1">
        <v>0.86408830283294069</v>
      </c>
      <c r="T702" s="1">
        <v>0.84266930378641414</v>
      </c>
      <c r="U702" s="1">
        <v>0.86408830283294069</v>
      </c>
      <c r="V702" s="1">
        <v>406.790663</v>
      </c>
      <c r="W702" s="1">
        <v>255.106009</v>
      </c>
      <c r="X702" s="1">
        <v>262.000766</v>
      </c>
      <c r="Y702" s="1">
        <v>74463.375599999999</v>
      </c>
      <c r="Z702" s="7">
        <v>1.986064021</v>
      </c>
      <c r="AA702" s="7">
        <v>1.6687180089</v>
      </c>
      <c r="AB702" s="7" t="s">
        <v>444</v>
      </c>
      <c r="AC702" s="7" t="s">
        <v>445</v>
      </c>
      <c r="AD702" s="7">
        <v>1.9563309328</v>
      </c>
    </row>
    <row r="703" spans="1:30" x14ac:dyDescent="0.25">
      <c r="A703" s="1">
        <v>171345</v>
      </c>
      <c r="B703" s="1">
        <v>20051006</v>
      </c>
      <c r="C703" s="1">
        <v>9221161</v>
      </c>
      <c r="D703" s="1">
        <v>281273</v>
      </c>
      <c r="E703" s="1" t="s">
        <v>516</v>
      </c>
      <c r="F703" s="1">
        <v>34203085</v>
      </c>
      <c r="G703" s="1">
        <v>1.83</v>
      </c>
      <c r="H703" s="1">
        <v>76.469722038488655</v>
      </c>
      <c r="I703" s="1">
        <v>-20.977713393540093</v>
      </c>
      <c r="J703" s="1">
        <v>27.794488259191148</v>
      </c>
      <c r="K703" s="1">
        <v>-72.122794216791064</v>
      </c>
      <c r="L703" s="1">
        <v>67.046470241045085</v>
      </c>
      <c r="M703" s="1">
        <v>118.56999969482422</v>
      </c>
      <c r="N703" s="1">
        <v>0.90319736882259993</v>
      </c>
      <c r="O703" s="1">
        <v>0.9329846751933194</v>
      </c>
      <c r="P703" s="1">
        <v>0.84266930378641414</v>
      </c>
      <c r="Q703" s="1">
        <v>0.89511579011615949</v>
      </c>
      <c r="R703" s="1">
        <v>0.96533690096206171</v>
      </c>
      <c r="S703" s="1">
        <v>0.86408830283294069</v>
      </c>
      <c r="T703" s="1">
        <v>0.84266930378641414</v>
      </c>
      <c r="U703" s="1">
        <v>0.86408830283294069</v>
      </c>
      <c r="V703" s="1">
        <v>406.790663</v>
      </c>
      <c r="W703" s="1">
        <v>255.106009</v>
      </c>
      <c r="X703" s="1">
        <v>262.000766</v>
      </c>
      <c r="Y703" s="1">
        <v>74463.375599999999</v>
      </c>
      <c r="Z703" s="7">
        <v>2.2062836748999999</v>
      </c>
      <c r="AA703" s="7">
        <v>1.8111780358</v>
      </c>
      <c r="AB703" s="7" t="s">
        <v>444</v>
      </c>
      <c r="AC703" s="7" t="s">
        <v>445</v>
      </c>
      <c r="AD703" s="7">
        <v>2.0611681851000001</v>
      </c>
    </row>
    <row r="704" spans="1:30" x14ac:dyDescent="0.25">
      <c r="A704" s="1">
        <v>173443</v>
      </c>
      <c r="B704" s="1">
        <v>20052006</v>
      </c>
      <c r="C704" s="1">
        <v>9221162</v>
      </c>
      <c r="D704" s="1">
        <v>281278</v>
      </c>
      <c r="E704" s="1" t="s">
        <v>514</v>
      </c>
      <c r="F704" s="1">
        <v>34203085</v>
      </c>
      <c r="G704" s="1">
        <v>1.83</v>
      </c>
      <c r="H704" s="1">
        <v>79.017570383252519</v>
      </c>
      <c r="I704" s="1">
        <v>-35.999197058410275</v>
      </c>
      <c r="J704" s="1">
        <v>15.392095828885163</v>
      </c>
      <c r="K704" s="1">
        <v>-76.076667907658134</v>
      </c>
      <c r="L704" s="1">
        <v>72.556673975530757</v>
      </c>
      <c r="M704" s="1">
        <v>148.04998779296875</v>
      </c>
      <c r="N704" s="1">
        <v>0.84203574044363827</v>
      </c>
      <c r="O704" s="1">
        <v>0.9329846751933194</v>
      </c>
      <c r="P704" s="1">
        <v>0.7856064417989741</v>
      </c>
      <c r="Q704" s="1">
        <v>0.80305361066545755</v>
      </c>
      <c r="R704" s="1">
        <v>0.96533690096206171</v>
      </c>
      <c r="S704" s="1">
        <v>0.77521728382618682</v>
      </c>
      <c r="T704" s="1">
        <v>0.7856064417989741</v>
      </c>
      <c r="U704" s="1">
        <v>0.77521728382618682</v>
      </c>
      <c r="V704" s="1">
        <v>406.790663</v>
      </c>
      <c r="W704" s="1">
        <v>255.106009</v>
      </c>
      <c r="X704" s="1">
        <v>262.000766</v>
      </c>
      <c r="Y704" s="1">
        <v>74463.375599999999</v>
      </c>
      <c r="Z704" s="7">
        <v>1.7621569875</v>
      </c>
      <c r="AA704" s="7">
        <v>1.5363083556999999</v>
      </c>
      <c r="AB704" s="7" t="s">
        <v>444</v>
      </c>
      <c r="AC704" s="7" t="s">
        <v>445</v>
      </c>
      <c r="AD704" s="7">
        <v>1.7055534264000001</v>
      </c>
    </row>
    <row r="705" spans="1:30" x14ac:dyDescent="0.25">
      <c r="A705" s="1">
        <v>175541</v>
      </c>
      <c r="B705" s="1">
        <v>20053006</v>
      </c>
      <c r="C705" s="1">
        <v>9221163</v>
      </c>
      <c r="D705" s="1">
        <v>281283</v>
      </c>
      <c r="E705" s="1" t="s">
        <v>512</v>
      </c>
      <c r="F705" s="1">
        <v>34203085</v>
      </c>
      <c r="G705" s="1">
        <v>1.83</v>
      </c>
      <c r="H705" s="1">
        <v>71.161910762717525</v>
      </c>
      <c r="I705" s="1">
        <v>-25.434536574026545</v>
      </c>
      <c r="J705" s="1">
        <v>22.135066561850309</v>
      </c>
      <c r="K705" s="1">
        <v>-69.595871197101246</v>
      </c>
      <c r="L705" s="1">
        <v>63.078018232969207</v>
      </c>
      <c r="M705" s="1">
        <v>157.46249389648438</v>
      </c>
      <c r="N705" s="1">
        <v>0.81230456542968754</v>
      </c>
      <c r="O705" s="1">
        <v>0.9329846751933194</v>
      </c>
      <c r="P705" s="1">
        <v>0.75786771113546747</v>
      </c>
      <c r="Q705" s="1">
        <v>0.76922729492187503</v>
      </c>
      <c r="R705" s="1">
        <v>0.96533690096206171</v>
      </c>
      <c r="S705" s="1">
        <v>0.74256349301531266</v>
      </c>
      <c r="T705" s="1">
        <v>0.75786771113546747</v>
      </c>
      <c r="U705" s="1">
        <v>0.74256349301531266</v>
      </c>
      <c r="V705" s="1">
        <v>406.790663</v>
      </c>
      <c r="W705" s="1">
        <v>255.106009</v>
      </c>
      <c r="X705" s="1">
        <v>262.000766</v>
      </c>
      <c r="Y705" s="1">
        <v>74463.375599999999</v>
      </c>
      <c r="Z705" s="7">
        <v>2.0650393362999999</v>
      </c>
      <c r="AA705" s="7">
        <v>1.7168551978</v>
      </c>
      <c r="AB705" s="7" t="s">
        <v>444</v>
      </c>
      <c r="AC705" s="7" t="s">
        <v>445</v>
      </c>
      <c r="AD705" s="7">
        <v>1.8530704111</v>
      </c>
    </row>
    <row r="706" spans="1:30" x14ac:dyDescent="0.25">
      <c r="A706" s="1">
        <v>177639</v>
      </c>
      <c r="B706" s="1">
        <v>20054006</v>
      </c>
      <c r="C706" s="1">
        <v>9221170</v>
      </c>
      <c r="D706" s="1">
        <v>281288</v>
      </c>
      <c r="E706" s="1" t="s">
        <v>513</v>
      </c>
      <c r="F706" s="1">
        <v>34203085</v>
      </c>
      <c r="G706" s="1">
        <v>1.83</v>
      </c>
      <c r="H706" s="1">
        <v>44.887924862166287</v>
      </c>
      <c r="I706" s="1">
        <v>-15.668152006959124</v>
      </c>
      <c r="J706" s="1">
        <v>16.079315136757096</v>
      </c>
      <c r="K706" s="1">
        <v>-43.502787609836609</v>
      </c>
      <c r="L706" s="1">
        <v>39.396573820056389</v>
      </c>
      <c r="M706" s="1">
        <v>143.04750061035156</v>
      </c>
      <c r="N706" s="1">
        <v>0.85275535583496087</v>
      </c>
      <c r="O706" s="1">
        <v>0.9329846751933194</v>
      </c>
      <c r="P706" s="1">
        <v>0.79560767868304449</v>
      </c>
      <c r="Q706" s="1">
        <v>0.81913303375244129</v>
      </c>
      <c r="R706" s="1">
        <v>0.96533690096206171</v>
      </c>
      <c r="S706" s="1">
        <v>0.79073934427823356</v>
      </c>
      <c r="T706" s="1">
        <v>0.79560767868304449</v>
      </c>
      <c r="U706" s="1">
        <v>0.79073934427823356</v>
      </c>
      <c r="V706" s="1">
        <v>406.790663</v>
      </c>
      <c r="W706" s="1">
        <v>255.106009</v>
      </c>
      <c r="X706" s="1">
        <v>262.000766</v>
      </c>
      <c r="Y706" s="1">
        <v>74463.375599999999</v>
      </c>
      <c r="Z706" s="7">
        <v>4.1518261604999998</v>
      </c>
      <c r="AA706" s="7">
        <v>3.5215790274000001</v>
      </c>
      <c r="AB706" s="7" t="s">
        <v>444</v>
      </c>
      <c r="AC706" s="7" t="s">
        <v>445</v>
      </c>
      <c r="AD706" s="7">
        <v>3.7916428510000002</v>
      </c>
    </row>
    <row r="707" spans="1:30" x14ac:dyDescent="0.25">
      <c r="A707" s="1">
        <v>179737</v>
      </c>
      <c r="B707" s="1">
        <v>20055006</v>
      </c>
      <c r="C707" s="1">
        <v>9221173</v>
      </c>
      <c r="D707" s="1">
        <v>281293</v>
      </c>
      <c r="E707" s="1" t="s">
        <v>513</v>
      </c>
      <c r="F707" s="1">
        <v>34203085</v>
      </c>
      <c r="G707" s="1">
        <v>1.83</v>
      </c>
      <c r="H707" s="1">
        <v>52.789693619366801</v>
      </c>
      <c r="I707" s="1">
        <v>-22.943345956694962</v>
      </c>
      <c r="J707" s="1">
        <v>14.476329225511384</v>
      </c>
      <c r="K707" s="1">
        <v>-50.411171218218236</v>
      </c>
      <c r="L707" s="1">
        <v>47.248945970048382</v>
      </c>
      <c r="M707" s="1">
        <v>148.28250122070313</v>
      </c>
      <c r="N707" s="1">
        <v>0.84153749738420758</v>
      </c>
      <c r="O707" s="1">
        <v>0.9329846751933194</v>
      </c>
      <c r="P707" s="1">
        <v>0.78514158866000383</v>
      </c>
      <c r="Q707" s="1">
        <v>0.80230624607631129</v>
      </c>
      <c r="R707" s="1">
        <v>0.96533690096206171</v>
      </c>
      <c r="S707" s="1">
        <v>0.77449582520981164</v>
      </c>
      <c r="T707" s="1">
        <v>0.78514158866000383</v>
      </c>
      <c r="U707" s="1">
        <v>0.77449582520981164</v>
      </c>
      <c r="V707" s="1">
        <v>406.790663</v>
      </c>
      <c r="W707" s="1">
        <v>255.106009</v>
      </c>
      <c r="X707" s="1">
        <v>262.000766</v>
      </c>
      <c r="Y707" s="1">
        <v>74463.375599999999</v>
      </c>
      <c r="Z707" s="7">
        <v>3.2391281556</v>
      </c>
      <c r="AA707" s="7">
        <v>2.7941939695000002</v>
      </c>
      <c r="AB707" s="7" t="s">
        <v>444</v>
      </c>
      <c r="AC707" s="7" t="s">
        <v>445</v>
      </c>
      <c r="AD707" s="7">
        <v>3.0805974683000001</v>
      </c>
    </row>
    <row r="708" spans="1:30" x14ac:dyDescent="0.25">
      <c r="A708" s="1">
        <v>181835</v>
      </c>
      <c r="B708" s="1">
        <v>20056006</v>
      </c>
      <c r="C708" s="1">
        <v>9221179</v>
      </c>
      <c r="D708" s="1">
        <v>281298</v>
      </c>
      <c r="E708" s="1" t="s">
        <v>515</v>
      </c>
      <c r="F708" s="1">
        <v>34203085</v>
      </c>
      <c r="G708" s="1">
        <v>1.83</v>
      </c>
      <c r="H708" s="1">
        <v>52.719980158047619</v>
      </c>
      <c r="I708" s="1">
        <v>-26.658770471456929</v>
      </c>
      <c r="J708" s="1">
        <v>10.065970030765218</v>
      </c>
      <c r="K708" s="1">
        <v>-49.395938357179247</v>
      </c>
      <c r="L708" s="1">
        <v>48.477797239590949</v>
      </c>
      <c r="M708" s="1">
        <v>133.54750061035156</v>
      </c>
      <c r="N708" s="1">
        <v>0.87311249869210372</v>
      </c>
      <c r="O708" s="1">
        <v>0.9329846751933194</v>
      </c>
      <c r="P708" s="1">
        <v>0.81460058099947985</v>
      </c>
      <c r="Q708" s="1">
        <v>0.84966874803815551</v>
      </c>
      <c r="R708" s="1">
        <v>0.96533690096206171</v>
      </c>
      <c r="S708" s="1">
        <v>0.82021659607546793</v>
      </c>
      <c r="T708" s="1">
        <v>0.81460058099947985</v>
      </c>
      <c r="U708" s="1">
        <v>0.82021659607546793</v>
      </c>
      <c r="V708" s="1">
        <v>406.790663</v>
      </c>
      <c r="W708" s="1">
        <v>255.106009</v>
      </c>
      <c r="X708" s="1">
        <v>262.000766</v>
      </c>
      <c r="Y708" s="1">
        <v>74463.375599999999</v>
      </c>
      <c r="Z708" s="7">
        <v>3.2866944246999998</v>
      </c>
      <c r="AA708" s="7">
        <v>2.9417598892000001</v>
      </c>
      <c r="AB708" s="7" t="s">
        <v>444</v>
      </c>
      <c r="AC708" s="7" t="s">
        <v>445</v>
      </c>
      <c r="AD708" s="7">
        <v>3.3207191380999999</v>
      </c>
    </row>
    <row r="709" spans="1:30" x14ac:dyDescent="0.25">
      <c r="A709" s="1">
        <v>183933</v>
      </c>
      <c r="B709" s="1">
        <v>20057006</v>
      </c>
      <c r="C709" s="1">
        <v>9221188</v>
      </c>
      <c r="D709" s="1">
        <v>281303</v>
      </c>
      <c r="E709" s="1" t="s">
        <v>518</v>
      </c>
      <c r="F709" s="1">
        <v>34203085</v>
      </c>
      <c r="G709" s="1">
        <v>1.83</v>
      </c>
      <c r="H709" s="1">
        <v>12.980078874312325</v>
      </c>
      <c r="I709" s="1">
        <v>-8.0800308998279924</v>
      </c>
      <c r="J709" s="1">
        <v>3.3769426224980501</v>
      </c>
      <c r="K709" s="1">
        <v>-13.126122531893071</v>
      </c>
      <c r="L709" s="1">
        <v>11.690969311241252</v>
      </c>
      <c r="M709" s="1">
        <v>34.474998474121094</v>
      </c>
      <c r="N709" s="1">
        <v>0.98877083460489912</v>
      </c>
      <c r="O709" s="1">
        <v>0.9329846751933194</v>
      </c>
      <c r="P709" s="1">
        <v>0.92250803596447917</v>
      </c>
      <c r="Q709" s="1">
        <v>0.98970659838782415</v>
      </c>
      <c r="R709" s="1">
        <v>0.96533690096206171</v>
      </c>
      <c r="S709" s="1">
        <v>0.95540030054940595</v>
      </c>
      <c r="T709" s="1">
        <v>0.92250803596447917</v>
      </c>
      <c r="U709" s="1">
        <v>0.95540030054940595</v>
      </c>
      <c r="V709" s="1">
        <v>406.790663</v>
      </c>
      <c r="W709" s="1">
        <v>255.106009</v>
      </c>
      <c r="X709" s="1">
        <v>262.000766</v>
      </c>
      <c r="Y709" s="1">
        <v>74463.375599999999</v>
      </c>
      <c r="Z709" s="7">
        <v>19.129840140999999</v>
      </c>
      <c r="AA709" s="7">
        <v>17.130655876999999</v>
      </c>
      <c r="AB709" s="7" t="s">
        <v>444</v>
      </c>
      <c r="AC709" s="7" t="s">
        <v>445</v>
      </c>
      <c r="AD709" s="7">
        <v>17.413496557999999</v>
      </c>
    </row>
    <row r="710" spans="1:30" x14ac:dyDescent="0.25">
      <c r="A710" s="1">
        <v>186031</v>
      </c>
      <c r="B710" s="1">
        <v>20058006</v>
      </c>
      <c r="C710" s="1">
        <v>9221203</v>
      </c>
      <c r="D710" s="1">
        <v>281308</v>
      </c>
      <c r="E710" s="1" t="s">
        <v>517</v>
      </c>
      <c r="F710" s="1">
        <v>34203085</v>
      </c>
      <c r="G710" s="1">
        <v>1.83</v>
      </c>
      <c r="H710" s="1">
        <v>12.566279651890587</v>
      </c>
      <c r="I710" s="1">
        <v>0.38074813693214887</v>
      </c>
      <c r="J710" s="1">
        <v>10.083502768741273</v>
      </c>
      <c r="K710" s="1">
        <v>-12.502765183849084</v>
      </c>
      <c r="L710" s="1">
        <v>12.70514147206911</v>
      </c>
      <c r="M710" s="1">
        <v>64.709999084472656</v>
      </c>
      <c r="N710" s="1">
        <v>0.96357500076293945</v>
      </c>
      <c r="O710" s="1">
        <v>0.9329846751933194</v>
      </c>
      <c r="P710" s="1">
        <v>0.89900070911121355</v>
      </c>
      <c r="Q710" s="1">
        <v>0.96661041736602782</v>
      </c>
      <c r="R710" s="1">
        <v>0.96533690096206171</v>
      </c>
      <c r="S710" s="1">
        <v>0.9331047047377663</v>
      </c>
      <c r="T710" s="1">
        <v>0.89900070911121355</v>
      </c>
      <c r="U710" s="1">
        <v>0.9331047047377663</v>
      </c>
      <c r="V710" s="1">
        <v>406.790663</v>
      </c>
      <c r="W710" s="1">
        <v>255.106009</v>
      </c>
      <c r="X710" s="1">
        <v>262.000766</v>
      </c>
      <c r="Y710" s="1">
        <v>74463.375599999999</v>
      </c>
      <c r="Z710" s="7">
        <v>17.050997975000001</v>
      </c>
      <c r="AA710" s="7">
        <v>17.250467867000001</v>
      </c>
      <c r="AB710" s="7">
        <v>601.34170766</v>
      </c>
      <c r="AC710" s="7" t="s">
        <v>445</v>
      </c>
      <c r="AD710" s="7">
        <v>17.838942502999998</v>
      </c>
    </row>
    <row r="711" spans="1:30" x14ac:dyDescent="0.25">
      <c r="A711" s="1">
        <v>188129</v>
      </c>
      <c r="B711" s="1">
        <v>20093006</v>
      </c>
      <c r="C711" s="1">
        <v>9221205</v>
      </c>
      <c r="D711" s="1">
        <v>281326</v>
      </c>
      <c r="E711" s="1" t="s">
        <v>519</v>
      </c>
      <c r="F711" s="1">
        <v>34203085</v>
      </c>
      <c r="G711" s="1">
        <v>1.83</v>
      </c>
      <c r="H711" s="1">
        <v>57.624744526430568</v>
      </c>
      <c r="I711" s="1">
        <v>-25.591431018471766</v>
      </c>
      <c r="J711" s="1">
        <v>13.187796007568942</v>
      </c>
      <c r="K711" s="1">
        <v>-56.016441827048581</v>
      </c>
      <c r="L711" s="1">
        <v>52.293892252000376</v>
      </c>
      <c r="M711" s="1">
        <v>141.70500183105469</v>
      </c>
      <c r="N711" s="1">
        <v>0.85563213893345424</v>
      </c>
      <c r="O711" s="1">
        <v>0.9329846751933194</v>
      </c>
      <c r="P711" s="1">
        <v>0.79829167322779393</v>
      </c>
      <c r="Q711" s="1">
        <v>0.82344820840018129</v>
      </c>
      <c r="R711" s="1">
        <v>0.96533690096206171</v>
      </c>
      <c r="S711" s="1">
        <v>0.79490494159979297</v>
      </c>
      <c r="T711" s="1">
        <v>0.79829167322779393</v>
      </c>
      <c r="U711" s="1">
        <v>0.79490494159979297</v>
      </c>
      <c r="V711" s="1">
        <v>406.790663</v>
      </c>
      <c r="W711" s="1">
        <v>255.106009</v>
      </c>
      <c r="X711" s="1">
        <v>262.000766</v>
      </c>
      <c r="Y711" s="1">
        <v>74463.375599999999</v>
      </c>
      <c r="Z711" s="7">
        <v>2.8943171755999999</v>
      </c>
      <c r="AA711" s="7">
        <v>2.5340547615000002</v>
      </c>
      <c r="AB711" s="7" t="s">
        <v>444</v>
      </c>
      <c r="AC711" s="7" t="s">
        <v>445</v>
      </c>
      <c r="AD711" s="7">
        <v>2.7337792807999999</v>
      </c>
    </row>
    <row r="712" spans="1:30" x14ac:dyDescent="0.25">
      <c r="A712" s="1">
        <v>190227</v>
      </c>
      <c r="B712" s="1">
        <v>21051006</v>
      </c>
      <c r="C712" s="1">
        <v>9221205</v>
      </c>
      <c r="D712" s="1">
        <v>281354</v>
      </c>
      <c r="E712" s="1" t="s">
        <v>519</v>
      </c>
      <c r="F712" s="1">
        <v>34203085</v>
      </c>
      <c r="G712" s="1">
        <v>1.83</v>
      </c>
      <c r="H712" s="1">
        <v>60.555118042240366</v>
      </c>
      <c r="I712" s="1">
        <v>-28.737967447073288</v>
      </c>
      <c r="J712" s="1">
        <v>11.253052322571161</v>
      </c>
      <c r="K712" s="1">
        <v>-58.457725796312893</v>
      </c>
      <c r="L712" s="1">
        <v>55.786481735417141</v>
      </c>
      <c r="M712" s="1">
        <v>141.70500183105469</v>
      </c>
      <c r="N712" s="1">
        <v>0.85563213893345424</v>
      </c>
      <c r="O712" s="1">
        <v>0.9329846751933194</v>
      </c>
      <c r="P712" s="1">
        <v>0.79829167322779393</v>
      </c>
      <c r="Q712" s="1">
        <v>0.82344820840018129</v>
      </c>
      <c r="R712" s="1">
        <v>0.96533690096206171</v>
      </c>
      <c r="S712" s="1">
        <v>0.79490494159979297</v>
      </c>
      <c r="T712" s="1">
        <v>0.79829167322779393</v>
      </c>
      <c r="U712" s="1">
        <v>0.79490494159979297</v>
      </c>
      <c r="V712" s="1">
        <v>406.790663</v>
      </c>
      <c r="W712" s="1">
        <v>255.106009</v>
      </c>
      <c r="X712" s="1">
        <v>262.000766</v>
      </c>
      <c r="Y712" s="1">
        <v>74463.375599999999</v>
      </c>
      <c r="Z712" s="7">
        <v>2.650508088</v>
      </c>
      <c r="AA712" s="7">
        <v>2.3630353528999999</v>
      </c>
      <c r="AB712" s="7" t="s">
        <v>444</v>
      </c>
      <c r="AC712" s="7" t="s">
        <v>445</v>
      </c>
      <c r="AD712" s="7">
        <v>2.5778509516999999</v>
      </c>
    </row>
    <row r="713" spans="1:30" x14ac:dyDescent="0.25">
      <c r="A713" s="1">
        <v>192325</v>
      </c>
      <c r="B713" s="1">
        <v>26051006</v>
      </c>
      <c r="C713" s="1">
        <v>9221205</v>
      </c>
      <c r="D713" s="1">
        <v>281382</v>
      </c>
      <c r="E713" s="1" t="s">
        <v>519</v>
      </c>
      <c r="F713" s="1">
        <v>34203085</v>
      </c>
      <c r="G713" s="1">
        <v>1.83</v>
      </c>
      <c r="H713" s="1">
        <v>59.632457771507283</v>
      </c>
      <c r="I713" s="1">
        <v>-28.445760349673755</v>
      </c>
      <c r="J713" s="1">
        <v>11.016118888632644</v>
      </c>
      <c r="K713" s="1">
        <v>-57.548258831949738</v>
      </c>
      <c r="L713" s="1">
        <v>54.958871065332445</v>
      </c>
      <c r="M713" s="1">
        <v>141.70500183105469</v>
      </c>
      <c r="N713" s="1">
        <v>0.85563213893345424</v>
      </c>
      <c r="O713" s="1">
        <v>0.9329846751933194</v>
      </c>
      <c r="P713" s="1">
        <v>0.79829167322779393</v>
      </c>
      <c r="Q713" s="1">
        <v>0.82344820840018129</v>
      </c>
      <c r="R713" s="1">
        <v>0.96533690096206171</v>
      </c>
      <c r="S713" s="1">
        <v>0.79490494159979297</v>
      </c>
      <c r="T713" s="1">
        <v>0.79829167322779393</v>
      </c>
      <c r="U713" s="1">
        <v>0.79490494159979297</v>
      </c>
      <c r="V713" s="1">
        <v>406.790663</v>
      </c>
      <c r="W713" s="1">
        <v>255.106009</v>
      </c>
      <c r="X713" s="1">
        <v>262.000766</v>
      </c>
      <c r="Y713" s="1">
        <v>74463.375599999999</v>
      </c>
      <c r="Z713" s="7">
        <v>2.705480095</v>
      </c>
      <c r="AA713" s="7">
        <v>2.415069752</v>
      </c>
      <c r="AB713" s="7" t="s">
        <v>444</v>
      </c>
      <c r="AC713" s="7" t="s">
        <v>445</v>
      </c>
      <c r="AD713" s="7">
        <v>2.6343937091999998</v>
      </c>
    </row>
    <row r="714" spans="1:30" x14ac:dyDescent="0.25">
      <c r="A714" s="1">
        <v>99677</v>
      </c>
      <c r="B714" s="1">
        <v>20001000</v>
      </c>
      <c r="C714" s="1">
        <v>9224604</v>
      </c>
      <c r="D714" s="1">
        <v>281006</v>
      </c>
      <c r="E714" s="1" t="s">
        <v>520</v>
      </c>
      <c r="F714" s="1">
        <v>34203085</v>
      </c>
      <c r="G714" s="1">
        <v>1.83</v>
      </c>
      <c r="H714" s="1">
        <v>81.254681644264622</v>
      </c>
      <c r="I714" s="1">
        <v>-35.768292184099721</v>
      </c>
      <c r="J714" s="1">
        <v>17.692996855055846</v>
      </c>
      <c r="K714" s="1">
        <v>-77.131873662588077</v>
      </c>
      <c r="L714" s="1">
        <v>74.011805601826154</v>
      </c>
      <c r="M714" s="1">
        <v>47.854999542236328</v>
      </c>
      <c r="N714" s="1">
        <v>0.97762083371480313</v>
      </c>
      <c r="O714" s="1">
        <v>0.9329846751933194</v>
      </c>
      <c r="P714" s="1">
        <v>0.91210525600562775</v>
      </c>
      <c r="Q714" s="1">
        <v>0.97948576423856948</v>
      </c>
      <c r="R714" s="1">
        <v>0.96533690096206171</v>
      </c>
      <c r="S714" s="1">
        <v>0.94553375218651725</v>
      </c>
      <c r="T714" s="1">
        <v>0.91210525600562775</v>
      </c>
      <c r="U714" s="1">
        <v>0.94553375218651725</v>
      </c>
      <c r="V714" s="1">
        <v>406.790663</v>
      </c>
      <c r="W714" s="1">
        <v>255.106009</v>
      </c>
      <c r="X714" s="1">
        <v>262.000766</v>
      </c>
      <c r="Y714" s="1">
        <v>74463.375599999999</v>
      </c>
      <c r="Z714" s="7">
        <v>2.1438704914</v>
      </c>
      <c r="AA714" s="7">
        <v>1.8636323094</v>
      </c>
      <c r="AB714" s="7" t="s">
        <v>444</v>
      </c>
      <c r="AC714" s="7" t="s">
        <v>445</v>
      </c>
      <c r="AD714" s="7">
        <v>2.0982298807999999</v>
      </c>
    </row>
    <row r="715" spans="1:30" x14ac:dyDescent="0.25">
      <c r="A715" s="1">
        <v>101775</v>
      </c>
      <c r="B715" s="1">
        <v>20002000</v>
      </c>
      <c r="C715" s="1">
        <v>9224604</v>
      </c>
      <c r="D715" s="1">
        <v>281013</v>
      </c>
      <c r="E715" s="1" t="s">
        <v>520</v>
      </c>
      <c r="F715" s="1">
        <v>34203085</v>
      </c>
      <c r="G715" s="1">
        <v>1.83</v>
      </c>
      <c r="H715" s="1">
        <v>68.434075386324068</v>
      </c>
      <c r="I715" s="1">
        <v>-37.302972907836192</v>
      </c>
      <c r="J715" s="1">
        <v>6.9793903933109824</v>
      </c>
      <c r="K715" s="1">
        <v>-65.2389343641089</v>
      </c>
      <c r="L715" s="1">
        <v>65.225919842468301</v>
      </c>
      <c r="M715" s="1">
        <v>47.854999542236328</v>
      </c>
      <c r="N715" s="1">
        <v>0.97762083371480313</v>
      </c>
      <c r="O715" s="1">
        <v>0.9329846751933194</v>
      </c>
      <c r="P715" s="1">
        <v>0.91210525600562775</v>
      </c>
      <c r="Q715" s="1">
        <v>0.97948576423856948</v>
      </c>
      <c r="R715" s="1">
        <v>0.96533690096206171</v>
      </c>
      <c r="S715" s="1">
        <v>0.94553375218651725</v>
      </c>
      <c r="T715" s="1">
        <v>0.91210525600562775</v>
      </c>
      <c r="U715" s="1">
        <v>0.94553375218651725</v>
      </c>
      <c r="V715" s="1">
        <v>406.790663</v>
      </c>
      <c r="W715" s="1">
        <v>255.106009</v>
      </c>
      <c r="X715" s="1">
        <v>262.000766</v>
      </c>
      <c r="Y715" s="1">
        <v>74463.375599999999</v>
      </c>
      <c r="Z715" s="7">
        <v>2.5673476466</v>
      </c>
      <c r="AA715" s="7">
        <v>2.4001121566000001</v>
      </c>
      <c r="AB715" s="7" t="s">
        <v>444</v>
      </c>
      <c r="AC715" s="7" t="s">
        <v>445</v>
      </c>
      <c r="AD715" s="7">
        <v>2.6630315635000001</v>
      </c>
    </row>
    <row r="716" spans="1:30" x14ac:dyDescent="0.25">
      <c r="A716" s="1">
        <v>103873</v>
      </c>
      <c r="B716" s="1">
        <v>20003000</v>
      </c>
      <c r="C716" s="1">
        <v>9224615</v>
      </c>
      <c r="D716" s="1">
        <v>281021</v>
      </c>
      <c r="E716" s="1" t="s">
        <v>521</v>
      </c>
      <c r="F716" s="1">
        <v>34203085</v>
      </c>
      <c r="G716" s="1">
        <v>1.83</v>
      </c>
      <c r="H716" s="1">
        <v>43.297645664873613</v>
      </c>
      <c r="I716" s="1">
        <v>-30.102792951226125</v>
      </c>
      <c r="J716" s="1">
        <v>0.72315964121532583</v>
      </c>
      <c r="K716" s="1">
        <v>-40.661829708516962</v>
      </c>
      <c r="L716" s="1">
        <v>42.947918669557588</v>
      </c>
      <c r="M716" s="1">
        <v>80.790000915527344</v>
      </c>
      <c r="N716" s="1">
        <v>0.9501749992370605</v>
      </c>
      <c r="O716" s="1">
        <v>0.9329846751933194</v>
      </c>
      <c r="P716" s="1">
        <v>0.88649871304000138</v>
      </c>
      <c r="Q716" s="1">
        <v>0.95432708263397215</v>
      </c>
      <c r="R716" s="1">
        <v>0.96533690096206171</v>
      </c>
      <c r="S716" s="1">
        <v>0.9212471484540441</v>
      </c>
      <c r="T716" s="1">
        <v>0.88649871304000138</v>
      </c>
      <c r="U716" s="1">
        <v>0.9212471484540441</v>
      </c>
      <c r="V716" s="1">
        <v>406.790663</v>
      </c>
      <c r="W716" s="1">
        <v>255.106009</v>
      </c>
      <c r="X716" s="1">
        <v>262.000766</v>
      </c>
      <c r="Y716" s="1">
        <v>74463.375599999999</v>
      </c>
      <c r="Z716" s="7">
        <v>4.2657068299000001</v>
      </c>
      <c r="AA716" s="7">
        <v>4.2231742672000001</v>
      </c>
      <c r="AB716" s="7" t="s">
        <v>444</v>
      </c>
      <c r="AC716" s="7" t="s">
        <v>445</v>
      </c>
      <c r="AD716" s="7">
        <v>4.7120730557000003</v>
      </c>
    </row>
    <row r="717" spans="1:30" x14ac:dyDescent="0.25">
      <c r="A717" s="1">
        <v>105971</v>
      </c>
      <c r="B717" s="1">
        <v>20004000</v>
      </c>
      <c r="C717" s="1">
        <v>9224615</v>
      </c>
      <c r="D717" s="1">
        <v>281030</v>
      </c>
      <c r="E717" s="1" t="s">
        <v>521</v>
      </c>
      <c r="F717" s="1">
        <v>34203085</v>
      </c>
      <c r="G717" s="1">
        <v>1.83</v>
      </c>
      <c r="H717" s="1">
        <v>34.363402658971061</v>
      </c>
      <c r="I717" s="1">
        <v>-26.825748977311743</v>
      </c>
      <c r="J717" s="1">
        <v>-2.968995652397842</v>
      </c>
      <c r="K717" s="1">
        <v>-33.179401860685736</v>
      </c>
      <c r="L717" s="1">
        <v>35.94670941578984</v>
      </c>
      <c r="M717" s="1">
        <v>80.790000915527344</v>
      </c>
      <c r="N717" s="1">
        <v>0.9501749992370605</v>
      </c>
      <c r="O717" s="1">
        <v>0.9329846751933194</v>
      </c>
      <c r="P717" s="1">
        <v>0.88649871304000138</v>
      </c>
      <c r="Q717" s="1">
        <v>0.95432708263397215</v>
      </c>
      <c r="R717" s="1">
        <v>0.96533690096206171</v>
      </c>
      <c r="S717" s="1">
        <v>0.9212471484540441</v>
      </c>
      <c r="T717" s="1">
        <v>0.88649871304000138</v>
      </c>
      <c r="U717" s="1">
        <v>0.9212471484540441</v>
      </c>
      <c r="V717" s="1">
        <v>406.790663</v>
      </c>
      <c r="W717" s="1">
        <v>255.106009</v>
      </c>
      <c r="X717" s="1">
        <v>262.000766</v>
      </c>
      <c r="Y717" s="1">
        <v>74463.375599999999</v>
      </c>
      <c r="Z717" s="7">
        <v>5.2912893096999998</v>
      </c>
      <c r="AA717" s="7">
        <v>5.5811628409000003</v>
      </c>
      <c r="AB717" s="7" t="s">
        <v>444</v>
      </c>
      <c r="AC717" s="7">
        <v>77.229599859999993</v>
      </c>
      <c r="AD717" s="7">
        <v>6.0002269133999997</v>
      </c>
    </row>
    <row r="718" spans="1:30" x14ac:dyDescent="0.25">
      <c r="A718" s="1">
        <v>108069</v>
      </c>
      <c r="B718" s="1">
        <v>20005000</v>
      </c>
      <c r="C718" s="1">
        <v>9224604</v>
      </c>
      <c r="D718" s="1">
        <v>281038</v>
      </c>
      <c r="E718" s="1" t="s">
        <v>520</v>
      </c>
      <c r="F718" s="1">
        <v>34203085</v>
      </c>
      <c r="G718" s="1">
        <v>1.83</v>
      </c>
      <c r="H718" s="1">
        <v>83.81190619268277</v>
      </c>
      <c r="I718" s="1">
        <v>-36.469554777392403</v>
      </c>
      <c r="J718" s="1">
        <v>19.067707892899367</v>
      </c>
      <c r="K718" s="1">
        <v>-79.691599007520466</v>
      </c>
      <c r="L718" s="1">
        <v>76.091490764802813</v>
      </c>
      <c r="M718" s="1">
        <v>47.854999542236328</v>
      </c>
      <c r="N718" s="1">
        <v>0.97762083371480313</v>
      </c>
      <c r="O718" s="1">
        <v>0.9329846751933194</v>
      </c>
      <c r="P718" s="1">
        <v>0.91210525600562775</v>
      </c>
      <c r="Q718" s="1">
        <v>0.97948576423856948</v>
      </c>
      <c r="R718" s="1">
        <v>0.96533690096206171</v>
      </c>
      <c r="S718" s="1">
        <v>0.94553375218651725</v>
      </c>
      <c r="T718" s="1">
        <v>0.91210525600562775</v>
      </c>
      <c r="U718" s="1">
        <v>0.94553375218651725</v>
      </c>
      <c r="V718" s="1">
        <v>406.790663</v>
      </c>
      <c r="W718" s="1">
        <v>255.106009</v>
      </c>
      <c r="X718" s="1">
        <v>262.000766</v>
      </c>
      <c r="Y718" s="1">
        <v>74463.375599999999</v>
      </c>
      <c r="Z718" s="7">
        <v>2.0579441841000001</v>
      </c>
      <c r="AA718" s="7">
        <v>1.7762586751</v>
      </c>
      <c r="AB718" s="7" t="s">
        <v>444</v>
      </c>
      <c r="AC718" s="7" t="s">
        <v>445</v>
      </c>
      <c r="AD718" s="7">
        <v>1.9987135247000001</v>
      </c>
    </row>
    <row r="719" spans="1:30" x14ac:dyDescent="0.25">
      <c r="A719" s="1">
        <v>110167</v>
      </c>
      <c r="B719" s="1">
        <v>20006000</v>
      </c>
      <c r="C719" s="1">
        <v>9224604</v>
      </c>
      <c r="D719" s="1">
        <v>281045</v>
      </c>
      <c r="E719" s="1" t="s">
        <v>520</v>
      </c>
      <c r="F719" s="1">
        <v>34203085</v>
      </c>
      <c r="G719" s="1">
        <v>1.83</v>
      </c>
      <c r="H719" s="1">
        <v>71.189878633714443</v>
      </c>
      <c r="I719" s="1">
        <v>-34.188098506505298</v>
      </c>
      <c r="J719" s="1">
        <v>12.340456314613473</v>
      </c>
      <c r="K719" s="1">
        <v>-68.263823634654329</v>
      </c>
      <c r="L719" s="1">
        <v>65.892577269380141</v>
      </c>
      <c r="M719" s="1">
        <v>47.854999542236328</v>
      </c>
      <c r="N719" s="1">
        <v>0.97762083371480313</v>
      </c>
      <c r="O719" s="1">
        <v>0.9329846751933194</v>
      </c>
      <c r="P719" s="1">
        <v>0.91210525600562775</v>
      </c>
      <c r="Q719" s="1">
        <v>0.97948576423856948</v>
      </c>
      <c r="R719" s="1">
        <v>0.96533690096206171</v>
      </c>
      <c r="S719" s="1">
        <v>0.94553375218651725</v>
      </c>
      <c r="T719" s="1">
        <v>0.91210525600562775</v>
      </c>
      <c r="U719" s="1">
        <v>0.94553375218651725</v>
      </c>
      <c r="V719" s="1">
        <v>406.790663</v>
      </c>
      <c r="W719" s="1">
        <v>255.106009</v>
      </c>
      <c r="X719" s="1">
        <v>262.000766</v>
      </c>
      <c r="Y719" s="1">
        <v>74463.375599999999</v>
      </c>
      <c r="Z719" s="7">
        <v>2.5312555874</v>
      </c>
      <c r="AA719" s="7">
        <v>2.2684917590999998</v>
      </c>
      <c r="AB719" s="7" t="s">
        <v>444</v>
      </c>
      <c r="AC719" s="7" t="s">
        <v>445</v>
      </c>
      <c r="AD719" s="7">
        <v>2.5007162362000002</v>
      </c>
    </row>
    <row r="720" spans="1:30" x14ac:dyDescent="0.25">
      <c r="A720" s="1">
        <v>112265</v>
      </c>
      <c r="B720" s="1">
        <v>20007000</v>
      </c>
      <c r="C720" s="1">
        <v>9224615</v>
      </c>
      <c r="D720" s="1">
        <v>281053</v>
      </c>
      <c r="E720" s="1" t="s">
        <v>521</v>
      </c>
      <c r="F720" s="1">
        <v>34203085</v>
      </c>
      <c r="G720" s="1">
        <v>1.83</v>
      </c>
      <c r="H720" s="1">
        <v>43.205589716172426</v>
      </c>
      <c r="I720" s="1">
        <v>-29.910815931127793</v>
      </c>
      <c r="J720" s="1">
        <v>1.0515076660539009</v>
      </c>
      <c r="K720" s="1">
        <v>-40.743030933042974</v>
      </c>
      <c r="L720" s="1">
        <v>42.697377046097074</v>
      </c>
      <c r="M720" s="1">
        <v>80.790000915527344</v>
      </c>
      <c r="N720" s="1">
        <v>0.9501749992370605</v>
      </c>
      <c r="O720" s="1">
        <v>0.9329846751933194</v>
      </c>
      <c r="P720" s="1">
        <v>0.88649871304000138</v>
      </c>
      <c r="Q720" s="1">
        <v>0.95432708263397215</v>
      </c>
      <c r="R720" s="1">
        <v>0.96533690096206171</v>
      </c>
      <c r="S720" s="1">
        <v>0.9212471484540441</v>
      </c>
      <c r="T720" s="1">
        <v>0.88649871304000138</v>
      </c>
      <c r="U720" s="1">
        <v>0.9212471484540441</v>
      </c>
      <c r="V720" s="1">
        <v>406.790663</v>
      </c>
      <c r="W720" s="1">
        <v>255.106009</v>
      </c>
      <c r="X720" s="1">
        <v>262.000766</v>
      </c>
      <c r="Y720" s="1">
        <v>74463.375599999999</v>
      </c>
      <c r="Z720" s="7">
        <v>4.2966051853999998</v>
      </c>
      <c r="AA720" s="7">
        <v>4.2343030185000003</v>
      </c>
      <c r="AB720" s="7" t="s">
        <v>444</v>
      </c>
      <c r="AC720" s="7" t="s">
        <v>445</v>
      </c>
      <c r="AD720" s="7">
        <v>4.7006888431</v>
      </c>
    </row>
    <row r="721" spans="1:30" x14ac:dyDescent="0.25">
      <c r="A721" s="1">
        <v>114363</v>
      </c>
      <c r="B721" s="1">
        <v>20008000</v>
      </c>
      <c r="C721" s="1">
        <v>9224615</v>
      </c>
      <c r="D721" s="1">
        <v>281062</v>
      </c>
      <c r="E721" s="1" t="s">
        <v>521</v>
      </c>
      <c r="F721" s="1">
        <v>34203085</v>
      </c>
      <c r="G721" s="1">
        <v>1.83</v>
      </c>
      <c r="H721" s="1">
        <v>39.015055053405042</v>
      </c>
      <c r="I721" s="1">
        <v>-30.030129475372966</v>
      </c>
      <c r="J721" s="1">
        <v>-2.6887710059211143</v>
      </c>
      <c r="K721" s="1">
        <v>-38.070042696345013</v>
      </c>
      <c r="L721" s="1">
        <v>40.435971809721998</v>
      </c>
      <c r="M721" s="1">
        <v>80.790000915527344</v>
      </c>
      <c r="N721" s="1">
        <v>0.9501749992370605</v>
      </c>
      <c r="O721" s="1">
        <v>0.9329846751933194</v>
      </c>
      <c r="P721" s="1">
        <v>0.88649871304000138</v>
      </c>
      <c r="Q721" s="1">
        <v>0.95432708263397215</v>
      </c>
      <c r="R721" s="1">
        <v>0.96533690096206171</v>
      </c>
      <c r="S721" s="1">
        <v>0.9212471484540441</v>
      </c>
      <c r="T721" s="1">
        <v>0.88649871304000138</v>
      </c>
      <c r="U721" s="1">
        <v>0.9212471484540441</v>
      </c>
      <c r="V721" s="1">
        <v>406.790663</v>
      </c>
      <c r="W721" s="1">
        <v>255.106009</v>
      </c>
      <c r="X721" s="1">
        <v>262.000766</v>
      </c>
      <c r="Y721" s="1">
        <v>74463.375599999999</v>
      </c>
      <c r="Z721" s="7">
        <v>4.5928209103000004</v>
      </c>
      <c r="AA721" s="7">
        <v>4.7965097924000002</v>
      </c>
      <c r="AB721" s="7" t="s">
        <v>444</v>
      </c>
      <c r="AC721" s="7">
        <v>85.382715880999996</v>
      </c>
      <c r="AD721" s="7">
        <v>5.1009477642999999</v>
      </c>
    </row>
    <row r="722" spans="1:30" x14ac:dyDescent="0.25">
      <c r="A722" s="1">
        <v>117529</v>
      </c>
      <c r="B722" s="1">
        <v>20009000</v>
      </c>
      <c r="C722" s="1">
        <v>9224603</v>
      </c>
      <c r="D722" s="1">
        <v>281072</v>
      </c>
      <c r="E722" s="1" t="s">
        <v>522</v>
      </c>
      <c r="F722" s="1">
        <v>34203085</v>
      </c>
      <c r="G722" s="1">
        <v>1.83</v>
      </c>
      <c r="H722" s="1">
        <v>66.493998456085961</v>
      </c>
      <c r="I722" s="1">
        <v>-14.915076290384945</v>
      </c>
      <c r="J722" s="1">
        <v>27.751552779713773</v>
      </c>
      <c r="K722" s="1">
        <v>-63.153015962366418</v>
      </c>
      <c r="L722" s="1">
        <v>57.851124675878623</v>
      </c>
      <c r="M722" s="1">
        <v>25.247499465942383</v>
      </c>
      <c r="N722" s="1">
        <v>0.99646041711171474</v>
      </c>
      <c r="O722" s="1">
        <v>0.9329846751933194</v>
      </c>
      <c r="P722" s="1">
        <v>0.92968229860197271</v>
      </c>
      <c r="Q722" s="1">
        <v>0.99675538235240513</v>
      </c>
      <c r="R722" s="1">
        <v>0.96533690096206171</v>
      </c>
      <c r="S722" s="1">
        <v>0.96220475181732568</v>
      </c>
      <c r="T722" s="1">
        <v>0.92968229860197271</v>
      </c>
      <c r="U722" s="1">
        <v>0.96220475181732568</v>
      </c>
      <c r="V722" s="1">
        <v>406.790663</v>
      </c>
      <c r="W722" s="1">
        <v>255.106009</v>
      </c>
      <c r="X722" s="1">
        <v>262.000766</v>
      </c>
      <c r="Y722" s="1">
        <v>74463.375599999999</v>
      </c>
      <c r="Z722" s="7">
        <v>3.0996184976999999</v>
      </c>
      <c r="AA722" s="7">
        <v>2.5667510804</v>
      </c>
      <c r="AB722" s="7" t="s">
        <v>444</v>
      </c>
      <c r="AC722" s="7" t="s">
        <v>445</v>
      </c>
      <c r="AD722" s="7">
        <v>2.8569412823999998</v>
      </c>
    </row>
    <row r="723" spans="1:30" x14ac:dyDescent="0.25">
      <c r="A723" s="1">
        <v>117530</v>
      </c>
      <c r="B723" s="1">
        <v>20009000</v>
      </c>
      <c r="C723" s="1">
        <v>9224604</v>
      </c>
      <c r="D723" s="1">
        <v>281073</v>
      </c>
      <c r="E723" s="1" t="s">
        <v>520</v>
      </c>
      <c r="F723" s="1">
        <v>34203085</v>
      </c>
      <c r="G723" s="1">
        <v>1.83</v>
      </c>
      <c r="H723" s="1">
        <v>74.160173399565139</v>
      </c>
      <c r="I723" s="1">
        <v>-34.870644035606404</v>
      </c>
      <c r="J723" s="1">
        <v>12.860416197413427</v>
      </c>
      <c r="K723" s="1">
        <v>-70.070601293224996</v>
      </c>
      <c r="L723" s="1">
        <v>68.640756740514263</v>
      </c>
      <c r="M723" s="1">
        <v>47.854999542236328</v>
      </c>
      <c r="N723" s="1">
        <v>0.97762083371480313</v>
      </c>
      <c r="O723" s="1">
        <v>0.9329846751933194</v>
      </c>
      <c r="P723" s="1">
        <v>0.91210525600562775</v>
      </c>
      <c r="Q723" s="1">
        <v>0.97948576423856948</v>
      </c>
      <c r="R723" s="1">
        <v>0.96533690096206171</v>
      </c>
      <c r="S723" s="1">
        <v>0.94553375218651725</v>
      </c>
      <c r="T723" s="1">
        <v>0.91210525600562775</v>
      </c>
      <c r="U723" s="1">
        <v>0.94553375218651725</v>
      </c>
      <c r="V723" s="1">
        <v>406.790663</v>
      </c>
      <c r="W723" s="1">
        <v>255.106009</v>
      </c>
      <c r="X723" s="1">
        <v>262.000766</v>
      </c>
      <c r="Y723" s="1">
        <v>74463.375599999999</v>
      </c>
      <c r="Z723" s="7">
        <v>2.3898742190000002</v>
      </c>
      <c r="AA723" s="7">
        <v>2.1375807388000001</v>
      </c>
      <c r="AB723" s="7" t="s">
        <v>444</v>
      </c>
      <c r="AC723" s="7" t="s">
        <v>445</v>
      </c>
      <c r="AD723" s="7">
        <v>2.4104499081999999</v>
      </c>
    </row>
    <row r="724" spans="1:30" x14ac:dyDescent="0.25">
      <c r="A724" s="1">
        <v>121725</v>
      </c>
      <c r="B724" s="1">
        <v>20010000</v>
      </c>
      <c r="C724" s="1">
        <v>9224603</v>
      </c>
      <c r="D724" s="1">
        <v>281082</v>
      </c>
      <c r="E724" s="1" t="s">
        <v>522</v>
      </c>
      <c r="F724" s="1">
        <v>34203085</v>
      </c>
      <c r="G724" s="1">
        <v>1.83</v>
      </c>
      <c r="H724" s="1">
        <v>60.583382784355706</v>
      </c>
      <c r="I724" s="1">
        <v>-21.305421521693567</v>
      </c>
      <c r="J724" s="1">
        <v>16.824153738775934</v>
      </c>
      <c r="K724" s="1">
        <v>-56.687713490359386</v>
      </c>
      <c r="L724" s="1">
        <v>54.173553628947353</v>
      </c>
      <c r="M724" s="1">
        <v>25.247499465942383</v>
      </c>
      <c r="N724" s="1">
        <v>0.99646041711171474</v>
      </c>
      <c r="O724" s="1">
        <v>0.9329846751933194</v>
      </c>
      <c r="P724" s="1">
        <v>0.92968229860197271</v>
      </c>
      <c r="Q724" s="1">
        <v>0.99675538235240513</v>
      </c>
      <c r="R724" s="1">
        <v>0.96533690096206171</v>
      </c>
      <c r="S724" s="1">
        <v>0.96220475181732568</v>
      </c>
      <c r="T724" s="1">
        <v>0.92968229860197271</v>
      </c>
      <c r="U724" s="1">
        <v>0.96220475181732568</v>
      </c>
      <c r="V724" s="1">
        <v>406.790663</v>
      </c>
      <c r="W724" s="1">
        <v>255.106009</v>
      </c>
      <c r="X724" s="1">
        <v>262.000766</v>
      </c>
      <c r="Y724" s="1">
        <v>74463.375599999999</v>
      </c>
      <c r="Z724" s="7">
        <v>3.3779210508999999</v>
      </c>
      <c r="AA724" s="7">
        <v>2.914729253</v>
      </c>
      <c r="AB724" s="7" t="s">
        <v>444</v>
      </c>
      <c r="AC724" s="7" t="s">
        <v>445</v>
      </c>
      <c r="AD724" s="7">
        <v>3.2968301131</v>
      </c>
    </row>
    <row r="725" spans="1:30" x14ac:dyDescent="0.25">
      <c r="A725" s="1">
        <v>121726</v>
      </c>
      <c r="B725" s="1">
        <v>20010000</v>
      </c>
      <c r="C725" s="1">
        <v>9224604</v>
      </c>
      <c r="D725" s="1">
        <v>281083</v>
      </c>
      <c r="E725" s="1" t="s">
        <v>520</v>
      </c>
      <c r="F725" s="1">
        <v>34203085</v>
      </c>
      <c r="G725" s="1">
        <v>1.83</v>
      </c>
      <c r="H725" s="1">
        <v>68.255705215871927</v>
      </c>
      <c r="I725" s="1">
        <v>-41.204411335863099</v>
      </c>
      <c r="J725" s="1">
        <v>1.9268692775884169</v>
      </c>
      <c r="K725" s="1">
        <v>-63.661877143120023</v>
      </c>
      <c r="L725" s="1">
        <v>67.314981235021833</v>
      </c>
      <c r="M725" s="1">
        <v>47.854999542236328</v>
      </c>
      <c r="N725" s="1">
        <v>0.97762083371480313</v>
      </c>
      <c r="O725" s="1">
        <v>0.9329846751933194</v>
      </c>
      <c r="P725" s="1">
        <v>0.91210525600562775</v>
      </c>
      <c r="Q725" s="1">
        <v>0.97948576423856948</v>
      </c>
      <c r="R725" s="1">
        <v>0.96533690096206171</v>
      </c>
      <c r="S725" s="1">
        <v>0.94553375218651725</v>
      </c>
      <c r="T725" s="1">
        <v>0.91210525600562775</v>
      </c>
      <c r="U725" s="1">
        <v>0.94553375218651725</v>
      </c>
      <c r="V725" s="1">
        <v>406.790663</v>
      </c>
      <c r="W725" s="1">
        <v>255.106009</v>
      </c>
      <c r="X725" s="1">
        <v>262.000766</v>
      </c>
      <c r="Y725" s="1">
        <v>74463.375599999999</v>
      </c>
      <c r="Z725" s="7">
        <v>2.4566381417000001</v>
      </c>
      <c r="AA725" s="7">
        <v>2.4089975469999998</v>
      </c>
      <c r="AB725" s="7" t="s">
        <v>444</v>
      </c>
      <c r="AC725" s="7" t="s">
        <v>445</v>
      </c>
      <c r="AD725" s="7">
        <v>2.7537736314000001</v>
      </c>
    </row>
    <row r="726" spans="1:30" x14ac:dyDescent="0.25">
      <c r="A726" s="1">
        <v>124837</v>
      </c>
      <c r="B726" s="1">
        <v>20011000</v>
      </c>
      <c r="C726" s="1">
        <v>9224615</v>
      </c>
      <c r="D726" s="1">
        <v>281089</v>
      </c>
      <c r="E726" s="1" t="s">
        <v>521</v>
      </c>
      <c r="F726" s="1">
        <v>34203085</v>
      </c>
      <c r="G726" s="1">
        <v>1.83</v>
      </c>
      <c r="H726" s="1">
        <v>45.031920576634739</v>
      </c>
      <c r="I726" s="1">
        <v>-30.177814047307177</v>
      </c>
      <c r="J726" s="1">
        <v>1.831780174138506</v>
      </c>
      <c r="K726" s="1">
        <v>-42.206985737525599</v>
      </c>
      <c r="L726" s="1">
        <v>44.151592177009682</v>
      </c>
      <c r="M726" s="1">
        <v>80.790000915527344</v>
      </c>
      <c r="N726" s="1">
        <v>0.9501749992370605</v>
      </c>
      <c r="O726" s="1">
        <v>0.9329846751933194</v>
      </c>
      <c r="P726" s="1">
        <v>0.88649871304000138</v>
      </c>
      <c r="Q726" s="1">
        <v>0.95432708263397215</v>
      </c>
      <c r="R726" s="1">
        <v>0.96533690096206171</v>
      </c>
      <c r="S726" s="1">
        <v>0.9212471484540441</v>
      </c>
      <c r="T726" s="1">
        <v>0.88649871304000138</v>
      </c>
      <c r="U726" s="1">
        <v>0.9212471484540441</v>
      </c>
      <c r="V726" s="1">
        <v>406.790663</v>
      </c>
      <c r="W726" s="1">
        <v>255.106009</v>
      </c>
      <c r="X726" s="1">
        <v>262.000766</v>
      </c>
      <c r="Y726" s="1">
        <v>74463.375599999999</v>
      </c>
      <c r="Z726" s="7">
        <v>4.1221516034999999</v>
      </c>
      <c r="AA726" s="7">
        <v>4.0220187319000003</v>
      </c>
      <c r="AB726" s="7" t="s">
        <v>444</v>
      </c>
      <c r="AC726" s="7" t="s">
        <v>445</v>
      </c>
      <c r="AD726" s="7">
        <v>4.5029597071999996</v>
      </c>
    </row>
    <row r="727" spans="1:30" x14ac:dyDescent="0.25">
      <c r="A727" s="1">
        <v>126935</v>
      </c>
      <c r="B727" s="1">
        <v>20012000</v>
      </c>
      <c r="C727" s="1">
        <v>9224604</v>
      </c>
      <c r="D727" s="1">
        <v>281098</v>
      </c>
      <c r="E727" s="1" t="s">
        <v>520</v>
      </c>
      <c r="F727" s="1">
        <v>34203085</v>
      </c>
      <c r="G727" s="1">
        <v>1.83</v>
      </c>
      <c r="H727" s="1">
        <v>68.490721852522341</v>
      </c>
      <c r="I727" s="1">
        <v>-36.942452333711223</v>
      </c>
      <c r="J727" s="1">
        <v>7.3955866348688346</v>
      </c>
      <c r="K727" s="1">
        <v>-65.322093671083366</v>
      </c>
      <c r="L727" s="1">
        <v>65.109566292061729</v>
      </c>
      <c r="M727" s="1">
        <v>47.854999542236328</v>
      </c>
      <c r="N727" s="1">
        <v>0.97762083371480313</v>
      </c>
      <c r="O727" s="1">
        <v>0.9329846751933194</v>
      </c>
      <c r="P727" s="1">
        <v>0.91210525600562775</v>
      </c>
      <c r="Q727" s="1">
        <v>0.97948576423856948</v>
      </c>
      <c r="R727" s="1">
        <v>0.96533690096206171</v>
      </c>
      <c r="S727" s="1">
        <v>0.94553375218651725</v>
      </c>
      <c r="T727" s="1">
        <v>0.91210525600562775</v>
      </c>
      <c r="U727" s="1">
        <v>0.94553375218651725</v>
      </c>
      <c r="V727" s="1">
        <v>406.790663</v>
      </c>
      <c r="W727" s="1">
        <v>255.106009</v>
      </c>
      <c r="X727" s="1">
        <v>262.000766</v>
      </c>
      <c r="Y727" s="1">
        <v>74463.375599999999</v>
      </c>
      <c r="Z727" s="7">
        <v>2.5737226477999999</v>
      </c>
      <c r="AA727" s="7">
        <v>2.3973000336000001</v>
      </c>
      <c r="AB727" s="7" t="s">
        <v>444</v>
      </c>
      <c r="AC727" s="7" t="s">
        <v>445</v>
      </c>
      <c r="AD727" s="7">
        <v>2.6583682841999998</v>
      </c>
    </row>
    <row r="728" spans="1:30" x14ac:dyDescent="0.25">
      <c r="A728" s="1">
        <v>129033</v>
      </c>
      <c r="B728" s="1">
        <v>20013000</v>
      </c>
      <c r="C728" s="1">
        <v>9224604</v>
      </c>
      <c r="D728" s="1">
        <v>281107</v>
      </c>
      <c r="E728" s="1" t="s">
        <v>520</v>
      </c>
      <c r="F728" s="1">
        <v>34203085</v>
      </c>
      <c r="G728" s="1">
        <v>1.83</v>
      </c>
      <c r="H728" s="1">
        <v>95.32135150945426</v>
      </c>
      <c r="I728" s="1">
        <v>-53.81984448468252</v>
      </c>
      <c r="J728" s="1">
        <v>11.28730576621402</v>
      </c>
      <c r="K728" s="1">
        <v>-88.50007434899382</v>
      </c>
      <c r="L728" s="1">
        <v>90.210782828884959</v>
      </c>
      <c r="M728" s="1">
        <v>47.854999542236328</v>
      </c>
      <c r="N728" s="1">
        <v>0.97762083371480313</v>
      </c>
      <c r="O728" s="1">
        <v>0.9329846751933194</v>
      </c>
      <c r="P728" s="1">
        <v>0.91210525600562775</v>
      </c>
      <c r="Q728" s="1">
        <v>0.97948576423856948</v>
      </c>
      <c r="R728" s="1">
        <v>0.96533690096206171</v>
      </c>
      <c r="S728" s="1">
        <v>0.94553375218651725</v>
      </c>
      <c r="T728" s="1">
        <v>0.91210525600562775</v>
      </c>
      <c r="U728" s="1">
        <v>0.94553375218651725</v>
      </c>
      <c r="V728" s="1">
        <v>406.790663</v>
      </c>
      <c r="W728" s="1">
        <v>255.106009</v>
      </c>
      <c r="X728" s="1">
        <v>262.000766</v>
      </c>
      <c r="Y728" s="1">
        <v>74463.375599999999</v>
      </c>
      <c r="Z728" s="7">
        <v>1.5793316980000001</v>
      </c>
      <c r="AA728" s="7">
        <v>1.4410431447000001</v>
      </c>
      <c r="AB728" s="7" t="s">
        <v>444</v>
      </c>
      <c r="AC728" s="7" t="s">
        <v>445</v>
      </c>
      <c r="AD728" s="7">
        <v>1.7002494348999999</v>
      </c>
    </row>
    <row r="729" spans="1:30" x14ac:dyDescent="0.25">
      <c r="A729" s="1">
        <v>131131</v>
      </c>
      <c r="B729" s="1">
        <v>20014000</v>
      </c>
      <c r="C729" s="1">
        <v>9224615</v>
      </c>
      <c r="D729" s="1">
        <v>281114</v>
      </c>
      <c r="E729" s="1" t="s">
        <v>521</v>
      </c>
      <c r="F729" s="1">
        <v>34203085</v>
      </c>
      <c r="G729" s="1">
        <v>1.83</v>
      </c>
      <c r="H729" s="1">
        <v>49.083623684285314</v>
      </c>
      <c r="I729" s="1">
        <v>-30.228631981976385</v>
      </c>
      <c r="J729" s="1">
        <v>4.6774874155787192</v>
      </c>
      <c r="K729" s="1">
        <v>-46.193798694339016</v>
      </c>
      <c r="L729" s="1">
        <v>46.927631759852176</v>
      </c>
      <c r="M729" s="1">
        <v>80.790000915527344</v>
      </c>
      <c r="N729" s="1">
        <v>0.9501749992370605</v>
      </c>
      <c r="O729" s="1">
        <v>0.9329846751933194</v>
      </c>
      <c r="P729" s="1">
        <v>0.88649871304000138</v>
      </c>
      <c r="Q729" s="1">
        <v>0.95432708263397215</v>
      </c>
      <c r="R729" s="1">
        <v>0.96533690096206171</v>
      </c>
      <c r="S729" s="1">
        <v>0.9212471484540441</v>
      </c>
      <c r="T729" s="1">
        <v>0.88649871304000138</v>
      </c>
      <c r="U729" s="1">
        <v>0.9212471484540441</v>
      </c>
      <c r="V729" s="1">
        <v>406.790663</v>
      </c>
      <c r="W729" s="1">
        <v>255.106009</v>
      </c>
      <c r="X729" s="1">
        <v>262.000766</v>
      </c>
      <c r="Y729" s="1">
        <v>74463.375599999999</v>
      </c>
      <c r="Z729" s="7">
        <v>3.8191468476999999</v>
      </c>
      <c r="AA729" s="7">
        <v>3.6074664357000001</v>
      </c>
      <c r="AB729" s="7" t="s">
        <v>444</v>
      </c>
      <c r="AC729" s="7" t="s">
        <v>445</v>
      </c>
      <c r="AD729" s="7">
        <v>4.0280199602</v>
      </c>
    </row>
    <row r="730" spans="1:30" x14ac:dyDescent="0.25">
      <c r="A730" s="1">
        <v>133229</v>
      </c>
      <c r="B730" s="1">
        <v>20015000</v>
      </c>
      <c r="C730" s="1">
        <v>9224615</v>
      </c>
      <c r="D730" s="1">
        <v>281121</v>
      </c>
      <c r="E730" s="1" t="s">
        <v>521</v>
      </c>
      <c r="F730" s="1">
        <v>34203085</v>
      </c>
      <c r="G730" s="1">
        <v>1.83</v>
      </c>
      <c r="H730" s="1">
        <v>37.34971652334098</v>
      </c>
      <c r="I730" s="1">
        <v>-26.783472932799825</v>
      </c>
      <c r="J730" s="1">
        <v>-0.39488579422710912</v>
      </c>
      <c r="K730" s="1">
        <v>-35.777592064189555</v>
      </c>
      <c r="L730" s="1">
        <v>37.555320820662068</v>
      </c>
      <c r="M730" s="1">
        <v>80.790000915527344</v>
      </c>
      <c r="N730" s="1">
        <v>0.9501749992370605</v>
      </c>
      <c r="O730" s="1">
        <v>0.9329846751933194</v>
      </c>
      <c r="P730" s="1">
        <v>0.88649871304000138</v>
      </c>
      <c r="Q730" s="1">
        <v>0.95432708263397215</v>
      </c>
      <c r="R730" s="1">
        <v>0.96533690096206171</v>
      </c>
      <c r="S730" s="1">
        <v>0.9212471484540441</v>
      </c>
      <c r="T730" s="1">
        <v>0.88649871304000138</v>
      </c>
      <c r="U730" s="1">
        <v>0.9212471484540441</v>
      </c>
      <c r="V730" s="1">
        <v>406.790663</v>
      </c>
      <c r="W730" s="1">
        <v>255.106009</v>
      </c>
      <c r="X730" s="1">
        <v>262.000766</v>
      </c>
      <c r="Y730" s="1">
        <v>74463.375599999999</v>
      </c>
      <c r="Z730" s="7">
        <v>5.0218137863000001</v>
      </c>
      <c r="AA730" s="7">
        <v>5.0549629211999996</v>
      </c>
      <c r="AB730" s="7" t="s">
        <v>444</v>
      </c>
      <c r="AC730" s="7">
        <v>587.17851963999999</v>
      </c>
      <c r="AD730" s="7">
        <v>5.4918662344999998</v>
      </c>
    </row>
    <row r="731" spans="1:30" x14ac:dyDescent="0.25">
      <c r="A731" s="1">
        <v>135327</v>
      </c>
      <c r="B731" s="1">
        <v>20016000</v>
      </c>
      <c r="C731" s="1">
        <v>9224615</v>
      </c>
      <c r="D731" s="1">
        <v>281128</v>
      </c>
      <c r="E731" s="1" t="s">
        <v>521</v>
      </c>
      <c r="F731" s="1">
        <v>34203085</v>
      </c>
      <c r="G731" s="1">
        <v>1.83</v>
      </c>
      <c r="H731" s="1">
        <v>46.995745606236184</v>
      </c>
      <c r="I731" s="1">
        <v>-29.255339430994354</v>
      </c>
      <c r="J731" s="1">
        <v>3.9058347943275966</v>
      </c>
      <c r="K731" s="1">
        <v>-43.98495233541928</v>
      </c>
      <c r="L731" s="1">
        <v>45.176275946332417</v>
      </c>
      <c r="M731" s="1">
        <v>80.790000915527344</v>
      </c>
      <c r="N731" s="1">
        <v>0.9501749992370605</v>
      </c>
      <c r="O731" s="1">
        <v>0.9329846751933194</v>
      </c>
      <c r="P731" s="1">
        <v>0.88649871304000138</v>
      </c>
      <c r="Q731" s="1">
        <v>0.95432708263397215</v>
      </c>
      <c r="R731" s="1">
        <v>0.96533690096206171</v>
      </c>
      <c r="S731" s="1">
        <v>0.9212471484540441</v>
      </c>
      <c r="T731" s="1">
        <v>0.88649871304000138</v>
      </c>
      <c r="U731" s="1">
        <v>0.9212471484540441</v>
      </c>
      <c r="V731" s="1">
        <v>406.790663</v>
      </c>
      <c r="W731" s="1">
        <v>255.106009</v>
      </c>
      <c r="X731" s="1">
        <v>262.000766</v>
      </c>
      <c r="Y731" s="1">
        <v>74463.375599999999</v>
      </c>
      <c r="Z731" s="7">
        <v>4.0059714734999998</v>
      </c>
      <c r="AA731" s="7">
        <v>3.8121621596000002</v>
      </c>
      <c r="AB731" s="7" t="s">
        <v>444</v>
      </c>
      <c r="AC731" s="7" t="s">
        <v>445</v>
      </c>
      <c r="AD731" s="7">
        <v>4.2805182122999996</v>
      </c>
    </row>
    <row r="732" spans="1:30" x14ac:dyDescent="0.25">
      <c r="A732" s="1">
        <v>137425</v>
      </c>
      <c r="B732" s="1">
        <v>20017000</v>
      </c>
      <c r="C732" s="1">
        <v>9224615</v>
      </c>
      <c r="D732" s="1">
        <v>281135</v>
      </c>
      <c r="E732" s="1" t="s">
        <v>521</v>
      </c>
      <c r="F732" s="1">
        <v>34203085</v>
      </c>
      <c r="G732" s="1">
        <v>1.83</v>
      </c>
      <c r="H732" s="1">
        <v>34.116619039398351</v>
      </c>
      <c r="I732" s="1">
        <v>-29.092112040167478</v>
      </c>
      <c r="J732" s="1">
        <v>-5.6105267652082276</v>
      </c>
      <c r="K732" s="1">
        <v>-32.845705785842753</v>
      </c>
      <c r="L732" s="1">
        <v>37.245509517098945</v>
      </c>
      <c r="M732" s="1">
        <v>80.790000915527344</v>
      </c>
      <c r="N732" s="1">
        <v>0.9501749992370605</v>
      </c>
      <c r="O732" s="1">
        <v>0.9329846751933194</v>
      </c>
      <c r="P732" s="1">
        <v>0.88649871304000138</v>
      </c>
      <c r="Q732" s="1">
        <v>0.95432708263397215</v>
      </c>
      <c r="R732" s="1">
        <v>0.96533690096206171</v>
      </c>
      <c r="S732" s="1">
        <v>0.9212471484540441</v>
      </c>
      <c r="T732" s="1">
        <v>0.88649871304000138</v>
      </c>
      <c r="U732" s="1">
        <v>0.9212471484540441</v>
      </c>
      <c r="V732" s="1">
        <v>406.790663</v>
      </c>
      <c r="W732" s="1">
        <v>255.106009</v>
      </c>
      <c r="X732" s="1">
        <v>262.000766</v>
      </c>
      <c r="Y732" s="1">
        <v>74463.375599999999</v>
      </c>
      <c r="Z732" s="7">
        <v>5.0719037435000001</v>
      </c>
      <c r="AA732" s="7">
        <v>5.6287678860000003</v>
      </c>
      <c r="AB732" s="7" t="s">
        <v>444</v>
      </c>
      <c r="AC732" s="7">
        <v>40.397778068999997</v>
      </c>
      <c r="AD732" s="7">
        <v>6.0713457457000004</v>
      </c>
    </row>
    <row r="733" spans="1:30" x14ac:dyDescent="0.25">
      <c r="A733" s="1">
        <v>139523</v>
      </c>
      <c r="B733" s="1">
        <v>20018000</v>
      </c>
      <c r="C733" s="1">
        <v>9224615</v>
      </c>
      <c r="D733" s="1">
        <v>281142</v>
      </c>
      <c r="E733" s="1" t="s">
        <v>521</v>
      </c>
      <c r="F733" s="1">
        <v>34203085</v>
      </c>
      <c r="G733" s="1">
        <v>1.83</v>
      </c>
      <c r="H733" s="1">
        <v>40.17678357547377</v>
      </c>
      <c r="I733" s="1">
        <v>-27.210405460601539</v>
      </c>
      <c r="J733" s="1">
        <v>1.2287215144451469</v>
      </c>
      <c r="K733" s="1">
        <v>-37.910947683206231</v>
      </c>
      <c r="L733" s="1">
        <v>39.583311851159799</v>
      </c>
      <c r="M733" s="1">
        <v>80.790000915527344</v>
      </c>
      <c r="N733" s="1">
        <v>0.9501749992370605</v>
      </c>
      <c r="O733" s="1">
        <v>0.9329846751933194</v>
      </c>
      <c r="P733" s="1">
        <v>0.88649871304000138</v>
      </c>
      <c r="Q733" s="1">
        <v>0.95432708263397215</v>
      </c>
      <c r="R733" s="1">
        <v>0.96533690096206171</v>
      </c>
      <c r="S733" s="1">
        <v>0.9212471484540441</v>
      </c>
      <c r="T733" s="1">
        <v>0.88649871304000138</v>
      </c>
      <c r="U733" s="1">
        <v>0.9212471484540441</v>
      </c>
      <c r="V733" s="1">
        <v>406.790663</v>
      </c>
      <c r="W733" s="1">
        <v>255.106009</v>
      </c>
      <c r="X733" s="1">
        <v>262.000766</v>
      </c>
      <c r="Y733" s="1">
        <v>74463.375599999999</v>
      </c>
      <c r="Z733" s="7">
        <v>4.7132952775000003</v>
      </c>
      <c r="AA733" s="7">
        <v>4.6289012843000004</v>
      </c>
      <c r="AB733" s="7" t="s">
        <v>444</v>
      </c>
      <c r="AC733" s="7" t="s">
        <v>445</v>
      </c>
      <c r="AD733" s="7">
        <v>5.1265506686000002</v>
      </c>
    </row>
    <row r="734" spans="1:30" x14ac:dyDescent="0.25">
      <c r="A734" s="1">
        <v>141621</v>
      </c>
      <c r="B734" s="1">
        <v>20019000</v>
      </c>
      <c r="C734" s="1">
        <v>9224615</v>
      </c>
      <c r="D734" s="1">
        <v>281150</v>
      </c>
      <c r="E734" s="1" t="s">
        <v>521</v>
      </c>
      <c r="F734" s="1">
        <v>34203085</v>
      </c>
      <c r="G734" s="1">
        <v>1.83</v>
      </c>
      <c r="H734" s="1">
        <v>39.504025444276103</v>
      </c>
      <c r="I734" s="1">
        <v>-28.115722149477811</v>
      </c>
      <c r="J734" s="1">
        <v>1.3827090890360785E-2</v>
      </c>
      <c r="K734" s="1">
        <v>-37.245705523008958</v>
      </c>
      <c r="L734" s="1">
        <v>39.504154422316105</v>
      </c>
      <c r="M734" s="1">
        <v>80.790000915527344</v>
      </c>
      <c r="N734" s="1">
        <v>0.9501749992370605</v>
      </c>
      <c r="O734" s="1">
        <v>0.9329846751933194</v>
      </c>
      <c r="P734" s="1">
        <v>0.88649871304000138</v>
      </c>
      <c r="Q734" s="1">
        <v>0.95432708263397215</v>
      </c>
      <c r="R734" s="1">
        <v>0.96533690096206171</v>
      </c>
      <c r="S734" s="1">
        <v>0.9212471484540441</v>
      </c>
      <c r="T734" s="1">
        <v>0.88649871304000138</v>
      </c>
      <c r="U734" s="1">
        <v>0.9212471484540441</v>
      </c>
      <c r="V734" s="1">
        <v>406.790663</v>
      </c>
      <c r="W734" s="1">
        <v>255.106009</v>
      </c>
      <c r="X734" s="1">
        <v>262.000766</v>
      </c>
      <c r="Y734" s="1">
        <v>74463.375599999999</v>
      </c>
      <c r="Z734" s="7">
        <v>4.7247434345999997</v>
      </c>
      <c r="AA734" s="7">
        <v>4.7247621254999999</v>
      </c>
      <c r="AB734" s="7" t="s">
        <v>444</v>
      </c>
      <c r="AC734" s="7" t="s">
        <v>445</v>
      </c>
      <c r="AD734" s="7">
        <v>5.2359764331000003</v>
      </c>
    </row>
    <row r="735" spans="1:30" x14ac:dyDescent="0.25">
      <c r="A735" s="1">
        <v>143719</v>
      </c>
      <c r="B735" s="1">
        <v>20020000</v>
      </c>
      <c r="C735" s="1">
        <v>9224615</v>
      </c>
      <c r="D735" s="1">
        <v>281158</v>
      </c>
      <c r="E735" s="1" t="s">
        <v>521</v>
      </c>
      <c r="F735" s="1">
        <v>34203085</v>
      </c>
      <c r="G735" s="1">
        <v>1.83</v>
      </c>
      <c r="H735" s="1">
        <v>39.571626537188479</v>
      </c>
      <c r="I735" s="1">
        <v>-27.826246631173696</v>
      </c>
      <c r="J735" s="1">
        <v>0.30188288059052626</v>
      </c>
      <c r="K735" s="1">
        <v>-37.320710325041027</v>
      </c>
      <c r="L735" s="1">
        <v>39.42846053439343</v>
      </c>
      <c r="M735" s="1">
        <v>80.790000915527344</v>
      </c>
      <c r="N735" s="1">
        <v>0.9501749992370605</v>
      </c>
      <c r="O735" s="1">
        <v>0.9329846751933194</v>
      </c>
      <c r="P735" s="1">
        <v>0.88649871304000138</v>
      </c>
      <c r="Q735" s="1">
        <v>0.95432708263397215</v>
      </c>
      <c r="R735" s="1">
        <v>0.96533690096206171</v>
      </c>
      <c r="S735" s="1">
        <v>0.9212471484540441</v>
      </c>
      <c r="T735" s="1">
        <v>0.88649871304000138</v>
      </c>
      <c r="U735" s="1">
        <v>0.9212471484540441</v>
      </c>
      <c r="V735" s="1">
        <v>406.790663</v>
      </c>
      <c r="W735" s="1">
        <v>255.106009</v>
      </c>
      <c r="X735" s="1">
        <v>262.000766</v>
      </c>
      <c r="Y735" s="1">
        <v>74463.375599999999</v>
      </c>
      <c r="Z735" s="7">
        <v>4.7357336706000002</v>
      </c>
      <c r="AA735" s="7">
        <v>4.7149823866</v>
      </c>
      <c r="AB735" s="7" t="s">
        <v>444</v>
      </c>
      <c r="AC735" s="7" t="s">
        <v>445</v>
      </c>
      <c r="AD735" s="7">
        <v>5.2234437621999996</v>
      </c>
    </row>
    <row r="736" spans="1:30" x14ac:dyDescent="0.25">
      <c r="A736" s="1">
        <v>145817</v>
      </c>
      <c r="B736" s="1">
        <v>20021000</v>
      </c>
      <c r="C736" s="1">
        <v>9224615</v>
      </c>
      <c r="D736" s="1">
        <v>281166</v>
      </c>
      <c r="E736" s="1" t="s">
        <v>521</v>
      </c>
      <c r="F736" s="1">
        <v>34203085</v>
      </c>
      <c r="G736" s="1">
        <v>1.83</v>
      </c>
      <c r="H736" s="1">
        <v>39.862658880391955</v>
      </c>
      <c r="I736" s="1">
        <v>-27.240732615063472</v>
      </c>
      <c r="J736" s="1">
        <v>0.99653316254633029</v>
      </c>
      <c r="K736" s="1">
        <v>-37.641491443776168</v>
      </c>
      <c r="L736" s="1">
        <v>39.380574024254166</v>
      </c>
      <c r="M736" s="1">
        <v>80.790000915527344</v>
      </c>
      <c r="N736" s="1">
        <v>0.9501749992370605</v>
      </c>
      <c r="O736" s="1">
        <v>0.9329846751933194</v>
      </c>
      <c r="P736" s="1">
        <v>0.88649871304000138</v>
      </c>
      <c r="Q736" s="1">
        <v>0.95432708263397215</v>
      </c>
      <c r="R736" s="1">
        <v>0.96533690096206171</v>
      </c>
      <c r="S736" s="1">
        <v>0.9212471484540441</v>
      </c>
      <c r="T736" s="1">
        <v>0.88649871304000138</v>
      </c>
      <c r="U736" s="1">
        <v>0.9212471484540441</v>
      </c>
      <c r="V736" s="1">
        <v>406.790663</v>
      </c>
      <c r="W736" s="1">
        <v>255.106009</v>
      </c>
      <c r="X736" s="1">
        <v>262.000766</v>
      </c>
      <c r="Y736" s="1">
        <v>74463.375599999999</v>
      </c>
      <c r="Z736" s="7">
        <v>4.7427082836999999</v>
      </c>
      <c r="AA736" s="7">
        <v>4.6732580068000003</v>
      </c>
      <c r="AB736" s="7" t="s">
        <v>444</v>
      </c>
      <c r="AC736" s="7" t="s">
        <v>445</v>
      </c>
      <c r="AD736" s="7">
        <v>5.1704075202000004</v>
      </c>
    </row>
    <row r="737" spans="1:30" x14ac:dyDescent="0.25">
      <c r="A737" s="1">
        <v>147915</v>
      </c>
      <c r="B737" s="1">
        <v>20022000</v>
      </c>
      <c r="C737" s="1">
        <v>9224604</v>
      </c>
      <c r="D737" s="1">
        <v>281178</v>
      </c>
      <c r="E737" s="1" t="s">
        <v>520</v>
      </c>
      <c r="F737" s="1">
        <v>34203085</v>
      </c>
      <c r="G737" s="1">
        <v>1.83</v>
      </c>
      <c r="H737" s="1">
        <v>72.5988883451367</v>
      </c>
      <c r="I737" s="1">
        <v>-36.695022683160396</v>
      </c>
      <c r="J737" s="1">
        <v>10.155160278321388</v>
      </c>
      <c r="K737" s="1">
        <v>-69.341743271041508</v>
      </c>
      <c r="L737" s="1">
        <v>68.092646711313918</v>
      </c>
      <c r="M737" s="1">
        <v>47.854999542236328</v>
      </c>
      <c r="N737" s="1">
        <v>0.97762083371480313</v>
      </c>
      <c r="O737" s="1">
        <v>0.9329846751933194</v>
      </c>
      <c r="P737" s="1">
        <v>0.91210525600562775</v>
      </c>
      <c r="Q737" s="1">
        <v>0.97948576423856948</v>
      </c>
      <c r="R737" s="1">
        <v>0.96533690096206171</v>
      </c>
      <c r="S737" s="1">
        <v>0.94553375218651725</v>
      </c>
      <c r="T737" s="1">
        <v>0.91210525600562775</v>
      </c>
      <c r="U737" s="1">
        <v>0.94553375218651725</v>
      </c>
      <c r="V737" s="1">
        <v>406.790663</v>
      </c>
      <c r="W737" s="1">
        <v>255.106009</v>
      </c>
      <c r="X737" s="1">
        <v>262.000766</v>
      </c>
      <c r="Y737" s="1">
        <v>74463.375599999999</v>
      </c>
      <c r="Z737" s="7">
        <v>2.4171609254000002</v>
      </c>
      <c r="AA737" s="7">
        <v>2.2050563990000001</v>
      </c>
      <c r="AB737" s="7" t="s">
        <v>444</v>
      </c>
      <c r="AC737" s="7" t="s">
        <v>445</v>
      </c>
      <c r="AD737" s="7">
        <v>2.4462974894</v>
      </c>
    </row>
    <row r="738" spans="1:30" x14ac:dyDescent="0.25">
      <c r="A738" s="1">
        <v>150013</v>
      </c>
      <c r="B738" s="1">
        <v>20024000</v>
      </c>
      <c r="C738" s="1">
        <v>9224604</v>
      </c>
      <c r="D738" s="1">
        <v>281187</v>
      </c>
      <c r="E738" s="1" t="s">
        <v>520</v>
      </c>
      <c r="F738" s="1">
        <v>34203085</v>
      </c>
      <c r="G738" s="1">
        <v>1.83</v>
      </c>
      <c r="H738" s="1">
        <v>73.412623629320663</v>
      </c>
      <c r="I738" s="1">
        <v>-42.444673272867014</v>
      </c>
      <c r="J738" s="1">
        <v>3.9474329724244974</v>
      </c>
      <c r="K738" s="1">
        <v>-68.546353979747167</v>
      </c>
      <c r="L738" s="1">
        <v>71.522822488534018</v>
      </c>
      <c r="M738" s="1">
        <v>47.854999542236328</v>
      </c>
      <c r="N738" s="1">
        <v>0.97762083371480313</v>
      </c>
      <c r="O738" s="1">
        <v>0.9329846751933194</v>
      </c>
      <c r="P738" s="1">
        <v>0.91210525600562775</v>
      </c>
      <c r="Q738" s="1">
        <v>0.97948576423856948</v>
      </c>
      <c r="R738" s="1">
        <v>0.96533690096206171</v>
      </c>
      <c r="S738" s="1">
        <v>0.94553375218651725</v>
      </c>
      <c r="T738" s="1">
        <v>0.91210525600562775</v>
      </c>
      <c r="U738" s="1">
        <v>0.94553375218651725</v>
      </c>
      <c r="V738" s="1">
        <v>406.790663</v>
      </c>
      <c r="W738" s="1">
        <v>255.106009</v>
      </c>
      <c r="X738" s="1">
        <v>262.000766</v>
      </c>
      <c r="Y738" s="1">
        <v>74463.375599999999</v>
      </c>
      <c r="Z738" s="7">
        <v>2.2532766961999999</v>
      </c>
      <c r="AA738" s="7">
        <v>2.1695302544000001</v>
      </c>
      <c r="AB738" s="7" t="s">
        <v>444</v>
      </c>
      <c r="AC738" s="7" t="s">
        <v>445</v>
      </c>
      <c r="AD738" s="7">
        <v>2.4862871892</v>
      </c>
    </row>
    <row r="739" spans="1:30" x14ac:dyDescent="0.25">
      <c r="A739" s="1">
        <v>152111</v>
      </c>
      <c r="B739" s="1">
        <v>20026000</v>
      </c>
      <c r="C739" s="1">
        <v>9224604</v>
      </c>
      <c r="D739" s="1">
        <v>281198</v>
      </c>
      <c r="E739" s="1" t="s">
        <v>520</v>
      </c>
      <c r="F739" s="1">
        <v>34203085</v>
      </c>
      <c r="G739" s="1">
        <v>1.83</v>
      </c>
      <c r="H739" s="1">
        <v>76.341642189149908</v>
      </c>
      <c r="I739" s="1">
        <v>-28.691708403033381</v>
      </c>
      <c r="J739" s="1">
        <v>20.986237815762038</v>
      </c>
      <c r="K739" s="1">
        <v>-72.488267402109344</v>
      </c>
      <c r="L739" s="1">
        <v>68.311269040800511</v>
      </c>
      <c r="M739" s="1">
        <v>47.854999542236328</v>
      </c>
      <c r="N739" s="1">
        <v>0.97762083371480313</v>
      </c>
      <c r="O739" s="1">
        <v>0.9329846751933194</v>
      </c>
      <c r="P739" s="1">
        <v>0.91210525600562775</v>
      </c>
      <c r="Q739" s="1">
        <v>0.97948576423856948</v>
      </c>
      <c r="R739" s="1">
        <v>0.96533690096206171</v>
      </c>
      <c r="S739" s="1">
        <v>0.94553375218651725</v>
      </c>
      <c r="T739" s="1">
        <v>0.91210525600562775</v>
      </c>
      <c r="U739" s="1">
        <v>0.94553375218651725</v>
      </c>
      <c r="V739" s="1">
        <v>406.790663</v>
      </c>
      <c r="W739" s="1">
        <v>255.106009</v>
      </c>
      <c r="X739" s="1">
        <v>262.000766</v>
      </c>
      <c r="Y739" s="1">
        <v>74463.375599999999</v>
      </c>
      <c r="Z739" s="7">
        <v>2.4062246963999998</v>
      </c>
      <c r="AA739" s="7">
        <v>2.0479241077000001</v>
      </c>
      <c r="AB739" s="7" t="s">
        <v>444</v>
      </c>
      <c r="AC739" s="7" t="s">
        <v>445</v>
      </c>
      <c r="AD739" s="7">
        <v>2.2967028224999999</v>
      </c>
    </row>
    <row r="740" spans="1:30" x14ac:dyDescent="0.25">
      <c r="A740" s="1">
        <v>154209</v>
      </c>
      <c r="B740" s="1">
        <v>20028000</v>
      </c>
      <c r="C740" s="1">
        <v>9224604</v>
      </c>
      <c r="D740" s="1">
        <v>281207</v>
      </c>
      <c r="E740" s="1" t="s">
        <v>520</v>
      </c>
      <c r="F740" s="1">
        <v>34203085</v>
      </c>
      <c r="G740" s="1">
        <v>1.83</v>
      </c>
      <c r="H740" s="1">
        <v>73.976900896481297</v>
      </c>
      <c r="I740" s="1">
        <v>-28.302979644914725</v>
      </c>
      <c r="J740" s="1">
        <v>19.005288800141663</v>
      </c>
      <c r="K740" s="1">
        <v>-69.718391668880585</v>
      </c>
      <c r="L740" s="1">
        <v>66.543583242661072</v>
      </c>
      <c r="M740" s="1">
        <v>47.854999542236328</v>
      </c>
      <c r="N740" s="1">
        <v>0.97762083371480313</v>
      </c>
      <c r="O740" s="1">
        <v>0.9329846751933194</v>
      </c>
      <c r="P740" s="1">
        <v>0.91210525600562775</v>
      </c>
      <c r="Q740" s="1">
        <v>0.97948576423856948</v>
      </c>
      <c r="R740" s="1">
        <v>0.96533690096206171</v>
      </c>
      <c r="S740" s="1">
        <v>0.94553375218651725</v>
      </c>
      <c r="T740" s="1">
        <v>0.91210525600562775</v>
      </c>
      <c r="U740" s="1">
        <v>0.94553375218651725</v>
      </c>
      <c r="V740" s="1">
        <v>406.790663</v>
      </c>
      <c r="W740" s="1">
        <v>255.106009</v>
      </c>
      <c r="X740" s="1">
        <v>262.000766</v>
      </c>
      <c r="Y740" s="1">
        <v>74463.375599999999</v>
      </c>
      <c r="Z740" s="7">
        <v>2.4967087780999999</v>
      </c>
      <c r="AA740" s="7">
        <v>2.1453538716999998</v>
      </c>
      <c r="AB740" s="7" t="s">
        <v>444</v>
      </c>
      <c r="AC740" s="7" t="s">
        <v>445</v>
      </c>
      <c r="AD740" s="7">
        <v>2.4276791249</v>
      </c>
    </row>
    <row r="741" spans="1:30" x14ac:dyDescent="0.25">
      <c r="A741" s="1">
        <v>157391</v>
      </c>
      <c r="B741" s="1">
        <v>20030000</v>
      </c>
      <c r="C741" s="1">
        <v>9224604</v>
      </c>
      <c r="D741" s="1">
        <v>281217</v>
      </c>
      <c r="E741" s="1" t="s">
        <v>520</v>
      </c>
      <c r="F741" s="1">
        <v>34203085</v>
      </c>
      <c r="G741" s="1">
        <v>1.83</v>
      </c>
      <c r="H741" s="1">
        <v>74.210651555041963</v>
      </c>
      <c r="I741" s="1">
        <v>-34.787397645605395</v>
      </c>
      <c r="J741" s="1">
        <v>12.967203914356247</v>
      </c>
      <c r="K741" s="1">
        <v>-70.122197192164691</v>
      </c>
      <c r="L741" s="1">
        <v>68.652960721457504</v>
      </c>
      <c r="M741" s="1">
        <v>47.854999542236328</v>
      </c>
      <c r="N741" s="1">
        <v>0.97762083371480313</v>
      </c>
      <c r="O741" s="1">
        <v>0.9329846751933194</v>
      </c>
      <c r="P741" s="1">
        <v>0.91210525600562775</v>
      </c>
      <c r="Q741" s="1">
        <v>0.97948576423856948</v>
      </c>
      <c r="R741" s="1">
        <v>0.96533690096206171</v>
      </c>
      <c r="S741" s="1">
        <v>0.94553375218651725</v>
      </c>
      <c r="T741" s="1">
        <v>0.91210525600562775</v>
      </c>
      <c r="U741" s="1">
        <v>0.94553375218651725</v>
      </c>
      <c r="V741" s="1">
        <v>406.790663</v>
      </c>
      <c r="W741" s="1">
        <v>255.106009</v>
      </c>
      <c r="X741" s="1">
        <v>262.000766</v>
      </c>
      <c r="Y741" s="1">
        <v>74463.375599999999</v>
      </c>
      <c r="Z741" s="7">
        <v>2.3892716236</v>
      </c>
      <c r="AA741" s="7">
        <v>2.1354465534</v>
      </c>
      <c r="AB741" s="7" t="s">
        <v>444</v>
      </c>
      <c r="AC741" s="7" t="s">
        <v>445</v>
      </c>
      <c r="AD741" s="7">
        <v>2.4079404998</v>
      </c>
    </row>
    <row r="742" spans="1:30" x14ac:dyDescent="0.25">
      <c r="A742" s="1">
        <v>157392</v>
      </c>
      <c r="B742" s="1">
        <v>20030000</v>
      </c>
      <c r="C742" s="1">
        <v>9224603</v>
      </c>
      <c r="D742" s="1">
        <v>281216</v>
      </c>
      <c r="E742" s="1" t="s">
        <v>522</v>
      </c>
      <c r="F742" s="1">
        <v>34203085</v>
      </c>
      <c r="G742" s="1">
        <v>1.83</v>
      </c>
      <c r="H742" s="1">
        <v>66.544268111487241</v>
      </c>
      <c r="I742" s="1">
        <v>-14.832054988120841</v>
      </c>
      <c r="J742" s="1">
        <v>27.858555310136122</v>
      </c>
      <c r="K742" s="1">
        <v>-63.204394129240157</v>
      </c>
      <c r="L742" s="1">
        <v>57.88677416645826</v>
      </c>
      <c r="M742" s="1">
        <v>25.247499465942383</v>
      </c>
      <c r="N742" s="1">
        <v>0.99646041711171474</v>
      </c>
      <c r="O742" s="1">
        <v>0.9329846751933194</v>
      </c>
      <c r="P742" s="1">
        <v>0.92968229860197271</v>
      </c>
      <c r="Q742" s="1">
        <v>0.99675538235240513</v>
      </c>
      <c r="R742" s="1">
        <v>0.96533690096206171</v>
      </c>
      <c r="S742" s="1">
        <v>0.96220475181732568</v>
      </c>
      <c r="T742" s="1">
        <v>0.92968229860197271</v>
      </c>
      <c r="U742" s="1">
        <v>0.96220475181732568</v>
      </c>
      <c r="V742" s="1">
        <v>406.790663</v>
      </c>
      <c r="W742" s="1">
        <v>255.106009</v>
      </c>
      <c r="X742" s="1">
        <v>262.000766</v>
      </c>
      <c r="Y742" s="1">
        <v>74463.375599999999</v>
      </c>
      <c r="Z742" s="7">
        <v>3.0970937532999998</v>
      </c>
      <c r="AA742" s="7">
        <v>2.5640566432999998</v>
      </c>
      <c r="AB742" s="7" t="s">
        <v>444</v>
      </c>
      <c r="AC742" s="7" t="s">
        <v>445</v>
      </c>
      <c r="AD742" s="7">
        <v>2.8538060166000001</v>
      </c>
    </row>
    <row r="743" spans="1:30" x14ac:dyDescent="0.25">
      <c r="A743" s="1">
        <v>161587</v>
      </c>
      <c r="B743" s="1">
        <v>20031000</v>
      </c>
      <c r="C743" s="1">
        <v>9224604</v>
      </c>
      <c r="D743" s="1">
        <v>281227</v>
      </c>
      <c r="E743" s="1" t="s">
        <v>520</v>
      </c>
      <c r="F743" s="1">
        <v>34203085</v>
      </c>
      <c r="G743" s="1">
        <v>1.83</v>
      </c>
      <c r="H743" s="1">
        <v>68.215962690872942</v>
      </c>
      <c r="I743" s="1">
        <v>-40.864125559069009</v>
      </c>
      <c r="J743" s="1">
        <v>2.2497455143010097</v>
      </c>
      <c r="K743" s="1">
        <v>-63.663802728205617</v>
      </c>
      <c r="L743" s="1">
        <v>67.121398451953169</v>
      </c>
      <c r="M743" s="1">
        <v>47.854999542236328</v>
      </c>
      <c r="N743" s="1">
        <v>0.97762083371480313</v>
      </c>
      <c r="O743" s="1">
        <v>0.9329846751933194</v>
      </c>
      <c r="P743" s="1">
        <v>0.91210525600562775</v>
      </c>
      <c r="Q743" s="1">
        <v>0.97948576423856948</v>
      </c>
      <c r="R743" s="1">
        <v>0.96533690096206171</v>
      </c>
      <c r="S743" s="1">
        <v>0.94553375218651725</v>
      </c>
      <c r="T743" s="1">
        <v>0.91210525600562775</v>
      </c>
      <c r="U743" s="1">
        <v>0.94553375218651725</v>
      </c>
      <c r="V743" s="1">
        <v>406.790663</v>
      </c>
      <c r="W743" s="1">
        <v>255.106009</v>
      </c>
      <c r="X743" s="1">
        <v>262.000766</v>
      </c>
      <c r="Y743" s="1">
        <v>74463.375599999999</v>
      </c>
      <c r="Z743" s="7">
        <v>2.4666073266000001</v>
      </c>
      <c r="AA743" s="7">
        <v>2.4109836242</v>
      </c>
      <c r="AB743" s="7" t="s">
        <v>444</v>
      </c>
      <c r="AC743" s="7" t="s">
        <v>445</v>
      </c>
      <c r="AD743" s="7">
        <v>2.7536600941999998</v>
      </c>
    </row>
    <row r="744" spans="1:30" x14ac:dyDescent="0.25">
      <c r="A744" s="1">
        <v>161588</v>
      </c>
      <c r="B744" s="1">
        <v>20031000</v>
      </c>
      <c r="C744" s="1">
        <v>9224603</v>
      </c>
      <c r="D744" s="1">
        <v>281226</v>
      </c>
      <c r="E744" s="1" t="s">
        <v>522</v>
      </c>
      <c r="F744" s="1">
        <v>34203085</v>
      </c>
      <c r="G744" s="1">
        <v>1.83</v>
      </c>
      <c r="H744" s="1">
        <v>60.543365616777514</v>
      </c>
      <c r="I744" s="1">
        <v>-20.962455211832626</v>
      </c>
      <c r="J744" s="1">
        <v>17.147303184950623</v>
      </c>
      <c r="K744" s="1">
        <v>-56.692321041628936</v>
      </c>
      <c r="L744" s="1">
        <v>54.055641234413223</v>
      </c>
      <c r="M744" s="1">
        <v>25.247499465942383</v>
      </c>
      <c r="N744" s="1">
        <v>0.99646041711171474</v>
      </c>
      <c r="O744" s="1">
        <v>0.9329846751933194</v>
      </c>
      <c r="P744" s="1">
        <v>0.92968229860197271</v>
      </c>
      <c r="Q744" s="1">
        <v>0.99675538235240513</v>
      </c>
      <c r="R744" s="1">
        <v>0.96533690096206171</v>
      </c>
      <c r="S744" s="1">
        <v>0.96220475181732568</v>
      </c>
      <c r="T744" s="1">
        <v>0.92968229860197271</v>
      </c>
      <c r="U744" s="1">
        <v>0.96220475181732568</v>
      </c>
      <c r="V744" s="1">
        <v>406.790663</v>
      </c>
      <c r="W744" s="1">
        <v>255.106009</v>
      </c>
      <c r="X744" s="1">
        <v>262.000766</v>
      </c>
      <c r="Y744" s="1">
        <v>74463.375599999999</v>
      </c>
      <c r="Z744" s="7">
        <v>3.3874706768</v>
      </c>
      <c r="AA744" s="7">
        <v>2.9173167598999998</v>
      </c>
      <c r="AB744" s="7" t="s">
        <v>444</v>
      </c>
      <c r="AC744" s="7" t="s">
        <v>445</v>
      </c>
      <c r="AD744" s="7">
        <v>3.2964808970999999</v>
      </c>
    </row>
    <row r="745" spans="1:30" x14ac:dyDescent="0.25">
      <c r="A745" s="1">
        <v>164699</v>
      </c>
      <c r="B745" s="1">
        <v>20032000</v>
      </c>
      <c r="C745" s="1">
        <v>9224615</v>
      </c>
      <c r="D745" s="1">
        <v>281237</v>
      </c>
      <c r="E745" s="1" t="s">
        <v>521</v>
      </c>
      <c r="F745" s="1">
        <v>34203085</v>
      </c>
      <c r="G745" s="1">
        <v>1.83</v>
      </c>
      <c r="H745" s="1">
        <v>40.138519269567155</v>
      </c>
      <c r="I745" s="1">
        <v>-32.662613793727722</v>
      </c>
      <c r="J745" s="1">
        <v>-4.3326388030013128</v>
      </c>
      <c r="K745" s="1">
        <v>-36.280157432769961</v>
      </c>
      <c r="L745" s="1">
        <v>42.478334414982797</v>
      </c>
      <c r="M745" s="1">
        <v>80.790000915527344</v>
      </c>
      <c r="N745" s="1">
        <v>0.9501749992370605</v>
      </c>
      <c r="O745" s="1">
        <v>0.9329846751933194</v>
      </c>
      <c r="P745" s="1">
        <v>0.88649871304000138</v>
      </c>
      <c r="Q745" s="1">
        <v>0.95432708263397215</v>
      </c>
      <c r="R745" s="1">
        <v>0.96533690096206171</v>
      </c>
      <c r="S745" s="1">
        <v>0.9212471484540441</v>
      </c>
      <c r="T745" s="1">
        <v>0.88649871304000138</v>
      </c>
      <c r="U745" s="1">
        <v>0.9212471484540441</v>
      </c>
      <c r="V745" s="1">
        <v>406.790663</v>
      </c>
      <c r="W745" s="1">
        <v>255.106009</v>
      </c>
      <c r="X745" s="1">
        <v>262.000766</v>
      </c>
      <c r="Y745" s="1">
        <v>74463.375599999999</v>
      </c>
      <c r="Z745" s="7">
        <v>4.3239175165999999</v>
      </c>
      <c r="AA745" s="7">
        <v>4.6342673517000001</v>
      </c>
      <c r="AB745" s="7" t="s">
        <v>444</v>
      </c>
      <c r="AC745" s="7">
        <v>52.607824800000003</v>
      </c>
      <c r="AD745" s="7">
        <v>5.4019386439000003</v>
      </c>
    </row>
    <row r="746" spans="1:30" x14ac:dyDescent="0.25">
      <c r="A746" s="1">
        <v>166797</v>
      </c>
      <c r="B746" s="1">
        <v>20033000</v>
      </c>
      <c r="C746" s="1">
        <v>9224647</v>
      </c>
      <c r="D746" s="1">
        <v>281245</v>
      </c>
      <c r="E746" s="1" t="s">
        <v>523</v>
      </c>
      <c r="F746" s="1">
        <v>34203085</v>
      </c>
      <c r="G746" s="1">
        <v>1.83</v>
      </c>
      <c r="H746" s="1">
        <v>63.527042150072582</v>
      </c>
      <c r="I746" s="1">
        <v>-40.081623314531463</v>
      </c>
      <c r="J746" s="1">
        <v>2.5594649350041392</v>
      </c>
      <c r="K746" s="1">
        <v>-59.276820021848337</v>
      </c>
      <c r="L746" s="1">
        <v>62.287344934979679</v>
      </c>
      <c r="M746" s="1">
        <v>45.892501831054688</v>
      </c>
      <c r="N746" s="1">
        <v>0.97925624847412118</v>
      </c>
      <c r="O746" s="1">
        <v>0.9329846751933194</v>
      </c>
      <c r="P746" s="1">
        <v>0.91363107291365642</v>
      </c>
      <c r="Q746" s="1">
        <v>0.98098489443461101</v>
      </c>
      <c r="R746" s="1">
        <v>0.96533690096206171</v>
      </c>
      <c r="S746" s="1">
        <v>0.94698091788410266</v>
      </c>
      <c r="T746" s="1">
        <v>0.91363107291365642</v>
      </c>
      <c r="U746" s="1">
        <v>0.94698091788410266</v>
      </c>
      <c r="V746" s="1">
        <v>406.790663</v>
      </c>
      <c r="W746" s="1">
        <v>255.106009</v>
      </c>
      <c r="X746" s="1">
        <v>262.000766</v>
      </c>
      <c r="Y746" s="1">
        <v>74463.375599999999</v>
      </c>
      <c r="Z746" s="7">
        <v>2.7418961580999999</v>
      </c>
      <c r="AA746" s="7">
        <v>2.6688749990999998</v>
      </c>
      <c r="AB746" s="7" t="s">
        <v>444</v>
      </c>
      <c r="AC746" s="7" t="s">
        <v>445</v>
      </c>
      <c r="AD746" s="7">
        <v>3.0382065173999999</v>
      </c>
    </row>
    <row r="747" spans="1:30" x14ac:dyDescent="0.25">
      <c r="A747" s="1">
        <v>168895</v>
      </c>
      <c r="B747" s="1">
        <v>20034000</v>
      </c>
      <c r="C747" s="1">
        <v>9224647</v>
      </c>
      <c r="D747" s="1">
        <v>281252</v>
      </c>
      <c r="E747" s="1" t="s">
        <v>523</v>
      </c>
      <c r="F747" s="1">
        <v>34203085</v>
      </c>
      <c r="G747" s="1">
        <v>1.83</v>
      </c>
      <c r="H747" s="1">
        <v>59.186260753564547</v>
      </c>
      <c r="I747" s="1">
        <v>-30.0037237394851</v>
      </c>
      <c r="J747" s="1">
        <v>8.673970863499374</v>
      </c>
      <c r="K747" s="1">
        <v>-55.295592746317993</v>
      </c>
      <c r="L747" s="1">
        <v>55.361281220833639</v>
      </c>
      <c r="M747" s="1">
        <v>45.892501831054688</v>
      </c>
      <c r="N747" s="1">
        <v>0.97925624847412118</v>
      </c>
      <c r="O747" s="1">
        <v>0.9329846751933194</v>
      </c>
      <c r="P747" s="1">
        <v>0.91363107291365642</v>
      </c>
      <c r="Q747" s="1">
        <v>0.98098489443461101</v>
      </c>
      <c r="R747" s="1">
        <v>0.96533690096206171</v>
      </c>
      <c r="S747" s="1">
        <v>0.94698091788410266</v>
      </c>
      <c r="T747" s="1">
        <v>0.91363107291365642</v>
      </c>
      <c r="U747" s="1">
        <v>0.94698091788410266</v>
      </c>
      <c r="V747" s="1">
        <v>406.790663</v>
      </c>
      <c r="W747" s="1">
        <v>255.106009</v>
      </c>
      <c r="X747" s="1">
        <v>262.000766</v>
      </c>
      <c r="Y747" s="1">
        <v>74463.375599999999</v>
      </c>
      <c r="Z747" s="7">
        <v>3.2100322024999999</v>
      </c>
      <c r="AA747" s="7">
        <v>2.9379540747999999</v>
      </c>
      <c r="AB747" s="7" t="s">
        <v>444</v>
      </c>
      <c r="AC747" s="7" t="s">
        <v>445</v>
      </c>
      <c r="AD747" s="7">
        <v>3.3289533407</v>
      </c>
    </row>
    <row r="748" spans="1:30" x14ac:dyDescent="0.25">
      <c r="A748" s="1">
        <v>170993</v>
      </c>
      <c r="B748" s="1">
        <v>20035000</v>
      </c>
      <c r="C748" s="1">
        <v>9224647</v>
      </c>
      <c r="D748" s="1">
        <v>281259</v>
      </c>
      <c r="E748" s="1" t="s">
        <v>523</v>
      </c>
      <c r="F748" s="1">
        <v>34203085</v>
      </c>
      <c r="G748" s="1">
        <v>1.83</v>
      </c>
      <c r="H748" s="1">
        <v>61.26712640059656</v>
      </c>
      <c r="I748" s="1">
        <v>-35.47012170394342</v>
      </c>
      <c r="J748" s="1">
        <v>5.1889666506666554</v>
      </c>
      <c r="K748" s="1">
        <v>-57.186451272182765</v>
      </c>
      <c r="L748" s="1">
        <v>58.844655828575917</v>
      </c>
      <c r="M748" s="1">
        <v>45.892501831054688</v>
      </c>
      <c r="N748" s="1">
        <v>0.97925624847412118</v>
      </c>
      <c r="O748" s="1">
        <v>0.9329846751933194</v>
      </c>
      <c r="P748" s="1">
        <v>0.91363107291365642</v>
      </c>
      <c r="Q748" s="1">
        <v>0.98098489443461101</v>
      </c>
      <c r="R748" s="1">
        <v>0.96533690096206171</v>
      </c>
      <c r="S748" s="1">
        <v>0.94698091788410266</v>
      </c>
      <c r="T748" s="1">
        <v>0.91363107291365642</v>
      </c>
      <c r="U748" s="1">
        <v>0.94698091788410266</v>
      </c>
      <c r="V748" s="1">
        <v>406.790663</v>
      </c>
      <c r="W748" s="1">
        <v>255.106009</v>
      </c>
      <c r="X748" s="1">
        <v>262.000766</v>
      </c>
      <c r="Y748" s="1">
        <v>74463.375599999999</v>
      </c>
      <c r="Z748" s="7">
        <v>2.9608146811</v>
      </c>
      <c r="AA748" s="7">
        <v>2.8042061119000001</v>
      </c>
      <c r="AB748" s="7" t="s">
        <v>444</v>
      </c>
      <c r="AC748" s="7" t="s">
        <v>445</v>
      </c>
      <c r="AD748" s="7">
        <v>3.1858173678999999</v>
      </c>
    </row>
    <row r="749" spans="1:30" x14ac:dyDescent="0.25">
      <c r="A749" s="1">
        <v>173091</v>
      </c>
      <c r="B749" s="1">
        <v>20036000</v>
      </c>
      <c r="C749" s="1">
        <v>9224647</v>
      </c>
      <c r="D749" s="1">
        <v>281266</v>
      </c>
      <c r="E749" s="1" t="s">
        <v>523</v>
      </c>
      <c r="F749" s="1">
        <v>34203085</v>
      </c>
      <c r="G749" s="1">
        <v>1.83</v>
      </c>
      <c r="H749" s="1">
        <v>62.361636597763265</v>
      </c>
      <c r="I749" s="1">
        <v>-36.293008977603982</v>
      </c>
      <c r="J749" s="1">
        <v>5.1460293734093607</v>
      </c>
      <c r="K749" s="1">
        <v>-58.241376354648558</v>
      </c>
      <c r="L749" s="1">
        <v>59.954705022134</v>
      </c>
      <c r="M749" s="1">
        <v>45.892501831054688</v>
      </c>
      <c r="N749" s="1">
        <v>0.97925624847412118</v>
      </c>
      <c r="O749" s="1">
        <v>0.9329846751933194</v>
      </c>
      <c r="P749" s="1">
        <v>0.91363107291365642</v>
      </c>
      <c r="Q749" s="1">
        <v>0.98098489443461101</v>
      </c>
      <c r="R749" s="1">
        <v>0.96533690096206171</v>
      </c>
      <c r="S749" s="1">
        <v>0.94698091788410266</v>
      </c>
      <c r="T749" s="1">
        <v>0.91363107291365642</v>
      </c>
      <c r="U749" s="1">
        <v>0.94698091788410266</v>
      </c>
      <c r="V749" s="1">
        <v>406.790663</v>
      </c>
      <c r="W749" s="1">
        <v>255.106009</v>
      </c>
      <c r="X749" s="1">
        <v>262.000766</v>
      </c>
      <c r="Y749" s="1">
        <v>74463.375599999999</v>
      </c>
      <c r="Z749" s="7">
        <v>2.8874810012999998</v>
      </c>
      <c r="AA749" s="7">
        <v>2.7374384224999999</v>
      </c>
      <c r="AB749" s="7" t="s">
        <v>444</v>
      </c>
      <c r="AC749" s="7" t="s">
        <v>445</v>
      </c>
      <c r="AD749" s="7">
        <v>3.1099997275</v>
      </c>
    </row>
    <row r="750" spans="1:30" x14ac:dyDescent="0.25">
      <c r="A750" s="1">
        <v>175189</v>
      </c>
      <c r="B750" s="1">
        <v>20091000</v>
      </c>
      <c r="C750" s="1">
        <v>9224647</v>
      </c>
      <c r="D750" s="1">
        <v>281316</v>
      </c>
      <c r="E750" s="1" t="s">
        <v>523</v>
      </c>
      <c r="F750" s="1">
        <v>34203085</v>
      </c>
      <c r="G750" s="1">
        <v>1.83</v>
      </c>
      <c r="H750" s="1">
        <v>57.129863438977189</v>
      </c>
      <c r="I750" s="1">
        <v>-33.273995130107132</v>
      </c>
      <c r="J750" s="1">
        <v>4.3643133230327571</v>
      </c>
      <c r="K750" s="1">
        <v>-53.770784638725821</v>
      </c>
      <c r="L750" s="1">
        <v>55.077554651857064</v>
      </c>
      <c r="M750" s="1">
        <v>45.892501831054688</v>
      </c>
      <c r="N750" s="1">
        <v>0.97925624847412118</v>
      </c>
      <c r="O750" s="1">
        <v>0.9329846751933194</v>
      </c>
      <c r="P750" s="1">
        <v>0.91363107291365642</v>
      </c>
      <c r="Q750" s="1">
        <v>0.98098489443461101</v>
      </c>
      <c r="R750" s="1">
        <v>0.96533690096206171</v>
      </c>
      <c r="S750" s="1">
        <v>0.94698091788410266</v>
      </c>
      <c r="T750" s="1">
        <v>0.91363107291365642</v>
      </c>
      <c r="U750" s="1">
        <v>0.94698091788410266</v>
      </c>
      <c r="V750" s="1">
        <v>406.790663</v>
      </c>
      <c r="W750" s="1">
        <v>255.106009</v>
      </c>
      <c r="X750" s="1">
        <v>262.000766</v>
      </c>
      <c r="Y750" s="1">
        <v>74463.375599999999</v>
      </c>
      <c r="Z750" s="7">
        <v>3.2317197664999999</v>
      </c>
      <c r="AA750" s="7">
        <v>3.0797012749000001</v>
      </c>
      <c r="AB750" s="7" t="s">
        <v>444</v>
      </c>
      <c r="AC750" s="7" t="s">
        <v>445</v>
      </c>
      <c r="AD750" s="7">
        <v>3.4517118832000002</v>
      </c>
    </row>
    <row r="751" spans="1:30" x14ac:dyDescent="0.25">
      <c r="A751" s="1">
        <v>178371</v>
      </c>
      <c r="B751" s="1">
        <v>20092000</v>
      </c>
      <c r="C751" s="1">
        <v>9224603</v>
      </c>
      <c r="D751" s="1">
        <v>281323</v>
      </c>
      <c r="E751" s="1" t="s">
        <v>522</v>
      </c>
      <c r="F751" s="1">
        <v>34203085</v>
      </c>
      <c r="G751" s="1">
        <v>1.83</v>
      </c>
      <c r="H751" s="1">
        <v>61.666415614573758</v>
      </c>
      <c r="I751" s="1">
        <v>-17.297572049443296</v>
      </c>
      <c r="J751" s="1">
        <v>21.211653759350682</v>
      </c>
      <c r="K751" s="1">
        <v>-57.608742499289839</v>
      </c>
      <c r="L751" s="1">
        <v>54.271828222062837</v>
      </c>
      <c r="M751" s="1">
        <v>25.247499465942383</v>
      </c>
      <c r="N751" s="1">
        <v>0.99646041711171474</v>
      </c>
      <c r="O751" s="1">
        <v>0.9329846751933194</v>
      </c>
      <c r="P751" s="1">
        <v>0.92968229860197271</v>
      </c>
      <c r="Q751" s="1">
        <v>0.99675538235240513</v>
      </c>
      <c r="R751" s="1">
        <v>0.96533690096206171</v>
      </c>
      <c r="S751" s="1">
        <v>0.96220475181732568</v>
      </c>
      <c r="T751" s="1">
        <v>0.92968229860197271</v>
      </c>
      <c r="U751" s="1">
        <v>0.96220475181732568</v>
      </c>
      <c r="V751" s="1">
        <v>406.790663</v>
      </c>
      <c r="W751" s="1">
        <v>255.106009</v>
      </c>
      <c r="X751" s="1">
        <v>262.000766</v>
      </c>
      <c r="Y751" s="1">
        <v>74463.375599999999</v>
      </c>
      <c r="Z751" s="7">
        <v>3.3699935786999999</v>
      </c>
      <c r="AA751" s="7">
        <v>2.8459757790000002</v>
      </c>
      <c r="AB751" s="7" t="s">
        <v>444</v>
      </c>
      <c r="AC751" s="7" t="s">
        <v>445</v>
      </c>
      <c r="AD751" s="7">
        <v>3.2281338527000001</v>
      </c>
    </row>
    <row r="752" spans="1:30" x14ac:dyDescent="0.25">
      <c r="A752" s="1">
        <v>178372</v>
      </c>
      <c r="B752" s="1">
        <v>20092000</v>
      </c>
      <c r="C752" s="1">
        <v>9224604</v>
      </c>
      <c r="D752" s="1">
        <v>281324</v>
      </c>
      <c r="E752" s="1" t="s">
        <v>520</v>
      </c>
      <c r="F752" s="1">
        <v>34203085</v>
      </c>
      <c r="G752" s="1">
        <v>1.83</v>
      </c>
      <c r="H752" s="1">
        <v>69.341213061430437</v>
      </c>
      <c r="I752" s="1">
        <v>-37.234686729048327</v>
      </c>
      <c r="J752" s="1">
        <v>6.3118874482852423</v>
      </c>
      <c r="K752" s="1">
        <v>-64.544774452077519</v>
      </c>
      <c r="L752" s="1">
        <v>66.413461328621949</v>
      </c>
      <c r="M752" s="1">
        <v>47.854999542236328</v>
      </c>
      <c r="N752" s="1">
        <v>0.97762083371480313</v>
      </c>
      <c r="O752" s="1">
        <v>0.9329846751933194</v>
      </c>
      <c r="P752" s="1">
        <v>0.91210525600562775</v>
      </c>
      <c r="Q752" s="1">
        <v>0.97948576423856948</v>
      </c>
      <c r="R752" s="1">
        <v>0.96533690096206171</v>
      </c>
      <c r="S752" s="1">
        <v>0.94553375218651725</v>
      </c>
      <c r="T752" s="1">
        <v>0.91210525600562775</v>
      </c>
      <c r="U752" s="1">
        <v>0.94553375218651725</v>
      </c>
      <c r="V752" s="1">
        <v>406.790663</v>
      </c>
      <c r="W752" s="1">
        <v>255.106009</v>
      </c>
      <c r="X752" s="1">
        <v>262.000766</v>
      </c>
      <c r="Y752" s="1">
        <v>74463.375599999999</v>
      </c>
      <c r="Z752" s="7">
        <v>2.5035597752999998</v>
      </c>
      <c r="AA752" s="7">
        <v>2.3556311084999999</v>
      </c>
      <c r="AB752" s="7" t="s">
        <v>444</v>
      </c>
      <c r="AC752" s="7" t="s">
        <v>445</v>
      </c>
      <c r="AD752" s="7">
        <v>2.7024263819000001</v>
      </c>
    </row>
    <row r="753" spans="1:30" x14ac:dyDescent="0.25">
      <c r="A753" s="1">
        <v>183651</v>
      </c>
      <c r="B753" s="1">
        <v>21001000</v>
      </c>
      <c r="C753" s="1">
        <v>9224647</v>
      </c>
      <c r="D753" s="1">
        <v>281343</v>
      </c>
      <c r="E753" s="1" t="s">
        <v>523</v>
      </c>
      <c r="F753" s="1">
        <v>34203085</v>
      </c>
      <c r="G753" s="1">
        <v>1.83</v>
      </c>
      <c r="H753" s="1">
        <v>60.870919439812674</v>
      </c>
      <c r="I753" s="1">
        <v>-37.750195480670001</v>
      </c>
      <c r="J753" s="1">
        <v>2.0811665808877837</v>
      </c>
      <c r="K753" s="1">
        <v>-57.171214538038953</v>
      </c>
      <c r="L753" s="1">
        <v>59.857483232581536</v>
      </c>
      <c r="M753" s="1">
        <v>45.892501831054688</v>
      </c>
      <c r="N753" s="1">
        <v>0.97925624847412118</v>
      </c>
      <c r="O753" s="1">
        <v>0.9329846751933194</v>
      </c>
      <c r="P753" s="1">
        <v>0.91363107291365642</v>
      </c>
      <c r="Q753" s="1">
        <v>0.98098489443461101</v>
      </c>
      <c r="R753" s="1">
        <v>0.96533690096206171</v>
      </c>
      <c r="S753" s="1">
        <v>0.94698091788410266</v>
      </c>
      <c r="T753" s="1">
        <v>0.91363107291365642</v>
      </c>
      <c r="U753" s="1">
        <v>0.94698091788410266</v>
      </c>
      <c r="V753" s="1">
        <v>406.790663</v>
      </c>
      <c r="W753" s="1">
        <v>255.106009</v>
      </c>
      <c r="X753" s="1">
        <v>262.000766</v>
      </c>
      <c r="Y753" s="1">
        <v>74463.375599999999</v>
      </c>
      <c r="Z753" s="7">
        <v>2.8937951301</v>
      </c>
      <c r="AA753" s="7">
        <v>2.8289675736</v>
      </c>
      <c r="AB753" s="7" t="s">
        <v>444</v>
      </c>
      <c r="AC753" s="7" t="s">
        <v>445</v>
      </c>
      <c r="AD753" s="7">
        <v>3.1869329326</v>
      </c>
    </row>
    <row r="754" spans="1:30" x14ac:dyDescent="0.25">
      <c r="A754" s="1">
        <v>183652</v>
      </c>
      <c r="B754" s="1">
        <v>21001000</v>
      </c>
      <c r="C754" s="1">
        <v>9224604</v>
      </c>
      <c r="D754" s="1">
        <v>281342</v>
      </c>
      <c r="E754" s="1" t="s">
        <v>520</v>
      </c>
      <c r="F754" s="1">
        <v>34203085</v>
      </c>
      <c r="G754" s="1">
        <v>1.83</v>
      </c>
      <c r="H754" s="1">
        <v>72.948640752131439</v>
      </c>
      <c r="I754" s="1">
        <v>-38.612695257607115</v>
      </c>
      <c r="J754" s="1">
        <v>8.5129669887351689</v>
      </c>
      <c r="K754" s="1">
        <v>-68.321167759459257</v>
      </c>
      <c r="L754" s="1">
        <v>69.087501865044757</v>
      </c>
      <c r="M754" s="1">
        <v>47.854999542236328</v>
      </c>
      <c r="N754" s="1">
        <v>0.97762083371480313</v>
      </c>
      <c r="O754" s="1">
        <v>0.9329846751933194</v>
      </c>
      <c r="P754" s="1">
        <v>0.91210525600562775</v>
      </c>
      <c r="Q754" s="1">
        <v>0.97948576423856948</v>
      </c>
      <c r="R754" s="1">
        <v>0.96533690096206171</v>
      </c>
      <c r="S754" s="1">
        <v>0.94553375218651725</v>
      </c>
      <c r="T754" s="1">
        <v>0.91210525600562775</v>
      </c>
      <c r="U754" s="1">
        <v>0.94553375218651725</v>
      </c>
      <c r="V754" s="1">
        <v>406.790663</v>
      </c>
      <c r="W754" s="1">
        <v>255.106009</v>
      </c>
      <c r="X754" s="1">
        <v>262.000766</v>
      </c>
      <c r="Y754" s="1">
        <v>74463.375599999999</v>
      </c>
      <c r="Z754" s="7">
        <v>2.3679540491000002</v>
      </c>
      <c r="AA754" s="7">
        <v>2.1896897494999998</v>
      </c>
      <c r="AB754" s="7" t="s">
        <v>444</v>
      </c>
      <c r="AC754" s="7" t="s">
        <v>445</v>
      </c>
      <c r="AD754" s="7">
        <v>2.4977779739999999</v>
      </c>
    </row>
    <row r="755" spans="1:30" x14ac:dyDescent="0.25">
      <c r="A755" s="1">
        <v>183653</v>
      </c>
      <c r="B755" s="1">
        <v>21001000</v>
      </c>
      <c r="C755" s="1">
        <v>9224603</v>
      </c>
      <c r="D755" s="1">
        <v>281341</v>
      </c>
      <c r="E755" s="1" t="s">
        <v>522</v>
      </c>
      <c r="F755" s="1">
        <v>34203085</v>
      </c>
      <c r="G755" s="1">
        <v>1.83</v>
      </c>
      <c r="H755" s="1">
        <v>65.277878280521549</v>
      </c>
      <c r="I755" s="1">
        <v>-18.657379655841993</v>
      </c>
      <c r="J755" s="1">
        <v>23.40869135973297</v>
      </c>
      <c r="K755" s="1">
        <v>-61.403330024577592</v>
      </c>
      <c r="L755" s="1">
        <v>57.28423595666213</v>
      </c>
      <c r="M755" s="1">
        <v>25.247499465942383</v>
      </c>
      <c r="N755" s="1">
        <v>0.99646041711171474</v>
      </c>
      <c r="O755" s="1">
        <v>0.9329846751933194</v>
      </c>
      <c r="P755" s="1">
        <v>0.92968229860197271</v>
      </c>
      <c r="Q755" s="1">
        <v>0.99675538235240513</v>
      </c>
      <c r="R755" s="1">
        <v>0.96533690096206171</v>
      </c>
      <c r="S755" s="1">
        <v>0.96220475181732568</v>
      </c>
      <c r="T755" s="1">
        <v>0.92968229860197271</v>
      </c>
      <c r="U755" s="1">
        <v>0.96220475181732568</v>
      </c>
      <c r="V755" s="1">
        <v>406.790663</v>
      </c>
      <c r="W755" s="1">
        <v>255.106009</v>
      </c>
      <c r="X755" s="1">
        <v>262.000766</v>
      </c>
      <c r="Y755" s="1">
        <v>74463.375599999999</v>
      </c>
      <c r="Z755" s="7">
        <v>3.1401886028999999</v>
      </c>
      <c r="AA755" s="7">
        <v>2.6331992871000001</v>
      </c>
      <c r="AB755" s="7" t="s">
        <v>444</v>
      </c>
      <c r="AC755" s="7" t="s">
        <v>445</v>
      </c>
      <c r="AD755" s="7">
        <v>2.9668447015999999</v>
      </c>
    </row>
    <row r="756" spans="1:30" x14ac:dyDescent="0.25">
      <c r="A756" s="1">
        <v>188861</v>
      </c>
      <c r="B756" s="1">
        <v>21002000</v>
      </c>
      <c r="C756" s="1">
        <v>9224603</v>
      </c>
      <c r="D756" s="1">
        <v>281351</v>
      </c>
      <c r="E756" s="1" t="s">
        <v>522</v>
      </c>
      <c r="F756" s="1">
        <v>34203085</v>
      </c>
      <c r="G756" s="1">
        <v>1.83</v>
      </c>
      <c r="H756" s="1">
        <v>62.097722295659672</v>
      </c>
      <c r="I756" s="1">
        <v>-15.584536590159576</v>
      </c>
      <c r="J756" s="1">
        <v>24.04926662098098</v>
      </c>
      <c r="K756" s="1">
        <v>-58.353356892411725</v>
      </c>
      <c r="L756" s="1">
        <v>54.236762602055805</v>
      </c>
      <c r="M756" s="1">
        <v>25.247499465942383</v>
      </c>
      <c r="N756" s="1">
        <v>0.99646041711171474</v>
      </c>
      <c r="O756" s="1">
        <v>0.9329846751933194</v>
      </c>
      <c r="P756" s="1">
        <v>0.92968229860197271</v>
      </c>
      <c r="Q756" s="1">
        <v>0.99675538235240513</v>
      </c>
      <c r="R756" s="1">
        <v>0.96533690096206171</v>
      </c>
      <c r="S756" s="1">
        <v>0.96220475181732568</v>
      </c>
      <c r="T756" s="1">
        <v>0.92968229860197271</v>
      </c>
      <c r="U756" s="1">
        <v>0.96220475181732568</v>
      </c>
      <c r="V756" s="1">
        <v>406.790663</v>
      </c>
      <c r="W756" s="1">
        <v>255.106009</v>
      </c>
      <c r="X756" s="1">
        <v>262.000766</v>
      </c>
      <c r="Y756" s="1">
        <v>74463.375599999999</v>
      </c>
      <c r="Z756" s="7">
        <v>3.3728189046999999</v>
      </c>
      <c r="AA756" s="7">
        <v>2.8192631237999999</v>
      </c>
      <c r="AB756" s="7" t="s">
        <v>444</v>
      </c>
      <c r="AC756" s="7" t="s">
        <v>445</v>
      </c>
      <c r="AD756" s="7">
        <v>3.1741810127000001</v>
      </c>
    </row>
    <row r="757" spans="1:30" x14ac:dyDescent="0.25">
      <c r="A757" s="1">
        <v>188862</v>
      </c>
      <c r="B757" s="1">
        <v>21002000</v>
      </c>
      <c r="C757" s="1">
        <v>9224604</v>
      </c>
      <c r="D757" s="1">
        <v>281352</v>
      </c>
      <c r="E757" s="1" t="s">
        <v>520</v>
      </c>
      <c r="F757" s="1">
        <v>34203085</v>
      </c>
      <c r="G757" s="1">
        <v>1.83</v>
      </c>
      <c r="H757" s="1">
        <v>69.767378872598712</v>
      </c>
      <c r="I757" s="1">
        <v>-35.542051361420448</v>
      </c>
      <c r="J757" s="1">
        <v>9.1546477538038999</v>
      </c>
      <c r="K757" s="1">
        <v>-65.268995848647776</v>
      </c>
      <c r="L757" s="1">
        <v>65.671955757579482</v>
      </c>
      <c r="M757" s="1">
        <v>47.854999542236328</v>
      </c>
      <c r="N757" s="1">
        <v>0.97762083371480313</v>
      </c>
      <c r="O757" s="1">
        <v>0.9329846751933194</v>
      </c>
      <c r="P757" s="1">
        <v>0.91210525600562775</v>
      </c>
      <c r="Q757" s="1">
        <v>0.97948576423856948</v>
      </c>
      <c r="R757" s="1">
        <v>0.96533690096206171</v>
      </c>
      <c r="S757" s="1">
        <v>0.94553375218651725</v>
      </c>
      <c r="T757" s="1">
        <v>0.91210525600562775</v>
      </c>
      <c r="U757" s="1">
        <v>0.94553375218651725</v>
      </c>
      <c r="V757" s="1">
        <v>406.790663</v>
      </c>
      <c r="W757" s="1">
        <v>255.106009</v>
      </c>
      <c r="X757" s="1">
        <v>262.000766</v>
      </c>
      <c r="Y757" s="1">
        <v>74463.375599999999</v>
      </c>
      <c r="Z757" s="7">
        <v>2.5431186563999999</v>
      </c>
      <c r="AA757" s="7">
        <v>2.3351336313000002</v>
      </c>
      <c r="AB757" s="7" t="s">
        <v>444</v>
      </c>
      <c r="AC757" s="7" t="s">
        <v>445</v>
      </c>
      <c r="AD757" s="7">
        <v>2.6613444506000001</v>
      </c>
    </row>
    <row r="758" spans="1:30" x14ac:dyDescent="0.25">
      <c r="A758" s="1">
        <v>194141</v>
      </c>
      <c r="B758" s="1">
        <v>26001000</v>
      </c>
      <c r="C758" s="1">
        <v>9224647</v>
      </c>
      <c r="D758" s="1">
        <v>281371</v>
      </c>
      <c r="E758" s="1" t="s">
        <v>523</v>
      </c>
      <c r="F758" s="1">
        <v>34203085</v>
      </c>
      <c r="G758" s="1">
        <v>1.83</v>
      </c>
      <c r="H758" s="1">
        <v>60.788863448676622</v>
      </c>
      <c r="I758" s="1">
        <v>-37.421271886572555</v>
      </c>
      <c r="J758" s="1">
        <v>2.3571913975888132</v>
      </c>
      <c r="K758" s="1">
        <v>-57.103330486383555</v>
      </c>
      <c r="L758" s="1">
        <v>59.645216172476879</v>
      </c>
      <c r="M758" s="1">
        <v>45.892501831054688</v>
      </c>
      <c r="N758" s="1">
        <v>0.97925624847412118</v>
      </c>
      <c r="O758" s="1">
        <v>0.9329846751933194</v>
      </c>
      <c r="P758" s="1">
        <v>0.91363107291365642</v>
      </c>
      <c r="Q758" s="1">
        <v>0.98098489443461101</v>
      </c>
      <c r="R758" s="1">
        <v>0.96533690096206171</v>
      </c>
      <c r="S758" s="1">
        <v>0.94698091788410266</v>
      </c>
      <c r="T758" s="1">
        <v>0.91363107291365642</v>
      </c>
      <c r="U758" s="1">
        <v>0.94698091788410266</v>
      </c>
      <c r="V758" s="1">
        <v>406.790663</v>
      </c>
      <c r="W758" s="1">
        <v>255.106009</v>
      </c>
      <c r="X758" s="1">
        <v>262.000766</v>
      </c>
      <c r="Y758" s="1">
        <v>74463.375599999999</v>
      </c>
      <c r="Z758" s="7">
        <v>2.9076524769000001</v>
      </c>
      <c r="AA758" s="7">
        <v>2.8341361145000001</v>
      </c>
      <c r="AB758" s="7" t="s">
        <v>444</v>
      </c>
      <c r="AC758" s="7" t="s">
        <v>445</v>
      </c>
      <c r="AD758" s="7">
        <v>3.1919103299999998</v>
      </c>
    </row>
    <row r="759" spans="1:30" x14ac:dyDescent="0.25">
      <c r="A759" s="1">
        <v>194142</v>
      </c>
      <c r="B759" s="1">
        <v>26001000</v>
      </c>
      <c r="C759" s="1">
        <v>9224604</v>
      </c>
      <c r="D759" s="1">
        <v>281370</v>
      </c>
      <c r="E759" s="1" t="s">
        <v>520</v>
      </c>
      <c r="F759" s="1">
        <v>34203085</v>
      </c>
      <c r="G759" s="1">
        <v>1.83</v>
      </c>
      <c r="H759" s="1">
        <v>72.865492293526572</v>
      </c>
      <c r="I759" s="1">
        <v>-38.290220124287885</v>
      </c>
      <c r="J759" s="1">
        <v>8.7900841426216232</v>
      </c>
      <c r="K759" s="1">
        <v>-68.246835377309012</v>
      </c>
      <c r="L759" s="1">
        <v>68.893151215787483</v>
      </c>
      <c r="M759" s="1">
        <v>47.854999542236328</v>
      </c>
      <c r="N759" s="1">
        <v>0.97762083371480313</v>
      </c>
      <c r="O759" s="1">
        <v>0.9329846751933194</v>
      </c>
      <c r="P759" s="1">
        <v>0.91210525600562775</v>
      </c>
      <c r="Q759" s="1">
        <v>0.97948576423856948</v>
      </c>
      <c r="R759" s="1">
        <v>0.96533690096206171</v>
      </c>
      <c r="S759" s="1">
        <v>0.94553375218651725</v>
      </c>
      <c r="T759" s="1">
        <v>0.91210525600562775</v>
      </c>
      <c r="U759" s="1">
        <v>0.94553375218651725</v>
      </c>
      <c r="V759" s="1">
        <v>406.790663</v>
      </c>
      <c r="W759" s="1">
        <v>255.106009</v>
      </c>
      <c r="X759" s="1">
        <v>262.000766</v>
      </c>
      <c r="Y759" s="1">
        <v>74463.375599999999</v>
      </c>
      <c r="Z759" s="7">
        <v>2.3774551974999998</v>
      </c>
      <c r="AA759" s="7">
        <v>2.1933295765</v>
      </c>
      <c r="AB759" s="7" t="s">
        <v>444</v>
      </c>
      <c r="AC759" s="7" t="s">
        <v>445</v>
      </c>
      <c r="AD759" s="7">
        <v>2.5015876476000001</v>
      </c>
    </row>
    <row r="760" spans="1:30" x14ac:dyDescent="0.25">
      <c r="A760" s="1">
        <v>194143</v>
      </c>
      <c r="B760" s="1">
        <v>26001000</v>
      </c>
      <c r="C760" s="1">
        <v>9224603</v>
      </c>
      <c r="D760" s="1">
        <v>281369</v>
      </c>
      <c r="E760" s="1" t="s">
        <v>522</v>
      </c>
      <c r="F760" s="1">
        <v>34203085</v>
      </c>
      <c r="G760" s="1">
        <v>1.83</v>
      </c>
      <c r="H760" s="1">
        <v>65.193256130506498</v>
      </c>
      <c r="I760" s="1">
        <v>-18.339009712430801</v>
      </c>
      <c r="J760" s="1">
        <v>23.68728207474625</v>
      </c>
      <c r="K760" s="1">
        <v>-61.324892582802683</v>
      </c>
      <c r="L760" s="1">
        <v>57.160972264743705</v>
      </c>
      <c r="M760" s="1">
        <v>25.247499465942383</v>
      </c>
      <c r="N760" s="1">
        <v>0.99646041711171474</v>
      </c>
      <c r="O760" s="1">
        <v>0.9329846751933194</v>
      </c>
      <c r="P760" s="1">
        <v>0.92968229860197271</v>
      </c>
      <c r="Q760" s="1">
        <v>0.99675538235240513</v>
      </c>
      <c r="R760" s="1">
        <v>0.96533690096206171</v>
      </c>
      <c r="S760" s="1">
        <v>0.96220475181732568</v>
      </c>
      <c r="T760" s="1">
        <v>0.92968229860197271</v>
      </c>
      <c r="U760" s="1">
        <v>0.96220475181732568</v>
      </c>
      <c r="V760" s="1">
        <v>406.790663</v>
      </c>
      <c r="W760" s="1">
        <v>255.106009</v>
      </c>
      <c r="X760" s="1">
        <v>262.000766</v>
      </c>
      <c r="Y760" s="1">
        <v>74463.375599999999</v>
      </c>
      <c r="Z760" s="7">
        <v>3.1491166338999999</v>
      </c>
      <c r="AA760" s="7">
        <v>2.6379152525</v>
      </c>
      <c r="AB760" s="7" t="s">
        <v>444</v>
      </c>
      <c r="AC760" s="7" t="s">
        <v>445</v>
      </c>
      <c r="AD760" s="7">
        <v>2.9719184839000001</v>
      </c>
    </row>
    <row r="761" spans="1:30" x14ac:dyDescent="0.25">
      <c r="A761" s="1">
        <v>199351</v>
      </c>
      <c r="B761" s="1">
        <v>26002000</v>
      </c>
      <c r="C761" s="1">
        <v>9224604</v>
      </c>
      <c r="D761" s="1">
        <v>281380</v>
      </c>
      <c r="E761" s="1" t="s">
        <v>520</v>
      </c>
      <c r="F761" s="1">
        <v>34203085</v>
      </c>
      <c r="G761" s="1">
        <v>1.83</v>
      </c>
      <c r="H761" s="1">
        <v>69.527394530780526</v>
      </c>
      <c r="I761" s="1">
        <v>-35.211621836822964</v>
      </c>
      <c r="J761" s="1">
        <v>9.3554205704163707</v>
      </c>
      <c r="K761" s="1">
        <v>-65.045792032297115</v>
      </c>
      <c r="L761" s="1">
        <v>65.355361523242351</v>
      </c>
      <c r="M761" s="1">
        <v>47.854999542236328</v>
      </c>
      <c r="N761" s="1">
        <v>0.97762083371480313</v>
      </c>
      <c r="O761" s="1">
        <v>0.9329846751933194</v>
      </c>
      <c r="P761" s="1">
        <v>0.91210525600562775</v>
      </c>
      <c r="Q761" s="1">
        <v>0.97948576423856948</v>
      </c>
      <c r="R761" s="1">
        <v>0.96533690096206171</v>
      </c>
      <c r="S761" s="1">
        <v>0.94553375218651725</v>
      </c>
      <c r="T761" s="1">
        <v>0.91210525600562775</v>
      </c>
      <c r="U761" s="1">
        <v>0.94553375218651725</v>
      </c>
      <c r="V761" s="1">
        <v>406.790663</v>
      </c>
      <c r="W761" s="1">
        <v>255.106009</v>
      </c>
      <c r="X761" s="1">
        <v>262.000766</v>
      </c>
      <c r="Y761" s="1">
        <v>74463.375599999999</v>
      </c>
      <c r="Z761" s="7">
        <v>2.5602822205</v>
      </c>
      <c r="AA761" s="7">
        <v>2.3466453505999998</v>
      </c>
      <c r="AB761" s="7" t="s">
        <v>444</v>
      </c>
      <c r="AC761" s="7" t="s">
        <v>445</v>
      </c>
      <c r="AD761" s="7">
        <v>2.6739083080000001</v>
      </c>
    </row>
    <row r="762" spans="1:30" x14ac:dyDescent="0.25">
      <c r="A762" s="1">
        <v>199352</v>
      </c>
      <c r="B762" s="1">
        <v>26002000</v>
      </c>
      <c r="C762" s="1">
        <v>9224603</v>
      </c>
      <c r="D762" s="1">
        <v>281379</v>
      </c>
      <c r="E762" s="1" t="s">
        <v>522</v>
      </c>
      <c r="F762" s="1">
        <v>34203085</v>
      </c>
      <c r="G762" s="1">
        <v>1.83</v>
      </c>
      <c r="H762" s="1">
        <v>61.85529456719469</v>
      </c>
      <c r="I762" s="1">
        <v>-15.25929185095684</v>
      </c>
      <c r="J762" s="1">
        <v>24.252482042540016</v>
      </c>
      <c r="K762" s="1">
        <v>-58.124969072366561</v>
      </c>
      <c r="L762" s="1">
        <v>53.987403491646539</v>
      </c>
      <c r="M762" s="1">
        <v>25.247499465942383</v>
      </c>
      <c r="N762" s="1">
        <v>0.99646041711171474</v>
      </c>
      <c r="O762" s="1">
        <v>0.9329846751933194</v>
      </c>
      <c r="P762" s="1">
        <v>0.92968229860197271</v>
      </c>
      <c r="Q762" s="1">
        <v>0.99675538235240513</v>
      </c>
      <c r="R762" s="1">
        <v>0.96533690096206171</v>
      </c>
      <c r="S762" s="1">
        <v>0.96220475181732568</v>
      </c>
      <c r="T762" s="1">
        <v>0.92968229860197271</v>
      </c>
      <c r="U762" s="1">
        <v>0.96220475181732568</v>
      </c>
      <c r="V762" s="1">
        <v>406.790663</v>
      </c>
      <c r="W762" s="1">
        <v>255.106009</v>
      </c>
      <c r="X762" s="1">
        <v>262.000766</v>
      </c>
      <c r="Y762" s="1">
        <v>74463.375599999999</v>
      </c>
      <c r="Z762" s="7">
        <v>3.3930162500000001</v>
      </c>
      <c r="AA762" s="7">
        <v>2.8342318551000001</v>
      </c>
      <c r="AB762" s="7" t="s">
        <v>444</v>
      </c>
      <c r="AC762" s="7" t="s">
        <v>445</v>
      </c>
      <c r="AD762" s="7">
        <v>3.190582434</v>
      </c>
    </row>
    <row r="763" spans="1:30" x14ac:dyDescent="0.25">
      <c r="A763" s="1">
        <v>202463</v>
      </c>
      <c r="B763" s="1">
        <v>20050006</v>
      </c>
      <c r="C763" s="1">
        <v>9224603</v>
      </c>
      <c r="D763" s="1">
        <v>281271</v>
      </c>
      <c r="E763" s="1" t="s">
        <v>522</v>
      </c>
      <c r="F763" s="1">
        <v>34203085</v>
      </c>
      <c r="G763" s="1">
        <v>1.83</v>
      </c>
      <c r="H763" s="1">
        <v>66.03943698302767</v>
      </c>
      <c r="I763" s="1">
        <v>-21.217577475203889</v>
      </c>
      <c r="J763" s="1">
        <v>21.524512967168363</v>
      </c>
      <c r="K763" s="1">
        <v>-61.058368896368435</v>
      </c>
      <c r="L763" s="1">
        <v>58.337339657708448</v>
      </c>
      <c r="M763" s="1">
        <v>25.247499465942383</v>
      </c>
      <c r="N763" s="1">
        <v>0.99646041711171474</v>
      </c>
      <c r="O763" s="1">
        <v>0.9329846751933194</v>
      </c>
      <c r="P763" s="1">
        <v>0.92968229860197271</v>
      </c>
      <c r="Q763" s="1">
        <v>0.99675538235240513</v>
      </c>
      <c r="R763" s="1">
        <v>0.96533690096206171</v>
      </c>
      <c r="S763" s="1">
        <v>0.96220475181732568</v>
      </c>
      <c r="T763" s="1">
        <v>0.92968229860197271</v>
      </c>
      <c r="U763" s="1">
        <v>0.96220475181732568</v>
      </c>
      <c r="V763" s="1">
        <v>406.790663</v>
      </c>
      <c r="W763" s="1">
        <v>255.106009</v>
      </c>
      <c r="X763" s="1">
        <v>262.000766</v>
      </c>
      <c r="Y763" s="1">
        <v>74463.375599999999</v>
      </c>
      <c r="Z763" s="7">
        <v>3.0654500570000001</v>
      </c>
      <c r="AA763" s="7">
        <v>2.5913016777000002</v>
      </c>
      <c r="AB763" s="7" t="s">
        <v>444</v>
      </c>
      <c r="AC763" s="7" t="s">
        <v>445</v>
      </c>
      <c r="AD763" s="7">
        <v>2.9892561620999998</v>
      </c>
    </row>
    <row r="764" spans="1:30" x14ac:dyDescent="0.25">
      <c r="A764" s="1">
        <v>204561</v>
      </c>
      <c r="B764" s="1">
        <v>20051006</v>
      </c>
      <c r="C764" s="1">
        <v>9224603</v>
      </c>
      <c r="D764" s="1">
        <v>281276</v>
      </c>
      <c r="E764" s="1" t="s">
        <v>522</v>
      </c>
      <c r="F764" s="1">
        <v>34203085</v>
      </c>
      <c r="G764" s="1">
        <v>1.83</v>
      </c>
      <c r="H764" s="1">
        <v>61.958304653005584</v>
      </c>
      <c r="I764" s="1">
        <v>-12.876145459130825</v>
      </c>
      <c r="J764" s="1">
        <v>26.8171343992306</v>
      </c>
      <c r="K764" s="1">
        <v>-58.50176286691169</v>
      </c>
      <c r="L764" s="1">
        <v>53.821919987540838</v>
      </c>
      <c r="M764" s="1">
        <v>25.247499465942383</v>
      </c>
      <c r="N764" s="1">
        <v>0.99646041711171474</v>
      </c>
      <c r="O764" s="1">
        <v>0.9329846751933194</v>
      </c>
      <c r="P764" s="1">
        <v>0.92968229860197271</v>
      </c>
      <c r="Q764" s="1">
        <v>0.99675538235240513</v>
      </c>
      <c r="R764" s="1">
        <v>0.96533690096206171</v>
      </c>
      <c r="S764" s="1">
        <v>0.96220475181732568</v>
      </c>
      <c r="T764" s="1">
        <v>0.92968229860197271</v>
      </c>
      <c r="U764" s="1">
        <v>0.96220475181732568</v>
      </c>
      <c r="V764" s="1">
        <v>406.790663</v>
      </c>
      <c r="W764" s="1">
        <v>255.106009</v>
      </c>
      <c r="X764" s="1">
        <v>262.000766</v>
      </c>
      <c r="Y764" s="1">
        <v>74463.375599999999</v>
      </c>
      <c r="Z764" s="7">
        <v>3.4065232323000001</v>
      </c>
      <c r="AA764" s="7">
        <v>2.8278571720999999</v>
      </c>
      <c r="AB764" s="7" t="s">
        <v>444</v>
      </c>
      <c r="AC764" s="7" t="s">
        <v>445</v>
      </c>
      <c r="AD764" s="7">
        <v>3.1635920429</v>
      </c>
    </row>
    <row r="765" spans="1:30" x14ac:dyDescent="0.25">
      <c r="A765" s="1">
        <v>206659</v>
      </c>
      <c r="B765" s="1">
        <v>20052006</v>
      </c>
      <c r="C765" s="1">
        <v>9224604</v>
      </c>
      <c r="D765" s="1">
        <v>281281</v>
      </c>
      <c r="E765" s="1" t="s">
        <v>520</v>
      </c>
      <c r="F765" s="1">
        <v>34203085</v>
      </c>
      <c r="G765" s="1">
        <v>1.83</v>
      </c>
      <c r="H765" s="1">
        <v>70.117448000287354</v>
      </c>
      <c r="I765" s="1">
        <v>-27.929716919860443</v>
      </c>
      <c r="J765" s="1">
        <v>17.562135501758306</v>
      </c>
      <c r="K765" s="1">
        <v>-67.060375962164699</v>
      </c>
      <c r="L765" s="1">
        <v>63.194451572701425</v>
      </c>
      <c r="M765" s="1">
        <v>47.854999542236328</v>
      </c>
      <c r="N765" s="1">
        <v>0.97762083371480313</v>
      </c>
      <c r="O765" s="1">
        <v>0.9329846751933194</v>
      </c>
      <c r="P765" s="1">
        <v>0.91210525600562775</v>
      </c>
      <c r="Q765" s="1">
        <v>0.97948576423856948</v>
      </c>
      <c r="R765" s="1">
        <v>0.96533690096206171</v>
      </c>
      <c r="S765" s="1">
        <v>0.94553375218651725</v>
      </c>
      <c r="T765" s="1">
        <v>0.91210525600562775</v>
      </c>
      <c r="U765" s="1">
        <v>0.94553375218651725</v>
      </c>
      <c r="V765" s="1">
        <v>406.790663</v>
      </c>
      <c r="W765" s="1">
        <v>255.106009</v>
      </c>
      <c r="X765" s="1">
        <v>262.000766</v>
      </c>
      <c r="Y765" s="1">
        <v>74463.375599999999</v>
      </c>
      <c r="Z765" s="7">
        <v>2.6820247009</v>
      </c>
      <c r="AA765" s="7">
        <v>2.3184826072</v>
      </c>
      <c r="AB765" s="7" t="s">
        <v>444</v>
      </c>
      <c r="AC765" s="7" t="s">
        <v>445</v>
      </c>
      <c r="AD765" s="7">
        <v>2.5635391587999998</v>
      </c>
    </row>
    <row r="766" spans="1:30" x14ac:dyDescent="0.25">
      <c r="A766" s="1">
        <v>208757</v>
      </c>
      <c r="B766" s="1">
        <v>20053006</v>
      </c>
      <c r="C766" s="1">
        <v>9224604</v>
      </c>
      <c r="D766" s="1">
        <v>281286</v>
      </c>
      <c r="E766" s="1" t="s">
        <v>520</v>
      </c>
      <c r="F766" s="1">
        <v>34203085</v>
      </c>
      <c r="G766" s="1">
        <v>1.83</v>
      </c>
      <c r="H766" s="1">
        <v>70.707779950085822</v>
      </c>
      <c r="I766" s="1">
        <v>-24.989820680656788</v>
      </c>
      <c r="J766" s="1">
        <v>21.074868114053622</v>
      </c>
      <c r="K766" s="1">
        <v>-68.123404441766155</v>
      </c>
      <c r="L766" s="1">
        <v>62.877964791868663</v>
      </c>
      <c r="M766" s="1">
        <v>47.854999542236328</v>
      </c>
      <c r="N766" s="1">
        <v>0.97762083371480313</v>
      </c>
      <c r="O766" s="1">
        <v>0.9329846751933194</v>
      </c>
      <c r="P766" s="1">
        <v>0.91210525600562775</v>
      </c>
      <c r="Q766" s="1">
        <v>0.97948576423856948</v>
      </c>
      <c r="R766" s="1">
        <v>0.96533690096206171</v>
      </c>
      <c r="S766" s="1">
        <v>0.94553375218651725</v>
      </c>
      <c r="T766" s="1">
        <v>0.91210525600562775</v>
      </c>
      <c r="U766" s="1">
        <v>0.94553375218651725</v>
      </c>
      <c r="V766" s="1">
        <v>406.790663</v>
      </c>
      <c r="W766" s="1">
        <v>255.106009</v>
      </c>
      <c r="X766" s="1">
        <v>262.000766</v>
      </c>
      <c r="Y766" s="1">
        <v>74463.375599999999</v>
      </c>
      <c r="Z766" s="7">
        <v>2.7005576185</v>
      </c>
      <c r="AA766" s="7">
        <v>2.2907769387000001</v>
      </c>
      <c r="AB766" s="7" t="s">
        <v>444</v>
      </c>
      <c r="AC766" s="7" t="s">
        <v>445</v>
      </c>
      <c r="AD766" s="7">
        <v>2.5079320786000001</v>
      </c>
    </row>
    <row r="767" spans="1:30" x14ac:dyDescent="0.25">
      <c r="A767" s="1">
        <v>210855</v>
      </c>
      <c r="B767" s="1">
        <v>20054006</v>
      </c>
      <c r="C767" s="1">
        <v>9224615</v>
      </c>
      <c r="D767" s="1">
        <v>281291</v>
      </c>
      <c r="E767" s="1" t="s">
        <v>521</v>
      </c>
      <c r="F767" s="1">
        <v>34203085</v>
      </c>
      <c r="G767" s="1">
        <v>1.83</v>
      </c>
      <c r="H767" s="1">
        <v>39.792512207196964</v>
      </c>
      <c r="I767" s="1">
        <v>-21.115643829560689</v>
      </c>
      <c r="J767" s="1">
        <v>7.4377878360916245</v>
      </c>
      <c r="K767" s="1">
        <v>-38.281903195110985</v>
      </c>
      <c r="L767" s="1">
        <v>36.653247100249978</v>
      </c>
      <c r="M767" s="1">
        <v>80.790000915527344</v>
      </c>
      <c r="N767" s="1">
        <v>0.9501749992370605</v>
      </c>
      <c r="O767" s="1">
        <v>0.9329846751933194</v>
      </c>
      <c r="P767" s="1">
        <v>0.88649871304000138</v>
      </c>
      <c r="Q767" s="1">
        <v>0.95432708263397215</v>
      </c>
      <c r="R767" s="1">
        <v>0.96533690096206171</v>
      </c>
      <c r="S767" s="1">
        <v>0.9212471484540441</v>
      </c>
      <c r="T767" s="1">
        <v>0.88649871304000138</v>
      </c>
      <c r="U767" s="1">
        <v>0.9212471484540441</v>
      </c>
      <c r="V767" s="1">
        <v>406.790663</v>
      </c>
      <c r="W767" s="1">
        <v>255.106009</v>
      </c>
      <c r="X767" s="1">
        <v>262.000766</v>
      </c>
      <c r="Y767" s="1">
        <v>74463.375599999999</v>
      </c>
      <c r="Z767" s="7">
        <v>5.1700167531999996</v>
      </c>
      <c r="AA767" s="7">
        <v>4.6832588877000001</v>
      </c>
      <c r="AB767" s="7" t="s">
        <v>444</v>
      </c>
      <c r="AC767" s="7" t="s">
        <v>445</v>
      </c>
      <c r="AD767" s="7">
        <v>5.0671837732</v>
      </c>
    </row>
    <row r="768" spans="1:30" x14ac:dyDescent="0.25">
      <c r="A768" s="1">
        <v>212953</v>
      </c>
      <c r="B768" s="1">
        <v>20055006</v>
      </c>
      <c r="C768" s="1">
        <v>9224615</v>
      </c>
      <c r="D768" s="1">
        <v>281296</v>
      </c>
      <c r="E768" s="1" t="s">
        <v>521</v>
      </c>
      <c r="F768" s="1">
        <v>34203085</v>
      </c>
      <c r="G768" s="1">
        <v>1.83</v>
      </c>
      <c r="H768" s="1">
        <v>39.978427808209126</v>
      </c>
      <c r="I768" s="1">
        <v>-23.98629565971688</v>
      </c>
      <c r="J768" s="1">
        <v>4.6608040779237836</v>
      </c>
      <c r="K768" s="1">
        <v>-38.143432217173206</v>
      </c>
      <c r="L768" s="1">
        <v>37.872221367766159</v>
      </c>
      <c r="M768" s="1">
        <v>80.790000915527344</v>
      </c>
      <c r="N768" s="1">
        <v>0.9501749992370605</v>
      </c>
      <c r="O768" s="1">
        <v>0.9329846751933194</v>
      </c>
      <c r="P768" s="1">
        <v>0.88649871304000138</v>
      </c>
      <c r="Q768" s="1">
        <v>0.95432708263397215</v>
      </c>
      <c r="R768" s="1">
        <v>0.96533690096206171</v>
      </c>
      <c r="S768" s="1">
        <v>0.9212471484540441</v>
      </c>
      <c r="T768" s="1">
        <v>0.88649871304000138</v>
      </c>
      <c r="U768" s="1">
        <v>0.9212471484540441</v>
      </c>
      <c r="V768" s="1">
        <v>406.790663</v>
      </c>
      <c r="W768" s="1">
        <v>255.106009</v>
      </c>
      <c r="X768" s="1">
        <v>262.000766</v>
      </c>
      <c r="Y768" s="1">
        <v>74463.375599999999</v>
      </c>
      <c r="Z768" s="7">
        <v>4.9714255066000002</v>
      </c>
      <c r="AA768" s="7">
        <v>4.6568294719000001</v>
      </c>
      <c r="AB768" s="7" t="s">
        <v>444</v>
      </c>
      <c r="AC768" s="7" t="s">
        <v>445</v>
      </c>
      <c r="AD768" s="7">
        <v>5.0892092916999996</v>
      </c>
    </row>
    <row r="769" spans="1:30" x14ac:dyDescent="0.25">
      <c r="A769" s="1">
        <v>215051</v>
      </c>
      <c r="B769" s="1">
        <v>20056006</v>
      </c>
      <c r="C769" s="1">
        <v>9224615</v>
      </c>
      <c r="D769" s="1">
        <v>281301</v>
      </c>
      <c r="E769" s="1" t="s">
        <v>521</v>
      </c>
      <c r="F769" s="1">
        <v>34203085</v>
      </c>
      <c r="G769" s="1">
        <v>1.83</v>
      </c>
      <c r="H769" s="1">
        <v>37.230418201545788</v>
      </c>
      <c r="I769" s="1">
        <v>-25.665618294090493</v>
      </c>
      <c r="J769" s="1">
        <v>0.5926314972711364</v>
      </c>
      <c r="K769" s="1">
        <v>-34.686038604459249</v>
      </c>
      <c r="L769" s="1">
        <v>36.943594516683113</v>
      </c>
      <c r="M769" s="1">
        <v>80.790000915527344</v>
      </c>
      <c r="N769" s="1">
        <v>0.9501749992370605</v>
      </c>
      <c r="O769" s="1">
        <v>0.9329846751933194</v>
      </c>
      <c r="P769" s="1">
        <v>0.88649871304000138</v>
      </c>
      <c r="Q769" s="1">
        <v>0.95432708263397215</v>
      </c>
      <c r="R769" s="1">
        <v>0.96533690096206171</v>
      </c>
      <c r="S769" s="1">
        <v>0.9212471484540441</v>
      </c>
      <c r="T769" s="1">
        <v>0.88649871304000138</v>
      </c>
      <c r="U769" s="1">
        <v>0.9212471484540441</v>
      </c>
      <c r="V769" s="1">
        <v>406.790663</v>
      </c>
      <c r="W769" s="1">
        <v>255.106009</v>
      </c>
      <c r="X769" s="1">
        <v>262.000766</v>
      </c>
      <c r="Y769" s="1">
        <v>74463.375599999999</v>
      </c>
      <c r="Z769" s="7">
        <v>5.1215253043000004</v>
      </c>
      <c r="AA769" s="7">
        <v>5.0743649840999998</v>
      </c>
      <c r="AB769" s="7" t="s">
        <v>444</v>
      </c>
      <c r="AC769" s="7" t="s">
        <v>445</v>
      </c>
      <c r="AD769" s="7">
        <v>5.6961622376000003</v>
      </c>
    </row>
    <row r="770" spans="1:30" x14ac:dyDescent="0.25">
      <c r="A770" s="1">
        <v>217149</v>
      </c>
      <c r="B770" s="1">
        <v>20057006</v>
      </c>
      <c r="C770" s="1">
        <v>9224615</v>
      </c>
      <c r="D770" s="1">
        <v>281306</v>
      </c>
      <c r="E770" s="1" t="s">
        <v>521</v>
      </c>
      <c r="F770" s="1">
        <v>34203085</v>
      </c>
      <c r="G770" s="1">
        <v>1.83</v>
      </c>
      <c r="H770" s="1">
        <v>50.063085353172262</v>
      </c>
      <c r="I770" s="1">
        <v>-35.590869152716316</v>
      </c>
      <c r="J770" s="1">
        <v>1.3243676762236298</v>
      </c>
      <c r="K770" s="1">
        <v>-46.736724203598335</v>
      </c>
      <c r="L770" s="1">
        <v>49.428729768569134</v>
      </c>
      <c r="M770" s="1">
        <v>80.790000915527344</v>
      </c>
      <c r="N770" s="1">
        <v>0.9501749992370605</v>
      </c>
      <c r="O770" s="1">
        <v>0.9329846751933194</v>
      </c>
      <c r="P770" s="1">
        <v>0.88649871304000138</v>
      </c>
      <c r="Q770" s="1">
        <v>0.95432708263397215</v>
      </c>
      <c r="R770" s="1">
        <v>0.96533690096206171</v>
      </c>
      <c r="S770" s="1">
        <v>0.9212471484540441</v>
      </c>
      <c r="T770" s="1">
        <v>0.88649871304000138</v>
      </c>
      <c r="U770" s="1">
        <v>0.9212471484540441</v>
      </c>
      <c r="V770" s="1">
        <v>406.790663</v>
      </c>
      <c r="W770" s="1">
        <v>255.106009</v>
      </c>
      <c r="X770" s="1">
        <v>262.000766</v>
      </c>
      <c r="Y770" s="1">
        <v>74463.375599999999</v>
      </c>
      <c r="Z770" s="7">
        <v>3.5752975996999998</v>
      </c>
      <c r="AA770" s="7">
        <v>3.5173234345000002</v>
      </c>
      <c r="AB770" s="7" t="s">
        <v>444</v>
      </c>
      <c r="AC770" s="7" t="s">
        <v>445</v>
      </c>
      <c r="AD770" s="7">
        <v>3.9696110677999998</v>
      </c>
    </row>
    <row r="771" spans="1:30" x14ac:dyDescent="0.25">
      <c r="A771" s="1">
        <v>219247</v>
      </c>
      <c r="B771" s="1">
        <v>20058006</v>
      </c>
      <c r="C771" s="1">
        <v>9224647</v>
      </c>
      <c r="D771" s="1">
        <v>281311</v>
      </c>
      <c r="E771" s="1" t="s">
        <v>523</v>
      </c>
      <c r="F771" s="1">
        <v>34203085</v>
      </c>
      <c r="G771" s="1">
        <v>1.83</v>
      </c>
      <c r="H771" s="1">
        <v>60.23604537720685</v>
      </c>
      <c r="I771" s="1">
        <v>-28.322151648572373</v>
      </c>
      <c r="J771" s="1">
        <v>12.397542548951844</v>
      </c>
      <c r="K771" s="1">
        <v>-57.441497322512383</v>
      </c>
      <c r="L771" s="1">
        <v>55.094601856511751</v>
      </c>
      <c r="M771" s="1">
        <v>45.892501831054688</v>
      </c>
      <c r="N771" s="1">
        <v>0.97925624847412118</v>
      </c>
      <c r="O771" s="1">
        <v>0.9329846751933194</v>
      </c>
      <c r="P771" s="1">
        <v>0.91363107291365642</v>
      </c>
      <c r="Q771" s="1">
        <v>0.98098489443461101</v>
      </c>
      <c r="R771" s="1">
        <v>0.96533690096206171</v>
      </c>
      <c r="S771" s="1">
        <v>0.94698091788410266</v>
      </c>
      <c r="T771" s="1">
        <v>0.91363107291365642</v>
      </c>
      <c r="U771" s="1">
        <v>0.94698091788410266</v>
      </c>
      <c r="V771" s="1">
        <v>406.790663</v>
      </c>
      <c r="W771" s="1">
        <v>255.106009</v>
      </c>
      <c r="X771" s="1">
        <v>262.000766</v>
      </c>
      <c r="Y771" s="1">
        <v>74463.375599999999</v>
      </c>
      <c r="Z771" s="7">
        <v>3.2304104005999998</v>
      </c>
      <c r="AA771" s="7">
        <v>2.8693240110999998</v>
      </c>
      <c r="AB771" s="7" t="s">
        <v>444</v>
      </c>
      <c r="AC771" s="7" t="s">
        <v>445</v>
      </c>
      <c r="AD771" s="7">
        <v>3.167231916</v>
      </c>
    </row>
    <row r="772" spans="1:30" x14ac:dyDescent="0.25">
      <c r="A772" s="1">
        <v>221345</v>
      </c>
      <c r="B772" s="1">
        <v>20093006</v>
      </c>
      <c r="C772" s="1">
        <v>9224647</v>
      </c>
      <c r="D772" s="1">
        <v>281329</v>
      </c>
      <c r="E772" s="1" t="s">
        <v>523</v>
      </c>
      <c r="F772" s="1">
        <v>34203085</v>
      </c>
      <c r="G772" s="1">
        <v>1.83</v>
      </c>
      <c r="H772" s="1">
        <v>55.355254063269996</v>
      </c>
      <c r="I772" s="1">
        <v>-25.82742303397157</v>
      </c>
      <c r="J772" s="1">
        <v>11.471608545531819</v>
      </c>
      <c r="K772" s="1">
        <v>-53.38583413424869</v>
      </c>
      <c r="L772" s="1">
        <v>50.604860925573256</v>
      </c>
      <c r="M772" s="1">
        <v>45.892501831054688</v>
      </c>
      <c r="N772" s="1">
        <v>0.97925624847412118</v>
      </c>
      <c r="O772" s="1">
        <v>0.9329846751933194</v>
      </c>
      <c r="P772" s="1">
        <v>0.91363107291365642</v>
      </c>
      <c r="Q772" s="1">
        <v>0.98098489443461101</v>
      </c>
      <c r="R772" s="1">
        <v>0.96533690096206171</v>
      </c>
      <c r="S772" s="1">
        <v>0.94698091788410266</v>
      </c>
      <c r="T772" s="1">
        <v>0.91363107291365642</v>
      </c>
      <c r="U772" s="1">
        <v>0.94698091788410266</v>
      </c>
      <c r="V772" s="1">
        <v>406.790663</v>
      </c>
      <c r="W772" s="1">
        <v>255.106009</v>
      </c>
      <c r="X772" s="1">
        <v>262.000766</v>
      </c>
      <c r="Y772" s="1">
        <v>74463.375599999999</v>
      </c>
      <c r="Z772" s="7">
        <v>3.6057389042999999</v>
      </c>
      <c r="AA772" s="7">
        <v>3.2104905967000001</v>
      </c>
      <c r="AB772" s="7" t="s">
        <v>444</v>
      </c>
      <c r="AC772" s="7" t="s">
        <v>445</v>
      </c>
      <c r="AD772" s="7">
        <v>3.483811948</v>
      </c>
    </row>
    <row r="773" spans="1:30" x14ac:dyDescent="0.25">
      <c r="A773" s="1">
        <v>223443</v>
      </c>
      <c r="B773" s="1">
        <v>21051006</v>
      </c>
      <c r="C773" s="1">
        <v>9224647</v>
      </c>
      <c r="D773" s="1">
        <v>281357</v>
      </c>
      <c r="E773" s="1" t="s">
        <v>523</v>
      </c>
      <c r="F773" s="1">
        <v>34203085</v>
      </c>
      <c r="G773" s="1">
        <v>1.83</v>
      </c>
      <c r="H773" s="1">
        <v>58.286585552818821</v>
      </c>
      <c r="I773" s="1">
        <v>-28.921965834484041</v>
      </c>
      <c r="J773" s="1">
        <v>9.5359069519366919</v>
      </c>
      <c r="K773" s="1">
        <v>-55.879111666460354</v>
      </c>
      <c r="L773" s="1">
        <v>54.152114614623471</v>
      </c>
      <c r="M773" s="1">
        <v>45.892501831054688</v>
      </c>
      <c r="N773" s="1">
        <v>0.97925624847412118</v>
      </c>
      <c r="O773" s="1">
        <v>0.9329846751933194</v>
      </c>
      <c r="P773" s="1">
        <v>0.91363107291365642</v>
      </c>
      <c r="Q773" s="1">
        <v>0.98098489443461101</v>
      </c>
      <c r="R773" s="1">
        <v>0.96533690096206171</v>
      </c>
      <c r="S773" s="1">
        <v>0.94698091788410266</v>
      </c>
      <c r="T773" s="1">
        <v>0.91363107291365642</v>
      </c>
      <c r="U773" s="1">
        <v>0.94698091788410266</v>
      </c>
      <c r="V773" s="1">
        <v>406.790663</v>
      </c>
      <c r="W773" s="1">
        <v>255.106009</v>
      </c>
      <c r="X773" s="1">
        <v>262.000766</v>
      </c>
      <c r="Y773" s="1">
        <v>74463.375599999999</v>
      </c>
      <c r="Z773" s="7">
        <v>3.3040383255000001</v>
      </c>
      <c r="AA773" s="7">
        <v>2.9987378655999999</v>
      </c>
      <c r="AB773" s="7" t="s">
        <v>444</v>
      </c>
      <c r="AC773" s="7" t="s">
        <v>445</v>
      </c>
      <c r="AD773" s="7">
        <v>3.2837481450000001</v>
      </c>
    </row>
    <row r="774" spans="1:30" x14ac:dyDescent="0.25">
      <c r="A774" s="1">
        <v>225541</v>
      </c>
      <c r="B774" s="1">
        <v>26051006</v>
      </c>
      <c r="C774" s="1">
        <v>9224647</v>
      </c>
      <c r="D774" s="1">
        <v>281385</v>
      </c>
      <c r="E774" s="1" t="s">
        <v>523</v>
      </c>
      <c r="F774" s="1">
        <v>34203085</v>
      </c>
      <c r="G774" s="1">
        <v>1.83</v>
      </c>
      <c r="H774" s="1">
        <v>57.363652240554345</v>
      </c>
      <c r="I774" s="1">
        <v>-28.645564310017036</v>
      </c>
      <c r="J774" s="1">
        <v>9.2992470155213862</v>
      </c>
      <c r="K774" s="1">
        <v>-54.953838673172868</v>
      </c>
      <c r="L774" s="1">
        <v>53.325753931963881</v>
      </c>
      <c r="M774" s="1">
        <v>45.892501831054688</v>
      </c>
      <c r="N774" s="1">
        <v>0.97925624847412118</v>
      </c>
      <c r="O774" s="1">
        <v>0.9329846751933194</v>
      </c>
      <c r="P774" s="1">
        <v>0.91363107291365642</v>
      </c>
      <c r="Q774" s="1">
        <v>0.98098489443461101</v>
      </c>
      <c r="R774" s="1">
        <v>0.96533690096206171</v>
      </c>
      <c r="S774" s="1">
        <v>0.94698091788410266</v>
      </c>
      <c r="T774" s="1">
        <v>0.91363107291365642</v>
      </c>
      <c r="U774" s="1">
        <v>0.94698091788410266</v>
      </c>
      <c r="V774" s="1">
        <v>406.790663</v>
      </c>
      <c r="W774" s="1">
        <v>255.106009</v>
      </c>
      <c r="X774" s="1">
        <v>262.000766</v>
      </c>
      <c r="Y774" s="1">
        <v>74463.375599999999</v>
      </c>
      <c r="Z774" s="7">
        <v>3.3707357051</v>
      </c>
      <c r="AA774" s="7">
        <v>3.0630742222</v>
      </c>
      <c r="AB774" s="7" t="s">
        <v>444</v>
      </c>
      <c r="AC774" s="7" t="s">
        <v>445</v>
      </c>
      <c r="AD774" s="7">
        <v>3.3558747982999999</v>
      </c>
    </row>
    <row r="775" spans="1:30" x14ac:dyDescent="0.25">
      <c r="A775" s="1">
        <v>102893</v>
      </c>
      <c r="B775" s="1">
        <v>20001000</v>
      </c>
      <c r="C775" s="1">
        <v>9225655</v>
      </c>
      <c r="D775" s="1">
        <v>281007</v>
      </c>
      <c r="E775" s="1" t="s">
        <v>524</v>
      </c>
      <c r="F775" s="1">
        <v>34203085</v>
      </c>
      <c r="G775" s="1">
        <v>1.83</v>
      </c>
      <c r="H775" s="1">
        <v>79.335193825547805</v>
      </c>
      <c r="I775" s="1">
        <v>-37.951072592306289</v>
      </c>
      <c r="J775" s="1">
        <v>15.396056664078721</v>
      </c>
      <c r="K775" s="1">
        <v>-76.515989793664431</v>
      </c>
      <c r="L775" s="1">
        <v>72.86781103113826</v>
      </c>
      <c r="M775" s="1">
        <v>200.7550048828125</v>
      </c>
      <c r="N775" s="1">
        <v>0.67061998401988643</v>
      </c>
      <c r="O775" s="1">
        <v>0.9329846751933194</v>
      </c>
      <c r="P775" s="1">
        <v>0.62567816796894282</v>
      </c>
      <c r="Q775" s="1">
        <v>0.61179998224431809</v>
      </c>
      <c r="R775" s="1">
        <v>0.96533690096206171</v>
      </c>
      <c r="S775" s="1">
        <v>0.59059309886837441</v>
      </c>
      <c r="T775" s="1">
        <v>0.62567816796894282</v>
      </c>
      <c r="U775" s="1">
        <v>0.59059309886837441</v>
      </c>
      <c r="V775" s="1">
        <v>406.790663</v>
      </c>
      <c r="W775" s="1">
        <v>255.106009</v>
      </c>
      <c r="X775" s="1">
        <v>262.000766</v>
      </c>
      <c r="Y775" s="1">
        <v>74463.375599999999</v>
      </c>
      <c r="Z775" s="7">
        <v>1.190463225</v>
      </c>
      <c r="AA775" s="7">
        <v>1.011897276</v>
      </c>
      <c r="AB775" s="7" t="s">
        <v>444</v>
      </c>
      <c r="AC775" s="7" t="s">
        <v>445</v>
      </c>
      <c r="AD775" s="7">
        <v>1.1424039565999999</v>
      </c>
    </row>
    <row r="776" spans="1:30" x14ac:dyDescent="0.25">
      <c r="A776" s="1">
        <v>104991</v>
      </c>
      <c r="B776" s="1">
        <v>20002000</v>
      </c>
      <c r="C776" s="1">
        <v>9225655</v>
      </c>
      <c r="D776" s="1">
        <v>281014</v>
      </c>
      <c r="E776" s="1" t="s">
        <v>524</v>
      </c>
      <c r="F776" s="1">
        <v>34203085</v>
      </c>
      <c r="G776" s="1">
        <v>1.83</v>
      </c>
      <c r="H776" s="1">
        <v>66.520513155426741</v>
      </c>
      <c r="I776" s="1">
        <v>-39.538533329361762</v>
      </c>
      <c r="J776" s="1">
        <v>4.6765314490518088</v>
      </c>
      <c r="K776" s="1">
        <v>-64.570277316403718</v>
      </c>
      <c r="L776" s="1">
        <v>64.309914630141279</v>
      </c>
      <c r="M776" s="1">
        <v>200.7550048828125</v>
      </c>
      <c r="N776" s="1">
        <v>0.67061998401988643</v>
      </c>
      <c r="O776" s="1">
        <v>0.9329846751933194</v>
      </c>
      <c r="P776" s="1">
        <v>0.62567816796894282</v>
      </c>
      <c r="Q776" s="1">
        <v>0.61179998224431809</v>
      </c>
      <c r="R776" s="1">
        <v>0.96533690096206171</v>
      </c>
      <c r="S776" s="1">
        <v>0.59059309886837441</v>
      </c>
      <c r="T776" s="1">
        <v>0.62567816796894282</v>
      </c>
      <c r="U776" s="1">
        <v>0.59059309886837441</v>
      </c>
      <c r="V776" s="1">
        <v>406.790663</v>
      </c>
      <c r="W776" s="1">
        <v>255.106009</v>
      </c>
      <c r="X776" s="1">
        <v>262.000766</v>
      </c>
      <c r="Y776" s="1">
        <v>74463.375599999999</v>
      </c>
      <c r="Z776" s="7">
        <v>1.4819541632</v>
      </c>
      <c r="AA776" s="7">
        <v>1.3994742791000001</v>
      </c>
      <c r="AB776" s="7" t="s">
        <v>444</v>
      </c>
      <c r="AC776" s="7" t="s">
        <v>445</v>
      </c>
      <c r="AD776" s="7">
        <v>1.5387556952000001</v>
      </c>
    </row>
    <row r="777" spans="1:30" x14ac:dyDescent="0.25">
      <c r="A777" s="1">
        <v>108173</v>
      </c>
      <c r="B777" s="1">
        <v>20003000</v>
      </c>
      <c r="C777" s="1">
        <v>9225670</v>
      </c>
      <c r="D777" s="1">
        <v>281023</v>
      </c>
      <c r="E777" s="1" t="s">
        <v>525</v>
      </c>
      <c r="F777" s="1">
        <v>34203085</v>
      </c>
      <c r="G777" s="1">
        <v>1.83</v>
      </c>
      <c r="H777" s="1">
        <v>61.553421128811046</v>
      </c>
      <c r="I777" s="1">
        <v>-33.498352211070376</v>
      </c>
      <c r="J777" s="1">
        <v>9.7064666200160019</v>
      </c>
      <c r="K777" s="1">
        <v>-57.964958433743703</v>
      </c>
      <c r="L777" s="1">
        <v>57.32122925862511</v>
      </c>
      <c r="M777" s="1">
        <v>195.00999450683594</v>
      </c>
      <c r="N777" s="1">
        <v>0.68942183615944608</v>
      </c>
      <c r="O777" s="1">
        <v>0.9329846751933194</v>
      </c>
      <c r="P777" s="1">
        <v>0.64322000788040268</v>
      </c>
      <c r="Q777" s="1">
        <v>0.63269092906605107</v>
      </c>
      <c r="R777" s="1">
        <v>0.96533690096206171</v>
      </c>
      <c r="S777" s="1">
        <v>0.61075990073142938</v>
      </c>
      <c r="T777" s="1">
        <v>0.64322000788040268</v>
      </c>
      <c r="U777" s="1">
        <v>0.61075990073142938</v>
      </c>
      <c r="V777" s="1">
        <v>406.790663</v>
      </c>
      <c r="W777" s="1">
        <v>255.106009</v>
      </c>
      <c r="X777" s="1">
        <v>262.000766</v>
      </c>
      <c r="Y777" s="1">
        <v>74463.375599999999</v>
      </c>
      <c r="Z777" s="7">
        <v>1.8626268355</v>
      </c>
      <c r="AA777" s="7">
        <v>1.6658029092</v>
      </c>
      <c r="AB777" s="7" t="s">
        <v>444</v>
      </c>
      <c r="AC777" s="7" t="s">
        <v>445</v>
      </c>
      <c r="AD777" s="7">
        <v>1.9073450464999999</v>
      </c>
    </row>
    <row r="778" spans="1:30" x14ac:dyDescent="0.25">
      <c r="A778" s="1">
        <v>108174</v>
      </c>
      <c r="B778" s="1">
        <v>20003000</v>
      </c>
      <c r="C778" s="1">
        <v>9225664</v>
      </c>
      <c r="D778" s="1">
        <v>281022</v>
      </c>
      <c r="E778" s="1" t="s">
        <v>526</v>
      </c>
      <c r="F778" s="1">
        <v>34203085</v>
      </c>
      <c r="G778" s="1">
        <v>1.83</v>
      </c>
      <c r="H778" s="1">
        <v>58.365466998332238</v>
      </c>
      <c r="I778" s="1">
        <v>-28.433387752725782</v>
      </c>
      <c r="J778" s="1">
        <v>13.048790975430876</v>
      </c>
      <c r="K778" s="1">
        <v>-55.276288552155521</v>
      </c>
      <c r="L778" s="1">
        <v>53.060438655540189</v>
      </c>
      <c r="M778" s="1">
        <v>187.22749328613281</v>
      </c>
      <c r="N778" s="1">
        <v>0.71489184015447449</v>
      </c>
      <c r="O778" s="1">
        <v>0.9329846751933194</v>
      </c>
      <c r="P778" s="1">
        <v>0.66698313128487674</v>
      </c>
      <c r="Q778" s="1">
        <v>0.66099093350497151</v>
      </c>
      <c r="R778" s="1">
        <v>0.96533690096206171</v>
      </c>
      <c r="S778" s="1">
        <v>0.6380789393137094</v>
      </c>
      <c r="T778" s="1">
        <v>0.66698313128487674</v>
      </c>
      <c r="U778" s="1">
        <v>0.6380789393137094</v>
      </c>
      <c r="V778" s="1">
        <v>406.790663</v>
      </c>
      <c r="W778" s="1">
        <v>255.106009</v>
      </c>
      <c r="X778" s="1">
        <v>262.000766</v>
      </c>
      <c r="Y778" s="1">
        <v>74463.375599999999</v>
      </c>
      <c r="Z778" s="7">
        <v>2.2067470416999999</v>
      </c>
      <c r="AA778" s="7">
        <v>1.9152753065000001</v>
      </c>
      <c r="AB778" s="7" t="s">
        <v>444</v>
      </c>
      <c r="AC778" s="7" t="s">
        <v>445</v>
      </c>
      <c r="AD778" s="7">
        <v>2.1613933547999999</v>
      </c>
    </row>
    <row r="779" spans="1:30" x14ac:dyDescent="0.25">
      <c r="A779" s="1">
        <v>112369</v>
      </c>
      <c r="B779" s="1">
        <v>20004000</v>
      </c>
      <c r="C779" s="1">
        <v>9225670</v>
      </c>
      <c r="D779" s="1">
        <v>281032</v>
      </c>
      <c r="E779" s="1" t="s">
        <v>525</v>
      </c>
      <c r="F779" s="1">
        <v>34203085</v>
      </c>
      <c r="G779" s="1">
        <v>1.83</v>
      </c>
      <c r="H779" s="1">
        <v>52.59848744431757</v>
      </c>
      <c r="I779" s="1">
        <v>-30.852629693783864</v>
      </c>
      <c r="J779" s="1">
        <v>6.0350019398520729</v>
      </c>
      <c r="K779" s="1">
        <v>-49.851209194426289</v>
      </c>
      <c r="L779" s="1">
        <v>49.856545975539966</v>
      </c>
      <c r="M779" s="1">
        <v>195.00999450683594</v>
      </c>
      <c r="N779" s="1">
        <v>0.68942183615944608</v>
      </c>
      <c r="O779" s="1">
        <v>0.9329846751933194</v>
      </c>
      <c r="P779" s="1">
        <v>0.64322000788040268</v>
      </c>
      <c r="Q779" s="1">
        <v>0.63269092906605107</v>
      </c>
      <c r="R779" s="1">
        <v>0.96533690096206171</v>
      </c>
      <c r="S779" s="1">
        <v>0.61075990073142938</v>
      </c>
      <c r="T779" s="1">
        <v>0.64322000788040268</v>
      </c>
      <c r="U779" s="1">
        <v>0.61075990073142938</v>
      </c>
      <c r="V779" s="1">
        <v>406.790663</v>
      </c>
      <c r="W779" s="1">
        <v>255.106009</v>
      </c>
      <c r="X779" s="1">
        <v>262.000766</v>
      </c>
      <c r="Y779" s="1">
        <v>74463.375599999999</v>
      </c>
      <c r="Z779" s="7">
        <v>2.2912285821</v>
      </c>
      <c r="AA779" s="7">
        <v>2.1196579424999999</v>
      </c>
      <c r="AB779" s="7" t="s">
        <v>444</v>
      </c>
      <c r="AC779" s="7" t="s">
        <v>445</v>
      </c>
      <c r="AD779" s="7">
        <v>2.3805425685000001</v>
      </c>
    </row>
    <row r="780" spans="1:30" x14ac:dyDescent="0.25">
      <c r="A780" s="1">
        <v>112370</v>
      </c>
      <c r="B780" s="1">
        <v>20004000</v>
      </c>
      <c r="C780" s="1">
        <v>9225664</v>
      </c>
      <c r="D780" s="1">
        <v>281031</v>
      </c>
      <c r="E780" s="1" t="s">
        <v>526</v>
      </c>
      <c r="F780" s="1">
        <v>34203085</v>
      </c>
      <c r="G780" s="1">
        <v>1.83</v>
      </c>
      <c r="H780" s="1">
        <v>49.404248659536535</v>
      </c>
      <c r="I780" s="1">
        <v>-25.79502634031109</v>
      </c>
      <c r="J780" s="1">
        <v>9.3836110798525461</v>
      </c>
      <c r="K780" s="1">
        <v>-47.155178077682919</v>
      </c>
      <c r="L780" s="1">
        <v>45.44637431095957</v>
      </c>
      <c r="M780" s="1">
        <v>187.22749328613281</v>
      </c>
      <c r="N780" s="1">
        <v>0.71489184015447449</v>
      </c>
      <c r="O780" s="1">
        <v>0.9329846751933194</v>
      </c>
      <c r="P780" s="1">
        <v>0.66698313128487674</v>
      </c>
      <c r="Q780" s="1">
        <v>0.66099093350497151</v>
      </c>
      <c r="R780" s="1">
        <v>0.96533690096206171</v>
      </c>
      <c r="S780" s="1">
        <v>0.6380789393137094</v>
      </c>
      <c r="T780" s="1">
        <v>0.66698313128487674</v>
      </c>
      <c r="U780" s="1">
        <v>0.6380789393137094</v>
      </c>
      <c r="V780" s="1">
        <v>406.790663</v>
      </c>
      <c r="W780" s="1">
        <v>255.106009</v>
      </c>
      <c r="X780" s="1">
        <v>262.000766</v>
      </c>
      <c r="Y780" s="1">
        <v>74463.375599999999</v>
      </c>
      <c r="Z780" s="7">
        <v>2.7440039447000002</v>
      </c>
      <c r="AA780" s="7">
        <v>2.4440642113000002</v>
      </c>
      <c r="AB780" s="7" t="s">
        <v>444</v>
      </c>
      <c r="AC780" s="7" t="s">
        <v>445</v>
      </c>
      <c r="AD780" s="7">
        <v>2.7058515825999998</v>
      </c>
    </row>
    <row r="781" spans="1:30" x14ac:dyDescent="0.25">
      <c r="A781" s="1">
        <v>115481</v>
      </c>
      <c r="B781" s="1">
        <v>20005000</v>
      </c>
      <c r="C781" s="1">
        <v>9225655</v>
      </c>
      <c r="D781" s="1">
        <v>281039</v>
      </c>
      <c r="E781" s="1" t="s">
        <v>524</v>
      </c>
      <c r="F781" s="1">
        <v>34203085</v>
      </c>
      <c r="G781" s="1">
        <v>1.83</v>
      </c>
      <c r="H781" s="1">
        <v>81.892746996085492</v>
      </c>
      <c r="I781" s="1">
        <v>-38.658114616963175</v>
      </c>
      <c r="J781" s="1">
        <v>16.770445914340144</v>
      </c>
      <c r="K781" s="1">
        <v>-79.069942541770075</v>
      </c>
      <c r="L781" s="1">
        <v>74.929291861449542</v>
      </c>
      <c r="M781" s="1">
        <v>200.7550048828125</v>
      </c>
      <c r="N781" s="1">
        <v>0.67061998401988643</v>
      </c>
      <c r="O781" s="1">
        <v>0.9329846751933194</v>
      </c>
      <c r="P781" s="1">
        <v>0.62567816796894282</v>
      </c>
      <c r="Q781" s="1">
        <v>0.61179998224431809</v>
      </c>
      <c r="R781" s="1">
        <v>0.96533690096206171</v>
      </c>
      <c r="S781" s="1">
        <v>0.59059309886837441</v>
      </c>
      <c r="T781" s="1">
        <v>0.62567816796894282</v>
      </c>
      <c r="U781" s="1">
        <v>0.59059309886837441</v>
      </c>
      <c r="V781" s="1">
        <v>406.790663</v>
      </c>
      <c r="W781" s="1">
        <v>255.106009</v>
      </c>
      <c r="X781" s="1">
        <v>262.000766</v>
      </c>
      <c r="Y781" s="1">
        <v>74463.375599999999</v>
      </c>
      <c r="Z781" s="7">
        <v>1.1301984361999999</v>
      </c>
      <c r="AA781" s="7">
        <v>0.94906467548999995</v>
      </c>
      <c r="AB781" s="7" t="s">
        <v>444</v>
      </c>
      <c r="AC781" s="7" t="s">
        <v>445</v>
      </c>
      <c r="AD781" s="7">
        <v>1.0732044821</v>
      </c>
    </row>
    <row r="782" spans="1:30" x14ac:dyDescent="0.25">
      <c r="A782" s="1">
        <v>117579</v>
      </c>
      <c r="B782" s="1">
        <v>20006000</v>
      </c>
      <c r="C782" s="1">
        <v>9225655</v>
      </c>
      <c r="D782" s="1">
        <v>281046</v>
      </c>
      <c r="E782" s="1" t="s">
        <v>524</v>
      </c>
      <c r="F782" s="1">
        <v>34203085</v>
      </c>
      <c r="G782" s="1">
        <v>1.83</v>
      </c>
      <c r="H782" s="1">
        <v>69.275579373231338</v>
      </c>
      <c r="I782" s="1">
        <v>-36.41292174390734</v>
      </c>
      <c r="J782" s="1">
        <v>10.038334399940094</v>
      </c>
      <c r="K782" s="1">
        <v>-67.605903771072676</v>
      </c>
      <c r="L782" s="1">
        <v>64.841960739798211</v>
      </c>
      <c r="M782" s="1">
        <v>200.7550048828125</v>
      </c>
      <c r="N782" s="1">
        <v>0.67061998401988643</v>
      </c>
      <c r="O782" s="1">
        <v>0.9329846751933194</v>
      </c>
      <c r="P782" s="1">
        <v>0.62567816796894282</v>
      </c>
      <c r="Q782" s="1">
        <v>0.61179998224431809</v>
      </c>
      <c r="R782" s="1">
        <v>0.96533690096206171</v>
      </c>
      <c r="S782" s="1">
        <v>0.59059309886837441</v>
      </c>
      <c r="T782" s="1">
        <v>0.62567816796894282</v>
      </c>
      <c r="U782" s="1">
        <v>0.59059309886837441</v>
      </c>
      <c r="V782" s="1">
        <v>406.790663</v>
      </c>
      <c r="W782" s="1">
        <v>255.106009</v>
      </c>
      <c r="X782" s="1">
        <v>262.000766</v>
      </c>
      <c r="Y782" s="1">
        <v>74463.375599999999</v>
      </c>
      <c r="Z782" s="7">
        <v>1.4615890470999999</v>
      </c>
      <c r="AA782" s="7">
        <v>1.3040480034999999</v>
      </c>
      <c r="AB782" s="7" t="s">
        <v>444</v>
      </c>
      <c r="AC782" s="7" t="s">
        <v>445</v>
      </c>
      <c r="AD782" s="7">
        <v>1.4247610066</v>
      </c>
    </row>
    <row r="783" spans="1:30" x14ac:dyDescent="0.25">
      <c r="A783" s="1">
        <v>120761</v>
      </c>
      <c r="B783" s="1">
        <v>20007000</v>
      </c>
      <c r="C783" s="1">
        <v>9225670</v>
      </c>
      <c r="D783" s="1">
        <v>281055</v>
      </c>
      <c r="E783" s="1" t="s">
        <v>525</v>
      </c>
      <c r="F783" s="1">
        <v>34203085</v>
      </c>
      <c r="G783" s="1">
        <v>1.83</v>
      </c>
      <c r="H783" s="1">
        <v>61.463860154261212</v>
      </c>
      <c r="I783" s="1">
        <v>-33.241925845581108</v>
      </c>
      <c r="J783" s="1">
        <v>10.032316253434486</v>
      </c>
      <c r="K783" s="1">
        <v>-58.110605586391912</v>
      </c>
      <c r="L783" s="1">
        <v>57.113923352243496</v>
      </c>
      <c r="M783" s="1">
        <v>195.00999450683594</v>
      </c>
      <c r="N783" s="1">
        <v>0.68942183615944608</v>
      </c>
      <c r="O783" s="1">
        <v>0.9329846751933194</v>
      </c>
      <c r="P783" s="1">
        <v>0.64322000788040268</v>
      </c>
      <c r="Q783" s="1">
        <v>0.63269092906605107</v>
      </c>
      <c r="R783" s="1">
        <v>0.96533690096206171</v>
      </c>
      <c r="S783" s="1">
        <v>0.61075990073142938</v>
      </c>
      <c r="T783" s="1">
        <v>0.64322000788040268</v>
      </c>
      <c r="U783" s="1">
        <v>0.61075990073142938</v>
      </c>
      <c r="V783" s="1">
        <v>406.790663</v>
      </c>
      <c r="W783" s="1">
        <v>255.106009</v>
      </c>
      <c r="X783" s="1">
        <v>262.000766</v>
      </c>
      <c r="Y783" s="1">
        <v>74463.375599999999</v>
      </c>
      <c r="Z783" s="7">
        <v>1.8730172869999999</v>
      </c>
      <c r="AA783" s="7">
        <v>1.6696873367</v>
      </c>
      <c r="AB783" s="7" t="s">
        <v>444</v>
      </c>
      <c r="AC783" s="7" t="s">
        <v>445</v>
      </c>
      <c r="AD783" s="7">
        <v>1.9000581403000001</v>
      </c>
    </row>
    <row r="784" spans="1:30" x14ac:dyDescent="0.25">
      <c r="A784" s="1">
        <v>120762</v>
      </c>
      <c r="B784" s="1">
        <v>20007000</v>
      </c>
      <c r="C784" s="1">
        <v>9225664</v>
      </c>
      <c r="D784" s="1">
        <v>281054</v>
      </c>
      <c r="E784" s="1" t="s">
        <v>526</v>
      </c>
      <c r="F784" s="1">
        <v>34203085</v>
      </c>
      <c r="G784" s="1">
        <v>1.83</v>
      </c>
      <c r="H784" s="1">
        <v>58.278174535163714</v>
      </c>
      <c r="I784" s="1">
        <v>-28.176963265969484</v>
      </c>
      <c r="J784" s="1">
        <v>13.372375514736786</v>
      </c>
      <c r="K784" s="1">
        <v>-55.421937243339507</v>
      </c>
      <c r="L784" s="1">
        <v>52.878007319032562</v>
      </c>
      <c r="M784" s="1">
        <v>187.22749328613281</v>
      </c>
      <c r="N784" s="1">
        <v>0.71489184015447449</v>
      </c>
      <c r="O784" s="1">
        <v>0.9329846751933194</v>
      </c>
      <c r="P784" s="1">
        <v>0.66698313128487674</v>
      </c>
      <c r="Q784" s="1">
        <v>0.66099093350497151</v>
      </c>
      <c r="R784" s="1">
        <v>0.96533690096206171</v>
      </c>
      <c r="S784" s="1">
        <v>0.6380789393137094</v>
      </c>
      <c r="T784" s="1">
        <v>0.66698313128487674</v>
      </c>
      <c r="U784" s="1">
        <v>0.6380789393137094</v>
      </c>
      <c r="V784" s="1">
        <v>406.790663</v>
      </c>
      <c r="W784" s="1">
        <v>255.106009</v>
      </c>
      <c r="X784" s="1">
        <v>262.000766</v>
      </c>
      <c r="Y784" s="1">
        <v>74463.375599999999</v>
      </c>
      <c r="Z784" s="7">
        <v>2.2178104530999998</v>
      </c>
      <c r="AA784" s="7">
        <v>1.9196419765999999</v>
      </c>
      <c r="AB784" s="7" t="s">
        <v>444</v>
      </c>
      <c r="AC784" s="7" t="s">
        <v>445</v>
      </c>
      <c r="AD784" s="7">
        <v>2.1530852222000001</v>
      </c>
    </row>
    <row r="785" spans="1:30" x14ac:dyDescent="0.25">
      <c r="A785" s="1">
        <v>124957</v>
      </c>
      <c r="B785" s="1">
        <v>20008000</v>
      </c>
      <c r="C785" s="1">
        <v>9225670</v>
      </c>
      <c r="D785" s="1">
        <v>281064</v>
      </c>
      <c r="E785" s="1" t="s">
        <v>525</v>
      </c>
      <c r="F785" s="1">
        <v>34203085</v>
      </c>
      <c r="G785" s="1">
        <v>1.83</v>
      </c>
      <c r="H785" s="1">
        <v>57.245059512099196</v>
      </c>
      <c r="I785" s="1">
        <v>-34.27703248442338</v>
      </c>
      <c r="J785" s="1">
        <v>6.3203069129811453</v>
      </c>
      <c r="K785" s="1">
        <v>-54.521827737507273</v>
      </c>
      <c r="L785" s="1">
        <v>54.363195103213627</v>
      </c>
      <c r="M785" s="1">
        <v>195.00999450683594</v>
      </c>
      <c r="N785" s="1">
        <v>0.68942183615944608</v>
      </c>
      <c r="O785" s="1">
        <v>0.9329846751933194</v>
      </c>
      <c r="P785" s="1">
        <v>0.64322000788040268</v>
      </c>
      <c r="Q785" s="1">
        <v>0.63269092906605107</v>
      </c>
      <c r="R785" s="1">
        <v>0.96533690096206171</v>
      </c>
      <c r="S785" s="1">
        <v>0.61075990073142938</v>
      </c>
      <c r="T785" s="1">
        <v>0.64322000788040268</v>
      </c>
      <c r="U785" s="1">
        <v>0.61075990073142938</v>
      </c>
      <c r="V785" s="1">
        <v>406.790663</v>
      </c>
      <c r="W785" s="1">
        <v>255.106009</v>
      </c>
      <c r="X785" s="1">
        <v>262.000766</v>
      </c>
      <c r="Y785" s="1">
        <v>74463.375599999999</v>
      </c>
      <c r="Z785" s="7">
        <v>2.0183893498000001</v>
      </c>
      <c r="AA785" s="7">
        <v>1.8664358203</v>
      </c>
      <c r="AB785" s="7" t="s">
        <v>444</v>
      </c>
      <c r="AC785" s="7" t="s">
        <v>445</v>
      </c>
      <c r="AD785" s="7">
        <v>2.0909480068000001</v>
      </c>
    </row>
    <row r="786" spans="1:30" x14ac:dyDescent="0.25">
      <c r="A786" s="1">
        <v>124958</v>
      </c>
      <c r="B786" s="1">
        <v>20008000</v>
      </c>
      <c r="C786" s="1">
        <v>9225664</v>
      </c>
      <c r="D786" s="1">
        <v>281063</v>
      </c>
      <c r="E786" s="1" t="s">
        <v>526</v>
      </c>
      <c r="F786" s="1">
        <v>34203085</v>
      </c>
      <c r="G786" s="1">
        <v>1.83</v>
      </c>
      <c r="H786" s="1">
        <v>54.050548952206029</v>
      </c>
      <c r="I786" s="1">
        <v>-29.228803176275903</v>
      </c>
      <c r="J786" s="1">
        <v>9.6691883492272517</v>
      </c>
      <c r="K786" s="1">
        <v>-51.816422054305107</v>
      </c>
      <c r="L786" s="1">
        <v>49.926162272553498</v>
      </c>
      <c r="M786" s="1">
        <v>187.22749328613281</v>
      </c>
      <c r="N786" s="1">
        <v>0.71489184015447449</v>
      </c>
      <c r="O786" s="1">
        <v>0.9329846751933194</v>
      </c>
      <c r="P786" s="1">
        <v>0.66698313128487674</v>
      </c>
      <c r="Q786" s="1">
        <v>0.66099093350497151</v>
      </c>
      <c r="R786" s="1">
        <v>0.96533690096206171</v>
      </c>
      <c r="S786" s="1">
        <v>0.6380789393137094</v>
      </c>
      <c r="T786" s="1">
        <v>0.66698313128487674</v>
      </c>
      <c r="U786" s="1">
        <v>0.6380789393137094</v>
      </c>
      <c r="V786" s="1">
        <v>406.790663</v>
      </c>
      <c r="W786" s="1">
        <v>255.106009</v>
      </c>
      <c r="X786" s="1">
        <v>262.000766</v>
      </c>
      <c r="Y786" s="1">
        <v>74463.375599999999</v>
      </c>
      <c r="Z786" s="7">
        <v>2.4080609634000001</v>
      </c>
      <c r="AA786" s="7">
        <v>2.1480051172999999</v>
      </c>
      <c r="AB786" s="7" t="s">
        <v>444</v>
      </c>
      <c r="AC786" s="7" t="s">
        <v>445</v>
      </c>
      <c r="AD786" s="7">
        <v>2.3724847139</v>
      </c>
    </row>
    <row r="787" spans="1:30" x14ac:dyDescent="0.25">
      <c r="A787" s="1">
        <v>128069</v>
      </c>
      <c r="B787" s="1">
        <v>20009000</v>
      </c>
      <c r="C787" s="1">
        <v>9225655</v>
      </c>
      <c r="D787" s="1">
        <v>281074</v>
      </c>
      <c r="E787" s="1" t="s">
        <v>524</v>
      </c>
      <c r="F787" s="1">
        <v>34203085</v>
      </c>
      <c r="G787" s="1">
        <v>1.83</v>
      </c>
      <c r="H787" s="1">
        <v>72.240060392029136</v>
      </c>
      <c r="I787" s="1">
        <v>-37.034010749774289</v>
      </c>
      <c r="J787" s="1">
        <v>10.564108029792948</v>
      </c>
      <c r="K787" s="1">
        <v>-69.474137952877498</v>
      </c>
      <c r="L787" s="1">
        <v>67.580141341108458</v>
      </c>
      <c r="M787" s="1">
        <v>200.7550048828125</v>
      </c>
      <c r="N787" s="1">
        <v>0.67061998401988643</v>
      </c>
      <c r="O787" s="1">
        <v>0.9329846751933194</v>
      </c>
      <c r="P787" s="1">
        <v>0.62567816796894282</v>
      </c>
      <c r="Q787" s="1">
        <v>0.61179998224431809</v>
      </c>
      <c r="R787" s="1">
        <v>0.96533690096206171</v>
      </c>
      <c r="S787" s="1">
        <v>0.59059309886837441</v>
      </c>
      <c r="T787" s="1">
        <v>0.62567816796894282</v>
      </c>
      <c r="U787" s="1">
        <v>0.59059309886837441</v>
      </c>
      <c r="V787" s="1">
        <v>406.790663</v>
      </c>
      <c r="W787" s="1">
        <v>255.106009</v>
      </c>
      <c r="X787" s="1">
        <v>262.000766</v>
      </c>
      <c r="Y787" s="1">
        <v>74463.375599999999</v>
      </c>
      <c r="Z787" s="7">
        <v>1.3618515318</v>
      </c>
      <c r="AA787" s="7">
        <v>1.2094978809000001</v>
      </c>
      <c r="AB787" s="7" t="s">
        <v>444</v>
      </c>
      <c r="AC787" s="7" t="s">
        <v>445</v>
      </c>
      <c r="AD787" s="7">
        <v>1.3595565789999999</v>
      </c>
    </row>
    <row r="788" spans="1:30" x14ac:dyDescent="0.25">
      <c r="A788" s="1">
        <v>130167</v>
      </c>
      <c r="B788" s="1">
        <v>20010000</v>
      </c>
      <c r="C788" s="1">
        <v>9225655</v>
      </c>
      <c r="D788" s="1">
        <v>281084</v>
      </c>
      <c r="E788" s="1" t="s">
        <v>524</v>
      </c>
      <c r="F788" s="1">
        <v>34203085</v>
      </c>
      <c r="G788" s="1">
        <v>1.83</v>
      </c>
      <c r="H788" s="1">
        <v>66.342522151511389</v>
      </c>
      <c r="I788" s="1">
        <v>-43.46102083924913</v>
      </c>
      <c r="J788" s="1">
        <v>-0.37636896349091276</v>
      </c>
      <c r="K788" s="1">
        <v>-62.972171143837755</v>
      </c>
      <c r="L788" s="1">
        <v>66.531657964616684</v>
      </c>
      <c r="M788" s="1">
        <v>200.7550048828125</v>
      </c>
      <c r="N788" s="1">
        <v>0.67061998401988643</v>
      </c>
      <c r="O788" s="1">
        <v>0.9329846751933194</v>
      </c>
      <c r="P788" s="1">
        <v>0.62567816796894282</v>
      </c>
      <c r="Q788" s="1">
        <v>0.61179998224431809</v>
      </c>
      <c r="R788" s="1">
        <v>0.96533690096206171</v>
      </c>
      <c r="S788" s="1">
        <v>0.59059309886837441</v>
      </c>
      <c r="T788" s="1">
        <v>0.62567816796894282</v>
      </c>
      <c r="U788" s="1">
        <v>0.59059309886837441</v>
      </c>
      <c r="V788" s="1">
        <v>406.790663</v>
      </c>
      <c r="W788" s="1">
        <v>255.106009</v>
      </c>
      <c r="X788" s="1">
        <v>262.000766</v>
      </c>
      <c r="Y788" s="1">
        <v>74463.375599999999</v>
      </c>
      <c r="Z788" s="7">
        <v>1.3990723399</v>
      </c>
      <c r="AA788" s="7">
        <v>1.4059118522</v>
      </c>
      <c r="AB788" s="7" t="s">
        <v>444</v>
      </c>
      <c r="AC788" s="7">
        <v>434.55174624</v>
      </c>
      <c r="AD788" s="7">
        <v>1.6031841733000001</v>
      </c>
    </row>
    <row r="789" spans="1:30" x14ac:dyDescent="0.25">
      <c r="A789" s="1">
        <v>132265</v>
      </c>
      <c r="B789" s="1">
        <v>20011000</v>
      </c>
      <c r="C789" s="1">
        <v>9225664</v>
      </c>
      <c r="D789" s="1">
        <v>281090</v>
      </c>
      <c r="E789" s="1" t="s">
        <v>526</v>
      </c>
      <c r="F789" s="1">
        <v>34203085</v>
      </c>
      <c r="G789" s="1">
        <v>1.83</v>
      </c>
      <c r="H789" s="1">
        <v>60.104457986780602</v>
      </c>
      <c r="I789" s="1">
        <v>-28.449540233154821</v>
      </c>
      <c r="J789" s="1">
        <v>14.152694910533324</v>
      </c>
      <c r="K789" s="1">
        <v>-56.880313717949662</v>
      </c>
      <c r="L789" s="1">
        <v>54.428052370373308</v>
      </c>
      <c r="M789" s="1">
        <v>187.22749328613281</v>
      </c>
      <c r="N789" s="1">
        <v>0.71489184015447449</v>
      </c>
      <c r="O789" s="1">
        <v>0.9329846751933194</v>
      </c>
      <c r="P789" s="1">
        <v>0.66698313128487674</v>
      </c>
      <c r="Q789" s="1">
        <v>0.66099093350497151</v>
      </c>
      <c r="R789" s="1">
        <v>0.96533690096206171</v>
      </c>
      <c r="S789" s="1">
        <v>0.6380789393137094</v>
      </c>
      <c r="T789" s="1">
        <v>0.66698313128487674</v>
      </c>
      <c r="U789" s="1">
        <v>0.6380789393137094</v>
      </c>
      <c r="V789" s="1">
        <v>406.790663</v>
      </c>
      <c r="W789" s="1">
        <v>255.106009</v>
      </c>
      <c r="X789" s="1">
        <v>262.000766</v>
      </c>
      <c r="Y789" s="1">
        <v>74463.375599999999</v>
      </c>
      <c r="Z789" s="7">
        <v>2.1261711063000002</v>
      </c>
      <c r="AA789" s="7">
        <v>1.8309281938999999</v>
      </c>
      <c r="AB789" s="7" t="s">
        <v>444</v>
      </c>
      <c r="AC789" s="7" t="s">
        <v>445</v>
      </c>
      <c r="AD789" s="7">
        <v>2.0722420443999998</v>
      </c>
    </row>
    <row r="790" spans="1:30" x14ac:dyDescent="0.25">
      <c r="A790" s="1">
        <v>134363</v>
      </c>
      <c r="B790" s="1">
        <v>20012000</v>
      </c>
      <c r="C790" s="1">
        <v>9225655</v>
      </c>
      <c r="D790" s="1">
        <v>281099</v>
      </c>
      <c r="E790" s="1" t="s">
        <v>524</v>
      </c>
      <c r="F790" s="1">
        <v>34203085</v>
      </c>
      <c r="G790" s="1">
        <v>1.83</v>
      </c>
      <c r="H790" s="1">
        <v>66.577163593536</v>
      </c>
      <c r="I790" s="1">
        <v>-39.178566241285971</v>
      </c>
      <c r="J790" s="1">
        <v>5.0927236535570097</v>
      </c>
      <c r="K790" s="1">
        <v>-64.65288320247069</v>
      </c>
      <c r="L790" s="1">
        <v>64.182533753096379</v>
      </c>
      <c r="M790" s="1">
        <v>200.7550048828125</v>
      </c>
      <c r="N790" s="1">
        <v>0.67061998401988643</v>
      </c>
      <c r="O790" s="1">
        <v>0.9329846751933194</v>
      </c>
      <c r="P790" s="1">
        <v>0.62567816796894282</v>
      </c>
      <c r="Q790" s="1">
        <v>0.61179998224431809</v>
      </c>
      <c r="R790" s="1">
        <v>0.96533690096206171</v>
      </c>
      <c r="S790" s="1">
        <v>0.59059309886837441</v>
      </c>
      <c r="T790" s="1">
        <v>0.62567816796894282</v>
      </c>
      <c r="U790" s="1">
        <v>0.59059309886837441</v>
      </c>
      <c r="V790" s="1">
        <v>406.790663</v>
      </c>
      <c r="W790" s="1">
        <v>255.106009</v>
      </c>
      <c r="X790" s="1">
        <v>262.000766</v>
      </c>
      <c r="Y790" s="1">
        <v>74463.375599999999</v>
      </c>
      <c r="Z790" s="7">
        <v>1.4868800125999999</v>
      </c>
      <c r="AA790" s="7">
        <v>1.397432569</v>
      </c>
      <c r="AB790" s="7" t="s">
        <v>444</v>
      </c>
      <c r="AC790" s="7" t="s">
        <v>445</v>
      </c>
      <c r="AD790" s="7">
        <v>1.5355119703</v>
      </c>
    </row>
    <row r="791" spans="1:30" x14ac:dyDescent="0.25">
      <c r="A791" s="1">
        <v>136461</v>
      </c>
      <c r="B791" s="1">
        <v>20013000</v>
      </c>
      <c r="C791" s="1">
        <v>9225655</v>
      </c>
      <c r="D791" s="1">
        <v>281108</v>
      </c>
      <c r="E791" s="1" t="s">
        <v>524</v>
      </c>
      <c r="F791" s="1">
        <v>34203085</v>
      </c>
      <c r="G791" s="1">
        <v>1.83</v>
      </c>
      <c r="H791" s="1">
        <v>93.407652046120077</v>
      </c>
      <c r="I791" s="1">
        <v>-56.078721860232413</v>
      </c>
      <c r="J791" s="1">
        <v>8.9845818395743677</v>
      </c>
      <c r="K791" s="1">
        <v>-87.808102562081658</v>
      </c>
      <c r="L791" s="1">
        <v>89.260379793717235</v>
      </c>
      <c r="M791" s="1">
        <v>200.7550048828125</v>
      </c>
      <c r="N791" s="1">
        <v>0.67061998401988643</v>
      </c>
      <c r="O791" s="1">
        <v>0.9329846751933194</v>
      </c>
      <c r="P791" s="1">
        <v>0.62567816796894282</v>
      </c>
      <c r="Q791" s="1">
        <v>0.61179998224431809</v>
      </c>
      <c r="R791" s="1">
        <v>0.96533690096206171</v>
      </c>
      <c r="S791" s="1">
        <v>0.59059309886837441</v>
      </c>
      <c r="T791" s="1">
        <v>0.62567816796894282</v>
      </c>
      <c r="U791" s="1">
        <v>0.59059309886837441</v>
      </c>
      <c r="V791" s="1">
        <v>406.790663</v>
      </c>
      <c r="W791" s="1">
        <v>255.106009</v>
      </c>
      <c r="X791" s="1">
        <v>262.000766</v>
      </c>
      <c r="Y791" s="1">
        <v>74463.375599999999</v>
      </c>
      <c r="Z791" s="7">
        <v>0.78818710739999998</v>
      </c>
      <c r="AA791" s="7">
        <v>0.70879212625999999</v>
      </c>
      <c r="AB791" s="7" t="s">
        <v>444</v>
      </c>
      <c r="AC791" s="7" t="s">
        <v>445</v>
      </c>
      <c r="AD791" s="7">
        <v>0.86689103277000001</v>
      </c>
    </row>
    <row r="792" spans="1:30" x14ac:dyDescent="0.25">
      <c r="A792" s="1">
        <v>138559</v>
      </c>
      <c r="B792" s="1">
        <v>20014000</v>
      </c>
      <c r="C792" s="1">
        <v>9225664</v>
      </c>
      <c r="D792" s="1">
        <v>281115</v>
      </c>
      <c r="E792" s="1" t="s">
        <v>526</v>
      </c>
      <c r="F792" s="1">
        <v>34203085</v>
      </c>
      <c r="G792" s="1">
        <v>1.83</v>
      </c>
      <c r="H792" s="1">
        <v>64.155967737414116</v>
      </c>
      <c r="I792" s="1">
        <v>-28.494308314594353</v>
      </c>
      <c r="J792" s="1">
        <v>16.998596551257588</v>
      </c>
      <c r="K792" s="1">
        <v>-60.873175485725767</v>
      </c>
      <c r="L792" s="1">
        <v>57.572902123307408</v>
      </c>
      <c r="M792" s="1">
        <v>187.22749328613281</v>
      </c>
      <c r="N792" s="1">
        <v>0.71489184015447449</v>
      </c>
      <c r="O792" s="1">
        <v>0.9329846751933194</v>
      </c>
      <c r="P792" s="1">
        <v>0.66698313128487674</v>
      </c>
      <c r="Q792" s="1">
        <v>0.66099093350497151</v>
      </c>
      <c r="R792" s="1">
        <v>0.96533690096206171</v>
      </c>
      <c r="S792" s="1">
        <v>0.6380789393137094</v>
      </c>
      <c r="T792" s="1">
        <v>0.66698313128487674</v>
      </c>
      <c r="U792" s="1">
        <v>0.6380789393137094</v>
      </c>
      <c r="V792" s="1">
        <v>406.790663</v>
      </c>
      <c r="W792" s="1">
        <v>255.106009</v>
      </c>
      <c r="X792" s="1">
        <v>262.000766</v>
      </c>
      <c r="Y792" s="1">
        <v>74463.375599999999</v>
      </c>
      <c r="Z792" s="7">
        <v>1.955407812</v>
      </c>
      <c r="AA792" s="7">
        <v>1.6521524138000001</v>
      </c>
      <c r="AB792" s="7" t="s">
        <v>444</v>
      </c>
      <c r="AC792" s="7" t="s">
        <v>445</v>
      </c>
      <c r="AD792" s="7">
        <v>1.8707240901</v>
      </c>
    </row>
    <row r="793" spans="1:30" x14ac:dyDescent="0.25">
      <c r="A793" s="1">
        <v>140657</v>
      </c>
      <c r="B793" s="1">
        <v>20015000</v>
      </c>
      <c r="C793" s="1">
        <v>9225664</v>
      </c>
      <c r="D793" s="1">
        <v>281122</v>
      </c>
      <c r="E793" s="1" t="s">
        <v>526</v>
      </c>
      <c r="F793" s="1">
        <v>34203085</v>
      </c>
      <c r="G793" s="1">
        <v>1.83</v>
      </c>
      <c r="H793" s="1">
        <v>52.400885434394738</v>
      </c>
      <c r="I793" s="1">
        <v>-25.30799513640649</v>
      </c>
      <c r="J793" s="1">
        <v>11.947397441259813</v>
      </c>
      <c r="K793" s="1">
        <v>-50.1981240268546</v>
      </c>
      <c r="L793" s="1">
        <v>47.567605465795708</v>
      </c>
      <c r="M793" s="1">
        <v>187.22749328613281</v>
      </c>
      <c r="N793" s="1">
        <v>0.71489184015447449</v>
      </c>
      <c r="O793" s="1">
        <v>0.9329846751933194</v>
      </c>
      <c r="P793" s="1">
        <v>0.66698313128487674</v>
      </c>
      <c r="Q793" s="1">
        <v>0.66099093350497151</v>
      </c>
      <c r="R793" s="1">
        <v>0.96533690096206171</v>
      </c>
      <c r="S793" s="1">
        <v>0.6380789393137094</v>
      </c>
      <c r="T793" s="1">
        <v>0.66698313128487674</v>
      </c>
      <c r="U793" s="1">
        <v>0.6380789393137094</v>
      </c>
      <c r="V793" s="1">
        <v>406.790663</v>
      </c>
      <c r="W793" s="1">
        <v>255.106009</v>
      </c>
      <c r="X793" s="1">
        <v>262.000766</v>
      </c>
      <c r="Y793" s="1">
        <v>74463.375599999999</v>
      </c>
      <c r="Z793" s="7">
        <v>2.5770437259999999</v>
      </c>
      <c r="AA793" s="7">
        <v>2.2471093433</v>
      </c>
      <c r="AB793" s="7" t="s">
        <v>444</v>
      </c>
      <c r="AC793" s="7" t="s">
        <v>445</v>
      </c>
      <c r="AD793" s="7">
        <v>2.4812076087000001</v>
      </c>
    </row>
    <row r="794" spans="1:30" x14ac:dyDescent="0.25">
      <c r="A794" s="1">
        <v>142755</v>
      </c>
      <c r="B794" s="1">
        <v>20016000</v>
      </c>
      <c r="C794" s="1">
        <v>9225664</v>
      </c>
      <c r="D794" s="1">
        <v>281129</v>
      </c>
      <c r="E794" s="1" t="s">
        <v>526</v>
      </c>
      <c r="F794" s="1">
        <v>34203085</v>
      </c>
      <c r="G794" s="1">
        <v>1.83</v>
      </c>
      <c r="H794" s="1">
        <v>62.069074691736247</v>
      </c>
      <c r="I794" s="1">
        <v>-27.516576079755666</v>
      </c>
      <c r="J794" s="1">
        <v>16.225958376501719</v>
      </c>
      <c r="K794" s="1">
        <v>-58.668769331796177</v>
      </c>
      <c r="L794" s="1">
        <v>55.757652069944449</v>
      </c>
      <c r="M794" s="1">
        <v>187.22749328613281</v>
      </c>
      <c r="N794" s="1">
        <v>0.71489184015447449</v>
      </c>
      <c r="O794" s="1">
        <v>0.9329846751933194</v>
      </c>
      <c r="P794" s="1">
        <v>0.66698313128487674</v>
      </c>
      <c r="Q794" s="1">
        <v>0.66099093350497151</v>
      </c>
      <c r="R794" s="1">
        <v>0.96533690096206171</v>
      </c>
      <c r="S794" s="1">
        <v>0.6380789393137094</v>
      </c>
      <c r="T794" s="1">
        <v>0.66698313128487674</v>
      </c>
      <c r="U794" s="1">
        <v>0.6380789393137094</v>
      </c>
      <c r="V794" s="1">
        <v>406.790663</v>
      </c>
      <c r="W794" s="1">
        <v>255.106009</v>
      </c>
      <c r="X794" s="1">
        <v>262.000766</v>
      </c>
      <c r="Y794" s="1">
        <v>74463.375599999999</v>
      </c>
      <c r="Z794" s="7">
        <v>2.0516242771000002</v>
      </c>
      <c r="AA794" s="7">
        <v>1.7413233648999999</v>
      </c>
      <c r="AB794" s="7" t="s">
        <v>444</v>
      </c>
      <c r="AC794" s="7" t="s">
        <v>445</v>
      </c>
      <c r="AD794" s="7">
        <v>1.9785879828999999</v>
      </c>
    </row>
    <row r="795" spans="1:30" x14ac:dyDescent="0.25">
      <c r="A795" s="1">
        <v>144853</v>
      </c>
      <c r="B795" s="1">
        <v>20017000</v>
      </c>
      <c r="C795" s="1">
        <v>9225664</v>
      </c>
      <c r="D795" s="1">
        <v>281136</v>
      </c>
      <c r="E795" s="1" t="s">
        <v>526</v>
      </c>
      <c r="F795" s="1">
        <v>34203085</v>
      </c>
      <c r="G795" s="1">
        <v>1.83</v>
      </c>
      <c r="H795" s="1">
        <v>49.166692308760901</v>
      </c>
      <c r="I795" s="1">
        <v>-28.044395302913244</v>
      </c>
      <c r="J795" s="1">
        <v>6.7328511925110348</v>
      </c>
      <c r="K795" s="1">
        <v>-46.838475900193203</v>
      </c>
      <c r="L795" s="1">
        <v>46.170879009111395</v>
      </c>
      <c r="M795" s="1">
        <v>187.22749328613281</v>
      </c>
      <c r="N795" s="1">
        <v>0.71489184015447449</v>
      </c>
      <c r="O795" s="1">
        <v>0.9329846751933194</v>
      </c>
      <c r="P795" s="1">
        <v>0.66698313128487674</v>
      </c>
      <c r="Q795" s="1">
        <v>0.66099093350497151</v>
      </c>
      <c r="R795" s="1">
        <v>0.96533690096206171</v>
      </c>
      <c r="S795" s="1">
        <v>0.6380789393137094</v>
      </c>
      <c r="T795" s="1">
        <v>0.66698313128487674</v>
      </c>
      <c r="U795" s="1">
        <v>0.6380789393137094</v>
      </c>
      <c r="V795" s="1">
        <v>406.790663</v>
      </c>
      <c r="W795" s="1">
        <v>255.106009</v>
      </c>
      <c r="X795" s="1">
        <v>262.000766</v>
      </c>
      <c r="Y795" s="1">
        <v>74463.375599999999</v>
      </c>
      <c r="Z795" s="7">
        <v>2.6852537431000001</v>
      </c>
      <c r="AA795" s="7">
        <v>2.4607047311999999</v>
      </c>
      <c r="AB795" s="7" t="s">
        <v>444</v>
      </c>
      <c r="AC795" s="7" t="s">
        <v>445</v>
      </c>
      <c r="AD795" s="7">
        <v>2.7309090005000001</v>
      </c>
    </row>
    <row r="796" spans="1:30" x14ac:dyDescent="0.25">
      <c r="A796" s="1">
        <v>148035</v>
      </c>
      <c r="B796" s="1">
        <v>20018000</v>
      </c>
      <c r="C796" s="1">
        <v>9225670</v>
      </c>
      <c r="D796" s="1">
        <v>281144</v>
      </c>
      <c r="E796" s="1" t="s">
        <v>525</v>
      </c>
      <c r="F796" s="1">
        <v>34203085</v>
      </c>
      <c r="G796" s="1">
        <v>1.83</v>
      </c>
      <c r="H796" s="1">
        <v>58.42869484709</v>
      </c>
      <c r="I796" s="1">
        <v>-30.663023323968151</v>
      </c>
      <c r="J796" s="1">
        <v>10.215891831249838</v>
      </c>
      <c r="K796" s="1">
        <v>-55.157016950593423</v>
      </c>
      <c r="L796" s="1">
        <v>54.050689909925488</v>
      </c>
      <c r="M796" s="1">
        <v>195.00999450683594</v>
      </c>
      <c r="N796" s="1">
        <v>0.68942183615944608</v>
      </c>
      <c r="O796" s="1">
        <v>0.9329846751933194</v>
      </c>
      <c r="P796" s="1">
        <v>0.64322000788040268</v>
      </c>
      <c r="Q796" s="1">
        <v>0.63269092906605107</v>
      </c>
      <c r="R796" s="1">
        <v>0.96533690096206171</v>
      </c>
      <c r="S796" s="1">
        <v>0.61075990073142938</v>
      </c>
      <c r="T796" s="1">
        <v>0.64322000788040268</v>
      </c>
      <c r="U796" s="1">
        <v>0.61075990073142938</v>
      </c>
      <c r="V796" s="1">
        <v>406.790663</v>
      </c>
      <c r="W796" s="1">
        <v>255.106009</v>
      </c>
      <c r="X796" s="1">
        <v>262.000766</v>
      </c>
      <c r="Y796" s="1">
        <v>74463.375599999999</v>
      </c>
      <c r="Z796" s="7">
        <v>2.0358407892999999</v>
      </c>
      <c r="AA796" s="7">
        <v>1.8083682093</v>
      </c>
      <c r="AB796" s="7" t="s">
        <v>444</v>
      </c>
      <c r="AC796" s="7" t="s">
        <v>445</v>
      </c>
      <c r="AD796" s="7">
        <v>2.0553525931999999</v>
      </c>
    </row>
    <row r="797" spans="1:30" x14ac:dyDescent="0.25">
      <c r="A797" s="1">
        <v>148036</v>
      </c>
      <c r="B797" s="1">
        <v>20018000</v>
      </c>
      <c r="C797" s="1">
        <v>9225664</v>
      </c>
      <c r="D797" s="1">
        <v>281143</v>
      </c>
      <c r="E797" s="1" t="s">
        <v>526</v>
      </c>
      <c r="F797" s="1">
        <v>34203085</v>
      </c>
      <c r="G797" s="1">
        <v>1.83</v>
      </c>
      <c r="H797" s="1">
        <v>55.23851719253728</v>
      </c>
      <c r="I797" s="1">
        <v>-25.598596421570544</v>
      </c>
      <c r="J797" s="1">
        <v>13.560439710738635</v>
      </c>
      <c r="K797" s="1">
        <v>-52.467809513058256</v>
      </c>
      <c r="L797" s="1">
        <v>49.862533514411467</v>
      </c>
      <c r="M797" s="1">
        <v>187.22749328613281</v>
      </c>
      <c r="N797" s="1">
        <v>0.71489184015447449</v>
      </c>
      <c r="O797" s="1">
        <v>0.9329846751933194</v>
      </c>
      <c r="P797" s="1">
        <v>0.66698313128487674</v>
      </c>
      <c r="Q797" s="1">
        <v>0.66099093350497151</v>
      </c>
      <c r="R797" s="1">
        <v>0.96533690096206171</v>
      </c>
      <c r="S797" s="1">
        <v>0.6380789393137094</v>
      </c>
      <c r="T797" s="1">
        <v>0.66698313128487674</v>
      </c>
      <c r="U797" s="1">
        <v>0.6380789393137094</v>
      </c>
      <c r="V797" s="1">
        <v>406.790663</v>
      </c>
      <c r="W797" s="1">
        <v>255.106009</v>
      </c>
      <c r="X797" s="1">
        <v>262.000766</v>
      </c>
      <c r="Y797" s="1">
        <v>74463.375599999999</v>
      </c>
      <c r="Z797" s="7">
        <v>2.4124099338999998</v>
      </c>
      <c r="AA797" s="7">
        <v>2.0803036239999999</v>
      </c>
      <c r="AB797" s="7" t="s">
        <v>444</v>
      </c>
      <c r="AC797" s="7" t="s">
        <v>445</v>
      </c>
      <c r="AD797" s="7">
        <v>2.3306153416000002</v>
      </c>
    </row>
    <row r="798" spans="1:30" x14ac:dyDescent="0.25">
      <c r="A798" s="1">
        <v>152231</v>
      </c>
      <c r="B798" s="1">
        <v>20019000</v>
      </c>
      <c r="C798" s="1">
        <v>9225664</v>
      </c>
      <c r="D798" s="1">
        <v>281151</v>
      </c>
      <c r="E798" s="1" t="s">
        <v>526</v>
      </c>
      <c r="F798" s="1">
        <v>34203085</v>
      </c>
      <c r="G798" s="1">
        <v>1.83</v>
      </c>
      <c r="H798" s="1">
        <v>54.568558721180629</v>
      </c>
      <c r="I798" s="1">
        <v>-26.484393215185008</v>
      </c>
      <c r="J798" s="1">
        <v>12.342745106209339</v>
      </c>
      <c r="K798" s="1">
        <v>-51.822087769256285</v>
      </c>
      <c r="L798" s="1">
        <v>49.565269624372718</v>
      </c>
      <c r="M798" s="1">
        <v>187.22749328613281</v>
      </c>
      <c r="N798" s="1">
        <v>0.71489184015447449</v>
      </c>
      <c r="O798" s="1">
        <v>0.9329846751933194</v>
      </c>
      <c r="P798" s="1">
        <v>0.66698313128487674</v>
      </c>
      <c r="Q798" s="1">
        <v>0.66099093350497151</v>
      </c>
      <c r="R798" s="1">
        <v>0.96533690096206171</v>
      </c>
      <c r="S798" s="1">
        <v>0.6380789393137094</v>
      </c>
      <c r="T798" s="1">
        <v>0.66698313128487674</v>
      </c>
      <c r="U798" s="1">
        <v>0.6380789393137094</v>
      </c>
      <c r="V798" s="1">
        <v>406.790663</v>
      </c>
      <c r="W798" s="1">
        <v>255.106009</v>
      </c>
      <c r="X798" s="1">
        <v>262.000766</v>
      </c>
      <c r="Y798" s="1">
        <v>74463.375599999999</v>
      </c>
      <c r="Z798" s="7">
        <v>2.4328755998</v>
      </c>
      <c r="AA798" s="7">
        <v>2.1181216561</v>
      </c>
      <c r="AB798" s="7" t="s">
        <v>444</v>
      </c>
      <c r="AC798" s="7" t="s">
        <v>445</v>
      </c>
      <c r="AD798" s="7">
        <v>2.3721159997000001</v>
      </c>
    </row>
    <row r="799" spans="1:30" x14ac:dyDescent="0.25">
      <c r="A799" s="1">
        <v>152232</v>
      </c>
      <c r="B799" s="1">
        <v>20019000</v>
      </c>
      <c r="C799" s="1">
        <v>9225670</v>
      </c>
      <c r="D799" s="1">
        <v>281152</v>
      </c>
      <c r="E799" s="1" t="s">
        <v>525</v>
      </c>
      <c r="F799" s="1">
        <v>34203085</v>
      </c>
      <c r="G799" s="1">
        <v>1.83</v>
      </c>
      <c r="H799" s="1">
        <v>57.75775858732117</v>
      </c>
      <c r="I799" s="1">
        <v>-31.5492456088582</v>
      </c>
      <c r="J799" s="1">
        <v>8.9991772449005829</v>
      </c>
      <c r="K799" s="1">
        <v>-54.510870903016738</v>
      </c>
      <c r="L799" s="1">
        <v>53.82647047746147</v>
      </c>
      <c r="M799" s="1">
        <v>195.00999450683594</v>
      </c>
      <c r="N799" s="1">
        <v>0.68942183615944608</v>
      </c>
      <c r="O799" s="1">
        <v>0.9329846751933194</v>
      </c>
      <c r="P799" s="1">
        <v>0.64322000788040268</v>
      </c>
      <c r="Q799" s="1">
        <v>0.63269092906605107</v>
      </c>
      <c r="R799" s="1">
        <v>0.96533690096206171</v>
      </c>
      <c r="S799" s="1">
        <v>0.61075990073142938</v>
      </c>
      <c r="T799" s="1">
        <v>0.64322000788040268</v>
      </c>
      <c r="U799" s="1">
        <v>0.61075990073142938</v>
      </c>
      <c r="V799" s="1">
        <v>406.790663</v>
      </c>
      <c r="W799" s="1">
        <v>255.106009</v>
      </c>
      <c r="X799" s="1">
        <v>262.000766</v>
      </c>
      <c r="Y799" s="1">
        <v>74463.375599999999</v>
      </c>
      <c r="Z799" s="7">
        <v>2.0484868813000001</v>
      </c>
      <c r="AA799" s="7">
        <v>1.8409912906999999</v>
      </c>
      <c r="AB799" s="7" t="s">
        <v>444</v>
      </c>
      <c r="AC799" s="7" t="s">
        <v>445</v>
      </c>
      <c r="AD799" s="7">
        <v>2.0915692957999998</v>
      </c>
    </row>
    <row r="800" spans="1:30" x14ac:dyDescent="0.25">
      <c r="A800" s="1">
        <v>156427</v>
      </c>
      <c r="B800" s="1">
        <v>20020000</v>
      </c>
      <c r="C800" s="1">
        <v>9225664</v>
      </c>
      <c r="D800" s="1">
        <v>281159</v>
      </c>
      <c r="E800" s="1" t="s">
        <v>526</v>
      </c>
      <c r="F800" s="1">
        <v>34203085</v>
      </c>
      <c r="G800" s="1">
        <v>1.83</v>
      </c>
      <c r="H800" s="1">
        <v>54.635102616028249</v>
      </c>
      <c r="I800" s="1">
        <v>-26.205183113538734</v>
      </c>
      <c r="J800" s="1">
        <v>12.631859469424931</v>
      </c>
      <c r="K800" s="1">
        <v>-51.886827487814202</v>
      </c>
      <c r="L800" s="1">
        <v>49.543716469129265</v>
      </c>
      <c r="M800" s="1">
        <v>187.22749328613281</v>
      </c>
      <c r="N800" s="1">
        <v>0.71489184015447449</v>
      </c>
      <c r="O800" s="1">
        <v>0.9329846751933194</v>
      </c>
      <c r="P800" s="1">
        <v>0.66698313128487674</v>
      </c>
      <c r="Q800" s="1">
        <v>0.66099093350497151</v>
      </c>
      <c r="R800" s="1">
        <v>0.96533690096206171</v>
      </c>
      <c r="S800" s="1">
        <v>0.6380789393137094</v>
      </c>
      <c r="T800" s="1">
        <v>0.66698313128487674</v>
      </c>
      <c r="U800" s="1">
        <v>0.6380789393137094</v>
      </c>
      <c r="V800" s="1">
        <v>406.790663</v>
      </c>
      <c r="W800" s="1">
        <v>255.106009</v>
      </c>
      <c r="X800" s="1">
        <v>262.000766</v>
      </c>
      <c r="Y800" s="1">
        <v>74463.375599999999</v>
      </c>
      <c r="Z800" s="7">
        <v>2.4343690143000001</v>
      </c>
      <c r="AA800" s="7">
        <v>2.1143238787</v>
      </c>
      <c r="AB800" s="7" t="s">
        <v>444</v>
      </c>
      <c r="AC800" s="7" t="s">
        <v>445</v>
      </c>
      <c r="AD800" s="7">
        <v>2.3679085765000001</v>
      </c>
    </row>
    <row r="801" spans="1:30" x14ac:dyDescent="0.25">
      <c r="A801" s="1">
        <v>156428</v>
      </c>
      <c r="B801" s="1">
        <v>20020000</v>
      </c>
      <c r="C801" s="1">
        <v>9225670</v>
      </c>
      <c r="D801" s="1">
        <v>281160</v>
      </c>
      <c r="E801" s="1" t="s">
        <v>525</v>
      </c>
      <c r="F801" s="1">
        <v>34203085</v>
      </c>
      <c r="G801" s="1">
        <v>1.83</v>
      </c>
      <c r="H801" s="1">
        <v>57.824685499990174</v>
      </c>
      <c r="I801" s="1">
        <v>-31.269905374408772</v>
      </c>
      <c r="J801" s="1">
        <v>9.2879063605269359</v>
      </c>
      <c r="K801" s="1">
        <v>-54.575739566876926</v>
      </c>
      <c r="L801" s="1">
        <v>53.786627644803175</v>
      </c>
      <c r="M801" s="1">
        <v>195.00999450683594</v>
      </c>
      <c r="N801" s="1">
        <v>0.68942183615944608</v>
      </c>
      <c r="O801" s="1">
        <v>0.9329846751933194</v>
      </c>
      <c r="P801" s="1">
        <v>0.64322000788040268</v>
      </c>
      <c r="Q801" s="1">
        <v>0.63269092906605107</v>
      </c>
      <c r="R801" s="1">
        <v>0.96533690096206171</v>
      </c>
      <c r="S801" s="1">
        <v>0.61075990073142938</v>
      </c>
      <c r="T801" s="1">
        <v>0.64322000788040268</v>
      </c>
      <c r="U801" s="1">
        <v>0.61075990073142938</v>
      </c>
      <c r="V801" s="1">
        <v>406.790663</v>
      </c>
      <c r="W801" s="1">
        <v>255.106009</v>
      </c>
      <c r="X801" s="1">
        <v>262.000766</v>
      </c>
      <c r="Y801" s="1">
        <v>74463.375599999999</v>
      </c>
      <c r="Z801" s="7">
        <v>2.0507450700000001</v>
      </c>
      <c r="AA801" s="7">
        <v>1.8377030969000001</v>
      </c>
      <c r="AB801" s="7" t="s">
        <v>444</v>
      </c>
      <c r="AC801" s="7" t="s">
        <v>445</v>
      </c>
      <c r="AD801" s="7">
        <v>2.0878946598999999</v>
      </c>
    </row>
    <row r="802" spans="1:30" x14ac:dyDescent="0.25">
      <c r="A802" s="1">
        <v>160623</v>
      </c>
      <c r="B802" s="1">
        <v>20021000</v>
      </c>
      <c r="C802" s="1">
        <v>9225664</v>
      </c>
      <c r="D802" s="1">
        <v>281167</v>
      </c>
      <c r="E802" s="1" t="s">
        <v>526</v>
      </c>
      <c r="F802" s="1">
        <v>34203085</v>
      </c>
      <c r="G802" s="1">
        <v>1.83</v>
      </c>
      <c r="H802" s="1">
        <v>54.92350201957111</v>
      </c>
      <c r="I802" s="1">
        <v>-25.651452349539539</v>
      </c>
      <c r="J802" s="1">
        <v>13.329141315590679</v>
      </c>
      <c r="K802" s="1">
        <v>-52.175825021254624</v>
      </c>
      <c r="L802" s="1">
        <v>49.62187079383763</v>
      </c>
      <c r="M802" s="1">
        <v>187.22749328613281</v>
      </c>
      <c r="N802" s="1">
        <v>0.71489184015447449</v>
      </c>
      <c r="O802" s="1">
        <v>0.9329846751933194</v>
      </c>
      <c r="P802" s="1">
        <v>0.66698313128487674</v>
      </c>
      <c r="Q802" s="1">
        <v>0.66099093350497151</v>
      </c>
      <c r="R802" s="1">
        <v>0.96533690096206171</v>
      </c>
      <c r="S802" s="1">
        <v>0.6380789393137094</v>
      </c>
      <c r="T802" s="1">
        <v>0.66698313128487674</v>
      </c>
      <c r="U802" s="1">
        <v>0.6380789393137094</v>
      </c>
      <c r="V802" s="1">
        <v>406.790663</v>
      </c>
      <c r="W802" s="1">
        <v>255.106009</v>
      </c>
      <c r="X802" s="1">
        <v>262.000766</v>
      </c>
      <c r="Y802" s="1">
        <v>74463.375599999999</v>
      </c>
      <c r="Z802" s="7">
        <v>2.4289598914999999</v>
      </c>
      <c r="AA802" s="7">
        <v>2.0979707854999998</v>
      </c>
      <c r="AB802" s="7" t="s">
        <v>444</v>
      </c>
      <c r="AC802" s="7" t="s">
        <v>445</v>
      </c>
      <c r="AD802" s="7">
        <v>2.3492540124999999</v>
      </c>
    </row>
    <row r="803" spans="1:30" x14ac:dyDescent="0.25">
      <c r="A803" s="1">
        <v>160624</v>
      </c>
      <c r="B803" s="1">
        <v>20021000</v>
      </c>
      <c r="C803" s="1">
        <v>9225670</v>
      </c>
      <c r="D803" s="1">
        <v>281168</v>
      </c>
      <c r="E803" s="1" t="s">
        <v>525</v>
      </c>
      <c r="F803" s="1">
        <v>34203085</v>
      </c>
      <c r="G803" s="1">
        <v>1.83</v>
      </c>
      <c r="H803" s="1">
        <v>58.113968467843577</v>
      </c>
      <c r="I803" s="1">
        <v>-30.715647393966243</v>
      </c>
      <c r="J803" s="1">
        <v>9.9843070024333755</v>
      </c>
      <c r="K803" s="1">
        <v>-54.865265373978183</v>
      </c>
      <c r="L803" s="1">
        <v>53.821903000873753</v>
      </c>
      <c r="M803" s="1">
        <v>195.00999450683594</v>
      </c>
      <c r="N803" s="1">
        <v>0.68942183615944608</v>
      </c>
      <c r="O803" s="1">
        <v>0.9329846751933194</v>
      </c>
      <c r="P803" s="1">
        <v>0.64322000788040268</v>
      </c>
      <c r="Q803" s="1">
        <v>0.63269092906605107</v>
      </c>
      <c r="R803" s="1">
        <v>0.96533690096206171</v>
      </c>
      <c r="S803" s="1">
        <v>0.61075990073142938</v>
      </c>
      <c r="T803" s="1">
        <v>0.64322000788040268</v>
      </c>
      <c r="U803" s="1">
        <v>0.61075990073142938</v>
      </c>
      <c r="V803" s="1">
        <v>406.790663</v>
      </c>
      <c r="W803" s="1">
        <v>255.106009</v>
      </c>
      <c r="X803" s="1">
        <v>262.000766</v>
      </c>
      <c r="Y803" s="1">
        <v>74463.375599999999</v>
      </c>
      <c r="Z803" s="7">
        <v>2.0487455844000002</v>
      </c>
      <c r="AA803" s="7">
        <v>1.8235774194000001</v>
      </c>
      <c r="AB803" s="7" t="s">
        <v>444</v>
      </c>
      <c r="AC803" s="7" t="s">
        <v>445</v>
      </c>
      <c r="AD803" s="7">
        <v>2.0715997383999998</v>
      </c>
    </row>
    <row r="804" spans="1:30" x14ac:dyDescent="0.25">
      <c r="A804" s="1">
        <v>164819</v>
      </c>
      <c r="B804" s="1">
        <v>20022000</v>
      </c>
      <c r="C804" s="1">
        <v>9225655</v>
      </c>
      <c r="D804" s="1">
        <v>281179</v>
      </c>
      <c r="E804" s="1" t="s">
        <v>524</v>
      </c>
      <c r="F804" s="1">
        <v>34203085</v>
      </c>
      <c r="G804" s="1">
        <v>1.83</v>
      </c>
      <c r="H804" s="1">
        <v>70.684182205350453</v>
      </c>
      <c r="I804" s="1">
        <v>-38.937120032224939</v>
      </c>
      <c r="J804" s="1">
        <v>7.8534452429511283</v>
      </c>
      <c r="K804" s="1">
        <v>-68.666549295797338</v>
      </c>
      <c r="L804" s="1">
        <v>67.103025230666788</v>
      </c>
      <c r="M804" s="1">
        <v>200.7550048828125</v>
      </c>
      <c r="N804" s="1">
        <v>0.67061998401988643</v>
      </c>
      <c r="O804" s="1">
        <v>0.9329846751933194</v>
      </c>
      <c r="P804" s="1">
        <v>0.62567816796894282</v>
      </c>
      <c r="Q804" s="1">
        <v>0.61179998224431809</v>
      </c>
      <c r="R804" s="1">
        <v>0.96533690096206171</v>
      </c>
      <c r="S804" s="1">
        <v>0.59059309886837441</v>
      </c>
      <c r="T804" s="1">
        <v>0.62567816796894282</v>
      </c>
      <c r="U804" s="1">
        <v>0.59059309886837441</v>
      </c>
      <c r="V804" s="1">
        <v>406.790663</v>
      </c>
      <c r="W804" s="1">
        <v>255.106009</v>
      </c>
      <c r="X804" s="1">
        <v>262.000766</v>
      </c>
      <c r="Y804" s="1">
        <v>74463.375599999999</v>
      </c>
      <c r="Z804" s="7">
        <v>1.3786447749999999</v>
      </c>
      <c r="AA804" s="7">
        <v>1.2581326595</v>
      </c>
      <c r="AB804" s="7" t="s">
        <v>444</v>
      </c>
      <c r="AC804" s="7" t="s">
        <v>445</v>
      </c>
      <c r="AD804" s="7">
        <v>1.3873073709999999</v>
      </c>
    </row>
    <row r="805" spans="1:30" x14ac:dyDescent="0.25">
      <c r="A805" s="1">
        <v>164820</v>
      </c>
      <c r="B805" s="1">
        <v>20022000</v>
      </c>
      <c r="C805" s="1">
        <v>9225670</v>
      </c>
      <c r="D805" s="1">
        <v>281180</v>
      </c>
      <c r="E805" s="1" t="s">
        <v>525</v>
      </c>
      <c r="F805" s="1">
        <v>34203085</v>
      </c>
      <c r="G805" s="1">
        <v>1.83</v>
      </c>
      <c r="H805" s="1">
        <v>56.326959994667511</v>
      </c>
      <c r="I805" s="1">
        <v>-33.285560276316154</v>
      </c>
      <c r="J805" s="1">
        <v>5.2898151062230179</v>
      </c>
      <c r="K805" s="1">
        <v>-53.334271467941811</v>
      </c>
      <c r="L805" s="1">
        <v>53.877286019654548</v>
      </c>
      <c r="M805" s="1">
        <v>195.00999450683594</v>
      </c>
      <c r="N805" s="1">
        <v>0.68942183615944608</v>
      </c>
      <c r="O805" s="1">
        <v>0.9329846751933194</v>
      </c>
      <c r="P805" s="1">
        <v>0.64322000788040268</v>
      </c>
      <c r="Q805" s="1">
        <v>0.63269092906605107</v>
      </c>
      <c r="R805" s="1">
        <v>0.96533690096206171</v>
      </c>
      <c r="S805" s="1">
        <v>0.61075990073142938</v>
      </c>
      <c r="T805" s="1">
        <v>0.64322000788040268</v>
      </c>
      <c r="U805" s="1">
        <v>0.61075990073142938</v>
      </c>
      <c r="V805" s="1">
        <v>406.790663</v>
      </c>
      <c r="W805" s="1">
        <v>255.106009</v>
      </c>
      <c r="X805" s="1">
        <v>262.000766</v>
      </c>
      <c r="Y805" s="1">
        <v>74463.375599999999</v>
      </c>
      <c r="Z805" s="7">
        <v>2.0456116342000001</v>
      </c>
      <c r="AA805" s="7">
        <v>1.913157201</v>
      </c>
      <c r="AB805" s="7" t="s">
        <v>444</v>
      </c>
      <c r="AC805" s="7" t="s">
        <v>445</v>
      </c>
      <c r="AD805" s="7">
        <v>2.1597719464999998</v>
      </c>
    </row>
    <row r="806" spans="1:30" x14ac:dyDescent="0.25">
      <c r="A806" s="1">
        <v>167931</v>
      </c>
      <c r="B806" s="1">
        <v>20024000</v>
      </c>
      <c r="C806" s="1">
        <v>9225655</v>
      </c>
      <c r="D806" s="1">
        <v>281188</v>
      </c>
      <c r="E806" s="1" t="s">
        <v>524</v>
      </c>
      <c r="F806" s="1">
        <v>34203085</v>
      </c>
      <c r="G806" s="1">
        <v>1.83</v>
      </c>
      <c r="H806" s="1">
        <v>71.495346923790606</v>
      </c>
      <c r="I806" s="1">
        <v>-44.665032923803665</v>
      </c>
      <c r="J806" s="1">
        <v>1.6482817985439713</v>
      </c>
      <c r="K806" s="1">
        <v>-67.892890737810063</v>
      </c>
      <c r="L806" s="1">
        <v>70.685843257510356</v>
      </c>
      <c r="M806" s="1">
        <v>200.7550048828125</v>
      </c>
      <c r="N806" s="1">
        <v>0.67061998401988643</v>
      </c>
      <c r="O806" s="1">
        <v>0.9329846751933194</v>
      </c>
      <c r="P806" s="1">
        <v>0.62567816796894282</v>
      </c>
      <c r="Q806" s="1">
        <v>0.61179998224431809</v>
      </c>
      <c r="R806" s="1">
        <v>0.96533690096206171</v>
      </c>
      <c r="S806" s="1">
        <v>0.59059309886837441</v>
      </c>
      <c r="T806" s="1">
        <v>0.62567816796894282</v>
      </c>
      <c r="U806" s="1">
        <v>0.59059309886837441</v>
      </c>
      <c r="V806" s="1">
        <v>406.790663</v>
      </c>
      <c r="W806" s="1">
        <v>255.106009</v>
      </c>
      <c r="X806" s="1">
        <v>262.000766</v>
      </c>
      <c r="Y806" s="1">
        <v>74463.375599999999</v>
      </c>
      <c r="Z806" s="7">
        <v>1.2580795954999999</v>
      </c>
      <c r="AA806" s="7">
        <v>1.2325125649999999</v>
      </c>
      <c r="AB806" s="7" t="s">
        <v>444</v>
      </c>
      <c r="AC806" s="7" t="s">
        <v>445</v>
      </c>
      <c r="AD806" s="7">
        <v>1.4145114089999999</v>
      </c>
    </row>
    <row r="807" spans="1:30" x14ac:dyDescent="0.25">
      <c r="A807" s="1">
        <v>171113</v>
      </c>
      <c r="B807" s="1">
        <v>20026000</v>
      </c>
      <c r="C807" s="1">
        <v>9225655</v>
      </c>
      <c r="D807" s="1">
        <v>281199</v>
      </c>
      <c r="E807" s="1" t="s">
        <v>524</v>
      </c>
      <c r="F807" s="1">
        <v>34203085</v>
      </c>
      <c r="G807" s="1">
        <v>1.83</v>
      </c>
      <c r="H807" s="1">
        <v>74.424340536626787</v>
      </c>
      <c r="I807" s="1">
        <v>-30.878287038499352</v>
      </c>
      <c r="J807" s="1">
        <v>18.68711829312867</v>
      </c>
      <c r="K807" s="1">
        <v>-71.868592140463761</v>
      </c>
      <c r="L807" s="1">
        <v>67.06282292610048</v>
      </c>
      <c r="M807" s="1">
        <v>200.7550048828125</v>
      </c>
      <c r="N807" s="1">
        <v>0.67061998401988643</v>
      </c>
      <c r="O807" s="1">
        <v>0.9329846751933194</v>
      </c>
      <c r="P807" s="1">
        <v>0.62567816796894282</v>
      </c>
      <c r="Q807" s="1">
        <v>0.61179998224431809</v>
      </c>
      <c r="R807" s="1">
        <v>0.96533690096206171</v>
      </c>
      <c r="S807" s="1">
        <v>0.59059309886837441</v>
      </c>
      <c r="T807" s="1">
        <v>0.62567816796894282</v>
      </c>
      <c r="U807" s="1">
        <v>0.59059309886837441</v>
      </c>
      <c r="V807" s="1">
        <v>406.790663</v>
      </c>
      <c r="W807" s="1">
        <v>255.106009</v>
      </c>
      <c r="X807" s="1">
        <v>262.000766</v>
      </c>
      <c r="Y807" s="1">
        <v>74463.375599999999</v>
      </c>
      <c r="Z807" s="7">
        <v>1.3800707066</v>
      </c>
      <c r="AA807" s="7">
        <v>1.1446513223999999</v>
      </c>
      <c r="AB807" s="7" t="s">
        <v>444</v>
      </c>
      <c r="AC807" s="7" t="s">
        <v>445</v>
      </c>
      <c r="AD807" s="7">
        <v>1.2809429599</v>
      </c>
    </row>
    <row r="808" spans="1:30" x14ac:dyDescent="0.25">
      <c r="A808" s="1">
        <v>171114</v>
      </c>
      <c r="B808" s="1">
        <v>20026000</v>
      </c>
      <c r="C808" s="1">
        <v>9225670</v>
      </c>
      <c r="D808" s="1">
        <v>281200</v>
      </c>
      <c r="E808" s="1" t="s">
        <v>525</v>
      </c>
      <c r="F808" s="1">
        <v>34203085</v>
      </c>
      <c r="G808" s="1">
        <v>1.83</v>
      </c>
      <c r="H808" s="1">
        <v>60.080757860843512</v>
      </c>
      <c r="I808" s="1">
        <v>-25.232167438774074</v>
      </c>
      <c r="J808" s="1">
        <v>16.109850330135259</v>
      </c>
      <c r="K808" s="1">
        <v>-56.530875865059087</v>
      </c>
      <c r="L808" s="1">
        <v>53.864354908416246</v>
      </c>
      <c r="M808" s="1">
        <v>195.00999450683594</v>
      </c>
      <c r="N808" s="1">
        <v>0.68942183615944608</v>
      </c>
      <c r="O808" s="1">
        <v>0.9329846751933194</v>
      </c>
      <c r="P808" s="1">
        <v>0.64322000788040268</v>
      </c>
      <c r="Q808" s="1">
        <v>0.63269092906605107</v>
      </c>
      <c r="R808" s="1">
        <v>0.96533690096206171</v>
      </c>
      <c r="S808" s="1">
        <v>0.61075990073142938</v>
      </c>
      <c r="T808" s="1">
        <v>0.64322000788040268</v>
      </c>
      <c r="U808" s="1">
        <v>0.61075990073142938</v>
      </c>
      <c r="V808" s="1">
        <v>406.790663</v>
      </c>
      <c r="W808" s="1">
        <v>255.106009</v>
      </c>
      <c r="X808" s="1">
        <v>262.000766</v>
      </c>
      <c r="Y808" s="1">
        <v>74463.375599999999</v>
      </c>
      <c r="Z808" s="7">
        <v>2.0463427883</v>
      </c>
      <c r="AA808" s="7">
        <v>1.7311454609000001</v>
      </c>
      <c r="AB808" s="7" t="s">
        <v>444</v>
      </c>
      <c r="AC808" s="7" t="s">
        <v>445</v>
      </c>
      <c r="AD808" s="7">
        <v>1.9810989514999999</v>
      </c>
    </row>
    <row r="809" spans="1:30" x14ac:dyDescent="0.25">
      <c r="A809" s="1">
        <v>174225</v>
      </c>
      <c r="B809" s="1">
        <v>20028000</v>
      </c>
      <c r="C809" s="1">
        <v>9225655</v>
      </c>
      <c r="D809" s="1">
        <v>281208</v>
      </c>
      <c r="E809" s="1" t="s">
        <v>524</v>
      </c>
      <c r="F809" s="1">
        <v>34203085</v>
      </c>
      <c r="G809" s="1">
        <v>1.83</v>
      </c>
      <c r="H809" s="1">
        <v>72.059039075368332</v>
      </c>
      <c r="I809" s="1">
        <v>-30.484115129410135</v>
      </c>
      <c r="J809" s="1">
        <v>16.706729446098141</v>
      </c>
      <c r="K809" s="1">
        <v>-69.104159558205566</v>
      </c>
      <c r="L809" s="1">
        <v>65.328069946201424</v>
      </c>
      <c r="M809" s="1">
        <v>200.7550048828125</v>
      </c>
      <c r="N809" s="1">
        <v>0.67061998401988643</v>
      </c>
      <c r="O809" s="1">
        <v>0.9329846751933194</v>
      </c>
      <c r="P809" s="1">
        <v>0.62567816796894282</v>
      </c>
      <c r="Q809" s="1">
        <v>0.61179998224431809</v>
      </c>
      <c r="R809" s="1">
        <v>0.96533690096206171</v>
      </c>
      <c r="S809" s="1">
        <v>0.59059309886837441</v>
      </c>
      <c r="T809" s="1">
        <v>0.62567816796894282</v>
      </c>
      <c r="U809" s="1">
        <v>0.59059309886837441</v>
      </c>
      <c r="V809" s="1">
        <v>406.790663</v>
      </c>
      <c r="W809" s="1">
        <v>255.106009</v>
      </c>
      <c r="X809" s="1">
        <v>262.000766</v>
      </c>
      <c r="Y809" s="1">
        <v>74463.375599999999</v>
      </c>
      <c r="Z809" s="7">
        <v>1.4432722485</v>
      </c>
      <c r="AA809" s="7">
        <v>1.2150484157999999</v>
      </c>
      <c r="AB809" s="7" t="s">
        <v>444</v>
      </c>
      <c r="AC809" s="7" t="s">
        <v>445</v>
      </c>
      <c r="AD809" s="7">
        <v>1.3721894647999999</v>
      </c>
    </row>
    <row r="810" spans="1:30" x14ac:dyDescent="0.25">
      <c r="A810" s="1">
        <v>176323</v>
      </c>
      <c r="B810" s="1">
        <v>20030000</v>
      </c>
      <c r="C810" s="1">
        <v>9225655</v>
      </c>
      <c r="D810" s="1">
        <v>281218</v>
      </c>
      <c r="E810" s="1" t="s">
        <v>524</v>
      </c>
      <c r="F810" s="1">
        <v>34203085</v>
      </c>
      <c r="G810" s="1">
        <v>1.83</v>
      </c>
      <c r="H810" s="1">
        <v>72.290603090758438</v>
      </c>
      <c r="I810" s="1">
        <v>-36.951581754828247</v>
      </c>
      <c r="J810" s="1">
        <v>10.670838038020747</v>
      </c>
      <c r="K810" s="1">
        <v>-69.5249232912997</v>
      </c>
      <c r="L810" s="1">
        <v>67.589921454958073</v>
      </c>
      <c r="M810" s="1">
        <v>200.7550048828125</v>
      </c>
      <c r="N810" s="1">
        <v>0.67061998401988643</v>
      </c>
      <c r="O810" s="1">
        <v>0.9329846751933194</v>
      </c>
      <c r="P810" s="1">
        <v>0.62567816796894282</v>
      </c>
      <c r="Q810" s="1">
        <v>0.61179998224431809</v>
      </c>
      <c r="R810" s="1">
        <v>0.96533690096206171</v>
      </c>
      <c r="S810" s="1">
        <v>0.59059309886837441</v>
      </c>
      <c r="T810" s="1">
        <v>0.62567816796894282</v>
      </c>
      <c r="U810" s="1">
        <v>0.59059309886837441</v>
      </c>
      <c r="V810" s="1">
        <v>406.790663</v>
      </c>
      <c r="W810" s="1">
        <v>255.106009</v>
      </c>
      <c r="X810" s="1">
        <v>262.000766</v>
      </c>
      <c r="Y810" s="1">
        <v>74463.375599999999</v>
      </c>
      <c r="Z810" s="7">
        <v>1.3615097771</v>
      </c>
      <c r="AA810" s="7">
        <v>1.2079530883</v>
      </c>
      <c r="AB810" s="7" t="s">
        <v>444</v>
      </c>
      <c r="AC810" s="7" t="s">
        <v>445</v>
      </c>
      <c r="AD810" s="7">
        <v>1.3578330117999999</v>
      </c>
    </row>
    <row r="811" spans="1:30" x14ac:dyDescent="0.25">
      <c r="A811" s="1">
        <v>178421</v>
      </c>
      <c r="B811" s="1">
        <v>20031000</v>
      </c>
      <c r="C811" s="1">
        <v>9225655</v>
      </c>
      <c r="D811" s="1">
        <v>281228</v>
      </c>
      <c r="E811" s="1" t="s">
        <v>524</v>
      </c>
      <c r="F811" s="1">
        <v>34203085</v>
      </c>
      <c r="G811" s="1">
        <v>1.83</v>
      </c>
      <c r="H811" s="1">
        <v>66.302651504516589</v>
      </c>
      <c r="I811" s="1">
        <v>-43.117684930243151</v>
      </c>
      <c r="J811" s="1">
        <v>-5.3366428749730396E-2</v>
      </c>
      <c r="K811" s="1">
        <v>-62.977148685102463</v>
      </c>
      <c r="L811" s="1">
        <v>66.329502873042316</v>
      </c>
      <c r="M811" s="1">
        <v>200.7550048828125</v>
      </c>
      <c r="N811" s="1">
        <v>0.67061998401988643</v>
      </c>
      <c r="O811" s="1">
        <v>0.9329846751933194</v>
      </c>
      <c r="P811" s="1">
        <v>0.62567816796894282</v>
      </c>
      <c r="Q811" s="1">
        <v>0.61179998224431809</v>
      </c>
      <c r="R811" s="1">
        <v>0.96533690096206171</v>
      </c>
      <c r="S811" s="1">
        <v>0.59059309886837441</v>
      </c>
      <c r="T811" s="1">
        <v>0.62567816796894282</v>
      </c>
      <c r="U811" s="1">
        <v>0.59059309886837441</v>
      </c>
      <c r="V811" s="1">
        <v>406.790663</v>
      </c>
      <c r="W811" s="1">
        <v>255.106009</v>
      </c>
      <c r="X811" s="1">
        <v>262.000766</v>
      </c>
      <c r="Y811" s="1">
        <v>74463.375599999999</v>
      </c>
      <c r="Z811" s="7">
        <v>1.4063840890999999</v>
      </c>
      <c r="AA811" s="7">
        <v>1.4073586308999999</v>
      </c>
      <c r="AB811" s="7" t="s">
        <v>444</v>
      </c>
      <c r="AC811" s="7">
        <v>3070.7468475999999</v>
      </c>
      <c r="AD811" s="7">
        <v>1.6029784247000001</v>
      </c>
    </row>
    <row r="812" spans="1:30" x14ac:dyDescent="0.25">
      <c r="A812" s="1">
        <v>181603</v>
      </c>
      <c r="B812" s="1">
        <v>20032000</v>
      </c>
      <c r="C812" s="1">
        <v>9225670</v>
      </c>
      <c r="D812" s="1">
        <v>281239</v>
      </c>
      <c r="E812" s="1" t="s">
        <v>525</v>
      </c>
      <c r="F812" s="1">
        <v>34203085</v>
      </c>
      <c r="G812" s="1">
        <v>1.83</v>
      </c>
      <c r="H812" s="1">
        <v>58.393414277946434</v>
      </c>
      <c r="I812" s="1">
        <v>-36.101159301304158</v>
      </c>
      <c r="J812" s="1">
        <v>4.6515479073236925</v>
      </c>
      <c r="K812" s="1">
        <v>-53.540298925663947</v>
      </c>
      <c r="L812" s="1">
        <v>56.213528774632259</v>
      </c>
      <c r="M812" s="1">
        <v>195.00999450683594</v>
      </c>
      <c r="N812" s="1">
        <v>0.68942183615944608</v>
      </c>
      <c r="O812" s="1">
        <v>0.9329846751933194</v>
      </c>
      <c r="P812" s="1">
        <v>0.64322000788040268</v>
      </c>
      <c r="Q812" s="1">
        <v>0.63269092906605107</v>
      </c>
      <c r="R812" s="1">
        <v>0.96533690096206171</v>
      </c>
      <c r="S812" s="1">
        <v>0.61075990073142938</v>
      </c>
      <c r="T812" s="1">
        <v>0.64322000788040268</v>
      </c>
      <c r="U812" s="1">
        <v>0.61075990073142938</v>
      </c>
      <c r="V812" s="1">
        <v>406.790663</v>
      </c>
      <c r="W812" s="1">
        <v>255.106009</v>
      </c>
      <c r="X812" s="1">
        <v>262.000766</v>
      </c>
      <c r="Y812" s="1">
        <v>74463.375599999999</v>
      </c>
      <c r="Z812" s="7">
        <v>1.9190355541999999</v>
      </c>
      <c r="AA812" s="7">
        <v>1.8100649901999999</v>
      </c>
      <c r="AB812" s="7" t="s">
        <v>444</v>
      </c>
      <c r="AC812" s="7" t="s">
        <v>445</v>
      </c>
      <c r="AD812" s="7">
        <v>2.1476128851</v>
      </c>
    </row>
    <row r="813" spans="1:30" x14ac:dyDescent="0.25">
      <c r="A813" s="1">
        <v>181604</v>
      </c>
      <c r="B813" s="1">
        <v>20032000</v>
      </c>
      <c r="C813" s="1">
        <v>9225664</v>
      </c>
      <c r="D813" s="1">
        <v>281238</v>
      </c>
      <c r="E813" s="1" t="s">
        <v>526</v>
      </c>
      <c r="F813" s="1">
        <v>34203085</v>
      </c>
      <c r="G813" s="1">
        <v>1.83</v>
      </c>
      <c r="H813" s="1">
        <v>55.204753389670074</v>
      </c>
      <c r="I813" s="1">
        <v>-31.036480774527305</v>
      </c>
      <c r="J813" s="1">
        <v>7.9945783691192638</v>
      </c>
      <c r="K813" s="1">
        <v>-50.851343763924909</v>
      </c>
      <c r="L813" s="1">
        <v>51.67545341641241</v>
      </c>
      <c r="M813" s="1">
        <v>187.22749328613281</v>
      </c>
      <c r="N813" s="1">
        <v>0.71489184015447449</v>
      </c>
      <c r="O813" s="1">
        <v>0.9329846751933194</v>
      </c>
      <c r="P813" s="1">
        <v>0.66698313128487674</v>
      </c>
      <c r="Q813" s="1">
        <v>0.66099093350497151</v>
      </c>
      <c r="R813" s="1">
        <v>0.96533690096206171</v>
      </c>
      <c r="S813" s="1">
        <v>0.6380789393137094</v>
      </c>
      <c r="T813" s="1">
        <v>0.66698313128487674</v>
      </c>
      <c r="U813" s="1">
        <v>0.6380789393137094</v>
      </c>
      <c r="V813" s="1">
        <v>406.790663</v>
      </c>
      <c r="W813" s="1">
        <v>255.106009</v>
      </c>
      <c r="X813" s="1">
        <v>262.000766</v>
      </c>
      <c r="Y813" s="1">
        <v>74463.375599999999</v>
      </c>
      <c r="Z813" s="7">
        <v>2.2926930185000001</v>
      </c>
      <c r="AA813" s="7">
        <v>2.0821875697999999</v>
      </c>
      <c r="AB813" s="7" t="s">
        <v>444</v>
      </c>
      <c r="AC813" s="7" t="s">
        <v>445</v>
      </c>
      <c r="AD813" s="7">
        <v>2.4364891539000002</v>
      </c>
    </row>
    <row r="814" spans="1:30" x14ac:dyDescent="0.25">
      <c r="A814" s="1">
        <v>184715</v>
      </c>
      <c r="B814" s="1">
        <v>20033000</v>
      </c>
      <c r="C814" s="1">
        <v>9225686</v>
      </c>
      <c r="D814" s="1">
        <v>281246</v>
      </c>
      <c r="E814" s="1" t="s">
        <v>527</v>
      </c>
      <c r="F814" s="1">
        <v>34203085</v>
      </c>
      <c r="G814" s="1">
        <v>1.83</v>
      </c>
      <c r="H814" s="1">
        <v>63.699745602804413</v>
      </c>
      <c r="I814" s="1">
        <v>-38.721098513670483</v>
      </c>
      <c r="J814" s="1">
        <v>4.1826631804748793</v>
      </c>
      <c r="K814" s="1">
        <v>-60.092252329791521</v>
      </c>
      <c r="L814" s="1">
        <v>61.715599113489155</v>
      </c>
      <c r="M814" s="1">
        <v>193.5625</v>
      </c>
      <c r="N814" s="1">
        <v>0.694159090909091</v>
      </c>
      <c r="O814" s="1">
        <v>0.9329846751933194</v>
      </c>
      <c r="P814" s="1">
        <v>0.64763979396430815</v>
      </c>
      <c r="Q814" s="1">
        <v>0.63795454545454544</v>
      </c>
      <c r="R814" s="1">
        <v>0.96533690096206171</v>
      </c>
      <c r="S814" s="1">
        <v>0.61584106386375159</v>
      </c>
      <c r="T814" s="1">
        <v>0.64763979396430815</v>
      </c>
      <c r="U814" s="1">
        <v>0.61584106386375159</v>
      </c>
      <c r="V814" s="1">
        <v>406.790663</v>
      </c>
      <c r="W814" s="1">
        <v>255.106009</v>
      </c>
      <c r="X814" s="1">
        <v>262.000766</v>
      </c>
      <c r="Y814" s="1">
        <v>74463.375599999999</v>
      </c>
      <c r="Z814" s="7">
        <v>1.6770671512999999</v>
      </c>
      <c r="AA814" s="7">
        <v>1.5936807368000001</v>
      </c>
      <c r="AB814" s="7" t="s">
        <v>444</v>
      </c>
      <c r="AC814" s="7" t="s">
        <v>445</v>
      </c>
      <c r="AD814" s="7">
        <v>1.8236938296</v>
      </c>
    </row>
    <row r="815" spans="1:30" x14ac:dyDescent="0.25">
      <c r="A815" s="1">
        <v>186813</v>
      </c>
      <c r="B815" s="1">
        <v>20034000</v>
      </c>
      <c r="C815" s="1">
        <v>9225686</v>
      </c>
      <c r="D815" s="1">
        <v>281253</v>
      </c>
      <c r="E815" s="1" t="s">
        <v>527</v>
      </c>
      <c r="F815" s="1">
        <v>34203085</v>
      </c>
      <c r="G815" s="1">
        <v>1.83</v>
      </c>
      <c r="H815" s="1">
        <v>59.357753174423522</v>
      </c>
      <c r="I815" s="1">
        <v>-28.665180039220719</v>
      </c>
      <c r="J815" s="1">
        <v>10.298380140842964</v>
      </c>
      <c r="K815" s="1">
        <v>-56.089043953664572</v>
      </c>
      <c r="L815" s="1">
        <v>54.937344881324769</v>
      </c>
      <c r="M815" s="1">
        <v>193.5625</v>
      </c>
      <c r="N815" s="1">
        <v>0.694159090909091</v>
      </c>
      <c r="O815" s="1">
        <v>0.9329846751933194</v>
      </c>
      <c r="P815" s="1">
        <v>0.64763979396430815</v>
      </c>
      <c r="Q815" s="1">
        <v>0.63795454545454544</v>
      </c>
      <c r="R815" s="1">
        <v>0.96533690096206171</v>
      </c>
      <c r="S815" s="1">
        <v>0.61584106386375159</v>
      </c>
      <c r="T815" s="1">
        <v>0.64763979396430815</v>
      </c>
      <c r="U815" s="1">
        <v>0.61584106386375159</v>
      </c>
      <c r="V815" s="1">
        <v>406.790663</v>
      </c>
      <c r="W815" s="1">
        <v>255.106009</v>
      </c>
      <c r="X815" s="1">
        <v>262.000766</v>
      </c>
      <c r="Y815" s="1">
        <v>74463.375599999999</v>
      </c>
      <c r="Z815" s="7">
        <v>2.0073678198999998</v>
      </c>
      <c r="AA815" s="7">
        <v>1.7834072934</v>
      </c>
      <c r="AB815" s="7" t="s">
        <v>444</v>
      </c>
      <c r="AC815" s="7" t="s">
        <v>445</v>
      </c>
      <c r="AD815" s="7">
        <v>2.0252275694000001</v>
      </c>
    </row>
    <row r="816" spans="1:30" x14ac:dyDescent="0.25">
      <c r="A816" s="1">
        <v>188911</v>
      </c>
      <c r="B816" s="1">
        <v>20035000</v>
      </c>
      <c r="C816" s="1">
        <v>9225686</v>
      </c>
      <c r="D816" s="1">
        <v>281260</v>
      </c>
      <c r="E816" s="1" t="s">
        <v>527</v>
      </c>
      <c r="F816" s="1">
        <v>34203085</v>
      </c>
      <c r="G816" s="1">
        <v>1.83</v>
      </c>
      <c r="H816" s="1">
        <v>61.439444660122632</v>
      </c>
      <c r="I816" s="1">
        <v>-34.114654649166503</v>
      </c>
      <c r="J816" s="1">
        <v>6.8125500893431541</v>
      </c>
      <c r="K816" s="1">
        <v>-57.996825834041886</v>
      </c>
      <c r="L816" s="1">
        <v>58.332592896290599</v>
      </c>
      <c r="M816" s="1">
        <v>193.5625</v>
      </c>
      <c r="N816" s="1">
        <v>0.694159090909091</v>
      </c>
      <c r="O816" s="1">
        <v>0.9329846751933194</v>
      </c>
      <c r="P816" s="1">
        <v>0.64763979396430815</v>
      </c>
      <c r="Q816" s="1">
        <v>0.63795454545454544</v>
      </c>
      <c r="R816" s="1">
        <v>0.96533690096206171</v>
      </c>
      <c r="S816" s="1">
        <v>0.61584106386375159</v>
      </c>
      <c r="T816" s="1">
        <v>0.64763979396430815</v>
      </c>
      <c r="U816" s="1">
        <v>0.61584106386375159</v>
      </c>
      <c r="V816" s="1">
        <v>406.790663</v>
      </c>
      <c r="W816" s="1">
        <v>255.106009</v>
      </c>
      <c r="X816" s="1">
        <v>262.000766</v>
      </c>
      <c r="Y816" s="1">
        <v>74463.375599999999</v>
      </c>
      <c r="Z816" s="7">
        <v>1.8323240046</v>
      </c>
      <c r="AA816" s="7">
        <v>1.6890998774999999</v>
      </c>
      <c r="AB816" s="7" t="s">
        <v>444</v>
      </c>
      <c r="AC816" s="7" t="s">
        <v>445</v>
      </c>
      <c r="AD816" s="7">
        <v>1.925713945</v>
      </c>
    </row>
    <row r="817" spans="1:30" x14ac:dyDescent="0.25">
      <c r="A817" s="1">
        <v>191009</v>
      </c>
      <c r="B817" s="1">
        <v>20036000</v>
      </c>
      <c r="C817" s="1">
        <v>9225686</v>
      </c>
      <c r="D817" s="1">
        <v>281267</v>
      </c>
      <c r="E817" s="1" t="s">
        <v>527</v>
      </c>
      <c r="F817" s="1">
        <v>34203085</v>
      </c>
      <c r="G817" s="1">
        <v>1.83</v>
      </c>
      <c r="H817" s="1">
        <v>62.533711798415098</v>
      </c>
      <c r="I817" s="1">
        <v>-34.953924024730981</v>
      </c>
      <c r="J817" s="1">
        <v>6.7698558709600922</v>
      </c>
      <c r="K817" s="1">
        <v>-59.035368814603757</v>
      </c>
      <c r="L817" s="1">
        <v>59.438990719041371</v>
      </c>
      <c r="M817" s="1">
        <v>193.5625</v>
      </c>
      <c r="N817" s="1">
        <v>0.694159090909091</v>
      </c>
      <c r="O817" s="1">
        <v>0.9329846751933194</v>
      </c>
      <c r="P817" s="1">
        <v>0.64763979396430815</v>
      </c>
      <c r="Q817" s="1">
        <v>0.63795454545454544</v>
      </c>
      <c r="R817" s="1">
        <v>0.96533690096206171</v>
      </c>
      <c r="S817" s="1">
        <v>0.61584106386375159</v>
      </c>
      <c r="T817" s="1">
        <v>0.64763979396430815</v>
      </c>
      <c r="U817" s="1">
        <v>0.61584106386375159</v>
      </c>
      <c r="V817" s="1">
        <v>406.790663</v>
      </c>
      <c r="W817" s="1">
        <v>255.106009</v>
      </c>
      <c r="X817" s="1">
        <v>262.000766</v>
      </c>
      <c r="Y817" s="1">
        <v>74463.375599999999</v>
      </c>
      <c r="Z817" s="7">
        <v>1.7796031041</v>
      </c>
      <c r="AA817" s="7">
        <v>1.642043761</v>
      </c>
      <c r="AB817" s="7" t="s">
        <v>444</v>
      </c>
      <c r="AC817" s="7" t="s">
        <v>445</v>
      </c>
      <c r="AD817" s="7">
        <v>1.8742451435</v>
      </c>
    </row>
    <row r="818" spans="1:30" x14ac:dyDescent="0.25">
      <c r="A818" s="1">
        <v>193107</v>
      </c>
      <c r="B818" s="1">
        <v>20091000</v>
      </c>
      <c r="C818" s="1">
        <v>9225686</v>
      </c>
      <c r="D818" s="1">
        <v>281317</v>
      </c>
      <c r="E818" s="1" t="s">
        <v>527</v>
      </c>
      <c r="F818" s="1">
        <v>34203085</v>
      </c>
      <c r="G818" s="1">
        <v>1.83</v>
      </c>
      <c r="H818" s="1">
        <v>57.301875807409587</v>
      </c>
      <c r="I818" s="1">
        <v>-31.91488096981778</v>
      </c>
      <c r="J818" s="1">
        <v>5.9882026528029328</v>
      </c>
      <c r="K818" s="1">
        <v>-54.584806306097377</v>
      </c>
      <c r="L818" s="1">
        <v>54.554872299760902</v>
      </c>
      <c r="M818" s="1">
        <v>193.5625</v>
      </c>
      <c r="N818" s="1">
        <v>0.694159090909091</v>
      </c>
      <c r="O818" s="1">
        <v>0.9329846751933194</v>
      </c>
      <c r="P818" s="1">
        <v>0.64763979396430815</v>
      </c>
      <c r="Q818" s="1">
        <v>0.63795454545454544</v>
      </c>
      <c r="R818" s="1">
        <v>0.96533690096206171</v>
      </c>
      <c r="S818" s="1">
        <v>0.61584106386375159</v>
      </c>
      <c r="T818" s="1">
        <v>0.64763979396430815</v>
      </c>
      <c r="U818" s="1">
        <v>0.61584106386375159</v>
      </c>
      <c r="V818" s="1">
        <v>406.790663</v>
      </c>
      <c r="W818" s="1">
        <v>255.106009</v>
      </c>
      <c r="X818" s="1">
        <v>262.000766</v>
      </c>
      <c r="Y818" s="1">
        <v>74463.375599999999</v>
      </c>
      <c r="Z818" s="7">
        <v>2.0284518346999998</v>
      </c>
      <c r="AA818" s="7">
        <v>1.8832704127</v>
      </c>
      <c r="AB818" s="7" t="s">
        <v>444</v>
      </c>
      <c r="AC818" s="7" t="s">
        <v>445</v>
      </c>
      <c r="AD818" s="7">
        <v>2.1085962119000001</v>
      </c>
    </row>
    <row r="819" spans="1:30" x14ac:dyDescent="0.25">
      <c r="A819" s="1">
        <v>195205</v>
      </c>
      <c r="B819" s="1">
        <v>20092000</v>
      </c>
      <c r="C819" s="1">
        <v>9225655</v>
      </c>
      <c r="D819" s="1">
        <v>281325</v>
      </c>
      <c r="E819" s="1" t="s">
        <v>524</v>
      </c>
      <c r="F819" s="1">
        <v>34203085</v>
      </c>
      <c r="G819" s="1">
        <v>1.83</v>
      </c>
      <c r="H819" s="1">
        <v>67.424881633328852</v>
      </c>
      <c r="I819" s="1">
        <v>-39.438271983318501</v>
      </c>
      <c r="J819" s="1">
        <v>4.0117975709469711</v>
      </c>
      <c r="K819" s="1">
        <v>-63.908092701911094</v>
      </c>
      <c r="L819" s="1">
        <v>65.51159919068138</v>
      </c>
      <c r="M819" s="1">
        <v>200.7550048828125</v>
      </c>
      <c r="N819" s="1">
        <v>0.67061998401988643</v>
      </c>
      <c r="O819" s="1">
        <v>0.9329846751933194</v>
      </c>
      <c r="P819" s="1">
        <v>0.62567816796894282</v>
      </c>
      <c r="Q819" s="1">
        <v>0.61179998224431809</v>
      </c>
      <c r="R819" s="1">
        <v>0.96533690096206171</v>
      </c>
      <c r="S819" s="1">
        <v>0.59059309886837441</v>
      </c>
      <c r="T819" s="1">
        <v>0.62567816796894282</v>
      </c>
      <c r="U819" s="1">
        <v>0.59059309886837441</v>
      </c>
      <c r="V819" s="1">
        <v>406.790663</v>
      </c>
      <c r="W819" s="1">
        <v>255.106009</v>
      </c>
      <c r="X819" s="1">
        <v>262.000766</v>
      </c>
      <c r="Y819" s="1">
        <v>74463.375599999999</v>
      </c>
      <c r="Z819" s="7">
        <v>1.4364274773000001</v>
      </c>
      <c r="AA819" s="7">
        <v>1.3672901824999999</v>
      </c>
      <c r="AB819" s="7" t="s">
        <v>444</v>
      </c>
      <c r="AC819" s="7" t="s">
        <v>445</v>
      </c>
      <c r="AD819" s="7">
        <v>1.5650610486000001</v>
      </c>
    </row>
    <row r="820" spans="1:30" x14ac:dyDescent="0.25">
      <c r="A820" s="1">
        <v>198387</v>
      </c>
      <c r="B820" s="1">
        <v>21001000</v>
      </c>
      <c r="C820" s="1">
        <v>9225655</v>
      </c>
      <c r="D820" s="1">
        <v>281344</v>
      </c>
      <c r="E820" s="1" t="s">
        <v>524</v>
      </c>
      <c r="F820" s="1">
        <v>34203085</v>
      </c>
      <c r="G820" s="1">
        <v>1.83</v>
      </c>
      <c r="H820" s="1">
        <v>71.02986280313047</v>
      </c>
      <c r="I820" s="1">
        <v>-40.773310196753513</v>
      </c>
      <c r="J820" s="1">
        <v>6.2153237625796436</v>
      </c>
      <c r="K820" s="1">
        <v>-67.727456194133239</v>
      </c>
      <c r="L820" s="1">
        <v>68.135155850739338</v>
      </c>
      <c r="M820" s="1">
        <v>200.7550048828125</v>
      </c>
      <c r="N820" s="1">
        <v>0.67061998401988643</v>
      </c>
      <c r="O820" s="1">
        <v>0.9329846751933194</v>
      </c>
      <c r="P820" s="1">
        <v>0.62567816796894282</v>
      </c>
      <c r="Q820" s="1">
        <v>0.61179998224431809</v>
      </c>
      <c r="R820" s="1">
        <v>0.96533690096206171</v>
      </c>
      <c r="S820" s="1">
        <v>0.59059309886837441</v>
      </c>
      <c r="T820" s="1">
        <v>0.62567816796894282</v>
      </c>
      <c r="U820" s="1">
        <v>0.59059309886837441</v>
      </c>
      <c r="V820" s="1">
        <v>406.790663</v>
      </c>
      <c r="W820" s="1">
        <v>255.106009</v>
      </c>
      <c r="X820" s="1">
        <v>262.000766</v>
      </c>
      <c r="Y820" s="1">
        <v>74463.375599999999</v>
      </c>
      <c r="Z820" s="7">
        <v>1.3426123909000001</v>
      </c>
      <c r="AA820" s="7">
        <v>1.2471430190999999</v>
      </c>
      <c r="AB820" s="7" t="s">
        <v>444</v>
      </c>
      <c r="AC820" s="7" t="s">
        <v>445</v>
      </c>
      <c r="AD820" s="7">
        <v>1.4204092179000001</v>
      </c>
    </row>
    <row r="821" spans="1:30" x14ac:dyDescent="0.25">
      <c r="A821" s="1">
        <v>198388</v>
      </c>
      <c r="B821" s="1">
        <v>21001000</v>
      </c>
      <c r="C821" s="1">
        <v>9225686</v>
      </c>
      <c r="D821" s="1">
        <v>281345</v>
      </c>
      <c r="E821" s="1" t="s">
        <v>527</v>
      </c>
      <c r="F821" s="1">
        <v>34203085</v>
      </c>
      <c r="G821" s="1">
        <v>1.83</v>
      </c>
      <c r="H821" s="1">
        <v>61.042766981347469</v>
      </c>
      <c r="I821" s="1">
        <v>-36.383799076653204</v>
      </c>
      <c r="J821" s="1">
        <v>3.705220737555563</v>
      </c>
      <c r="K821" s="1">
        <v>-57.992518449137947</v>
      </c>
      <c r="L821" s="1">
        <v>59.27707344822133</v>
      </c>
      <c r="M821" s="1">
        <v>193.5625</v>
      </c>
      <c r="N821" s="1">
        <v>0.694159090909091</v>
      </c>
      <c r="O821" s="1">
        <v>0.9329846751933194</v>
      </c>
      <c r="P821" s="1">
        <v>0.64763979396430815</v>
      </c>
      <c r="Q821" s="1">
        <v>0.63795454545454544</v>
      </c>
      <c r="R821" s="1">
        <v>0.96533690096206171</v>
      </c>
      <c r="S821" s="1">
        <v>0.61584106386375159</v>
      </c>
      <c r="T821" s="1">
        <v>0.64763979396430815</v>
      </c>
      <c r="U821" s="1">
        <v>0.61584106386375159</v>
      </c>
      <c r="V821" s="1">
        <v>406.790663</v>
      </c>
      <c r="W821" s="1">
        <v>255.106009</v>
      </c>
      <c r="X821" s="1">
        <v>262.000766</v>
      </c>
      <c r="Y821" s="1">
        <v>74463.375599999999</v>
      </c>
      <c r="Z821" s="7">
        <v>1.7871956812000001</v>
      </c>
      <c r="AA821" s="7">
        <v>1.7065746078999999</v>
      </c>
      <c r="AB821" s="7" t="s">
        <v>444</v>
      </c>
      <c r="AC821" s="7" t="s">
        <v>445</v>
      </c>
      <c r="AD821" s="7">
        <v>1.925931252</v>
      </c>
    </row>
    <row r="822" spans="1:30" x14ac:dyDescent="0.25">
      <c r="A822" s="1">
        <v>201499</v>
      </c>
      <c r="B822" s="1">
        <v>21002000</v>
      </c>
      <c r="C822" s="1">
        <v>9225655</v>
      </c>
      <c r="D822" s="1">
        <v>281353</v>
      </c>
      <c r="E822" s="1" t="s">
        <v>524</v>
      </c>
      <c r="F822" s="1">
        <v>34203085</v>
      </c>
      <c r="G822" s="1">
        <v>1.83</v>
      </c>
      <c r="H822" s="1">
        <v>67.84829225901737</v>
      </c>
      <c r="I822" s="1">
        <v>-37.694619436799769</v>
      </c>
      <c r="J822" s="1">
        <v>6.857313322512125</v>
      </c>
      <c r="K822" s="1">
        <v>-64.683331016805454</v>
      </c>
      <c r="L822" s="1">
        <v>64.692829723921434</v>
      </c>
      <c r="M822" s="1">
        <v>200.7550048828125</v>
      </c>
      <c r="N822" s="1">
        <v>0.67061998401988643</v>
      </c>
      <c r="O822" s="1">
        <v>0.9329846751933194</v>
      </c>
      <c r="P822" s="1">
        <v>0.62567816796894282</v>
      </c>
      <c r="Q822" s="1">
        <v>0.61179998224431809</v>
      </c>
      <c r="R822" s="1">
        <v>0.96533690096206171</v>
      </c>
      <c r="S822" s="1">
        <v>0.59059309886837441</v>
      </c>
      <c r="T822" s="1">
        <v>0.62567816796894282</v>
      </c>
      <c r="U822" s="1">
        <v>0.59059309886837441</v>
      </c>
      <c r="V822" s="1">
        <v>406.790663</v>
      </c>
      <c r="W822" s="1">
        <v>255.106009</v>
      </c>
      <c r="X822" s="1">
        <v>262.000766</v>
      </c>
      <c r="Y822" s="1">
        <v>74463.375599999999</v>
      </c>
      <c r="Z822" s="7">
        <v>1.4672635441999999</v>
      </c>
      <c r="AA822" s="7">
        <v>1.3525169909999999</v>
      </c>
      <c r="AB822" s="7" t="s">
        <v>444</v>
      </c>
      <c r="AC822" s="7" t="s">
        <v>445</v>
      </c>
      <c r="AD822" s="7">
        <v>1.5343184511000001</v>
      </c>
    </row>
    <row r="823" spans="1:30" x14ac:dyDescent="0.25">
      <c r="A823" s="1">
        <v>204681</v>
      </c>
      <c r="B823" s="1">
        <v>26001000</v>
      </c>
      <c r="C823" s="1">
        <v>9225686</v>
      </c>
      <c r="D823" s="1">
        <v>281373</v>
      </c>
      <c r="E823" s="1" t="s">
        <v>527</v>
      </c>
      <c r="F823" s="1">
        <v>34203085</v>
      </c>
      <c r="G823" s="1">
        <v>1.83</v>
      </c>
      <c r="H823" s="1">
        <v>60.960269896695038</v>
      </c>
      <c r="I823" s="1">
        <v>-36.076879551765018</v>
      </c>
      <c r="J823" s="1">
        <v>3.9816866477729675</v>
      </c>
      <c r="K823" s="1">
        <v>-57.902630328273283</v>
      </c>
      <c r="L823" s="1">
        <v>59.070162576859296</v>
      </c>
      <c r="M823" s="1">
        <v>193.5625</v>
      </c>
      <c r="N823" s="1">
        <v>0.694159090909091</v>
      </c>
      <c r="O823" s="1">
        <v>0.9329846751933194</v>
      </c>
      <c r="P823" s="1">
        <v>0.64763979396430815</v>
      </c>
      <c r="Q823" s="1">
        <v>0.63795454545454544</v>
      </c>
      <c r="R823" s="1">
        <v>0.96533690096206171</v>
      </c>
      <c r="S823" s="1">
        <v>0.61584106386375159</v>
      </c>
      <c r="T823" s="1">
        <v>0.64763979396430815</v>
      </c>
      <c r="U823" s="1">
        <v>0.61584106386375159</v>
      </c>
      <c r="V823" s="1">
        <v>406.790663</v>
      </c>
      <c r="W823" s="1">
        <v>255.106009</v>
      </c>
      <c r="X823" s="1">
        <v>262.000766</v>
      </c>
      <c r="Y823" s="1">
        <v>74463.375599999999</v>
      </c>
      <c r="Z823" s="7">
        <v>1.7969586658000001</v>
      </c>
      <c r="AA823" s="7">
        <v>1.7102373954000001</v>
      </c>
      <c r="AB823" s="7" t="s">
        <v>444</v>
      </c>
      <c r="AC823" s="7" t="s">
        <v>445</v>
      </c>
      <c r="AD823" s="7">
        <v>1.9304734716</v>
      </c>
    </row>
    <row r="824" spans="1:30" x14ac:dyDescent="0.25">
      <c r="A824" s="1">
        <v>204682</v>
      </c>
      <c r="B824" s="1">
        <v>26001000</v>
      </c>
      <c r="C824" s="1">
        <v>9225655</v>
      </c>
      <c r="D824" s="1">
        <v>281372</v>
      </c>
      <c r="E824" s="1" t="s">
        <v>524</v>
      </c>
      <c r="F824" s="1">
        <v>34203085</v>
      </c>
      <c r="G824" s="1">
        <v>1.83</v>
      </c>
      <c r="H824" s="1">
        <v>70.947328553077497</v>
      </c>
      <c r="I824" s="1">
        <v>-40.463627071501691</v>
      </c>
      <c r="J824" s="1">
        <v>6.4918268381975945</v>
      </c>
      <c r="K824" s="1">
        <v>-67.640331673632218</v>
      </c>
      <c r="L824" s="1">
        <v>67.934462632897009</v>
      </c>
      <c r="M824" s="1">
        <v>200.7550048828125</v>
      </c>
      <c r="N824" s="1">
        <v>0.67061998401988643</v>
      </c>
      <c r="O824" s="1">
        <v>0.9329846751933194</v>
      </c>
      <c r="P824" s="1">
        <v>0.62567816796894282</v>
      </c>
      <c r="Q824" s="1">
        <v>0.61179998224431809</v>
      </c>
      <c r="R824" s="1">
        <v>0.96533690096206171</v>
      </c>
      <c r="S824" s="1">
        <v>0.59059309886837441</v>
      </c>
      <c r="T824" s="1">
        <v>0.62567816796894282</v>
      </c>
      <c r="U824" s="1">
        <v>0.59059309886837441</v>
      </c>
      <c r="V824" s="1">
        <v>406.790663</v>
      </c>
      <c r="W824" s="1">
        <v>255.106009</v>
      </c>
      <c r="X824" s="1">
        <v>262.000766</v>
      </c>
      <c r="Y824" s="1">
        <v>74463.375599999999</v>
      </c>
      <c r="Z824" s="7">
        <v>1.3495329787000001</v>
      </c>
      <c r="AA824" s="7">
        <v>1.2497571593000001</v>
      </c>
      <c r="AB824" s="7" t="s">
        <v>444</v>
      </c>
      <c r="AC824" s="7" t="s">
        <v>445</v>
      </c>
      <c r="AD824" s="7">
        <v>1.4235268400000001</v>
      </c>
    </row>
    <row r="825" spans="1:30" x14ac:dyDescent="0.25">
      <c r="A825" s="1">
        <v>207793</v>
      </c>
      <c r="B825" s="1">
        <v>26002000</v>
      </c>
      <c r="C825" s="1">
        <v>9225655</v>
      </c>
      <c r="D825" s="1">
        <v>281381</v>
      </c>
      <c r="E825" s="1" t="s">
        <v>524</v>
      </c>
      <c r="F825" s="1">
        <v>34203085</v>
      </c>
      <c r="G825" s="1">
        <v>1.83</v>
      </c>
      <c r="H825" s="1">
        <v>67.609236106727636</v>
      </c>
      <c r="I825" s="1">
        <v>-37.381747727109726</v>
      </c>
      <c r="J825" s="1">
        <v>7.0571576890294114</v>
      </c>
      <c r="K825" s="1">
        <v>-64.442569646114109</v>
      </c>
      <c r="L825" s="1">
        <v>64.371481985754116</v>
      </c>
      <c r="M825" s="1">
        <v>200.7550048828125</v>
      </c>
      <c r="N825" s="1">
        <v>0.67061998401988643</v>
      </c>
      <c r="O825" s="1">
        <v>0.9329846751933194</v>
      </c>
      <c r="P825" s="1">
        <v>0.62567816796894282</v>
      </c>
      <c r="Q825" s="1">
        <v>0.61179998224431809</v>
      </c>
      <c r="R825" s="1">
        <v>0.96533690096206171</v>
      </c>
      <c r="S825" s="1">
        <v>0.59059309886837441</v>
      </c>
      <c r="T825" s="1">
        <v>0.62567816796894282</v>
      </c>
      <c r="U825" s="1">
        <v>0.59059309886837441</v>
      </c>
      <c r="V825" s="1">
        <v>406.790663</v>
      </c>
      <c r="W825" s="1">
        <v>255.106009</v>
      </c>
      <c r="X825" s="1">
        <v>262.000766</v>
      </c>
      <c r="Y825" s="1">
        <v>74463.375599999999</v>
      </c>
      <c r="Z825" s="7">
        <v>1.4795803270000001</v>
      </c>
      <c r="AA825" s="7">
        <v>1.3608351394</v>
      </c>
      <c r="AB825" s="7" t="s">
        <v>444</v>
      </c>
      <c r="AC825" s="7" t="s">
        <v>445</v>
      </c>
      <c r="AD825" s="7">
        <v>1.5437868195</v>
      </c>
    </row>
    <row r="826" spans="1:30" x14ac:dyDescent="0.25">
      <c r="A826" s="1">
        <v>209891</v>
      </c>
      <c r="B826" s="1">
        <v>20050006</v>
      </c>
      <c r="C826" s="1">
        <v>9225655</v>
      </c>
      <c r="D826" s="1">
        <v>281272</v>
      </c>
      <c r="E826" s="1" t="s">
        <v>524</v>
      </c>
      <c r="F826" s="1">
        <v>34203085</v>
      </c>
      <c r="G826" s="1">
        <v>1.83</v>
      </c>
      <c r="H826" s="1">
        <v>71.796968305350887</v>
      </c>
      <c r="I826" s="1">
        <v>-43.360373189606101</v>
      </c>
      <c r="J826" s="1">
        <v>4.3255926477468734</v>
      </c>
      <c r="K826" s="1">
        <v>-67.355622145912321</v>
      </c>
      <c r="L826" s="1">
        <v>69.735178846477439</v>
      </c>
      <c r="M826" s="1">
        <v>200.7550048828125</v>
      </c>
      <c r="N826" s="1">
        <v>0.67061998401988643</v>
      </c>
      <c r="O826" s="1">
        <v>0.9329846751933194</v>
      </c>
      <c r="P826" s="1">
        <v>0.62567816796894282</v>
      </c>
      <c r="Q826" s="1">
        <v>0.61179998224431809</v>
      </c>
      <c r="R826" s="1">
        <v>0.96533690096206171</v>
      </c>
      <c r="S826" s="1">
        <v>0.59059309886837441</v>
      </c>
      <c r="T826" s="1">
        <v>0.62567816796894282</v>
      </c>
      <c r="U826" s="1">
        <v>0.59059309886837441</v>
      </c>
      <c r="V826" s="1">
        <v>406.790663</v>
      </c>
      <c r="W826" s="1">
        <v>255.106009</v>
      </c>
      <c r="X826" s="1">
        <v>262.000766</v>
      </c>
      <c r="Y826" s="1">
        <v>74463.375599999999</v>
      </c>
      <c r="Z826" s="7">
        <v>1.2888628521000001</v>
      </c>
      <c r="AA826" s="7">
        <v>1.2231337077</v>
      </c>
      <c r="AB826" s="7" t="s">
        <v>444</v>
      </c>
      <c r="AC826" s="7" t="s">
        <v>445</v>
      </c>
      <c r="AD826" s="7">
        <v>1.4337709913000001</v>
      </c>
    </row>
    <row r="827" spans="1:30" x14ac:dyDescent="0.25">
      <c r="A827" s="1">
        <v>211989</v>
      </c>
      <c r="B827" s="1">
        <v>20051006</v>
      </c>
      <c r="C827" s="1">
        <v>9225655</v>
      </c>
      <c r="D827" s="1">
        <v>281277</v>
      </c>
      <c r="E827" s="1" t="s">
        <v>524</v>
      </c>
      <c r="F827" s="1">
        <v>34203085</v>
      </c>
      <c r="G827" s="1">
        <v>1.83</v>
      </c>
      <c r="H827" s="1">
        <v>67.717174550321502</v>
      </c>
      <c r="I827" s="1">
        <v>-35.019142891539758</v>
      </c>
      <c r="J827" s="1">
        <v>9.6168816879370063</v>
      </c>
      <c r="K827" s="1">
        <v>-64.798821884403182</v>
      </c>
      <c r="L827" s="1">
        <v>63.45767185737644</v>
      </c>
      <c r="M827" s="1">
        <v>200.7550048828125</v>
      </c>
      <c r="N827" s="1">
        <v>0.67061998401988643</v>
      </c>
      <c r="O827" s="1">
        <v>0.9329846751933194</v>
      </c>
      <c r="P827" s="1">
        <v>0.62567816796894282</v>
      </c>
      <c r="Q827" s="1">
        <v>0.61179998224431809</v>
      </c>
      <c r="R827" s="1">
        <v>0.96533690096206171</v>
      </c>
      <c r="S827" s="1">
        <v>0.59059309886837441</v>
      </c>
      <c r="T827" s="1">
        <v>0.62567816796894282</v>
      </c>
      <c r="U827" s="1">
        <v>0.59059309886837441</v>
      </c>
      <c r="V827" s="1">
        <v>406.790663</v>
      </c>
      <c r="W827" s="1">
        <v>255.106009</v>
      </c>
      <c r="X827" s="1">
        <v>262.000766</v>
      </c>
      <c r="Y827" s="1">
        <v>74463.375599999999</v>
      </c>
      <c r="Z827" s="7">
        <v>1.5152870516000001</v>
      </c>
      <c r="AA827" s="7">
        <v>1.3570720635</v>
      </c>
      <c r="AB827" s="7" t="s">
        <v>444</v>
      </c>
      <c r="AC827" s="7" t="s">
        <v>445</v>
      </c>
      <c r="AD827" s="7">
        <v>1.5298015382000001</v>
      </c>
    </row>
    <row r="828" spans="1:30" x14ac:dyDescent="0.25">
      <c r="A828" s="1">
        <v>214087</v>
      </c>
      <c r="B828" s="1">
        <v>20052006</v>
      </c>
      <c r="C828" s="1">
        <v>9225655</v>
      </c>
      <c r="D828" s="1">
        <v>281282</v>
      </c>
      <c r="E828" s="1" t="s">
        <v>524</v>
      </c>
      <c r="F828" s="1">
        <v>34203085</v>
      </c>
      <c r="G828" s="1">
        <v>1.83</v>
      </c>
      <c r="H828" s="1">
        <v>68.197609689745534</v>
      </c>
      <c r="I828" s="1">
        <v>-30.096843278863403</v>
      </c>
      <c r="J828" s="1">
        <v>15.265552637143639</v>
      </c>
      <c r="K828" s="1">
        <v>-66.460152976982116</v>
      </c>
      <c r="L828" s="1">
        <v>61.991064367835243</v>
      </c>
      <c r="M828" s="1">
        <v>200.7550048828125</v>
      </c>
      <c r="N828" s="1">
        <v>0.67061998401988643</v>
      </c>
      <c r="O828" s="1">
        <v>0.9329846751933194</v>
      </c>
      <c r="P828" s="1">
        <v>0.62567816796894282</v>
      </c>
      <c r="Q828" s="1">
        <v>0.61179998224431809</v>
      </c>
      <c r="R828" s="1">
        <v>0.96533690096206171</v>
      </c>
      <c r="S828" s="1">
        <v>0.59059309886837441</v>
      </c>
      <c r="T828" s="1">
        <v>0.62567816796894282</v>
      </c>
      <c r="U828" s="1">
        <v>0.59059309886837441</v>
      </c>
      <c r="V828" s="1">
        <v>406.790663</v>
      </c>
      <c r="W828" s="1">
        <v>255.106009</v>
      </c>
      <c r="X828" s="1">
        <v>262.000766</v>
      </c>
      <c r="Y828" s="1">
        <v>74463.375599999999</v>
      </c>
      <c r="Z828" s="7">
        <v>1.5747946414</v>
      </c>
      <c r="AA828" s="7">
        <v>1.3404670791</v>
      </c>
      <c r="AB828" s="7" t="s">
        <v>444</v>
      </c>
      <c r="AC828" s="7" t="s">
        <v>445</v>
      </c>
      <c r="AD828" s="7">
        <v>1.4665630748</v>
      </c>
    </row>
    <row r="829" spans="1:30" x14ac:dyDescent="0.25">
      <c r="A829" s="1">
        <v>216185</v>
      </c>
      <c r="B829" s="1">
        <v>20053006</v>
      </c>
      <c r="C829" s="1">
        <v>9225655</v>
      </c>
      <c r="D829" s="1">
        <v>281287</v>
      </c>
      <c r="E829" s="1" t="s">
        <v>524</v>
      </c>
      <c r="F829" s="1">
        <v>34203085</v>
      </c>
      <c r="G829" s="1">
        <v>1.83</v>
      </c>
      <c r="H829" s="1">
        <v>68.789381679856533</v>
      </c>
      <c r="I829" s="1">
        <v>-27.171774867512106</v>
      </c>
      <c r="J829" s="1">
        <v>18.776845209126421</v>
      </c>
      <c r="K829" s="1">
        <v>-67.508353628731228</v>
      </c>
      <c r="L829" s="1">
        <v>61.586704646779737</v>
      </c>
      <c r="M829" s="1">
        <v>200.7550048828125</v>
      </c>
      <c r="N829" s="1">
        <v>0.67061998401988643</v>
      </c>
      <c r="O829" s="1">
        <v>0.9329846751933194</v>
      </c>
      <c r="P829" s="1">
        <v>0.62567816796894282</v>
      </c>
      <c r="Q829" s="1">
        <v>0.61179998224431809</v>
      </c>
      <c r="R829" s="1">
        <v>0.96533690096206171</v>
      </c>
      <c r="S829" s="1">
        <v>0.59059309886837441</v>
      </c>
      <c r="T829" s="1">
        <v>0.62567816796894282</v>
      </c>
      <c r="U829" s="1">
        <v>0.59059309886837441</v>
      </c>
      <c r="V829" s="1">
        <v>406.790663</v>
      </c>
      <c r="W829" s="1">
        <v>255.106009</v>
      </c>
      <c r="X829" s="1">
        <v>262.000766</v>
      </c>
      <c r="Y829" s="1">
        <v>74463.375599999999</v>
      </c>
      <c r="Z829" s="7">
        <v>1.5916999662</v>
      </c>
      <c r="AA829" s="7">
        <v>1.3203328254</v>
      </c>
      <c r="AB829" s="7" t="s">
        <v>444</v>
      </c>
      <c r="AC829" s="7" t="s">
        <v>445</v>
      </c>
      <c r="AD829" s="7">
        <v>1.4282648066999999</v>
      </c>
    </row>
    <row r="830" spans="1:30" x14ac:dyDescent="0.25">
      <c r="A830" s="1">
        <v>218283</v>
      </c>
      <c r="B830" s="1">
        <v>20054006</v>
      </c>
      <c r="C830" s="1">
        <v>9225664</v>
      </c>
      <c r="D830" s="1">
        <v>281292</v>
      </c>
      <c r="E830" s="1" t="s">
        <v>526</v>
      </c>
      <c r="F830" s="1">
        <v>34203085</v>
      </c>
      <c r="G830" s="1">
        <v>1.83</v>
      </c>
      <c r="H830" s="1">
        <v>54.857163975176647</v>
      </c>
      <c r="I830" s="1">
        <v>-19.420358337227345</v>
      </c>
      <c r="J830" s="1">
        <v>19.766588735786119</v>
      </c>
      <c r="K830" s="1">
        <v>-52.922242332582542</v>
      </c>
      <c r="L830" s="1">
        <v>48.124008144896166</v>
      </c>
      <c r="M830" s="1">
        <v>187.22749328613281</v>
      </c>
      <c r="N830" s="1">
        <v>0.71489184015447449</v>
      </c>
      <c r="O830" s="1">
        <v>0.9329846751933194</v>
      </c>
      <c r="P830" s="1">
        <v>0.66698313128487674</v>
      </c>
      <c r="Q830" s="1">
        <v>0.66099093350497151</v>
      </c>
      <c r="R830" s="1">
        <v>0.96533690096206171</v>
      </c>
      <c r="S830" s="1">
        <v>0.6380789393137094</v>
      </c>
      <c r="T830" s="1">
        <v>0.66698313128487674</v>
      </c>
      <c r="U830" s="1">
        <v>0.6380789393137094</v>
      </c>
      <c r="V830" s="1">
        <v>406.790663</v>
      </c>
      <c r="W830" s="1">
        <v>255.106009</v>
      </c>
      <c r="X830" s="1">
        <v>262.000766</v>
      </c>
      <c r="Y830" s="1">
        <v>74463.375599999999</v>
      </c>
      <c r="Z830" s="7">
        <v>2.5356864743999998</v>
      </c>
      <c r="AA830" s="7">
        <v>2.1017171207000001</v>
      </c>
      <c r="AB830" s="7" t="s">
        <v>444</v>
      </c>
      <c r="AC830" s="7" t="s">
        <v>445</v>
      </c>
      <c r="AD830" s="7">
        <v>2.3020160069000002</v>
      </c>
    </row>
    <row r="831" spans="1:30" x14ac:dyDescent="0.25">
      <c r="A831" s="1">
        <v>220381</v>
      </c>
      <c r="B831" s="1">
        <v>20055006</v>
      </c>
      <c r="C831" s="1">
        <v>9225664</v>
      </c>
      <c r="D831" s="1">
        <v>281297</v>
      </c>
      <c r="E831" s="1" t="s">
        <v>526</v>
      </c>
      <c r="F831" s="1">
        <v>34203085</v>
      </c>
      <c r="G831" s="1">
        <v>1.83</v>
      </c>
      <c r="H831" s="1">
        <v>55.041391437055779</v>
      </c>
      <c r="I831" s="1">
        <v>-22.319015644277222</v>
      </c>
      <c r="J831" s="1">
        <v>16.991293116751308</v>
      </c>
      <c r="K831" s="1">
        <v>-52.755765877751074</v>
      </c>
      <c r="L831" s="1">
        <v>48.818565495800812</v>
      </c>
      <c r="M831" s="1">
        <v>187.22749328613281</v>
      </c>
      <c r="N831" s="1">
        <v>0.71489184015447449</v>
      </c>
      <c r="O831" s="1">
        <v>0.9329846751933194</v>
      </c>
      <c r="P831" s="1">
        <v>0.66698313128487674</v>
      </c>
      <c r="Q831" s="1">
        <v>0.66099093350497151</v>
      </c>
      <c r="R831" s="1">
        <v>0.96533690096206171</v>
      </c>
      <c r="S831" s="1">
        <v>0.6380789393137094</v>
      </c>
      <c r="T831" s="1">
        <v>0.66698313128487674</v>
      </c>
      <c r="U831" s="1">
        <v>0.6380789393137094</v>
      </c>
      <c r="V831" s="1">
        <v>406.790663</v>
      </c>
      <c r="W831" s="1">
        <v>255.106009</v>
      </c>
      <c r="X831" s="1">
        <v>262.000766</v>
      </c>
      <c r="Y831" s="1">
        <v>74463.375599999999</v>
      </c>
      <c r="Z831" s="7">
        <v>2.4853831316999999</v>
      </c>
      <c r="AA831" s="7">
        <v>2.0913354523000001</v>
      </c>
      <c r="AB831" s="7" t="s">
        <v>444</v>
      </c>
      <c r="AC831" s="7" t="s">
        <v>445</v>
      </c>
      <c r="AD831" s="7">
        <v>2.3124358711999999</v>
      </c>
    </row>
    <row r="832" spans="1:30" x14ac:dyDescent="0.25">
      <c r="A832" s="1">
        <v>222479</v>
      </c>
      <c r="B832" s="1">
        <v>20056006</v>
      </c>
      <c r="C832" s="1">
        <v>9225670</v>
      </c>
      <c r="D832" s="1">
        <v>281302</v>
      </c>
      <c r="E832" s="1" t="s">
        <v>525</v>
      </c>
      <c r="F832" s="1">
        <v>34203085</v>
      </c>
      <c r="G832" s="1">
        <v>1.83</v>
      </c>
      <c r="H832" s="1">
        <v>55.48769193000544</v>
      </c>
      <c r="I832" s="1">
        <v>-29.010715213402378</v>
      </c>
      <c r="J832" s="1">
        <v>9.5744400812662178</v>
      </c>
      <c r="K832" s="1">
        <v>-52.039629800501721</v>
      </c>
      <c r="L832" s="1">
        <v>51.374673680063246</v>
      </c>
      <c r="M832" s="1">
        <v>195.00999450683594</v>
      </c>
      <c r="N832" s="1">
        <v>0.68942183615944608</v>
      </c>
      <c r="O832" s="1">
        <v>0.9329846751933194</v>
      </c>
      <c r="P832" s="1">
        <v>0.64322000788040268</v>
      </c>
      <c r="Q832" s="1">
        <v>0.63269092906605107</v>
      </c>
      <c r="R832" s="1">
        <v>0.96533690096206171</v>
      </c>
      <c r="S832" s="1">
        <v>0.61075990073142938</v>
      </c>
      <c r="T832" s="1">
        <v>0.64322000788040268</v>
      </c>
      <c r="U832" s="1">
        <v>0.61075990073142938</v>
      </c>
      <c r="V832" s="1">
        <v>406.790663</v>
      </c>
      <c r="W832" s="1">
        <v>255.106009</v>
      </c>
      <c r="X832" s="1">
        <v>262.000766</v>
      </c>
      <c r="Y832" s="1">
        <v>74463.375599999999</v>
      </c>
      <c r="Z832" s="7">
        <v>2.1939723869000001</v>
      </c>
      <c r="AA832" s="7">
        <v>1.9572195817</v>
      </c>
      <c r="AB832" s="7" t="s">
        <v>444</v>
      </c>
      <c r="AC832" s="7" t="s">
        <v>445</v>
      </c>
      <c r="AD832" s="7">
        <v>2.2383807382000001</v>
      </c>
    </row>
    <row r="833" spans="1:30" x14ac:dyDescent="0.25">
      <c r="A833" s="1">
        <v>224577</v>
      </c>
      <c r="B833" s="1">
        <v>20057006</v>
      </c>
      <c r="C833" s="1">
        <v>9225670</v>
      </c>
      <c r="D833" s="1">
        <v>281307</v>
      </c>
      <c r="E833" s="1" t="s">
        <v>525</v>
      </c>
      <c r="F833" s="1">
        <v>34203085</v>
      </c>
      <c r="G833" s="1">
        <v>1.83</v>
      </c>
      <c r="H833" s="1">
        <v>68.321232077592043</v>
      </c>
      <c r="I833" s="1">
        <v>-38.919972776149436</v>
      </c>
      <c r="J833" s="1">
        <v>10.30530168590758</v>
      </c>
      <c r="K833" s="1">
        <v>-64.106306856601833</v>
      </c>
      <c r="L833" s="1">
        <v>63.800865658526654</v>
      </c>
      <c r="M833" s="1">
        <v>195.00999450683594</v>
      </c>
      <c r="N833" s="1">
        <v>0.68942183615944608</v>
      </c>
      <c r="O833" s="1">
        <v>0.9329846751933194</v>
      </c>
      <c r="P833" s="1">
        <v>0.64322000788040268</v>
      </c>
      <c r="Q833" s="1">
        <v>0.63269092906605107</v>
      </c>
      <c r="R833" s="1">
        <v>0.96533690096206171</v>
      </c>
      <c r="S833" s="1">
        <v>0.61075990073142938</v>
      </c>
      <c r="T833" s="1">
        <v>0.64322000788040268</v>
      </c>
      <c r="U833" s="1">
        <v>0.61075990073142938</v>
      </c>
      <c r="V833" s="1">
        <v>406.790663</v>
      </c>
      <c r="W833" s="1">
        <v>255.106009</v>
      </c>
      <c r="X833" s="1">
        <v>262.000766</v>
      </c>
      <c r="Y833" s="1">
        <v>74463.375599999999</v>
      </c>
      <c r="Z833" s="7">
        <v>1.571897535</v>
      </c>
      <c r="AA833" s="7">
        <v>1.4017319964999999</v>
      </c>
      <c r="AB833" s="7" t="s">
        <v>444</v>
      </c>
      <c r="AC833" s="7" t="s">
        <v>445</v>
      </c>
      <c r="AD833" s="7">
        <v>1.6288230133999999</v>
      </c>
    </row>
    <row r="834" spans="1:30" x14ac:dyDescent="0.25">
      <c r="A834" s="1">
        <v>226675</v>
      </c>
      <c r="B834" s="1">
        <v>20058006</v>
      </c>
      <c r="C834" s="1">
        <v>9225686</v>
      </c>
      <c r="D834" s="1">
        <v>281312</v>
      </c>
      <c r="E834" s="1" t="s">
        <v>527</v>
      </c>
      <c r="F834" s="1">
        <v>34203085</v>
      </c>
      <c r="G834" s="1">
        <v>1.83</v>
      </c>
      <c r="H834" s="1">
        <v>60.408362126244462</v>
      </c>
      <c r="I834" s="1">
        <v>-26.972483681273125</v>
      </c>
      <c r="J834" s="1">
        <v>14.02112749811679</v>
      </c>
      <c r="K834" s="1">
        <v>-58.246072796893834</v>
      </c>
      <c r="L834" s="1">
        <v>54.762335752802663</v>
      </c>
      <c r="M834" s="1">
        <v>193.5625</v>
      </c>
      <c r="N834" s="1">
        <v>0.694159090909091</v>
      </c>
      <c r="O834" s="1">
        <v>0.9329846751933194</v>
      </c>
      <c r="P834" s="1">
        <v>0.64763979396430815</v>
      </c>
      <c r="Q834" s="1">
        <v>0.63795454545454544</v>
      </c>
      <c r="R834" s="1">
        <v>0.96533690096206171</v>
      </c>
      <c r="S834" s="1">
        <v>0.61584106386375159</v>
      </c>
      <c r="T834" s="1">
        <v>0.64763979396430815</v>
      </c>
      <c r="U834" s="1">
        <v>0.61584106386375159</v>
      </c>
      <c r="V834" s="1">
        <v>406.790663</v>
      </c>
      <c r="W834" s="1">
        <v>255.106009</v>
      </c>
      <c r="X834" s="1">
        <v>262.000766</v>
      </c>
      <c r="Y834" s="1">
        <v>74463.375599999999</v>
      </c>
      <c r="Z834" s="7">
        <v>2.0169787471</v>
      </c>
      <c r="AA834" s="7">
        <v>1.7349988858000001</v>
      </c>
      <c r="AB834" s="7" t="s">
        <v>444</v>
      </c>
      <c r="AC834" s="7" t="s">
        <v>445</v>
      </c>
      <c r="AD834" s="7">
        <v>1.9131942114</v>
      </c>
    </row>
    <row r="835" spans="1:30" x14ac:dyDescent="0.25">
      <c r="A835" s="1">
        <v>228773</v>
      </c>
      <c r="B835" s="1">
        <v>20093006</v>
      </c>
      <c r="C835" s="1">
        <v>9225686</v>
      </c>
      <c r="D835" s="1">
        <v>281330</v>
      </c>
      <c r="E835" s="1" t="s">
        <v>527</v>
      </c>
      <c r="F835" s="1">
        <v>34203085</v>
      </c>
      <c r="G835" s="1">
        <v>1.83</v>
      </c>
      <c r="H835" s="1">
        <v>55.527192171254327</v>
      </c>
      <c r="I835" s="1">
        <v>-24.473403098970721</v>
      </c>
      <c r="J835" s="1">
        <v>13.095572135750057</v>
      </c>
      <c r="K835" s="1">
        <v>-54.194761576331736</v>
      </c>
      <c r="L835" s="1">
        <v>50.276136937639414</v>
      </c>
      <c r="M835" s="1">
        <v>193.5625</v>
      </c>
      <c r="N835" s="1">
        <v>0.694159090909091</v>
      </c>
      <c r="O835" s="1">
        <v>0.9329846751933194</v>
      </c>
      <c r="P835" s="1">
        <v>0.64763979396430815</v>
      </c>
      <c r="Q835" s="1">
        <v>0.63795454545454544</v>
      </c>
      <c r="R835" s="1">
        <v>0.96533690096206171</v>
      </c>
      <c r="S835" s="1">
        <v>0.61584106386375159</v>
      </c>
      <c r="T835" s="1">
        <v>0.64763979396430815</v>
      </c>
      <c r="U835" s="1">
        <v>0.61584106386375159</v>
      </c>
      <c r="V835" s="1">
        <v>406.790663</v>
      </c>
      <c r="W835" s="1">
        <v>255.106009</v>
      </c>
      <c r="X835" s="1">
        <v>262.000766</v>
      </c>
      <c r="Y835" s="1">
        <v>74463.375599999999</v>
      </c>
      <c r="Z835" s="7">
        <v>2.2861873082000002</v>
      </c>
      <c r="AA835" s="7">
        <v>1.9754215304</v>
      </c>
      <c r="AB835" s="7" t="s">
        <v>444</v>
      </c>
      <c r="AC835" s="7" t="s">
        <v>445</v>
      </c>
      <c r="AD835" s="7">
        <v>2.1309690674000001</v>
      </c>
    </row>
    <row r="836" spans="1:30" x14ac:dyDescent="0.25">
      <c r="A836" s="1">
        <v>230871</v>
      </c>
      <c r="B836" s="1">
        <v>21051006</v>
      </c>
      <c r="C836" s="1">
        <v>9225686</v>
      </c>
      <c r="D836" s="1">
        <v>281358</v>
      </c>
      <c r="E836" s="1" t="s">
        <v>527</v>
      </c>
      <c r="F836" s="1">
        <v>34203085</v>
      </c>
      <c r="G836" s="1">
        <v>1.83</v>
      </c>
      <c r="H836" s="1">
        <v>58.455953382127028</v>
      </c>
      <c r="I836" s="1">
        <v>-27.641700287711672</v>
      </c>
      <c r="J836" s="1">
        <v>11.162437338420638</v>
      </c>
      <c r="K836" s="1">
        <v>-56.614281368187882</v>
      </c>
      <c r="L836" s="1">
        <v>53.751317668185685</v>
      </c>
      <c r="M836" s="1">
        <v>193.5625</v>
      </c>
      <c r="N836" s="1">
        <v>0.694159090909091</v>
      </c>
      <c r="O836" s="1">
        <v>0.9329846751933194</v>
      </c>
      <c r="P836" s="1">
        <v>0.64763979396430815</v>
      </c>
      <c r="Q836" s="1">
        <v>0.63795454545454544</v>
      </c>
      <c r="R836" s="1">
        <v>0.96533690096206171</v>
      </c>
      <c r="S836" s="1">
        <v>0.61584106386375159</v>
      </c>
      <c r="T836" s="1">
        <v>0.64763979396430815</v>
      </c>
      <c r="U836" s="1">
        <v>0.61584106386375159</v>
      </c>
      <c r="V836" s="1">
        <v>406.790663</v>
      </c>
      <c r="W836" s="1">
        <v>255.106009</v>
      </c>
      <c r="X836" s="1">
        <v>262.000766</v>
      </c>
      <c r="Y836" s="1">
        <v>74463.375599999999</v>
      </c>
      <c r="Z836" s="7">
        <v>2.0737256363999998</v>
      </c>
      <c r="AA836" s="7">
        <v>1.8263469081999999</v>
      </c>
      <c r="AB836" s="7" t="s">
        <v>444</v>
      </c>
      <c r="AC836" s="7" t="s">
        <v>445</v>
      </c>
      <c r="AD836" s="7">
        <v>1.9971611051</v>
      </c>
    </row>
    <row r="837" spans="1:30" x14ac:dyDescent="0.25">
      <c r="A837" s="1">
        <v>232969</v>
      </c>
      <c r="B837" s="1">
        <v>26051006</v>
      </c>
      <c r="C837" s="1">
        <v>9225686</v>
      </c>
      <c r="D837" s="1">
        <v>281386</v>
      </c>
      <c r="E837" s="1" t="s">
        <v>527</v>
      </c>
      <c r="F837" s="1">
        <v>34203085</v>
      </c>
      <c r="G837" s="1">
        <v>1.83</v>
      </c>
      <c r="H837" s="1">
        <v>57.533623621971358</v>
      </c>
      <c r="I837" s="1">
        <v>-27.342757189396419</v>
      </c>
      <c r="J837" s="1">
        <v>10.925176811173442</v>
      </c>
      <c r="K837" s="1">
        <v>-55.711553822009179</v>
      </c>
      <c r="L837" s="1">
        <v>52.923841494101481</v>
      </c>
      <c r="M837" s="1">
        <v>193.5625</v>
      </c>
      <c r="N837" s="1">
        <v>0.694159090909091</v>
      </c>
      <c r="O837" s="1">
        <v>0.9329846751933194</v>
      </c>
      <c r="P837" s="1">
        <v>0.64763979396430815</v>
      </c>
      <c r="Q837" s="1">
        <v>0.63795454545454544</v>
      </c>
      <c r="R837" s="1">
        <v>0.96533690096206171</v>
      </c>
      <c r="S837" s="1">
        <v>0.61584106386375159</v>
      </c>
      <c r="T837" s="1">
        <v>0.64763979396430815</v>
      </c>
      <c r="U837" s="1">
        <v>0.61584106386375159</v>
      </c>
      <c r="V837" s="1">
        <v>406.790663</v>
      </c>
      <c r="W837" s="1">
        <v>255.106009</v>
      </c>
      <c r="X837" s="1">
        <v>262.000766</v>
      </c>
      <c r="Y837" s="1">
        <v>74463.375599999999</v>
      </c>
      <c r="Z837" s="7">
        <v>2.1217840286</v>
      </c>
      <c r="AA837" s="7">
        <v>1.8716564803</v>
      </c>
      <c r="AB837" s="7" t="s">
        <v>444</v>
      </c>
      <c r="AC837" s="7" t="s">
        <v>445</v>
      </c>
      <c r="AD837" s="7">
        <v>2.0457258946999999</v>
      </c>
    </row>
    <row r="838" spans="1:30" x14ac:dyDescent="0.25">
      <c r="A838" s="1">
        <v>226261</v>
      </c>
      <c r="B838" s="1">
        <v>20001000</v>
      </c>
      <c r="C838" s="1">
        <v>9211006</v>
      </c>
      <c r="D838" s="1">
        <v>271002</v>
      </c>
      <c r="E838" s="1" t="s">
        <v>480</v>
      </c>
      <c r="F838" s="1">
        <v>34203085</v>
      </c>
      <c r="G838" s="1">
        <v>1.83</v>
      </c>
      <c r="H838" s="1">
        <v>71.139205077535706</v>
      </c>
      <c r="I838" s="1">
        <v>-29.430895160989166</v>
      </c>
      <c r="J838" s="1">
        <v>18.417906358501227</v>
      </c>
      <c r="K838" s="1">
        <v>-68.675758579785395</v>
      </c>
      <c r="L838" s="1">
        <v>63.951733862958292</v>
      </c>
      <c r="M838" s="1">
        <v>132.83750915527344</v>
      </c>
      <c r="N838" s="1">
        <v>0.87463390895298543</v>
      </c>
      <c r="O838" s="1">
        <v>0.9329846751933194</v>
      </c>
      <c r="P838" s="1">
        <v>0.81602003345756435</v>
      </c>
      <c r="Q838" s="1">
        <v>0.85195086342947812</v>
      </c>
      <c r="R838" s="1">
        <v>0.96533690096206171</v>
      </c>
      <c r="S838" s="1">
        <v>0.82241960627496513</v>
      </c>
      <c r="T838" s="1">
        <v>0.81602003345756435</v>
      </c>
      <c r="U838" s="1">
        <v>0.82241960627496513</v>
      </c>
      <c r="V838" s="1">
        <v>406.790663</v>
      </c>
      <c r="W838" s="1">
        <v>255.106009</v>
      </c>
      <c r="X838" s="1">
        <v>262.000766</v>
      </c>
      <c r="Y838" s="1">
        <v>74463.375599999999</v>
      </c>
      <c r="Z838" s="7">
        <v>2.2551363571</v>
      </c>
      <c r="AA838" s="7">
        <v>1.9262572413000001</v>
      </c>
      <c r="AB838" s="7" t="s">
        <v>444</v>
      </c>
      <c r="AC838" s="7" t="s">
        <v>445</v>
      </c>
      <c r="AD838" s="7">
        <v>2.1131490682999998</v>
      </c>
    </row>
    <row r="839" spans="1:30" x14ac:dyDescent="0.25">
      <c r="A839" s="1">
        <v>226262</v>
      </c>
      <c r="B839" s="1">
        <v>20001000</v>
      </c>
      <c r="C839" s="1">
        <v>9211013</v>
      </c>
      <c r="D839" s="1">
        <v>271003</v>
      </c>
      <c r="E839" s="1" t="s">
        <v>482</v>
      </c>
      <c r="F839" s="1">
        <v>34203085</v>
      </c>
      <c r="G839" s="1">
        <v>1.83</v>
      </c>
      <c r="H839" s="1">
        <v>44.792493231051878</v>
      </c>
      <c r="I839" s="1">
        <v>-19.824425078960687</v>
      </c>
      <c r="J839" s="1">
        <v>11.431514741756372</v>
      </c>
      <c r="K839" s="1">
        <v>-42.759236400004404</v>
      </c>
      <c r="L839" s="1">
        <v>40.31476955615053</v>
      </c>
      <c r="M839" s="1">
        <v>119.41749572753906</v>
      </c>
      <c r="N839" s="1">
        <v>0.90208224246376456</v>
      </c>
      <c r="O839" s="1">
        <v>0.9329846751933194</v>
      </c>
      <c r="P839" s="1">
        <v>0.84162890798271661</v>
      </c>
      <c r="Q839" s="1">
        <v>0.89333158794202294</v>
      </c>
      <c r="R839" s="1">
        <v>0.96533690096206171</v>
      </c>
      <c r="S839" s="1">
        <v>0.86236594663546995</v>
      </c>
      <c r="T839" s="1">
        <v>0.84162890798271661</v>
      </c>
      <c r="U839" s="1">
        <v>0.86236594663546995</v>
      </c>
      <c r="V839" s="1">
        <v>406.790663</v>
      </c>
      <c r="W839" s="1">
        <v>255.106009</v>
      </c>
      <c r="X839" s="1">
        <v>262.000766</v>
      </c>
      <c r="Y839" s="1">
        <v>74463.375599999999</v>
      </c>
      <c r="Z839" s="7">
        <v>4.3257055450999999</v>
      </c>
      <c r="AA839" s="7">
        <v>3.7933163859999999</v>
      </c>
      <c r="AB839" s="7" t="s">
        <v>444</v>
      </c>
      <c r="AC839" s="7" t="s">
        <v>445</v>
      </c>
      <c r="AD839" s="7">
        <v>4.1569540793000002</v>
      </c>
    </row>
    <row r="840" spans="1:30" x14ac:dyDescent="0.25">
      <c r="A840" s="1">
        <v>226263</v>
      </c>
      <c r="B840" s="1">
        <v>20001000</v>
      </c>
      <c r="C840" s="1">
        <v>9211005</v>
      </c>
      <c r="D840" s="1">
        <v>271001</v>
      </c>
      <c r="E840" s="1" t="s">
        <v>484</v>
      </c>
      <c r="F840" s="1">
        <v>34203085</v>
      </c>
      <c r="G840" s="1">
        <v>1.83</v>
      </c>
      <c r="H840" s="1">
        <v>78.340450602639152</v>
      </c>
      <c r="I840" s="1">
        <v>-35.516717183071457</v>
      </c>
      <c r="J840" s="1">
        <v>16.050807683825241</v>
      </c>
      <c r="K840" s="1">
        <v>-75.110235190996647</v>
      </c>
      <c r="L840" s="1">
        <v>71.675867705229322</v>
      </c>
      <c r="M840" s="1">
        <v>124.55000305175781</v>
      </c>
      <c r="N840" s="1">
        <v>0.89239285060337603</v>
      </c>
      <c r="O840" s="1">
        <v>0.9329846751933194</v>
      </c>
      <c r="P840" s="1">
        <v>0.83258885386503123</v>
      </c>
      <c r="Q840" s="1">
        <v>0.87858927590506397</v>
      </c>
      <c r="R840" s="1">
        <v>0.96533690096206171</v>
      </c>
      <c r="S840" s="1">
        <v>0.84813464882069622</v>
      </c>
      <c r="T840" s="1">
        <v>0.83258885386503123</v>
      </c>
      <c r="U840" s="1">
        <v>0.84813464882069622</v>
      </c>
      <c r="V840" s="1">
        <v>406.790663</v>
      </c>
      <c r="W840" s="1">
        <v>255.106009</v>
      </c>
      <c r="X840" s="1">
        <v>262.000766</v>
      </c>
      <c r="Y840" s="1">
        <v>74463.375599999999</v>
      </c>
      <c r="Z840" s="7">
        <v>1.9633184285</v>
      </c>
      <c r="AA840" s="7">
        <v>1.7112228486000001</v>
      </c>
      <c r="AB840" s="7" t="s">
        <v>444</v>
      </c>
      <c r="AC840" s="7" t="s">
        <v>445</v>
      </c>
      <c r="AD840" s="7">
        <v>1.9042502253</v>
      </c>
    </row>
    <row r="841" spans="1:30" x14ac:dyDescent="0.25">
      <c r="A841" s="1">
        <v>232555</v>
      </c>
      <c r="B841" s="1">
        <v>20002000</v>
      </c>
      <c r="C841" s="1">
        <v>9211006</v>
      </c>
      <c r="D841" s="1">
        <v>271009</v>
      </c>
      <c r="E841" s="1" t="s">
        <v>480</v>
      </c>
      <c r="F841" s="1">
        <v>34203085</v>
      </c>
      <c r="G841" s="1">
        <v>1.83</v>
      </c>
      <c r="H841" s="1">
        <v>58.321786705408513</v>
      </c>
      <c r="I841" s="1">
        <v>-31.010502620267317</v>
      </c>
      <c r="J841" s="1">
        <v>7.7011193666139572</v>
      </c>
      <c r="K841" s="1">
        <v>-56.737898859168524</v>
      </c>
      <c r="L841" s="1">
        <v>54.878014318459172</v>
      </c>
      <c r="M841" s="1">
        <v>132.83750915527344</v>
      </c>
      <c r="N841" s="1">
        <v>0.87463390895298543</v>
      </c>
      <c r="O841" s="1">
        <v>0.9329846751933194</v>
      </c>
      <c r="P841" s="1">
        <v>0.81602003345756435</v>
      </c>
      <c r="Q841" s="1">
        <v>0.85195086342947812</v>
      </c>
      <c r="R841" s="1">
        <v>0.96533690096206171</v>
      </c>
      <c r="S841" s="1">
        <v>0.82241960627496513</v>
      </c>
      <c r="T841" s="1">
        <v>0.81602003345756435</v>
      </c>
      <c r="U841" s="1">
        <v>0.82241960627496513</v>
      </c>
      <c r="V841" s="1">
        <v>406.790663</v>
      </c>
      <c r="W841" s="1">
        <v>255.106009</v>
      </c>
      <c r="X841" s="1">
        <v>262.000766</v>
      </c>
      <c r="Y841" s="1">
        <v>74463.375599999999</v>
      </c>
      <c r="Z841" s="7">
        <v>2.7933517927999998</v>
      </c>
      <c r="AA841" s="7">
        <v>2.5693627674999999</v>
      </c>
      <c r="AB841" s="7" t="s">
        <v>444</v>
      </c>
      <c r="AC841" s="7" t="s">
        <v>445</v>
      </c>
      <c r="AD841" s="7">
        <v>2.7681669243</v>
      </c>
    </row>
    <row r="842" spans="1:30" x14ac:dyDescent="0.25">
      <c r="A842" s="1">
        <v>232556</v>
      </c>
      <c r="B842" s="1">
        <v>20002000</v>
      </c>
      <c r="C842" s="1">
        <v>9211013</v>
      </c>
      <c r="D842" s="1">
        <v>271010</v>
      </c>
      <c r="E842" s="1" t="s">
        <v>482</v>
      </c>
      <c r="F842" s="1">
        <v>34203085</v>
      </c>
      <c r="G842" s="1">
        <v>1.83</v>
      </c>
      <c r="H842" s="1">
        <v>31.962382903885612</v>
      </c>
      <c r="I842" s="1">
        <v>-21.347574468649022</v>
      </c>
      <c r="J842" s="1">
        <v>0.72741195091184474</v>
      </c>
      <c r="K842" s="1">
        <v>-30.877827125264385</v>
      </c>
      <c r="L842" s="1">
        <v>31.606731572555969</v>
      </c>
      <c r="M842" s="1">
        <v>119.41749572753906</v>
      </c>
      <c r="N842" s="1">
        <v>0.90208224246376456</v>
      </c>
      <c r="O842" s="1">
        <v>0.9329846751933194</v>
      </c>
      <c r="P842" s="1">
        <v>0.84162890798271661</v>
      </c>
      <c r="Q842" s="1">
        <v>0.89333158794202294</v>
      </c>
      <c r="R842" s="1">
        <v>0.96533690096206171</v>
      </c>
      <c r="S842" s="1">
        <v>0.86236594663546995</v>
      </c>
      <c r="T842" s="1">
        <v>0.84162890798271661</v>
      </c>
      <c r="U842" s="1">
        <v>0.86236594663546995</v>
      </c>
      <c r="V842" s="1">
        <v>406.790663</v>
      </c>
      <c r="W842" s="1">
        <v>255.106009</v>
      </c>
      <c r="X842" s="1">
        <v>262.000766</v>
      </c>
      <c r="Y842" s="1">
        <v>74463.375599999999</v>
      </c>
      <c r="Z842" s="7">
        <v>5.7930020313000004</v>
      </c>
      <c r="AA842" s="7">
        <v>5.7174150444</v>
      </c>
      <c r="AB842" s="7" t="s">
        <v>444</v>
      </c>
      <c r="AC842" s="7" t="s">
        <v>445</v>
      </c>
      <c r="AD842" s="7">
        <v>6.1412867779000004</v>
      </c>
    </row>
    <row r="843" spans="1:30" x14ac:dyDescent="0.25">
      <c r="A843" s="1">
        <v>232557</v>
      </c>
      <c r="B843" s="1">
        <v>20002000</v>
      </c>
      <c r="C843" s="1">
        <v>9211005</v>
      </c>
      <c r="D843" s="1">
        <v>271008</v>
      </c>
      <c r="E843" s="1" t="s">
        <v>484</v>
      </c>
      <c r="F843" s="1">
        <v>34203085</v>
      </c>
      <c r="G843" s="1">
        <v>1.83</v>
      </c>
      <c r="H843" s="1">
        <v>65.517431447361687</v>
      </c>
      <c r="I843" s="1">
        <v>-37.093842996825423</v>
      </c>
      <c r="J843" s="1">
        <v>5.339614119417277</v>
      </c>
      <c r="K843" s="1">
        <v>-63.174850802499989</v>
      </c>
      <c r="L843" s="1">
        <v>63.018003109427447</v>
      </c>
      <c r="M843" s="1">
        <v>124.55000305175781</v>
      </c>
      <c r="N843" s="1">
        <v>0.89239285060337603</v>
      </c>
      <c r="O843" s="1">
        <v>0.9329846751933194</v>
      </c>
      <c r="P843" s="1">
        <v>0.83258885386503123</v>
      </c>
      <c r="Q843" s="1">
        <v>0.87858927590506397</v>
      </c>
      <c r="R843" s="1">
        <v>0.96533690096206171</v>
      </c>
      <c r="S843" s="1">
        <v>0.84813464882069622</v>
      </c>
      <c r="T843" s="1">
        <v>0.83258885386503123</v>
      </c>
      <c r="U843" s="1">
        <v>0.84813464882069622</v>
      </c>
      <c r="V843" s="1">
        <v>406.790663</v>
      </c>
      <c r="W843" s="1">
        <v>255.106009</v>
      </c>
      <c r="X843" s="1">
        <v>262.000766</v>
      </c>
      <c r="Y843" s="1">
        <v>74463.375599999999</v>
      </c>
      <c r="Z843" s="7">
        <v>2.3704403371999998</v>
      </c>
      <c r="AA843" s="7">
        <v>2.2418612108999998</v>
      </c>
      <c r="AB843" s="7" t="s">
        <v>444</v>
      </c>
      <c r="AC843" s="7" t="s">
        <v>445</v>
      </c>
      <c r="AD843" s="7">
        <v>2.4529391791999999</v>
      </c>
    </row>
    <row r="844" spans="1:30" x14ac:dyDescent="0.25">
      <c r="A844" s="1">
        <v>238849</v>
      </c>
      <c r="B844" s="1">
        <v>20003000</v>
      </c>
      <c r="C844" s="1">
        <v>9211022</v>
      </c>
      <c r="D844" s="1">
        <v>271017</v>
      </c>
      <c r="E844" s="1" t="s">
        <v>486</v>
      </c>
      <c r="F844" s="1">
        <v>34203085</v>
      </c>
      <c r="G844" s="1">
        <v>1.83</v>
      </c>
      <c r="H844" s="1">
        <v>53.317126280917307</v>
      </c>
      <c r="I844" s="1">
        <v>-28.014017273045567</v>
      </c>
      <c r="J844" s="1">
        <v>9.7080147216888903</v>
      </c>
      <c r="K844" s="1">
        <v>-50.57901234352989</v>
      </c>
      <c r="L844" s="1">
        <v>49.188486465792714</v>
      </c>
      <c r="M844" s="1">
        <v>114.66500091552734</v>
      </c>
      <c r="N844" s="1">
        <v>0.90833552511114846</v>
      </c>
      <c r="O844" s="1">
        <v>0.9329846751933194</v>
      </c>
      <c r="P844" s="1">
        <v>0.84746312486237807</v>
      </c>
      <c r="Q844" s="1">
        <v>0.90333684017783711</v>
      </c>
      <c r="R844" s="1">
        <v>0.96533690096206171</v>
      </c>
      <c r="S844" s="1">
        <v>0.87202438582213448</v>
      </c>
      <c r="T844" s="1">
        <v>0.84746312486237807</v>
      </c>
      <c r="U844" s="1">
        <v>0.87202438582213448</v>
      </c>
      <c r="V844" s="1">
        <v>406.790663</v>
      </c>
      <c r="W844" s="1">
        <v>255.106009</v>
      </c>
      <c r="X844" s="1">
        <v>262.000766</v>
      </c>
      <c r="Y844" s="1">
        <v>74463.375599999999</v>
      </c>
      <c r="Z844" s="7">
        <v>3.3951938978</v>
      </c>
      <c r="AA844" s="7">
        <v>3.0548497385000002</v>
      </c>
      <c r="AB844" s="7" t="s">
        <v>444</v>
      </c>
      <c r="AC844" s="7" t="s">
        <v>445</v>
      </c>
      <c r="AD844" s="7">
        <v>3.3898838191</v>
      </c>
    </row>
    <row r="845" spans="1:30" x14ac:dyDescent="0.25">
      <c r="A845" s="1">
        <v>238850</v>
      </c>
      <c r="B845" s="1">
        <v>20003000</v>
      </c>
      <c r="C845" s="1">
        <v>9211013</v>
      </c>
      <c r="D845" s="1">
        <v>271015</v>
      </c>
      <c r="E845" s="1" t="s">
        <v>482</v>
      </c>
      <c r="F845" s="1">
        <v>34203085</v>
      </c>
      <c r="G845" s="1">
        <v>1.83</v>
      </c>
      <c r="H845" s="1">
        <v>41.343074893521816</v>
      </c>
      <c r="I845" s="1">
        <v>-21.00934188746141</v>
      </c>
      <c r="J845" s="1">
        <v>8.3304157862188752</v>
      </c>
      <c r="K845" s="1">
        <v>-39.554398664715578</v>
      </c>
      <c r="L845" s="1">
        <v>37.875807854785748</v>
      </c>
      <c r="M845" s="1">
        <v>119.41749572753906</v>
      </c>
      <c r="N845" s="1">
        <v>0.90208224246376456</v>
      </c>
      <c r="O845" s="1">
        <v>0.9329846751933194</v>
      </c>
      <c r="P845" s="1">
        <v>0.84162890798271661</v>
      </c>
      <c r="Q845" s="1">
        <v>0.89333158794202294</v>
      </c>
      <c r="R845" s="1">
        <v>0.96533690096206171</v>
      </c>
      <c r="S845" s="1">
        <v>0.86236594663546995</v>
      </c>
      <c r="T845" s="1">
        <v>0.84162890798271661</v>
      </c>
      <c r="U845" s="1">
        <v>0.86236594663546995</v>
      </c>
      <c r="V845" s="1">
        <v>406.790663</v>
      </c>
      <c r="W845" s="1">
        <v>255.106009</v>
      </c>
      <c r="X845" s="1">
        <v>262.000766</v>
      </c>
      <c r="Y845" s="1">
        <v>74463.375599999999</v>
      </c>
      <c r="Z845" s="7">
        <v>4.6686471902999997</v>
      </c>
      <c r="AA845" s="7">
        <v>4.1932419717</v>
      </c>
      <c r="AB845" s="7" t="s">
        <v>444</v>
      </c>
      <c r="AC845" s="7" t="s">
        <v>445</v>
      </c>
      <c r="AD845" s="7">
        <v>4.5747887978000001</v>
      </c>
    </row>
    <row r="846" spans="1:30" x14ac:dyDescent="0.25">
      <c r="A846" s="1">
        <v>238851</v>
      </c>
      <c r="B846" s="1">
        <v>20003000</v>
      </c>
      <c r="C846" s="1">
        <v>9211016</v>
      </c>
      <c r="D846" s="1">
        <v>271016</v>
      </c>
      <c r="E846" s="1" t="s">
        <v>482</v>
      </c>
      <c r="F846" s="1">
        <v>34203085</v>
      </c>
      <c r="G846" s="1">
        <v>1.83</v>
      </c>
      <c r="H846" s="1">
        <v>47.936000513592894</v>
      </c>
      <c r="I846" s="1">
        <v>-25.444302381692239</v>
      </c>
      <c r="J846" s="1">
        <v>8.7384228525919312</v>
      </c>
      <c r="K846" s="1">
        <v>-45.645772499398348</v>
      </c>
      <c r="L846" s="1">
        <v>44.22320628716011</v>
      </c>
      <c r="M846" s="1">
        <v>116.6824951171875</v>
      </c>
      <c r="N846" s="1">
        <v>0.90568092747738504</v>
      </c>
      <c r="O846" s="1">
        <v>0.9329846751933194</v>
      </c>
      <c r="P846" s="1">
        <v>0.84498642595127238</v>
      </c>
      <c r="Q846" s="1">
        <v>0.89908948396381572</v>
      </c>
      <c r="R846" s="1">
        <v>0.96533690096206171</v>
      </c>
      <c r="S846" s="1">
        <v>0.86792425613720914</v>
      </c>
      <c r="T846" s="1">
        <v>0.84498642595127238</v>
      </c>
      <c r="U846" s="1">
        <v>0.86792425613720914</v>
      </c>
      <c r="V846" s="1">
        <v>406.790663</v>
      </c>
      <c r="W846" s="1">
        <v>255.106009</v>
      </c>
      <c r="X846" s="1">
        <v>262.000766</v>
      </c>
      <c r="Y846" s="1">
        <v>74463.375599999999</v>
      </c>
      <c r="Z846" s="7">
        <v>3.8743891019999999</v>
      </c>
      <c r="AA846" s="7">
        <v>3.4968523130000002</v>
      </c>
      <c r="AB846" s="7" t="s">
        <v>444</v>
      </c>
      <c r="AC846" s="7" t="s">
        <v>445</v>
      </c>
      <c r="AD846" s="7">
        <v>3.8501116036999998</v>
      </c>
    </row>
    <row r="847" spans="1:30" x14ac:dyDescent="0.25">
      <c r="A847" s="1">
        <v>245143</v>
      </c>
      <c r="B847" s="1">
        <v>20004000</v>
      </c>
      <c r="C847" s="1">
        <v>9211016</v>
      </c>
      <c r="D847" s="1">
        <v>271025</v>
      </c>
      <c r="E847" s="1" t="s">
        <v>482</v>
      </c>
      <c r="F847" s="1">
        <v>34203085</v>
      </c>
      <c r="G847" s="1">
        <v>1.83</v>
      </c>
      <c r="H847" s="1">
        <v>38.979429339855265</v>
      </c>
      <c r="I847" s="1">
        <v>-22.736754117561325</v>
      </c>
      <c r="J847" s="1">
        <v>5.068594351363167</v>
      </c>
      <c r="K847" s="1">
        <v>-37.593848608599963</v>
      </c>
      <c r="L847" s="1">
        <v>36.711943052615702</v>
      </c>
      <c r="M847" s="1">
        <v>116.6824951171875</v>
      </c>
      <c r="N847" s="1">
        <v>0.90568092747738504</v>
      </c>
      <c r="O847" s="1">
        <v>0.9329846751933194</v>
      </c>
      <c r="P847" s="1">
        <v>0.84498642595127238</v>
      </c>
      <c r="Q847" s="1">
        <v>0.89908948396381572</v>
      </c>
      <c r="R847" s="1">
        <v>0.96533690096206171</v>
      </c>
      <c r="S847" s="1">
        <v>0.86792425613720914</v>
      </c>
      <c r="T847" s="1">
        <v>0.84498642595127238</v>
      </c>
      <c r="U847" s="1">
        <v>0.86792425613720914</v>
      </c>
      <c r="V847" s="1">
        <v>406.790663</v>
      </c>
      <c r="W847" s="1">
        <v>255.106009</v>
      </c>
      <c r="X847" s="1">
        <v>262.000766</v>
      </c>
      <c r="Y847" s="1">
        <v>74463.375599999999</v>
      </c>
      <c r="Z847" s="7">
        <v>4.8716890705999996</v>
      </c>
      <c r="AA847" s="7">
        <v>4.5301249514000004</v>
      </c>
      <c r="AB847" s="7" t="s">
        <v>444</v>
      </c>
      <c r="AC847" s="7" t="s">
        <v>445</v>
      </c>
      <c r="AD847" s="7">
        <v>4.8889179760000001</v>
      </c>
    </row>
    <row r="848" spans="1:30" x14ac:dyDescent="0.25">
      <c r="A848" s="1">
        <v>245144</v>
      </c>
      <c r="B848" s="1">
        <v>20004000</v>
      </c>
      <c r="C848" s="1">
        <v>9211013</v>
      </c>
      <c r="D848" s="1">
        <v>271024</v>
      </c>
      <c r="E848" s="1" t="s">
        <v>482</v>
      </c>
      <c r="F848" s="1">
        <v>34203085</v>
      </c>
      <c r="G848" s="1">
        <v>1.83</v>
      </c>
      <c r="H848" s="1">
        <v>32.409473136026449</v>
      </c>
      <c r="I848" s="1">
        <v>-18.278306334046079</v>
      </c>
      <c r="J848" s="1">
        <v>4.6376192441985307</v>
      </c>
      <c r="K848" s="1">
        <v>-31.525962396385292</v>
      </c>
      <c r="L848" s="1">
        <v>30.361364966566466</v>
      </c>
      <c r="M848" s="1">
        <v>119.41749572753906</v>
      </c>
      <c r="N848" s="1">
        <v>0.90208224246376456</v>
      </c>
      <c r="O848" s="1">
        <v>0.9329846751933194</v>
      </c>
      <c r="P848" s="1">
        <v>0.84162890798271661</v>
      </c>
      <c r="Q848" s="1">
        <v>0.89333158794202294</v>
      </c>
      <c r="R848" s="1">
        <v>0.96533690096206171</v>
      </c>
      <c r="S848" s="1">
        <v>0.86236594663546995</v>
      </c>
      <c r="T848" s="1">
        <v>0.84162890798271661</v>
      </c>
      <c r="U848" s="1">
        <v>0.86236594663546995</v>
      </c>
      <c r="V848" s="1">
        <v>406.790663</v>
      </c>
      <c r="W848" s="1">
        <v>255.106009</v>
      </c>
      <c r="X848" s="1">
        <v>262.000766</v>
      </c>
      <c r="Y848" s="1">
        <v>74463.375599999999</v>
      </c>
      <c r="Z848" s="7">
        <v>6.0716383144000003</v>
      </c>
      <c r="AA848" s="7">
        <v>5.6247479825999998</v>
      </c>
      <c r="AB848" s="7" t="s">
        <v>444</v>
      </c>
      <c r="AC848" s="7" t="s">
        <v>445</v>
      </c>
      <c r="AD848" s="7">
        <v>5.9944706462999999</v>
      </c>
    </row>
    <row r="849" spans="1:30" x14ac:dyDescent="0.25">
      <c r="A849" s="1">
        <v>245145</v>
      </c>
      <c r="B849" s="1">
        <v>20004000</v>
      </c>
      <c r="C849" s="1">
        <v>9211022</v>
      </c>
      <c r="D849" s="1">
        <v>271026</v>
      </c>
      <c r="E849" s="1" t="s">
        <v>486</v>
      </c>
      <c r="F849" s="1">
        <v>34203085</v>
      </c>
      <c r="G849" s="1">
        <v>1.83</v>
      </c>
      <c r="H849" s="1">
        <v>44.360859502168552</v>
      </c>
      <c r="I849" s="1">
        <v>-25.307265599472579</v>
      </c>
      <c r="J849" s="1">
        <v>6.0378814922875712</v>
      </c>
      <c r="K849" s="1">
        <v>-42.5262904867229</v>
      </c>
      <c r="L849" s="1">
        <v>41.672296886929544</v>
      </c>
      <c r="M849" s="1">
        <v>114.66500091552734</v>
      </c>
      <c r="N849" s="1">
        <v>0.90833552511114846</v>
      </c>
      <c r="O849" s="1">
        <v>0.9329846751933194</v>
      </c>
      <c r="P849" s="1">
        <v>0.84746312486237807</v>
      </c>
      <c r="Q849" s="1">
        <v>0.90333684017783711</v>
      </c>
      <c r="R849" s="1">
        <v>0.96533690096206171</v>
      </c>
      <c r="S849" s="1">
        <v>0.87202438582213448</v>
      </c>
      <c r="T849" s="1">
        <v>0.84746312486237807</v>
      </c>
      <c r="U849" s="1">
        <v>0.87202438582213448</v>
      </c>
      <c r="V849" s="1">
        <v>406.790663</v>
      </c>
      <c r="W849" s="1">
        <v>255.106009</v>
      </c>
      <c r="X849" s="1">
        <v>262.000766</v>
      </c>
      <c r="Y849" s="1">
        <v>74463.375599999999</v>
      </c>
      <c r="Z849" s="7">
        <v>4.1879294328999999</v>
      </c>
      <c r="AA849" s="7">
        <v>3.8735064646000001</v>
      </c>
      <c r="AB849" s="7" t="s">
        <v>444</v>
      </c>
      <c r="AC849" s="7" t="s">
        <v>445</v>
      </c>
      <c r="AD849" s="7">
        <v>4.2211463857</v>
      </c>
    </row>
    <row r="850" spans="1:30" x14ac:dyDescent="0.25">
      <c r="A850" s="1">
        <v>251437</v>
      </c>
      <c r="B850" s="1">
        <v>20005000</v>
      </c>
      <c r="C850" s="1">
        <v>9211005</v>
      </c>
      <c r="D850" s="1">
        <v>271033</v>
      </c>
      <c r="E850" s="1" t="s">
        <v>484</v>
      </c>
      <c r="F850" s="1">
        <v>34203085</v>
      </c>
      <c r="G850" s="1">
        <v>1.83</v>
      </c>
      <c r="H850" s="1">
        <v>80.897514158921041</v>
      </c>
      <c r="I850" s="1">
        <v>-36.222264901264822</v>
      </c>
      <c r="J850" s="1">
        <v>17.425679713805025</v>
      </c>
      <c r="K850" s="1">
        <v>-77.665675411028346</v>
      </c>
      <c r="L850" s="1">
        <v>73.745300802134636</v>
      </c>
      <c r="M850" s="1">
        <v>124.55000305175781</v>
      </c>
      <c r="N850" s="1">
        <v>0.89239285060337603</v>
      </c>
      <c r="O850" s="1">
        <v>0.9329846751933194</v>
      </c>
      <c r="P850" s="1">
        <v>0.83258885386503123</v>
      </c>
      <c r="Q850" s="1">
        <v>0.87858927590506397</v>
      </c>
      <c r="R850" s="1">
        <v>0.96533690096206171</v>
      </c>
      <c r="S850" s="1">
        <v>0.84813464882069622</v>
      </c>
      <c r="T850" s="1">
        <v>0.83258885386503123</v>
      </c>
      <c r="U850" s="1">
        <v>0.84813464882069622</v>
      </c>
      <c r="V850" s="1">
        <v>406.790663</v>
      </c>
      <c r="W850" s="1">
        <v>255.106009</v>
      </c>
      <c r="X850" s="1">
        <v>262.000766</v>
      </c>
      <c r="Y850" s="1">
        <v>74463.375599999999</v>
      </c>
      <c r="Z850" s="7">
        <v>1.8801620895</v>
      </c>
      <c r="AA850" s="7">
        <v>1.6255246759999999</v>
      </c>
      <c r="AB850" s="7" t="s">
        <v>444</v>
      </c>
      <c r="AC850" s="7" t="s">
        <v>445</v>
      </c>
      <c r="AD850" s="7">
        <v>1.808691437</v>
      </c>
    </row>
    <row r="851" spans="1:30" x14ac:dyDescent="0.25">
      <c r="A851" s="1">
        <v>251438</v>
      </c>
      <c r="B851" s="1">
        <v>20005000</v>
      </c>
      <c r="C851" s="1">
        <v>9211006</v>
      </c>
      <c r="D851" s="1">
        <v>271034</v>
      </c>
      <c r="E851" s="1" t="s">
        <v>480</v>
      </c>
      <c r="F851" s="1">
        <v>34203085</v>
      </c>
      <c r="G851" s="1">
        <v>1.83</v>
      </c>
      <c r="H851" s="1">
        <v>73.696313271200083</v>
      </c>
      <c r="I851" s="1">
        <v>-30.136791472655737</v>
      </c>
      <c r="J851" s="1">
        <v>19.792740064502485</v>
      </c>
      <c r="K851" s="1">
        <v>-71.230857562014847</v>
      </c>
      <c r="L851" s="1">
        <v>66.063238738047147</v>
      </c>
      <c r="M851" s="1">
        <v>132.83750915527344</v>
      </c>
      <c r="N851" s="1">
        <v>0.87463390895298543</v>
      </c>
      <c r="O851" s="1">
        <v>0.9329846751933194</v>
      </c>
      <c r="P851" s="1">
        <v>0.81602003345756435</v>
      </c>
      <c r="Q851" s="1">
        <v>0.85195086342947812</v>
      </c>
      <c r="R851" s="1">
        <v>0.96533690096206171</v>
      </c>
      <c r="S851" s="1">
        <v>0.82241960627496513</v>
      </c>
      <c r="T851" s="1">
        <v>0.81602003345756435</v>
      </c>
      <c r="U851" s="1">
        <v>0.82241960627496513</v>
      </c>
      <c r="V851" s="1">
        <v>406.790663</v>
      </c>
      <c r="W851" s="1">
        <v>255.106009</v>
      </c>
      <c r="X851" s="1">
        <v>262.000766</v>
      </c>
      <c r="Y851" s="1">
        <v>74463.375599999999</v>
      </c>
      <c r="Z851" s="7">
        <v>2.1510961008999998</v>
      </c>
      <c r="AA851" s="7">
        <v>1.8247222249999999</v>
      </c>
      <c r="AB851" s="7" t="s">
        <v>444</v>
      </c>
      <c r="AC851" s="7" t="s">
        <v>445</v>
      </c>
      <c r="AD851" s="7">
        <v>2.0014783080999998</v>
      </c>
    </row>
    <row r="852" spans="1:30" x14ac:dyDescent="0.25">
      <c r="A852" s="1">
        <v>251439</v>
      </c>
      <c r="B852" s="1">
        <v>20005000</v>
      </c>
      <c r="C852" s="1">
        <v>9211013</v>
      </c>
      <c r="D852" s="1">
        <v>271035</v>
      </c>
      <c r="E852" s="1" t="s">
        <v>482</v>
      </c>
      <c r="F852" s="1">
        <v>34203085</v>
      </c>
      <c r="G852" s="1">
        <v>1.83</v>
      </c>
      <c r="H852" s="1">
        <v>47.347745802082343</v>
      </c>
      <c r="I852" s="1">
        <v>-20.528292809987967</v>
      </c>
      <c r="J852" s="1">
        <v>12.808200848547871</v>
      </c>
      <c r="K852" s="1">
        <v>-45.316360350179345</v>
      </c>
      <c r="L852" s="1">
        <v>42.424099134800549</v>
      </c>
      <c r="M852" s="1">
        <v>119.41749572753906</v>
      </c>
      <c r="N852" s="1">
        <v>0.90208224246376456</v>
      </c>
      <c r="O852" s="1">
        <v>0.9329846751933194</v>
      </c>
      <c r="P852" s="1">
        <v>0.84162890798271661</v>
      </c>
      <c r="Q852" s="1">
        <v>0.89333158794202294</v>
      </c>
      <c r="R852" s="1">
        <v>0.96533690096206171</v>
      </c>
      <c r="S852" s="1">
        <v>0.86236594663546995</v>
      </c>
      <c r="T852" s="1">
        <v>0.84162890798271661</v>
      </c>
      <c r="U852" s="1">
        <v>0.86236594663546995</v>
      </c>
      <c r="V852" s="1">
        <v>406.790663</v>
      </c>
      <c r="W852" s="1">
        <v>255.106009</v>
      </c>
      <c r="X852" s="1">
        <v>262.000766</v>
      </c>
      <c r="Y852" s="1">
        <v>74463.375599999999</v>
      </c>
      <c r="Z852" s="7">
        <v>4.0609110423999999</v>
      </c>
      <c r="AA852" s="7">
        <v>3.5346317578000002</v>
      </c>
      <c r="AB852" s="7" t="s">
        <v>444</v>
      </c>
      <c r="AC852" s="7" t="s">
        <v>445</v>
      </c>
      <c r="AD852" s="7">
        <v>3.8659560669999999</v>
      </c>
    </row>
    <row r="853" spans="1:30" x14ac:dyDescent="0.25">
      <c r="A853" s="1">
        <v>257731</v>
      </c>
      <c r="B853" s="1">
        <v>20006000</v>
      </c>
      <c r="C853" s="1">
        <v>9211013</v>
      </c>
      <c r="D853" s="1">
        <v>271042</v>
      </c>
      <c r="E853" s="1" t="s">
        <v>482</v>
      </c>
      <c r="F853" s="1">
        <v>34203085</v>
      </c>
      <c r="G853" s="1">
        <v>1.83</v>
      </c>
      <c r="H853" s="1">
        <v>34.716555932593678</v>
      </c>
      <c r="I853" s="1">
        <v>-18.248100956327946</v>
      </c>
      <c r="J853" s="1">
        <v>6.090108945213828</v>
      </c>
      <c r="K853" s="1">
        <v>-33.887316361117158</v>
      </c>
      <c r="L853" s="1">
        <v>32.11045616610992</v>
      </c>
      <c r="M853" s="1">
        <v>119.41749572753906</v>
      </c>
      <c r="N853" s="1">
        <v>0.90208224246376456</v>
      </c>
      <c r="O853" s="1">
        <v>0.9329846751933194</v>
      </c>
      <c r="P853" s="1">
        <v>0.84162890798271661</v>
      </c>
      <c r="Q853" s="1">
        <v>0.89333158794202294</v>
      </c>
      <c r="R853" s="1">
        <v>0.96533690096206171</v>
      </c>
      <c r="S853" s="1">
        <v>0.86236594663546995</v>
      </c>
      <c r="T853" s="1">
        <v>0.84162890798271661</v>
      </c>
      <c r="U853" s="1">
        <v>0.86236594663546995</v>
      </c>
      <c r="V853" s="1">
        <v>406.790663</v>
      </c>
      <c r="W853" s="1">
        <v>255.106009</v>
      </c>
      <c r="X853" s="1">
        <v>262.000766</v>
      </c>
      <c r="Y853" s="1">
        <v>74463.375599999999</v>
      </c>
      <c r="Z853" s="7">
        <v>5.6864385439999996</v>
      </c>
      <c r="AA853" s="7">
        <v>5.1845014866000003</v>
      </c>
      <c r="AB853" s="7" t="s">
        <v>444</v>
      </c>
      <c r="AC853" s="7" t="s">
        <v>445</v>
      </c>
      <c r="AD853" s="7">
        <v>5.5070782304000003</v>
      </c>
    </row>
    <row r="854" spans="1:30" x14ac:dyDescent="0.25">
      <c r="A854" s="1">
        <v>257732</v>
      </c>
      <c r="B854" s="1">
        <v>20006000</v>
      </c>
      <c r="C854" s="1">
        <v>9211005</v>
      </c>
      <c r="D854" s="1">
        <v>271040</v>
      </c>
      <c r="E854" s="1" t="s">
        <v>484</v>
      </c>
      <c r="F854" s="1">
        <v>34203085</v>
      </c>
      <c r="G854" s="1">
        <v>1.83</v>
      </c>
      <c r="H854" s="1">
        <v>68.273486356863813</v>
      </c>
      <c r="I854" s="1">
        <v>-33.969766568822436</v>
      </c>
      <c r="J854" s="1">
        <v>10.700428378608024</v>
      </c>
      <c r="K854" s="1">
        <v>-66.20894209971749</v>
      </c>
      <c r="L854" s="1">
        <v>63.602181210069467</v>
      </c>
      <c r="M854" s="1">
        <v>124.55000305175781</v>
      </c>
      <c r="N854" s="1">
        <v>0.89239285060337603</v>
      </c>
      <c r="O854" s="1">
        <v>0.9329846751933194</v>
      </c>
      <c r="P854" s="1">
        <v>0.83258885386503123</v>
      </c>
      <c r="Q854" s="1">
        <v>0.87858927590506397</v>
      </c>
      <c r="R854" s="1">
        <v>0.96533690096206171</v>
      </c>
      <c r="S854" s="1">
        <v>0.84813464882069622</v>
      </c>
      <c r="T854" s="1">
        <v>0.83258885386503123</v>
      </c>
      <c r="U854" s="1">
        <v>0.84813464882069622</v>
      </c>
      <c r="V854" s="1">
        <v>406.790663</v>
      </c>
      <c r="W854" s="1">
        <v>255.106009</v>
      </c>
      <c r="X854" s="1">
        <v>262.000766</v>
      </c>
      <c r="Y854" s="1">
        <v>74463.375599999999</v>
      </c>
      <c r="Z854" s="7">
        <v>2.3394832631</v>
      </c>
      <c r="AA854" s="7">
        <v>2.1109941937999999</v>
      </c>
      <c r="AB854" s="7" t="s">
        <v>444</v>
      </c>
      <c r="AC854" s="7" t="s">
        <v>445</v>
      </c>
      <c r="AD854" s="7">
        <v>2.2947047719000002</v>
      </c>
    </row>
    <row r="855" spans="1:30" x14ac:dyDescent="0.25">
      <c r="A855" s="1">
        <v>257733</v>
      </c>
      <c r="B855" s="1">
        <v>20006000</v>
      </c>
      <c r="C855" s="1">
        <v>9211006</v>
      </c>
      <c r="D855" s="1">
        <v>271041</v>
      </c>
      <c r="E855" s="1" t="s">
        <v>480</v>
      </c>
      <c r="F855" s="1">
        <v>34203085</v>
      </c>
      <c r="G855" s="1">
        <v>1.83</v>
      </c>
      <c r="H855" s="1">
        <v>61.076544308101106</v>
      </c>
      <c r="I855" s="1">
        <v>-27.88603827777289</v>
      </c>
      <c r="J855" s="1">
        <v>13.063230932614236</v>
      </c>
      <c r="K855" s="1">
        <v>-59.772378070877473</v>
      </c>
      <c r="L855" s="1">
        <v>55.705937964738389</v>
      </c>
      <c r="M855" s="1">
        <v>132.83750915527344</v>
      </c>
      <c r="N855" s="1">
        <v>0.87463390895298543</v>
      </c>
      <c r="O855" s="1">
        <v>0.9329846751933194</v>
      </c>
      <c r="P855" s="1">
        <v>0.81602003345756435</v>
      </c>
      <c r="Q855" s="1">
        <v>0.85195086342947812</v>
      </c>
      <c r="R855" s="1">
        <v>0.96533690096206171</v>
      </c>
      <c r="S855" s="1">
        <v>0.82241960627496513</v>
      </c>
      <c r="T855" s="1">
        <v>0.81602003345756435</v>
      </c>
      <c r="U855" s="1">
        <v>0.82241960627496513</v>
      </c>
      <c r="V855" s="1">
        <v>406.790663</v>
      </c>
      <c r="W855" s="1">
        <v>255.106009</v>
      </c>
      <c r="X855" s="1">
        <v>262.000766</v>
      </c>
      <c r="Y855" s="1">
        <v>74463.375599999999</v>
      </c>
      <c r="Z855" s="7">
        <v>2.7369735006</v>
      </c>
      <c r="AA855" s="7">
        <v>2.4083724997</v>
      </c>
      <c r="AB855" s="7" t="s">
        <v>444</v>
      </c>
      <c r="AC855" s="7" t="s">
        <v>445</v>
      </c>
      <c r="AD855" s="7">
        <v>2.5768674550999999</v>
      </c>
    </row>
    <row r="856" spans="1:30" x14ac:dyDescent="0.25">
      <c r="A856" s="1">
        <v>264025</v>
      </c>
      <c r="B856" s="1">
        <v>20007000</v>
      </c>
      <c r="C856" s="1">
        <v>9211013</v>
      </c>
      <c r="D856" s="1">
        <v>271047</v>
      </c>
      <c r="E856" s="1" t="s">
        <v>482</v>
      </c>
      <c r="F856" s="1">
        <v>34203085</v>
      </c>
      <c r="G856" s="1">
        <v>1.83</v>
      </c>
      <c r="H856" s="1">
        <v>41.253453372361342</v>
      </c>
      <c r="I856" s="1">
        <v>-20.764755883885062</v>
      </c>
      <c r="J856" s="1">
        <v>8.6563293835167343</v>
      </c>
      <c r="K856" s="1">
        <v>-39.688208872719599</v>
      </c>
      <c r="L856" s="1">
        <v>37.683465226240592</v>
      </c>
      <c r="M856" s="1">
        <v>119.41749572753906</v>
      </c>
      <c r="N856" s="1">
        <v>0.90208224246376456</v>
      </c>
      <c r="O856" s="1">
        <v>0.9329846751933194</v>
      </c>
      <c r="P856" s="1">
        <v>0.84162890798271661</v>
      </c>
      <c r="Q856" s="1">
        <v>0.89333158794202294</v>
      </c>
      <c r="R856" s="1">
        <v>0.96533690096206171</v>
      </c>
      <c r="S856" s="1">
        <v>0.86236594663546995</v>
      </c>
      <c r="T856" s="1">
        <v>0.84162890798271661</v>
      </c>
      <c r="U856" s="1">
        <v>0.86236594663546995</v>
      </c>
      <c r="V856" s="1">
        <v>406.790663</v>
      </c>
      <c r="W856" s="1">
        <v>255.106009</v>
      </c>
      <c r="X856" s="1">
        <v>262.000766</v>
      </c>
      <c r="Y856" s="1">
        <v>74463.375599999999</v>
      </c>
      <c r="Z856" s="7">
        <v>4.6975809015000003</v>
      </c>
      <c r="AA856" s="7">
        <v>4.2045240876000003</v>
      </c>
      <c r="AB856" s="7" t="s">
        <v>444</v>
      </c>
      <c r="AC856" s="7" t="s">
        <v>445</v>
      </c>
      <c r="AD856" s="7">
        <v>4.5559931990000004</v>
      </c>
    </row>
    <row r="857" spans="1:30" x14ac:dyDescent="0.25">
      <c r="A857" s="1">
        <v>264026</v>
      </c>
      <c r="B857" s="1">
        <v>20007000</v>
      </c>
      <c r="C857" s="1">
        <v>9211022</v>
      </c>
      <c r="D857" s="1">
        <v>271049</v>
      </c>
      <c r="E857" s="1" t="s">
        <v>486</v>
      </c>
      <c r="F857" s="1">
        <v>34203085</v>
      </c>
      <c r="G857" s="1">
        <v>1.83</v>
      </c>
      <c r="H857" s="1">
        <v>53.229148038889001</v>
      </c>
      <c r="I857" s="1">
        <v>-27.769966658791663</v>
      </c>
      <c r="J857" s="1">
        <v>10.032283331220219</v>
      </c>
      <c r="K857" s="1">
        <v>-50.71228545357711</v>
      </c>
      <c r="L857" s="1">
        <v>48.991318804404202</v>
      </c>
      <c r="M857" s="1">
        <v>114.66500091552734</v>
      </c>
      <c r="N857" s="1">
        <v>0.90833552511114846</v>
      </c>
      <c r="O857" s="1">
        <v>0.9329846751933194</v>
      </c>
      <c r="P857" s="1">
        <v>0.84746312486237807</v>
      </c>
      <c r="Q857" s="1">
        <v>0.90333684017783711</v>
      </c>
      <c r="R857" s="1">
        <v>0.96533690096206171</v>
      </c>
      <c r="S857" s="1">
        <v>0.87202438582213448</v>
      </c>
      <c r="T857" s="1">
        <v>0.84746312486237807</v>
      </c>
      <c r="U857" s="1">
        <v>0.87202438582213448</v>
      </c>
      <c r="V857" s="1">
        <v>406.790663</v>
      </c>
      <c r="W857" s="1">
        <v>255.106009</v>
      </c>
      <c r="X857" s="1">
        <v>262.000766</v>
      </c>
      <c r="Y857" s="1">
        <v>74463.375599999999</v>
      </c>
      <c r="Z857" s="7">
        <v>3.4128825439999999</v>
      </c>
      <c r="AA857" s="7">
        <v>3.0615516783999999</v>
      </c>
      <c r="AB857" s="7" t="s">
        <v>444</v>
      </c>
      <c r="AC857" s="7" t="s">
        <v>445</v>
      </c>
      <c r="AD857" s="7">
        <v>3.3783470983999999</v>
      </c>
    </row>
    <row r="858" spans="1:30" x14ac:dyDescent="0.25">
      <c r="A858" s="1">
        <v>264027</v>
      </c>
      <c r="B858" s="1">
        <v>20007000</v>
      </c>
      <c r="C858" s="1">
        <v>9211016</v>
      </c>
      <c r="D858" s="1">
        <v>271048</v>
      </c>
      <c r="E858" s="1" t="s">
        <v>482</v>
      </c>
      <c r="F858" s="1">
        <v>34203085</v>
      </c>
      <c r="G858" s="1">
        <v>1.83</v>
      </c>
      <c r="H858" s="1">
        <v>47.849024292528902</v>
      </c>
      <c r="I858" s="1">
        <v>-25.197392308367434</v>
      </c>
      <c r="J858" s="1">
        <v>9.0616894411589435</v>
      </c>
      <c r="K858" s="1">
        <v>-45.781905068516465</v>
      </c>
      <c r="L858" s="1">
        <v>44.027713241006737</v>
      </c>
      <c r="M858" s="1">
        <v>116.6824951171875</v>
      </c>
      <c r="N858" s="1">
        <v>0.90568092747738504</v>
      </c>
      <c r="O858" s="1">
        <v>0.9329846751933194</v>
      </c>
      <c r="P858" s="1">
        <v>0.84498642595127238</v>
      </c>
      <c r="Q858" s="1">
        <v>0.89908948396381572</v>
      </c>
      <c r="R858" s="1">
        <v>0.96533690096206171</v>
      </c>
      <c r="S858" s="1">
        <v>0.86792425613720914</v>
      </c>
      <c r="T858" s="1">
        <v>0.84498642595127238</v>
      </c>
      <c r="U858" s="1">
        <v>0.86792425613720914</v>
      </c>
      <c r="V858" s="1">
        <v>406.790663</v>
      </c>
      <c r="W858" s="1">
        <v>255.106009</v>
      </c>
      <c r="X858" s="1">
        <v>262.000766</v>
      </c>
      <c r="Y858" s="1">
        <v>74463.375599999999</v>
      </c>
      <c r="Z858" s="7">
        <v>3.8960324967000002</v>
      </c>
      <c r="AA858" s="7">
        <v>3.5050263401000001</v>
      </c>
      <c r="AB858" s="7" t="s">
        <v>444</v>
      </c>
      <c r="AC858" s="7" t="s">
        <v>445</v>
      </c>
      <c r="AD858" s="7">
        <v>3.8356897889999999</v>
      </c>
    </row>
    <row r="859" spans="1:30" x14ac:dyDescent="0.25">
      <c r="A859" s="1">
        <v>270319</v>
      </c>
      <c r="B859" s="1">
        <v>20008000</v>
      </c>
      <c r="C859" s="1">
        <v>9211022</v>
      </c>
      <c r="D859" s="1">
        <v>271058</v>
      </c>
      <c r="E859" s="1" t="s">
        <v>486</v>
      </c>
      <c r="F859" s="1">
        <v>34203085</v>
      </c>
      <c r="G859" s="1">
        <v>1.83</v>
      </c>
      <c r="H859" s="1">
        <v>49.008485601880075</v>
      </c>
      <c r="I859" s="1">
        <v>-28.695771036942723</v>
      </c>
      <c r="J859" s="1">
        <v>6.3221341421211079</v>
      </c>
      <c r="K859" s="1">
        <v>-47.232808091607623</v>
      </c>
      <c r="L859" s="1">
        <v>46.175550958515885</v>
      </c>
      <c r="M859" s="1">
        <v>114.66500091552734</v>
      </c>
      <c r="N859" s="1">
        <v>0.90833552511114846</v>
      </c>
      <c r="O859" s="1">
        <v>0.9329846751933194</v>
      </c>
      <c r="P859" s="1">
        <v>0.84746312486237807</v>
      </c>
      <c r="Q859" s="1">
        <v>0.90333684017783711</v>
      </c>
      <c r="R859" s="1">
        <v>0.96533690096206171</v>
      </c>
      <c r="S859" s="1">
        <v>0.87202438582213448</v>
      </c>
      <c r="T859" s="1">
        <v>0.84746312486237807</v>
      </c>
      <c r="U859" s="1">
        <v>0.87202438582213448</v>
      </c>
      <c r="V859" s="1">
        <v>406.790663</v>
      </c>
      <c r="W859" s="1">
        <v>255.106009</v>
      </c>
      <c r="X859" s="1">
        <v>262.000766</v>
      </c>
      <c r="Y859" s="1">
        <v>74463.375599999999</v>
      </c>
      <c r="Z859" s="7">
        <v>3.6819784728</v>
      </c>
      <c r="AA859" s="7">
        <v>3.41133679</v>
      </c>
      <c r="AB859" s="7" t="s">
        <v>444</v>
      </c>
      <c r="AC859" s="7" t="s">
        <v>445</v>
      </c>
      <c r="AD859" s="7">
        <v>3.7008847629999999</v>
      </c>
    </row>
    <row r="860" spans="1:30" x14ac:dyDescent="0.25">
      <c r="A860" s="1">
        <v>270320</v>
      </c>
      <c r="B860" s="1">
        <v>20008000</v>
      </c>
      <c r="C860" s="1">
        <v>9211016</v>
      </c>
      <c r="D860" s="1">
        <v>271057</v>
      </c>
      <c r="E860" s="1" t="s">
        <v>482</v>
      </c>
      <c r="F860" s="1">
        <v>34203085</v>
      </c>
      <c r="G860" s="1">
        <v>1.83</v>
      </c>
      <c r="H860" s="1">
        <v>43.627906964566762</v>
      </c>
      <c r="I860" s="1">
        <v>-26.117194097716549</v>
      </c>
      <c r="J860" s="1">
        <v>5.351995664146548</v>
      </c>
      <c r="K860" s="1">
        <v>-42.308429774215426</v>
      </c>
      <c r="L860" s="1">
        <v>41.21895856378891</v>
      </c>
      <c r="M860" s="1">
        <v>116.6824951171875</v>
      </c>
      <c r="N860" s="1">
        <v>0.90568092747738504</v>
      </c>
      <c r="O860" s="1">
        <v>0.9329846751933194</v>
      </c>
      <c r="P860" s="1">
        <v>0.84498642595127238</v>
      </c>
      <c r="Q860" s="1">
        <v>0.89908948396381572</v>
      </c>
      <c r="R860" s="1">
        <v>0.96533690096206171</v>
      </c>
      <c r="S860" s="1">
        <v>0.86792425613720914</v>
      </c>
      <c r="T860" s="1">
        <v>0.84498642595127238</v>
      </c>
      <c r="U860" s="1">
        <v>0.86792425613720914</v>
      </c>
      <c r="V860" s="1">
        <v>406.790663</v>
      </c>
      <c r="W860" s="1">
        <v>255.106009</v>
      </c>
      <c r="X860" s="1">
        <v>262.000766</v>
      </c>
      <c r="Y860" s="1">
        <v>74463.375599999999</v>
      </c>
      <c r="Z860" s="7">
        <v>4.2296594162999996</v>
      </c>
      <c r="AA860" s="7">
        <v>3.9408997539000001</v>
      </c>
      <c r="AB860" s="7" t="s">
        <v>444</v>
      </c>
      <c r="AC860" s="7" t="s">
        <v>445</v>
      </c>
      <c r="AD860" s="7">
        <v>4.2326945726999998</v>
      </c>
    </row>
    <row r="861" spans="1:30" x14ac:dyDescent="0.25">
      <c r="A861" s="1">
        <v>270321</v>
      </c>
      <c r="B861" s="1">
        <v>20008000</v>
      </c>
      <c r="C861" s="1">
        <v>9211013</v>
      </c>
      <c r="D861" s="1">
        <v>271056</v>
      </c>
      <c r="E861" s="1" t="s">
        <v>482</v>
      </c>
      <c r="F861" s="1">
        <v>34203085</v>
      </c>
      <c r="G861" s="1">
        <v>1.83</v>
      </c>
      <c r="H861" s="1">
        <v>37.06308679118483</v>
      </c>
      <c r="I861" s="1">
        <v>-21.641728097522851</v>
      </c>
      <c r="J861" s="1">
        <v>4.915886568353077</v>
      </c>
      <c r="K861" s="1">
        <v>-36.257564862764255</v>
      </c>
      <c r="L861" s="1">
        <v>34.87230507528173</v>
      </c>
      <c r="M861" s="1">
        <v>119.41749572753906</v>
      </c>
      <c r="N861" s="1">
        <v>0.90208224246376456</v>
      </c>
      <c r="O861" s="1">
        <v>0.9329846751933194</v>
      </c>
      <c r="P861" s="1">
        <v>0.84162890798271661</v>
      </c>
      <c r="Q861" s="1">
        <v>0.89333158794202294</v>
      </c>
      <c r="R861" s="1">
        <v>0.96533690096206171</v>
      </c>
      <c r="S861" s="1">
        <v>0.86236594663546995</v>
      </c>
      <c r="T861" s="1">
        <v>0.84162890798271661</v>
      </c>
      <c r="U861" s="1">
        <v>0.86236594663546995</v>
      </c>
      <c r="V861" s="1">
        <v>406.790663</v>
      </c>
      <c r="W861" s="1">
        <v>255.106009</v>
      </c>
      <c r="X861" s="1">
        <v>262.000766</v>
      </c>
      <c r="Y861" s="1">
        <v>74463.375599999999</v>
      </c>
      <c r="Z861" s="7">
        <v>5.1568798309000003</v>
      </c>
      <c r="AA861" s="7">
        <v>4.7929495452999999</v>
      </c>
      <c r="AB861" s="7" t="s">
        <v>444</v>
      </c>
      <c r="AC861" s="7" t="s">
        <v>445</v>
      </c>
      <c r="AD861" s="7">
        <v>5.0816941074999997</v>
      </c>
    </row>
    <row r="862" spans="1:30" x14ac:dyDescent="0.25">
      <c r="A862" s="1">
        <v>277697</v>
      </c>
      <c r="B862" s="1">
        <v>20009000</v>
      </c>
      <c r="C862" s="1">
        <v>9211013</v>
      </c>
      <c r="D862" s="1">
        <v>271068</v>
      </c>
      <c r="E862" s="1" t="s">
        <v>482</v>
      </c>
      <c r="F862" s="1">
        <v>34203085</v>
      </c>
      <c r="G862" s="1">
        <v>1.83</v>
      </c>
      <c r="H862" s="1">
        <v>37.702504513805657</v>
      </c>
      <c r="I862" s="1">
        <v>-18.913428153541069</v>
      </c>
      <c r="J862" s="1">
        <v>6.5944144915190002</v>
      </c>
      <c r="K862" s="1">
        <v>-35.711312872709314</v>
      </c>
      <c r="L862" s="1">
        <v>34.877098186284101</v>
      </c>
      <c r="M862" s="1">
        <v>119.41749572753906</v>
      </c>
      <c r="N862" s="1">
        <v>0.90208224246376456</v>
      </c>
      <c r="O862" s="1">
        <v>0.9329846751933194</v>
      </c>
      <c r="P862" s="1">
        <v>0.84162890798271661</v>
      </c>
      <c r="Q862" s="1">
        <v>0.89333158794202294</v>
      </c>
      <c r="R862" s="1">
        <v>0.96533690096206171</v>
      </c>
      <c r="S862" s="1">
        <v>0.86236594663546995</v>
      </c>
      <c r="T862" s="1">
        <v>0.84162890798271661</v>
      </c>
      <c r="U862" s="1">
        <v>0.86236594663546995</v>
      </c>
      <c r="V862" s="1">
        <v>406.790663</v>
      </c>
      <c r="W862" s="1">
        <v>255.106009</v>
      </c>
      <c r="X862" s="1">
        <v>262.000766</v>
      </c>
      <c r="Y862" s="1">
        <v>74463.375599999999</v>
      </c>
      <c r="Z862" s="7">
        <v>5.1560336995</v>
      </c>
      <c r="AA862" s="7">
        <v>4.6947036952000003</v>
      </c>
      <c r="AB862" s="7" t="s">
        <v>444</v>
      </c>
      <c r="AC862" s="7" t="s">
        <v>445</v>
      </c>
      <c r="AD862" s="7">
        <v>5.1747217014000002</v>
      </c>
    </row>
    <row r="863" spans="1:30" x14ac:dyDescent="0.25">
      <c r="A863" s="1">
        <v>277698</v>
      </c>
      <c r="B863" s="1">
        <v>20009000</v>
      </c>
      <c r="C863" s="1">
        <v>9211006</v>
      </c>
      <c r="D863" s="1">
        <v>271067</v>
      </c>
      <c r="E863" s="1" t="s">
        <v>480</v>
      </c>
      <c r="F863" s="1">
        <v>34203085</v>
      </c>
      <c r="G863" s="1">
        <v>1.83</v>
      </c>
      <c r="H863" s="1">
        <v>64.045045244298876</v>
      </c>
      <c r="I863" s="1">
        <v>-28.517870109660564</v>
      </c>
      <c r="J863" s="1">
        <v>13.584984123933612</v>
      </c>
      <c r="K863" s="1">
        <v>-61.629869947795079</v>
      </c>
      <c r="L863" s="1">
        <v>58.448861932247667</v>
      </c>
      <c r="M863" s="1">
        <v>132.83750915527344</v>
      </c>
      <c r="N863" s="1">
        <v>0.87463390895298543</v>
      </c>
      <c r="O863" s="1">
        <v>0.9329846751933194</v>
      </c>
      <c r="P863" s="1">
        <v>0.81602003345756435</v>
      </c>
      <c r="Q863" s="1">
        <v>0.85195086342947812</v>
      </c>
      <c r="R863" s="1">
        <v>0.96533690096206171</v>
      </c>
      <c r="S863" s="1">
        <v>0.82241960627496513</v>
      </c>
      <c r="T863" s="1">
        <v>0.81602003345756435</v>
      </c>
      <c r="U863" s="1">
        <v>0.82241960627496513</v>
      </c>
      <c r="V863" s="1">
        <v>406.790663</v>
      </c>
      <c r="W863" s="1">
        <v>255.106009</v>
      </c>
      <c r="X863" s="1">
        <v>262.000766</v>
      </c>
      <c r="Y863" s="1">
        <v>74463.375599999999</v>
      </c>
      <c r="Z863" s="7">
        <v>2.5616025209000002</v>
      </c>
      <c r="AA863" s="7">
        <v>2.2503937378000001</v>
      </c>
      <c r="AB863" s="7" t="s">
        <v>444</v>
      </c>
      <c r="AC863" s="7" t="s">
        <v>445</v>
      </c>
      <c r="AD863" s="7">
        <v>2.4690625505999999</v>
      </c>
    </row>
    <row r="864" spans="1:30" x14ac:dyDescent="0.25">
      <c r="A864" s="1">
        <v>277699</v>
      </c>
      <c r="B864" s="1">
        <v>20009000</v>
      </c>
      <c r="C864" s="1">
        <v>9211005</v>
      </c>
      <c r="D864" s="1">
        <v>271066</v>
      </c>
      <c r="E864" s="1" t="s">
        <v>484</v>
      </c>
      <c r="F864" s="1">
        <v>34203085</v>
      </c>
      <c r="G864" s="1">
        <v>1.83</v>
      </c>
      <c r="H864" s="1">
        <v>71.246267536795145</v>
      </c>
      <c r="I864" s="1">
        <v>-34.604927638434987</v>
      </c>
      <c r="J864" s="1">
        <v>11.217901847327331</v>
      </c>
      <c r="K864" s="1">
        <v>-68.063104217776726</v>
      </c>
      <c r="L864" s="1">
        <v>66.353116704679024</v>
      </c>
      <c r="M864" s="1">
        <v>124.55000305175781</v>
      </c>
      <c r="N864" s="1">
        <v>0.89239285060337603</v>
      </c>
      <c r="O864" s="1">
        <v>0.9329846751933194</v>
      </c>
      <c r="P864" s="1">
        <v>0.83258885386503123</v>
      </c>
      <c r="Q864" s="1">
        <v>0.87858927590506397</v>
      </c>
      <c r="R864" s="1">
        <v>0.96533690096206171</v>
      </c>
      <c r="S864" s="1">
        <v>0.84813464882069622</v>
      </c>
      <c r="T864" s="1">
        <v>0.83258885386503123</v>
      </c>
      <c r="U864" s="1">
        <v>0.84813464882069622</v>
      </c>
      <c r="V864" s="1">
        <v>406.790663</v>
      </c>
      <c r="W864" s="1">
        <v>255.106009</v>
      </c>
      <c r="X864" s="1">
        <v>262.000766</v>
      </c>
      <c r="Y864" s="1">
        <v>74463.375599999999</v>
      </c>
      <c r="Z864" s="7">
        <v>2.2010315445000002</v>
      </c>
      <c r="AA864" s="7">
        <v>1.9811866220000001</v>
      </c>
      <c r="AB864" s="7" t="s">
        <v>444</v>
      </c>
      <c r="AC864" s="7" t="s">
        <v>445</v>
      </c>
      <c r="AD864" s="7">
        <v>2.2049510522000002</v>
      </c>
    </row>
    <row r="865" spans="1:30" x14ac:dyDescent="0.25">
      <c r="A865" s="1">
        <v>277700</v>
      </c>
      <c r="B865" s="1">
        <v>20009000</v>
      </c>
      <c r="C865" s="1">
        <v>9211004</v>
      </c>
      <c r="D865" s="1">
        <v>271065</v>
      </c>
      <c r="E865" s="1" t="s">
        <v>489</v>
      </c>
      <c r="F865" s="1">
        <v>34203085</v>
      </c>
      <c r="G865" s="1">
        <v>1.83</v>
      </c>
      <c r="H865" s="1">
        <v>68.684658465613026</v>
      </c>
      <c r="I865" s="1">
        <v>-16.796960875199762</v>
      </c>
      <c r="J865" s="1">
        <v>26.837442301429945</v>
      </c>
      <c r="K865" s="1">
        <v>-65.355439257630266</v>
      </c>
      <c r="L865" s="1">
        <v>59.958785459180191</v>
      </c>
      <c r="M865" s="1">
        <v>98.912498474121094</v>
      </c>
      <c r="N865" s="1">
        <v>0.93014583587646482</v>
      </c>
      <c r="O865" s="1">
        <v>0.9329846751933194</v>
      </c>
      <c r="P865" s="1">
        <v>0.86781181056762213</v>
      </c>
      <c r="Q865" s="1">
        <v>0.93514583587646494</v>
      </c>
      <c r="R865" s="1">
        <v>0.96533690096206171</v>
      </c>
      <c r="S865" s="1">
        <v>0.9027307831525635</v>
      </c>
      <c r="T865" s="1">
        <v>0.86781181056762213</v>
      </c>
      <c r="U865" s="1">
        <v>0.9027307831525635</v>
      </c>
      <c r="V865" s="1">
        <v>406.790663</v>
      </c>
      <c r="W865" s="1">
        <v>255.106009</v>
      </c>
      <c r="X865" s="1">
        <v>262.000766</v>
      </c>
      <c r="Y865" s="1">
        <v>74463.375599999999</v>
      </c>
      <c r="Z865" s="7">
        <v>2.6922697125999999</v>
      </c>
      <c r="AA865" s="7">
        <v>2.2231944149</v>
      </c>
      <c r="AB865" s="7" t="s">
        <v>444</v>
      </c>
      <c r="AC865" s="7" t="s">
        <v>445</v>
      </c>
      <c r="AD865" s="7">
        <v>2.4789355207999999</v>
      </c>
    </row>
    <row r="866" spans="1:30" x14ac:dyDescent="0.25">
      <c r="A866" s="1">
        <v>286089</v>
      </c>
      <c r="B866" s="1">
        <v>20010000</v>
      </c>
      <c r="C866" s="1">
        <v>9211013</v>
      </c>
      <c r="D866" s="1">
        <v>271078</v>
      </c>
      <c r="E866" s="1" t="s">
        <v>482</v>
      </c>
      <c r="F866" s="1">
        <v>34203085</v>
      </c>
      <c r="G866" s="1">
        <v>1.83</v>
      </c>
      <c r="H866" s="1">
        <v>31.785025887270923</v>
      </c>
      <c r="I866" s="1">
        <v>-25.146237724675085</v>
      </c>
      <c r="J866" s="1">
        <v>-4.3261215946143654</v>
      </c>
      <c r="K866" s="1">
        <v>-29.403546060876895</v>
      </c>
      <c r="L866" s="1">
        <v>34.154530085036136</v>
      </c>
      <c r="M866" s="1">
        <v>119.41749572753906</v>
      </c>
      <c r="N866" s="1">
        <v>0.90208224246376456</v>
      </c>
      <c r="O866" s="1">
        <v>0.9329846751933194</v>
      </c>
      <c r="P866" s="1">
        <v>0.84162890798271661</v>
      </c>
      <c r="Q866" s="1">
        <v>0.89333158794202294</v>
      </c>
      <c r="R866" s="1">
        <v>0.96533690096206171</v>
      </c>
      <c r="S866" s="1">
        <v>0.86236594663546995</v>
      </c>
      <c r="T866" s="1">
        <v>0.84162890798271661</v>
      </c>
      <c r="U866" s="1">
        <v>0.86236594663546995</v>
      </c>
      <c r="V866" s="1">
        <v>406.790663</v>
      </c>
      <c r="W866" s="1">
        <v>255.106009</v>
      </c>
      <c r="X866" s="1">
        <v>262.000766</v>
      </c>
      <c r="Y866" s="1">
        <v>74463.375599999999</v>
      </c>
      <c r="Z866" s="7">
        <v>5.2862698225000004</v>
      </c>
      <c r="AA866" s="7">
        <v>5.7548974958999999</v>
      </c>
      <c r="AB866" s="7" t="s">
        <v>444</v>
      </c>
      <c r="AC866" s="7">
        <v>49.971155977999999</v>
      </c>
      <c r="AD866" s="7">
        <v>6.4993478039000001</v>
      </c>
    </row>
    <row r="867" spans="1:30" x14ac:dyDescent="0.25">
      <c r="A867" s="1">
        <v>286090</v>
      </c>
      <c r="B867" s="1">
        <v>20010000</v>
      </c>
      <c r="C867" s="1">
        <v>9211006</v>
      </c>
      <c r="D867" s="1">
        <v>271077</v>
      </c>
      <c r="E867" s="1" t="s">
        <v>480</v>
      </c>
      <c r="F867" s="1">
        <v>34203085</v>
      </c>
      <c r="G867" s="1">
        <v>1.83</v>
      </c>
      <c r="H867" s="1">
        <v>58.144008570338215</v>
      </c>
      <c r="I867" s="1">
        <v>-34.930246394530386</v>
      </c>
      <c r="J867" s="1">
        <v>2.6480060852261751</v>
      </c>
      <c r="K867" s="1">
        <v>-55.142536422226847</v>
      </c>
      <c r="L867" s="1">
        <v>56.86645211874341</v>
      </c>
      <c r="M867" s="1">
        <v>132.83750915527344</v>
      </c>
      <c r="N867" s="1">
        <v>0.87463390895298543</v>
      </c>
      <c r="O867" s="1">
        <v>0.9329846751933194</v>
      </c>
      <c r="P867" s="1">
        <v>0.81602003345756435</v>
      </c>
      <c r="Q867" s="1">
        <v>0.85195086342947812</v>
      </c>
      <c r="R867" s="1">
        <v>0.96533690096206171</v>
      </c>
      <c r="S867" s="1">
        <v>0.82241960627496513</v>
      </c>
      <c r="T867" s="1">
        <v>0.81602003345756435</v>
      </c>
      <c r="U867" s="1">
        <v>0.82241960627496513</v>
      </c>
      <c r="V867" s="1">
        <v>406.790663</v>
      </c>
      <c r="W867" s="1">
        <v>255.106009</v>
      </c>
      <c r="X867" s="1">
        <v>262.000766</v>
      </c>
      <c r="Y867" s="1">
        <v>74463.375599999999</v>
      </c>
      <c r="Z867" s="7">
        <v>2.6607104231999998</v>
      </c>
      <c r="AA867" s="7">
        <v>2.5802762678</v>
      </c>
      <c r="AB867" s="7" t="s">
        <v>444</v>
      </c>
      <c r="AC867" s="7" t="s">
        <v>445</v>
      </c>
      <c r="AD867" s="7">
        <v>2.8771860656000001</v>
      </c>
    </row>
    <row r="868" spans="1:30" x14ac:dyDescent="0.25">
      <c r="A868" s="1">
        <v>286091</v>
      </c>
      <c r="B868" s="1">
        <v>20010000</v>
      </c>
      <c r="C868" s="1">
        <v>9211005</v>
      </c>
      <c r="D868" s="1">
        <v>271076</v>
      </c>
      <c r="E868" s="1" t="s">
        <v>484</v>
      </c>
      <c r="F868" s="1">
        <v>34203085</v>
      </c>
      <c r="G868" s="1">
        <v>1.83</v>
      </c>
      <c r="H868" s="1">
        <v>65.338932539761757</v>
      </c>
      <c r="I868" s="1">
        <v>-41.012750799288646</v>
      </c>
      <c r="J868" s="1">
        <v>0.28722265282611775</v>
      </c>
      <c r="K868" s="1">
        <v>-61.580323295091162</v>
      </c>
      <c r="L868" s="1">
        <v>65.197223149449357</v>
      </c>
      <c r="M868" s="1">
        <v>124.55000305175781</v>
      </c>
      <c r="N868" s="1">
        <v>0.89239285060337603</v>
      </c>
      <c r="O868" s="1">
        <v>0.9329846751933194</v>
      </c>
      <c r="P868" s="1">
        <v>0.83258885386503123</v>
      </c>
      <c r="Q868" s="1">
        <v>0.87858927590506397</v>
      </c>
      <c r="R868" s="1">
        <v>0.96533690096206171</v>
      </c>
      <c r="S868" s="1">
        <v>0.84813464882069622</v>
      </c>
      <c r="T868" s="1">
        <v>0.83258885386503123</v>
      </c>
      <c r="U868" s="1">
        <v>0.84813464882069622</v>
      </c>
      <c r="V868" s="1">
        <v>406.790663</v>
      </c>
      <c r="W868" s="1">
        <v>255.106009</v>
      </c>
      <c r="X868" s="1">
        <v>262.000766</v>
      </c>
      <c r="Y868" s="1">
        <v>74463.375599999999</v>
      </c>
      <c r="Z868" s="7">
        <v>2.2577832212</v>
      </c>
      <c r="AA868" s="7">
        <v>2.2507176256000001</v>
      </c>
      <c r="AB868" s="7" t="s">
        <v>444</v>
      </c>
      <c r="AC868" s="7" t="s">
        <v>445</v>
      </c>
      <c r="AD868" s="7">
        <v>2.5423477144</v>
      </c>
    </row>
    <row r="869" spans="1:30" x14ac:dyDescent="0.25">
      <c r="A869" s="1">
        <v>286092</v>
      </c>
      <c r="B869" s="1">
        <v>20010000</v>
      </c>
      <c r="C869" s="1">
        <v>9211004</v>
      </c>
      <c r="D869" s="1">
        <v>271075</v>
      </c>
      <c r="E869" s="1" t="s">
        <v>489</v>
      </c>
      <c r="F869" s="1">
        <v>34203085</v>
      </c>
      <c r="G869" s="1">
        <v>1.83</v>
      </c>
      <c r="H869" s="1">
        <v>62.76035224989014</v>
      </c>
      <c r="I869" s="1">
        <v>-23.240510397338682</v>
      </c>
      <c r="J869" s="1">
        <v>15.923733804484726</v>
      </c>
      <c r="K869" s="1">
        <v>-58.836932494792933</v>
      </c>
      <c r="L869" s="1">
        <v>56.513568345278152</v>
      </c>
      <c r="M869" s="1">
        <v>98.912498474121094</v>
      </c>
      <c r="N869" s="1">
        <v>0.93014583587646482</v>
      </c>
      <c r="O869" s="1">
        <v>0.9329846751933194</v>
      </c>
      <c r="P869" s="1">
        <v>0.86781181056762213</v>
      </c>
      <c r="Q869" s="1">
        <v>0.93514583587646494</v>
      </c>
      <c r="R869" s="1">
        <v>0.96533690096206171</v>
      </c>
      <c r="S869" s="1">
        <v>0.9027307831525635</v>
      </c>
      <c r="T869" s="1">
        <v>0.86781181056762213</v>
      </c>
      <c r="U869" s="1">
        <v>0.9027307831525635</v>
      </c>
      <c r="V869" s="1">
        <v>406.790663</v>
      </c>
      <c r="W869" s="1">
        <v>255.106009</v>
      </c>
      <c r="X869" s="1">
        <v>262.000766</v>
      </c>
      <c r="Y869" s="1">
        <v>74463.375599999999</v>
      </c>
      <c r="Z869" s="7">
        <v>2.9173602735999999</v>
      </c>
      <c r="AA869" s="7">
        <v>2.5274500479999999</v>
      </c>
      <c r="AB869" s="7" t="s">
        <v>444</v>
      </c>
      <c r="AC869" s="7" t="s">
        <v>445</v>
      </c>
      <c r="AD869" s="7">
        <v>2.8643646001</v>
      </c>
    </row>
    <row r="870" spans="1:30" x14ac:dyDescent="0.25">
      <c r="A870" s="1">
        <v>292313</v>
      </c>
      <c r="B870" s="1">
        <v>20011000</v>
      </c>
      <c r="C870" s="1">
        <v>9211016</v>
      </c>
      <c r="D870" s="1">
        <v>271086</v>
      </c>
      <c r="E870" s="1" t="s">
        <v>482</v>
      </c>
      <c r="F870" s="1">
        <v>34203085</v>
      </c>
      <c r="G870" s="1">
        <v>1.83</v>
      </c>
      <c r="H870" s="1">
        <v>49.675290904742184</v>
      </c>
      <c r="I870" s="1">
        <v>-25.46804500852928</v>
      </c>
      <c r="J870" s="1">
        <v>9.8420273849934521</v>
      </c>
      <c r="K870" s="1">
        <v>-47.242207518784475</v>
      </c>
      <c r="L870" s="1">
        <v>45.562580624783941</v>
      </c>
      <c r="M870" s="1">
        <v>116.6824951171875</v>
      </c>
      <c r="N870" s="1">
        <v>0.90568092747738504</v>
      </c>
      <c r="O870" s="1">
        <v>0.9329846751933194</v>
      </c>
      <c r="P870" s="1">
        <v>0.84498642595127238</v>
      </c>
      <c r="Q870" s="1">
        <v>0.89908948396381572</v>
      </c>
      <c r="R870" s="1">
        <v>0.96533690096206171</v>
      </c>
      <c r="S870" s="1">
        <v>0.86792425613720914</v>
      </c>
      <c r="T870" s="1">
        <v>0.84498642595127238</v>
      </c>
      <c r="U870" s="1">
        <v>0.86792425613720914</v>
      </c>
      <c r="V870" s="1">
        <v>406.790663</v>
      </c>
      <c r="W870" s="1">
        <v>255.106009</v>
      </c>
      <c r="X870" s="1">
        <v>262.000766</v>
      </c>
      <c r="Y870" s="1">
        <v>74463.375599999999</v>
      </c>
      <c r="Z870" s="7">
        <v>3.7310997714999998</v>
      </c>
      <c r="AA870" s="7">
        <v>3.3394031692000001</v>
      </c>
      <c r="AB870" s="7" t="s">
        <v>444</v>
      </c>
      <c r="AC870" s="7" t="s">
        <v>445</v>
      </c>
      <c r="AD870" s="7">
        <v>3.6862139278999999</v>
      </c>
    </row>
    <row r="871" spans="1:30" x14ac:dyDescent="0.25">
      <c r="A871" s="1">
        <v>292314</v>
      </c>
      <c r="B871" s="1">
        <v>20011000</v>
      </c>
      <c r="C871" s="1">
        <v>9211013</v>
      </c>
      <c r="D871" s="1">
        <v>271085</v>
      </c>
      <c r="E871" s="1" t="s">
        <v>482</v>
      </c>
      <c r="F871" s="1">
        <v>34203085</v>
      </c>
      <c r="G871" s="1">
        <v>1.83</v>
      </c>
      <c r="H871" s="1">
        <v>43.079781560235055</v>
      </c>
      <c r="I871" s="1">
        <v>-21.035027975436726</v>
      </c>
      <c r="J871" s="1">
        <v>9.4366074603251811</v>
      </c>
      <c r="K871" s="1">
        <v>-41.14889364023216</v>
      </c>
      <c r="L871" s="1">
        <v>39.226570599149802</v>
      </c>
      <c r="M871" s="1">
        <v>119.41749572753906</v>
      </c>
      <c r="N871" s="1">
        <v>0.90208224246376456</v>
      </c>
      <c r="O871" s="1">
        <v>0.9329846751933194</v>
      </c>
      <c r="P871" s="1">
        <v>0.84162890798271661</v>
      </c>
      <c r="Q871" s="1">
        <v>0.89333158794202294</v>
      </c>
      <c r="R871" s="1">
        <v>0.96533690096206171</v>
      </c>
      <c r="S871" s="1">
        <v>0.86236594663546995</v>
      </c>
      <c r="T871" s="1">
        <v>0.84162890798271661</v>
      </c>
      <c r="U871" s="1">
        <v>0.86236594663546995</v>
      </c>
      <c r="V871" s="1">
        <v>406.790663</v>
      </c>
      <c r="W871" s="1">
        <v>255.106009</v>
      </c>
      <c r="X871" s="1">
        <v>262.000766</v>
      </c>
      <c r="Y871" s="1">
        <v>74463.375599999999</v>
      </c>
      <c r="Z871" s="7">
        <v>4.4734479333000001</v>
      </c>
      <c r="AA871" s="7">
        <v>3.9838830188999999</v>
      </c>
      <c r="AB871" s="7" t="s">
        <v>444</v>
      </c>
      <c r="AC871" s="7" t="s">
        <v>445</v>
      </c>
      <c r="AD871" s="7">
        <v>4.3587690718000003</v>
      </c>
    </row>
    <row r="872" spans="1:30" x14ac:dyDescent="0.25">
      <c r="A872" s="1">
        <v>299761</v>
      </c>
      <c r="B872" s="1">
        <v>20012000</v>
      </c>
      <c r="C872" s="1">
        <v>9211046</v>
      </c>
      <c r="D872" s="1">
        <v>271095</v>
      </c>
      <c r="E872" s="1" t="s">
        <v>491</v>
      </c>
      <c r="F872" s="1">
        <v>34203085</v>
      </c>
      <c r="G872" s="1">
        <v>1.83</v>
      </c>
      <c r="H872" s="1">
        <v>8.6877084046869779</v>
      </c>
      <c r="I872" s="1">
        <v>-6.9249413157617568</v>
      </c>
      <c r="J872" s="1">
        <v>-1.3321797432414355</v>
      </c>
      <c r="K872" s="1">
        <v>-9.3951324192688119</v>
      </c>
      <c r="L872" s="1">
        <v>9.4250555115484413</v>
      </c>
      <c r="M872" s="1">
        <v>64.709999084472656</v>
      </c>
      <c r="N872" s="1">
        <v>0.96357500076293945</v>
      </c>
      <c r="O872" s="1">
        <v>0.9329846751933194</v>
      </c>
      <c r="P872" s="1">
        <v>0.89900070911121355</v>
      </c>
      <c r="Q872" s="1">
        <v>0.96661041736602782</v>
      </c>
      <c r="R872" s="1">
        <v>0.96533690096206171</v>
      </c>
      <c r="S872" s="1">
        <v>0.9331047047377663</v>
      </c>
      <c r="T872" s="1">
        <v>0.89900070911121355</v>
      </c>
      <c r="U872" s="1">
        <v>0.9331047047377663</v>
      </c>
      <c r="V872" s="1">
        <v>406.790663</v>
      </c>
      <c r="W872" s="1">
        <v>255.106009</v>
      </c>
      <c r="X872" s="1">
        <v>262.000766</v>
      </c>
      <c r="Y872" s="1">
        <v>74463.375599999999</v>
      </c>
      <c r="Z872" s="7">
        <v>23.333064427</v>
      </c>
      <c r="AA872" s="7">
        <v>25.398271248</v>
      </c>
      <c r="AB872" s="7" t="s">
        <v>444</v>
      </c>
      <c r="AC872" s="7">
        <v>175.80712803</v>
      </c>
      <c r="AD872" s="7">
        <v>24.070309168000001</v>
      </c>
    </row>
    <row r="873" spans="1:30" x14ac:dyDescent="0.25">
      <c r="A873" s="1">
        <v>299762</v>
      </c>
      <c r="B873" s="1">
        <v>20012000</v>
      </c>
      <c r="C873" s="1">
        <v>9211005</v>
      </c>
      <c r="D873" s="1">
        <v>271091</v>
      </c>
      <c r="E873" s="1" t="s">
        <v>484</v>
      </c>
      <c r="F873" s="1">
        <v>34203085</v>
      </c>
      <c r="G873" s="1">
        <v>1.83</v>
      </c>
      <c r="H873" s="1">
        <v>65.574077379174298</v>
      </c>
      <c r="I873" s="1">
        <v>-36.733679167497236</v>
      </c>
      <c r="J873" s="1">
        <v>5.755809853093818</v>
      </c>
      <c r="K873" s="1">
        <v>-63.257654406944646</v>
      </c>
      <c r="L873" s="1">
        <v>62.894482643756383</v>
      </c>
      <c r="M873" s="1">
        <v>124.55000305175781</v>
      </c>
      <c r="N873" s="1">
        <v>0.89239285060337603</v>
      </c>
      <c r="O873" s="1">
        <v>0.9329846751933194</v>
      </c>
      <c r="P873" s="1">
        <v>0.83258885386503123</v>
      </c>
      <c r="Q873" s="1">
        <v>0.87858927590506397</v>
      </c>
      <c r="R873" s="1">
        <v>0.96533690096206171</v>
      </c>
      <c r="S873" s="1">
        <v>0.84813464882069622</v>
      </c>
      <c r="T873" s="1">
        <v>0.83258885386503123</v>
      </c>
      <c r="U873" s="1">
        <v>0.84813464882069622</v>
      </c>
      <c r="V873" s="1">
        <v>406.790663</v>
      </c>
      <c r="W873" s="1">
        <v>255.106009</v>
      </c>
      <c r="X873" s="1">
        <v>262.000766</v>
      </c>
      <c r="Y873" s="1">
        <v>74463.375599999999</v>
      </c>
      <c r="Z873" s="7">
        <v>2.3770596516000002</v>
      </c>
      <c r="AA873" s="7">
        <v>2.2390607406999998</v>
      </c>
      <c r="AB873" s="7" t="s">
        <v>444</v>
      </c>
      <c r="AC873" s="7" t="s">
        <v>445</v>
      </c>
      <c r="AD873" s="7">
        <v>2.4484193181</v>
      </c>
    </row>
    <row r="874" spans="1:30" x14ac:dyDescent="0.25">
      <c r="A874" s="1">
        <v>299763</v>
      </c>
      <c r="B874" s="1">
        <v>20012000</v>
      </c>
      <c r="C874" s="1">
        <v>9211013</v>
      </c>
      <c r="D874" s="1">
        <v>271093</v>
      </c>
      <c r="E874" s="1" t="s">
        <v>482</v>
      </c>
      <c r="F874" s="1">
        <v>34203085</v>
      </c>
      <c r="G874" s="1">
        <v>1.83</v>
      </c>
      <c r="H874" s="1">
        <v>32.019053487798253</v>
      </c>
      <c r="I874" s="1">
        <v>-20.987480049738643</v>
      </c>
      <c r="J874" s="1">
        <v>1.1435880932497611</v>
      </c>
      <c r="K874" s="1">
        <v>-30.960566510336022</v>
      </c>
      <c r="L874" s="1">
        <v>31.464685161830307</v>
      </c>
      <c r="M874" s="1">
        <v>119.41749572753906</v>
      </c>
      <c r="N874" s="1">
        <v>0.90208224246376456</v>
      </c>
      <c r="O874" s="1">
        <v>0.9329846751933194</v>
      </c>
      <c r="P874" s="1">
        <v>0.84162890798271661</v>
      </c>
      <c r="Q874" s="1">
        <v>0.89333158794202294</v>
      </c>
      <c r="R874" s="1">
        <v>0.96533690096206171</v>
      </c>
      <c r="S874" s="1">
        <v>0.86236594663546995</v>
      </c>
      <c r="T874" s="1">
        <v>0.84162890798271661</v>
      </c>
      <c r="U874" s="1">
        <v>0.86236594663546995</v>
      </c>
      <c r="V874" s="1">
        <v>406.790663</v>
      </c>
      <c r="W874" s="1">
        <v>255.106009</v>
      </c>
      <c r="X874" s="1">
        <v>262.000766</v>
      </c>
      <c r="Y874" s="1">
        <v>74463.375599999999</v>
      </c>
      <c r="Z874" s="7">
        <v>5.8236688424</v>
      </c>
      <c r="AA874" s="7">
        <v>5.7055258786999996</v>
      </c>
      <c r="AB874" s="7" t="s">
        <v>444</v>
      </c>
      <c r="AC874" s="7" t="s">
        <v>445</v>
      </c>
      <c r="AD874" s="7">
        <v>6.1222023184000003</v>
      </c>
    </row>
    <row r="875" spans="1:30" x14ac:dyDescent="0.25">
      <c r="A875" s="1">
        <v>299764</v>
      </c>
      <c r="B875" s="1">
        <v>20012000</v>
      </c>
      <c r="C875" s="1">
        <v>9211006</v>
      </c>
      <c r="D875" s="1">
        <v>271092</v>
      </c>
      <c r="E875" s="1" t="s">
        <v>480</v>
      </c>
      <c r="F875" s="1">
        <v>34203085</v>
      </c>
      <c r="G875" s="1">
        <v>1.83</v>
      </c>
      <c r="H875" s="1">
        <v>58.37844098475977</v>
      </c>
      <c r="I875" s="1">
        <v>-30.650379054947365</v>
      </c>
      <c r="J875" s="1">
        <v>8.1173066876101512</v>
      </c>
      <c r="K875" s="1">
        <v>-56.820662264746638</v>
      </c>
      <c r="L875" s="1">
        <v>54.772795819559725</v>
      </c>
      <c r="M875" s="1">
        <v>132.83750915527344</v>
      </c>
      <c r="N875" s="1">
        <v>0.87463390895298543</v>
      </c>
      <c r="O875" s="1">
        <v>0.9329846751933194</v>
      </c>
      <c r="P875" s="1">
        <v>0.81602003345756435</v>
      </c>
      <c r="Q875" s="1">
        <v>0.85195086342947812</v>
      </c>
      <c r="R875" s="1">
        <v>0.96533690096206171</v>
      </c>
      <c r="S875" s="1">
        <v>0.82241960627496513</v>
      </c>
      <c r="T875" s="1">
        <v>0.81602003345756435</v>
      </c>
      <c r="U875" s="1">
        <v>0.82241960627496513</v>
      </c>
      <c r="V875" s="1">
        <v>406.790663</v>
      </c>
      <c r="W875" s="1">
        <v>255.106009</v>
      </c>
      <c r="X875" s="1">
        <v>262.000766</v>
      </c>
      <c r="Y875" s="1">
        <v>74463.375599999999</v>
      </c>
      <c r="Z875" s="7">
        <v>2.8006388187</v>
      </c>
      <c r="AA875" s="7">
        <v>2.5658988230999999</v>
      </c>
      <c r="AB875" s="7" t="s">
        <v>444</v>
      </c>
      <c r="AC875" s="7" t="s">
        <v>445</v>
      </c>
      <c r="AD875" s="7">
        <v>2.7626783166000002</v>
      </c>
    </row>
    <row r="876" spans="1:30" x14ac:dyDescent="0.25">
      <c r="A876" s="1">
        <v>299765</v>
      </c>
      <c r="B876" s="1">
        <v>20012000</v>
      </c>
      <c r="C876" s="1">
        <v>9211031</v>
      </c>
      <c r="D876" s="1">
        <v>271094</v>
      </c>
      <c r="E876" s="1" t="s">
        <v>493</v>
      </c>
      <c r="F876" s="1">
        <v>34203085</v>
      </c>
      <c r="G876" s="1">
        <v>1.83</v>
      </c>
      <c r="H876" s="1">
        <v>-2.7705118706798544</v>
      </c>
      <c r="I876" s="1">
        <v>2.0929867402460296</v>
      </c>
      <c r="J876" s="1">
        <v>-4.7420761608461</v>
      </c>
      <c r="K876" s="1">
        <v>-2.42646277960778</v>
      </c>
      <c r="L876" s="1">
        <v>4.1282645226753072</v>
      </c>
      <c r="M876" s="1">
        <v>34.474998474121094</v>
      </c>
      <c r="N876" s="1">
        <v>0.98877083460489912</v>
      </c>
      <c r="O876" s="1">
        <v>0.9329846751933194</v>
      </c>
      <c r="P876" s="1">
        <v>0.92250803596447917</v>
      </c>
      <c r="Q876" s="1">
        <v>0.98970659838782415</v>
      </c>
      <c r="R876" s="1">
        <v>0.96533690096206171</v>
      </c>
      <c r="S876" s="1">
        <v>0.95540030054940595</v>
      </c>
      <c r="T876" s="1">
        <v>0.92250803596447917</v>
      </c>
      <c r="U876" s="1">
        <v>0.95540030054940595</v>
      </c>
      <c r="V876" s="1">
        <v>406.790663</v>
      </c>
      <c r="W876" s="1">
        <v>255.106009</v>
      </c>
      <c r="X876" s="1">
        <v>262.000766</v>
      </c>
      <c r="Y876" s="1">
        <v>74463.375599999999</v>
      </c>
      <c r="Z876" s="7">
        <v>56.006362367000001</v>
      </c>
      <c r="AA876" s="7" t="s">
        <v>444</v>
      </c>
      <c r="AB876" s="7">
        <v>111.4409146</v>
      </c>
      <c r="AC876" s="7">
        <v>49.968774828999997</v>
      </c>
      <c r="AD876" s="7">
        <v>98.609115826999997</v>
      </c>
    </row>
    <row r="877" spans="1:30" x14ac:dyDescent="0.25">
      <c r="A877" s="1">
        <v>310251</v>
      </c>
      <c r="B877" s="1">
        <v>20013000</v>
      </c>
      <c r="C877" s="1">
        <v>9211046</v>
      </c>
      <c r="D877" s="1">
        <v>271104</v>
      </c>
      <c r="E877" s="1" t="s">
        <v>491</v>
      </c>
      <c r="F877" s="1">
        <v>34203085</v>
      </c>
      <c r="G877" s="1">
        <v>1.83</v>
      </c>
      <c r="H877" s="1">
        <v>35.466299544315582</v>
      </c>
      <c r="I877" s="1">
        <v>-23.9146207096464</v>
      </c>
      <c r="J877" s="1">
        <v>2.6115713351739771</v>
      </c>
      <c r="K877" s="1">
        <v>-32.460819609741257</v>
      </c>
      <c r="L877" s="1">
        <v>34.249999758556903</v>
      </c>
      <c r="M877" s="1">
        <v>64.709999084472656</v>
      </c>
      <c r="N877" s="1">
        <v>0.96357500076293945</v>
      </c>
      <c r="O877" s="1">
        <v>0.9329846751933194</v>
      </c>
      <c r="P877" s="1">
        <v>0.89900070911121355</v>
      </c>
      <c r="Q877" s="1">
        <v>0.96661041736602782</v>
      </c>
      <c r="R877" s="1">
        <v>0.96533690096206171</v>
      </c>
      <c r="S877" s="1">
        <v>0.9331047047377663</v>
      </c>
      <c r="T877" s="1">
        <v>0.89900070911121355</v>
      </c>
      <c r="U877" s="1">
        <v>0.9331047047377663</v>
      </c>
      <c r="V877" s="1">
        <v>406.790663</v>
      </c>
      <c r="W877" s="1">
        <v>255.106009</v>
      </c>
      <c r="X877" s="1">
        <v>262.000766</v>
      </c>
      <c r="Y877" s="1">
        <v>74463.375599999999</v>
      </c>
      <c r="Z877" s="7">
        <v>5.6960725431999997</v>
      </c>
      <c r="AA877" s="7">
        <v>5.4664339368999997</v>
      </c>
      <c r="AB877" s="7" t="s">
        <v>444</v>
      </c>
      <c r="AC877" s="7" t="s">
        <v>445</v>
      </c>
      <c r="AD877" s="7">
        <v>6.256097574</v>
      </c>
    </row>
    <row r="878" spans="1:30" x14ac:dyDescent="0.25">
      <c r="A878" s="1">
        <v>310252</v>
      </c>
      <c r="B878" s="1">
        <v>20013000</v>
      </c>
      <c r="C878" s="1">
        <v>9211013</v>
      </c>
      <c r="D878" s="1">
        <v>271102</v>
      </c>
      <c r="E878" s="1" t="s">
        <v>482</v>
      </c>
      <c r="F878" s="1">
        <v>34203085</v>
      </c>
      <c r="G878" s="1">
        <v>1.83</v>
      </c>
      <c r="H878" s="1">
        <v>58.849019208690841</v>
      </c>
      <c r="I878" s="1">
        <v>-37.849049626882589</v>
      </c>
      <c r="J878" s="1">
        <v>5.0359659119230589</v>
      </c>
      <c r="K878" s="1">
        <v>-54.154366467613215</v>
      </c>
      <c r="L878" s="1">
        <v>56.513633823988727</v>
      </c>
      <c r="M878" s="1">
        <v>119.41749572753906</v>
      </c>
      <c r="N878" s="1">
        <v>0.90208224246376456</v>
      </c>
      <c r="O878" s="1">
        <v>0.9329846751933194</v>
      </c>
      <c r="P878" s="1">
        <v>0.84162890798271661</v>
      </c>
      <c r="Q878" s="1">
        <v>0.89333158794202294</v>
      </c>
      <c r="R878" s="1">
        <v>0.96533690096206171</v>
      </c>
      <c r="S878" s="1">
        <v>0.86236594663546995</v>
      </c>
      <c r="T878" s="1">
        <v>0.84162890798271661</v>
      </c>
      <c r="U878" s="1">
        <v>0.86236594663546995</v>
      </c>
      <c r="V878" s="1">
        <v>406.790663</v>
      </c>
      <c r="W878" s="1">
        <v>255.106009</v>
      </c>
      <c r="X878" s="1">
        <v>262.000766</v>
      </c>
      <c r="Y878" s="1">
        <v>74463.375599999999</v>
      </c>
      <c r="Z878" s="7">
        <v>2.7991645068</v>
      </c>
      <c r="AA878" s="7">
        <v>2.6483971128000001</v>
      </c>
      <c r="AB878" s="7" t="s">
        <v>444</v>
      </c>
      <c r="AC878" s="7" t="s">
        <v>445</v>
      </c>
      <c r="AD878" s="7">
        <v>3.0718308229</v>
      </c>
    </row>
    <row r="879" spans="1:30" x14ac:dyDescent="0.25">
      <c r="A879" s="1">
        <v>310253</v>
      </c>
      <c r="B879" s="1">
        <v>20013000</v>
      </c>
      <c r="C879" s="1">
        <v>9211005</v>
      </c>
      <c r="D879" s="1">
        <v>271100</v>
      </c>
      <c r="E879" s="1" t="s">
        <v>484</v>
      </c>
      <c r="F879" s="1">
        <v>34203085</v>
      </c>
      <c r="G879" s="1">
        <v>1.83</v>
      </c>
      <c r="H879" s="1">
        <v>92.404716710556556</v>
      </c>
      <c r="I879" s="1">
        <v>-53.628114951482786</v>
      </c>
      <c r="J879" s="1">
        <v>9.6475210186230314</v>
      </c>
      <c r="K879" s="1">
        <v>-86.418593160475211</v>
      </c>
      <c r="L879" s="1">
        <v>87.981176279692079</v>
      </c>
      <c r="M879" s="1">
        <v>124.55000305175781</v>
      </c>
      <c r="N879" s="1">
        <v>0.89239285060337603</v>
      </c>
      <c r="O879" s="1">
        <v>0.9329846751933194</v>
      </c>
      <c r="P879" s="1">
        <v>0.83258885386503123</v>
      </c>
      <c r="Q879" s="1">
        <v>0.87858927590506397</v>
      </c>
      <c r="R879" s="1">
        <v>0.96533690096206171</v>
      </c>
      <c r="S879" s="1">
        <v>0.84813464882069622</v>
      </c>
      <c r="T879" s="1">
        <v>0.83258885386503123</v>
      </c>
      <c r="U879" s="1">
        <v>0.84813464882069622</v>
      </c>
      <c r="V879" s="1">
        <v>406.790663</v>
      </c>
      <c r="W879" s="1">
        <v>255.106009</v>
      </c>
      <c r="X879" s="1">
        <v>262.000766</v>
      </c>
      <c r="Y879" s="1">
        <v>74463.375599999999</v>
      </c>
      <c r="Z879" s="7">
        <v>1.4141348028</v>
      </c>
      <c r="AA879" s="7">
        <v>1.2985668612000001</v>
      </c>
      <c r="AB879" s="7" t="s">
        <v>444</v>
      </c>
      <c r="AC879" s="7" t="s">
        <v>445</v>
      </c>
      <c r="AD879" s="7">
        <v>1.5242127822</v>
      </c>
    </row>
    <row r="880" spans="1:30" x14ac:dyDescent="0.25">
      <c r="A880" s="1">
        <v>310254</v>
      </c>
      <c r="B880" s="1">
        <v>20013000</v>
      </c>
      <c r="C880" s="1">
        <v>9211006</v>
      </c>
      <c r="D880" s="1">
        <v>271101</v>
      </c>
      <c r="E880" s="1" t="s">
        <v>480</v>
      </c>
      <c r="F880" s="1">
        <v>34203085</v>
      </c>
      <c r="G880" s="1">
        <v>1.83</v>
      </c>
      <c r="H880" s="1">
        <v>85.208793809635878</v>
      </c>
      <c r="I880" s="1">
        <v>-47.546019437166429</v>
      </c>
      <c r="J880" s="1">
        <v>12.009302846436221</v>
      </c>
      <c r="K880" s="1">
        <v>-79.980394515984273</v>
      </c>
      <c r="L880" s="1">
        <v>79.889851415226886</v>
      </c>
      <c r="M880" s="1">
        <v>132.83750915527344</v>
      </c>
      <c r="N880" s="1">
        <v>0.87463390895298543</v>
      </c>
      <c r="O880" s="1">
        <v>0.9329846751933194</v>
      </c>
      <c r="P880" s="1">
        <v>0.81602003345756435</v>
      </c>
      <c r="Q880" s="1">
        <v>0.85195086342947812</v>
      </c>
      <c r="R880" s="1">
        <v>0.96533690096206171</v>
      </c>
      <c r="S880" s="1">
        <v>0.82241960627496513</v>
      </c>
      <c r="T880" s="1">
        <v>0.81602003345756435</v>
      </c>
      <c r="U880" s="1">
        <v>0.82241960627496513</v>
      </c>
      <c r="V880" s="1">
        <v>406.790663</v>
      </c>
      <c r="W880" s="1">
        <v>255.106009</v>
      </c>
      <c r="X880" s="1">
        <v>262.000766</v>
      </c>
      <c r="Y880" s="1">
        <v>74463.375599999999</v>
      </c>
      <c r="Z880" s="7">
        <v>1.6057328974</v>
      </c>
      <c r="AA880" s="7">
        <v>1.4430766438</v>
      </c>
      <c r="AB880" s="7" t="s">
        <v>444</v>
      </c>
      <c r="AC880" s="7" t="s">
        <v>445</v>
      </c>
      <c r="AD880" s="7">
        <v>1.6731285226999999</v>
      </c>
    </row>
    <row r="881" spans="1:30" x14ac:dyDescent="0.25">
      <c r="A881" s="1">
        <v>310255</v>
      </c>
      <c r="B881" s="1">
        <v>20013000</v>
      </c>
      <c r="C881" s="1">
        <v>9211031</v>
      </c>
      <c r="D881" s="1">
        <v>271103</v>
      </c>
      <c r="E881" s="1" t="s">
        <v>493</v>
      </c>
      <c r="F881" s="1">
        <v>34203085</v>
      </c>
      <c r="G881" s="1">
        <v>1.83</v>
      </c>
      <c r="H881" s="1">
        <v>23.514135864278668</v>
      </c>
      <c r="I881" s="1">
        <v>-18.300704144730489</v>
      </c>
      <c r="J881" s="1">
        <v>-0.30438015547418057</v>
      </c>
      <c r="K881" s="1">
        <v>-22.088140587549958</v>
      </c>
      <c r="L881" s="1">
        <v>23.691134643620771</v>
      </c>
      <c r="M881" s="1">
        <v>34.474998474121094</v>
      </c>
      <c r="N881" s="1">
        <v>0.98877083460489912</v>
      </c>
      <c r="O881" s="1">
        <v>0.9329846751933194</v>
      </c>
      <c r="P881" s="1">
        <v>0.92250803596447917</v>
      </c>
      <c r="Q881" s="1">
        <v>0.98970659838782415</v>
      </c>
      <c r="R881" s="1">
        <v>0.96533690096206171</v>
      </c>
      <c r="S881" s="1">
        <v>0.95540030054940595</v>
      </c>
      <c r="T881" s="1">
        <v>0.92250803596447917</v>
      </c>
      <c r="U881" s="1">
        <v>0.95540030054940595</v>
      </c>
      <c r="V881" s="1">
        <v>406.790663</v>
      </c>
      <c r="W881" s="1">
        <v>255.106009</v>
      </c>
      <c r="X881" s="1">
        <v>262.000766</v>
      </c>
      <c r="Y881" s="1">
        <v>74463.375599999999</v>
      </c>
      <c r="Z881" s="7">
        <v>8.9335615142999991</v>
      </c>
      <c r="AA881" s="7">
        <v>9.0083347601000003</v>
      </c>
      <c r="AB881" s="7" t="s">
        <v>444</v>
      </c>
      <c r="AC881" s="7">
        <v>793.06560420000005</v>
      </c>
      <c r="AD881" s="7">
        <v>9.9424245605999992</v>
      </c>
    </row>
    <row r="882" spans="1:30" x14ac:dyDescent="0.25">
      <c r="A882" s="1">
        <v>318573</v>
      </c>
      <c r="B882" s="1">
        <v>20014000</v>
      </c>
      <c r="C882" s="1">
        <v>9211016</v>
      </c>
      <c r="D882" s="1">
        <v>271111</v>
      </c>
      <c r="E882" s="1" t="s">
        <v>482</v>
      </c>
      <c r="F882" s="1">
        <v>34203085</v>
      </c>
      <c r="G882" s="1">
        <v>1.83</v>
      </c>
      <c r="H882" s="1">
        <v>53.726768092464141</v>
      </c>
      <c r="I882" s="1">
        <v>-25.510961474600325</v>
      </c>
      <c r="J882" s="1">
        <v>12.687961588629273</v>
      </c>
      <c r="K882" s="1">
        <v>-51.236920901929061</v>
      </c>
      <c r="L882" s="1">
        <v>48.644502809482297</v>
      </c>
      <c r="M882" s="1">
        <v>116.6824951171875</v>
      </c>
      <c r="N882" s="1">
        <v>0.90568092747738504</v>
      </c>
      <c r="O882" s="1">
        <v>0.9329846751933194</v>
      </c>
      <c r="P882" s="1">
        <v>0.84498642595127238</v>
      </c>
      <c r="Q882" s="1">
        <v>0.89908948396381572</v>
      </c>
      <c r="R882" s="1">
        <v>0.96533690096206171</v>
      </c>
      <c r="S882" s="1">
        <v>0.86792425613720914</v>
      </c>
      <c r="T882" s="1">
        <v>0.84498642595127238</v>
      </c>
      <c r="U882" s="1">
        <v>0.86792425613720914</v>
      </c>
      <c r="V882" s="1">
        <v>406.790663</v>
      </c>
      <c r="W882" s="1">
        <v>255.106009</v>
      </c>
      <c r="X882" s="1">
        <v>262.000766</v>
      </c>
      <c r="Y882" s="1">
        <v>74463.375599999999</v>
      </c>
      <c r="Z882" s="7">
        <v>3.4313561107999999</v>
      </c>
      <c r="AA882" s="7">
        <v>3.0121734926000001</v>
      </c>
      <c r="AB882" s="7" t="s">
        <v>444</v>
      </c>
      <c r="AC882" s="7" t="s">
        <v>445</v>
      </c>
      <c r="AD882" s="7">
        <v>3.3208508037</v>
      </c>
    </row>
    <row r="883" spans="1:30" x14ac:dyDescent="0.25">
      <c r="A883" s="1">
        <v>318574</v>
      </c>
      <c r="B883" s="1">
        <v>20014000</v>
      </c>
      <c r="C883" s="1">
        <v>9211013</v>
      </c>
      <c r="D883" s="1">
        <v>271110</v>
      </c>
      <c r="E883" s="1" t="s">
        <v>482</v>
      </c>
      <c r="F883" s="1">
        <v>34203085</v>
      </c>
      <c r="G883" s="1">
        <v>1.83</v>
      </c>
      <c r="H883" s="1">
        <v>47.131390061637028</v>
      </c>
      <c r="I883" s="1">
        <v>-21.077694515805408</v>
      </c>
      <c r="J883" s="1">
        <v>12.28240699815394</v>
      </c>
      <c r="K883" s="1">
        <v>-45.143853466668695</v>
      </c>
      <c r="L883" s="1">
        <v>42.352531127529296</v>
      </c>
      <c r="M883" s="1">
        <v>119.41749572753906</v>
      </c>
      <c r="N883" s="1">
        <v>0.90208224246376456</v>
      </c>
      <c r="O883" s="1">
        <v>0.9329846751933194</v>
      </c>
      <c r="P883" s="1">
        <v>0.84162890798271661</v>
      </c>
      <c r="Q883" s="1">
        <v>0.89333158794202294</v>
      </c>
      <c r="R883" s="1">
        <v>0.96533690096206171</v>
      </c>
      <c r="S883" s="1">
        <v>0.86236594663546995</v>
      </c>
      <c r="T883" s="1">
        <v>0.84162890798271661</v>
      </c>
      <c r="U883" s="1">
        <v>0.86236594663546995</v>
      </c>
      <c r="V883" s="1">
        <v>406.790663</v>
      </c>
      <c r="W883" s="1">
        <v>255.106009</v>
      </c>
      <c r="X883" s="1">
        <v>262.000766</v>
      </c>
      <c r="Y883" s="1">
        <v>74463.375599999999</v>
      </c>
      <c r="Z883" s="7">
        <v>4.0694630534999998</v>
      </c>
      <c r="AA883" s="7">
        <v>3.5554478978000001</v>
      </c>
      <c r="AB883" s="7" t="s">
        <v>444</v>
      </c>
      <c r="AC883" s="7" t="s">
        <v>445</v>
      </c>
      <c r="AD883" s="7">
        <v>3.8845502021999998</v>
      </c>
    </row>
    <row r="884" spans="1:30" x14ac:dyDescent="0.25">
      <c r="A884" s="1">
        <v>318575</v>
      </c>
      <c r="B884" s="1">
        <v>20014000</v>
      </c>
      <c r="C884" s="1">
        <v>9211006</v>
      </c>
      <c r="D884" s="1">
        <v>271109</v>
      </c>
      <c r="E884" s="1" t="s">
        <v>480</v>
      </c>
      <c r="F884" s="1">
        <v>34203085</v>
      </c>
      <c r="G884" s="1">
        <v>1.83</v>
      </c>
      <c r="H884" s="1">
        <v>73.479738623844369</v>
      </c>
      <c r="I884" s="1">
        <v>-30.685020223492945</v>
      </c>
      <c r="J884" s="1">
        <v>19.26716873371274</v>
      </c>
      <c r="K884" s="1">
        <v>-71.059526855328102</v>
      </c>
      <c r="L884" s="1">
        <v>65.99136930683369</v>
      </c>
      <c r="M884" s="1">
        <v>132.83750915527344</v>
      </c>
      <c r="N884" s="1">
        <v>0.87463390895298543</v>
      </c>
      <c r="O884" s="1">
        <v>0.9329846751933194</v>
      </c>
      <c r="P884" s="1">
        <v>0.81602003345756435</v>
      </c>
      <c r="Q884" s="1">
        <v>0.85195086342947812</v>
      </c>
      <c r="R884" s="1">
        <v>0.96533690096206171</v>
      </c>
      <c r="S884" s="1">
        <v>0.82241960627496513</v>
      </c>
      <c r="T884" s="1">
        <v>0.81602003345756435</v>
      </c>
      <c r="U884" s="1">
        <v>0.82241960627496513</v>
      </c>
      <c r="V884" s="1">
        <v>406.790663</v>
      </c>
      <c r="W884" s="1">
        <v>255.106009</v>
      </c>
      <c r="X884" s="1">
        <v>262.000766</v>
      </c>
      <c r="Y884" s="1">
        <v>74463.375599999999</v>
      </c>
      <c r="Z884" s="7">
        <v>2.1545278751999999</v>
      </c>
      <c r="AA884" s="7">
        <v>1.8330478292000001</v>
      </c>
      <c r="AB884" s="7" t="s">
        <v>444</v>
      </c>
      <c r="AC884" s="7" t="s">
        <v>445</v>
      </c>
      <c r="AD884" s="7">
        <v>2.0087151336</v>
      </c>
    </row>
    <row r="885" spans="1:30" x14ac:dyDescent="0.25">
      <c r="A885" s="1">
        <v>5673</v>
      </c>
      <c r="B885" s="1">
        <v>20015000</v>
      </c>
      <c r="C885" s="1">
        <v>9211013</v>
      </c>
      <c r="D885" s="1">
        <v>271117</v>
      </c>
      <c r="E885" s="1" t="s">
        <v>482</v>
      </c>
      <c r="F885" s="1">
        <v>34203085</v>
      </c>
      <c r="G885" s="1">
        <v>1.83</v>
      </c>
      <c r="H885" s="1">
        <v>35.392914044395958</v>
      </c>
      <c r="I885" s="1">
        <v>-17.849797418747634</v>
      </c>
      <c r="J885" s="1">
        <v>7.214604954504896</v>
      </c>
      <c r="K885" s="1">
        <v>-34.51038940907786</v>
      </c>
      <c r="L885" s="1">
        <v>32.397624264745524</v>
      </c>
      <c r="M885" s="1">
        <v>119.41749572753906</v>
      </c>
      <c r="N885" s="1">
        <v>0.90208224246376456</v>
      </c>
      <c r="O885" s="1">
        <v>0.9329846751933194</v>
      </c>
      <c r="P885" s="1">
        <v>0.84162890798271661</v>
      </c>
      <c r="Q885" s="1">
        <v>0.89333158794202294</v>
      </c>
      <c r="R885" s="1">
        <v>0.96533690096206171</v>
      </c>
      <c r="S885" s="1">
        <v>0.86236594663546995</v>
      </c>
      <c r="T885" s="1">
        <v>0.84162890798271661</v>
      </c>
      <c r="U885" s="1">
        <v>0.86236594663546995</v>
      </c>
      <c r="V885" s="1">
        <v>406.790663</v>
      </c>
      <c r="W885" s="1">
        <v>255.106009</v>
      </c>
      <c r="X885" s="1">
        <v>262.000766</v>
      </c>
      <c r="Y885" s="1">
        <v>74463.375599999999</v>
      </c>
      <c r="Z885" s="7">
        <v>5.6271708696999996</v>
      </c>
      <c r="AA885" s="7">
        <v>5.0663157462999999</v>
      </c>
      <c r="AB885" s="7" t="s">
        <v>444</v>
      </c>
      <c r="AC885" s="7" t="s">
        <v>445</v>
      </c>
      <c r="AD885" s="7">
        <v>5.3895952017999997</v>
      </c>
    </row>
    <row r="886" spans="1:30" x14ac:dyDescent="0.25">
      <c r="A886" s="1">
        <v>5674</v>
      </c>
      <c r="B886" s="1">
        <v>20015000</v>
      </c>
      <c r="C886" s="1">
        <v>9211016</v>
      </c>
      <c r="D886" s="1">
        <v>271118</v>
      </c>
      <c r="E886" s="1" t="s">
        <v>482</v>
      </c>
      <c r="F886" s="1">
        <v>34203085</v>
      </c>
      <c r="G886" s="1">
        <v>1.83</v>
      </c>
      <c r="H886" s="1">
        <v>41.973133329497323</v>
      </c>
      <c r="I886" s="1">
        <v>-22.292512932330823</v>
      </c>
      <c r="J886" s="1">
        <v>7.6353149385789312</v>
      </c>
      <c r="K886" s="1">
        <v>-40.594004807139541</v>
      </c>
      <c r="L886" s="1">
        <v>38.72756843459392</v>
      </c>
      <c r="M886" s="1">
        <v>116.6824951171875</v>
      </c>
      <c r="N886" s="1">
        <v>0.90568092747738504</v>
      </c>
      <c r="O886" s="1">
        <v>0.9329846751933194</v>
      </c>
      <c r="P886" s="1">
        <v>0.84498642595127238</v>
      </c>
      <c r="Q886" s="1">
        <v>0.89908948396381572</v>
      </c>
      <c r="R886" s="1">
        <v>0.96533690096206171</v>
      </c>
      <c r="S886" s="1">
        <v>0.86792425613720914</v>
      </c>
      <c r="T886" s="1">
        <v>0.84498642595127238</v>
      </c>
      <c r="U886" s="1">
        <v>0.86792425613720914</v>
      </c>
      <c r="V886" s="1">
        <v>406.790663</v>
      </c>
      <c r="W886" s="1">
        <v>255.106009</v>
      </c>
      <c r="X886" s="1">
        <v>262.000766</v>
      </c>
      <c r="Y886" s="1">
        <v>74463.375599999999</v>
      </c>
      <c r="Z886" s="7">
        <v>4.5660895712</v>
      </c>
      <c r="AA886" s="7">
        <v>4.1356927082999997</v>
      </c>
      <c r="AB886" s="7" t="s">
        <v>444</v>
      </c>
      <c r="AC886" s="7" t="s">
        <v>445</v>
      </c>
      <c r="AD886" s="7">
        <v>4.4536893295000004</v>
      </c>
    </row>
    <row r="887" spans="1:30" x14ac:dyDescent="0.25">
      <c r="A887" s="1">
        <v>5675</v>
      </c>
      <c r="B887" s="1">
        <v>20015000</v>
      </c>
      <c r="C887" s="1">
        <v>9211006</v>
      </c>
      <c r="D887" s="1">
        <v>271116</v>
      </c>
      <c r="E887" s="1" t="s">
        <v>480</v>
      </c>
      <c r="F887" s="1">
        <v>34203085</v>
      </c>
      <c r="G887" s="1">
        <v>1.83</v>
      </c>
      <c r="H887" s="1">
        <v>61.7529369373393</v>
      </c>
      <c r="I887" s="1">
        <v>-27.490929514969295</v>
      </c>
      <c r="J887" s="1">
        <v>14.187692424469386</v>
      </c>
      <c r="K887" s="1">
        <v>-60.392256344061458</v>
      </c>
      <c r="L887" s="1">
        <v>56.023410514386462</v>
      </c>
      <c r="M887" s="1">
        <v>132.83750915527344</v>
      </c>
      <c r="N887" s="1">
        <v>0.87463390895298543</v>
      </c>
      <c r="O887" s="1">
        <v>0.9329846751933194</v>
      </c>
      <c r="P887" s="1">
        <v>0.81602003345756435</v>
      </c>
      <c r="Q887" s="1">
        <v>0.85195086342947812</v>
      </c>
      <c r="R887" s="1">
        <v>0.96533690096206171</v>
      </c>
      <c r="S887" s="1">
        <v>0.82241960627496513</v>
      </c>
      <c r="T887" s="1">
        <v>0.81602003345756435</v>
      </c>
      <c r="U887" s="1">
        <v>0.82241960627496513</v>
      </c>
      <c r="V887" s="1">
        <v>406.790663</v>
      </c>
      <c r="W887" s="1">
        <v>255.106009</v>
      </c>
      <c r="X887" s="1">
        <v>262.000766</v>
      </c>
      <c r="Y887" s="1">
        <v>74463.375599999999</v>
      </c>
      <c r="Z887" s="7">
        <v>2.7157968801000001</v>
      </c>
      <c r="AA887" s="7">
        <v>2.3710398941999999</v>
      </c>
      <c r="AB887" s="7" t="s">
        <v>444</v>
      </c>
      <c r="AC887" s="7" t="s">
        <v>445</v>
      </c>
      <c r="AD887" s="7">
        <v>2.5401537677000001</v>
      </c>
    </row>
    <row r="888" spans="1:30" x14ac:dyDescent="0.25">
      <c r="A888" s="1">
        <v>11967</v>
      </c>
      <c r="B888" s="1">
        <v>20016000</v>
      </c>
      <c r="C888" s="1">
        <v>9211006</v>
      </c>
      <c r="D888" s="1">
        <v>271123</v>
      </c>
      <c r="E888" s="1" t="s">
        <v>480</v>
      </c>
      <c r="F888" s="1">
        <v>34203085</v>
      </c>
      <c r="G888" s="1">
        <v>1.83</v>
      </c>
      <c r="H888" s="1">
        <v>71.391375616663254</v>
      </c>
      <c r="I888" s="1">
        <v>-29.708316157354759</v>
      </c>
      <c r="J888" s="1">
        <v>18.496000520460115</v>
      </c>
      <c r="K888" s="1">
        <v>-68.854092532698019</v>
      </c>
      <c r="L888" s="1">
        <v>64.175117964999359</v>
      </c>
      <c r="M888" s="1">
        <v>132.83750915527344</v>
      </c>
      <c r="N888" s="1">
        <v>0.87463390895298543</v>
      </c>
      <c r="O888" s="1">
        <v>0.9329846751933194</v>
      </c>
      <c r="P888" s="1">
        <v>0.81602003345756435</v>
      </c>
      <c r="Q888" s="1">
        <v>0.85195086342947812</v>
      </c>
      <c r="R888" s="1">
        <v>0.96533690096206171</v>
      </c>
      <c r="S888" s="1">
        <v>0.82241960627496513</v>
      </c>
      <c r="T888" s="1">
        <v>0.81602003345756435</v>
      </c>
      <c r="U888" s="1">
        <v>0.82241960627496513</v>
      </c>
      <c r="V888" s="1">
        <v>406.790663</v>
      </c>
      <c r="W888" s="1">
        <v>255.106009</v>
      </c>
      <c r="X888" s="1">
        <v>262.000766</v>
      </c>
      <c r="Y888" s="1">
        <v>74463.375599999999</v>
      </c>
      <c r="Z888" s="7">
        <v>2.2438057085000001</v>
      </c>
      <c r="AA888" s="7">
        <v>1.9159210366999999</v>
      </c>
      <c r="AB888" s="7" t="s">
        <v>444</v>
      </c>
      <c r="AC888" s="7" t="s">
        <v>445</v>
      </c>
      <c r="AD888" s="7">
        <v>2.1050859283999999</v>
      </c>
    </row>
    <row r="889" spans="1:30" x14ac:dyDescent="0.25">
      <c r="A889" s="1">
        <v>11968</v>
      </c>
      <c r="B889" s="1">
        <v>20016000</v>
      </c>
      <c r="C889" s="1">
        <v>9211013</v>
      </c>
      <c r="D889" s="1">
        <v>271124</v>
      </c>
      <c r="E889" s="1" t="s">
        <v>482</v>
      </c>
      <c r="F889" s="1">
        <v>34203085</v>
      </c>
      <c r="G889" s="1">
        <v>1.83</v>
      </c>
      <c r="H889" s="1">
        <v>45.044097602740138</v>
      </c>
      <c r="I889" s="1">
        <v>-20.101832047132987</v>
      </c>
      <c r="J889" s="1">
        <v>11.510171588744132</v>
      </c>
      <c r="K889" s="1">
        <v>-42.937581028983267</v>
      </c>
      <c r="L889" s="1">
        <v>40.537702184147115</v>
      </c>
      <c r="M889" s="1">
        <v>119.41749572753906</v>
      </c>
      <c r="N889" s="1">
        <v>0.90208224246376456</v>
      </c>
      <c r="O889" s="1">
        <v>0.9329846751933194</v>
      </c>
      <c r="P889" s="1">
        <v>0.84162890798271661</v>
      </c>
      <c r="Q889" s="1">
        <v>0.89333158794202294</v>
      </c>
      <c r="R889" s="1">
        <v>0.96533690096206171</v>
      </c>
      <c r="S889" s="1">
        <v>0.86236594663546995</v>
      </c>
      <c r="T889" s="1">
        <v>0.84162890798271661</v>
      </c>
      <c r="U889" s="1">
        <v>0.86236594663546995</v>
      </c>
      <c r="V889" s="1">
        <v>406.790663</v>
      </c>
      <c r="W889" s="1">
        <v>255.106009</v>
      </c>
      <c r="X889" s="1">
        <v>262.000766</v>
      </c>
      <c r="Y889" s="1">
        <v>74463.375599999999</v>
      </c>
      <c r="Z889" s="7">
        <v>4.2964174141000004</v>
      </c>
      <c r="AA889" s="7">
        <v>3.7665421930999998</v>
      </c>
      <c r="AB889" s="7" t="s">
        <v>444</v>
      </c>
      <c r="AC889" s="7" t="s">
        <v>445</v>
      </c>
      <c r="AD889" s="7">
        <v>4.1355342638000003</v>
      </c>
    </row>
    <row r="890" spans="1:30" x14ac:dyDescent="0.25">
      <c r="A890" s="1">
        <v>11969</v>
      </c>
      <c r="B890" s="1">
        <v>20016000</v>
      </c>
      <c r="C890" s="1">
        <v>9211016</v>
      </c>
      <c r="D890" s="1">
        <v>271125</v>
      </c>
      <c r="E890" s="1" t="s">
        <v>482</v>
      </c>
      <c r="F890" s="1">
        <v>34203085</v>
      </c>
      <c r="G890" s="1">
        <v>1.83</v>
      </c>
      <c r="H890" s="1">
        <v>51.640000917563121</v>
      </c>
      <c r="I890" s="1">
        <v>-24.534800267521483</v>
      </c>
      <c r="J890" s="1">
        <v>11.91519754309655</v>
      </c>
      <c r="K890" s="1">
        <v>-49.030943720239641</v>
      </c>
      <c r="L890" s="1">
        <v>46.83691582854545</v>
      </c>
      <c r="M890" s="1">
        <v>116.6824951171875</v>
      </c>
      <c r="N890" s="1">
        <v>0.90568092747738504</v>
      </c>
      <c r="O890" s="1">
        <v>0.9329846751933194</v>
      </c>
      <c r="P890" s="1">
        <v>0.84498642595127238</v>
      </c>
      <c r="Q890" s="1">
        <v>0.89908948396381572</v>
      </c>
      <c r="R890" s="1">
        <v>0.96533690096206171</v>
      </c>
      <c r="S890" s="1">
        <v>0.86792425613720914</v>
      </c>
      <c r="T890" s="1">
        <v>0.84498642595127238</v>
      </c>
      <c r="U890" s="1">
        <v>0.86792425613720914</v>
      </c>
      <c r="V890" s="1">
        <v>406.790663</v>
      </c>
      <c r="W890" s="1">
        <v>255.106009</v>
      </c>
      <c r="X890" s="1">
        <v>262.000766</v>
      </c>
      <c r="Y890" s="1">
        <v>74463.375599999999</v>
      </c>
      <c r="Z890" s="7">
        <v>3.6023763727999998</v>
      </c>
      <c r="AA890" s="7">
        <v>3.1743050145999998</v>
      </c>
      <c r="AB890" s="7" t="s">
        <v>444</v>
      </c>
      <c r="AC890" s="7" t="s">
        <v>445</v>
      </c>
      <c r="AD890" s="7">
        <v>3.5152524928000002</v>
      </c>
    </row>
    <row r="891" spans="1:30" x14ac:dyDescent="0.25">
      <c r="A891" s="1">
        <v>18261</v>
      </c>
      <c r="B891" s="1">
        <v>20017000</v>
      </c>
      <c r="C891" s="1">
        <v>9211016</v>
      </c>
      <c r="D891" s="1">
        <v>271132</v>
      </c>
      <c r="E891" s="1" t="s">
        <v>482</v>
      </c>
      <c r="F891" s="1">
        <v>34203085</v>
      </c>
      <c r="G891" s="1">
        <v>1.83</v>
      </c>
      <c r="H891" s="1">
        <v>38.73924482473803</v>
      </c>
      <c r="I891" s="1">
        <v>-25.025557033485878</v>
      </c>
      <c r="J891" s="1">
        <v>2.4204641340973021</v>
      </c>
      <c r="K891" s="1">
        <v>-37.237712680688162</v>
      </c>
      <c r="L891" s="1">
        <v>37.590014621239924</v>
      </c>
      <c r="M891" s="1">
        <v>116.6824951171875</v>
      </c>
      <c r="N891" s="1">
        <v>0.90568092747738504</v>
      </c>
      <c r="O891" s="1">
        <v>0.9329846751933194</v>
      </c>
      <c r="P891" s="1">
        <v>0.84498642595127238</v>
      </c>
      <c r="Q891" s="1">
        <v>0.89908948396381572</v>
      </c>
      <c r="R891" s="1">
        <v>0.96533690096206171</v>
      </c>
      <c r="S891" s="1">
        <v>0.86792425613720914</v>
      </c>
      <c r="T891" s="1">
        <v>0.84498642595127238</v>
      </c>
      <c r="U891" s="1">
        <v>0.86792425613720914</v>
      </c>
      <c r="V891" s="1">
        <v>406.790663</v>
      </c>
      <c r="W891" s="1">
        <v>255.106009</v>
      </c>
      <c r="X891" s="1">
        <v>262.000766</v>
      </c>
      <c r="Y891" s="1">
        <v>74463.375599999999</v>
      </c>
      <c r="Z891" s="7">
        <v>4.7345312832999999</v>
      </c>
      <c r="AA891" s="7">
        <v>4.5644118970000003</v>
      </c>
      <c r="AB891" s="7" t="s">
        <v>444</v>
      </c>
      <c r="AC891" s="7" t="s">
        <v>445</v>
      </c>
      <c r="AD891" s="7">
        <v>4.9452387088999998</v>
      </c>
    </row>
    <row r="892" spans="1:30" x14ac:dyDescent="0.25">
      <c r="A892" s="1">
        <v>18262</v>
      </c>
      <c r="B892" s="1">
        <v>20017000</v>
      </c>
      <c r="C892" s="1">
        <v>9211006</v>
      </c>
      <c r="D892" s="1">
        <v>271130</v>
      </c>
      <c r="E892" s="1" t="s">
        <v>480</v>
      </c>
      <c r="F892" s="1">
        <v>34203085</v>
      </c>
      <c r="G892" s="1">
        <v>1.83</v>
      </c>
      <c r="H892" s="1">
        <v>58.519897289037402</v>
      </c>
      <c r="I892" s="1">
        <v>-30.227505309752353</v>
      </c>
      <c r="J892" s="1">
        <v>8.9719893462616263</v>
      </c>
      <c r="K892" s="1">
        <v>-57.032429106713344</v>
      </c>
      <c r="L892" s="1">
        <v>54.5898280751165</v>
      </c>
      <c r="M892" s="1">
        <v>132.83750915527344</v>
      </c>
      <c r="N892" s="1">
        <v>0.87463390895298543</v>
      </c>
      <c r="O892" s="1">
        <v>0.9329846751933194</v>
      </c>
      <c r="P892" s="1">
        <v>0.81602003345756435</v>
      </c>
      <c r="Q892" s="1">
        <v>0.85195086342947812</v>
      </c>
      <c r="R892" s="1">
        <v>0.96533690096206171</v>
      </c>
      <c r="S892" s="1">
        <v>0.82241960627496513</v>
      </c>
      <c r="T892" s="1">
        <v>0.81602003345756435</v>
      </c>
      <c r="U892" s="1">
        <v>0.82241960627496513</v>
      </c>
      <c r="V892" s="1">
        <v>406.790663</v>
      </c>
      <c r="W892" s="1">
        <v>255.106009</v>
      </c>
      <c r="X892" s="1">
        <v>262.000766</v>
      </c>
      <c r="Y892" s="1">
        <v>74463.375599999999</v>
      </c>
      <c r="Z892" s="7">
        <v>2.8133773513999998</v>
      </c>
      <c r="AA892" s="7">
        <v>2.5572792099999999</v>
      </c>
      <c r="AB892" s="7" t="s">
        <v>444</v>
      </c>
      <c r="AC892" s="7" t="s">
        <v>445</v>
      </c>
      <c r="AD892" s="7">
        <v>2.7487071336</v>
      </c>
    </row>
    <row r="893" spans="1:30" x14ac:dyDescent="0.25">
      <c r="A893" s="1">
        <v>18263</v>
      </c>
      <c r="B893" s="1">
        <v>20017000</v>
      </c>
      <c r="C893" s="1">
        <v>9211013</v>
      </c>
      <c r="D893" s="1">
        <v>271131</v>
      </c>
      <c r="E893" s="1" t="s">
        <v>482</v>
      </c>
      <c r="F893" s="1">
        <v>34203085</v>
      </c>
      <c r="G893" s="1">
        <v>1.83</v>
      </c>
      <c r="H893" s="1">
        <v>32.159924147683405</v>
      </c>
      <c r="I893" s="1">
        <v>-20.57891647635633</v>
      </c>
      <c r="J893" s="1">
        <v>1.9988529790249716</v>
      </c>
      <c r="K893" s="1">
        <v>-31.158019763221294</v>
      </c>
      <c r="L893" s="1">
        <v>31.211322365904334</v>
      </c>
      <c r="M893" s="1">
        <v>119.41749572753906</v>
      </c>
      <c r="N893" s="1">
        <v>0.90208224246376456</v>
      </c>
      <c r="O893" s="1">
        <v>0.9329846751933194</v>
      </c>
      <c r="P893" s="1">
        <v>0.84162890798271661</v>
      </c>
      <c r="Q893" s="1">
        <v>0.89333158794202294</v>
      </c>
      <c r="R893" s="1">
        <v>0.96533690096206171</v>
      </c>
      <c r="S893" s="1">
        <v>0.86236594663546995</v>
      </c>
      <c r="T893" s="1">
        <v>0.84162890798271661</v>
      </c>
      <c r="U893" s="1">
        <v>0.86236594663546995</v>
      </c>
      <c r="V893" s="1">
        <v>406.790663</v>
      </c>
      <c r="W893" s="1">
        <v>255.106009</v>
      </c>
      <c r="X893" s="1">
        <v>262.000766</v>
      </c>
      <c r="Y893" s="1">
        <v>74463.375599999999</v>
      </c>
      <c r="Z893" s="7">
        <v>5.8790610426000001</v>
      </c>
      <c r="AA893" s="7">
        <v>5.6761535502999996</v>
      </c>
      <c r="AB893" s="7" t="s">
        <v>444</v>
      </c>
      <c r="AC893" s="7" t="s">
        <v>445</v>
      </c>
      <c r="AD893" s="7">
        <v>6.0770678064999997</v>
      </c>
    </row>
    <row r="894" spans="1:30" x14ac:dyDescent="0.25">
      <c r="A894" s="1">
        <v>23471</v>
      </c>
      <c r="B894" s="1">
        <v>20018000</v>
      </c>
      <c r="C894" s="1">
        <v>9211022</v>
      </c>
      <c r="D894" s="1">
        <v>271138</v>
      </c>
      <c r="E894" s="1" t="s">
        <v>486</v>
      </c>
      <c r="F894" s="1">
        <v>34203085</v>
      </c>
      <c r="G894" s="1">
        <v>1.83</v>
      </c>
      <c r="H894" s="1">
        <v>50.191095805803819</v>
      </c>
      <c r="I894" s="1">
        <v>-25.168248396648671</v>
      </c>
      <c r="J894" s="1">
        <v>10.21874412631518</v>
      </c>
      <c r="K894" s="1">
        <v>-47.781510849674277</v>
      </c>
      <c r="L894" s="1">
        <v>45.943218286057991</v>
      </c>
      <c r="M894" s="1">
        <v>114.66500091552734</v>
      </c>
      <c r="N894" s="1">
        <v>0.90833552511114846</v>
      </c>
      <c r="O894" s="1">
        <v>0.9329846751933194</v>
      </c>
      <c r="P894" s="1">
        <v>0.84746312486237807</v>
      </c>
      <c r="Q894" s="1">
        <v>0.90333684017783711</v>
      </c>
      <c r="R894" s="1">
        <v>0.96533690096206171</v>
      </c>
      <c r="S894" s="1">
        <v>0.87202438582213448</v>
      </c>
      <c r="T894" s="1">
        <v>0.84746312486237807</v>
      </c>
      <c r="U894" s="1">
        <v>0.87202438582213448</v>
      </c>
      <c r="V894" s="1">
        <v>406.790663</v>
      </c>
      <c r="W894" s="1">
        <v>255.106009</v>
      </c>
      <c r="X894" s="1">
        <v>262.000766</v>
      </c>
      <c r="Y894" s="1">
        <v>74463.375599999999</v>
      </c>
      <c r="Z894" s="7">
        <v>3.7056550156000001</v>
      </c>
      <c r="AA894" s="7">
        <v>3.3073962041999998</v>
      </c>
      <c r="AB894" s="7" t="s">
        <v>444</v>
      </c>
      <c r="AC894" s="7" t="s">
        <v>445</v>
      </c>
      <c r="AD894" s="7">
        <v>3.6469017811</v>
      </c>
    </row>
    <row r="895" spans="1:30" x14ac:dyDescent="0.25">
      <c r="A895" s="1">
        <v>23472</v>
      </c>
      <c r="B895" s="1">
        <v>20018000</v>
      </c>
      <c r="C895" s="1">
        <v>9211016</v>
      </c>
      <c r="D895" s="1">
        <v>271137</v>
      </c>
      <c r="E895" s="1" t="s">
        <v>482</v>
      </c>
      <c r="F895" s="1">
        <v>34203085</v>
      </c>
      <c r="G895" s="1">
        <v>1.83</v>
      </c>
      <c r="H895" s="1">
        <v>44.809201743715519</v>
      </c>
      <c r="I895" s="1">
        <v>-22.600026969834559</v>
      </c>
      <c r="J895" s="1">
        <v>9.2499205519821004</v>
      </c>
      <c r="K895" s="1">
        <v>-42.846777541003519</v>
      </c>
      <c r="L895" s="1">
        <v>40.978322518986253</v>
      </c>
      <c r="M895" s="1">
        <v>116.6824951171875</v>
      </c>
      <c r="N895" s="1">
        <v>0.90568092747738504</v>
      </c>
      <c r="O895" s="1">
        <v>0.9329846751933194</v>
      </c>
      <c r="P895" s="1">
        <v>0.84498642595127238</v>
      </c>
      <c r="Q895" s="1">
        <v>0.89908948396381572</v>
      </c>
      <c r="R895" s="1">
        <v>0.96533690096206171</v>
      </c>
      <c r="S895" s="1">
        <v>0.86792425613720914</v>
      </c>
      <c r="T895" s="1">
        <v>0.84498642595127238</v>
      </c>
      <c r="U895" s="1">
        <v>0.86792425613720914</v>
      </c>
      <c r="V895" s="1">
        <v>406.790663</v>
      </c>
      <c r="W895" s="1">
        <v>255.106009</v>
      </c>
      <c r="X895" s="1">
        <v>262.000766</v>
      </c>
      <c r="Y895" s="1">
        <v>74463.375599999999</v>
      </c>
      <c r="Z895" s="7">
        <v>4.2603694230000002</v>
      </c>
      <c r="AA895" s="7">
        <v>3.8106439391000002</v>
      </c>
      <c r="AB895" s="7" t="s">
        <v>444</v>
      </c>
      <c r="AC895" s="7" t="s">
        <v>445</v>
      </c>
      <c r="AD895" s="7">
        <v>4.1669484512999997</v>
      </c>
    </row>
    <row r="896" spans="1:30" x14ac:dyDescent="0.25">
      <c r="A896" s="1">
        <v>27667</v>
      </c>
      <c r="B896" s="1">
        <v>20019000</v>
      </c>
      <c r="C896" s="1">
        <v>9211022</v>
      </c>
      <c r="D896" s="1">
        <v>271146</v>
      </c>
      <c r="E896" s="1" t="s">
        <v>486</v>
      </c>
      <c r="F896" s="1">
        <v>34203085</v>
      </c>
      <c r="G896" s="1">
        <v>1.83</v>
      </c>
      <c r="H896" s="1">
        <v>49.520686262770177</v>
      </c>
      <c r="I896" s="1">
        <v>-26.061081032359219</v>
      </c>
      <c r="J896" s="1">
        <v>9.00150059346287</v>
      </c>
      <c r="K896" s="1">
        <v>-47.128753263776225</v>
      </c>
      <c r="L896" s="1">
        <v>45.691149499791244</v>
      </c>
      <c r="M896" s="1">
        <v>114.66500091552734</v>
      </c>
      <c r="N896" s="1">
        <v>0.90833552511114846</v>
      </c>
      <c r="O896" s="1">
        <v>0.9329846751933194</v>
      </c>
      <c r="P896" s="1">
        <v>0.84746312486237807</v>
      </c>
      <c r="Q896" s="1">
        <v>0.90333684017783711</v>
      </c>
      <c r="R896" s="1">
        <v>0.96533690096206171</v>
      </c>
      <c r="S896" s="1">
        <v>0.87202438582213448</v>
      </c>
      <c r="T896" s="1">
        <v>0.84746312486237807</v>
      </c>
      <c r="U896" s="1">
        <v>0.87202438582213448</v>
      </c>
      <c r="V896" s="1">
        <v>406.790663</v>
      </c>
      <c r="W896" s="1">
        <v>255.106009</v>
      </c>
      <c r="X896" s="1">
        <v>262.000766</v>
      </c>
      <c r="Y896" s="1">
        <v>74463.375599999999</v>
      </c>
      <c r="Z896" s="7">
        <v>3.7316151579999999</v>
      </c>
      <c r="AA896" s="7">
        <v>3.3657096029</v>
      </c>
      <c r="AB896" s="7" t="s">
        <v>444</v>
      </c>
      <c r="AC896" s="7" t="s">
        <v>445</v>
      </c>
      <c r="AD896" s="7">
        <v>3.7112637720000001</v>
      </c>
    </row>
    <row r="897" spans="1:30" x14ac:dyDescent="0.25">
      <c r="A897" s="1">
        <v>27668</v>
      </c>
      <c r="B897" s="1">
        <v>20019000</v>
      </c>
      <c r="C897" s="1">
        <v>9211016</v>
      </c>
      <c r="D897" s="1">
        <v>271145</v>
      </c>
      <c r="E897" s="1" t="s">
        <v>482</v>
      </c>
      <c r="F897" s="1">
        <v>34203085</v>
      </c>
      <c r="G897" s="1">
        <v>1.83</v>
      </c>
      <c r="H897" s="1">
        <v>44.139103305787444</v>
      </c>
      <c r="I897" s="1">
        <v>-23.492086079032706</v>
      </c>
      <c r="J897" s="1">
        <v>8.0323659140242292</v>
      </c>
      <c r="K897" s="1">
        <v>-42.194793481617864</v>
      </c>
      <c r="L897" s="1">
        <v>40.725210269535211</v>
      </c>
      <c r="M897" s="1">
        <v>116.6824951171875</v>
      </c>
      <c r="N897" s="1">
        <v>0.90568092747738504</v>
      </c>
      <c r="O897" s="1">
        <v>0.9329846751933194</v>
      </c>
      <c r="P897" s="1">
        <v>0.84498642595127238</v>
      </c>
      <c r="Q897" s="1">
        <v>0.89908948396381572</v>
      </c>
      <c r="R897" s="1">
        <v>0.96533690096206171</v>
      </c>
      <c r="S897" s="1">
        <v>0.86792425613720914</v>
      </c>
      <c r="T897" s="1">
        <v>0.84498642595127238</v>
      </c>
      <c r="U897" s="1">
        <v>0.86792425613720914</v>
      </c>
      <c r="V897" s="1">
        <v>406.790663</v>
      </c>
      <c r="W897" s="1">
        <v>255.106009</v>
      </c>
      <c r="X897" s="1">
        <v>262.000766</v>
      </c>
      <c r="Y897" s="1">
        <v>74463.375599999999</v>
      </c>
      <c r="Z897" s="7">
        <v>4.2930632734999996</v>
      </c>
      <c r="AA897" s="7">
        <v>3.8836767998999999</v>
      </c>
      <c r="AB897" s="7" t="s">
        <v>444</v>
      </c>
      <c r="AC897" s="7" t="s">
        <v>445</v>
      </c>
      <c r="AD897" s="7">
        <v>4.2467869277999997</v>
      </c>
    </row>
    <row r="898" spans="1:30" x14ac:dyDescent="0.25">
      <c r="A898" s="1">
        <v>31863</v>
      </c>
      <c r="B898" s="1">
        <v>20020000</v>
      </c>
      <c r="C898" s="1">
        <v>9211022</v>
      </c>
      <c r="D898" s="1">
        <v>271154</v>
      </c>
      <c r="E898" s="1" t="s">
        <v>486</v>
      </c>
      <c r="F898" s="1">
        <v>34203085</v>
      </c>
      <c r="G898" s="1">
        <v>1.83</v>
      </c>
      <c r="H898" s="1">
        <v>49.587397658266639</v>
      </c>
      <c r="I898" s="1">
        <v>-25.779229338937995</v>
      </c>
      <c r="J898" s="1">
        <v>9.2904474560296251</v>
      </c>
      <c r="K898" s="1">
        <v>-47.196134574109088</v>
      </c>
      <c r="L898" s="1">
        <v>45.657905543211939</v>
      </c>
      <c r="M898" s="1">
        <v>114.66500091552734</v>
      </c>
      <c r="N898" s="1">
        <v>0.90833552511114846</v>
      </c>
      <c r="O898" s="1">
        <v>0.9329846751933194</v>
      </c>
      <c r="P898" s="1">
        <v>0.84746312486237807</v>
      </c>
      <c r="Q898" s="1">
        <v>0.90333684017783711</v>
      </c>
      <c r="R898" s="1">
        <v>0.96533690096206171</v>
      </c>
      <c r="S898" s="1">
        <v>0.87202438582213448</v>
      </c>
      <c r="T898" s="1">
        <v>0.84746312486237807</v>
      </c>
      <c r="U898" s="1">
        <v>0.87202438582213448</v>
      </c>
      <c r="V898" s="1">
        <v>406.790663</v>
      </c>
      <c r="W898" s="1">
        <v>255.106009</v>
      </c>
      <c r="X898" s="1">
        <v>262.000766</v>
      </c>
      <c r="Y898" s="1">
        <v>74463.375599999999</v>
      </c>
      <c r="Z898" s="7">
        <v>3.7350602921</v>
      </c>
      <c r="AA898" s="7">
        <v>3.3598362844</v>
      </c>
      <c r="AB898" s="7" t="s">
        <v>444</v>
      </c>
      <c r="AC898" s="7" t="s">
        <v>445</v>
      </c>
      <c r="AD898" s="7">
        <v>3.7045375617</v>
      </c>
    </row>
    <row r="899" spans="1:30" x14ac:dyDescent="0.25">
      <c r="A899" s="1">
        <v>31864</v>
      </c>
      <c r="B899" s="1">
        <v>20020000</v>
      </c>
      <c r="C899" s="1">
        <v>9211016</v>
      </c>
      <c r="D899" s="1">
        <v>271153</v>
      </c>
      <c r="E899" s="1" t="s">
        <v>482</v>
      </c>
      <c r="F899" s="1">
        <v>34203085</v>
      </c>
      <c r="G899" s="1">
        <v>1.83</v>
      </c>
      <c r="H899" s="1">
        <v>44.205685709375111</v>
      </c>
      <c r="I899" s="1">
        <v>-23.210570522980603</v>
      </c>
      <c r="J899" s="1">
        <v>8.3214417684997848</v>
      </c>
      <c r="K899" s="1">
        <v>-42.261838654581602</v>
      </c>
      <c r="L899" s="1">
        <v>40.691895401513214</v>
      </c>
      <c r="M899" s="1">
        <v>116.6824951171875</v>
      </c>
      <c r="N899" s="1">
        <v>0.90568092747738504</v>
      </c>
      <c r="O899" s="1">
        <v>0.9329846751933194</v>
      </c>
      <c r="P899" s="1">
        <v>0.84498642595127238</v>
      </c>
      <c r="Q899" s="1">
        <v>0.89908948396381572</v>
      </c>
      <c r="R899" s="1">
        <v>0.96533690096206171</v>
      </c>
      <c r="S899" s="1">
        <v>0.86792425613720914</v>
      </c>
      <c r="T899" s="1">
        <v>0.84498642595127238</v>
      </c>
      <c r="U899" s="1">
        <v>0.86792425613720914</v>
      </c>
      <c r="V899" s="1">
        <v>406.790663</v>
      </c>
      <c r="W899" s="1">
        <v>255.106009</v>
      </c>
      <c r="X899" s="1">
        <v>262.000766</v>
      </c>
      <c r="Y899" s="1">
        <v>74463.375599999999</v>
      </c>
      <c r="Z899" s="7">
        <v>4.2973967581999997</v>
      </c>
      <c r="AA899" s="7">
        <v>3.876321028</v>
      </c>
      <c r="AB899" s="7" t="s">
        <v>444</v>
      </c>
      <c r="AC899" s="7" t="s">
        <v>445</v>
      </c>
      <c r="AD899" s="7">
        <v>4.2384633018000004</v>
      </c>
    </row>
    <row r="900" spans="1:30" x14ac:dyDescent="0.25">
      <c r="A900" s="1">
        <v>36059</v>
      </c>
      <c r="B900" s="1">
        <v>20021000</v>
      </c>
      <c r="C900" s="1">
        <v>9211022</v>
      </c>
      <c r="D900" s="1">
        <v>271162</v>
      </c>
      <c r="E900" s="1" t="s">
        <v>486</v>
      </c>
      <c r="F900" s="1">
        <v>34203085</v>
      </c>
      <c r="G900" s="1">
        <v>1.83</v>
      </c>
      <c r="H900" s="1">
        <v>49.876230259591082</v>
      </c>
      <c r="I900" s="1">
        <v>-25.217746278419</v>
      </c>
      <c r="J900" s="1">
        <v>9.987296625547291</v>
      </c>
      <c r="K900" s="1">
        <v>-47.492883882935814</v>
      </c>
      <c r="L900" s="1">
        <v>45.709516574847548</v>
      </c>
      <c r="M900" s="1">
        <v>114.66500091552734</v>
      </c>
      <c r="N900" s="1">
        <v>0.90833552511114846</v>
      </c>
      <c r="O900" s="1">
        <v>0.9329846751933194</v>
      </c>
      <c r="P900" s="1">
        <v>0.84746312486237807</v>
      </c>
      <c r="Q900" s="1">
        <v>0.90333684017783711</v>
      </c>
      <c r="R900" s="1">
        <v>0.96533690096206171</v>
      </c>
      <c r="S900" s="1">
        <v>0.87202438582213448</v>
      </c>
      <c r="T900" s="1">
        <v>0.84746312486237807</v>
      </c>
      <c r="U900" s="1">
        <v>0.87202438582213448</v>
      </c>
      <c r="V900" s="1">
        <v>406.790663</v>
      </c>
      <c r="W900" s="1">
        <v>255.106009</v>
      </c>
      <c r="X900" s="1">
        <v>262.000766</v>
      </c>
      <c r="Y900" s="1">
        <v>74463.375599999999</v>
      </c>
      <c r="Z900" s="7">
        <v>3.7297138924</v>
      </c>
      <c r="AA900" s="7">
        <v>3.3345885290999999</v>
      </c>
      <c r="AB900" s="7" t="s">
        <v>444</v>
      </c>
      <c r="AC900" s="7" t="s">
        <v>445</v>
      </c>
      <c r="AD900" s="7">
        <v>3.6751422470000001</v>
      </c>
    </row>
    <row r="901" spans="1:30" x14ac:dyDescent="0.25">
      <c r="A901" s="1">
        <v>36060</v>
      </c>
      <c r="B901" s="1">
        <v>20021000</v>
      </c>
      <c r="C901" s="1">
        <v>9211016</v>
      </c>
      <c r="D901" s="1">
        <v>271161</v>
      </c>
      <c r="E901" s="1" t="s">
        <v>482</v>
      </c>
      <c r="F901" s="1">
        <v>34203085</v>
      </c>
      <c r="G901" s="1">
        <v>1.83</v>
      </c>
      <c r="H901" s="1">
        <v>44.49425708888446</v>
      </c>
      <c r="I901" s="1">
        <v>-22.649843048525938</v>
      </c>
      <c r="J901" s="1">
        <v>9.0185517038407319</v>
      </c>
      <c r="K901" s="1">
        <v>-42.557832833335809</v>
      </c>
      <c r="L901" s="1">
        <v>40.744134674792221</v>
      </c>
      <c r="M901" s="1">
        <v>116.6824951171875</v>
      </c>
      <c r="N901" s="1">
        <v>0.90568092747738504</v>
      </c>
      <c r="O901" s="1">
        <v>0.9329846751933194</v>
      </c>
      <c r="P901" s="1">
        <v>0.84498642595127238</v>
      </c>
      <c r="Q901" s="1">
        <v>0.89908948396381572</v>
      </c>
      <c r="R901" s="1">
        <v>0.96533690096206171</v>
      </c>
      <c r="S901" s="1">
        <v>0.86792425613720914</v>
      </c>
      <c r="T901" s="1">
        <v>0.84498642595127238</v>
      </c>
      <c r="U901" s="1">
        <v>0.86792425613720914</v>
      </c>
      <c r="V901" s="1">
        <v>406.790663</v>
      </c>
      <c r="W901" s="1">
        <v>255.106009</v>
      </c>
      <c r="X901" s="1">
        <v>262.000766</v>
      </c>
      <c r="Y901" s="1">
        <v>74463.375599999999</v>
      </c>
      <c r="Z901" s="7">
        <v>4.2906048074000003</v>
      </c>
      <c r="AA901" s="7">
        <v>3.8446952233</v>
      </c>
      <c r="AB901" s="7" t="s">
        <v>444</v>
      </c>
      <c r="AC901" s="7" t="s">
        <v>445</v>
      </c>
      <c r="AD901" s="7">
        <v>4.2020292416</v>
      </c>
    </row>
    <row r="902" spans="1:30" x14ac:dyDescent="0.25">
      <c r="A902" s="1">
        <v>44591</v>
      </c>
      <c r="B902" s="1">
        <v>20022000</v>
      </c>
      <c r="C902" s="1">
        <v>9211031</v>
      </c>
      <c r="D902" s="1">
        <v>271173</v>
      </c>
      <c r="E902" s="1" t="s">
        <v>493</v>
      </c>
      <c r="F902" s="1">
        <v>34203085</v>
      </c>
      <c r="G902" s="1">
        <v>1.83</v>
      </c>
      <c r="H902" s="1">
        <v>0.93291837845869585</v>
      </c>
      <c r="I902" s="1">
        <v>-0.88296662204306386</v>
      </c>
      <c r="J902" s="1">
        <v>-1.5777710869271573</v>
      </c>
      <c r="K902" s="1">
        <v>-3.2227228600327287</v>
      </c>
      <c r="L902" s="1">
        <v>2.8860660455175071</v>
      </c>
      <c r="M902" s="1">
        <v>34.474998474121094</v>
      </c>
      <c r="N902" s="1">
        <v>0.98877083460489912</v>
      </c>
      <c r="O902" s="1">
        <v>0.9329846751933194</v>
      </c>
      <c r="P902" s="1">
        <v>0.92250803596447917</v>
      </c>
      <c r="Q902" s="1">
        <v>0.98970659838782415</v>
      </c>
      <c r="R902" s="1">
        <v>0.96533690096206171</v>
      </c>
      <c r="S902" s="1">
        <v>0.95540030054940595</v>
      </c>
      <c r="T902" s="1">
        <v>0.92250803596447917</v>
      </c>
      <c r="U902" s="1">
        <v>0.95540030054940595</v>
      </c>
      <c r="V902" s="1">
        <v>406.790663</v>
      </c>
      <c r="W902" s="1">
        <v>255.106009</v>
      </c>
      <c r="X902" s="1">
        <v>262.000766</v>
      </c>
      <c r="Y902" s="1">
        <v>74463.375599999999</v>
      </c>
      <c r="Z902" s="7">
        <v>80.542604921000006</v>
      </c>
      <c r="AA902" s="7">
        <v>251.25930667</v>
      </c>
      <c r="AB902" s="7" t="s">
        <v>444</v>
      </c>
      <c r="AC902" s="7">
        <v>152.18940375</v>
      </c>
      <c r="AD902" s="7">
        <v>73.998013345000004</v>
      </c>
    </row>
    <row r="903" spans="1:30" x14ac:dyDescent="0.25">
      <c r="A903" s="1">
        <v>44592</v>
      </c>
      <c r="B903" s="1">
        <v>20022000</v>
      </c>
      <c r="C903" s="1">
        <v>9211022</v>
      </c>
      <c r="D903" s="1">
        <v>271172</v>
      </c>
      <c r="E903" s="1" t="s">
        <v>486</v>
      </c>
      <c r="F903" s="1">
        <v>34203085</v>
      </c>
      <c r="G903" s="1">
        <v>1.83</v>
      </c>
      <c r="H903" s="1">
        <v>48.08855232432574</v>
      </c>
      <c r="I903" s="1">
        <v>-27.758731888330963</v>
      </c>
      <c r="J903" s="1">
        <v>5.293474321709585</v>
      </c>
      <c r="K903" s="1">
        <v>-45.990817119054022</v>
      </c>
      <c r="L903" s="1">
        <v>45.672600516038031</v>
      </c>
      <c r="M903" s="1">
        <v>114.66500091552734</v>
      </c>
      <c r="N903" s="1">
        <v>0.90833552511114846</v>
      </c>
      <c r="O903" s="1">
        <v>0.9329846751933194</v>
      </c>
      <c r="P903" s="1">
        <v>0.84746312486237807</v>
      </c>
      <c r="Q903" s="1">
        <v>0.90333684017783711</v>
      </c>
      <c r="R903" s="1">
        <v>0.96533690096206171</v>
      </c>
      <c r="S903" s="1">
        <v>0.87202438582213448</v>
      </c>
      <c r="T903" s="1">
        <v>0.84746312486237807</v>
      </c>
      <c r="U903" s="1">
        <v>0.87202438582213448</v>
      </c>
      <c r="V903" s="1">
        <v>406.790663</v>
      </c>
      <c r="W903" s="1">
        <v>255.106009</v>
      </c>
      <c r="X903" s="1">
        <v>262.000766</v>
      </c>
      <c r="Y903" s="1">
        <v>74463.375599999999</v>
      </c>
      <c r="Z903" s="7">
        <v>3.7335368058</v>
      </c>
      <c r="AA903" s="7">
        <v>3.4957255960000002</v>
      </c>
      <c r="AB903" s="7" t="s">
        <v>444</v>
      </c>
      <c r="AC903" s="7" t="s">
        <v>445</v>
      </c>
      <c r="AD903" s="7">
        <v>3.8278330715000002</v>
      </c>
    </row>
    <row r="904" spans="1:30" x14ac:dyDescent="0.25">
      <c r="A904" s="1">
        <v>44593</v>
      </c>
      <c r="B904" s="1">
        <v>20022000</v>
      </c>
      <c r="C904" s="1">
        <v>9211013</v>
      </c>
      <c r="D904" s="1">
        <v>271171</v>
      </c>
      <c r="E904" s="1" t="s">
        <v>482</v>
      </c>
      <c r="F904" s="1">
        <v>34203085</v>
      </c>
      <c r="G904" s="1">
        <v>1.83</v>
      </c>
      <c r="H904" s="1">
        <v>36.12501000670229</v>
      </c>
      <c r="I904" s="1">
        <v>-20.74126619945239</v>
      </c>
      <c r="J904" s="1">
        <v>3.9053685462353851</v>
      </c>
      <c r="K904" s="1">
        <v>-34.978994931034997</v>
      </c>
      <c r="L904" s="1">
        <v>34.340635576656013</v>
      </c>
      <c r="M904" s="1">
        <v>119.41749572753906</v>
      </c>
      <c r="N904" s="1">
        <v>0.90208224246376456</v>
      </c>
      <c r="O904" s="1">
        <v>0.9329846751933194</v>
      </c>
      <c r="P904" s="1">
        <v>0.84162890798271661</v>
      </c>
      <c r="Q904" s="1">
        <v>0.89333158794202294</v>
      </c>
      <c r="R904" s="1">
        <v>0.96533690096206171</v>
      </c>
      <c r="S904" s="1">
        <v>0.86236594663546995</v>
      </c>
      <c r="T904" s="1">
        <v>0.84162890798271661</v>
      </c>
      <c r="U904" s="1">
        <v>0.86236594663546995</v>
      </c>
      <c r="V904" s="1">
        <v>406.790663</v>
      </c>
      <c r="W904" s="1">
        <v>255.106009</v>
      </c>
      <c r="X904" s="1">
        <v>262.000766</v>
      </c>
      <c r="Y904" s="1">
        <v>74463.375599999999</v>
      </c>
      <c r="Z904" s="7">
        <v>5.2522020390000002</v>
      </c>
      <c r="AA904" s="7">
        <v>4.9433780568000003</v>
      </c>
      <c r="AB904" s="7" t="s">
        <v>444</v>
      </c>
      <c r="AC904" s="7" t="s">
        <v>445</v>
      </c>
      <c r="AD904" s="7">
        <v>5.3039952695999997</v>
      </c>
    </row>
    <row r="905" spans="1:30" x14ac:dyDescent="0.25">
      <c r="A905" s="1">
        <v>44594</v>
      </c>
      <c r="B905" s="1">
        <v>20022000</v>
      </c>
      <c r="C905" s="1">
        <v>9211006</v>
      </c>
      <c r="D905" s="1">
        <v>271170</v>
      </c>
      <c r="E905" s="1" t="s">
        <v>480</v>
      </c>
      <c r="F905" s="1">
        <v>34203085</v>
      </c>
      <c r="G905" s="1">
        <v>1.83</v>
      </c>
      <c r="H905" s="1">
        <v>62.485051416763405</v>
      </c>
      <c r="I905" s="1">
        <v>-30.4074144573989</v>
      </c>
      <c r="J905" s="1">
        <v>10.8784374990821</v>
      </c>
      <c r="K905" s="1">
        <v>-60.835845704293739</v>
      </c>
      <c r="L905" s="1">
        <v>57.818529723946767</v>
      </c>
      <c r="M905" s="1">
        <v>132.83750915527344</v>
      </c>
      <c r="N905" s="1">
        <v>0.87463390895298543</v>
      </c>
      <c r="O905" s="1">
        <v>0.9329846751933194</v>
      </c>
      <c r="P905" s="1">
        <v>0.81602003345756435</v>
      </c>
      <c r="Q905" s="1">
        <v>0.85195086342947812</v>
      </c>
      <c r="R905" s="1">
        <v>0.96533690096206171</v>
      </c>
      <c r="S905" s="1">
        <v>0.82241960627496513</v>
      </c>
      <c r="T905" s="1">
        <v>0.81602003345756435</v>
      </c>
      <c r="U905" s="1">
        <v>0.82241960627496513</v>
      </c>
      <c r="V905" s="1">
        <v>406.790663</v>
      </c>
      <c r="W905" s="1">
        <v>255.106009</v>
      </c>
      <c r="X905" s="1">
        <v>262.000766</v>
      </c>
      <c r="Y905" s="1">
        <v>74463.375599999999</v>
      </c>
      <c r="Z905" s="7">
        <v>2.6004307786999998</v>
      </c>
      <c r="AA905" s="7">
        <v>2.3315426535000001</v>
      </c>
      <c r="AB905" s="7" t="s">
        <v>444</v>
      </c>
      <c r="AC905" s="7" t="s">
        <v>445</v>
      </c>
      <c r="AD905" s="7">
        <v>2.5143404576999999</v>
      </c>
    </row>
    <row r="906" spans="1:30" x14ac:dyDescent="0.25">
      <c r="A906" s="1">
        <v>44595</v>
      </c>
      <c r="B906" s="1">
        <v>20022000</v>
      </c>
      <c r="C906" s="1">
        <v>9211005</v>
      </c>
      <c r="D906" s="1">
        <v>271169</v>
      </c>
      <c r="E906" s="1" t="s">
        <v>484</v>
      </c>
      <c r="F906" s="1">
        <v>34203085</v>
      </c>
      <c r="G906" s="1">
        <v>1.83</v>
      </c>
      <c r="H906" s="1">
        <v>69.682629908798873</v>
      </c>
      <c r="I906" s="1">
        <v>-36.490321193198966</v>
      </c>
      <c r="J906" s="1">
        <v>8.5149985018031256</v>
      </c>
      <c r="K906" s="1">
        <v>-67.273231288383244</v>
      </c>
      <c r="L906" s="1">
        <v>65.839988387120343</v>
      </c>
      <c r="M906" s="1">
        <v>124.55000305175781</v>
      </c>
      <c r="N906" s="1">
        <v>0.89239285060337603</v>
      </c>
      <c r="O906" s="1">
        <v>0.9329846751933194</v>
      </c>
      <c r="P906" s="1">
        <v>0.83258885386503123</v>
      </c>
      <c r="Q906" s="1">
        <v>0.87858927590506397</v>
      </c>
      <c r="R906" s="1">
        <v>0.96533690096206171</v>
      </c>
      <c r="S906" s="1">
        <v>0.84813464882069622</v>
      </c>
      <c r="T906" s="1">
        <v>0.83258885386503123</v>
      </c>
      <c r="U906" s="1">
        <v>0.84813464882069622</v>
      </c>
      <c r="V906" s="1">
        <v>406.790663</v>
      </c>
      <c r="W906" s="1">
        <v>255.106009</v>
      </c>
      <c r="X906" s="1">
        <v>262.000766</v>
      </c>
      <c r="Y906" s="1">
        <v>74463.375599999999</v>
      </c>
      <c r="Z906" s="7">
        <v>2.2259789961999998</v>
      </c>
      <c r="AA906" s="7">
        <v>2.0480827133999999</v>
      </c>
      <c r="AB906" s="7" t="s">
        <v>444</v>
      </c>
      <c r="AC906" s="7" t="s">
        <v>445</v>
      </c>
      <c r="AD906" s="7">
        <v>2.2425812361999999</v>
      </c>
    </row>
    <row r="907" spans="1:30" x14ac:dyDescent="0.25">
      <c r="A907" s="1">
        <v>44596</v>
      </c>
      <c r="B907" s="1">
        <v>20022000</v>
      </c>
      <c r="C907" s="1">
        <v>9211046</v>
      </c>
      <c r="D907" s="1">
        <v>271174</v>
      </c>
      <c r="E907" s="1" t="s">
        <v>491</v>
      </c>
      <c r="F907" s="1">
        <v>34203085</v>
      </c>
      <c r="G907" s="1">
        <v>1.83</v>
      </c>
      <c r="H907" s="1">
        <v>12.752974490951281</v>
      </c>
      <c r="I907" s="1">
        <v>-6.8353770927318198</v>
      </c>
      <c r="J907" s="1">
        <v>1.4702892057536543</v>
      </c>
      <c r="K907" s="1">
        <v>-13.256909732073005</v>
      </c>
      <c r="L907" s="1">
        <v>12.08519397722071</v>
      </c>
      <c r="M907" s="1">
        <v>64.709999084472656</v>
      </c>
      <c r="N907" s="1">
        <v>0.96357500076293945</v>
      </c>
      <c r="O907" s="1">
        <v>0.9329846751933194</v>
      </c>
      <c r="P907" s="1">
        <v>0.89900070911121355</v>
      </c>
      <c r="Q907" s="1">
        <v>0.96661041736602782</v>
      </c>
      <c r="R907" s="1">
        <v>0.96533690096206171</v>
      </c>
      <c r="S907" s="1">
        <v>0.9331047047377663</v>
      </c>
      <c r="T907" s="1">
        <v>0.89900070911121355</v>
      </c>
      <c r="U907" s="1">
        <v>0.9331047047377663</v>
      </c>
      <c r="V907" s="1">
        <v>406.790663</v>
      </c>
      <c r="W907" s="1">
        <v>255.106009</v>
      </c>
      <c r="X907" s="1">
        <v>262.000766</v>
      </c>
      <c r="Y907" s="1">
        <v>74463.375599999999</v>
      </c>
      <c r="Z907" s="7">
        <v>17.976979882999998</v>
      </c>
      <c r="AA907" s="7">
        <v>16.983293478</v>
      </c>
      <c r="AB907" s="7" t="s">
        <v>444</v>
      </c>
      <c r="AC907" s="7" t="s">
        <v>445</v>
      </c>
      <c r="AD907" s="7">
        <v>16.767253393000001</v>
      </c>
    </row>
    <row r="908" spans="1:30" x14ac:dyDescent="0.25">
      <c r="A908" s="1">
        <v>55011</v>
      </c>
      <c r="B908" s="1">
        <v>20024000</v>
      </c>
      <c r="C908" s="1">
        <v>9211031</v>
      </c>
      <c r="D908" s="1">
        <v>271183</v>
      </c>
      <c r="E908" s="1" t="s">
        <v>493</v>
      </c>
      <c r="F908" s="1">
        <v>34203085</v>
      </c>
      <c r="G908" s="1">
        <v>1.83</v>
      </c>
      <c r="H908" s="1">
        <v>1.5608338718254533</v>
      </c>
      <c r="I908" s="1">
        <v>-1.2896069774231926</v>
      </c>
      <c r="J908" s="1">
        <v>-7.5996799849327683</v>
      </c>
      <c r="K908" s="1">
        <v>-7.7703417687220835</v>
      </c>
      <c r="L908" s="1">
        <v>8.4889051351724323</v>
      </c>
      <c r="M908" s="1">
        <v>34.474998474121094</v>
      </c>
      <c r="N908" s="1">
        <v>0.98877083460489912</v>
      </c>
      <c r="O908" s="1">
        <v>0.9329846751933194</v>
      </c>
      <c r="P908" s="1">
        <v>0.92250803596447917</v>
      </c>
      <c r="Q908" s="1">
        <v>0.98970659838782415</v>
      </c>
      <c r="R908" s="1">
        <v>0.96533690096206171</v>
      </c>
      <c r="S908" s="1">
        <v>0.95540030054940595</v>
      </c>
      <c r="T908" s="1">
        <v>0.92250803596447917</v>
      </c>
      <c r="U908" s="1">
        <v>0.95540030054940595</v>
      </c>
      <c r="V908" s="1">
        <v>406.790663</v>
      </c>
      <c r="W908" s="1">
        <v>255.106009</v>
      </c>
      <c r="X908" s="1">
        <v>262.000766</v>
      </c>
      <c r="Y908" s="1">
        <v>74463.375599999999</v>
      </c>
      <c r="Z908" s="7">
        <v>26.722932412999999</v>
      </c>
      <c r="AA908" s="7">
        <v>149.77667622000001</v>
      </c>
      <c r="AB908" s="7" t="s">
        <v>444</v>
      </c>
      <c r="AC908" s="7">
        <v>30.803682857999998</v>
      </c>
      <c r="AD908" s="7">
        <v>30.105171337000002</v>
      </c>
    </row>
    <row r="909" spans="1:30" x14ac:dyDescent="0.25">
      <c r="A909" s="1">
        <v>55012</v>
      </c>
      <c r="B909" s="1">
        <v>20024000</v>
      </c>
      <c r="C909" s="1">
        <v>9211046</v>
      </c>
      <c r="D909" s="1">
        <v>271184</v>
      </c>
      <c r="E909" s="1" t="s">
        <v>491</v>
      </c>
      <c r="F909" s="1">
        <v>34203085</v>
      </c>
      <c r="G909" s="1">
        <v>1.83</v>
      </c>
      <c r="H909" s="1">
        <v>13.524421546691075</v>
      </c>
      <c r="I909" s="1">
        <v>-11.93587063795785</v>
      </c>
      <c r="J909" s="1">
        <v>-4.6951515803334285</v>
      </c>
      <c r="K909" s="1">
        <v>-13.110675776624893</v>
      </c>
      <c r="L909" s="1">
        <v>16.385147597814523</v>
      </c>
      <c r="M909" s="1">
        <v>64.709999084472656</v>
      </c>
      <c r="N909" s="1">
        <v>0.96357500076293945</v>
      </c>
      <c r="O909" s="1">
        <v>0.9329846751933194</v>
      </c>
      <c r="P909" s="1">
        <v>0.89900070911121355</v>
      </c>
      <c r="Q909" s="1">
        <v>0.96661041736602782</v>
      </c>
      <c r="R909" s="1">
        <v>0.96533690096206171</v>
      </c>
      <c r="S909" s="1">
        <v>0.9331047047377663</v>
      </c>
      <c r="T909" s="1">
        <v>0.89900070911121355</v>
      </c>
      <c r="U909" s="1">
        <v>0.9331047047377663</v>
      </c>
      <c r="V909" s="1">
        <v>406.790663</v>
      </c>
      <c r="W909" s="1">
        <v>255.106009</v>
      </c>
      <c r="X909" s="1">
        <v>262.000766</v>
      </c>
      <c r="Y909" s="1">
        <v>74463.375599999999</v>
      </c>
      <c r="Z909" s="7">
        <v>12.996851821</v>
      </c>
      <c r="AA909" s="7">
        <v>15.957507735</v>
      </c>
      <c r="AB909" s="7" t="s">
        <v>444</v>
      </c>
      <c r="AC909" s="7">
        <v>49.166404724000003</v>
      </c>
      <c r="AD909" s="7">
        <v>16.965425920000001</v>
      </c>
    </row>
    <row r="910" spans="1:30" x14ac:dyDescent="0.25">
      <c r="A910" s="1">
        <v>55013</v>
      </c>
      <c r="B910" s="1">
        <v>20024000</v>
      </c>
      <c r="C910" s="1">
        <v>9211006</v>
      </c>
      <c r="D910" s="1">
        <v>271182</v>
      </c>
      <c r="E910" s="1" t="s">
        <v>480</v>
      </c>
      <c r="F910" s="1">
        <v>34203085</v>
      </c>
      <c r="G910" s="1">
        <v>1.83</v>
      </c>
      <c r="H910" s="1">
        <v>63.296979931482056</v>
      </c>
      <c r="I910" s="1">
        <v>-36.139967680266892</v>
      </c>
      <c r="J910" s="1">
        <v>4.6725102583964286</v>
      </c>
      <c r="K910" s="1">
        <v>-60.05754681501719</v>
      </c>
      <c r="L910" s="1">
        <v>61.095147228700235</v>
      </c>
      <c r="M910" s="1">
        <v>132.83750915527344</v>
      </c>
      <c r="N910" s="1">
        <v>0.87463390895298543</v>
      </c>
      <c r="O910" s="1">
        <v>0.9329846751933194</v>
      </c>
      <c r="P910" s="1">
        <v>0.81602003345756435</v>
      </c>
      <c r="Q910" s="1">
        <v>0.85195086342947812</v>
      </c>
      <c r="R910" s="1">
        <v>0.96533690096206171</v>
      </c>
      <c r="S910" s="1">
        <v>0.82241960627496513</v>
      </c>
      <c r="T910" s="1">
        <v>0.81602003345756435</v>
      </c>
      <c r="U910" s="1">
        <v>0.82241960627496513</v>
      </c>
      <c r="V910" s="1">
        <v>406.790663</v>
      </c>
      <c r="W910" s="1">
        <v>255.106009</v>
      </c>
      <c r="X910" s="1">
        <v>262.000766</v>
      </c>
      <c r="Y910" s="1">
        <v>74463.375599999999</v>
      </c>
      <c r="Z910" s="7">
        <v>2.4073346811</v>
      </c>
      <c r="AA910" s="7">
        <v>2.2888080004</v>
      </c>
      <c r="AB910" s="7" t="s">
        <v>444</v>
      </c>
      <c r="AC910" s="7" t="s">
        <v>445</v>
      </c>
      <c r="AD910" s="7">
        <v>2.5598835646000002</v>
      </c>
    </row>
    <row r="911" spans="1:30" x14ac:dyDescent="0.25">
      <c r="A911" s="1">
        <v>55014</v>
      </c>
      <c r="B911" s="1">
        <v>20024000</v>
      </c>
      <c r="C911" s="1">
        <v>9211005</v>
      </c>
      <c r="D911" s="1">
        <v>271181</v>
      </c>
      <c r="E911" s="1" t="s">
        <v>484</v>
      </c>
      <c r="F911" s="1">
        <v>34203085</v>
      </c>
      <c r="G911" s="1">
        <v>1.83</v>
      </c>
      <c r="H911" s="1">
        <v>70.497355927328897</v>
      </c>
      <c r="I911" s="1">
        <v>-42.224145476698148</v>
      </c>
      <c r="J911" s="1">
        <v>2.3062815038271696</v>
      </c>
      <c r="K911" s="1">
        <v>-66.493667261029344</v>
      </c>
      <c r="L911" s="1">
        <v>69.374539983632033</v>
      </c>
      <c r="M911" s="1">
        <v>124.55000305175781</v>
      </c>
      <c r="N911" s="1">
        <v>0.89239285060337603</v>
      </c>
      <c r="O911" s="1">
        <v>0.9329846751933194</v>
      </c>
      <c r="P911" s="1">
        <v>0.83258885386503123</v>
      </c>
      <c r="Q911" s="1">
        <v>0.87858927590506397</v>
      </c>
      <c r="R911" s="1">
        <v>0.96533690096206171</v>
      </c>
      <c r="S911" s="1">
        <v>0.84813464882069622</v>
      </c>
      <c r="T911" s="1">
        <v>0.83258885386503123</v>
      </c>
      <c r="U911" s="1">
        <v>0.84813464882069622</v>
      </c>
      <c r="V911" s="1">
        <v>406.790663</v>
      </c>
      <c r="W911" s="1">
        <v>255.106009</v>
      </c>
      <c r="X911" s="1">
        <v>262.000766</v>
      </c>
      <c r="Y911" s="1">
        <v>74463.375599999999</v>
      </c>
      <c r="Z911" s="7">
        <v>2.0616191430000002</v>
      </c>
      <c r="AA911" s="7">
        <v>2.0128565369999998</v>
      </c>
      <c r="AB911" s="7" t="s">
        <v>444</v>
      </c>
      <c r="AC911" s="7" t="s">
        <v>445</v>
      </c>
      <c r="AD911" s="7">
        <v>2.2805968818000002</v>
      </c>
    </row>
    <row r="912" spans="1:30" x14ac:dyDescent="0.25">
      <c r="A912" s="1">
        <v>65571</v>
      </c>
      <c r="B912" s="1">
        <v>20026000</v>
      </c>
      <c r="C912" s="1">
        <v>9211031</v>
      </c>
      <c r="D912" s="1">
        <v>271193</v>
      </c>
      <c r="E912" s="1" t="s">
        <v>493</v>
      </c>
      <c r="F912" s="1">
        <v>34203085</v>
      </c>
      <c r="G912" s="1">
        <v>1.83</v>
      </c>
      <c r="H912" s="1">
        <v>9.441730428191601</v>
      </c>
      <c r="I912" s="1">
        <v>6.0777112110414286</v>
      </c>
      <c r="J912" s="1">
        <v>4.4872513689249534</v>
      </c>
      <c r="K912" s="1">
        <v>-5.3266142544643671</v>
      </c>
      <c r="L912" s="1">
        <v>9.8851098641264343</v>
      </c>
      <c r="M912" s="1">
        <v>34.474998474121094</v>
      </c>
      <c r="N912" s="1">
        <v>0.98877083460489912</v>
      </c>
      <c r="O912" s="1">
        <v>0.9329846751933194</v>
      </c>
      <c r="P912" s="1">
        <v>0.92250803596447917</v>
      </c>
      <c r="Q912" s="1">
        <v>0.98970659838782415</v>
      </c>
      <c r="R912" s="1">
        <v>0.96533690096206171</v>
      </c>
      <c r="S912" s="1">
        <v>0.95540030054940595</v>
      </c>
      <c r="T912" s="1">
        <v>0.92250803596447917</v>
      </c>
      <c r="U912" s="1">
        <v>0.95540030054940595</v>
      </c>
      <c r="V912" s="1">
        <v>406.790663</v>
      </c>
      <c r="W912" s="1">
        <v>255.106009</v>
      </c>
      <c r="X912" s="1">
        <v>262.000766</v>
      </c>
      <c r="Y912" s="1">
        <v>74463.375599999999</v>
      </c>
      <c r="Z912" s="7">
        <v>22.807256223</v>
      </c>
      <c r="AA912" s="7">
        <v>23.925234322000001</v>
      </c>
      <c r="AB912" s="7">
        <v>37.721376378999999</v>
      </c>
      <c r="AC912" s="7" t="s">
        <v>445</v>
      </c>
      <c r="AD912" s="7">
        <v>44.375505060999998</v>
      </c>
    </row>
    <row r="913" spans="1:30" x14ac:dyDescent="0.25">
      <c r="A913" s="1">
        <v>65572</v>
      </c>
      <c r="B913" s="1">
        <v>20026000</v>
      </c>
      <c r="C913" s="1">
        <v>9211005</v>
      </c>
      <c r="D913" s="1">
        <v>271189</v>
      </c>
      <c r="E913" s="1" t="s">
        <v>484</v>
      </c>
      <c r="F913" s="1">
        <v>34203085</v>
      </c>
      <c r="G913" s="1">
        <v>1.83</v>
      </c>
      <c r="H913" s="1">
        <v>73.426433998957307</v>
      </c>
      <c r="I913" s="1">
        <v>-28.442846501323096</v>
      </c>
      <c r="J913" s="1">
        <v>19.345027501732929</v>
      </c>
      <c r="K913" s="1">
        <v>-70.463917539834299</v>
      </c>
      <c r="L913" s="1">
        <v>65.918701568766991</v>
      </c>
      <c r="M913" s="1">
        <v>124.55000305175781</v>
      </c>
      <c r="N913" s="1">
        <v>0.89239285060337603</v>
      </c>
      <c r="O913" s="1">
        <v>0.9329846751933194</v>
      </c>
      <c r="P913" s="1">
        <v>0.83258885386503123</v>
      </c>
      <c r="Q913" s="1">
        <v>0.87858927590506397</v>
      </c>
      <c r="R913" s="1">
        <v>0.96533690096206171</v>
      </c>
      <c r="S913" s="1">
        <v>0.84813464882069622</v>
      </c>
      <c r="T913" s="1">
        <v>0.83258885386503123</v>
      </c>
      <c r="U913" s="1">
        <v>0.84813464882069622</v>
      </c>
      <c r="V913" s="1">
        <v>406.790663</v>
      </c>
      <c r="W913" s="1">
        <v>255.106009</v>
      </c>
      <c r="X913" s="1">
        <v>262.000766</v>
      </c>
      <c r="Y913" s="1">
        <v>74463.375599999999</v>
      </c>
      <c r="Z913" s="7">
        <v>2.2221268713</v>
      </c>
      <c r="AA913" s="7">
        <v>1.8926696841999999</v>
      </c>
      <c r="AB913" s="7" t="s">
        <v>444</v>
      </c>
      <c r="AC913" s="7" t="s">
        <v>445</v>
      </c>
      <c r="AD913" s="7">
        <v>2.0957534733999998</v>
      </c>
    </row>
    <row r="914" spans="1:30" x14ac:dyDescent="0.25">
      <c r="A914" s="1">
        <v>65573</v>
      </c>
      <c r="B914" s="1">
        <v>20026000</v>
      </c>
      <c r="C914" s="1">
        <v>9211006</v>
      </c>
      <c r="D914" s="1">
        <v>271190</v>
      </c>
      <c r="E914" s="1" t="s">
        <v>480</v>
      </c>
      <c r="F914" s="1">
        <v>34203085</v>
      </c>
      <c r="G914" s="1">
        <v>1.83</v>
      </c>
      <c r="H914" s="1">
        <v>66.225982144110418</v>
      </c>
      <c r="I914" s="1">
        <v>-22.357271154976026</v>
      </c>
      <c r="J914" s="1">
        <v>21.711337632055461</v>
      </c>
      <c r="K914" s="1">
        <v>-64.029199378790921</v>
      </c>
      <c r="L914" s="1">
        <v>58.475767520566677</v>
      </c>
      <c r="M914" s="1">
        <v>132.83750915527344</v>
      </c>
      <c r="N914" s="1">
        <v>0.87463390895298543</v>
      </c>
      <c r="O914" s="1">
        <v>0.9329846751933194</v>
      </c>
      <c r="P914" s="1">
        <v>0.81602003345756435</v>
      </c>
      <c r="Q914" s="1">
        <v>0.85195086342947812</v>
      </c>
      <c r="R914" s="1">
        <v>0.96533690096206171</v>
      </c>
      <c r="S914" s="1">
        <v>0.82241960627496513</v>
      </c>
      <c r="T914" s="1">
        <v>0.81602003345756435</v>
      </c>
      <c r="U914" s="1">
        <v>0.82241960627496513</v>
      </c>
      <c r="V914" s="1">
        <v>406.790663</v>
      </c>
      <c r="W914" s="1">
        <v>255.106009</v>
      </c>
      <c r="X914" s="1">
        <v>262.000766</v>
      </c>
      <c r="Y914" s="1">
        <v>74463.375599999999</v>
      </c>
      <c r="Z914" s="7">
        <v>2.5599637734999998</v>
      </c>
      <c r="AA914" s="7">
        <v>2.1433526127000002</v>
      </c>
      <c r="AB914" s="7" t="s">
        <v>444</v>
      </c>
      <c r="AC914" s="7" t="s">
        <v>445</v>
      </c>
      <c r="AD914" s="7">
        <v>2.3390683611999998</v>
      </c>
    </row>
    <row r="915" spans="1:30" x14ac:dyDescent="0.25">
      <c r="A915" s="1">
        <v>65574</v>
      </c>
      <c r="B915" s="1">
        <v>20026000</v>
      </c>
      <c r="C915" s="1">
        <v>9211013</v>
      </c>
      <c r="D915" s="1">
        <v>271191</v>
      </c>
      <c r="E915" s="1" t="s">
        <v>482</v>
      </c>
      <c r="F915" s="1">
        <v>34203085</v>
      </c>
      <c r="G915" s="1">
        <v>1.83</v>
      </c>
      <c r="H915" s="1">
        <v>39.87071983503337</v>
      </c>
      <c r="I915" s="1">
        <v>-12.749473925192639</v>
      </c>
      <c r="J915" s="1">
        <v>14.733493849810596</v>
      </c>
      <c r="K915" s="1">
        <v>-38.114001848954977</v>
      </c>
      <c r="L915" s="1">
        <v>34.920779083187988</v>
      </c>
      <c r="M915" s="1">
        <v>119.41749572753906</v>
      </c>
      <c r="N915" s="1">
        <v>0.90208224246376456</v>
      </c>
      <c r="O915" s="1">
        <v>0.9329846751933194</v>
      </c>
      <c r="P915" s="1">
        <v>0.84162890798271661</v>
      </c>
      <c r="Q915" s="1">
        <v>0.89333158794202294</v>
      </c>
      <c r="R915" s="1">
        <v>0.96533690096206171</v>
      </c>
      <c r="S915" s="1">
        <v>0.86236594663546995</v>
      </c>
      <c r="T915" s="1">
        <v>0.84162890798271661</v>
      </c>
      <c r="U915" s="1">
        <v>0.86236594663546995</v>
      </c>
      <c r="V915" s="1">
        <v>406.790663</v>
      </c>
      <c r="W915" s="1">
        <v>255.106009</v>
      </c>
      <c r="X915" s="1">
        <v>262.000766</v>
      </c>
      <c r="Y915" s="1">
        <v>74463.375599999999</v>
      </c>
      <c r="Z915" s="7">
        <v>5.1483333822999997</v>
      </c>
      <c r="AA915" s="7">
        <v>4.3850191986000002</v>
      </c>
      <c r="AB915" s="7" t="s">
        <v>444</v>
      </c>
      <c r="AC915" s="7" t="s">
        <v>445</v>
      </c>
      <c r="AD915" s="7">
        <v>4.7854701128999997</v>
      </c>
    </row>
    <row r="916" spans="1:30" x14ac:dyDescent="0.25">
      <c r="A916" s="1">
        <v>65575</v>
      </c>
      <c r="B916" s="1">
        <v>20026000</v>
      </c>
      <c r="C916" s="1">
        <v>9211046</v>
      </c>
      <c r="D916" s="1">
        <v>271194</v>
      </c>
      <c r="E916" s="1" t="s">
        <v>491</v>
      </c>
      <c r="F916" s="1">
        <v>34203085</v>
      </c>
      <c r="G916" s="1">
        <v>1.83</v>
      </c>
      <c r="H916" s="1">
        <v>16.457828885055871</v>
      </c>
      <c r="I916" s="1">
        <v>1.044143477770104</v>
      </c>
      <c r="J916" s="1">
        <v>12.339269878413672</v>
      </c>
      <c r="K916" s="1">
        <v>-16.27964501137685</v>
      </c>
      <c r="L916" s="1">
        <v>16.826505468029218</v>
      </c>
      <c r="M916" s="1">
        <v>64.709999084472656</v>
      </c>
      <c r="N916" s="1">
        <v>0.96357500076293945</v>
      </c>
      <c r="O916" s="1">
        <v>0.9329846751933194</v>
      </c>
      <c r="P916" s="1">
        <v>0.89900070911121355</v>
      </c>
      <c r="Q916" s="1">
        <v>0.96661041736602782</v>
      </c>
      <c r="R916" s="1">
        <v>0.96533690096206171</v>
      </c>
      <c r="S916" s="1">
        <v>0.9331047047377663</v>
      </c>
      <c r="T916" s="1">
        <v>0.89900070911121355</v>
      </c>
      <c r="U916" s="1">
        <v>0.9331047047377663</v>
      </c>
      <c r="V916" s="1">
        <v>406.790663</v>
      </c>
      <c r="W916" s="1">
        <v>255.106009</v>
      </c>
      <c r="X916" s="1">
        <v>262.000766</v>
      </c>
      <c r="Y916" s="1">
        <v>74463.375599999999</v>
      </c>
      <c r="Z916" s="7">
        <v>12.629715536000001</v>
      </c>
      <c r="AA916" s="7">
        <v>12.935038734000001</v>
      </c>
      <c r="AB916" s="7">
        <v>218.6446062</v>
      </c>
      <c r="AC916" s="7" t="s">
        <v>445</v>
      </c>
      <c r="AD916" s="7">
        <v>13.468305314</v>
      </c>
    </row>
    <row r="917" spans="1:30" x14ac:dyDescent="0.25">
      <c r="A917" s="1">
        <v>65576</v>
      </c>
      <c r="B917" s="1">
        <v>20026000</v>
      </c>
      <c r="C917" s="1">
        <v>9211022</v>
      </c>
      <c r="D917" s="1">
        <v>271192</v>
      </c>
      <c r="E917" s="1" t="s">
        <v>486</v>
      </c>
      <c r="F917" s="1">
        <v>34203085</v>
      </c>
      <c r="G917" s="1">
        <v>1.83</v>
      </c>
      <c r="H917" s="1">
        <v>51.844161777684704</v>
      </c>
      <c r="I917" s="1">
        <v>-19.754269642222724</v>
      </c>
      <c r="J917" s="1">
        <v>16.111697958438853</v>
      </c>
      <c r="K917" s="1">
        <v>-49.138490924737454</v>
      </c>
      <c r="L917" s="1">
        <v>45.958044238276464</v>
      </c>
      <c r="M917" s="1">
        <v>114.66500091552734</v>
      </c>
      <c r="N917" s="1">
        <v>0.90833552511114846</v>
      </c>
      <c r="O917" s="1">
        <v>0.9329846751933194</v>
      </c>
      <c r="P917" s="1">
        <v>0.84746312486237807</v>
      </c>
      <c r="Q917" s="1">
        <v>0.90333684017783711</v>
      </c>
      <c r="R917" s="1">
        <v>0.96533690096206171</v>
      </c>
      <c r="S917" s="1">
        <v>0.87202438582213448</v>
      </c>
      <c r="T917" s="1">
        <v>0.84746312486237807</v>
      </c>
      <c r="U917" s="1">
        <v>0.87202438582213448</v>
      </c>
      <c r="V917" s="1">
        <v>406.790663</v>
      </c>
      <c r="W917" s="1">
        <v>255.106009</v>
      </c>
      <c r="X917" s="1">
        <v>262.000766</v>
      </c>
      <c r="Y917" s="1">
        <v>74463.375599999999</v>
      </c>
      <c r="Z917" s="7">
        <v>3.7041369828000001</v>
      </c>
      <c r="AA917" s="7">
        <v>3.1700536404999999</v>
      </c>
      <c r="AB917" s="7" t="s">
        <v>444</v>
      </c>
      <c r="AC917" s="7" t="s">
        <v>445</v>
      </c>
      <c r="AD917" s="7">
        <v>3.5185756358</v>
      </c>
    </row>
    <row r="918" spans="1:30" x14ac:dyDescent="0.25">
      <c r="A918" s="1">
        <v>75991</v>
      </c>
      <c r="B918" s="1">
        <v>20028000</v>
      </c>
      <c r="C918" s="1">
        <v>9211006</v>
      </c>
      <c r="D918" s="1">
        <v>271202</v>
      </c>
      <c r="E918" s="1" t="s">
        <v>480</v>
      </c>
      <c r="F918" s="1">
        <v>34203085</v>
      </c>
      <c r="G918" s="1">
        <v>1.83</v>
      </c>
      <c r="H918" s="1">
        <v>63.861148849447218</v>
      </c>
      <c r="I918" s="1">
        <v>-21.964223369906446</v>
      </c>
      <c r="J918" s="1">
        <v>19.730480618429681</v>
      </c>
      <c r="K918" s="1">
        <v>-61.263642672513086</v>
      </c>
      <c r="L918" s="1">
        <v>56.635107102596244</v>
      </c>
      <c r="M918" s="1">
        <v>132.83750915527344</v>
      </c>
      <c r="N918" s="1">
        <v>0.87463390895298543</v>
      </c>
      <c r="O918" s="1">
        <v>0.9329846751933194</v>
      </c>
      <c r="P918" s="1">
        <v>0.81602003345756435</v>
      </c>
      <c r="Q918" s="1">
        <v>0.85195086342947812</v>
      </c>
      <c r="R918" s="1">
        <v>0.96533690096206171</v>
      </c>
      <c r="S918" s="1">
        <v>0.82241960627496513</v>
      </c>
      <c r="T918" s="1">
        <v>0.81602003345756435</v>
      </c>
      <c r="U918" s="1">
        <v>0.82241960627496513</v>
      </c>
      <c r="V918" s="1">
        <v>406.790663</v>
      </c>
      <c r="W918" s="1">
        <v>255.106009</v>
      </c>
      <c r="X918" s="1">
        <v>262.000766</v>
      </c>
      <c r="Y918" s="1">
        <v>74463.375599999999</v>
      </c>
      <c r="Z918" s="7">
        <v>2.6756638178999999</v>
      </c>
      <c r="AA918" s="7">
        <v>2.2597536647999998</v>
      </c>
      <c r="AB918" s="7" t="s">
        <v>444</v>
      </c>
      <c r="AC918" s="7" t="s">
        <v>445</v>
      </c>
      <c r="AD918" s="7">
        <v>2.4898002226</v>
      </c>
    </row>
    <row r="919" spans="1:30" x14ac:dyDescent="0.25">
      <c r="A919" s="1">
        <v>75992</v>
      </c>
      <c r="B919" s="1">
        <v>20028000</v>
      </c>
      <c r="C919" s="1">
        <v>9211031</v>
      </c>
      <c r="D919" s="1">
        <v>271203</v>
      </c>
      <c r="E919" s="1" t="s">
        <v>493</v>
      </c>
      <c r="F919" s="1">
        <v>34203085</v>
      </c>
      <c r="G919" s="1">
        <v>1.83</v>
      </c>
      <c r="H919" s="1">
        <v>7.459779185049312</v>
      </c>
      <c r="I919" s="1">
        <v>6.4663731651461234</v>
      </c>
      <c r="J919" s="1">
        <v>2.1235113173088878</v>
      </c>
      <c r="K919" s="1">
        <v>-2.5566705678980597</v>
      </c>
      <c r="L919" s="1">
        <v>8.054994354052269</v>
      </c>
      <c r="M919" s="1">
        <v>34.474998474121094</v>
      </c>
      <c r="N919" s="1">
        <v>0.98877083460489912</v>
      </c>
      <c r="O919" s="1">
        <v>0.9329846751933194</v>
      </c>
      <c r="P919" s="1">
        <v>0.92250803596447917</v>
      </c>
      <c r="Q919" s="1">
        <v>0.98970659838782415</v>
      </c>
      <c r="R919" s="1">
        <v>0.96533690096206171</v>
      </c>
      <c r="S919" s="1">
        <v>0.95540030054940595</v>
      </c>
      <c r="T919" s="1">
        <v>0.92250803596447917</v>
      </c>
      <c r="U919" s="1">
        <v>0.95540030054940595</v>
      </c>
      <c r="V919" s="1">
        <v>406.790663</v>
      </c>
      <c r="W919" s="1">
        <v>255.106009</v>
      </c>
      <c r="X919" s="1">
        <v>262.000766</v>
      </c>
      <c r="Y919" s="1">
        <v>74463.375599999999</v>
      </c>
      <c r="Z919" s="7">
        <v>28.216326292000002</v>
      </c>
      <c r="AA919" s="7">
        <v>30.547494569000001</v>
      </c>
      <c r="AB919" s="7">
        <v>35.394024489000003</v>
      </c>
      <c r="AC919" s="7" t="s">
        <v>445</v>
      </c>
      <c r="AD919" s="7">
        <v>93.536157727000003</v>
      </c>
    </row>
    <row r="920" spans="1:30" x14ac:dyDescent="0.25">
      <c r="A920" s="1">
        <v>75993</v>
      </c>
      <c r="B920" s="1">
        <v>20028000</v>
      </c>
      <c r="C920" s="1">
        <v>9211005</v>
      </c>
      <c r="D920" s="1">
        <v>271201</v>
      </c>
      <c r="E920" s="1" t="s">
        <v>484</v>
      </c>
      <c r="F920" s="1">
        <v>34203085</v>
      </c>
      <c r="G920" s="1">
        <v>1.83</v>
      </c>
      <c r="H920" s="1">
        <v>71.061942354179251</v>
      </c>
      <c r="I920" s="1">
        <v>-28.050135865283579</v>
      </c>
      <c r="J920" s="1">
        <v>17.363827129587641</v>
      </c>
      <c r="K920" s="1">
        <v>-67.698021975892033</v>
      </c>
      <c r="L920" s="1">
        <v>64.168033438809474</v>
      </c>
      <c r="M920" s="1">
        <v>124.55000305175781</v>
      </c>
      <c r="N920" s="1">
        <v>0.89239285060337603</v>
      </c>
      <c r="O920" s="1">
        <v>0.9329846751933194</v>
      </c>
      <c r="P920" s="1">
        <v>0.83258885386503123</v>
      </c>
      <c r="Q920" s="1">
        <v>0.87858927590506397</v>
      </c>
      <c r="R920" s="1">
        <v>0.96533690096206171</v>
      </c>
      <c r="S920" s="1">
        <v>0.84813464882069622</v>
      </c>
      <c r="T920" s="1">
        <v>0.83258885386503123</v>
      </c>
      <c r="U920" s="1">
        <v>0.84813464882069622</v>
      </c>
      <c r="V920" s="1">
        <v>406.790663</v>
      </c>
      <c r="W920" s="1">
        <v>255.106009</v>
      </c>
      <c r="X920" s="1">
        <v>262.000766</v>
      </c>
      <c r="Y920" s="1">
        <v>74463.375599999999</v>
      </c>
      <c r="Z920" s="7">
        <v>2.3100347364</v>
      </c>
      <c r="AA920" s="7">
        <v>1.9889194216999999</v>
      </c>
      <c r="AB920" s="7" t="s">
        <v>444</v>
      </c>
      <c r="AC920" s="7" t="s">
        <v>445</v>
      </c>
      <c r="AD920" s="7">
        <v>2.2222347287000002</v>
      </c>
    </row>
    <row r="921" spans="1:30" x14ac:dyDescent="0.25">
      <c r="A921" s="1">
        <v>75994</v>
      </c>
      <c r="B921" s="1">
        <v>20028000</v>
      </c>
      <c r="C921" s="1">
        <v>9211046</v>
      </c>
      <c r="D921" s="1">
        <v>271204</v>
      </c>
      <c r="E921" s="1" t="s">
        <v>491</v>
      </c>
      <c r="F921" s="1">
        <v>34203085</v>
      </c>
      <c r="G921" s="1">
        <v>1.83</v>
      </c>
      <c r="H921" s="1">
        <v>14.0873193250036</v>
      </c>
      <c r="I921" s="1">
        <v>1.4347977202621953</v>
      </c>
      <c r="J921" s="1">
        <v>10.364087946413715</v>
      </c>
      <c r="K921" s="1">
        <v>-13.51169338333322</v>
      </c>
      <c r="L921" s="1">
        <v>14.28332922452099</v>
      </c>
      <c r="M921" s="1">
        <v>64.709999084472656</v>
      </c>
      <c r="N921" s="1">
        <v>0.96357500076293945</v>
      </c>
      <c r="O921" s="1">
        <v>0.9329846751933194</v>
      </c>
      <c r="P921" s="1">
        <v>0.89900070911121355</v>
      </c>
      <c r="Q921" s="1">
        <v>0.96661041736602782</v>
      </c>
      <c r="R921" s="1">
        <v>0.96533690096206171</v>
      </c>
      <c r="S921" s="1">
        <v>0.9331047047377663</v>
      </c>
      <c r="T921" s="1">
        <v>0.89900070911121355</v>
      </c>
      <c r="U921" s="1">
        <v>0.9331047047377663</v>
      </c>
      <c r="V921" s="1">
        <v>406.790663</v>
      </c>
      <c r="W921" s="1">
        <v>255.106009</v>
      </c>
      <c r="X921" s="1">
        <v>262.000766</v>
      </c>
      <c r="Y921" s="1">
        <v>74463.375599999999</v>
      </c>
      <c r="Z921" s="7">
        <v>15.056514513</v>
      </c>
      <c r="AA921" s="7">
        <v>15.279923646</v>
      </c>
      <c r="AB921" s="7">
        <v>158.84168342999999</v>
      </c>
      <c r="AC921" s="7" t="s">
        <v>445</v>
      </c>
      <c r="AD921" s="7">
        <v>16.432224647000002</v>
      </c>
    </row>
    <row r="922" spans="1:30" x14ac:dyDescent="0.25">
      <c r="A922" s="1">
        <v>84383</v>
      </c>
      <c r="B922" s="1">
        <v>20030000</v>
      </c>
      <c r="C922" s="1">
        <v>9211013</v>
      </c>
      <c r="D922" s="1">
        <v>271212</v>
      </c>
      <c r="E922" s="1" t="s">
        <v>482</v>
      </c>
      <c r="F922" s="1">
        <v>34203085</v>
      </c>
      <c r="G922" s="1">
        <v>1.83</v>
      </c>
      <c r="H922" s="1">
        <v>37.752615697793509</v>
      </c>
      <c r="I922" s="1">
        <v>-18.830922015034677</v>
      </c>
      <c r="J922" s="1">
        <v>6.7015764128136404</v>
      </c>
      <c r="K922" s="1">
        <v>-35.762176665000844</v>
      </c>
      <c r="L922" s="1">
        <v>34.888974899462838</v>
      </c>
      <c r="M922" s="1">
        <v>119.41749572753906</v>
      </c>
      <c r="N922" s="1">
        <v>0.90208224246376456</v>
      </c>
      <c r="O922" s="1">
        <v>0.9329846751933194</v>
      </c>
      <c r="P922" s="1">
        <v>0.84162890798271661</v>
      </c>
      <c r="Q922" s="1">
        <v>0.89333158794202294</v>
      </c>
      <c r="R922" s="1">
        <v>0.96533690096206171</v>
      </c>
      <c r="S922" s="1">
        <v>0.86236594663546995</v>
      </c>
      <c r="T922" s="1">
        <v>0.84162890798271661</v>
      </c>
      <c r="U922" s="1">
        <v>0.86236594663546995</v>
      </c>
      <c r="V922" s="1">
        <v>406.790663</v>
      </c>
      <c r="W922" s="1">
        <v>255.106009</v>
      </c>
      <c r="X922" s="1">
        <v>262.000766</v>
      </c>
      <c r="Y922" s="1">
        <v>74463.375599999999</v>
      </c>
      <c r="Z922" s="7">
        <v>5.1539380963000001</v>
      </c>
      <c r="AA922" s="7">
        <v>4.6871447925999998</v>
      </c>
      <c r="AB922" s="7" t="s">
        <v>444</v>
      </c>
      <c r="AC922" s="7" t="s">
        <v>445</v>
      </c>
      <c r="AD922" s="7">
        <v>5.1659395244999997</v>
      </c>
    </row>
    <row r="923" spans="1:30" x14ac:dyDescent="0.25">
      <c r="A923" s="1">
        <v>84384</v>
      </c>
      <c r="B923" s="1">
        <v>20030000</v>
      </c>
      <c r="C923" s="1">
        <v>9211006</v>
      </c>
      <c r="D923" s="1">
        <v>271211</v>
      </c>
      <c r="E923" s="1" t="s">
        <v>480</v>
      </c>
      <c r="F923" s="1">
        <v>34203085</v>
      </c>
      <c r="G923" s="1">
        <v>1.83</v>
      </c>
      <c r="H923" s="1">
        <v>64.095494958182059</v>
      </c>
      <c r="I923" s="1">
        <v>-28.435278733144727</v>
      </c>
      <c r="J923" s="1">
        <v>13.691806595874056</v>
      </c>
      <c r="K923" s="1">
        <v>-61.680818188920547</v>
      </c>
      <c r="L923" s="1">
        <v>58.464654512898022</v>
      </c>
      <c r="M923" s="1">
        <v>132.83750915527344</v>
      </c>
      <c r="N923" s="1">
        <v>0.87463390895298543</v>
      </c>
      <c r="O923" s="1">
        <v>0.9329846751933194</v>
      </c>
      <c r="P923" s="1">
        <v>0.81602003345756435</v>
      </c>
      <c r="Q923" s="1">
        <v>0.85195086342947812</v>
      </c>
      <c r="R923" s="1">
        <v>0.96533690096206171</v>
      </c>
      <c r="S923" s="1">
        <v>0.82241960627496513</v>
      </c>
      <c r="T923" s="1">
        <v>0.81602003345756435</v>
      </c>
      <c r="U923" s="1">
        <v>0.82241960627496513</v>
      </c>
      <c r="V923" s="1">
        <v>406.790663</v>
      </c>
      <c r="W923" s="1">
        <v>255.106009</v>
      </c>
      <c r="X923" s="1">
        <v>262.000766</v>
      </c>
      <c r="Y923" s="1">
        <v>74463.375599999999</v>
      </c>
      <c r="Z923" s="7">
        <v>2.5606404542000001</v>
      </c>
      <c r="AA923" s="7">
        <v>2.2478353453</v>
      </c>
      <c r="AB923" s="7" t="s">
        <v>444</v>
      </c>
      <c r="AC923" s="7" t="s">
        <v>445</v>
      </c>
      <c r="AD923" s="7">
        <v>2.4661971114000001</v>
      </c>
    </row>
    <row r="924" spans="1:30" x14ac:dyDescent="0.25">
      <c r="A924" s="1">
        <v>84385</v>
      </c>
      <c r="B924" s="1">
        <v>20030000</v>
      </c>
      <c r="C924" s="1">
        <v>9211004</v>
      </c>
      <c r="D924" s="1">
        <v>271209</v>
      </c>
      <c r="E924" s="1" t="s">
        <v>489</v>
      </c>
      <c r="F924" s="1">
        <v>34203085</v>
      </c>
      <c r="G924" s="1">
        <v>1.83</v>
      </c>
      <c r="H924" s="1">
        <v>68.734856150127797</v>
      </c>
      <c r="I924" s="1">
        <v>-16.714481412004723</v>
      </c>
      <c r="J924" s="1">
        <v>26.944516802738804</v>
      </c>
      <c r="K924" s="1">
        <v>-65.40627558543494</v>
      </c>
      <c r="L924" s="1">
        <v>59.991744202989224</v>
      </c>
      <c r="M924" s="1">
        <v>98.912498474121094</v>
      </c>
      <c r="N924" s="1">
        <v>0.93014583587646482</v>
      </c>
      <c r="O924" s="1">
        <v>0.9329846751933194</v>
      </c>
      <c r="P924" s="1">
        <v>0.86781181056762213</v>
      </c>
      <c r="Q924" s="1">
        <v>0.93514583587646494</v>
      </c>
      <c r="R924" s="1">
        <v>0.96533690096206171</v>
      </c>
      <c r="S924" s="1">
        <v>0.9027307831525635</v>
      </c>
      <c r="T924" s="1">
        <v>0.86781181056762213</v>
      </c>
      <c r="U924" s="1">
        <v>0.9027307831525635</v>
      </c>
      <c r="V924" s="1">
        <v>406.790663</v>
      </c>
      <c r="W924" s="1">
        <v>255.106009</v>
      </c>
      <c r="X924" s="1">
        <v>262.000766</v>
      </c>
      <c r="Y924" s="1">
        <v>74463.375599999999</v>
      </c>
      <c r="Z924" s="7">
        <v>2.6902412240000002</v>
      </c>
      <c r="AA924" s="7">
        <v>2.2208404869999998</v>
      </c>
      <c r="AB924" s="7" t="s">
        <v>444</v>
      </c>
      <c r="AC924" s="7" t="s">
        <v>445</v>
      </c>
      <c r="AD924" s="7">
        <v>2.4762315554000001</v>
      </c>
    </row>
    <row r="925" spans="1:30" x14ac:dyDescent="0.25">
      <c r="A925" s="1">
        <v>84386</v>
      </c>
      <c r="B925" s="1">
        <v>20030000</v>
      </c>
      <c r="C925" s="1">
        <v>9211005</v>
      </c>
      <c r="D925" s="1">
        <v>271210</v>
      </c>
      <c r="E925" s="1" t="s">
        <v>484</v>
      </c>
      <c r="F925" s="1">
        <v>34203085</v>
      </c>
      <c r="G925" s="1">
        <v>1.83</v>
      </c>
      <c r="H925" s="1">
        <v>71.29671662309137</v>
      </c>
      <c r="I925" s="1">
        <v>-34.522284620654275</v>
      </c>
      <c r="J925" s="1">
        <v>11.324718633450754</v>
      </c>
      <c r="K925" s="1">
        <v>-68.114096744496109</v>
      </c>
      <c r="L925" s="1">
        <v>66.363808414277045</v>
      </c>
      <c r="M925" s="1">
        <v>124.55000305175781</v>
      </c>
      <c r="N925" s="1">
        <v>0.89239285060337603</v>
      </c>
      <c r="O925" s="1">
        <v>0.9329846751933194</v>
      </c>
      <c r="P925" s="1">
        <v>0.83258885386503123</v>
      </c>
      <c r="Q925" s="1">
        <v>0.87858927590506397</v>
      </c>
      <c r="R925" s="1">
        <v>0.96533690096206171</v>
      </c>
      <c r="S925" s="1">
        <v>0.84813464882069622</v>
      </c>
      <c r="T925" s="1">
        <v>0.83258885386503123</v>
      </c>
      <c r="U925" s="1">
        <v>0.84813464882069622</v>
      </c>
      <c r="V925" s="1">
        <v>406.790663</v>
      </c>
      <c r="W925" s="1">
        <v>255.106009</v>
      </c>
      <c r="X925" s="1">
        <v>262.000766</v>
      </c>
      <c r="Y925" s="1">
        <v>74463.375599999999</v>
      </c>
      <c r="Z925" s="7">
        <v>2.2005158342</v>
      </c>
      <c r="AA925" s="7">
        <v>1.9790771540000001</v>
      </c>
      <c r="AB925" s="7" t="s">
        <v>444</v>
      </c>
      <c r="AC925" s="7" t="s">
        <v>445</v>
      </c>
      <c r="AD925" s="7">
        <v>2.2025517169</v>
      </c>
    </row>
    <row r="926" spans="1:30" x14ac:dyDescent="0.25">
      <c r="A926" s="1">
        <v>92775</v>
      </c>
      <c r="B926" s="1">
        <v>20031000</v>
      </c>
      <c r="C926" s="1">
        <v>9211013</v>
      </c>
      <c r="D926" s="1">
        <v>271222</v>
      </c>
      <c r="E926" s="1" t="s">
        <v>482</v>
      </c>
      <c r="F926" s="1">
        <v>34203085</v>
      </c>
      <c r="G926" s="1">
        <v>1.83</v>
      </c>
      <c r="H926" s="1">
        <v>31.744889456987202</v>
      </c>
      <c r="I926" s="1">
        <v>-24.82636539644983</v>
      </c>
      <c r="J926" s="1">
        <v>-4.0028534068676311</v>
      </c>
      <c r="K926" s="1">
        <v>-29.385060151644254</v>
      </c>
      <c r="L926" s="1">
        <v>33.924239156106879</v>
      </c>
      <c r="M926" s="1">
        <v>119.41749572753906</v>
      </c>
      <c r="N926" s="1">
        <v>0.90208224246376456</v>
      </c>
      <c r="O926" s="1">
        <v>0.9329846751933194</v>
      </c>
      <c r="P926" s="1">
        <v>0.84162890798271661</v>
      </c>
      <c r="Q926" s="1">
        <v>0.89333158794202294</v>
      </c>
      <c r="R926" s="1">
        <v>0.96533690096206171</v>
      </c>
      <c r="S926" s="1">
        <v>0.86236594663546995</v>
      </c>
      <c r="T926" s="1">
        <v>0.84162890798271661</v>
      </c>
      <c r="U926" s="1">
        <v>0.86236594663546995</v>
      </c>
      <c r="V926" s="1">
        <v>406.790663</v>
      </c>
      <c r="W926" s="1">
        <v>255.106009</v>
      </c>
      <c r="X926" s="1">
        <v>262.000766</v>
      </c>
      <c r="Y926" s="1">
        <v>74463.375599999999</v>
      </c>
      <c r="Z926" s="7">
        <v>5.3289434668000002</v>
      </c>
      <c r="AA926" s="7">
        <v>5.7634380036000001</v>
      </c>
      <c r="AB926" s="7" t="s">
        <v>444</v>
      </c>
      <c r="AC926" s="7">
        <v>54.087557840999999</v>
      </c>
      <c r="AD926" s="7">
        <v>6.5040655844000002</v>
      </c>
    </row>
    <row r="927" spans="1:30" x14ac:dyDescent="0.25">
      <c r="A927" s="1">
        <v>92776</v>
      </c>
      <c r="B927" s="1">
        <v>20031000</v>
      </c>
      <c r="C927" s="1">
        <v>9211006</v>
      </c>
      <c r="D927" s="1">
        <v>271221</v>
      </c>
      <c r="E927" s="1" t="s">
        <v>480</v>
      </c>
      <c r="F927" s="1">
        <v>34203085</v>
      </c>
      <c r="G927" s="1">
        <v>1.83</v>
      </c>
      <c r="H927" s="1">
        <v>58.104055129400898</v>
      </c>
      <c r="I927" s="1">
        <v>-34.587374493039015</v>
      </c>
      <c r="J927" s="1">
        <v>2.971092456176863</v>
      </c>
      <c r="K927" s="1">
        <v>-55.147048913709959</v>
      </c>
      <c r="L927" s="1">
        <v>56.677132164048217</v>
      </c>
      <c r="M927" s="1">
        <v>132.83750915527344</v>
      </c>
      <c r="N927" s="1">
        <v>0.87463390895298543</v>
      </c>
      <c r="O927" s="1">
        <v>0.9329846751933194</v>
      </c>
      <c r="P927" s="1">
        <v>0.81602003345756435</v>
      </c>
      <c r="Q927" s="1">
        <v>0.85195086342947812</v>
      </c>
      <c r="R927" s="1">
        <v>0.96533690096206171</v>
      </c>
      <c r="S927" s="1">
        <v>0.82241960627496513</v>
      </c>
      <c r="T927" s="1">
        <v>0.81602003345756435</v>
      </c>
      <c r="U927" s="1">
        <v>0.82241960627496513</v>
      </c>
      <c r="V927" s="1">
        <v>406.790663</v>
      </c>
      <c r="W927" s="1">
        <v>255.106009</v>
      </c>
      <c r="X927" s="1">
        <v>262.000766</v>
      </c>
      <c r="Y927" s="1">
        <v>74463.375599999999</v>
      </c>
      <c r="Z927" s="7">
        <v>2.6729383801000002</v>
      </c>
      <c r="AA927" s="7">
        <v>2.5827381330999999</v>
      </c>
      <c r="AB927" s="7" t="s">
        <v>444</v>
      </c>
      <c r="AC927" s="7" t="s">
        <v>445</v>
      </c>
      <c r="AD927" s="7">
        <v>2.8768688088999999</v>
      </c>
    </row>
    <row r="928" spans="1:30" x14ac:dyDescent="0.25">
      <c r="A928" s="1">
        <v>92777</v>
      </c>
      <c r="B928" s="1">
        <v>20031000</v>
      </c>
      <c r="C928" s="1">
        <v>9211004</v>
      </c>
      <c r="D928" s="1">
        <v>271219</v>
      </c>
      <c r="E928" s="1" t="s">
        <v>489</v>
      </c>
      <c r="F928" s="1">
        <v>34203085</v>
      </c>
      <c r="G928" s="1">
        <v>1.83</v>
      </c>
      <c r="H928" s="1">
        <v>62.720663215389408</v>
      </c>
      <c r="I928" s="1">
        <v>-22.895986452697638</v>
      </c>
      <c r="J928" s="1">
        <v>16.246555117581963</v>
      </c>
      <c r="K928" s="1">
        <v>-58.84309768084259</v>
      </c>
      <c r="L928" s="1">
        <v>56.387692193352215</v>
      </c>
      <c r="M928" s="1">
        <v>98.912498474121094</v>
      </c>
      <c r="N928" s="1">
        <v>0.93014583587646482</v>
      </c>
      <c r="O928" s="1">
        <v>0.9329846751933194</v>
      </c>
      <c r="P928" s="1">
        <v>0.86781181056762213</v>
      </c>
      <c r="Q928" s="1">
        <v>0.93514583587646494</v>
      </c>
      <c r="R928" s="1">
        <v>0.96533690096206171</v>
      </c>
      <c r="S928" s="1">
        <v>0.9027307831525635</v>
      </c>
      <c r="T928" s="1">
        <v>0.86781181056762213</v>
      </c>
      <c r="U928" s="1">
        <v>0.9027307831525635</v>
      </c>
      <c r="V928" s="1">
        <v>406.790663</v>
      </c>
      <c r="W928" s="1">
        <v>255.106009</v>
      </c>
      <c r="X928" s="1">
        <v>262.000766</v>
      </c>
      <c r="Y928" s="1">
        <v>74463.375599999999</v>
      </c>
      <c r="Z928" s="7">
        <v>2.9261051293999998</v>
      </c>
      <c r="AA928" s="7">
        <v>2.5296821845999999</v>
      </c>
      <c r="AB928" s="7" t="s">
        <v>444</v>
      </c>
      <c r="AC928" s="7" t="s">
        <v>445</v>
      </c>
      <c r="AD928" s="7">
        <v>2.8639597178999998</v>
      </c>
    </row>
    <row r="929" spans="1:30" x14ac:dyDescent="0.25">
      <c r="A929" s="1">
        <v>92778</v>
      </c>
      <c r="B929" s="1">
        <v>20031000</v>
      </c>
      <c r="C929" s="1">
        <v>9211005</v>
      </c>
      <c r="D929" s="1">
        <v>271220</v>
      </c>
      <c r="E929" s="1" t="s">
        <v>484</v>
      </c>
      <c r="F929" s="1">
        <v>34203085</v>
      </c>
      <c r="G929" s="1">
        <v>1.83</v>
      </c>
      <c r="H929" s="1">
        <v>65.299230583770495</v>
      </c>
      <c r="I929" s="1">
        <v>-40.670011672867346</v>
      </c>
      <c r="J929" s="1">
        <v>0.61005636628038751</v>
      </c>
      <c r="K929" s="1">
        <v>-61.584704184054573</v>
      </c>
      <c r="L929" s="1">
        <v>64.997777445551279</v>
      </c>
      <c r="M929" s="1">
        <v>124.55000305175781</v>
      </c>
      <c r="N929" s="1">
        <v>0.89239285060337603</v>
      </c>
      <c r="O929" s="1">
        <v>0.9329846751933194</v>
      </c>
      <c r="P929" s="1">
        <v>0.83258885386503123</v>
      </c>
      <c r="Q929" s="1">
        <v>0.87858927590506397</v>
      </c>
      <c r="R929" s="1">
        <v>0.96533690096206171</v>
      </c>
      <c r="S929" s="1">
        <v>0.84813464882069622</v>
      </c>
      <c r="T929" s="1">
        <v>0.83258885386503123</v>
      </c>
      <c r="U929" s="1">
        <v>0.84813464882069622</v>
      </c>
      <c r="V929" s="1">
        <v>406.790663</v>
      </c>
      <c r="W929" s="1">
        <v>255.106009</v>
      </c>
      <c r="X929" s="1">
        <v>262.000766</v>
      </c>
      <c r="Y929" s="1">
        <v>74463.375599999999</v>
      </c>
      <c r="Z929" s="7">
        <v>2.2677797302</v>
      </c>
      <c r="AA929" s="7">
        <v>2.2526940630999999</v>
      </c>
      <c r="AB929" s="7" t="s">
        <v>444</v>
      </c>
      <c r="AC929" s="7" t="s">
        <v>445</v>
      </c>
      <c r="AD929" s="7">
        <v>2.5420957259999999</v>
      </c>
    </row>
    <row r="930" spans="1:30" x14ac:dyDescent="0.25">
      <c r="A930" s="1">
        <v>102251</v>
      </c>
      <c r="B930" s="1">
        <v>20032000</v>
      </c>
      <c r="C930" s="1">
        <v>9211046</v>
      </c>
      <c r="D930" s="1">
        <v>271233</v>
      </c>
      <c r="E930" s="1" t="s">
        <v>491</v>
      </c>
      <c r="F930" s="1">
        <v>34203085</v>
      </c>
      <c r="G930" s="1">
        <v>1.83</v>
      </c>
      <c r="H930" s="1">
        <v>14.763522557077232</v>
      </c>
      <c r="I930" s="1">
        <v>-9.8337890251213018</v>
      </c>
      <c r="J930" s="1">
        <v>0.88792918724990066</v>
      </c>
      <c r="K930" s="1">
        <v>-13.28012759073698</v>
      </c>
      <c r="L930" s="1">
        <v>14.343927656025082</v>
      </c>
      <c r="M930" s="1">
        <v>64.709999084472656</v>
      </c>
      <c r="N930" s="1">
        <v>0.96357500076293945</v>
      </c>
      <c r="O930" s="1">
        <v>0.9329846751933194</v>
      </c>
      <c r="P930" s="1">
        <v>0.89900070911121355</v>
      </c>
      <c r="Q930" s="1">
        <v>0.96661041736602782</v>
      </c>
      <c r="R930" s="1">
        <v>0.96533690096206171</v>
      </c>
      <c r="S930" s="1">
        <v>0.9331047047377663</v>
      </c>
      <c r="T930" s="1">
        <v>0.89900070911121355</v>
      </c>
      <c r="U930" s="1">
        <v>0.9331047047377663</v>
      </c>
      <c r="V930" s="1">
        <v>406.790663</v>
      </c>
      <c r="W930" s="1">
        <v>255.106009</v>
      </c>
      <c r="X930" s="1">
        <v>262.000766</v>
      </c>
      <c r="Y930" s="1">
        <v>74463.375599999999</v>
      </c>
      <c r="Z930" s="7">
        <v>14.988680959</v>
      </c>
      <c r="AA930" s="7">
        <v>14.534265762</v>
      </c>
      <c r="AB930" s="7" t="s">
        <v>444</v>
      </c>
      <c r="AC930" s="7" t="s">
        <v>445</v>
      </c>
      <c r="AD930" s="7">
        <v>16.736190620999999</v>
      </c>
    </row>
    <row r="931" spans="1:30" x14ac:dyDescent="0.25">
      <c r="A931" s="1">
        <v>102252</v>
      </c>
      <c r="B931" s="1">
        <v>20032000</v>
      </c>
      <c r="C931" s="1">
        <v>9211031</v>
      </c>
      <c r="D931" s="1">
        <v>271232</v>
      </c>
      <c r="E931" s="1" t="s">
        <v>493</v>
      </c>
      <c r="F931" s="1">
        <v>34203085</v>
      </c>
      <c r="G931" s="1">
        <v>1.83</v>
      </c>
      <c r="H931" s="1">
        <v>2.8003477865783939</v>
      </c>
      <c r="I931" s="1">
        <v>-2.3221523969225171</v>
      </c>
      <c r="J931" s="1">
        <v>-2.0170119407077705</v>
      </c>
      <c r="K931" s="1">
        <v>-4.8051667966484377</v>
      </c>
      <c r="L931" s="1">
        <v>4.2070942043824315</v>
      </c>
      <c r="M931" s="1">
        <v>34.474998474121094</v>
      </c>
      <c r="N931" s="1">
        <v>0.98877083460489912</v>
      </c>
      <c r="O931" s="1">
        <v>0.9329846751933194</v>
      </c>
      <c r="P931" s="1">
        <v>0.92250803596447917</v>
      </c>
      <c r="Q931" s="1">
        <v>0.98970659838782415</v>
      </c>
      <c r="R931" s="1">
        <v>0.96533690096206171</v>
      </c>
      <c r="S931" s="1">
        <v>0.95540030054940595</v>
      </c>
      <c r="T931" s="1">
        <v>0.92250803596447917</v>
      </c>
      <c r="U931" s="1">
        <v>0.95540030054940595</v>
      </c>
      <c r="V931" s="1">
        <v>406.790663</v>
      </c>
      <c r="W931" s="1">
        <v>255.106009</v>
      </c>
      <c r="X931" s="1">
        <v>262.000766</v>
      </c>
      <c r="Y931" s="1">
        <v>74463.375599999999</v>
      </c>
      <c r="Z931" s="7">
        <v>54.938215759999999</v>
      </c>
      <c r="AA931" s="7">
        <v>83.038612794000002</v>
      </c>
      <c r="AB931" s="7" t="s">
        <v>444</v>
      </c>
      <c r="AC931" s="7">
        <v>118.82963868</v>
      </c>
      <c r="AD931" s="7">
        <v>49.299567588999999</v>
      </c>
    </row>
    <row r="932" spans="1:30" x14ac:dyDescent="0.25">
      <c r="A932" s="1">
        <v>102253</v>
      </c>
      <c r="B932" s="1">
        <v>20032000</v>
      </c>
      <c r="C932" s="1">
        <v>9211022</v>
      </c>
      <c r="D932" s="1">
        <v>271231</v>
      </c>
      <c r="E932" s="1" t="s">
        <v>486</v>
      </c>
      <c r="F932" s="1">
        <v>34203085</v>
      </c>
      <c r="G932" s="1">
        <v>1.83</v>
      </c>
      <c r="H932" s="1">
        <v>50.156680884506329</v>
      </c>
      <c r="I932" s="1">
        <v>-30.631908842124041</v>
      </c>
      <c r="J932" s="1">
        <v>4.6535333819925953</v>
      </c>
      <c r="K932" s="1">
        <v>-46.139269529155811</v>
      </c>
      <c r="L932" s="1">
        <v>48.000977070837955</v>
      </c>
      <c r="M932" s="1">
        <v>114.66500091552734</v>
      </c>
      <c r="N932" s="1">
        <v>0.90833552511114846</v>
      </c>
      <c r="O932" s="1">
        <v>0.9329846751933194</v>
      </c>
      <c r="P932" s="1">
        <v>0.84746312486237807</v>
      </c>
      <c r="Q932" s="1">
        <v>0.90333684017783711</v>
      </c>
      <c r="R932" s="1">
        <v>0.96533690096206171</v>
      </c>
      <c r="S932" s="1">
        <v>0.87202438582213448</v>
      </c>
      <c r="T932" s="1">
        <v>0.84746312486237807</v>
      </c>
      <c r="U932" s="1">
        <v>0.87202438582213448</v>
      </c>
      <c r="V932" s="1">
        <v>406.790663</v>
      </c>
      <c r="W932" s="1">
        <v>255.106009</v>
      </c>
      <c r="X932" s="1">
        <v>262.000766</v>
      </c>
      <c r="Y932" s="1">
        <v>74463.375599999999</v>
      </c>
      <c r="Z932" s="7">
        <v>3.5039278105</v>
      </c>
      <c r="AA932" s="7">
        <v>3.3103517168000001</v>
      </c>
      <c r="AB932" s="7" t="s">
        <v>444</v>
      </c>
      <c r="AC932" s="7" t="s">
        <v>445</v>
      </c>
      <c r="AD932" s="7">
        <v>3.8122995906999999</v>
      </c>
    </row>
    <row r="933" spans="1:30" x14ac:dyDescent="0.25">
      <c r="A933" s="1">
        <v>102254</v>
      </c>
      <c r="B933" s="1">
        <v>20032000</v>
      </c>
      <c r="C933" s="1">
        <v>9211016</v>
      </c>
      <c r="D933" s="1">
        <v>271230</v>
      </c>
      <c r="E933" s="1" t="s">
        <v>482</v>
      </c>
      <c r="F933" s="1">
        <v>34203085</v>
      </c>
      <c r="G933" s="1">
        <v>1.83</v>
      </c>
      <c r="H933" s="1">
        <v>44.775275589246682</v>
      </c>
      <c r="I933" s="1">
        <v>-28.059289626830754</v>
      </c>
      <c r="J933" s="1">
        <v>3.6842215619643692</v>
      </c>
      <c r="K933" s="1">
        <v>-41.208933487830727</v>
      </c>
      <c r="L933" s="1">
        <v>43.055746891482464</v>
      </c>
      <c r="M933" s="1">
        <v>116.6824951171875</v>
      </c>
      <c r="N933" s="1">
        <v>0.90568092747738504</v>
      </c>
      <c r="O933" s="1">
        <v>0.9329846751933194</v>
      </c>
      <c r="P933" s="1">
        <v>0.84498642595127238</v>
      </c>
      <c r="Q933" s="1">
        <v>0.89908948396381572</v>
      </c>
      <c r="R933" s="1">
        <v>0.96533690096206171</v>
      </c>
      <c r="S933" s="1">
        <v>0.86792425613720914</v>
      </c>
      <c r="T933" s="1">
        <v>0.84498642595127238</v>
      </c>
      <c r="U933" s="1">
        <v>0.86792425613720914</v>
      </c>
      <c r="V933" s="1">
        <v>406.790663</v>
      </c>
      <c r="W933" s="1">
        <v>255.106009</v>
      </c>
      <c r="X933" s="1">
        <v>262.000766</v>
      </c>
      <c r="Y933" s="1">
        <v>74463.375599999999</v>
      </c>
      <c r="Z933" s="7">
        <v>4.0065584817</v>
      </c>
      <c r="AA933" s="7">
        <v>3.8142889563</v>
      </c>
      <c r="AB933" s="7" t="s">
        <v>444</v>
      </c>
      <c r="AC933" s="7" t="s">
        <v>445</v>
      </c>
      <c r="AD933" s="7">
        <v>4.3723081895</v>
      </c>
    </row>
    <row r="934" spans="1:30" x14ac:dyDescent="0.25">
      <c r="A934" s="1">
        <v>102255</v>
      </c>
      <c r="B934" s="1">
        <v>20032000</v>
      </c>
      <c r="C934" s="1">
        <v>9211013</v>
      </c>
      <c r="D934" s="1">
        <v>271229</v>
      </c>
      <c r="E934" s="1" t="s">
        <v>482</v>
      </c>
      <c r="F934" s="1">
        <v>34203085</v>
      </c>
      <c r="G934" s="1">
        <v>1.83</v>
      </c>
      <c r="H934" s="1">
        <v>38.183370672767225</v>
      </c>
      <c r="I934" s="1">
        <v>-23.626751479174089</v>
      </c>
      <c r="J934" s="1">
        <v>3.2751946463168653</v>
      </c>
      <c r="K934" s="1">
        <v>-35.115138160890979</v>
      </c>
      <c r="L934" s="1">
        <v>36.660312509806346</v>
      </c>
      <c r="M934" s="1">
        <v>119.41749572753906</v>
      </c>
      <c r="N934" s="1">
        <v>0.90208224246376456</v>
      </c>
      <c r="O934" s="1">
        <v>0.9329846751933194</v>
      </c>
      <c r="P934" s="1">
        <v>0.84162890798271661</v>
      </c>
      <c r="Q934" s="1">
        <v>0.89333158794202294</v>
      </c>
      <c r="R934" s="1">
        <v>0.96533690096206171</v>
      </c>
      <c r="S934" s="1">
        <v>0.86236594663546995</v>
      </c>
      <c r="T934" s="1">
        <v>0.84162890798271661</v>
      </c>
      <c r="U934" s="1">
        <v>0.86236594663546995</v>
      </c>
      <c r="V934" s="1">
        <v>406.790663</v>
      </c>
      <c r="W934" s="1">
        <v>255.106009</v>
      </c>
      <c r="X934" s="1">
        <v>262.000766</v>
      </c>
      <c r="Y934" s="1">
        <v>74463.375599999999</v>
      </c>
      <c r="Z934" s="7">
        <v>4.8565946953000001</v>
      </c>
      <c r="AA934" s="7">
        <v>4.6229868654999997</v>
      </c>
      <c r="AB934" s="7" t="s">
        <v>444</v>
      </c>
      <c r="AC934" s="7" t="s">
        <v>445</v>
      </c>
      <c r="AD934" s="7">
        <v>5.2795543496999997</v>
      </c>
    </row>
    <row r="935" spans="1:30" x14ac:dyDescent="0.25">
      <c r="A935" s="1">
        <v>110573</v>
      </c>
      <c r="B935" s="1">
        <v>20033000</v>
      </c>
      <c r="C935" s="1">
        <v>9211046</v>
      </c>
      <c r="D935" s="1">
        <v>271241</v>
      </c>
      <c r="E935" s="1" t="s">
        <v>491</v>
      </c>
      <c r="F935" s="1">
        <v>34203085</v>
      </c>
      <c r="G935" s="1">
        <v>1.83</v>
      </c>
      <c r="H935" s="1">
        <v>15.723257364739943</v>
      </c>
      <c r="I935" s="1">
        <v>-11.181920862522896</v>
      </c>
      <c r="J935" s="1">
        <v>0.34198248137264375</v>
      </c>
      <c r="K935" s="1">
        <v>-14.244494394974099</v>
      </c>
      <c r="L935" s="1">
        <v>15.559502184855074</v>
      </c>
      <c r="M935" s="1">
        <v>64.709999084472656</v>
      </c>
      <c r="N935" s="1">
        <v>0.96357500076293945</v>
      </c>
      <c r="O935" s="1">
        <v>0.9329846751933194</v>
      </c>
      <c r="P935" s="1">
        <v>0.89900070911121355</v>
      </c>
      <c r="Q935" s="1">
        <v>0.96661041736602782</v>
      </c>
      <c r="R935" s="1">
        <v>0.96533690096206171</v>
      </c>
      <c r="S935" s="1">
        <v>0.9331047047377663</v>
      </c>
      <c r="T935" s="1">
        <v>0.89900070911121355</v>
      </c>
      <c r="U935" s="1">
        <v>0.9331047047377663</v>
      </c>
      <c r="V935" s="1">
        <v>406.790663</v>
      </c>
      <c r="W935" s="1">
        <v>255.106009</v>
      </c>
      <c r="X935" s="1">
        <v>262.000766</v>
      </c>
      <c r="Y935" s="1">
        <v>74463.375599999999</v>
      </c>
      <c r="Z935" s="7">
        <v>13.739577157999999</v>
      </c>
      <c r="AA935" s="7">
        <v>13.586066848</v>
      </c>
      <c r="AB935" s="7" t="s">
        <v>444</v>
      </c>
      <c r="AC935" s="7" t="s">
        <v>445</v>
      </c>
      <c r="AD935" s="7">
        <v>15.535432419999999</v>
      </c>
    </row>
    <row r="936" spans="1:30" x14ac:dyDescent="0.25">
      <c r="A936" s="1">
        <v>110574</v>
      </c>
      <c r="B936" s="1">
        <v>20033000</v>
      </c>
      <c r="C936" s="1">
        <v>9211031</v>
      </c>
      <c r="D936" s="1">
        <v>271240</v>
      </c>
      <c r="E936" s="1" t="s">
        <v>493</v>
      </c>
      <c r="F936" s="1">
        <v>34203085</v>
      </c>
      <c r="G936" s="1">
        <v>1.83</v>
      </c>
      <c r="H936" s="1">
        <v>3.7890171911591279</v>
      </c>
      <c r="I936" s="1">
        <v>-3.2545900838105073</v>
      </c>
      <c r="J936" s="1">
        <v>-2.5918943439703748</v>
      </c>
      <c r="K936" s="1">
        <v>-6.185226716073525</v>
      </c>
      <c r="L936" s="1">
        <v>5.5741088138731927</v>
      </c>
      <c r="M936" s="1">
        <v>34.474998474121094</v>
      </c>
      <c r="N936" s="1">
        <v>0.98877083460489912</v>
      </c>
      <c r="O936" s="1">
        <v>0.9329846751933194</v>
      </c>
      <c r="P936" s="1">
        <v>0.92250803596447917</v>
      </c>
      <c r="Q936" s="1">
        <v>0.98970659838782415</v>
      </c>
      <c r="R936" s="1">
        <v>0.96533690096206171</v>
      </c>
      <c r="S936" s="1">
        <v>0.95540030054940595</v>
      </c>
      <c r="T936" s="1">
        <v>0.92250803596447917</v>
      </c>
      <c r="U936" s="1">
        <v>0.95540030054940595</v>
      </c>
      <c r="V936" s="1">
        <v>406.790663</v>
      </c>
      <c r="W936" s="1">
        <v>255.106009</v>
      </c>
      <c r="X936" s="1">
        <v>262.000766</v>
      </c>
      <c r="Y936" s="1">
        <v>74463.375599999999</v>
      </c>
      <c r="Z936" s="7">
        <v>41.219725373999999</v>
      </c>
      <c r="AA936" s="7">
        <v>61.110392075999997</v>
      </c>
      <c r="AB936" s="7" t="s">
        <v>444</v>
      </c>
      <c r="AC936" s="7">
        <v>92.251413826000004</v>
      </c>
      <c r="AD936" s="7">
        <v>38.076629388000001</v>
      </c>
    </row>
    <row r="937" spans="1:30" x14ac:dyDescent="0.25">
      <c r="A937" s="1">
        <v>110575</v>
      </c>
      <c r="B937" s="1">
        <v>20033000</v>
      </c>
      <c r="C937" s="1">
        <v>9211048</v>
      </c>
      <c r="D937" s="1">
        <v>271242</v>
      </c>
      <c r="E937" s="1" t="s">
        <v>495</v>
      </c>
      <c r="F937" s="1">
        <v>34203085</v>
      </c>
      <c r="G937" s="1">
        <v>1.83</v>
      </c>
      <c r="H937" s="1">
        <v>57.240010128207288</v>
      </c>
      <c r="I937" s="1">
        <v>-33.149098684677767</v>
      </c>
      <c r="J937" s="1">
        <v>5.2096446569990178</v>
      </c>
      <c r="K937" s="1">
        <v>-53.973380089710332</v>
      </c>
      <c r="L937" s="1">
        <v>54.821639303033209</v>
      </c>
      <c r="M937" s="1">
        <v>120.83999633789063</v>
      </c>
      <c r="N937" s="1">
        <v>0.90021053113435467</v>
      </c>
      <c r="O937" s="1">
        <v>0.9329846751933194</v>
      </c>
      <c r="P937" s="1">
        <v>0.83988262999599139</v>
      </c>
      <c r="Q937" s="1">
        <v>0.89033684981496708</v>
      </c>
      <c r="R937" s="1">
        <v>0.96533690096206171</v>
      </c>
      <c r="S937" s="1">
        <v>0.85947501541270488</v>
      </c>
      <c r="T937" s="1">
        <v>0.83988262999599139</v>
      </c>
      <c r="U937" s="1">
        <v>0.85947501541270488</v>
      </c>
      <c r="V937" s="1">
        <v>406.790663</v>
      </c>
      <c r="W937" s="1">
        <v>255.106009</v>
      </c>
      <c r="X937" s="1">
        <v>262.000766</v>
      </c>
      <c r="Y937" s="1">
        <v>74463.375599999999</v>
      </c>
      <c r="Z937" s="7">
        <v>2.9082943978000002</v>
      </c>
      <c r="AA937" s="7">
        <v>2.7431702979999999</v>
      </c>
      <c r="AB937" s="7" t="s">
        <v>444</v>
      </c>
      <c r="AC937" s="7" t="s">
        <v>445</v>
      </c>
      <c r="AD937" s="7">
        <v>3.0770078147</v>
      </c>
    </row>
    <row r="938" spans="1:30" x14ac:dyDescent="0.25">
      <c r="A938" s="1">
        <v>116867</v>
      </c>
      <c r="B938" s="1">
        <v>20034000</v>
      </c>
      <c r="C938" s="1">
        <v>9211031</v>
      </c>
      <c r="D938" s="1">
        <v>271247</v>
      </c>
      <c r="E938" s="1" t="s">
        <v>493</v>
      </c>
      <c r="F938" s="1">
        <v>34203085</v>
      </c>
      <c r="G938" s="1">
        <v>1.83</v>
      </c>
      <c r="H938" s="1">
        <v>3.5653957552577458</v>
      </c>
      <c r="I938" s="1">
        <v>3.8978644774327442</v>
      </c>
      <c r="J938" s="1">
        <v>-0.59454651019965365</v>
      </c>
      <c r="K938" s="1">
        <v>0.72144530334911239</v>
      </c>
      <c r="L938" s="1">
        <v>3.8993124375226147</v>
      </c>
      <c r="M938" s="1">
        <v>34.474998474121094</v>
      </c>
      <c r="N938" s="1">
        <v>0.98877083460489912</v>
      </c>
      <c r="O938" s="1">
        <v>0.9329846751933194</v>
      </c>
      <c r="P938" s="1">
        <v>0.92250803596447917</v>
      </c>
      <c r="Q938" s="1">
        <v>0.98970659838782415</v>
      </c>
      <c r="R938" s="1">
        <v>0.96533690096206171</v>
      </c>
      <c r="S938" s="1">
        <v>0.95540030054940595</v>
      </c>
      <c r="T938" s="1">
        <v>0.92250803596447917</v>
      </c>
      <c r="U938" s="1">
        <v>0.95540030054940595</v>
      </c>
      <c r="V938" s="1">
        <v>406.790663</v>
      </c>
      <c r="W938" s="1">
        <v>255.106009</v>
      </c>
      <c r="X938" s="1">
        <v>262.000766</v>
      </c>
      <c r="Y938" s="1">
        <v>74463.375599999999</v>
      </c>
      <c r="Z938" s="7">
        <v>59.353548758999999</v>
      </c>
      <c r="AA938" s="7">
        <v>65.005952629000006</v>
      </c>
      <c r="AB938" s="7">
        <v>59.375968606999997</v>
      </c>
      <c r="AC938" s="7">
        <v>405.52465016000002</v>
      </c>
      <c r="AD938" s="7" t="s">
        <v>445</v>
      </c>
    </row>
    <row r="939" spans="1:30" x14ac:dyDescent="0.25">
      <c r="A939" s="1">
        <v>116868</v>
      </c>
      <c r="B939" s="1">
        <v>20034000</v>
      </c>
      <c r="C939" s="1">
        <v>9211046</v>
      </c>
      <c r="D939" s="1">
        <v>271248</v>
      </c>
      <c r="E939" s="1" t="s">
        <v>491</v>
      </c>
      <c r="F939" s="1">
        <v>34203085</v>
      </c>
      <c r="G939" s="1">
        <v>1.83</v>
      </c>
      <c r="H939" s="1">
        <v>11.37279685524669</v>
      </c>
      <c r="I939" s="1">
        <v>-1.1331489165544386</v>
      </c>
      <c r="J939" s="1">
        <v>6.4661694194372643</v>
      </c>
      <c r="K939" s="1">
        <v>-10.234139302416045</v>
      </c>
      <c r="L939" s="1">
        <v>9.8803683580169803</v>
      </c>
      <c r="M939" s="1">
        <v>64.709999084472656</v>
      </c>
      <c r="N939" s="1">
        <v>0.96357500076293945</v>
      </c>
      <c r="O939" s="1">
        <v>0.9329846751933194</v>
      </c>
      <c r="P939" s="1">
        <v>0.89900070911121355</v>
      </c>
      <c r="Q939" s="1">
        <v>0.96661041736602782</v>
      </c>
      <c r="R939" s="1">
        <v>0.96533690096206171</v>
      </c>
      <c r="S939" s="1">
        <v>0.9331047047377663</v>
      </c>
      <c r="T939" s="1">
        <v>0.89900070911121355</v>
      </c>
      <c r="U939" s="1">
        <v>0.9331047047377663</v>
      </c>
      <c r="V939" s="1">
        <v>406.790663</v>
      </c>
      <c r="W939" s="1">
        <v>255.106009</v>
      </c>
      <c r="X939" s="1">
        <v>262.000766</v>
      </c>
      <c r="Y939" s="1">
        <v>74463.375599999999</v>
      </c>
      <c r="Z939" s="7">
        <v>22.211734085</v>
      </c>
      <c r="AA939" s="7">
        <v>19.165706457999999</v>
      </c>
      <c r="AB939" s="7" t="s">
        <v>444</v>
      </c>
      <c r="AC939" s="7" t="s">
        <v>445</v>
      </c>
      <c r="AD939" s="7">
        <v>22.015015474999998</v>
      </c>
    </row>
    <row r="940" spans="1:30" x14ac:dyDescent="0.25">
      <c r="A940" s="1">
        <v>116869</v>
      </c>
      <c r="B940" s="1">
        <v>20034000</v>
      </c>
      <c r="C940" s="1">
        <v>9211048</v>
      </c>
      <c r="D940" s="1">
        <v>271249</v>
      </c>
      <c r="E940" s="1" t="s">
        <v>495</v>
      </c>
      <c r="F940" s="1">
        <v>34203085</v>
      </c>
      <c r="G940" s="1">
        <v>1.83</v>
      </c>
      <c r="H940" s="1">
        <v>52.897630320674452</v>
      </c>
      <c r="I940" s="1">
        <v>-23.084802033598258</v>
      </c>
      <c r="J940" s="1">
        <v>11.325753456054773</v>
      </c>
      <c r="K940" s="1">
        <v>-49.97855226521488</v>
      </c>
      <c r="L940" s="1">
        <v>48.242397633318788</v>
      </c>
      <c r="M940" s="1">
        <v>120.83999633789063</v>
      </c>
      <c r="N940" s="1">
        <v>0.90021053113435467</v>
      </c>
      <c r="O940" s="1">
        <v>0.9329846751933194</v>
      </c>
      <c r="P940" s="1">
        <v>0.83988262999599139</v>
      </c>
      <c r="Q940" s="1">
        <v>0.89033684981496708</v>
      </c>
      <c r="R940" s="1">
        <v>0.96533690096206171</v>
      </c>
      <c r="S940" s="1">
        <v>0.85947501541270488</v>
      </c>
      <c r="T940" s="1">
        <v>0.83988262999599139</v>
      </c>
      <c r="U940" s="1">
        <v>0.85947501541270488</v>
      </c>
      <c r="V940" s="1">
        <v>406.790663</v>
      </c>
      <c r="W940" s="1">
        <v>255.106009</v>
      </c>
      <c r="X940" s="1">
        <v>262.000766</v>
      </c>
      <c r="Y940" s="1">
        <v>74463.375599999999</v>
      </c>
      <c r="Z940" s="7">
        <v>3.4413030088999998</v>
      </c>
      <c r="AA940" s="7">
        <v>3.0504480912999998</v>
      </c>
      <c r="AB940" s="7" t="s">
        <v>444</v>
      </c>
      <c r="AC940" s="7" t="s">
        <v>445</v>
      </c>
      <c r="AD940" s="7">
        <v>3.402886487</v>
      </c>
    </row>
    <row r="941" spans="1:30" x14ac:dyDescent="0.25">
      <c r="A941" s="1">
        <v>123161</v>
      </c>
      <c r="B941" s="1">
        <v>20035000</v>
      </c>
      <c r="C941" s="1">
        <v>9211048</v>
      </c>
      <c r="D941" s="1">
        <v>271256</v>
      </c>
      <c r="E941" s="1" t="s">
        <v>495</v>
      </c>
      <c r="F941" s="1">
        <v>34203085</v>
      </c>
      <c r="G941" s="1">
        <v>1.83</v>
      </c>
      <c r="H941" s="1">
        <v>54.979526177423843</v>
      </c>
      <c r="I941" s="1">
        <v>-28.540017523989199</v>
      </c>
      <c r="J941" s="1">
        <v>7.8397200757716661</v>
      </c>
      <c r="K941" s="1">
        <v>-51.880592222880047</v>
      </c>
      <c r="L941" s="1">
        <v>51.5091857061513</v>
      </c>
      <c r="M941" s="1">
        <v>120.83999633789063</v>
      </c>
      <c r="N941" s="1">
        <v>0.90021053113435467</v>
      </c>
      <c r="O941" s="1">
        <v>0.9329846751933194</v>
      </c>
      <c r="P941" s="1">
        <v>0.83988262999599139</v>
      </c>
      <c r="Q941" s="1">
        <v>0.89033684981496708</v>
      </c>
      <c r="R941" s="1">
        <v>0.96533690096206171</v>
      </c>
      <c r="S941" s="1">
        <v>0.85947501541270488</v>
      </c>
      <c r="T941" s="1">
        <v>0.83988262999599139</v>
      </c>
      <c r="U941" s="1">
        <v>0.85947501541270488</v>
      </c>
      <c r="V941" s="1">
        <v>406.790663</v>
      </c>
      <c r="W941" s="1">
        <v>255.106009</v>
      </c>
      <c r="X941" s="1">
        <v>262.000766</v>
      </c>
      <c r="Y941" s="1">
        <v>74463.375599999999</v>
      </c>
      <c r="Z941" s="7">
        <v>3.1596290609</v>
      </c>
      <c r="AA941" s="7">
        <v>2.8970707945999998</v>
      </c>
      <c r="AB941" s="7" t="s">
        <v>444</v>
      </c>
      <c r="AC941" s="7" t="s">
        <v>445</v>
      </c>
      <c r="AD941" s="7">
        <v>3.2414683984999999</v>
      </c>
    </row>
    <row r="942" spans="1:30" x14ac:dyDescent="0.25">
      <c r="A942" s="1">
        <v>123162</v>
      </c>
      <c r="B942" s="1">
        <v>20035000</v>
      </c>
      <c r="C942" s="1">
        <v>9211031</v>
      </c>
      <c r="D942" s="1">
        <v>271254</v>
      </c>
      <c r="E942" s="1" t="s">
        <v>493</v>
      </c>
      <c r="F942" s="1">
        <v>34203085</v>
      </c>
      <c r="G942" s="1">
        <v>1.83</v>
      </c>
      <c r="H942" s="1">
        <v>1.5803381925721345</v>
      </c>
      <c r="I942" s="1">
        <v>-1.1244643398442811</v>
      </c>
      <c r="J942" s="1">
        <v>-1.3625625540739997E-2</v>
      </c>
      <c r="K942" s="1">
        <v>-1.6134838991916853</v>
      </c>
      <c r="L942" s="1">
        <v>1.6138736253571053</v>
      </c>
      <c r="M942" s="1">
        <v>34.474998474121094</v>
      </c>
      <c r="N942" s="1">
        <v>0.98877083460489912</v>
      </c>
      <c r="O942" s="1">
        <v>0.9329846751933194</v>
      </c>
      <c r="P942" s="1">
        <v>0.92250803596447917</v>
      </c>
      <c r="Q942" s="1">
        <v>0.98970659838782415</v>
      </c>
      <c r="R942" s="1">
        <v>0.96533690096206171</v>
      </c>
      <c r="S942" s="1">
        <v>0.95540030054940595</v>
      </c>
      <c r="T942" s="1">
        <v>0.92250803596447917</v>
      </c>
      <c r="U942" s="1">
        <v>0.95540030054940595</v>
      </c>
      <c r="V942" s="1">
        <v>406.790663</v>
      </c>
      <c r="W942" s="1">
        <v>255.106009</v>
      </c>
      <c r="X942" s="1">
        <v>262.000766</v>
      </c>
      <c r="Y942" s="1">
        <v>74463.375599999999</v>
      </c>
      <c r="Z942" s="7">
        <v>144.82141974000001</v>
      </c>
      <c r="AA942" s="7">
        <v>147.91581083</v>
      </c>
      <c r="AB942" s="7" t="s">
        <v>444</v>
      </c>
      <c r="AC942" s="7">
        <v>17737.474563</v>
      </c>
      <c r="AD942" s="7">
        <v>148.79871331999999</v>
      </c>
    </row>
    <row r="943" spans="1:30" x14ac:dyDescent="0.25">
      <c r="A943" s="1">
        <v>123163</v>
      </c>
      <c r="B943" s="1">
        <v>20035000</v>
      </c>
      <c r="C943" s="1">
        <v>9211046</v>
      </c>
      <c r="D943" s="1">
        <v>271255</v>
      </c>
      <c r="E943" s="1" t="s">
        <v>491</v>
      </c>
      <c r="F943" s="1">
        <v>34203085</v>
      </c>
      <c r="G943" s="1">
        <v>1.83</v>
      </c>
      <c r="H943" s="1">
        <v>13.460580074052192</v>
      </c>
      <c r="I943" s="1">
        <v>-6.5840683473916091</v>
      </c>
      <c r="J943" s="1">
        <v>2.9742494737487988</v>
      </c>
      <c r="K943" s="1">
        <v>-12.140477940252964</v>
      </c>
      <c r="L943" s="1">
        <v>12.249810295633054</v>
      </c>
      <c r="M943" s="1">
        <v>64.709999084472656</v>
      </c>
      <c r="N943" s="1">
        <v>0.96357500076293945</v>
      </c>
      <c r="O943" s="1">
        <v>0.9329846751933194</v>
      </c>
      <c r="P943" s="1">
        <v>0.89900070911121355</v>
      </c>
      <c r="Q943" s="1">
        <v>0.96661041736602782</v>
      </c>
      <c r="R943" s="1">
        <v>0.96533690096206171</v>
      </c>
      <c r="S943" s="1">
        <v>0.9331047047377663</v>
      </c>
      <c r="T943" s="1">
        <v>0.89900070911121355</v>
      </c>
      <c r="U943" s="1">
        <v>0.9331047047377663</v>
      </c>
      <c r="V943" s="1">
        <v>406.790663</v>
      </c>
      <c r="W943" s="1">
        <v>255.106009</v>
      </c>
      <c r="X943" s="1">
        <v>262.000766</v>
      </c>
      <c r="Y943" s="1">
        <v>74463.375599999999</v>
      </c>
      <c r="Z943" s="7">
        <v>17.721962009999999</v>
      </c>
      <c r="AA943" s="7">
        <v>16.037934601</v>
      </c>
      <c r="AB943" s="7" t="s">
        <v>444</v>
      </c>
      <c r="AC943" s="7" t="s">
        <v>445</v>
      </c>
      <c r="AD943" s="7">
        <v>18.401120416000001</v>
      </c>
    </row>
    <row r="944" spans="1:30" x14ac:dyDescent="0.25">
      <c r="A944" s="1">
        <v>129455</v>
      </c>
      <c r="B944" s="1">
        <v>20036000</v>
      </c>
      <c r="C944" s="1">
        <v>9211048</v>
      </c>
      <c r="D944" s="1">
        <v>271263</v>
      </c>
      <c r="E944" s="1" t="s">
        <v>495</v>
      </c>
      <c r="F944" s="1">
        <v>34203085</v>
      </c>
      <c r="G944" s="1">
        <v>1.83</v>
      </c>
      <c r="H944" s="1">
        <v>56.073694673678062</v>
      </c>
      <c r="I944" s="1">
        <v>-29.375141791868998</v>
      </c>
      <c r="J944" s="1">
        <v>7.7971200398911336</v>
      </c>
      <c r="K944" s="1">
        <v>-52.923277936124848</v>
      </c>
      <c r="L944" s="1">
        <v>52.610417322364334</v>
      </c>
      <c r="M944" s="1">
        <v>120.83999633789063</v>
      </c>
      <c r="N944" s="1">
        <v>0.90021053113435467</v>
      </c>
      <c r="O944" s="1">
        <v>0.9329846751933194</v>
      </c>
      <c r="P944" s="1">
        <v>0.83988262999599139</v>
      </c>
      <c r="Q944" s="1">
        <v>0.89033684981496708</v>
      </c>
      <c r="R944" s="1">
        <v>0.96533690096206171</v>
      </c>
      <c r="S944" s="1">
        <v>0.85947501541270488</v>
      </c>
      <c r="T944" s="1">
        <v>0.83988262999599139</v>
      </c>
      <c r="U944" s="1">
        <v>0.85947501541270488</v>
      </c>
      <c r="V944" s="1">
        <v>406.790663</v>
      </c>
      <c r="W944" s="1">
        <v>255.106009</v>
      </c>
      <c r="X944" s="1">
        <v>262.000766</v>
      </c>
      <c r="Y944" s="1">
        <v>74463.375599999999</v>
      </c>
      <c r="Z944" s="7">
        <v>3.0725604674999998</v>
      </c>
      <c r="AA944" s="7">
        <v>2.8210270789999998</v>
      </c>
      <c r="AB944" s="7" t="s">
        <v>444</v>
      </c>
      <c r="AC944" s="7" t="s">
        <v>445</v>
      </c>
      <c r="AD944" s="7">
        <v>3.1579036861000001</v>
      </c>
    </row>
    <row r="945" spans="1:30" x14ac:dyDescent="0.25">
      <c r="A945" s="1">
        <v>129456</v>
      </c>
      <c r="B945" s="1">
        <v>20036000</v>
      </c>
      <c r="C945" s="1">
        <v>9211046</v>
      </c>
      <c r="D945" s="1">
        <v>271262</v>
      </c>
      <c r="E945" s="1" t="s">
        <v>491</v>
      </c>
      <c r="F945" s="1">
        <v>34203085</v>
      </c>
      <c r="G945" s="1">
        <v>1.83</v>
      </c>
      <c r="H945" s="1">
        <v>14.551770703224715</v>
      </c>
      <c r="I945" s="1">
        <v>-7.4235096397175706</v>
      </c>
      <c r="J945" s="1">
        <v>2.9346285501172669</v>
      </c>
      <c r="K945" s="1">
        <v>-13.178847092518668</v>
      </c>
      <c r="L945" s="1">
        <v>13.331583234758812</v>
      </c>
      <c r="M945" s="1">
        <v>64.709999084472656</v>
      </c>
      <c r="N945" s="1">
        <v>0.96357500076293945</v>
      </c>
      <c r="O945" s="1">
        <v>0.9329846751933194</v>
      </c>
      <c r="P945" s="1">
        <v>0.89900070911121355</v>
      </c>
      <c r="Q945" s="1">
        <v>0.96661041736602782</v>
      </c>
      <c r="R945" s="1">
        <v>0.96533690096206171</v>
      </c>
      <c r="S945" s="1">
        <v>0.9331047047377663</v>
      </c>
      <c r="T945" s="1">
        <v>0.89900070911121355</v>
      </c>
      <c r="U945" s="1">
        <v>0.9331047047377663</v>
      </c>
      <c r="V945" s="1">
        <v>406.790663</v>
      </c>
      <c r="W945" s="1">
        <v>255.106009</v>
      </c>
      <c r="X945" s="1">
        <v>262.000766</v>
      </c>
      <c r="Y945" s="1">
        <v>74463.375599999999</v>
      </c>
      <c r="Z945" s="7">
        <v>16.202794218000001</v>
      </c>
      <c r="AA945" s="7">
        <v>14.760314512000001</v>
      </c>
      <c r="AB945" s="7" t="s">
        <v>444</v>
      </c>
      <c r="AC945" s="7" t="s">
        <v>445</v>
      </c>
      <c r="AD945" s="7">
        <v>16.872494669999998</v>
      </c>
    </row>
    <row r="946" spans="1:30" x14ac:dyDescent="0.25">
      <c r="A946" s="1">
        <v>129457</v>
      </c>
      <c r="B946" s="1">
        <v>20036000</v>
      </c>
      <c r="C946" s="1">
        <v>9211031</v>
      </c>
      <c r="D946" s="1">
        <v>271261</v>
      </c>
      <c r="E946" s="1" t="s">
        <v>493</v>
      </c>
      <c r="F946" s="1">
        <v>34203085</v>
      </c>
      <c r="G946" s="1">
        <v>1.83</v>
      </c>
      <c r="H946" s="1">
        <v>2.6200953397979458</v>
      </c>
      <c r="I946" s="1">
        <v>-2.2220697574661217</v>
      </c>
      <c r="J946" s="1">
        <v>-1.8135595258403636E-3</v>
      </c>
      <c r="K946" s="1">
        <v>-2.3936885641446048</v>
      </c>
      <c r="L946" s="1">
        <v>2.639381278186038</v>
      </c>
      <c r="M946" s="1">
        <v>34.474998474121094</v>
      </c>
      <c r="N946" s="1">
        <v>0.98877083460489912</v>
      </c>
      <c r="O946" s="1">
        <v>0.9329846751933194</v>
      </c>
      <c r="P946" s="1">
        <v>0.92250803596447917</v>
      </c>
      <c r="Q946" s="1">
        <v>0.98970659838782415</v>
      </c>
      <c r="R946" s="1">
        <v>0.96533690096206171</v>
      </c>
      <c r="S946" s="1">
        <v>0.95540030054940595</v>
      </c>
      <c r="T946" s="1">
        <v>0.92250803596447917</v>
      </c>
      <c r="U946" s="1">
        <v>0.95540030054940595</v>
      </c>
      <c r="V946" s="1">
        <v>406.790663</v>
      </c>
      <c r="W946" s="1">
        <v>255.106009</v>
      </c>
      <c r="X946" s="1">
        <v>262.000766</v>
      </c>
      <c r="Y946" s="1">
        <v>74463.375599999999</v>
      </c>
      <c r="Z946" s="7">
        <v>88.163829898000003</v>
      </c>
      <c r="AA946" s="7">
        <v>88.820144997</v>
      </c>
      <c r="AB946" s="7" t="s">
        <v>444</v>
      </c>
      <c r="AC946" s="7">
        <v>133271.61037000001</v>
      </c>
      <c r="AD946" s="7">
        <v>99.972956835000005</v>
      </c>
    </row>
    <row r="947" spans="1:30" x14ac:dyDescent="0.25">
      <c r="A947" s="1">
        <v>133581</v>
      </c>
      <c r="B947" s="1">
        <v>20091000</v>
      </c>
      <c r="C947" s="1">
        <v>9211048</v>
      </c>
      <c r="D947" s="1">
        <v>271313</v>
      </c>
      <c r="E947" s="1" t="s">
        <v>495</v>
      </c>
      <c r="F947" s="1">
        <v>34203085</v>
      </c>
      <c r="G947" s="1">
        <v>1.83</v>
      </c>
      <c r="H947" s="1">
        <v>50.841847865902515</v>
      </c>
      <c r="I947" s="1">
        <v>-26.34177667495981</v>
      </c>
      <c r="J947" s="1">
        <v>7.0154810557727396</v>
      </c>
      <c r="K947" s="1">
        <v>-48.467040906883192</v>
      </c>
      <c r="L947" s="1">
        <v>47.722431849287403</v>
      </c>
      <c r="M947" s="1">
        <v>120.83999633789063</v>
      </c>
      <c r="N947" s="1">
        <v>0.90021053113435467</v>
      </c>
      <c r="O947" s="1">
        <v>0.9329846751933194</v>
      </c>
      <c r="P947" s="1">
        <v>0.83988262999599139</v>
      </c>
      <c r="Q947" s="1">
        <v>0.89033684981496708</v>
      </c>
      <c r="R947" s="1">
        <v>0.96533690096206171</v>
      </c>
      <c r="S947" s="1">
        <v>0.85947501541270488</v>
      </c>
      <c r="T947" s="1">
        <v>0.83988262999599139</v>
      </c>
      <c r="U947" s="1">
        <v>0.85947501541270488</v>
      </c>
      <c r="V947" s="1">
        <v>406.790663</v>
      </c>
      <c r="W947" s="1">
        <v>255.106009</v>
      </c>
      <c r="X947" s="1">
        <v>262.000766</v>
      </c>
      <c r="Y947" s="1">
        <v>74463.375599999999</v>
      </c>
      <c r="Z947" s="7">
        <v>3.4896937868000002</v>
      </c>
      <c r="AA947" s="7">
        <v>3.2142273493000002</v>
      </c>
      <c r="AB947" s="7" t="s">
        <v>444</v>
      </c>
      <c r="AC947" s="7" t="s">
        <v>445</v>
      </c>
      <c r="AD947" s="7">
        <v>3.5401965602000001</v>
      </c>
    </row>
    <row r="948" spans="1:30" x14ac:dyDescent="0.25">
      <c r="A948" s="1">
        <v>136763</v>
      </c>
      <c r="B948" s="1">
        <v>20092000</v>
      </c>
      <c r="C948" s="1">
        <v>9211004</v>
      </c>
      <c r="D948" s="1">
        <v>271318</v>
      </c>
      <c r="E948" s="1" t="s">
        <v>489</v>
      </c>
      <c r="F948" s="1">
        <v>34203085</v>
      </c>
      <c r="G948" s="1">
        <v>1.83</v>
      </c>
      <c r="H948" s="1">
        <v>63.850680420196355</v>
      </c>
      <c r="I948" s="1">
        <v>-19.202828250735294</v>
      </c>
      <c r="J948" s="1">
        <v>20.303931650433853</v>
      </c>
      <c r="K948" s="1">
        <v>-59.787787343539037</v>
      </c>
      <c r="L948" s="1">
        <v>56.512322978472184</v>
      </c>
      <c r="M948" s="1">
        <v>98.912498474121094</v>
      </c>
      <c r="N948" s="1">
        <v>0.93014583587646482</v>
      </c>
      <c r="O948" s="1">
        <v>0.9329846751933194</v>
      </c>
      <c r="P948" s="1">
        <v>0.86781181056762213</v>
      </c>
      <c r="Q948" s="1">
        <v>0.93514583587646494</v>
      </c>
      <c r="R948" s="1">
        <v>0.96533690096206171</v>
      </c>
      <c r="S948" s="1">
        <v>0.9027307831525635</v>
      </c>
      <c r="T948" s="1">
        <v>0.86781181056762213</v>
      </c>
      <c r="U948" s="1">
        <v>0.9027307831525635</v>
      </c>
      <c r="V948" s="1">
        <v>406.790663</v>
      </c>
      <c r="W948" s="1">
        <v>255.106009</v>
      </c>
      <c r="X948" s="1">
        <v>262.000766</v>
      </c>
      <c r="Y948" s="1">
        <v>74463.375599999999</v>
      </c>
      <c r="Z948" s="7">
        <v>2.9174466008</v>
      </c>
      <c r="AA948" s="7">
        <v>2.4672145402000001</v>
      </c>
      <c r="AB948" s="7" t="s">
        <v>444</v>
      </c>
      <c r="AC948" s="7" t="s">
        <v>445</v>
      </c>
      <c r="AD948" s="7">
        <v>2.8029063996999999</v>
      </c>
    </row>
    <row r="949" spans="1:30" x14ac:dyDescent="0.25">
      <c r="A949" s="1">
        <v>136764</v>
      </c>
      <c r="B949" s="1">
        <v>20092000</v>
      </c>
      <c r="C949" s="1">
        <v>9211005</v>
      </c>
      <c r="D949" s="1">
        <v>271319</v>
      </c>
      <c r="E949" s="1" t="s">
        <v>484</v>
      </c>
      <c r="F949" s="1">
        <v>34203085</v>
      </c>
      <c r="G949" s="1">
        <v>1.83</v>
      </c>
      <c r="H949" s="1">
        <v>66.425571362738424</v>
      </c>
      <c r="I949" s="1">
        <v>-37.001028433065116</v>
      </c>
      <c r="J949" s="1">
        <v>4.6711098461047937</v>
      </c>
      <c r="K949" s="1">
        <v>-62.505218363457409</v>
      </c>
      <c r="L949" s="1">
        <v>64.219697789845696</v>
      </c>
      <c r="M949" s="1">
        <v>124.55000305175781</v>
      </c>
      <c r="N949" s="1">
        <v>0.89239285060337603</v>
      </c>
      <c r="O949" s="1">
        <v>0.9329846751933194</v>
      </c>
      <c r="P949" s="1">
        <v>0.83258885386503123</v>
      </c>
      <c r="Q949" s="1">
        <v>0.87858927590506397</v>
      </c>
      <c r="R949" s="1">
        <v>0.96533690096206171</v>
      </c>
      <c r="S949" s="1">
        <v>0.84813464882069622</v>
      </c>
      <c r="T949" s="1">
        <v>0.83258885386503123</v>
      </c>
      <c r="U949" s="1">
        <v>0.84813464882069622</v>
      </c>
      <c r="V949" s="1">
        <v>406.790663</v>
      </c>
      <c r="W949" s="1">
        <v>255.106009</v>
      </c>
      <c r="X949" s="1">
        <v>262.000766</v>
      </c>
      <c r="Y949" s="1">
        <v>74463.375599999999</v>
      </c>
      <c r="Z949" s="7">
        <v>2.3073718338</v>
      </c>
      <c r="AA949" s="7">
        <v>2.1975399728</v>
      </c>
      <c r="AB949" s="7" t="s">
        <v>444</v>
      </c>
      <c r="AC949" s="7" t="s">
        <v>445</v>
      </c>
      <c r="AD949" s="7">
        <v>2.4899312919000001</v>
      </c>
    </row>
    <row r="950" spans="1:30" x14ac:dyDescent="0.25">
      <c r="A950" s="1">
        <v>144211</v>
      </c>
      <c r="B950" s="1">
        <v>21001000</v>
      </c>
      <c r="C950" s="1">
        <v>9211048</v>
      </c>
      <c r="D950" s="1">
        <v>271335</v>
      </c>
      <c r="E950" s="1" t="s">
        <v>495</v>
      </c>
      <c r="F950" s="1">
        <v>34203085</v>
      </c>
      <c r="G950" s="1">
        <v>1.83</v>
      </c>
      <c r="H950" s="1">
        <v>54.582689402034504</v>
      </c>
      <c r="I950" s="1">
        <v>-30.813092197728238</v>
      </c>
      <c r="J950" s="1">
        <v>4.7325487783312674</v>
      </c>
      <c r="K950" s="1">
        <v>-51.872355633990757</v>
      </c>
      <c r="L950" s="1">
        <v>52.377056946873282</v>
      </c>
      <c r="M950" s="1">
        <v>120.83999633789063</v>
      </c>
      <c r="N950" s="1">
        <v>0.90021053113435467</v>
      </c>
      <c r="O950" s="1">
        <v>0.9329846751933194</v>
      </c>
      <c r="P950" s="1">
        <v>0.83988262999599139</v>
      </c>
      <c r="Q950" s="1">
        <v>0.89033684981496708</v>
      </c>
      <c r="R950" s="1">
        <v>0.96533690096206171</v>
      </c>
      <c r="S950" s="1">
        <v>0.85947501541270488</v>
      </c>
      <c r="T950" s="1">
        <v>0.83988262999599139</v>
      </c>
      <c r="U950" s="1">
        <v>0.85947501541270488</v>
      </c>
      <c r="V950" s="1">
        <v>406.790663</v>
      </c>
      <c r="W950" s="1">
        <v>255.106009</v>
      </c>
      <c r="X950" s="1">
        <v>262.000766</v>
      </c>
      <c r="Y950" s="1">
        <v>74463.375599999999</v>
      </c>
      <c r="Z950" s="7">
        <v>3.0907053251000001</v>
      </c>
      <c r="AA950" s="7">
        <v>2.9254039717000002</v>
      </c>
      <c r="AB950" s="7" t="s">
        <v>444</v>
      </c>
      <c r="AC950" s="7" t="s">
        <v>445</v>
      </c>
      <c r="AD950" s="7">
        <v>3.2421418831</v>
      </c>
    </row>
    <row r="951" spans="1:30" x14ac:dyDescent="0.25">
      <c r="A951" s="1">
        <v>144212</v>
      </c>
      <c r="B951" s="1">
        <v>21001000</v>
      </c>
      <c r="C951" s="1">
        <v>9211046</v>
      </c>
      <c r="D951" s="1">
        <v>271334</v>
      </c>
      <c r="E951" s="1" t="s">
        <v>491</v>
      </c>
      <c r="F951" s="1">
        <v>34203085</v>
      </c>
      <c r="G951" s="1">
        <v>1.83</v>
      </c>
      <c r="H951" s="1">
        <v>13.058880971711732</v>
      </c>
      <c r="I951" s="1">
        <v>-8.840412789159819</v>
      </c>
      <c r="J951" s="1">
        <v>-0.12805779558136832</v>
      </c>
      <c r="K951" s="1">
        <v>-12.14897159080976</v>
      </c>
      <c r="L951" s="1">
        <v>13.123591053369125</v>
      </c>
      <c r="M951" s="1">
        <v>64.709999084472656</v>
      </c>
      <c r="N951" s="1">
        <v>0.96357500076293945</v>
      </c>
      <c r="O951" s="1">
        <v>0.9329846751933194</v>
      </c>
      <c r="P951" s="1">
        <v>0.89900070911121355</v>
      </c>
      <c r="Q951" s="1">
        <v>0.96661041736602782</v>
      </c>
      <c r="R951" s="1">
        <v>0.96533690096206171</v>
      </c>
      <c r="S951" s="1">
        <v>0.9331047047377663</v>
      </c>
      <c r="T951" s="1">
        <v>0.89900070911121355</v>
      </c>
      <c r="U951" s="1">
        <v>0.9331047047377663</v>
      </c>
      <c r="V951" s="1">
        <v>406.790663</v>
      </c>
      <c r="W951" s="1">
        <v>255.106009</v>
      </c>
      <c r="X951" s="1">
        <v>262.000766</v>
      </c>
      <c r="Y951" s="1">
        <v>74463.375599999999</v>
      </c>
      <c r="Z951" s="7">
        <v>16.475436566999999</v>
      </c>
      <c r="AA951" s="7">
        <v>16.562031807</v>
      </c>
      <c r="AB951" s="7" t="s">
        <v>444</v>
      </c>
      <c r="AC951" s="7">
        <v>1838.3169534000001</v>
      </c>
      <c r="AD951" s="7">
        <v>18.387556606</v>
      </c>
    </row>
    <row r="952" spans="1:30" x14ac:dyDescent="0.25">
      <c r="A952" s="1">
        <v>144213</v>
      </c>
      <c r="B952" s="1">
        <v>21001000</v>
      </c>
      <c r="C952" s="1">
        <v>9211006</v>
      </c>
      <c r="D952" s="1">
        <v>271333</v>
      </c>
      <c r="E952" s="1" t="s">
        <v>480</v>
      </c>
      <c r="F952" s="1">
        <v>34203085</v>
      </c>
      <c r="G952" s="1">
        <v>1.83</v>
      </c>
      <c r="H952" s="1">
        <v>62.832947933080924</v>
      </c>
      <c r="I952" s="1">
        <v>-32.258432890116296</v>
      </c>
      <c r="J952" s="1">
        <v>9.2381001001730976</v>
      </c>
      <c r="K952" s="1">
        <v>-59.881924334440818</v>
      </c>
      <c r="L952" s="1">
        <v>58.761091614438648</v>
      </c>
      <c r="M952" s="1">
        <v>132.83750915527344</v>
      </c>
      <c r="N952" s="1">
        <v>0.87463390895298543</v>
      </c>
      <c r="O952" s="1">
        <v>0.9329846751933194</v>
      </c>
      <c r="P952" s="1">
        <v>0.81602003345756435</v>
      </c>
      <c r="Q952" s="1">
        <v>0.85195086342947812</v>
      </c>
      <c r="R952" s="1">
        <v>0.96533690096206171</v>
      </c>
      <c r="S952" s="1">
        <v>0.82241960627496513</v>
      </c>
      <c r="T952" s="1">
        <v>0.81602003345756435</v>
      </c>
      <c r="U952" s="1">
        <v>0.82241960627496513</v>
      </c>
      <c r="V952" s="1">
        <v>406.790663</v>
      </c>
      <c r="W952" s="1">
        <v>255.106009</v>
      </c>
      <c r="X952" s="1">
        <v>262.000766</v>
      </c>
      <c r="Y952" s="1">
        <v>74463.375599999999</v>
      </c>
      <c r="Z952" s="7">
        <v>2.5426777870000001</v>
      </c>
      <c r="AA952" s="7">
        <v>2.3130964064000001</v>
      </c>
      <c r="AB952" s="7" t="s">
        <v>444</v>
      </c>
      <c r="AC952" s="7" t="s">
        <v>445</v>
      </c>
      <c r="AD952" s="7">
        <v>2.5703240370999998</v>
      </c>
    </row>
    <row r="953" spans="1:30" x14ac:dyDescent="0.25">
      <c r="A953" s="1">
        <v>144214</v>
      </c>
      <c r="B953" s="1">
        <v>21001000</v>
      </c>
      <c r="C953" s="1">
        <v>9211005</v>
      </c>
      <c r="D953" s="1">
        <v>271332</v>
      </c>
      <c r="E953" s="1" t="s">
        <v>484</v>
      </c>
      <c r="F953" s="1">
        <v>34203085</v>
      </c>
      <c r="G953" s="1">
        <v>1.83</v>
      </c>
      <c r="H953" s="1">
        <v>70.034067870363771</v>
      </c>
      <c r="I953" s="1">
        <v>-38.345826567633019</v>
      </c>
      <c r="J953" s="1">
        <v>6.8711196576467479</v>
      </c>
      <c r="K953" s="1">
        <v>-66.314822976813659</v>
      </c>
      <c r="L953" s="1">
        <v>66.86429638305296</v>
      </c>
      <c r="M953" s="1">
        <v>124.55000305175781</v>
      </c>
      <c r="N953" s="1">
        <v>0.89239285060337603</v>
      </c>
      <c r="O953" s="1">
        <v>0.9329846751933194</v>
      </c>
      <c r="P953" s="1">
        <v>0.83258885386503123</v>
      </c>
      <c r="Q953" s="1">
        <v>0.87858927590506397</v>
      </c>
      <c r="R953" s="1">
        <v>0.96533690096206171</v>
      </c>
      <c r="S953" s="1">
        <v>0.84813464882069622</v>
      </c>
      <c r="T953" s="1">
        <v>0.83258885386503123</v>
      </c>
      <c r="U953" s="1">
        <v>0.84813464882069622</v>
      </c>
      <c r="V953" s="1">
        <v>406.790663</v>
      </c>
      <c r="W953" s="1">
        <v>255.106009</v>
      </c>
      <c r="X953" s="1">
        <v>262.000766</v>
      </c>
      <c r="Y953" s="1">
        <v>74463.375599999999</v>
      </c>
      <c r="Z953" s="7">
        <v>2.1765595562</v>
      </c>
      <c r="AA953" s="7">
        <v>2.0327871292999999</v>
      </c>
      <c r="AB953" s="7" t="s">
        <v>444</v>
      </c>
      <c r="AC953" s="7" t="s">
        <v>445</v>
      </c>
      <c r="AD953" s="7">
        <v>2.2894443154999999</v>
      </c>
    </row>
    <row r="954" spans="1:30" x14ac:dyDescent="0.25">
      <c r="A954" s="1">
        <v>144215</v>
      </c>
      <c r="B954" s="1">
        <v>21001000</v>
      </c>
      <c r="C954" s="1">
        <v>9211004</v>
      </c>
      <c r="D954" s="1">
        <v>271331</v>
      </c>
      <c r="E954" s="1" t="s">
        <v>489</v>
      </c>
      <c r="F954" s="1">
        <v>34203085</v>
      </c>
      <c r="G954" s="1">
        <v>1.83</v>
      </c>
      <c r="H954" s="1">
        <v>67.466415734651378</v>
      </c>
      <c r="I954" s="1">
        <v>-20.536868448421792</v>
      </c>
      <c r="J954" s="1">
        <v>22.496703436846381</v>
      </c>
      <c r="K954" s="1">
        <v>-63.608149112076454</v>
      </c>
      <c r="L954" s="1">
        <v>59.502161540617827</v>
      </c>
      <c r="M954" s="1">
        <v>98.912498474121094</v>
      </c>
      <c r="N954" s="1">
        <v>0.93014583587646482</v>
      </c>
      <c r="O954" s="1">
        <v>0.9329846751933194</v>
      </c>
      <c r="P954" s="1">
        <v>0.86781181056762213</v>
      </c>
      <c r="Q954" s="1">
        <v>0.93514583587646494</v>
      </c>
      <c r="R954" s="1">
        <v>0.96533690096206171</v>
      </c>
      <c r="S954" s="1">
        <v>0.9027307831525635</v>
      </c>
      <c r="T954" s="1">
        <v>0.86781181056762213</v>
      </c>
      <c r="U954" s="1">
        <v>0.9027307831525635</v>
      </c>
      <c r="V954" s="1">
        <v>406.790663</v>
      </c>
      <c r="W954" s="1">
        <v>255.106009</v>
      </c>
      <c r="X954" s="1">
        <v>262.000766</v>
      </c>
      <c r="Y954" s="1">
        <v>74463.375599999999</v>
      </c>
      <c r="Z954" s="7">
        <v>2.7206044591</v>
      </c>
      <c r="AA954" s="7">
        <v>2.2813957159</v>
      </c>
      <c r="AB954" s="7" t="s">
        <v>444</v>
      </c>
      <c r="AC954" s="7" t="s">
        <v>445</v>
      </c>
      <c r="AD954" s="7">
        <v>2.5745004734000001</v>
      </c>
    </row>
    <row r="955" spans="1:30" x14ac:dyDescent="0.25">
      <c r="A955" s="1">
        <v>151449</v>
      </c>
      <c r="B955" s="1">
        <v>21002000</v>
      </c>
      <c r="C955" s="1">
        <v>9211004</v>
      </c>
      <c r="D955" s="1">
        <v>271346</v>
      </c>
      <c r="E955" s="1" t="s">
        <v>489</v>
      </c>
      <c r="F955" s="1">
        <v>34203085</v>
      </c>
      <c r="G955" s="1">
        <v>1.83</v>
      </c>
      <c r="H955" s="1">
        <v>64.286986770925381</v>
      </c>
      <c r="I955" s="1">
        <v>-17.459202846688363</v>
      </c>
      <c r="J955" s="1">
        <v>23.136551676958518</v>
      </c>
      <c r="K955" s="1">
        <v>-60.562998515961603</v>
      </c>
      <c r="L955" s="1">
        <v>56.4035663397867</v>
      </c>
      <c r="M955" s="1">
        <v>98.912498474121094</v>
      </c>
      <c r="N955" s="1">
        <v>0.93014583587646482</v>
      </c>
      <c r="O955" s="1">
        <v>0.9329846751933194</v>
      </c>
      <c r="P955" s="1">
        <v>0.86781181056762213</v>
      </c>
      <c r="Q955" s="1">
        <v>0.93514583587646494</v>
      </c>
      <c r="R955" s="1">
        <v>0.96533690096206171</v>
      </c>
      <c r="S955" s="1">
        <v>0.9027307831525635</v>
      </c>
      <c r="T955" s="1">
        <v>0.86781181056762213</v>
      </c>
      <c r="U955" s="1">
        <v>0.9027307831525635</v>
      </c>
      <c r="V955" s="1">
        <v>406.790663</v>
      </c>
      <c r="W955" s="1">
        <v>255.106009</v>
      </c>
      <c r="X955" s="1">
        <v>262.000766</v>
      </c>
      <c r="Y955" s="1">
        <v>74463.375599999999</v>
      </c>
      <c r="Z955" s="7">
        <v>2.9250001714999998</v>
      </c>
      <c r="AA955" s="7">
        <v>2.4436830637</v>
      </c>
      <c r="AB955" s="7" t="s">
        <v>444</v>
      </c>
      <c r="AC955" s="7" t="s">
        <v>445</v>
      </c>
      <c r="AD955" s="7">
        <v>2.7542288968999999</v>
      </c>
    </row>
    <row r="956" spans="1:30" x14ac:dyDescent="0.25">
      <c r="A956" s="1">
        <v>151450</v>
      </c>
      <c r="B956" s="1">
        <v>21002000</v>
      </c>
      <c r="C956" s="1">
        <v>9211005</v>
      </c>
      <c r="D956" s="1">
        <v>271347</v>
      </c>
      <c r="E956" s="1" t="s">
        <v>484</v>
      </c>
      <c r="F956" s="1">
        <v>34203085</v>
      </c>
      <c r="G956" s="1">
        <v>1.83</v>
      </c>
      <c r="H956" s="1">
        <v>66.852967761108417</v>
      </c>
      <c r="I956" s="1">
        <v>-35.269092752015212</v>
      </c>
      <c r="J956" s="1">
        <v>7.512638782721492</v>
      </c>
      <c r="K956" s="1">
        <v>-63.268740855149936</v>
      </c>
      <c r="L956" s="1">
        <v>63.432243682972675</v>
      </c>
      <c r="M956" s="1">
        <v>124.55000305175781</v>
      </c>
      <c r="N956" s="1">
        <v>0.89239285060337603</v>
      </c>
      <c r="O956" s="1">
        <v>0.9329846751933194</v>
      </c>
      <c r="P956" s="1">
        <v>0.83258885386503123</v>
      </c>
      <c r="Q956" s="1">
        <v>0.87858927590506397</v>
      </c>
      <c r="R956" s="1">
        <v>0.96533690096206171</v>
      </c>
      <c r="S956" s="1">
        <v>0.84813464882069622</v>
      </c>
      <c r="T956" s="1">
        <v>0.83258885386503123</v>
      </c>
      <c r="U956" s="1">
        <v>0.84813464882069622</v>
      </c>
      <c r="V956" s="1">
        <v>406.790663</v>
      </c>
      <c r="W956" s="1">
        <v>255.106009</v>
      </c>
      <c r="X956" s="1">
        <v>262.000766</v>
      </c>
      <c r="Y956" s="1">
        <v>74463.375599999999</v>
      </c>
      <c r="Z956" s="7">
        <v>2.3484298728000002</v>
      </c>
      <c r="AA956" s="7">
        <v>2.1770978425999998</v>
      </c>
      <c r="AB956" s="7" t="s">
        <v>444</v>
      </c>
      <c r="AC956" s="7" t="s">
        <v>445</v>
      </c>
      <c r="AD956" s="7">
        <v>2.4478150588999998</v>
      </c>
    </row>
    <row r="957" spans="1:30" x14ac:dyDescent="0.25">
      <c r="A957" s="1">
        <v>158897</v>
      </c>
      <c r="B957" s="1">
        <v>26001000</v>
      </c>
      <c r="C957" s="1">
        <v>9211006</v>
      </c>
      <c r="D957" s="1">
        <v>271361</v>
      </c>
      <c r="E957" s="1" t="s">
        <v>480</v>
      </c>
      <c r="F957" s="1">
        <v>34203085</v>
      </c>
      <c r="G957" s="1">
        <v>1.83</v>
      </c>
      <c r="H957" s="1">
        <v>62.749733197845231</v>
      </c>
      <c r="I957" s="1">
        <v>-31.946372606923035</v>
      </c>
      <c r="J957" s="1">
        <v>9.5152836609737612</v>
      </c>
      <c r="K957" s="1">
        <v>-59.797176971881235</v>
      </c>
      <c r="L957" s="1">
        <v>58.574649361564653</v>
      </c>
      <c r="M957" s="1">
        <v>132.83750915527344</v>
      </c>
      <c r="N957" s="1">
        <v>0.87463390895298543</v>
      </c>
      <c r="O957" s="1">
        <v>0.9329846751933194</v>
      </c>
      <c r="P957" s="1">
        <v>0.81602003345756435</v>
      </c>
      <c r="Q957" s="1">
        <v>0.85195086342947812</v>
      </c>
      <c r="R957" s="1">
        <v>0.96533690096206171</v>
      </c>
      <c r="S957" s="1">
        <v>0.82241960627496513</v>
      </c>
      <c r="T957" s="1">
        <v>0.81602003345756435</v>
      </c>
      <c r="U957" s="1">
        <v>0.82241960627496513</v>
      </c>
      <c r="V957" s="1">
        <v>406.790663</v>
      </c>
      <c r="W957" s="1">
        <v>255.106009</v>
      </c>
      <c r="X957" s="1">
        <v>262.000766</v>
      </c>
      <c r="Y957" s="1">
        <v>74463.375599999999</v>
      </c>
      <c r="Z957" s="7">
        <v>2.5539540785999999</v>
      </c>
      <c r="AA957" s="7">
        <v>2.3174900257000002</v>
      </c>
      <c r="AB957" s="7" t="s">
        <v>444</v>
      </c>
      <c r="AC957" s="7" t="s">
        <v>445</v>
      </c>
      <c r="AD957" s="7">
        <v>2.5753840676999999</v>
      </c>
    </row>
    <row r="958" spans="1:30" x14ac:dyDescent="0.25">
      <c r="A958" s="1">
        <v>158898</v>
      </c>
      <c r="B958" s="1">
        <v>26001000</v>
      </c>
      <c r="C958" s="1">
        <v>9211046</v>
      </c>
      <c r="D958" s="1">
        <v>271362</v>
      </c>
      <c r="E958" s="1" t="s">
        <v>491</v>
      </c>
      <c r="F958" s="1">
        <v>34203085</v>
      </c>
      <c r="G958" s="1">
        <v>1.83</v>
      </c>
      <c r="H958" s="1">
        <v>12.974907116259283</v>
      </c>
      <c r="I958" s="1">
        <v>-8.5470196127559248</v>
      </c>
      <c r="J958" s="1">
        <v>0.14988462486930643</v>
      </c>
      <c r="K958" s="1">
        <v>-12.045557382027551</v>
      </c>
      <c r="L958" s="1">
        <v>12.900859935683206</v>
      </c>
      <c r="M958" s="1">
        <v>64.709999084472656</v>
      </c>
      <c r="N958" s="1">
        <v>0.96357500076293945</v>
      </c>
      <c r="O958" s="1">
        <v>0.9329846751933194</v>
      </c>
      <c r="P958" s="1">
        <v>0.89900070911121355</v>
      </c>
      <c r="Q958" s="1">
        <v>0.96661041736602782</v>
      </c>
      <c r="R958" s="1">
        <v>0.96533690096206171</v>
      </c>
      <c r="S958" s="1">
        <v>0.9331047047377663</v>
      </c>
      <c r="T958" s="1">
        <v>0.89900070911121355</v>
      </c>
      <c r="U958" s="1">
        <v>0.9331047047377663</v>
      </c>
      <c r="V958" s="1">
        <v>406.790663</v>
      </c>
      <c r="W958" s="1">
        <v>255.106009</v>
      </c>
      <c r="X958" s="1">
        <v>262.000766</v>
      </c>
      <c r="Y958" s="1">
        <v>74463.375599999999</v>
      </c>
      <c r="Z958" s="7">
        <v>16.77714696</v>
      </c>
      <c r="AA958" s="7">
        <v>16.675693624000001</v>
      </c>
      <c r="AB958" s="7" t="s">
        <v>444</v>
      </c>
      <c r="AC958" s="7" t="s">
        <v>445</v>
      </c>
      <c r="AD958" s="7">
        <v>18.554003767000001</v>
      </c>
    </row>
    <row r="959" spans="1:30" x14ac:dyDescent="0.25">
      <c r="A959" s="1">
        <v>158899</v>
      </c>
      <c r="B959" s="1">
        <v>26001000</v>
      </c>
      <c r="C959" s="1">
        <v>9211005</v>
      </c>
      <c r="D959" s="1">
        <v>271360</v>
      </c>
      <c r="E959" s="1" t="s">
        <v>484</v>
      </c>
      <c r="F959" s="1">
        <v>34203085</v>
      </c>
      <c r="G959" s="1">
        <v>1.83</v>
      </c>
      <c r="H959" s="1">
        <v>69.950635911269075</v>
      </c>
      <c r="I959" s="1">
        <v>-38.033007584464748</v>
      </c>
      <c r="J959" s="1">
        <v>7.1485204423064168</v>
      </c>
      <c r="K959" s="1">
        <v>-66.230834314229085</v>
      </c>
      <c r="L959" s="1">
        <v>66.664913871212121</v>
      </c>
      <c r="M959" s="1">
        <v>124.55000305175781</v>
      </c>
      <c r="N959" s="1">
        <v>0.89239285060337603</v>
      </c>
      <c r="O959" s="1">
        <v>0.9329846751933194</v>
      </c>
      <c r="P959" s="1">
        <v>0.83258885386503123</v>
      </c>
      <c r="Q959" s="1">
        <v>0.87858927590506397</v>
      </c>
      <c r="R959" s="1">
        <v>0.96533690096206171</v>
      </c>
      <c r="S959" s="1">
        <v>0.84813464882069622</v>
      </c>
      <c r="T959" s="1">
        <v>0.83258885386503123</v>
      </c>
      <c r="U959" s="1">
        <v>0.84813464882069622</v>
      </c>
      <c r="V959" s="1">
        <v>406.790663</v>
      </c>
      <c r="W959" s="1">
        <v>255.106009</v>
      </c>
      <c r="X959" s="1">
        <v>262.000766</v>
      </c>
      <c r="Y959" s="1">
        <v>74463.375599999999</v>
      </c>
      <c r="Z959" s="7">
        <v>2.1860600624000002</v>
      </c>
      <c r="AA959" s="7">
        <v>2.0364044141000002</v>
      </c>
      <c r="AB959" s="7" t="s">
        <v>444</v>
      </c>
      <c r="AC959" s="7" t="s">
        <v>445</v>
      </c>
      <c r="AD959" s="7">
        <v>2.2936157265000001</v>
      </c>
    </row>
    <row r="960" spans="1:30" x14ac:dyDescent="0.25">
      <c r="A960" s="1">
        <v>158900</v>
      </c>
      <c r="B960" s="1">
        <v>26001000</v>
      </c>
      <c r="C960" s="1">
        <v>9211004</v>
      </c>
      <c r="D960" s="1">
        <v>271359</v>
      </c>
      <c r="E960" s="1" t="s">
        <v>489</v>
      </c>
      <c r="F960" s="1">
        <v>34203085</v>
      </c>
      <c r="G960" s="1">
        <v>1.83</v>
      </c>
      <c r="H960" s="1">
        <v>67.380832525542445</v>
      </c>
      <c r="I960" s="1">
        <v>-20.226355177641256</v>
      </c>
      <c r="J960" s="1">
        <v>22.77625521095354</v>
      </c>
      <c r="K960" s="1">
        <v>-63.521854997670886</v>
      </c>
      <c r="L960" s="1">
        <v>59.369232452358098</v>
      </c>
      <c r="M960" s="1">
        <v>98.912498474121094</v>
      </c>
      <c r="N960" s="1">
        <v>0.93014583587646482</v>
      </c>
      <c r="O960" s="1">
        <v>0.9329846751933194</v>
      </c>
      <c r="P960" s="1">
        <v>0.86781181056762213</v>
      </c>
      <c r="Q960" s="1">
        <v>0.93514583587646494</v>
      </c>
      <c r="R960" s="1">
        <v>0.96533690096206171</v>
      </c>
      <c r="S960" s="1">
        <v>0.9027307831525635</v>
      </c>
      <c r="T960" s="1">
        <v>0.86781181056762213</v>
      </c>
      <c r="U960" s="1">
        <v>0.9027307831525635</v>
      </c>
      <c r="V960" s="1">
        <v>406.790663</v>
      </c>
      <c r="W960" s="1">
        <v>255.106009</v>
      </c>
      <c r="X960" s="1">
        <v>262.000766</v>
      </c>
      <c r="Y960" s="1">
        <v>74463.375599999999</v>
      </c>
      <c r="Z960" s="7">
        <v>2.7289349787999999</v>
      </c>
      <c r="AA960" s="7">
        <v>2.2855635535999999</v>
      </c>
      <c r="AB960" s="7" t="s">
        <v>444</v>
      </c>
      <c r="AC960" s="7" t="s">
        <v>445</v>
      </c>
      <c r="AD960" s="7">
        <v>2.5793564139999998</v>
      </c>
    </row>
    <row r="961" spans="1:30" x14ac:dyDescent="0.25">
      <c r="A961" s="1">
        <v>158901</v>
      </c>
      <c r="B961" s="1">
        <v>26001000</v>
      </c>
      <c r="C961" s="1">
        <v>9211048</v>
      </c>
      <c r="D961" s="1">
        <v>271363</v>
      </c>
      <c r="E961" s="1" t="s">
        <v>495</v>
      </c>
      <c r="F961" s="1">
        <v>34203085</v>
      </c>
      <c r="G961" s="1">
        <v>1.83</v>
      </c>
      <c r="H961" s="1">
        <v>54.500144321774087</v>
      </c>
      <c r="I961" s="1">
        <v>-30.500645593278279</v>
      </c>
      <c r="J961" s="1">
        <v>5.0090626841566541</v>
      </c>
      <c r="K961" s="1">
        <v>-51.787994592687873</v>
      </c>
      <c r="L961" s="1">
        <v>52.176293365919761</v>
      </c>
      <c r="M961" s="1">
        <v>120.83999633789063</v>
      </c>
      <c r="N961" s="1">
        <v>0.90021053113435467</v>
      </c>
      <c r="O961" s="1">
        <v>0.9329846751933194</v>
      </c>
      <c r="P961" s="1">
        <v>0.83988262999599139</v>
      </c>
      <c r="Q961" s="1">
        <v>0.89033684981496708</v>
      </c>
      <c r="R961" s="1">
        <v>0.96533690096206171</v>
      </c>
      <c r="S961" s="1">
        <v>0.85947501541270488</v>
      </c>
      <c r="T961" s="1">
        <v>0.83988262999599139</v>
      </c>
      <c r="U961" s="1">
        <v>0.85947501541270488</v>
      </c>
      <c r="V961" s="1">
        <v>406.790663</v>
      </c>
      <c r="W961" s="1">
        <v>255.106009</v>
      </c>
      <c r="X961" s="1">
        <v>262.000766</v>
      </c>
      <c r="Y961" s="1">
        <v>74463.375599999999</v>
      </c>
      <c r="Z961" s="7">
        <v>3.1064455128000001</v>
      </c>
      <c r="AA961" s="7">
        <v>2.9313493282</v>
      </c>
      <c r="AB961" s="7" t="s">
        <v>444</v>
      </c>
      <c r="AC961" s="7" t="s">
        <v>445</v>
      </c>
      <c r="AD961" s="7">
        <v>3.249052201</v>
      </c>
    </row>
    <row r="962" spans="1:30" x14ac:dyDescent="0.25">
      <c r="A962" s="1">
        <v>166135</v>
      </c>
      <c r="B962" s="1">
        <v>26002000</v>
      </c>
      <c r="C962" s="1">
        <v>9211005</v>
      </c>
      <c r="D962" s="1">
        <v>271375</v>
      </c>
      <c r="E962" s="1" t="s">
        <v>484</v>
      </c>
      <c r="F962" s="1">
        <v>34203085</v>
      </c>
      <c r="G962" s="1">
        <v>1.83</v>
      </c>
      <c r="H962" s="1">
        <v>66.612549149204156</v>
      </c>
      <c r="I962" s="1">
        <v>-34.951940020408131</v>
      </c>
      <c r="J962" s="1">
        <v>7.7138456088533012</v>
      </c>
      <c r="K962" s="1">
        <v>-63.032260506375628</v>
      </c>
      <c r="L962" s="1">
        <v>63.111191538062904</v>
      </c>
      <c r="M962" s="1">
        <v>124.55000305175781</v>
      </c>
      <c r="N962" s="1">
        <v>0.89239285060337603</v>
      </c>
      <c r="O962" s="1">
        <v>0.9329846751933194</v>
      </c>
      <c r="P962" s="1">
        <v>0.83258885386503123</v>
      </c>
      <c r="Q962" s="1">
        <v>0.87858927590506397</v>
      </c>
      <c r="R962" s="1">
        <v>0.96533690096206171</v>
      </c>
      <c r="S962" s="1">
        <v>0.84813464882069622</v>
      </c>
      <c r="T962" s="1">
        <v>0.83258885386503123</v>
      </c>
      <c r="U962" s="1">
        <v>0.84813464882069622</v>
      </c>
      <c r="V962" s="1">
        <v>406.790663</v>
      </c>
      <c r="W962" s="1">
        <v>255.106009</v>
      </c>
      <c r="X962" s="1">
        <v>262.000766</v>
      </c>
      <c r="Y962" s="1">
        <v>74463.375599999999</v>
      </c>
      <c r="Z962" s="7">
        <v>2.3654636281000001</v>
      </c>
      <c r="AA962" s="7">
        <v>2.1885646527999998</v>
      </c>
      <c r="AB962" s="7" t="s">
        <v>444</v>
      </c>
      <c r="AC962" s="7" t="s">
        <v>445</v>
      </c>
      <c r="AD962" s="7">
        <v>2.4607503478999999</v>
      </c>
    </row>
    <row r="963" spans="1:30" x14ac:dyDescent="0.25">
      <c r="A963" s="1">
        <v>166136</v>
      </c>
      <c r="B963" s="1">
        <v>26002000</v>
      </c>
      <c r="C963" s="1">
        <v>9211004</v>
      </c>
      <c r="D963" s="1">
        <v>271374</v>
      </c>
      <c r="E963" s="1" t="s">
        <v>489</v>
      </c>
      <c r="F963" s="1">
        <v>34203085</v>
      </c>
      <c r="G963" s="1">
        <v>1.83</v>
      </c>
      <c r="H963" s="1">
        <v>64.043108922495321</v>
      </c>
      <c r="I963" s="1">
        <v>-17.144590046777644</v>
      </c>
      <c r="J963" s="1">
        <v>23.341217218482626</v>
      </c>
      <c r="K963" s="1">
        <v>-60.32397875662442</v>
      </c>
      <c r="L963" s="1">
        <v>56.143556346038842</v>
      </c>
      <c r="M963" s="1">
        <v>98.912498474121094</v>
      </c>
      <c r="N963" s="1">
        <v>0.93014583587646482</v>
      </c>
      <c r="O963" s="1">
        <v>0.9329846751933194</v>
      </c>
      <c r="P963" s="1">
        <v>0.86781181056762213</v>
      </c>
      <c r="Q963" s="1">
        <v>0.93514583587646494</v>
      </c>
      <c r="R963" s="1">
        <v>0.96533690096206171</v>
      </c>
      <c r="S963" s="1">
        <v>0.9027307831525635</v>
      </c>
      <c r="T963" s="1">
        <v>0.86781181056762213</v>
      </c>
      <c r="U963" s="1">
        <v>0.9027307831525635</v>
      </c>
      <c r="V963" s="1">
        <v>406.790663</v>
      </c>
      <c r="W963" s="1">
        <v>255.106009</v>
      </c>
      <c r="X963" s="1">
        <v>262.000766</v>
      </c>
      <c r="Y963" s="1">
        <v>74463.375599999999</v>
      </c>
      <c r="Z963" s="7">
        <v>2.9431774894</v>
      </c>
      <c r="AA963" s="7">
        <v>2.4567966995999999</v>
      </c>
      <c r="AB963" s="7" t="s">
        <v>444</v>
      </c>
      <c r="AC963" s="7" t="s">
        <v>445</v>
      </c>
      <c r="AD963" s="7">
        <v>2.7691041572000001</v>
      </c>
    </row>
    <row r="964" spans="1:30" x14ac:dyDescent="0.25">
      <c r="A964" s="1">
        <v>169247</v>
      </c>
      <c r="B964" s="1">
        <v>20050006</v>
      </c>
      <c r="C964" s="1">
        <v>9211004</v>
      </c>
      <c r="D964" s="1">
        <v>271268</v>
      </c>
      <c r="E964" s="1" t="s">
        <v>489</v>
      </c>
      <c r="F964" s="1">
        <v>34203085</v>
      </c>
      <c r="G964" s="1">
        <v>1.83</v>
      </c>
      <c r="H964" s="1">
        <v>68.224550643884797</v>
      </c>
      <c r="I964" s="1">
        <v>-23.125683713815068</v>
      </c>
      <c r="J964" s="1">
        <v>20.615942003016997</v>
      </c>
      <c r="K964" s="1">
        <v>-63.234563703298448</v>
      </c>
      <c r="L964" s="1">
        <v>60.608151750295477</v>
      </c>
      <c r="M964" s="1">
        <v>98.912498474121094</v>
      </c>
      <c r="N964" s="1">
        <v>0.93014583587646482</v>
      </c>
      <c r="O964" s="1">
        <v>0.9329846751933194</v>
      </c>
      <c r="P964" s="1">
        <v>0.86781181056762213</v>
      </c>
      <c r="Q964" s="1">
        <v>0.93514583587646494</v>
      </c>
      <c r="R964" s="1">
        <v>0.96533690096206171</v>
      </c>
      <c r="S964" s="1">
        <v>0.9027307831525635</v>
      </c>
      <c r="T964" s="1">
        <v>0.86781181056762213</v>
      </c>
      <c r="U964" s="1">
        <v>0.9027307831525635</v>
      </c>
      <c r="V964" s="1">
        <v>406.790663</v>
      </c>
      <c r="W964" s="1">
        <v>255.106009</v>
      </c>
      <c r="X964" s="1">
        <v>262.000766</v>
      </c>
      <c r="Y964" s="1">
        <v>74463.375599999999</v>
      </c>
      <c r="Z964" s="7">
        <v>2.652710092</v>
      </c>
      <c r="AA964" s="7">
        <v>2.2449317067000001</v>
      </c>
      <c r="AB964" s="7" t="s">
        <v>444</v>
      </c>
      <c r="AC964" s="7" t="s">
        <v>445</v>
      </c>
      <c r="AD964" s="7">
        <v>2.5956183737999998</v>
      </c>
    </row>
    <row r="965" spans="1:30" x14ac:dyDescent="0.25">
      <c r="A965" s="1">
        <v>171345</v>
      </c>
      <c r="B965" s="1">
        <v>20051006</v>
      </c>
      <c r="C965" s="1">
        <v>9211004</v>
      </c>
      <c r="D965" s="1">
        <v>271273</v>
      </c>
      <c r="E965" s="1" t="s">
        <v>489</v>
      </c>
      <c r="F965" s="1">
        <v>34203085</v>
      </c>
      <c r="G965" s="1">
        <v>1.83</v>
      </c>
      <c r="H965" s="1">
        <v>64.142254663315384</v>
      </c>
      <c r="I965" s="1">
        <v>-14.78531742994528</v>
      </c>
      <c r="J965" s="1">
        <v>25.90973392016403</v>
      </c>
      <c r="K965" s="1">
        <v>-60.676898776175896</v>
      </c>
      <c r="L965" s="1">
        <v>55.893286404105403</v>
      </c>
      <c r="M965" s="1">
        <v>98.912498474121094</v>
      </c>
      <c r="N965" s="1">
        <v>0.93014583587646482</v>
      </c>
      <c r="O965" s="1">
        <v>0.9329846751933194</v>
      </c>
      <c r="P965" s="1">
        <v>0.86781181056762213</v>
      </c>
      <c r="Q965" s="1">
        <v>0.93514583587646494</v>
      </c>
      <c r="R965" s="1">
        <v>0.96533690096206171</v>
      </c>
      <c r="S965" s="1">
        <v>0.9027307831525635</v>
      </c>
      <c r="T965" s="1">
        <v>0.86781181056762213</v>
      </c>
      <c r="U965" s="1">
        <v>0.9027307831525635</v>
      </c>
      <c r="V965" s="1">
        <v>406.790663</v>
      </c>
      <c r="W965" s="1">
        <v>255.106009</v>
      </c>
      <c r="X965" s="1">
        <v>262.000766</v>
      </c>
      <c r="Y965" s="1">
        <v>74463.375599999999</v>
      </c>
      <c r="Z965" s="7">
        <v>2.9608336135000002</v>
      </c>
      <c r="AA965" s="7">
        <v>2.4514534719999999</v>
      </c>
      <c r="AB965" s="7" t="s">
        <v>444</v>
      </c>
      <c r="AC965" s="7" t="s">
        <v>445</v>
      </c>
      <c r="AD965" s="7">
        <v>2.7471816078</v>
      </c>
    </row>
    <row r="966" spans="1:30" x14ac:dyDescent="0.25">
      <c r="A966" s="1">
        <v>173443</v>
      </c>
      <c r="B966" s="1">
        <v>20052006</v>
      </c>
      <c r="C966" s="1">
        <v>9211005</v>
      </c>
      <c r="D966" s="1">
        <v>271278</v>
      </c>
      <c r="E966" s="1" t="s">
        <v>484</v>
      </c>
      <c r="F966" s="1">
        <v>34203085</v>
      </c>
      <c r="G966" s="1">
        <v>1.83</v>
      </c>
      <c r="H966" s="1">
        <v>67.203446842017229</v>
      </c>
      <c r="I966" s="1">
        <v>-27.666374508494116</v>
      </c>
      <c r="J966" s="1">
        <v>15.91971644717235</v>
      </c>
      <c r="K966" s="1">
        <v>-65.050504900911321</v>
      </c>
      <c r="L966" s="1">
        <v>60.826871777094411</v>
      </c>
      <c r="M966" s="1">
        <v>124.55000305175781</v>
      </c>
      <c r="N966" s="1">
        <v>0.89239285060337603</v>
      </c>
      <c r="O966" s="1">
        <v>0.9329846751933194</v>
      </c>
      <c r="P966" s="1">
        <v>0.83258885386503123</v>
      </c>
      <c r="Q966" s="1">
        <v>0.87858927590506397</v>
      </c>
      <c r="R966" s="1">
        <v>0.96533690096206171</v>
      </c>
      <c r="S966" s="1">
        <v>0.84813464882069622</v>
      </c>
      <c r="T966" s="1">
        <v>0.83258885386503123</v>
      </c>
      <c r="U966" s="1">
        <v>0.84813464882069622</v>
      </c>
      <c r="V966" s="1">
        <v>406.790663</v>
      </c>
      <c r="W966" s="1">
        <v>255.106009</v>
      </c>
      <c r="X966" s="1">
        <v>262.000766</v>
      </c>
      <c r="Y966" s="1">
        <v>74463.375599999999</v>
      </c>
      <c r="Z966" s="7">
        <v>2.4918517661999999</v>
      </c>
      <c r="AA966" s="7">
        <v>2.1605286578</v>
      </c>
      <c r="AB966" s="7" t="s">
        <v>444</v>
      </c>
      <c r="AC966" s="7" t="s">
        <v>445</v>
      </c>
      <c r="AD966" s="7">
        <v>2.3533777763999999</v>
      </c>
    </row>
    <row r="967" spans="1:30" x14ac:dyDescent="0.25">
      <c r="A967" s="1">
        <v>175541</v>
      </c>
      <c r="B967" s="1">
        <v>20053006</v>
      </c>
      <c r="C967" s="1">
        <v>9211006</v>
      </c>
      <c r="D967" s="1">
        <v>271283</v>
      </c>
      <c r="E967" s="1" t="s">
        <v>480</v>
      </c>
      <c r="F967" s="1">
        <v>34203085</v>
      </c>
      <c r="G967" s="1">
        <v>1.83</v>
      </c>
      <c r="H967" s="1">
        <v>60.592042998952394</v>
      </c>
      <c r="I967" s="1">
        <v>-18.651614083988342</v>
      </c>
      <c r="J967" s="1">
        <v>21.800044836440971</v>
      </c>
      <c r="K967" s="1">
        <v>-59.66810576705884</v>
      </c>
      <c r="L967" s="1">
        <v>53.157766165668889</v>
      </c>
      <c r="M967" s="1">
        <v>132.83750915527344</v>
      </c>
      <c r="N967" s="1">
        <v>0.87463390895298543</v>
      </c>
      <c r="O967" s="1">
        <v>0.9329846751933194</v>
      </c>
      <c r="P967" s="1">
        <v>0.81602003345756435</v>
      </c>
      <c r="Q967" s="1">
        <v>0.85195086342947812</v>
      </c>
      <c r="R967" s="1">
        <v>0.96533690096206171</v>
      </c>
      <c r="S967" s="1">
        <v>0.82241960627496513</v>
      </c>
      <c r="T967" s="1">
        <v>0.81602003345756435</v>
      </c>
      <c r="U967" s="1">
        <v>0.82241960627496513</v>
      </c>
      <c r="V967" s="1">
        <v>406.790663</v>
      </c>
      <c r="W967" s="1">
        <v>255.106009</v>
      </c>
      <c r="X967" s="1">
        <v>262.000766</v>
      </c>
      <c r="Y967" s="1">
        <v>74463.375599999999</v>
      </c>
      <c r="Z967" s="7">
        <v>2.9161091411000002</v>
      </c>
      <c r="AA967" s="7">
        <v>2.4356262588000002</v>
      </c>
      <c r="AB967" s="7" t="s">
        <v>444</v>
      </c>
      <c r="AC967" s="7" t="s">
        <v>445</v>
      </c>
      <c r="AD967" s="7">
        <v>2.5831181682</v>
      </c>
    </row>
    <row r="968" spans="1:30" x14ac:dyDescent="0.25">
      <c r="A968" s="1">
        <v>177639</v>
      </c>
      <c r="B968" s="1">
        <v>20054006</v>
      </c>
      <c r="C968" s="1">
        <v>9211013</v>
      </c>
      <c r="D968" s="1">
        <v>271288</v>
      </c>
      <c r="E968" s="1" t="s">
        <v>482</v>
      </c>
      <c r="F968" s="1">
        <v>34203085</v>
      </c>
      <c r="G968" s="1">
        <v>1.83</v>
      </c>
      <c r="H968" s="1">
        <v>37.836511606559156</v>
      </c>
      <c r="I968" s="1">
        <v>-11.993640018362321</v>
      </c>
      <c r="J968" s="1">
        <v>15.046477227649913</v>
      </c>
      <c r="K968" s="1">
        <v>-37.203028316011981</v>
      </c>
      <c r="L968" s="1">
        <v>33.000852622549047</v>
      </c>
      <c r="M968" s="1">
        <v>119.41749572753906</v>
      </c>
      <c r="N968" s="1">
        <v>0.90208224246376456</v>
      </c>
      <c r="O968" s="1">
        <v>0.9329846751933194</v>
      </c>
      <c r="P968" s="1">
        <v>0.84162890798271661</v>
      </c>
      <c r="Q968" s="1">
        <v>0.89333158794202294</v>
      </c>
      <c r="R968" s="1">
        <v>0.96533690096206171</v>
      </c>
      <c r="S968" s="1">
        <v>0.86236594663546995</v>
      </c>
      <c r="T968" s="1">
        <v>0.84162890798271661</v>
      </c>
      <c r="U968" s="1">
        <v>0.86236594663546995</v>
      </c>
      <c r="V968" s="1">
        <v>406.790663</v>
      </c>
      <c r="W968" s="1">
        <v>255.106009</v>
      </c>
      <c r="X968" s="1">
        <v>262.000766</v>
      </c>
      <c r="Y968" s="1">
        <v>74463.375599999999</v>
      </c>
      <c r="Z968" s="7">
        <v>5.5060316541000001</v>
      </c>
      <c r="AA968" s="7">
        <v>4.6745345344000002</v>
      </c>
      <c r="AB968" s="7" t="s">
        <v>444</v>
      </c>
      <c r="AC968" s="7" t="s">
        <v>445</v>
      </c>
      <c r="AD968" s="7">
        <v>4.9271362725000003</v>
      </c>
    </row>
    <row r="969" spans="1:30" x14ac:dyDescent="0.25">
      <c r="A969" s="1">
        <v>179737</v>
      </c>
      <c r="B969" s="1">
        <v>20055006</v>
      </c>
      <c r="C969" s="1">
        <v>9211016</v>
      </c>
      <c r="D969" s="1">
        <v>271293</v>
      </c>
      <c r="E969" s="1" t="s">
        <v>482</v>
      </c>
      <c r="F969" s="1">
        <v>34203085</v>
      </c>
      <c r="G969" s="1">
        <v>1.83</v>
      </c>
      <c r="H969" s="1">
        <v>44.611974514988866</v>
      </c>
      <c r="I969" s="1">
        <v>-19.32486706835315</v>
      </c>
      <c r="J969" s="1">
        <v>12.680875431239933</v>
      </c>
      <c r="K969" s="1">
        <v>-43.13031302988442</v>
      </c>
      <c r="L969" s="1">
        <v>39.820608100055232</v>
      </c>
      <c r="M969" s="1">
        <v>116.6824951171875</v>
      </c>
      <c r="N969" s="1">
        <v>0.90568092747738504</v>
      </c>
      <c r="O969" s="1">
        <v>0.9329846751933194</v>
      </c>
      <c r="P969" s="1">
        <v>0.84498642595127238</v>
      </c>
      <c r="Q969" s="1">
        <v>0.89908948396381572</v>
      </c>
      <c r="R969" s="1">
        <v>0.96533690096206171</v>
      </c>
      <c r="S969" s="1">
        <v>0.86792425613720914</v>
      </c>
      <c r="T969" s="1">
        <v>0.84498642595127238</v>
      </c>
      <c r="U969" s="1">
        <v>0.86792425613720914</v>
      </c>
      <c r="V969" s="1">
        <v>406.790663</v>
      </c>
      <c r="W969" s="1">
        <v>255.106009</v>
      </c>
      <c r="X969" s="1">
        <v>262.000766</v>
      </c>
      <c r="Y969" s="1">
        <v>74463.375599999999</v>
      </c>
      <c r="Z969" s="7">
        <v>4.4133054483</v>
      </c>
      <c r="AA969" s="7">
        <v>3.8319115467999998</v>
      </c>
      <c r="AB969" s="7" t="s">
        <v>444</v>
      </c>
      <c r="AC969" s="7" t="s">
        <v>445</v>
      </c>
      <c r="AD969" s="7">
        <v>4.1329813142000003</v>
      </c>
    </row>
    <row r="970" spans="1:30" x14ac:dyDescent="0.25">
      <c r="A970" s="1">
        <v>181835</v>
      </c>
      <c r="B970" s="1">
        <v>20056006</v>
      </c>
      <c r="C970" s="1">
        <v>9211022</v>
      </c>
      <c r="D970" s="1">
        <v>271298</v>
      </c>
      <c r="E970" s="1" t="s">
        <v>486</v>
      </c>
      <c r="F970" s="1">
        <v>34203085</v>
      </c>
      <c r="G970" s="1">
        <v>1.83</v>
      </c>
      <c r="H970" s="1">
        <v>47.252436091912323</v>
      </c>
      <c r="I970" s="1">
        <v>-23.538498637669289</v>
      </c>
      <c r="J970" s="1">
        <v>9.5749481159209893</v>
      </c>
      <c r="K970" s="1">
        <v>-44.641562987944958</v>
      </c>
      <c r="L970" s="1">
        <v>43.267755899145087</v>
      </c>
      <c r="M970" s="1">
        <v>114.66500091552734</v>
      </c>
      <c r="N970" s="1">
        <v>0.90833552511114846</v>
      </c>
      <c r="O970" s="1">
        <v>0.9329846751933194</v>
      </c>
      <c r="P970" s="1">
        <v>0.84746312486237807</v>
      </c>
      <c r="Q970" s="1">
        <v>0.90333684017783711</v>
      </c>
      <c r="R970" s="1">
        <v>0.96533690096206171</v>
      </c>
      <c r="S970" s="1">
        <v>0.87202438582213448</v>
      </c>
      <c r="T970" s="1">
        <v>0.84746312486237807</v>
      </c>
      <c r="U970" s="1">
        <v>0.87202438582213448</v>
      </c>
      <c r="V970" s="1">
        <v>406.790663</v>
      </c>
      <c r="W970" s="1">
        <v>255.106009</v>
      </c>
      <c r="X970" s="1">
        <v>262.000766</v>
      </c>
      <c r="Y970" s="1">
        <v>74463.375599999999</v>
      </c>
      <c r="Z970" s="7">
        <v>3.9966292697000001</v>
      </c>
      <c r="AA970" s="7">
        <v>3.5752759739000002</v>
      </c>
      <c r="AB970" s="7" t="s">
        <v>444</v>
      </c>
      <c r="AC970" s="7" t="s">
        <v>445</v>
      </c>
      <c r="AD970" s="7">
        <v>3.9737503127</v>
      </c>
    </row>
    <row r="971" spans="1:30" x14ac:dyDescent="0.25">
      <c r="A971" s="1">
        <v>183933</v>
      </c>
      <c r="B971" s="1">
        <v>20057006</v>
      </c>
      <c r="C971" s="1">
        <v>9211031</v>
      </c>
      <c r="D971" s="1">
        <v>271303</v>
      </c>
      <c r="E971" s="1" t="s">
        <v>493</v>
      </c>
      <c r="F971" s="1">
        <v>34203085</v>
      </c>
      <c r="G971" s="1">
        <v>1.83</v>
      </c>
      <c r="H971" s="1">
        <v>12.735609142118019</v>
      </c>
      <c r="I971" s="1">
        <v>-7.6184062515514483</v>
      </c>
      <c r="J971" s="1">
        <v>3.6293012564742728</v>
      </c>
      <c r="K971" s="1">
        <v>-12.893735644896411</v>
      </c>
      <c r="L971" s="1">
        <v>11.390933298788644</v>
      </c>
      <c r="M971" s="1">
        <v>34.474998474121094</v>
      </c>
      <c r="N971" s="1">
        <v>0.98877083460489912</v>
      </c>
      <c r="O971" s="1">
        <v>0.9329846751933194</v>
      </c>
      <c r="P971" s="1">
        <v>0.92250803596447917</v>
      </c>
      <c r="Q971" s="1">
        <v>0.98970659838782415</v>
      </c>
      <c r="R971" s="1">
        <v>0.96533690096206171</v>
      </c>
      <c r="S971" s="1">
        <v>0.95540030054940595</v>
      </c>
      <c r="T971" s="1">
        <v>0.92250803596447917</v>
      </c>
      <c r="U971" s="1">
        <v>0.95540030054940595</v>
      </c>
      <c r="V971" s="1">
        <v>406.790663</v>
      </c>
      <c r="W971" s="1">
        <v>255.106009</v>
      </c>
      <c r="X971" s="1">
        <v>262.000766</v>
      </c>
      <c r="Y971" s="1">
        <v>74463.375599999999</v>
      </c>
      <c r="Z971" s="7">
        <v>19.660058061000001</v>
      </c>
      <c r="AA971" s="7">
        <v>17.478687647000001</v>
      </c>
      <c r="AB971" s="7" t="s">
        <v>444</v>
      </c>
      <c r="AC971" s="7" t="s">
        <v>445</v>
      </c>
      <c r="AD971" s="7">
        <v>17.745367419000001</v>
      </c>
    </row>
    <row r="972" spans="1:30" x14ac:dyDescent="0.25">
      <c r="A972" s="1">
        <v>186031</v>
      </c>
      <c r="B972" s="1">
        <v>20058006</v>
      </c>
      <c r="C972" s="1">
        <v>9211046</v>
      </c>
      <c r="D972" s="1">
        <v>271308</v>
      </c>
      <c r="E972" s="1" t="s">
        <v>491</v>
      </c>
      <c r="F972" s="1">
        <v>34203085</v>
      </c>
      <c r="G972" s="1">
        <v>1.83</v>
      </c>
      <c r="H972" s="1">
        <v>12.45012505810317</v>
      </c>
      <c r="I972" s="1">
        <v>0.55816869200817365</v>
      </c>
      <c r="J972" s="1">
        <v>10.162200356669107</v>
      </c>
      <c r="K972" s="1">
        <v>-12.389793399804239</v>
      </c>
      <c r="L972" s="1">
        <v>12.685683223856673</v>
      </c>
      <c r="M972" s="1">
        <v>64.709999084472656</v>
      </c>
      <c r="N972" s="1">
        <v>0.96357500076293945</v>
      </c>
      <c r="O972" s="1">
        <v>0.9329846751933194</v>
      </c>
      <c r="P972" s="1">
        <v>0.89900070911121355</v>
      </c>
      <c r="Q972" s="1">
        <v>0.96661041736602782</v>
      </c>
      <c r="R972" s="1">
        <v>0.96533690096206171</v>
      </c>
      <c r="S972" s="1">
        <v>0.9331047047377663</v>
      </c>
      <c r="T972" s="1">
        <v>0.89900070911121355</v>
      </c>
      <c r="U972" s="1">
        <v>0.9331047047377663</v>
      </c>
      <c r="V972" s="1">
        <v>406.790663</v>
      </c>
      <c r="W972" s="1">
        <v>255.106009</v>
      </c>
      <c r="X972" s="1">
        <v>262.000766</v>
      </c>
      <c r="Y972" s="1">
        <v>74463.375599999999</v>
      </c>
      <c r="Z972" s="7">
        <v>17.078685944</v>
      </c>
      <c r="AA972" s="7">
        <v>17.420737294999999</v>
      </c>
      <c r="AB972" s="7">
        <v>409.88023436999998</v>
      </c>
      <c r="AC972" s="7" t="s">
        <v>445</v>
      </c>
      <c r="AD972" s="7">
        <v>18.010718485999998</v>
      </c>
    </row>
    <row r="973" spans="1:30" x14ac:dyDescent="0.25">
      <c r="A973" s="1">
        <v>188129</v>
      </c>
      <c r="B973" s="1">
        <v>20093006</v>
      </c>
      <c r="C973" s="1">
        <v>9211048</v>
      </c>
      <c r="D973" s="1">
        <v>271326</v>
      </c>
      <c r="E973" s="1" t="s">
        <v>495</v>
      </c>
      <c r="F973" s="1">
        <v>34203085</v>
      </c>
      <c r="G973" s="1">
        <v>1.83</v>
      </c>
      <c r="H973" s="1">
        <v>49.067155797412248</v>
      </c>
      <c r="I973" s="1">
        <v>-18.896089286718798</v>
      </c>
      <c r="J973" s="1">
        <v>14.122858971054878</v>
      </c>
      <c r="K973" s="1">
        <v>-48.081205694511496</v>
      </c>
      <c r="L973" s="1">
        <v>43.750634100483389</v>
      </c>
      <c r="M973" s="1">
        <v>120.83999633789063</v>
      </c>
      <c r="N973" s="1">
        <v>0.90021053113435467</v>
      </c>
      <c r="O973" s="1">
        <v>0.9329846751933194</v>
      </c>
      <c r="P973" s="1">
        <v>0.83988262999599139</v>
      </c>
      <c r="Q973" s="1">
        <v>0.89033684981496708</v>
      </c>
      <c r="R973" s="1">
        <v>0.96533690096206171</v>
      </c>
      <c r="S973" s="1">
        <v>0.85947501541270488</v>
      </c>
      <c r="T973" s="1">
        <v>0.83988262999599139</v>
      </c>
      <c r="U973" s="1">
        <v>0.85947501541270488</v>
      </c>
      <c r="V973" s="1">
        <v>406.790663</v>
      </c>
      <c r="W973" s="1">
        <v>255.106009</v>
      </c>
      <c r="X973" s="1">
        <v>262.000766</v>
      </c>
      <c r="Y973" s="1">
        <v>74463.375599999999</v>
      </c>
      <c r="Z973" s="7">
        <v>3.8972800091000002</v>
      </c>
      <c r="AA973" s="7">
        <v>3.3666502018000002</v>
      </c>
      <c r="AB973" s="7" t="s">
        <v>444</v>
      </c>
      <c r="AC973" s="7" t="s">
        <v>445</v>
      </c>
      <c r="AD973" s="7">
        <v>3.576630083</v>
      </c>
    </row>
    <row r="974" spans="1:30" x14ac:dyDescent="0.25">
      <c r="A974" s="1">
        <v>190227</v>
      </c>
      <c r="B974" s="1">
        <v>21051006</v>
      </c>
      <c r="C974" s="1">
        <v>9211048</v>
      </c>
      <c r="D974" s="1">
        <v>271354</v>
      </c>
      <c r="E974" s="1" t="s">
        <v>495</v>
      </c>
      <c r="F974" s="1">
        <v>34203085</v>
      </c>
      <c r="G974" s="1">
        <v>1.83</v>
      </c>
      <c r="H974" s="1">
        <v>51.99722880396542</v>
      </c>
      <c r="I974" s="1">
        <v>-22.046200533227072</v>
      </c>
      <c r="J974" s="1">
        <v>12.188415795313716</v>
      </c>
      <c r="K974" s="1">
        <v>-50.518914845869062</v>
      </c>
      <c r="L974" s="1">
        <v>47.101036510731397</v>
      </c>
      <c r="M974" s="1">
        <v>120.83999633789063</v>
      </c>
      <c r="N974" s="1">
        <v>0.90021053113435467</v>
      </c>
      <c r="O974" s="1">
        <v>0.9329846751933194</v>
      </c>
      <c r="P974" s="1">
        <v>0.83988262999599139</v>
      </c>
      <c r="Q974" s="1">
        <v>0.89033684981496708</v>
      </c>
      <c r="R974" s="1">
        <v>0.96533690096206171</v>
      </c>
      <c r="S974" s="1">
        <v>0.85947501541270488</v>
      </c>
      <c r="T974" s="1">
        <v>0.83988262999599139</v>
      </c>
      <c r="U974" s="1">
        <v>0.85947501541270488</v>
      </c>
      <c r="V974" s="1">
        <v>406.790663</v>
      </c>
      <c r="W974" s="1">
        <v>255.106009</v>
      </c>
      <c r="X974" s="1">
        <v>262.000766</v>
      </c>
      <c r="Y974" s="1">
        <v>74463.375599999999</v>
      </c>
      <c r="Z974" s="7">
        <v>3.5489254938000001</v>
      </c>
      <c r="AA974" s="7">
        <v>3.1205870138999998</v>
      </c>
      <c r="AB974" s="7" t="s">
        <v>444</v>
      </c>
      <c r="AC974" s="7" t="s">
        <v>445</v>
      </c>
      <c r="AD974" s="7">
        <v>3.355792144</v>
      </c>
    </row>
    <row r="975" spans="1:30" x14ac:dyDescent="0.25">
      <c r="A975" s="1">
        <v>192325</v>
      </c>
      <c r="B975" s="1">
        <v>26051006</v>
      </c>
      <c r="C975" s="1">
        <v>9211048</v>
      </c>
      <c r="D975" s="1">
        <v>271382</v>
      </c>
      <c r="E975" s="1" t="s">
        <v>495</v>
      </c>
      <c r="F975" s="1">
        <v>34203085</v>
      </c>
      <c r="G975" s="1">
        <v>1.83</v>
      </c>
      <c r="H975" s="1">
        <v>51.074140819222258</v>
      </c>
      <c r="I975" s="1">
        <v>-21.753110098780564</v>
      </c>
      <c r="J975" s="1">
        <v>11.951910075385282</v>
      </c>
      <c r="K975" s="1">
        <v>-49.610331218552879</v>
      </c>
      <c r="L975" s="1">
        <v>46.270793366505195</v>
      </c>
      <c r="M975" s="1">
        <v>120.83999633789063</v>
      </c>
      <c r="N975" s="1">
        <v>0.90021053113435467</v>
      </c>
      <c r="O975" s="1">
        <v>0.9329846751933194</v>
      </c>
      <c r="P975" s="1">
        <v>0.83988262999599139</v>
      </c>
      <c r="Q975" s="1">
        <v>0.89033684981496708</v>
      </c>
      <c r="R975" s="1">
        <v>0.96533690096206171</v>
      </c>
      <c r="S975" s="1">
        <v>0.85947501541270488</v>
      </c>
      <c r="T975" s="1">
        <v>0.83988262999599139</v>
      </c>
      <c r="U975" s="1">
        <v>0.85947501541270488</v>
      </c>
      <c r="V975" s="1">
        <v>406.790663</v>
      </c>
      <c r="W975" s="1">
        <v>255.106009</v>
      </c>
      <c r="X975" s="1">
        <v>262.000766</v>
      </c>
      <c r="Y975" s="1">
        <v>74463.375599999999</v>
      </c>
      <c r="Z975" s="7">
        <v>3.6305474832</v>
      </c>
      <c r="AA975" s="7">
        <v>3.1950604029999998</v>
      </c>
      <c r="AB975" s="7" t="s">
        <v>444</v>
      </c>
      <c r="AC975" s="7" t="s">
        <v>445</v>
      </c>
      <c r="AD975" s="7">
        <v>3.4355658791999999</v>
      </c>
    </row>
    <row r="976" spans="1:30" x14ac:dyDescent="0.25">
      <c r="A976" s="1">
        <v>99661</v>
      </c>
      <c r="B976" s="1">
        <v>20001000</v>
      </c>
      <c r="C976" s="1">
        <v>9214476</v>
      </c>
      <c r="D976" s="1">
        <v>271006</v>
      </c>
      <c r="E976" s="1" t="s">
        <v>497</v>
      </c>
      <c r="F976" s="1">
        <v>34203085</v>
      </c>
      <c r="G976" s="1">
        <v>1.83</v>
      </c>
      <c r="H976" s="1">
        <v>70.713538516505139</v>
      </c>
      <c r="I976" s="1">
        <v>-29.323293270451657</v>
      </c>
      <c r="J976" s="1">
        <v>17.304900548320024</v>
      </c>
      <c r="K976" s="1">
        <v>-67.428409282790312</v>
      </c>
      <c r="L976" s="1">
        <v>63.845004826781761</v>
      </c>
      <c r="M976" s="1">
        <v>29.722499847412109</v>
      </c>
      <c r="N976" s="1">
        <v>0.99273125012715657</v>
      </c>
      <c r="O976" s="1">
        <v>0.9329846751933194</v>
      </c>
      <c r="P976" s="1">
        <v>0.92620304295414313</v>
      </c>
      <c r="Q976" s="1">
        <v>0.99333697928322695</v>
      </c>
      <c r="R976" s="1">
        <v>0.96533690096206171</v>
      </c>
      <c r="S976" s="1">
        <v>0.95890484119228603</v>
      </c>
      <c r="T976" s="1">
        <v>0.92620304295414313</v>
      </c>
      <c r="U976" s="1">
        <v>0.95890484119228603</v>
      </c>
      <c r="V976" s="1">
        <v>406.790663</v>
      </c>
      <c r="W976" s="1">
        <v>255.106009</v>
      </c>
      <c r="X976" s="1">
        <v>262.000766</v>
      </c>
      <c r="Y976" s="1">
        <v>74463.375599999999</v>
      </c>
      <c r="Z976" s="7">
        <v>2.7008370890000002</v>
      </c>
      <c r="AA976" s="7">
        <v>2.3413680995999999</v>
      </c>
      <c r="AB976" s="7" t="s">
        <v>444</v>
      </c>
      <c r="AC976" s="7" t="s">
        <v>445</v>
      </c>
      <c r="AD976" s="7">
        <v>2.5988674403999998</v>
      </c>
    </row>
    <row r="977" spans="1:30" x14ac:dyDescent="0.25">
      <c r="A977" s="1">
        <v>101759</v>
      </c>
      <c r="B977" s="1">
        <v>20002000</v>
      </c>
      <c r="C977" s="1">
        <v>9214476</v>
      </c>
      <c r="D977" s="1">
        <v>271013</v>
      </c>
      <c r="E977" s="1" t="s">
        <v>497</v>
      </c>
      <c r="F977" s="1">
        <v>34203085</v>
      </c>
      <c r="G977" s="1">
        <v>1.83</v>
      </c>
      <c r="H977" s="1">
        <v>57.893313525557438</v>
      </c>
      <c r="I977" s="1">
        <v>-30.851594635019907</v>
      </c>
      <c r="J977" s="1">
        <v>6.5909196541197854</v>
      </c>
      <c r="K977" s="1">
        <v>-55.541856178016843</v>
      </c>
      <c r="L977" s="1">
        <v>54.896227544873277</v>
      </c>
      <c r="M977" s="1">
        <v>29.722499847412109</v>
      </c>
      <c r="N977" s="1">
        <v>0.99273125012715657</v>
      </c>
      <c r="O977" s="1">
        <v>0.9329846751933194</v>
      </c>
      <c r="P977" s="1">
        <v>0.92620304295414313</v>
      </c>
      <c r="Q977" s="1">
        <v>0.99333697928322695</v>
      </c>
      <c r="R977" s="1">
        <v>0.96533690096206171</v>
      </c>
      <c r="S977" s="1">
        <v>0.95890484119228603</v>
      </c>
      <c r="T977" s="1">
        <v>0.92620304295414313</v>
      </c>
      <c r="U977" s="1">
        <v>0.95890484119228603</v>
      </c>
      <c r="V977" s="1">
        <v>406.790663</v>
      </c>
      <c r="W977" s="1">
        <v>255.106009</v>
      </c>
      <c r="X977" s="1">
        <v>262.000766</v>
      </c>
      <c r="Y977" s="1">
        <v>74463.375599999999</v>
      </c>
      <c r="Z977" s="7">
        <v>3.3041201988000002</v>
      </c>
      <c r="AA977" s="7">
        <v>3.0812996773000001</v>
      </c>
      <c r="AB977" s="7" t="s">
        <v>444</v>
      </c>
      <c r="AC977" s="7" t="s">
        <v>445</v>
      </c>
      <c r="AD977" s="7">
        <v>3.3690636831999998</v>
      </c>
    </row>
    <row r="978" spans="1:30" x14ac:dyDescent="0.25">
      <c r="A978" s="1">
        <v>103857</v>
      </c>
      <c r="B978" s="1">
        <v>20003000</v>
      </c>
      <c r="C978" s="1">
        <v>9214487</v>
      </c>
      <c r="D978" s="1">
        <v>271021</v>
      </c>
      <c r="E978" s="1" t="s">
        <v>499</v>
      </c>
      <c r="F978" s="1">
        <v>34203085</v>
      </c>
      <c r="G978" s="1">
        <v>1.83</v>
      </c>
      <c r="H978" s="1">
        <v>35.645960986205573</v>
      </c>
      <c r="I978" s="1">
        <v>-23.740524405290806</v>
      </c>
      <c r="J978" s="1">
        <v>1.848468476557716</v>
      </c>
      <c r="K978" s="1">
        <v>-33.922984474503899</v>
      </c>
      <c r="L978" s="1">
        <v>34.765907870989274</v>
      </c>
      <c r="M978" s="1">
        <v>57.904998779296875</v>
      </c>
      <c r="N978" s="1">
        <v>0.96924583435058598</v>
      </c>
      <c r="O978" s="1">
        <v>0.9329846751933194</v>
      </c>
      <c r="P978" s="1">
        <v>0.90429150994405927</v>
      </c>
      <c r="Q978" s="1">
        <v>0.97180868148803712</v>
      </c>
      <c r="R978" s="1">
        <v>0.96533690096206171</v>
      </c>
      <c r="S978" s="1">
        <v>0.93812278091568901</v>
      </c>
      <c r="T978" s="1">
        <v>0.90429150994405927</v>
      </c>
      <c r="U978" s="1">
        <v>0.93812278091568901</v>
      </c>
      <c r="V978" s="1">
        <v>406.790663</v>
      </c>
      <c r="W978" s="1">
        <v>255.106009</v>
      </c>
      <c r="X978" s="1">
        <v>262.000766</v>
      </c>
      <c r="Y978" s="1">
        <v>74463.375599999999</v>
      </c>
      <c r="Z978" s="7">
        <v>5.6355292353999999</v>
      </c>
      <c r="AA978" s="7">
        <v>5.4717065185999996</v>
      </c>
      <c r="AB978" s="7" t="s">
        <v>444</v>
      </c>
      <c r="AC978" s="7" t="s">
        <v>445</v>
      </c>
      <c r="AD978" s="7">
        <v>5.9842047203000002</v>
      </c>
    </row>
    <row r="979" spans="1:30" x14ac:dyDescent="0.25">
      <c r="A979" s="1">
        <v>105955</v>
      </c>
      <c r="B979" s="1">
        <v>20004000</v>
      </c>
      <c r="C979" s="1">
        <v>9214487</v>
      </c>
      <c r="D979" s="1">
        <v>271030</v>
      </c>
      <c r="E979" s="1" t="s">
        <v>499</v>
      </c>
      <c r="F979" s="1">
        <v>34203085</v>
      </c>
      <c r="G979" s="1">
        <v>1.83</v>
      </c>
      <c r="H979" s="1">
        <v>26.714473943515443</v>
      </c>
      <c r="I979" s="1">
        <v>-20.48019138705267</v>
      </c>
      <c r="J979" s="1">
        <v>-1.8464410716335027</v>
      </c>
      <c r="K979" s="1">
        <v>-26.423847379630789</v>
      </c>
      <c r="L979" s="1">
        <v>27.690769758463738</v>
      </c>
      <c r="M979" s="1">
        <v>57.904998779296875</v>
      </c>
      <c r="N979" s="1">
        <v>0.96924583435058598</v>
      </c>
      <c r="O979" s="1">
        <v>0.9329846751933194</v>
      </c>
      <c r="P979" s="1">
        <v>0.90429150994405927</v>
      </c>
      <c r="Q979" s="1">
        <v>0.97180868148803712</v>
      </c>
      <c r="R979" s="1">
        <v>0.96533690096206171</v>
      </c>
      <c r="S979" s="1">
        <v>0.93812278091568901</v>
      </c>
      <c r="T979" s="1">
        <v>0.90429150994405927</v>
      </c>
      <c r="U979" s="1">
        <v>0.93812278091568901</v>
      </c>
      <c r="V979" s="1">
        <v>406.790663</v>
      </c>
      <c r="W979" s="1">
        <v>255.106009</v>
      </c>
      <c r="X979" s="1">
        <v>262.000766</v>
      </c>
      <c r="Y979" s="1">
        <v>74463.375599999999</v>
      </c>
      <c r="Z979" s="7">
        <v>7.3309420462999997</v>
      </c>
      <c r="AA979" s="7">
        <v>7.6354011147999996</v>
      </c>
      <c r="AB979" s="7" t="s">
        <v>444</v>
      </c>
      <c r="AC979" s="7">
        <v>127.31444877</v>
      </c>
      <c r="AD979" s="7">
        <v>7.9663350264000004</v>
      </c>
    </row>
    <row r="980" spans="1:30" x14ac:dyDescent="0.25">
      <c r="A980" s="1">
        <v>108053</v>
      </c>
      <c r="B980" s="1">
        <v>20005000</v>
      </c>
      <c r="C980" s="1">
        <v>9214476</v>
      </c>
      <c r="D980" s="1">
        <v>271038</v>
      </c>
      <c r="E980" s="1" t="s">
        <v>497</v>
      </c>
      <c r="F980" s="1">
        <v>34203085</v>
      </c>
      <c r="G980" s="1">
        <v>1.83</v>
      </c>
      <c r="H980" s="1">
        <v>73.270515414743201</v>
      </c>
      <c r="I980" s="1">
        <v>-30.024386720911625</v>
      </c>
      <c r="J980" s="1">
        <v>18.679866070881097</v>
      </c>
      <c r="K980" s="1">
        <v>-69.988310605092877</v>
      </c>
      <c r="L980" s="1">
        <v>65.945603705299547</v>
      </c>
      <c r="M980" s="1">
        <v>29.722499847412109</v>
      </c>
      <c r="N980" s="1">
        <v>0.99273125012715657</v>
      </c>
      <c r="O980" s="1">
        <v>0.9329846751933194</v>
      </c>
      <c r="P980" s="1">
        <v>0.92620304295414313</v>
      </c>
      <c r="Q980" s="1">
        <v>0.99333697928322695</v>
      </c>
      <c r="R980" s="1">
        <v>0.96533690096206171</v>
      </c>
      <c r="S980" s="1">
        <v>0.95890484119228603</v>
      </c>
      <c r="T980" s="1">
        <v>0.92620304295414313</v>
      </c>
      <c r="U980" s="1">
        <v>0.95890484119228603</v>
      </c>
      <c r="V980" s="1">
        <v>406.790663</v>
      </c>
      <c r="W980" s="1">
        <v>255.106009</v>
      </c>
      <c r="X980" s="1">
        <v>262.000766</v>
      </c>
      <c r="Y980" s="1">
        <v>74463.375599999999</v>
      </c>
      <c r="Z980" s="7">
        <v>2.5829524415999998</v>
      </c>
      <c r="AA980" s="7">
        <v>2.2247618359999999</v>
      </c>
      <c r="AB980" s="7" t="s">
        <v>444</v>
      </c>
      <c r="AC980" s="7" t="s">
        <v>445</v>
      </c>
      <c r="AD980" s="7">
        <v>2.4672348086000002</v>
      </c>
    </row>
    <row r="981" spans="1:30" x14ac:dyDescent="0.25">
      <c r="A981" s="1">
        <v>110151</v>
      </c>
      <c r="B981" s="1">
        <v>20006000</v>
      </c>
      <c r="C981" s="1">
        <v>9214476</v>
      </c>
      <c r="D981" s="1">
        <v>271045</v>
      </c>
      <c r="E981" s="1" t="s">
        <v>497</v>
      </c>
      <c r="F981" s="1">
        <v>34203085</v>
      </c>
      <c r="G981" s="1">
        <v>1.83</v>
      </c>
      <c r="H981" s="1">
        <v>60.648471743462807</v>
      </c>
      <c r="I981" s="1">
        <v>-27.739311856256194</v>
      </c>
      <c r="J981" s="1">
        <v>11.952631126040778</v>
      </c>
      <c r="K981" s="1">
        <v>-58.564153304861577</v>
      </c>
      <c r="L981" s="1">
        <v>55.643849291353007</v>
      </c>
      <c r="M981" s="1">
        <v>29.722499847412109</v>
      </c>
      <c r="N981" s="1">
        <v>0.99273125012715657</v>
      </c>
      <c r="O981" s="1">
        <v>0.9329846751933194</v>
      </c>
      <c r="P981" s="1">
        <v>0.92620304295414313</v>
      </c>
      <c r="Q981" s="1">
        <v>0.99333697928322695</v>
      </c>
      <c r="R981" s="1">
        <v>0.96533690096206171</v>
      </c>
      <c r="S981" s="1">
        <v>0.95890484119228603</v>
      </c>
      <c r="T981" s="1">
        <v>0.92620304295414313</v>
      </c>
      <c r="U981" s="1">
        <v>0.95890484119228603</v>
      </c>
      <c r="V981" s="1">
        <v>406.790663</v>
      </c>
      <c r="W981" s="1">
        <v>255.106009</v>
      </c>
      <c r="X981" s="1">
        <v>262.000766</v>
      </c>
      <c r="Y981" s="1">
        <v>74463.375599999999</v>
      </c>
      <c r="Z981" s="7">
        <v>3.2462907368999998</v>
      </c>
      <c r="AA981" s="7">
        <v>2.8958930872000002</v>
      </c>
      <c r="AB981" s="7" t="s">
        <v>444</v>
      </c>
      <c r="AC981" s="7" t="s">
        <v>445</v>
      </c>
      <c r="AD981" s="7">
        <v>3.1435911394999998</v>
      </c>
    </row>
    <row r="982" spans="1:30" x14ac:dyDescent="0.25">
      <c r="A982" s="1">
        <v>112249</v>
      </c>
      <c r="B982" s="1">
        <v>20007000</v>
      </c>
      <c r="C982" s="1">
        <v>9214487</v>
      </c>
      <c r="D982" s="1">
        <v>271053</v>
      </c>
      <c r="E982" s="1" t="s">
        <v>499</v>
      </c>
      <c r="F982" s="1">
        <v>34203085</v>
      </c>
      <c r="G982" s="1">
        <v>1.83</v>
      </c>
      <c r="H982" s="1">
        <v>35.555677497369707</v>
      </c>
      <c r="I982" s="1">
        <v>-23.542503688198568</v>
      </c>
      <c r="J982" s="1">
        <v>2.1750440415309731</v>
      </c>
      <c r="K982" s="1">
        <v>-34.010229396023817</v>
      </c>
      <c r="L982" s="1">
        <v>34.527492175878947</v>
      </c>
      <c r="M982" s="1">
        <v>57.904998779296875</v>
      </c>
      <c r="N982" s="1">
        <v>0.96924583435058598</v>
      </c>
      <c r="O982" s="1">
        <v>0.9329846751933194</v>
      </c>
      <c r="P982" s="1">
        <v>0.90429150994405927</v>
      </c>
      <c r="Q982" s="1">
        <v>0.97180868148803712</v>
      </c>
      <c r="R982" s="1">
        <v>0.96533690096206171</v>
      </c>
      <c r="S982" s="1">
        <v>0.93812278091568901</v>
      </c>
      <c r="T982" s="1">
        <v>0.90429150994405927</v>
      </c>
      <c r="U982" s="1">
        <v>0.93812278091568901</v>
      </c>
      <c r="V982" s="1">
        <v>406.790663</v>
      </c>
      <c r="W982" s="1">
        <v>255.106009</v>
      </c>
      <c r="X982" s="1">
        <v>262.000766</v>
      </c>
      <c r="Y982" s="1">
        <v>74463.375599999999</v>
      </c>
      <c r="Z982" s="7">
        <v>5.6813482108000004</v>
      </c>
      <c r="AA982" s="7">
        <v>5.4881395690000003</v>
      </c>
      <c r="AB982" s="7" t="s">
        <v>444</v>
      </c>
      <c r="AC982" s="7" t="s">
        <v>445</v>
      </c>
      <c r="AD982" s="7">
        <v>5.9662884519999997</v>
      </c>
    </row>
    <row r="983" spans="1:30" x14ac:dyDescent="0.25">
      <c r="A983" s="1">
        <v>114347</v>
      </c>
      <c r="B983" s="1">
        <v>20008000</v>
      </c>
      <c r="C983" s="1">
        <v>9214487</v>
      </c>
      <c r="D983" s="1">
        <v>271062</v>
      </c>
      <c r="E983" s="1" t="s">
        <v>499</v>
      </c>
      <c r="F983" s="1">
        <v>34203085</v>
      </c>
      <c r="G983" s="1">
        <v>1.83</v>
      </c>
      <c r="H983" s="1">
        <v>31.368182421316703</v>
      </c>
      <c r="I983" s="1">
        <v>-23.683708190975935</v>
      </c>
      <c r="J983" s="1">
        <v>-1.5682707998896945</v>
      </c>
      <c r="K983" s="1">
        <v>-31.315353618062389</v>
      </c>
      <c r="L983" s="1">
        <v>32.190778940083966</v>
      </c>
      <c r="M983" s="1">
        <v>57.904998779296875</v>
      </c>
      <c r="N983" s="1">
        <v>0.96924583435058598</v>
      </c>
      <c r="O983" s="1">
        <v>0.9329846751933194</v>
      </c>
      <c r="P983" s="1">
        <v>0.90429150994405927</v>
      </c>
      <c r="Q983" s="1">
        <v>0.97180868148803712</v>
      </c>
      <c r="R983" s="1">
        <v>0.96533690096206171</v>
      </c>
      <c r="S983" s="1">
        <v>0.93812278091568901</v>
      </c>
      <c r="T983" s="1">
        <v>0.90429150994405927</v>
      </c>
      <c r="U983" s="1">
        <v>0.93812278091568901</v>
      </c>
      <c r="V983" s="1">
        <v>406.790663</v>
      </c>
      <c r="W983" s="1">
        <v>255.106009</v>
      </c>
      <c r="X983" s="1">
        <v>262.000766</v>
      </c>
      <c r="Y983" s="1">
        <v>74463.375599999999</v>
      </c>
      <c r="Z983" s="7">
        <v>6.1663440796</v>
      </c>
      <c r="AA983" s="7">
        <v>6.3542736705999996</v>
      </c>
      <c r="AB983" s="7" t="s">
        <v>444</v>
      </c>
      <c r="AC983" s="7">
        <v>150.07408000999999</v>
      </c>
      <c r="AD983" s="7">
        <v>6.5657797508</v>
      </c>
    </row>
    <row r="984" spans="1:30" x14ac:dyDescent="0.25">
      <c r="A984" s="1">
        <v>117529</v>
      </c>
      <c r="B984" s="1">
        <v>20009000</v>
      </c>
      <c r="C984" s="1">
        <v>9214475</v>
      </c>
      <c r="D984" s="1">
        <v>271072</v>
      </c>
      <c r="E984" s="1" t="s">
        <v>501</v>
      </c>
      <c r="F984" s="1">
        <v>34203085</v>
      </c>
      <c r="G984" s="1">
        <v>1.83</v>
      </c>
      <c r="H984" s="1">
        <v>56.806245706060068</v>
      </c>
      <c r="I984" s="1">
        <v>-11.501754926190564</v>
      </c>
      <c r="J984" s="1">
        <v>24.895451740413638</v>
      </c>
      <c r="K984" s="1">
        <v>-54.201630471670242</v>
      </c>
      <c r="L984" s="1">
        <v>49.467655838536359</v>
      </c>
      <c r="M984" s="1">
        <v>10.050000190734863</v>
      </c>
      <c r="N984" s="1">
        <v>1</v>
      </c>
      <c r="O984" s="1">
        <v>0.9329846751933194</v>
      </c>
      <c r="P984" s="1">
        <v>0.9329846751933194</v>
      </c>
      <c r="Q984" s="1">
        <v>1</v>
      </c>
      <c r="R984" s="1">
        <v>0.96533690096206171</v>
      </c>
      <c r="S984" s="1">
        <v>0.96533690096206171</v>
      </c>
      <c r="T984" s="1">
        <v>0.9329846751933194</v>
      </c>
      <c r="U984" s="1">
        <v>0.96533690096206171</v>
      </c>
      <c r="V984" s="1">
        <v>406.790663</v>
      </c>
      <c r="W984" s="1">
        <v>255.106009</v>
      </c>
      <c r="X984" s="1">
        <v>262.000766</v>
      </c>
      <c r="Y984" s="1">
        <v>74463.375599999999</v>
      </c>
      <c r="Z984" s="7">
        <v>3.8114266364999998</v>
      </c>
      <c r="AA984" s="7">
        <v>3.1898561327000001</v>
      </c>
      <c r="AB984" s="7" t="s">
        <v>444</v>
      </c>
      <c r="AC984" s="7" t="s">
        <v>445</v>
      </c>
      <c r="AD984" s="7">
        <v>3.5098772387000001</v>
      </c>
    </row>
    <row r="985" spans="1:30" x14ac:dyDescent="0.25">
      <c r="A985" s="1">
        <v>117530</v>
      </c>
      <c r="B985" s="1">
        <v>20009000</v>
      </c>
      <c r="C985" s="1">
        <v>9214476</v>
      </c>
      <c r="D985" s="1">
        <v>271073</v>
      </c>
      <c r="E985" s="1" t="s">
        <v>497</v>
      </c>
      <c r="F985" s="1">
        <v>34203085</v>
      </c>
      <c r="G985" s="1">
        <v>1.83</v>
      </c>
      <c r="H985" s="1">
        <v>63.619630919583344</v>
      </c>
      <c r="I985" s="1">
        <v>-28.425873560132196</v>
      </c>
      <c r="J985" s="1">
        <v>12.471726077437388</v>
      </c>
      <c r="K985" s="1">
        <v>-60.366915309790855</v>
      </c>
      <c r="L985" s="1">
        <v>58.392535571103835</v>
      </c>
      <c r="M985" s="1">
        <v>29.722499847412109</v>
      </c>
      <c r="N985" s="1">
        <v>0.99273125012715657</v>
      </c>
      <c r="O985" s="1">
        <v>0.9329846751933194</v>
      </c>
      <c r="P985" s="1">
        <v>0.92620304295414313</v>
      </c>
      <c r="Q985" s="1">
        <v>0.99333697928322695</v>
      </c>
      <c r="R985" s="1">
        <v>0.96533690096206171</v>
      </c>
      <c r="S985" s="1">
        <v>0.95890484119228603</v>
      </c>
      <c r="T985" s="1">
        <v>0.92620304295414313</v>
      </c>
      <c r="U985" s="1">
        <v>0.95890484119228603</v>
      </c>
      <c r="V985" s="1">
        <v>406.790663</v>
      </c>
      <c r="W985" s="1">
        <v>255.106009</v>
      </c>
      <c r="X985" s="1">
        <v>262.000766</v>
      </c>
      <c r="Y985" s="1">
        <v>74463.375599999999</v>
      </c>
      <c r="Z985" s="7">
        <v>3.0464069507999998</v>
      </c>
      <c r="AA985" s="7">
        <v>2.7139473837999999</v>
      </c>
      <c r="AB985" s="7" t="s">
        <v>444</v>
      </c>
      <c r="AC985" s="7" t="s">
        <v>445</v>
      </c>
      <c r="AD985" s="7">
        <v>3.0198493741000001</v>
      </c>
    </row>
    <row r="986" spans="1:30" x14ac:dyDescent="0.25">
      <c r="A986" s="1">
        <v>121725</v>
      </c>
      <c r="B986" s="1">
        <v>20010000</v>
      </c>
      <c r="C986" s="1">
        <v>9214475</v>
      </c>
      <c r="D986" s="1">
        <v>271082</v>
      </c>
      <c r="E986" s="1" t="s">
        <v>501</v>
      </c>
      <c r="F986" s="1">
        <v>34203085</v>
      </c>
      <c r="G986" s="1">
        <v>1.83</v>
      </c>
      <c r="H986" s="1">
        <v>50.896406762802137</v>
      </c>
      <c r="I986" s="1">
        <v>-17.883236399481937</v>
      </c>
      <c r="J986" s="1">
        <v>13.96727597100346</v>
      </c>
      <c r="K986" s="1">
        <v>-47.745191757680459</v>
      </c>
      <c r="L986" s="1">
        <v>45.553883680810394</v>
      </c>
      <c r="M986" s="1">
        <v>10.050000190734863</v>
      </c>
      <c r="N986" s="1">
        <v>1</v>
      </c>
      <c r="O986" s="1">
        <v>0.9329846751933194</v>
      </c>
      <c r="P986" s="1">
        <v>0.9329846751933194</v>
      </c>
      <c r="Q986" s="1">
        <v>1</v>
      </c>
      <c r="R986" s="1">
        <v>0.96533690096206171</v>
      </c>
      <c r="S986" s="1">
        <v>0.96533690096206171</v>
      </c>
      <c r="T986" s="1">
        <v>0.9329846751933194</v>
      </c>
      <c r="U986" s="1">
        <v>0.96533690096206171</v>
      </c>
      <c r="V986" s="1">
        <v>406.790663</v>
      </c>
      <c r="W986" s="1">
        <v>255.106009</v>
      </c>
      <c r="X986" s="1">
        <v>262.000766</v>
      </c>
      <c r="Y986" s="1">
        <v>74463.375599999999</v>
      </c>
      <c r="Z986" s="7">
        <v>4.2248014377000001</v>
      </c>
      <c r="AA986" s="7">
        <v>3.6763614974999999</v>
      </c>
      <c r="AB986" s="7" t="s">
        <v>444</v>
      </c>
      <c r="AC986" s="7" t="s">
        <v>445</v>
      </c>
      <c r="AD986" s="7">
        <v>4.1197343768000003</v>
      </c>
    </row>
    <row r="987" spans="1:30" x14ac:dyDescent="0.25">
      <c r="A987" s="1">
        <v>121726</v>
      </c>
      <c r="B987" s="1">
        <v>20010000</v>
      </c>
      <c r="C987" s="1">
        <v>9214476</v>
      </c>
      <c r="D987" s="1">
        <v>271083</v>
      </c>
      <c r="E987" s="1" t="s">
        <v>497</v>
      </c>
      <c r="F987" s="1">
        <v>34203085</v>
      </c>
      <c r="G987" s="1">
        <v>1.83</v>
      </c>
      <c r="H987" s="1">
        <v>57.71534146210022</v>
      </c>
      <c r="I987" s="1">
        <v>-34.746685840793816</v>
      </c>
      <c r="J987" s="1">
        <v>1.5380013433859037</v>
      </c>
      <c r="K987" s="1">
        <v>-53.971145267297338</v>
      </c>
      <c r="L987" s="1">
        <v>56.96397183750998</v>
      </c>
      <c r="M987" s="1">
        <v>29.722499847412109</v>
      </c>
      <c r="N987" s="1">
        <v>0.99273125012715657</v>
      </c>
      <c r="O987" s="1">
        <v>0.9329846751933194</v>
      </c>
      <c r="P987" s="1">
        <v>0.92620304295414313</v>
      </c>
      <c r="Q987" s="1">
        <v>0.99333697928322695</v>
      </c>
      <c r="R987" s="1">
        <v>0.96533690096206171</v>
      </c>
      <c r="S987" s="1">
        <v>0.95890484119228603</v>
      </c>
      <c r="T987" s="1">
        <v>0.92620304295414313</v>
      </c>
      <c r="U987" s="1">
        <v>0.95890484119228603</v>
      </c>
      <c r="V987" s="1">
        <v>406.790663</v>
      </c>
      <c r="W987" s="1">
        <v>255.106009</v>
      </c>
      <c r="X987" s="1">
        <v>262.000766</v>
      </c>
      <c r="Y987" s="1">
        <v>74463.375599999999</v>
      </c>
      <c r="Z987" s="7">
        <v>3.1478842537</v>
      </c>
      <c r="AA987" s="7">
        <v>3.0938848462999999</v>
      </c>
      <c r="AB987" s="7" t="s">
        <v>444</v>
      </c>
      <c r="AC987" s="7" t="s">
        <v>445</v>
      </c>
      <c r="AD987" s="7">
        <v>3.4962156264000002</v>
      </c>
    </row>
    <row r="988" spans="1:30" x14ac:dyDescent="0.25">
      <c r="A988" s="1">
        <v>124837</v>
      </c>
      <c r="B988" s="1">
        <v>20011000</v>
      </c>
      <c r="C988" s="1">
        <v>9214487</v>
      </c>
      <c r="D988" s="1">
        <v>271089</v>
      </c>
      <c r="E988" s="1" t="s">
        <v>499</v>
      </c>
      <c r="F988" s="1">
        <v>34203085</v>
      </c>
      <c r="G988" s="1">
        <v>1.83</v>
      </c>
      <c r="H988" s="1">
        <v>37.382013747377314</v>
      </c>
      <c r="I988" s="1">
        <v>-23.809320142352128</v>
      </c>
      <c r="J988" s="1">
        <v>2.955314577339017</v>
      </c>
      <c r="K988" s="1">
        <v>-35.474369279800989</v>
      </c>
      <c r="L988" s="1">
        <v>36.002466712808754</v>
      </c>
      <c r="M988" s="1">
        <v>57.904998779296875</v>
      </c>
      <c r="N988" s="1">
        <v>0.96924583435058598</v>
      </c>
      <c r="O988" s="1">
        <v>0.9329846751933194</v>
      </c>
      <c r="P988" s="1">
        <v>0.90429150994405927</v>
      </c>
      <c r="Q988" s="1">
        <v>0.97180868148803712</v>
      </c>
      <c r="R988" s="1">
        <v>0.96533690096206171</v>
      </c>
      <c r="S988" s="1">
        <v>0.93812278091568901</v>
      </c>
      <c r="T988" s="1">
        <v>0.90429150994405927</v>
      </c>
      <c r="U988" s="1">
        <v>0.93812278091568901</v>
      </c>
      <c r="V988" s="1">
        <v>406.790663</v>
      </c>
      <c r="W988" s="1">
        <v>255.106009</v>
      </c>
      <c r="X988" s="1">
        <v>262.000766</v>
      </c>
      <c r="Y988" s="1">
        <v>74463.375599999999</v>
      </c>
      <c r="Z988" s="7">
        <v>5.4076220085999998</v>
      </c>
      <c r="AA988" s="7">
        <v>5.1711549205000003</v>
      </c>
      <c r="AB988" s="7" t="s">
        <v>444</v>
      </c>
      <c r="AC988" s="7" t="s">
        <v>445</v>
      </c>
      <c r="AD988" s="7">
        <v>5.6787676032999999</v>
      </c>
    </row>
    <row r="989" spans="1:30" x14ac:dyDescent="0.25">
      <c r="A989" s="1">
        <v>126935</v>
      </c>
      <c r="B989" s="1">
        <v>20012000</v>
      </c>
      <c r="C989" s="1">
        <v>9214476</v>
      </c>
      <c r="D989" s="1">
        <v>271098</v>
      </c>
      <c r="E989" s="1" t="s">
        <v>497</v>
      </c>
      <c r="F989" s="1">
        <v>34203085</v>
      </c>
      <c r="G989" s="1">
        <v>1.83</v>
      </c>
      <c r="H989" s="1">
        <v>57.94996741643142</v>
      </c>
      <c r="I989" s="1">
        <v>-30.491065868669224</v>
      </c>
      <c r="J989" s="1">
        <v>7.0071108460036751</v>
      </c>
      <c r="K989" s="1">
        <v>-55.625028136752732</v>
      </c>
      <c r="L989" s="1">
        <v>54.78433780031704</v>
      </c>
      <c r="M989" s="1">
        <v>29.722499847412109</v>
      </c>
      <c r="N989" s="1">
        <v>0.99273125012715657</v>
      </c>
      <c r="O989" s="1">
        <v>0.9329846751933194</v>
      </c>
      <c r="P989" s="1">
        <v>0.92620304295414313</v>
      </c>
      <c r="Q989" s="1">
        <v>0.99333697928322695</v>
      </c>
      <c r="R989" s="1">
        <v>0.96533690096206171</v>
      </c>
      <c r="S989" s="1">
        <v>0.95890484119228603</v>
      </c>
      <c r="T989" s="1">
        <v>0.92620304295414313</v>
      </c>
      <c r="U989" s="1">
        <v>0.95890484119228603</v>
      </c>
      <c r="V989" s="1">
        <v>406.790663</v>
      </c>
      <c r="W989" s="1">
        <v>255.106009</v>
      </c>
      <c r="X989" s="1">
        <v>262.000766</v>
      </c>
      <c r="Y989" s="1">
        <v>74463.375599999999</v>
      </c>
      <c r="Z989" s="7">
        <v>3.3129107935</v>
      </c>
      <c r="AA989" s="7">
        <v>3.0773096576999999</v>
      </c>
      <c r="AB989" s="7" t="s">
        <v>444</v>
      </c>
      <c r="AC989" s="7" t="s">
        <v>445</v>
      </c>
      <c r="AD989" s="7">
        <v>3.3625309478999998</v>
      </c>
    </row>
    <row r="990" spans="1:30" x14ac:dyDescent="0.25">
      <c r="A990" s="1">
        <v>129033</v>
      </c>
      <c r="B990" s="1">
        <v>20013000</v>
      </c>
      <c r="C990" s="1">
        <v>9214476</v>
      </c>
      <c r="D990" s="1">
        <v>271107</v>
      </c>
      <c r="E990" s="1" t="s">
        <v>497</v>
      </c>
      <c r="F990" s="1">
        <v>34203085</v>
      </c>
      <c r="G990" s="1">
        <v>1.83</v>
      </c>
      <c r="H990" s="1">
        <v>84.780461418333999</v>
      </c>
      <c r="I990" s="1">
        <v>-47.36492052324413</v>
      </c>
      <c r="J990" s="1">
        <v>10.898963923743842</v>
      </c>
      <c r="K990" s="1">
        <v>-78.80654460242522</v>
      </c>
      <c r="L990" s="1">
        <v>79.89295303249213</v>
      </c>
      <c r="M990" s="1">
        <v>29.722499847412109</v>
      </c>
      <c r="N990" s="1">
        <v>0.99273125012715657</v>
      </c>
      <c r="O990" s="1">
        <v>0.9329846751933194</v>
      </c>
      <c r="P990" s="1">
        <v>0.92620304295414313</v>
      </c>
      <c r="Q990" s="1">
        <v>0.99333697928322695</v>
      </c>
      <c r="R990" s="1">
        <v>0.96533690096206171</v>
      </c>
      <c r="S990" s="1">
        <v>0.95890484119228603</v>
      </c>
      <c r="T990" s="1">
        <v>0.92620304295414313</v>
      </c>
      <c r="U990" s="1">
        <v>0.95890484119228603</v>
      </c>
      <c r="V990" s="1">
        <v>406.790663</v>
      </c>
      <c r="W990" s="1">
        <v>255.106009</v>
      </c>
      <c r="X990" s="1">
        <v>262.000766</v>
      </c>
      <c r="Y990" s="1">
        <v>74463.375599999999</v>
      </c>
      <c r="Z990" s="7">
        <v>1.9574568575</v>
      </c>
      <c r="AA990" s="7">
        <v>1.7869624422999999</v>
      </c>
      <c r="AB990" s="7" t="s">
        <v>444</v>
      </c>
      <c r="AC990" s="7" t="s">
        <v>445</v>
      </c>
      <c r="AD990" s="7">
        <v>2.0792608398999999</v>
      </c>
    </row>
    <row r="991" spans="1:30" x14ac:dyDescent="0.25">
      <c r="A991" s="1">
        <v>131131</v>
      </c>
      <c r="B991" s="1">
        <v>20014000</v>
      </c>
      <c r="C991" s="1">
        <v>9214487</v>
      </c>
      <c r="D991" s="1">
        <v>271114</v>
      </c>
      <c r="E991" s="1" t="s">
        <v>499</v>
      </c>
      <c r="F991" s="1">
        <v>34203085</v>
      </c>
      <c r="G991" s="1">
        <v>1.83</v>
      </c>
      <c r="H991" s="1">
        <v>41.433651794832457</v>
      </c>
      <c r="I991" s="1">
        <v>-23.857683551805643</v>
      </c>
      <c r="J991" s="1">
        <v>5.80108352684762</v>
      </c>
      <c r="K991" s="1">
        <v>-39.463633279419682</v>
      </c>
      <c r="L991" s="1">
        <v>38.866736790981335</v>
      </c>
      <c r="M991" s="1">
        <v>57.904998779296875</v>
      </c>
      <c r="N991" s="1">
        <v>0.96924583435058598</v>
      </c>
      <c r="O991" s="1">
        <v>0.9329846751933194</v>
      </c>
      <c r="P991" s="1">
        <v>0.90429150994405927</v>
      </c>
      <c r="Q991" s="1">
        <v>0.97180868148803712</v>
      </c>
      <c r="R991" s="1">
        <v>0.96533690096206171</v>
      </c>
      <c r="S991" s="1">
        <v>0.93812278091568901</v>
      </c>
      <c r="T991" s="1">
        <v>0.90429150994405927</v>
      </c>
      <c r="U991" s="1">
        <v>0.93812278091568901</v>
      </c>
      <c r="V991" s="1">
        <v>406.790663</v>
      </c>
      <c r="W991" s="1">
        <v>255.106009</v>
      </c>
      <c r="X991" s="1">
        <v>262.000766</v>
      </c>
      <c r="Y991" s="1">
        <v>74463.375599999999</v>
      </c>
      <c r="Z991" s="7">
        <v>4.9354146276000002</v>
      </c>
      <c r="AA991" s="7">
        <v>4.5677013269</v>
      </c>
      <c r="AB991" s="7" t="s">
        <v>444</v>
      </c>
      <c r="AC991" s="7" t="s">
        <v>445</v>
      </c>
      <c r="AD991" s="7">
        <v>5.0036303960000001</v>
      </c>
    </row>
    <row r="992" spans="1:30" x14ac:dyDescent="0.25">
      <c r="A992" s="1">
        <v>133229</v>
      </c>
      <c r="B992" s="1">
        <v>20015000</v>
      </c>
      <c r="C992" s="1">
        <v>9214487</v>
      </c>
      <c r="D992" s="1">
        <v>271121</v>
      </c>
      <c r="E992" s="1" t="s">
        <v>499</v>
      </c>
      <c r="F992" s="1">
        <v>34203085</v>
      </c>
      <c r="G992" s="1">
        <v>1.83</v>
      </c>
      <c r="H992" s="1">
        <v>29.697424968359208</v>
      </c>
      <c r="I992" s="1">
        <v>-20.432850290776855</v>
      </c>
      <c r="J992" s="1">
        <v>0.73103333469774423</v>
      </c>
      <c r="K992" s="1">
        <v>-29.027104343532869</v>
      </c>
      <c r="L992" s="1">
        <v>29.345408007695969</v>
      </c>
      <c r="M992" s="1">
        <v>57.904998779296875</v>
      </c>
      <c r="N992" s="1">
        <v>0.96924583435058598</v>
      </c>
      <c r="O992" s="1">
        <v>0.9329846751933194</v>
      </c>
      <c r="P992" s="1">
        <v>0.90429150994405927</v>
      </c>
      <c r="Q992" s="1">
        <v>0.97180868148803712</v>
      </c>
      <c r="R992" s="1">
        <v>0.96533690096206171</v>
      </c>
      <c r="S992" s="1">
        <v>0.93812278091568901</v>
      </c>
      <c r="T992" s="1">
        <v>0.90429150994405927</v>
      </c>
      <c r="U992" s="1">
        <v>0.93812278091568901</v>
      </c>
      <c r="V992" s="1">
        <v>406.790663</v>
      </c>
      <c r="W992" s="1">
        <v>255.106009</v>
      </c>
      <c r="X992" s="1">
        <v>262.000766</v>
      </c>
      <c r="Y992" s="1">
        <v>74463.375599999999</v>
      </c>
      <c r="Z992" s="7">
        <v>6.8612026117999996</v>
      </c>
      <c r="AA992" s="7">
        <v>6.7680202347999998</v>
      </c>
      <c r="AB992" s="7" t="s">
        <v>444</v>
      </c>
      <c r="AC992" s="7" t="s">
        <v>445</v>
      </c>
      <c r="AD992" s="7">
        <v>7.1622012821999999</v>
      </c>
    </row>
    <row r="993" spans="1:30" x14ac:dyDescent="0.25">
      <c r="A993" s="1">
        <v>135327</v>
      </c>
      <c r="B993" s="1">
        <v>20016000</v>
      </c>
      <c r="C993" s="1">
        <v>9214487</v>
      </c>
      <c r="D993" s="1">
        <v>271128</v>
      </c>
      <c r="E993" s="1" t="s">
        <v>499</v>
      </c>
      <c r="F993" s="1">
        <v>34203085</v>
      </c>
      <c r="G993" s="1">
        <v>1.83</v>
      </c>
      <c r="H993" s="1">
        <v>39.346209717352458</v>
      </c>
      <c r="I993" s="1">
        <v>-22.884420959678955</v>
      </c>
      <c r="J993" s="1">
        <v>5.028998257154413</v>
      </c>
      <c r="K993" s="1">
        <v>-37.254760444055016</v>
      </c>
      <c r="L993" s="1">
        <v>37.09481594075617</v>
      </c>
      <c r="M993" s="1">
        <v>57.904998779296875</v>
      </c>
      <c r="N993" s="1">
        <v>0.96924583435058598</v>
      </c>
      <c r="O993" s="1">
        <v>0.9329846751933194</v>
      </c>
      <c r="P993" s="1">
        <v>0.90429150994405927</v>
      </c>
      <c r="Q993" s="1">
        <v>0.97180868148803712</v>
      </c>
      <c r="R993" s="1">
        <v>0.96533690096206171</v>
      </c>
      <c r="S993" s="1">
        <v>0.93812278091568901</v>
      </c>
      <c r="T993" s="1">
        <v>0.90429150994405927</v>
      </c>
      <c r="U993" s="1">
        <v>0.93812278091568901</v>
      </c>
      <c r="V993" s="1">
        <v>406.790663</v>
      </c>
      <c r="W993" s="1">
        <v>255.106009</v>
      </c>
      <c r="X993" s="1">
        <v>262.000766</v>
      </c>
      <c r="Y993" s="1">
        <v>74463.375599999999</v>
      </c>
      <c r="Z993" s="7">
        <v>5.2189336224999998</v>
      </c>
      <c r="AA993" s="7">
        <v>4.8630856626999996</v>
      </c>
      <c r="AB993" s="7" t="s">
        <v>444</v>
      </c>
      <c r="AC993" s="7" t="s">
        <v>445</v>
      </c>
      <c r="AD993" s="7">
        <v>5.3595917801999997</v>
      </c>
    </row>
    <row r="994" spans="1:30" x14ac:dyDescent="0.25">
      <c r="A994" s="1">
        <v>137425</v>
      </c>
      <c r="B994" s="1">
        <v>20017000</v>
      </c>
      <c r="C994" s="1">
        <v>9214487</v>
      </c>
      <c r="D994" s="1">
        <v>271135</v>
      </c>
      <c r="E994" s="1" t="s">
        <v>499</v>
      </c>
      <c r="F994" s="1">
        <v>34203085</v>
      </c>
      <c r="G994" s="1">
        <v>1.83</v>
      </c>
      <c r="H994" s="1">
        <v>26.464480260924926</v>
      </c>
      <c r="I994" s="1">
        <v>-22.737306306494588</v>
      </c>
      <c r="J994" s="1">
        <v>-4.4847631636930707</v>
      </c>
      <c r="K994" s="1">
        <v>-26.099400490468618</v>
      </c>
      <c r="L994" s="1">
        <v>28.973611852386387</v>
      </c>
      <c r="M994" s="1">
        <v>57.904998779296875</v>
      </c>
      <c r="N994" s="1">
        <v>0.96924583435058598</v>
      </c>
      <c r="O994" s="1">
        <v>0.9329846751933194</v>
      </c>
      <c r="P994" s="1">
        <v>0.90429150994405927</v>
      </c>
      <c r="Q994" s="1">
        <v>0.97180868148803712</v>
      </c>
      <c r="R994" s="1">
        <v>0.96533690096206171</v>
      </c>
      <c r="S994" s="1">
        <v>0.93812278091568901</v>
      </c>
      <c r="T994" s="1">
        <v>0.90429150994405927</v>
      </c>
      <c r="U994" s="1">
        <v>0.93812278091568901</v>
      </c>
      <c r="V994" s="1">
        <v>406.790663</v>
      </c>
      <c r="W994" s="1">
        <v>255.106009</v>
      </c>
      <c r="X994" s="1">
        <v>262.000766</v>
      </c>
      <c r="Y994" s="1">
        <v>74463.375599999999</v>
      </c>
      <c r="Z994" s="7">
        <v>6.9620794000000004</v>
      </c>
      <c r="AA994" s="7">
        <v>7.7169744426999998</v>
      </c>
      <c r="AB994" s="7" t="s">
        <v>444</v>
      </c>
      <c r="AC994" s="7">
        <v>51.828891882000001</v>
      </c>
      <c r="AD994" s="7">
        <v>8.0777973378999999</v>
      </c>
    </row>
    <row r="995" spans="1:30" x14ac:dyDescent="0.25">
      <c r="A995" s="1">
        <v>139523</v>
      </c>
      <c r="B995" s="1">
        <v>20018000</v>
      </c>
      <c r="C995" s="1">
        <v>9214487</v>
      </c>
      <c r="D995" s="1">
        <v>271142</v>
      </c>
      <c r="E995" s="1" t="s">
        <v>499</v>
      </c>
      <c r="F995" s="1">
        <v>34203085</v>
      </c>
      <c r="G995" s="1">
        <v>1.83</v>
      </c>
      <c r="H995" s="1">
        <v>32.52387273664899</v>
      </c>
      <c r="I995" s="1">
        <v>-20.851938173614286</v>
      </c>
      <c r="J995" s="1">
        <v>2.3552599272130172</v>
      </c>
      <c r="K995" s="1">
        <v>-31.168304607513829</v>
      </c>
      <c r="L995" s="1">
        <v>31.4191168660731</v>
      </c>
      <c r="M995" s="1">
        <v>57.904998779296875</v>
      </c>
      <c r="N995" s="1">
        <v>0.96924583435058598</v>
      </c>
      <c r="O995" s="1">
        <v>0.9329846751933194</v>
      </c>
      <c r="P995" s="1">
        <v>0.90429150994405927</v>
      </c>
      <c r="Q995" s="1">
        <v>0.97180868148803712</v>
      </c>
      <c r="R995" s="1">
        <v>0.96533690096206171</v>
      </c>
      <c r="S995" s="1">
        <v>0.93812278091568901</v>
      </c>
      <c r="T995" s="1">
        <v>0.90429150994405927</v>
      </c>
      <c r="U995" s="1">
        <v>0.93812278091568901</v>
      </c>
      <c r="V995" s="1">
        <v>406.790663</v>
      </c>
      <c r="W995" s="1">
        <v>255.106009</v>
      </c>
      <c r="X995" s="1">
        <v>262.000766</v>
      </c>
      <c r="Y995" s="1">
        <v>74463.375599999999</v>
      </c>
      <c r="Z995" s="7">
        <v>6.3423514435000001</v>
      </c>
      <c r="AA995" s="7">
        <v>6.0929498445999997</v>
      </c>
      <c r="AB995" s="7" t="s">
        <v>444</v>
      </c>
      <c r="AC995" s="7" t="s">
        <v>445</v>
      </c>
      <c r="AD995" s="7">
        <v>6.6014743592</v>
      </c>
    </row>
    <row r="996" spans="1:30" x14ac:dyDescent="0.25">
      <c r="A996" s="1">
        <v>141621</v>
      </c>
      <c r="B996" s="1">
        <v>20019000</v>
      </c>
      <c r="C996" s="1">
        <v>9214487</v>
      </c>
      <c r="D996" s="1">
        <v>271150</v>
      </c>
      <c r="E996" s="1" t="s">
        <v>499</v>
      </c>
      <c r="F996" s="1">
        <v>34203085</v>
      </c>
      <c r="G996" s="1">
        <v>1.83</v>
      </c>
      <c r="H996" s="1">
        <v>31.851502808521388</v>
      </c>
      <c r="I996" s="1">
        <v>-21.757446499958604</v>
      </c>
      <c r="J996" s="1">
        <v>1.1399728410524403</v>
      </c>
      <c r="K996" s="1">
        <v>-30.502868434846768</v>
      </c>
      <c r="L996" s="1">
        <v>31.304199953462415</v>
      </c>
      <c r="M996" s="1">
        <v>57.904998779296875</v>
      </c>
      <c r="N996" s="1">
        <v>0.96924583435058598</v>
      </c>
      <c r="O996" s="1">
        <v>0.9329846751933194</v>
      </c>
      <c r="P996" s="1">
        <v>0.90429150994405927</v>
      </c>
      <c r="Q996" s="1">
        <v>0.97180868148803712</v>
      </c>
      <c r="R996" s="1">
        <v>0.96533690096206171</v>
      </c>
      <c r="S996" s="1">
        <v>0.93812278091568901</v>
      </c>
      <c r="T996" s="1">
        <v>0.90429150994405927</v>
      </c>
      <c r="U996" s="1">
        <v>0.93812278091568901</v>
      </c>
      <c r="V996" s="1">
        <v>406.790663</v>
      </c>
      <c r="W996" s="1">
        <v>255.106009</v>
      </c>
      <c r="X996" s="1">
        <v>262.000766</v>
      </c>
      <c r="Y996" s="1">
        <v>74463.375599999999</v>
      </c>
      <c r="Z996" s="7">
        <v>6.3693050267000002</v>
      </c>
      <c r="AA996" s="7">
        <v>6.2426786096000004</v>
      </c>
      <c r="AB996" s="7" t="s">
        <v>444</v>
      </c>
      <c r="AC996" s="7" t="s">
        <v>445</v>
      </c>
      <c r="AD996" s="7">
        <v>6.767304534</v>
      </c>
    </row>
    <row r="997" spans="1:30" x14ac:dyDescent="0.25">
      <c r="A997" s="1">
        <v>143719</v>
      </c>
      <c r="B997" s="1">
        <v>20020000</v>
      </c>
      <c r="C997" s="1">
        <v>9214487</v>
      </c>
      <c r="D997" s="1">
        <v>271158</v>
      </c>
      <c r="E997" s="1" t="s">
        <v>499</v>
      </c>
      <c r="F997" s="1">
        <v>34203085</v>
      </c>
      <c r="G997" s="1">
        <v>1.83</v>
      </c>
      <c r="H997" s="1">
        <v>31.918929896558655</v>
      </c>
      <c r="I997" s="1">
        <v>-21.468270655002996</v>
      </c>
      <c r="J997" s="1">
        <v>1.4282070951634358</v>
      </c>
      <c r="K997" s="1">
        <v>-30.577575938532068</v>
      </c>
      <c r="L997" s="1">
        <v>31.236289201385176</v>
      </c>
      <c r="M997" s="1">
        <v>57.904998779296875</v>
      </c>
      <c r="N997" s="1">
        <v>0.96924583435058598</v>
      </c>
      <c r="O997" s="1">
        <v>0.9329846751933194</v>
      </c>
      <c r="P997" s="1">
        <v>0.90429150994405927</v>
      </c>
      <c r="Q997" s="1">
        <v>0.97180868148803712</v>
      </c>
      <c r="R997" s="1">
        <v>0.96533690096206171</v>
      </c>
      <c r="S997" s="1">
        <v>0.93812278091568901</v>
      </c>
      <c r="T997" s="1">
        <v>0.90429150994405927</v>
      </c>
      <c r="U997" s="1">
        <v>0.93812278091568901</v>
      </c>
      <c r="V997" s="1">
        <v>406.790663</v>
      </c>
      <c r="W997" s="1">
        <v>255.106009</v>
      </c>
      <c r="X997" s="1">
        <v>262.000766</v>
      </c>
      <c r="Y997" s="1">
        <v>74463.375599999999</v>
      </c>
      <c r="Z997" s="7">
        <v>6.3853266175999996</v>
      </c>
      <c r="AA997" s="7">
        <v>6.2273788256999998</v>
      </c>
      <c r="AB997" s="7" t="s">
        <v>444</v>
      </c>
      <c r="AC997" s="7" t="s">
        <v>445</v>
      </c>
      <c r="AD997" s="7">
        <v>6.7483273615000003</v>
      </c>
    </row>
    <row r="998" spans="1:30" x14ac:dyDescent="0.25">
      <c r="A998" s="1">
        <v>145817</v>
      </c>
      <c r="B998" s="1">
        <v>20021000</v>
      </c>
      <c r="C998" s="1">
        <v>9214487</v>
      </c>
      <c r="D998" s="1">
        <v>271166</v>
      </c>
      <c r="E998" s="1" t="s">
        <v>499</v>
      </c>
      <c r="F998" s="1">
        <v>34203085</v>
      </c>
      <c r="G998" s="1">
        <v>1.83</v>
      </c>
      <c r="H998" s="1">
        <v>32.209675891336445</v>
      </c>
      <c r="I998" s="1">
        <v>-20.883807424494155</v>
      </c>
      <c r="J998" s="1">
        <v>2.1231437906866151</v>
      </c>
      <c r="K998" s="1">
        <v>-30.897306206524139</v>
      </c>
      <c r="L998" s="1">
        <v>31.209073376945515</v>
      </c>
      <c r="M998" s="1">
        <v>57.904998779296875</v>
      </c>
      <c r="N998" s="1">
        <v>0.96924583435058598</v>
      </c>
      <c r="O998" s="1">
        <v>0.9329846751933194</v>
      </c>
      <c r="P998" s="1">
        <v>0.90429150994405927</v>
      </c>
      <c r="Q998" s="1">
        <v>0.97180868148803712</v>
      </c>
      <c r="R998" s="1">
        <v>0.96533690096206171</v>
      </c>
      <c r="S998" s="1">
        <v>0.93812278091568901</v>
      </c>
      <c r="T998" s="1">
        <v>0.90429150994405927</v>
      </c>
      <c r="U998" s="1">
        <v>0.93812278091568901</v>
      </c>
      <c r="V998" s="1">
        <v>406.790663</v>
      </c>
      <c r="W998" s="1">
        <v>255.106009</v>
      </c>
      <c r="X998" s="1">
        <v>262.000766</v>
      </c>
      <c r="Y998" s="1">
        <v>74463.375599999999</v>
      </c>
      <c r="Z998" s="7">
        <v>6.3917669802999999</v>
      </c>
      <c r="AA998" s="7">
        <v>6.1621396891</v>
      </c>
      <c r="AB998" s="7" t="s">
        <v>444</v>
      </c>
      <c r="AC998" s="7" t="s">
        <v>445</v>
      </c>
      <c r="AD998" s="7">
        <v>6.6681464303000002</v>
      </c>
    </row>
    <row r="999" spans="1:30" x14ac:dyDescent="0.25">
      <c r="A999" s="1">
        <v>147915</v>
      </c>
      <c r="B999" s="1">
        <v>20022000</v>
      </c>
      <c r="C999" s="1">
        <v>9214476</v>
      </c>
      <c r="D999" s="1">
        <v>271178</v>
      </c>
      <c r="E999" s="1" t="s">
        <v>497</v>
      </c>
      <c r="F999" s="1">
        <v>34203085</v>
      </c>
      <c r="G999" s="1">
        <v>1.83</v>
      </c>
      <c r="H999" s="1">
        <v>62.057206825700305</v>
      </c>
      <c r="I999" s="1">
        <v>-30.243282770782951</v>
      </c>
      <c r="J999" s="1">
        <v>9.767609197799942</v>
      </c>
      <c r="K999" s="1">
        <v>-59.645026724510586</v>
      </c>
      <c r="L999" s="1">
        <v>57.79673052866837</v>
      </c>
      <c r="M999" s="1">
        <v>29.722499847412109</v>
      </c>
      <c r="N999" s="1">
        <v>0.99273125012715657</v>
      </c>
      <c r="O999" s="1">
        <v>0.9329846751933194</v>
      </c>
      <c r="P999" s="1">
        <v>0.92620304295414313</v>
      </c>
      <c r="Q999" s="1">
        <v>0.99333697928322695</v>
      </c>
      <c r="R999" s="1">
        <v>0.96533690096206171</v>
      </c>
      <c r="S999" s="1">
        <v>0.95890484119228603</v>
      </c>
      <c r="T999" s="1">
        <v>0.92620304295414313</v>
      </c>
      <c r="U999" s="1">
        <v>0.95890484119228603</v>
      </c>
      <c r="V999" s="1">
        <v>406.790663</v>
      </c>
      <c r="W999" s="1">
        <v>255.106009</v>
      </c>
      <c r="X999" s="1">
        <v>262.000766</v>
      </c>
      <c r="Y999" s="1">
        <v>74463.375599999999</v>
      </c>
      <c r="Z999" s="7">
        <v>3.0881198581999998</v>
      </c>
      <c r="AA999" s="7">
        <v>2.8074540234000001</v>
      </c>
      <c r="AB999" s="7" t="s">
        <v>444</v>
      </c>
      <c r="AC999" s="7" t="s">
        <v>445</v>
      </c>
      <c r="AD999" s="7">
        <v>3.0685019364000001</v>
      </c>
    </row>
    <row r="1000" spans="1:30" x14ac:dyDescent="0.25">
      <c r="A1000" s="1">
        <v>150013</v>
      </c>
      <c r="B1000" s="1">
        <v>20024000</v>
      </c>
      <c r="C1000" s="1">
        <v>9214476</v>
      </c>
      <c r="D1000" s="1">
        <v>271187</v>
      </c>
      <c r="E1000" s="1" t="s">
        <v>497</v>
      </c>
      <c r="F1000" s="1">
        <v>34203085</v>
      </c>
      <c r="G1000" s="1">
        <v>1.83</v>
      </c>
      <c r="H1000" s="1">
        <v>62.870376309900017</v>
      </c>
      <c r="I1000" s="1">
        <v>-35.995369200638123</v>
      </c>
      <c r="J1000" s="1">
        <v>3.5604418996168326</v>
      </c>
      <c r="K1000" s="1">
        <v>-58.847193716263249</v>
      </c>
      <c r="L1000" s="1">
        <v>61.170122517816417</v>
      </c>
      <c r="M1000" s="1">
        <v>29.722499847412109</v>
      </c>
      <c r="N1000" s="1">
        <v>0.99273125012715657</v>
      </c>
      <c r="O1000" s="1">
        <v>0.9329846751933194</v>
      </c>
      <c r="P1000" s="1">
        <v>0.92620304295414313</v>
      </c>
      <c r="Q1000" s="1">
        <v>0.99333697928322695</v>
      </c>
      <c r="R1000" s="1">
        <v>0.96533690096206171</v>
      </c>
      <c r="S1000" s="1">
        <v>0.95890484119228603</v>
      </c>
      <c r="T1000" s="1">
        <v>0.92620304295414313</v>
      </c>
      <c r="U1000" s="1">
        <v>0.95890484119228603</v>
      </c>
      <c r="V1000" s="1">
        <v>406.790663</v>
      </c>
      <c r="W1000" s="1">
        <v>255.106009</v>
      </c>
      <c r="X1000" s="1">
        <v>262.000766</v>
      </c>
      <c r="Y1000" s="1">
        <v>74463.375599999999</v>
      </c>
      <c r="Z1000" s="7">
        <v>2.8626694224000002</v>
      </c>
      <c r="AA1000" s="7">
        <v>2.7582081686</v>
      </c>
      <c r="AB1000" s="7" t="s">
        <v>444</v>
      </c>
      <c r="AC1000" s="7" t="s">
        <v>445</v>
      </c>
      <c r="AD1000" s="7">
        <v>3.1236614935000002</v>
      </c>
    </row>
    <row r="1001" spans="1:30" x14ac:dyDescent="0.25">
      <c r="A1001" s="1">
        <v>152111</v>
      </c>
      <c r="B1001" s="1">
        <v>20026000</v>
      </c>
      <c r="C1001" s="1">
        <v>9214476</v>
      </c>
      <c r="D1001" s="1">
        <v>271198</v>
      </c>
      <c r="E1001" s="1" t="s">
        <v>497</v>
      </c>
      <c r="F1001" s="1">
        <v>34203085</v>
      </c>
      <c r="G1001" s="1">
        <v>1.83</v>
      </c>
      <c r="H1001" s="1">
        <v>65.799423629475257</v>
      </c>
      <c r="I1001" s="1">
        <v>-22.246627168686807</v>
      </c>
      <c r="J1001" s="1">
        <v>20.599225484113227</v>
      </c>
      <c r="K1001" s="1">
        <v>-62.784893886181926</v>
      </c>
      <c r="L1001" s="1">
        <v>58.296991867764604</v>
      </c>
      <c r="M1001" s="1">
        <v>29.722499847412109</v>
      </c>
      <c r="N1001" s="1">
        <v>0.99273125012715657</v>
      </c>
      <c r="O1001" s="1">
        <v>0.9329846751933194</v>
      </c>
      <c r="P1001" s="1">
        <v>0.92620304295414313</v>
      </c>
      <c r="Q1001" s="1">
        <v>0.99333697928322695</v>
      </c>
      <c r="R1001" s="1">
        <v>0.96533690096206171</v>
      </c>
      <c r="S1001" s="1">
        <v>0.95890484119228603</v>
      </c>
      <c r="T1001" s="1">
        <v>0.92620304295414313</v>
      </c>
      <c r="U1001" s="1">
        <v>0.95890484119228603</v>
      </c>
      <c r="V1001" s="1">
        <v>406.790663</v>
      </c>
      <c r="W1001" s="1">
        <v>255.106009</v>
      </c>
      <c r="X1001" s="1">
        <v>262.000766</v>
      </c>
      <c r="Y1001" s="1">
        <v>74463.375599999999</v>
      </c>
      <c r="Z1001" s="7">
        <v>3.0530386601999999</v>
      </c>
      <c r="AA1001" s="7">
        <v>2.5909123328999999</v>
      </c>
      <c r="AB1001" s="7" t="s">
        <v>444</v>
      </c>
      <c r="AC1001" s="7" t="s">
        <v>445</v>
      </c>
      <c r="AD1001" s="7">
        <v>2.8650365032999998</v>
      </c>
    </row>
    <row r="1002" spans="1:30" x14ac:dyDescent="0.25">
      <c r="A1002" s="1">
        <v>154265</v>
      </c>
      <c r="B1002" s="1">
        <v>20028000</v>
      </c>
      <c r="C1002" s="1">
        <v>9214476</v>
      </c>
      <c r="D1002" s="1">
        <v>271207</v>
      </c>
      <c r="E1002" s="1" t="s">
        <v>497</v>
      </c>
      <c r="F1002" s="1">
        <v>34203085</v>
      </c>
      <c r="G1002" s="1">
        <v>1.83</v>
      </c>
      <c r="H1002" s="1">
        <v>63.434845704602623</v>
      </c>
      <c r="I1002" s="1">
        <v>-21.858028210641219</v>
      </c>
      <c r="J1002" s="1">
        <v>18.618111392062513</v>
      </c>
      <c r="K1002" s="1">
        <v>-60.014886644245735</v>
      </c>
      <c r="L1002" s="1">
        <v>56.477966609775862</v>
      </c>
      <c r="M1002" s="1">
        <v>29.722499847412109</v>
      </c>
      <c r="N1002" s="1">
        <v>0.99273125012715657</v>
      </c>
      <c r="O1002" s="1">
        <v>0.9329846751933194</v>
      </c>
      <c r="P1002" s="1">
        <v>0.92620304295414313</v>
      </c>
      <c r="Q1002" s="1">
        <v>0.99333697928322695</v>
      </c>
      <c r="R1002" s="1">
        <v>0.96533690096206171</v>
      </c>
      <c r="S1002" s="1">
        <v>0.95890484119228603</v>
      </c>
      <c r="T1002" s="1">
        <v>0.92620304295414313</v>
      </c>
      <c r="U1002" s="1">
        <v>0.95890484119228603</v>
      </c>
      <c r="V1002" s="1">
        <v>406.790663</v>
      </c>
      <c r="W1002" s="1">
        <v>255.106009</v>
      </c>
      <c r="X1002" s="1">
        <v>262.000766</v>
      </c>
      <c r="Y1002" s="1">
        <v>74463.375599999999</v>
      </c>
      <c r="Z1002" s="7">
        <v>3.1835777029000001</v>
      </c>
      <c r="AA1002" s="7">
        <v>2.7247660838000001</v>
      </c>
      <c r="AB1002" s="7" t="s">
        <v>444</v>
      </c>
      <c r="AC1002" s="7" t="s">
        <v>445</v>
      </c>
      <c r="AD1002" s="7">
        <v>3.0434285606999998</v>
      </c>
    </row>
    <row r="1003" spans="1:30" x14ac:dyDescent="0.25">
      <c r="A1003" s="1">
        <v>157391</v>
      </c>
      <c r="B1003" s="1">
        <v>20030000</v>
      </c>
      <c r="C1003" s="1">
        <v>9214476</v>
      </c>
      <c r="D1003" s="1">
        <v>271217</v>
      </c>
      <c r="E1003" s="1" t="s">
        <v>497</v>
      </c>
      <c r="F1003" s="1">
        <v>34203085</v>
      </c>
      <c r="G1003" s="1">
        <v>1.83</v>
      </c>
      <c r="H1003" s="1">
        <v>63.670059330409316</v>
      </c>
      <c r="I1003" s="1">
        <v>-28.342627231145507</v>
      </c>
      <c r="J1003" s="1">
        <v>12.57856985243504</v>
      </c>
      <c r="K1003" s="1">
        <v>-60.418518503387176</v>
      </c>
      <c r="L1003" s="1">
        <v>58.406795527910376</v>
      </c>
      <c r="M1003" s="1">
        <v>29.722499847412109</v>
      </c>
      <c r="N1003" s="1">
        <v>0.99273125012715657</v>
      </c>
      <c r="O1003" s="1">
        <v>0.9329846751933194</v>
      </c>
      <c r="P1003" s="1">
        <v>0.92620304295414313</v>
      </c>
      <c r="Q1003" s="1">
        <v>0.99333697928322695</v>
      </c>
      <c r="R1003" s="1">
        <v>0.96533690096206171</v>
      </c>
      <c r="S1003" s="1">
        <v>0.95890484119228603</v>
      </c>
      <c r="T1003" s="1">
        <v>0.92620304295414313</v>
      </c>
      <c r="U1003" s="1">
        <v>0.95890484119228603</v>
      </c>
      <c r="V1003" s="1">
        <v>406.790663</v>
      </c>
      <c r="W1003" s="1">
        <v>255.106009</v>
      </c>
      <c r="X1003" s="1">
        <v>262.000766</v>
      </c>
      <c r="Y1003" s="1">
        <v>74463.375599999999</v>
      </c>
      <c r="Z1003" s="7">
        <v>3.0454190249000002</v>
      </c>
      <c r="AA1003" s="7">
        <v>2.7110058369000001</v>
      </c>
      <c r="AB1003" s="7" t="s">
        <v>444</v>
      </c>
      <c r="AC1003" s="7" t="s">
        <v>445</v>
      </c>
      <c r="AD1003" s="7">
        <v>3.0164160383</v>
      </c>
    </row>
    <row r="1004" spans="1:30" x14ac:dyDescent="0.25">
      <c r="A1004" s="1">
        <v>157392</v>
      </c>
      <c r="B1004" s="1">
        <v>20030000</v>
      </c>
      <c r="C1004" s="1">
        <v>9214475</v>
      </c>
      <c r="D1004" s="1">
        <v>271216</v>
      </c>
      <c r="E1004" s="1" t="s">
        <v>501</v>
      </c>
      <c r="F1004" s="1">
        <v>34203085</v>
      </c>
      <c r="G1004" s="1">
        <v>1.83</v>
      </c>
      <c r="H1004" s="1">
        <v>56.856425156645926</v>
      </c>
      <c r="I1004" s="1">
        <v>-11.418722503763796</v>
      </c>
      <c r="J1004" s="1">
        <v>25.002541058382665</v>
      </c>
      <c r="K1004" s="1">
        <v>-54.253016341437913</v>
      </c>
      <c r="L1004" s="1">
        <v>49.544277662828684</v>
      </c>
      <c r="M1004" s="1">
        <v>10.050000190734863</v>
      </c>
      <c r="N1004" s="1">
        <v>1</v>
      </c>
      <c r="O1004" s="1">
        <v>0.9329846751933194</v>
      </c>
      <c r="P1004" s="1">
        <v>0.9329846751933194</v>
      </c>
      <c r="Q1004" s="1">
        <v>1</v>
      </c>
      <c r="R1004" s="1">
        <v>0.96533690096206171</v>
      </c>
      <c r="S1004" s="1">
        <v>0.96533690096206171</v>
      </c>
      <c r="T1004" s="1">
        <v>0.9329846751933194</v>
      </c>
      <c r="U1004" s="1">
        <v>0.96533690096206171</v>
      </c>
      <c r="V1004" s="1">
        <v>406.790663</v>
      </c>
      <c r="W1004" s="1">
        <v>255.106009</v>
      </c>
      <c r="X1004" s="1">
        <v>262.000766</v>
      </c>
      <c r="Y1004" s="1">
        <v>74463.375599999999</v>
      </c>
      <c r="Z1004" s="7">
        <v>3.8039856098999998</v>
      </c>
      <c r="AA1004" s="7">
        <v>3.1861583153000002</v>
      </c>
      <c r="AB1004" s="7" t="s">
        <v>444</v>
      </c>
      <c r="AC1004" s="7" t="s">
        <v>445</v>
      </c>
      <c r="AD1004" s="7">
        <v>3.5056056981000001</v>
      </c>
    </row>
    <row r="1005" spans="1:30" x14ac:dyDescent="0.25">
      <c r="A1005" s="1">
        <v>161587</v>
      </c>
      <c r="B1005" s="1">
        <v>20031000</v>
      </c>
      <c r="C1005" s="1">
        <v>9214476</v>
      </c>
      <c r="D1005" s="1">
        <v>271227</v>
      </c>
      <c r="E1005" s="1" t="s">
        <v>497</v>
      </c>
      <c r="F1005" s="1">
        <v>34203085</v>
      </c>
      <c r="G1005" s="1">
        <v>1.83</v>
      </c>
      <c r="H1005" s="1">
        <v>57.675459122243872</v>
      </c>
      <c r="I1005" s="1">
        <v>-34.407339930371414</v>
      </c>
      <c r="J1005" s="1">
        <v>1.8610154407052661</v>
      </c>
      <c r="K1005" s="1">
        <v>-53.972132940261844</v>
      </c>
      <c r="L1005" s="1">
        <v>56.769892785419245</v>
      </c>
      <c r="M1005" s="1">
        <v>29.722499847412109</v>
      </c>
      <c r="N1005" s="1">
        <v>0.99273125012715657</v>
      </c>
      <c r="O1005" s="1">
        <v>0.9329846751933194</v>
      </c>
      <c r="P1005" s="1">
        <v>0.92620304295414313</v>
      </c>
      <c r="Q1005" s="1">
        <v>0.99333697928322695</v>
      </c>
      <c r="R1005" s="1">
        <v>0.96533690096206171</v>
      </c>
      <c r="S1005" s="1">
        <v>0.95890484119228603</v>
      </c>
      <c r="T1005" s="1">
        <v>0.92620304295414313</v>
      </c>
      <c r="U1005" s="1">
        <v>0.95890484119228603</v>
      </c>
      <c r="V1005" s="1">
        <v>406.790663</v>
      </c>
      <c r="W1005" s="1">
        <v>255.106009</v>
      </c>
      <c r="X1005" s="1">
        <v>262.000766</v>
      </c>
      <c r="Y1005" s="1">
        <v>74463.375599999999</v>
      </c>
      <c r="Z1005" s="7">
        <v>3.1620646124</v>
      </c>
      <c r="AA1005" s="7">
        <v>3.0967157506</v>
      </c>
      <c r="AB1005" s="7" t="s">
        <v>444</v>
      </c>
      <c r="AC1005" s="7" t="s">
        <v>445</v>
      </c>
      <c r="AD1005" s="7">
        <v>3.4961333470999998</v>
      </c>
    </row>
    <row r="1006" spans="1:30" x14ac:dyDescent="0.25">
      <c r="A1006" s="1">
        <v>161588</v>
      </c>
      <c r="B1006" s="1">
        <v>20031000</v>
      </c>
      <c r="C1006" s="1">
        <v>9214475</v>
      </c>
      <c r="D1006" s="1">
        <v>271226</v>
      </c>
      <c r="E1006" s="1" t="s">
        <v>501</v>
      </c>
      <c r="F1006" s="1">
        <v>34203085</v>
      </c>
      <c r="G1006" s="1">
        <v>1.83</v>
      </c>
      <c r="H1006" s="1">
        <v>50.856170467247082</v>
      </c>
      <c r="I1006" s="1">
        <v>-17.540768510922028</v>
      </c>
      <c r="J1006" s="1">
        <v>14.290644545155015</v>
      </c>
      <c r="K1006" s="1">
        <v>-47.749300887648985</v>
      </c>
      <c r="L1006" s="1">
        <v>45.434741448412424</v>
      </c>
      <c r="M1006" s="1">
        <v>10.050000190734863</v>
      </c>
      <c r="N1006" s="1">
        <v>1</v>
      </c>
      <c r="O1006" s="1">
        <v>0.9329846751933194</v>
      </c>
      <c r="P1006" s="1">
        <v>0.9329846751933194</v>
      </c>
      <c r="Q1006" s="1">
        <v>1</v>
      </c>
      <c r="R1006" s="1">
        <v>0.96533690096206171</v>
      </c>
      <c r="S1006" s="1">
        <v>0.96533690096206171</v>
      </c>
      <c r="T1006" s="1">
        <v>0.9329846751933194</v>
      </c>
      <c r="U1006" s="1">
        <v>0.96533690096206171</v>
      </c>
      <c r="V1006" s="1">
        <v>406.790663</v>
      </c>
      <c r="W1006" s="1">
        <v>255.106009</v>
      </c>
      <c r="X1006" s="1">
        <v>262.000766</v>
      </c>
      <c r="Y1006" s="1">
        <v>74463.375599999999</v>
      </c>
      <c r="Z1006" s="7">
        <v>4.2385022861000001</v>
      </c>
      <c r="AA1006" s="7">
        <v>3.6800613329999998</v>
      </c>
      <c r="AB1006" s="7" t="s">
        <v>444</v>
      </c>
      <c r="AC1006" s="7" t="s">
        <v>445</v>
      </c>
      <c r="AD1006" s="7">
        <v>4.1192937911999996</v>
      </c>
    </row>
    <row r="1007" spans="1:30" x14ac:dyDescent="0.25">
      <c r="A1007" s="1">
        <v>164699</v>
      </c>
      <c r="B1007" s="1">
        <v>20032000</v>
      </c>
      <c r="C1007" s="1">
        <v>9214487</v>
      </c>
      <c r="D1007" s="1">
        <v>271237</v>
      </c>
      <c r="E1007" s="1" t="s">
        <v>499</v>
      </c>
      <c r="F1007" s="1">
        <v>34203085</v>
      </c>
      <c r="G1007" s="1">
        <v>1.83</v>
      </c>
      <c r="H1007" s="1">
        <v>32.486445290794585</v>
      </c>
      <c r="I1007" s="1">
        <v>-26.314073238566962</v>
      </c>
      <c r="J1007" s="1">
        <v>-3.2069417098213839</v>
      </c>
      <c r="K1007" s="1">
        <v>-29.527585250249317</v>
      </c>
      <c r="L1007" s="1">
        <v>34.210343647575947</v>
      </c>
      <c r="M1007" s="1">
        <v>57.904998779296875</v>
      </c>
      <c r="N1007" s="1">
        <v>0.96924583435058598</v>
      </c>
      <c r="O1007" s="1">
        <v>0.9329846751933194</v>
      </c>
      <c r="P1007" s="1">
        <v>0.90429150994405927</v>
      </c>
      <c r="Q1007" s="1">
        <v>0.97180868148803712</v>
      </c>
      <c r="R1007" s="1">
        <v>0.96533690096206171</v>
      </c>
      <c r="S1007" s="1">
        <v>0.93812278091568901</v>
      </c>
      <c r="T1007" s="1">
        <v>0.90429150994405927</v>
      </c>
      <c r="U1007" s="1">
        <v>0.93812278091568901</v>
      </c>
      <c r="V1007" s="1">
        <v>406.790663</v>
      </c>
      <c r="W1007" s="1">
        <v>255.106009</v>
      </c>
      <c r="X1007" s="1">
        <v>262.000766</v>
      </c>
      <c r="Y1007" s="1">
        <v>74463.375599999999</v>
      </c>
      <c r="Z1007" s="7">
        <v>5.7432879497</v>
      </c>
      <c r="AA1007" s="7">
        <v>6.1011215912000001</v>
      </c>
      <c r="AB1007" s="7" t="s">
        <v>444</v>
      </c>
      <c r="AC1007" s="7">
        <v>72.878819676000006</v>
      </c>
      <c r="AD1007" s="7">
        <v>7.0238551945000003</v>
      </c>
    </row>
    <row r="1008" spans="1:30" x14ac:dyDescent="0.25">
      <c r="A1008" s="1">
        <v>166797</v>
      </c>
      <c r="B1008" s="1">
        <v>20033000</v>
      </c>
      <c r="C1008" s="1">
        <v>9214519</v>
      </c>
      <c r="D1008" s="1">
        <v>271245</v>
      </c>
      <c r="E1008" s="1" t="s">
        <v>503</v>
      </c>
      <c r="F1008" s="1">
        <v>34203085</v>
      </c>
      <c r="G1008" s="1">
        <v>1.83</v>
      </c>
      <c r="H1008" s="1">
        <v>55.203074900145168</v>
      </c>
      <c r="I1008" s="1">
        <v>-34.525867093170234</v>
      </c>
      <c r="J1008" s="1">
        <v>2.6950978019251308</v>
      </c>
      <c r="K1008" s="1">
        <v>-51.677579616657006</v>
      </c>
      <c r="L1008" s="1">
        <v>53.906728238089954</v>
      </c>
      <c r="M1008" s="1">
        <v>28.762500762939453</v>
      </c>
      <c r="N1008" s="1">
        <v>0.99353124936421722</v>
      </c>
      <c r="O1008" s="1">
        <v>0.9329846751933194</v>
      </c>
      <c r="P1008" s="1">
        <v>0.92694942998248697</v>
      </c>
      <c r="Q1008" s="1">
        <v>0.99407031191719908</v>
      </c>
      <c r="R1008" s="1">
        <v>0.96533690096206171</v>
      </c>
      <c r="S1008" s="1">
        <v>0.95961275424453896</v>
      </c>
      <c r="T1008" s="1">
        <v>0.92694942998248697</v>
      </c>
      <c r="U1008" s="1">
        <v>0.95961275424453896</v>
      </c>
      <c r="V1008" s="1">
        <v>406.790663</v>
      </c>
      <c r="W1008" s="1">
        <v>255.106009</v>
      </c>
      <c r="X1008" s="1">
        <v>262.000766</v>
      </c>
      <c r="Y1008" s="1">
        <v>74463.375599999999</v>
      </c>
      <c r="Z1008" s="7">
        <v>3.3866577950000001</v>
      </c>
      <c r="AA1008" s="7">
        <v>3.2836448885</v>
      </c>
      <c r="AB1008" s="7" t="s">
        <v>444</v>
      </c>
      <c r="AC1008" s="7" t="s">
        <v>445</v>
      </c>
      <c r="AD1008" s="7">
        <v>3.6995517689000001</v>
      </c>
    </row>
    <row r="1009" spans="1:30" x14ac:dyDescent="0.25">
      <c r="A1009" s="1">
        <v>168895</v>
      </c>
      <c r="B1009" s="1">
        <v>20034000</v>
      </c>
      <c r="C1009" s="1">
        <v>9214519</v>
      </c>
      <c r="D1009" s="1">
        <v>271252</v>
      </c>
      <c r="E1009" s="1" t="s">
        <v>503</v>
      </c>
      <c r="F1009" s="1">
        <v>34203085</v>
      </c>
      <c r="G1009" s="1">
        <v>1.83</v>
      </c>
      <c r="H1009" s="1">
        <v>50.862349846295068</v>
      </c>
      <c r="I1009" s="1">
        <v>-24.448021394145535</v>
      </c>
      <c r="J1009" s="1">
        <v>8.8095508050311651</v>
      </c>
      <c r="K1009" s="1">
        <v>-47.696301882373739</v>
      </c>
      <c r="L1009" s="1">
        <v>47.079853510360174</v>
      </c>
      <c r="M1009" s="1">
        <v>28.762500762939453</v>
      </c>
      <c r="N1009" s="1">
        <v>0.99353124936421722</v>
      </c>
      <c r="O1009" s="1">
        <v>0.9329846751933194</v>
      </c>
      <c r="P1009" s="1">
        <v>0.92694942998248697</v>
      </c>
      <c r="Q1009" s="1">
        <v>0.99407031191719908</v>
      </c>
      <c r="R1009" s="1">
        <v>0.96533690096206171</v>
      </c>
      <c r="S1009" s="1">
        <v>0.95961275424453896</v>
      </c>
      <c r="T1009" s="1">
        <v>0.92694942998248697</v>
      </c>
      <c r="U1009" s="1">
        <v>0.95961275424453896</v>
      </c>
      <c r="V1009" s="1">
        <v>406.790663</v>
      </c>
      <c r="W1009" s="1">
        <v>255.106009</v>
      </c>
      <c r="X1009" s="1">
        <v>262.000766</v>
      </c>
      <c r="Y1009" s="1">
        <v>74463.375599999999</v>
      </c>
      <c r="Z1009" s="7">
        <v>4.0227507521000003</v>
      </c>
      <c r="AA1009" s="7">
        <v>3.6492222703000001</v>
      </c>
      <c r="AB1009" s="7" t="s">
        <v>444</v>
      </c>
      <c r="AC1009" s="7" t="s">
        <v>445</v>
      </c>
      <c r="AD1009" s="7">
        <v>4.0918299975999997</v>
      </c>
    </row>
    <row r="1010" spans="1:30" x14ac:dyDescent="0.25">
      <c r="A1010" s="1">
        <v>170993</v>
      </c>
      <c r="B1010" s="1">
        <v>20035000</v>
      </c>
      <c r="C1010" s="1">
        <v>9214519</v>
      </c>
      <c r="D1010" s="1">
        <v>271259</v>
      </c>
      <c r="E1010" s="1" t="s">
        <v>503</v>
      </c>
      <c r="F1010" s="1">
        <v>34203085</v>
      </c>
      <c r="G1010" s="1">
        <v>1.83</v>
      </c>
      <c r="H1010" s="1">
        <v>52.943091826496449</v>
      </c>
      <c r="I1010" s="1">
        <v>-29.91433531810047</v>
      </c>
      <c r="J1010" s="1">
        <v>5.3246702590290766</v>
      </c>
      <c r="K1010" s="1">
        <v>-49.587244448741892</v>
      </c>
      <c r="L1010" s="1">
        <v>50.491956151776961</v>
      </c>
      <c r="M1010" s="1">
        <v>28.762500762939453</v>
      </c>
      <c r="N1010" s="1">
        <v>0.99353124936421722</v>
      </c>
      <c r="O1010" s="1">
        <v>0.9329846751933194</v>
      </c>
      <c r="P1010" s="1">
        <v>0.92694942998248697</v>
      </c>
      <c r="Q1010" s="1">
        <v>0.99407031191719908</v>
      </c>
      <c r="R1010" s="1">
        <v>0.96533690096206171</v>
      </c>
      <c r="S1010" s="1">
        <v>0.95961275424453896</v>
      </c>
      <c r="T1010" s="1">
        <v>0.92694942998248697</v>
      </c>
      <c r="U1010" s="1">
        <v>0.95961275424453896</v>
      </c>
      <c r="V1010" s="1">
        <v>406.790663</v>
      </c>
      <c r="W1010" s="1">
        <v>255.106009</v>
      </c>
      <c r="X1010" s="1">
        <v>262.000766</v>
      </c>
      <c r="Y1010" s="1">
        <v>74463.375599999999</v>
      </c>
      <c r="Z1010" s="7">
        <v>3.6833275565000001</v>
      </c>
      <c r="AA1010" s="7">
        <v>3.4665009440999999</v>
      </c>
      <c r="AB1010" s="7" t="s">
        <v>444</v>
      </c>
      <c r="AC1010" s="7" t="s">
        <v>445</v>
      </c>
      <c r="AD1010" s="7">
        <v>3.8976599405000001</v>
      </c>
    </row>
    <row r="1011" spans="1:30" x14ac:dyDescent="0.25">
      <c r="A1011" s="1">
        <v>173091</v>
      </c>
      <c r="B1011" s="1">
        <v>20036000</v>
      </c>
      <c r="C1011" s="1">
        <v>9214519</v>
      </c>
      <c r="D1011" s="1">
        <v>271266</v>
      </c>
      <c r="E1011" s="1" t="s">
        <v>503</v>
      </c>
      <c r="F1011" s="1">
        <v>34203085</v>
      </c>
      <c r="G1011" s="1">
        <v>1.83</v>
      </c>
      <c r="H1011" s="1">
        <v>54.037593561923217</v>
      </c>
      <c r="I1011" s="1">
        <v>-30.737326578687011</v>
      </c>
      <c r="J1011" s="1">
        <v>5.2817380262429872</v>
      </c>
      <c r="K1011" s="1">
        <v>-50.64206212701297</v>
      </c>
      <c r="L1011" s="1">
        <v>51.600101011324803</v>
      </c>
      <c r="M1011" s="1">
        <v>28.762500762939453</v>
      </c>
      <c r="N1011" s="1">
        <v>0.99353124936421722</v>
      </c>
      <c r="O1011" s="1">
        <v>0.9329846751933194</v>
      </c>
      <c r="P1011" s="1">
        <v>0.92694942998248697</v>
      </c>
      <c r="Q1011" s="1">
        <v>0.99407031191719908</v>
      </c>
      <c r="R1011" s="1">
        <v>0.96533690096206171</v>
      </c>
      <c r="S1011" s="1">
        <v>0.95961275424453896</v>
      </c>
      <c r="T1011" s="1">
        <v>0.92694942998248697</v>
      </c>
      <c r="U1011" s="1">
        <v>0.95961275424453896</v>
      </c>
      <c r="V1011" s="1">
        <v>406.790663</v>
      </c>
      <c r="W1011" s="1">
        <v>255.106009</v>
      </c>
      <c r="X1011" s="1">
        <v>262.000766</v>
      </c>
      <c r="Y1011" s="1">
        <v>74463.375599999999</v>
      </c>
      <c r="Z1011" s="7">
        <v>3.5827501302</v>
      </c>
      <c r="AA1011" s="7">
        <v>3.3760344242000002</v>
      </c>
      <c r="AB1011" s="7" t="s">
        <v>444</v>
      </c>
      <c r="AC1011" s="7" t="s">
        <v>445</v>
      </c>
      <c r="AD1011" s="7">
        <v>3.7956471457999998</v>
      </c>
    </row>
    <row r="1012" spans="1:30" x14ac:dyDescent="0.25">
      <c r="A1012" s="1">
        <v>175189</v>
      </c>
      <c r="B1012" s="1">
        <v>20091000</v>
      </c>
      <c r="C1012" s="1">
        <v>9214519</v>
      </c>
      <c r="D1012" s="1">
        <v>271316</v>
      </c>
      <c r="E1012" s="1" t="s">
        <v>503</v>
      </c>
      <c r="F1012" s="1">
        <v>34203085</v>
      </c>
      <c r="G1012" s="1">
        <v>1.83</v>
      </c>
      <c r="H1012" s="1">
        <v>48.805828632639589</v>
      </c>
      <c r="I1012" s="1">
        <v>-27.718204994295355</v>
      </c>
      <c r="J1012" s="1">
        <v>4.5000171636326716</v>
      </c>
      <c r="K1012" s="1">
        <v>-46.171581565253774</v>
      </c>
      <c r="L1012" s="1">
        <v>46.718655903038751</v>
      </c>
      <c r="M1012" s="1">
        <v>28.762500762939453</v>
      </c>
      <c r="N1012" s="1">
        <v>0.99353124936421722</v>
      </c>
      <c r="O1012" s="1">
        <v>0.9329846751933194</v>
      </c>
      <c r="P1012" s="1">
        <v>0.92694942998248697</v>
      </c>
      <c r="Q1012" s="1">
        <v>0.99407031191719908</v>
      </c>
      <c r="R1012" s="1">
        <v>0.96533690096206171</v>
      </c>
      <c r="S1012" s="1">
        <v>0.95961275424453896</v>
      </c>
      <c r="T1012" s="1">
        <v>0.92694942998248697</v>
      </c>
      <c r="U1012" s="1">
        <v>0.95961275424453896</v>
      </c>
      <c r="V1012" s="1">
        <v>406.790663</v>
      </c>
      <c r="W1012" s="1">
        <v>255.106009</v>
      </c>
      <c r="X1012" s="1">
        <v>262.000766</v>
      </c>
      <c r="Y1012" s="1">
        <v>74463.375599999999</v>
      </c>
      <c r="Z1012" s="7">
        <v>4.0615833237999999</v>
      </c>
      <c r="AA1012" s="7">
        <v>3.8451255978000001</v>
      </c>
      <c r="AB1012" s="7" t="s">
        <v>444</v>
      </c>
      <c r="AC1012" s="7" t="s">
        <v>445</v>
      </c>
      <c r="AD1012" s="7">
        <v>4.2599770782000004</v>
      </c>
    </row>
    <row r="1013" spans="1:30" x14ac:dyDescent="0.25">
      <c r="A1013" s="1">
        <v>178371</v>
      </c>
      <c r="B1013" s="1">
        <v>20092000</v>
      </c>
      <c r="C1013" s="1">
        <v>9214475</v>
      </c>
      <c r="D1013" s="1">
        <v>271323</v>
      </c>
      <c r="E1013" s="1" t="s">
        <v>501</v>
      </c>
      <c r="F1013" s="1">
        <v>34203085</v>
      </c>
      <c r="G1013" s="1">
        <v>1.83</v>
      </c>
      <c r="H1013" s="1">
        <v>51.976094668505837</v>
      </c>
      <c r="I1013" s="1">
        <v>-13.882176609295502</v>
      </c>
      <c r="J1013" s="1">
        <v>18.358114081555104</v>
      </c>
      <c r="K1013" s="1">
        <v>-48.659424250009607</v>
      </c>
      <c r="L1013" s="1">
        <v>45.661851836980773</v>
      </c>
      <c r="M1013" s="1">
        <v>10.050000190734863</v>
      </c>
      <c r="N1013" s="1">
        <v>1</v>
      </c>
      <c r="O1013" s="1">
        <v>0.9329846751933194</v>
      </c>
      <c r="P1013" s="1">
        <v>0.9329846751933194</v>
      </c>
      <c r="Q1013" s="1">
        <v>1</v>
      </c>
      <c r="R1013" s="1">
        <v>0.96533690096206171</v>
      </c>
      <c r="S1013" s="1">
        <v>0.96533690096206171</v>
      </c>
      <c r="T1013" s="1">
        <v>0.9329846751933194</v>
      </c>
      <c r="U1013" s="1">
        <v>0.96533690096206171</v>
      </c>
      <c r="V1013" s="1">
        <v>406.790663</v>
      </c>
      <c r="W1013" s="1">
        <v>255.106009</v>
      </c>
      <c r="X1013" s="1">
        <v>262.000766</v>
      </c>
      <c r="Y1013" s="1">
        <v>74463.375599999999</v>
      </c>
      <c r="Z1013" s="7">
        <v>4.2124473137000003</v>
      </c>
      <c r="AA1013" s="7">
        <v>3.5792204756000001</v>
      </c>
      <c r="AB1013" s="7" t="s">
        <v>444</v>
      </c>
      <c r="AC1013" s="7" t="s">
        <v>445</v>
      </c>
      <c r="AD1013" s="7">
        <v>4.023542784</v>
      </c>
    </row>
    <row r="1014" spans="1:30" x14ac:dyDescent="0.25">
      <c r="A1014" s="1">
        <v>178372</v>
      </c>
      <c r="B1014" s="1">
        <v>20092000</v>
      </c>
      <c r="C1014" s="1">
        <v>9214476</v>
      </c>
      <c r="D1014" s="1">
        <v>271324</v>
      </c>
      <c r="E1014" s="1" t="s">
        <v>497</v>
      </c>
      <c r="F1014" s="1">
        <v>34203085</v>
      </c>
      <c r="G1014" s="1">
        <v>1.83</v>
      </c>
      <c r="H1014" s="1">
        <v>58.798945906529191</v>
      </c>
      <c r="I1014" s="1">
        <v>-30.787608947809886</v>
      </c>
      <c r="J1014" s="1">
        <v>5.9249229152122753</v>
      </c>
      <c r="K1014" s="1">
        <v>-54.843394862423978</v>
      </c>
      <c r="L1014" s="1">
        <v>56.074721461802234</v>
      </c>
      <c r="M1014" s="1">
        <v>29.722499847412109</v>
      </c>
      <c r="N1014" s="1">
        <v>0.99273125012715657</v>
      </c>
      <c r="O1014" s="1">
        <v>0.9329846751933194</v>
      </c>
      <c r="P1014" s="1">
        <v>0.92620304295414313</v>
      </c>
      <c r="Q1014" s="1">
        <v>0.99333697928322695</v>
      </c>
      <c r="R1014" s="1">
        <v>0.96533690096206171</v>
      </c>
      <c r="S1014" s="1">
        <v>0.95890484119228603</v>
      </c>
      <c r="T1014" s="1">
        <v>0.92620304295414313</v>
      </c>
      <c r="U1014" s="1">
        <v>0.95890484119228603</v>
      </c>
      <c r="V1014" s="1">
        <v>406.790663</v>
      </c>
      <c r="W1014" s="1">
        <v>255.106009</v>
      </c>
      <c r="X1014" s="1">
        <v>262.000766</v>
      </c>
      <c r="Y1014" s="1">
        <v>74463.375599999999</v>
      </c>
      <c r="Z1014" s="7">
        <v>3.2136626923999998</v>
      </c>
      <c r="AA1014" s="7">
        <v>3.0184387351000002</v>
      </c>
      <c r="AB1014" s="7" t="s">
        <v>444</v>
      </c>
      <c r="AC1014" s="7" t="s">
        <v>445</v>
      </c>
      <c r="AD1014" s="7">
        <v>3.4247061534999998</v>
      </c>
    </row>
    <row r="1015" spans="1:30" x14ac:dyDescent="0.25">
      <c r="A1015" s="1">
        <v>183651</v>
      </c>
      <c r="B1015" s="1">
        <v>21001000</v>
      </c>
      <c r="C1015" s="1">
        <v>9214519</v>
      </c>
      <c r="D1015" s="1">
        <v>271343</v>
      </c>
      <c r="E1015" s="1" t="s">
        <v>503</v>
      </c>
      <c r="F1015" s="1">
        <v>34203085</v>
      </c>
      <c r="G1015" s="1">
        <v>1.83</v>
      </c>
      <c r="H1015" s="1">
        <v>52.546902345772622</v>
      </c>
      <c r="I1015" s="1">
        <v>-32.194341251952324</v>
      </c>
      <c r="J1015" s="1">
        <v>2.2168527091901611</v>
      </c>
      <c r="K1015" s="1">
        <v>-49.572075557472814</v>
      </c>
      <c r="L1015" s="1">
        <v>51.474300838978465</v>
      </c>
      <c r="M1015" s="1">
        <v>28.762500762939453</v>
      </c>
      <c r="N1015" s="1">
        <v>0.99353124936421722</v>
      </c>
      <c r="O1015" s="1">
        <v>0.9329846751933194</v>
      </c>
      <c r="P1015" s="1">
        <v>0.92694942998248697</v>
      </c>
      <c r="Q1015" s="1">
        <v>0.99407031191719908</v>
      </c>
      <c r="R1015" s="1">
        <v>0.96533690096206171</v>
      </c>
      <c r="S1015" s="1">
        <v>0.95961275424453896</v>
      </c>
      <c r="T1015" s="1">
        <v>0.92694942998248697</v>
      </c>
      <c r="U1015" s="1">
        <v>0.95961275424453896</v>
      </c>
      <c r="V1015" s="1">
        <v>406.790663</v>
      </c>
      <c r="W1015" s="1">
        <v>255.106009</v>
      </c>
      <c r="X1015" s="1">
        <v>262.000766</v>
      </c>
      <c r="Y1015" s="1">
        <v>74463.375599999999</v>
      </c>
      <c r="Z1015" s="7">
        <v>3.5939501027</v>
      </c>
      <c r="AA1015" s="7">
        <v>3.5001771574</v>
      </c>
      <c r="AB1015" s="7" t="s">
        <v>444</v>
      </c>
      <c r="AC1015" s="7" t="s">
        <v>445</v>
      </c>
      <c r="AD1015" s="7">
        <v>3.8991586083000001</v>
      </c>
    </row>
    <row r="1016" spans="1:30" x14ac:dyDescent="0.25">
      <c r="A1016" s="1">
        <v>183652</v>
      </c>
      <c r="B1016" s="1">
        <v>21001000</v>
      </c>
      <c r="C1016" s="1">
        <v>9214476</v>
      </c>
      <c r="D1016" s="1">
        <v>271342</v>
      </c>
      <c r="E1016" s="1" t="s">
        <v>497</v>
      </c>
      <c r="F1016" s="1">
        <v>34203085</v>
      </c>
      <c r="G1016" s="1">
        <v>1.83</v>
      </c>
      <c r="H1016" s="1">
        <v>62.406998241173284</v>
      </c>
      <c r="I1016" s="1">
        <v>-32.167919548983917</v>
      </c>
      <c r="J1016" s="1">
        <v>8.1253768997354907</v>
      </c>
      <c r="K1016" s="1">
        <v>-58.617487009174098</v>
      </c>
      <c r="L1016" s="1">
        <v>58.767914199296321</v>
      </c>
      <c r="M1016" s="1">
        <v>29.722499847412109</v>
      </c>
      <c r="N1016" s="1">
        <v>0.99273125012715657</v>
      </c>
      <c r="O1016" s="1">
        <v>0.9329846751933194</v>
      </c>
      <c r="P1016" s="1">
        <v>0.92620304295414313</v>
      </c>
      <c r="Q1016" s="1">
        <v>0.99333697928322695</v>
      </c>
      <c r="R1016" s="1">
        <v>0.96533690096206171</v>
      </c>
      <c r="S1016" s="1">
        <v>0.95890484119228603</v>
      </c>
      <c r="T1016" s="1">
        <v>0.92620304295414313</v>
      </c>
      <c r="U1016" s="1">
        <v>0.95890484119228603</v>
      </c>
      <c r="V1016" s="1">
        <v>406.790663</v>
      </c>
      <c r="W1016" s="1">
        <v>255.106009</v>
      </c>
      <c r="X1016" s="1">
        <v>262.000766</v>
      </c>
      <c r="Y1016" s="1">
        <v>74463.375599999999</v>
      </c>
      <c r="Z1016" s="7">
        <v>3.0205606244999998</v>
      </c>
      <c r="AA1016" s="7">
        <v>2.7861132319999999</v>
      </c>
      <c r="AB1016" s="7" t="s">
        <v>444</v>
      </c>
      <c r="AC1016" s="7" t="s">
        <v>445</v>
      </c>
      <c r="AD1016" s="7">
        <v>3.1398210517999998</v>
      </c>
    </row>
    <row r="1017" spans="1:30" x14ac:dyDescent="0.25">
      <c r="A1017" s="1">
        <v>183653</v>
      </c>
      <c r="B1017" s="1">
        <v>21001000</v>
      </c>
      <c r="C1017" s="1">
        <v>9214475</v>
      </c>
      <c r="D1017" s="1">
        <v>271341</v>
      </c>
      <c r="E1017" s="1" t="s">
        <v>501</v>
      </c>
      <c r="F1017" s="1">
        <v>34203085</v>
      </c>
      <c r="G1017" s="1">
        <v>1.83</v>
      </c>
      <c r="H1017" s="1">
        <v>55.588293558198771</v>
      </c>
      <c r="I1017" s="1">
        <v>-15.244065940948342</v>
      </c>
      <c r="J1017" s="1">
        <v>20.554418875460978</v>
      </c>
      <c r="K1017" s="1">
        <v>-52.451933467311953</v>
      </c>
      <c r="L1017" s="1">
        <v>48.685159457587723</v>
      </c>
      <c r="M1017" s="1">
        <v>10.050000190734863</v>
      </c>
      <c r="N1017" s="1">
        <v>1</v>
      </c>
      <c r="O1017" s="1">
        <v>0.9329846751933194</v>
      </c>
      <c r="P1017" s="1">
        <v>0.9329846751933194</v>
      </c>
      <c r="Q1017" s="1">
        <v>1</v>
      </c>
      <c r="R1017" s="1">
        <v>0.96533690096206171</v>
      </c>
      <c r="S1017" s="1">
        <v>0.96533690096206171</v>
      </c>
      <c r="T1017" s="1">
        <v>0.9329846751933194</v>
      </c>
      <c r="U1017" s="1">
        <v>0.96533690096206171</v>
      </c>
      <c r="V1017" s="1">
        <v>406.790663</v>
      </c>
      <c r="W1017" s="1">
        <v>255.106009</v>
      </c>
      <c r="X1017" s="1">
        <v>262.000766</v>
      </c>
      <c r="Y1017" s="1">
        <v>74463.375599999999</v>
      </c>
      <c r="Z1017" s="7">
        <v>3.8887587018000001</v>
      </c>
      <c r="AA1017" s="7">
        <v>3.281656833</v>
      </c>
      <c r="AB1017" s="7" t="s">
        <v>444</v>
      </c>
      <c r="AC1017" s="7" t="s">
        <v>445</v>
      </c>
      <c r="AD1017" s="7">
        <v>3.6603181885999998</v>
      </c>
    </row>
    <row r="1018" spans="1:30" x14ac:dyDescent="0.25">
      <c r="A1018" s="1">
        <v>188861</v>
      </c>
      <c r="B1018" s="1">
        <v>21002000</v>
      </c>
      <c r="C1018" s="1">
        <v>9214475</v>
      </c>
      <c r="D1018" s="1">
        <v>271351</v>
      </c>
      <c r="E1018" s="1" t="s">
        <v>501</v>
      </c>
      <c r="F1018" s="1">
        <v>34203085</v>
      </c>
      <c r="G1018" s="1">
        <v>1.83</v>
      </c>
      <c r="H1018" s="1">
        <v>52.408608123943011</v>
      </c>
      <c r="I1018" s="1">
        <v>-12.171269147736925</v>
      </c>
      <c r="J1018" s="1">
        <v>21.194527003371608</v>
      </c>
      <c r="K1018" s="1">
        <v>-49.401917479943819</v>
      </c>
      <c r="L1018" s="1">
        <v>45.667433238608417</v>
      </c>
      <c r="M1018" s="1">
        <v>10.050000190734863</v>
      </c>
      <c r="N1018" s="1">
        <v>1</v>
      </c>
      <c r="O1018" s="1">
        <v>0.9329846751933194</v>
      </c>
      <c r="P1018" s="1">
        <v>0.9329846751933194</v>
      </c>
      <c r="Q1018" s="1">
        <v>1</v>
      </c>
      <c r="R1018" s="1">
        <v>0.96533690096206171</v>
      </c>
      <c r="S1018" s="1">
        <v>0.96533690096206171</v>
      </c>
      <c r="T1018" s="1">
        <v>0.9329846751933194</v>
      </c>
      <c r="U1018" s="1">
        <v>0.96533690096206171</v>
      </c>
      <c r="V1018" s="1">
        <v>406.790663</v>
      </c>
      <c r="W1018" s="1">
        <v>255.106009</v>
      </c>
      <c r="X1018" s="1">
        <v>262.000766</v>
      </c>
      <c r="Y1018" s="1">
        <v>74463.375599999999</v>
      </c>
      <c r="Z1018" s="7">
        <v>4.2118102565999997</v>
      </c>
      <c r="AA1018" s="7">
        <v>3.5414294610999999</v>
      </c>
      <c r="AB1018" s="7" t="s">
        <v>444</v>
      </c>
      <c r="AC1018" s="7" t="s">
        <v>445</v>
      </c>
      <c r="AD1018" s="7">
        <v>3.9480407246999998</v>
      </c>
    </row>
    <row r="1019" spans="1:30" x14ac:dyDescent="0.25">
      <c r="A1019" s="1">
        <v>188862</v>
      </c>
      <c r="B1019" s="1">
        <v>21002000</v>
      </c>
      <c r="C1019" s="1">
        <v>9214476</v>
      </c>
      <c r="D1019" s="1">
        <v>271352</v>
      </c>
      <c r="E1019" s="1" t="s">
        <v>497</v>
      </c>
      <c r="F1019" s="1">
        <v>34203085</v>
      </c>
      <c r="G1019" s="1">
        <v>1.83</v>
      </c>
      <c r="H1019" s="1">
        <v>59.225963383852211</v>
      </c>
      <c r="I1019" s="1">
        <v>-29.097251301967447</v>
      </c>
      <c r="J1019" s="1">
        <v>8.7668307728759451</v>
      </c>
      <c r="K1019" s="1">
        <v>-55.565339318909039</v>
      </c>
      <c r="L1019" s="1">
        <v>55.367154937657801</v>
      </c>
      <c r="M1019" s="1">
        <v>29.722499847412109</v>
      </c>
      <c r="N1019" s="1">
        <v>0.99273125012715657</v>
      </c>
      <c r="O1019" s="1">
        <v>0.9329846751933194</v>
      </c>
      <c r="P1019" s="1">
        <v>0.92620304295414313</v>
      </c>
      <c r="Q1019" s="1">
        <v>0.99333697928322695</v>
      </c>
      <c r="R1019" s="1">
        <v>0.96533690096206171</v>
      </c>
      <c r="S1019" s="1">
        <v>0.95890484119228603</v>
      </c>
      <c r="T1019" s="1">
        <v>0.92620304295414313</v>
      </c>
      <c r="U1019" s="1">
        <v>0.95890484119228603</v>
      </c>
      <c r="V1019" s="1">
        <v>406.790663</v>
      </c>
      <c r="W1019" s="1">
        <v>255.106009</v>
      </c>
      <c r="X1019" s="1">
        <v>262.000766</v>
      </c>
      <c r="Y1019" s="1">
        <v>74463.375599999999</v>
      </c>
      <c r="Z1019" s="7">
        <v>3.2675113444999999</v>
      </c>
      <c r="AA1019" s="7">
        <v>2.9894659084000001</v>
      </c>
      <c r="AB1019" s="7" t="s">
        <v>444</v>
      </c>
      <c r="AC1019" s="7" t="s">
        <v>445</v>
      </c>
      <c r="AD1019" s="7">
        <v>3.3672172203000001</v>
      </c>
    </row>
    <row r="1020" spans="1:30" x14ac:dyDescent="0.25">
      <c r="A1020" s="1">
        <v>194141</v>
      </c>
      <c r="B1020" s="1">
        <v>26001000</v>
      </c>
      <c r="C1020" s="1">
        <v>9214519</v>
      </c>
      <c r="D1020" s="1">
        <v>271371</v>
      </c>
      <c r="E1020" s="1" t="s">
        <v>503</v>
      </c>
      <c r="F1020" s="1">
        <v>34203085</v>
      </c>
      <c r="G1020" s="1">
        <v>1.83</v>
      </c>
      <c r="H1020" s="1">
        <v>52.464977860860145</v>
      </c>
      <c r="I1020" s="1">
        <v>-31.865588052970981</v>
      </c>
      <c r="J1020" s="1">
        <v>2.4927494369363412</v>
      </c>
      <c r="K1020" s="1">
        <v>-49.504024527970031</v>
      </c>
      <c r="L1020" s="1">
        <v>51.264085041554033</v>
      </c>
      <c r="M1020" s="1">
        <v>28.762500762939453</v>
      </c>
      <c r="N1020" s="1">
        <v>0.99353124936421722</v>
      </c>
      <c r="O1020" s="1">
        <v>0.9329846751933194</v>
      </c>
      <c r="P1020" s="1">
        <v>0.92694942998248697</v>
      </c>
      <c r="Q1020" s="1">
        <v>0.99407031191719908</v>
      </c>
      <c r="R1020" s="1">
        <v>0.96533690096206171</v>
      </c>
      <c r="S1020" s="1">
        <v>0.95961275424453896</v>
      </c>
      <c r="T1020" s="1">
        <v>0.92694942998248697</v>
      </c>
      <c r="U1020" s="1">
        <v>0.95961275424453896</v>
      </c>
      <c r="V1020" s="1">
        <v>406.790663</v>
      </c>
      <c r="W1020" s="1">
        <v>255.106009</v>
      </c>
      <c r="X1020" s="1">
        <v>262.000766</v>
      </c>
      <c r="Y1020" s="1">
        <v>74463.375599999999</v>
      </c>
      <c r="Z1020" s="7">
        <v>3.6127882597999998</v>
      </c>
      <c r="AA1020" s="7">
        <v>3.5072042202000002</v>
      </c>
      <c r="AB1020" s="7" t="s">
        <v>444</v>
      </c>
      <c r="AC1020" s="7" t="s">
        <v>445</v>
      </c>
      <c r="AD1020" s="7">
        <v>3.9058932685999999</v>
      </c>
    </row>
    <row r="1021" spans="1:30" x14ac:dyDescent="0.25">
      <c r="A1021" s="1">
        <v>194142</v>
      </c>
      <c r="B1021" s="1">
        <v>26001000</v>
      </c>
      <c r="C1021" s="1">
        <v>9214476</v>
      </c>
      <c r="D1021" s="1">
        <v>271370</v>
      </c>
      <c r="E1021" s="1" t="s">
        <v>497</v>
      </c>
      <c r="F1021" s="1">
        <v>34203085</v>
      </c>
      <c r="G1021" s="1">
        <v>1.83</v>
      </c>
      <c r="H1021" s="1">
        <v>62.323529668925559</v>
      </c>
      <c r="I1021" s="1">
        <v>-31.845240286441886</v>
      </c>
      <c r="J1021" s="1">
        <v>8.4028142975481863</v>
      </c>
      <c r="K1021" s="1">
        <v>-58.543358625963286</v>
      </c>
      <c r="L1021" s="1">
        <v>58.57667554538596</v>
      </c>
      <c r="M1021" s="1">
        <v>29.722499847412109</v>
      </c>
      <c r="N1021" s="1">
        <v>0.99273125012715657</v>
      </c>
      <c r="O1021" s="1">
        <v>0.9329846751933194</v>
      </c>
      <c r="P1021" s="1">
        <v>0.92620304295414313</v>
      </c>
      <c r="Q1021" s="1">
        <v>0.99333697928322695</v>
      </c>
      <c r="R1021" s="1">
        <v>0.96533690096206171</v>
      </c>
      <c r="S1021" s="1">
        <v>0.95890484119228603</v>
      </c>
      <c r="T1021" s="1">
        <v>0.92620304295414313</v>
      </c>
      <c r="U1021" s="1">
        <v>0.95890484119228603</v>
      </c>
      <c r="V1021" s="1">
        <v>406.790663</v>
      </c>
      <c r="W1021" s="1">
        <v>255.106009</v>
      </c>
      <c r="X1021" s="1">
        <v>262.000766</v>
      </c>
      <c r="Y1021" s="1">
        <v>74463.375599999999</v>
      </c>
      <c r="Z1021" s="7">
        <v>3.0336867808000001</v>
      </c>
      <c r="AA1021" s="7">
        <v>2.7911838925999999</v>
      </c>
      <c r="AB1021" s="7" t="s">
        <v>444</v>
      </c>
      <c r="AC1021" s="7" t="s">
        <v>445</v>
      </c>
      <c r="AD1021" s="7">
        <v>3.1450629486000001</v>
      </c>
    </row>
    <row r="1022" spans="1:30" x14ac:dyDescent="0.25">
      <c r="A1022" s="1">
        <v>194143</v>
      </c>
      <c r="B1022" s="1">
        <v>26001000</v>
      </c>
      <c r="C1022" s="1">
        <v>9214475</v>
      </c>
      <c r="D1022" s="1">
        <v>271369</v>
      </c>
      <c r="E1022" s="1" t="s">
        <v>501</v>
      </c>
      <c r="F1022" s="1">
        <v>34203085</v>
      </c>
      <c r="G1022" s="1">
        <v>1.83</v>
      </c>
      <c r="H1022" s="1">
        <v>55.503229619847367</v>
      </c>
      <c r="I1022" s="1">
        <v>-14.925413397558673</v>
      </c>
      <c r="J1022" s="1">
        <v>20.833451378810608</v>
      </c>
      <c r="K1022" s="1">
        <v>-52.37377862551552</v>
      </c>
      <c r="L1022" s="1">
        <v>48.565420276638683</v>
      </c>
      <c r="M1022" s="1">
        <v>10.050000190734863</v>
      </c>
      <c r="N1022" s="1">
        <v>1</v>
      </c>
      <c r="O1022" s="1">
        <v>0.9329846751933194</v>
      </c>
      <c r="P1022" s="1">
        <v>0.9329846751933194</v>
      </c>
      <c r="Q1022" s="1">
        <v>1</v>
      </c>
      <c r="R1022" s="1">
        <v>0.96533690096206171</v>
      </c>
      <c r="S1022" s="1">
        <v>0.96533690096206171</v>
      </c>
      <c r="T1022" s="1">
        <v>0.9329846751933194</v>
      </c>
      <c r="U1022" s="1">
        <v>0.96533690096206171</v>
      </c>
      <c r="V1022" s="1">
        <v>406.790663</v>
      </c>
      <c r="W1022" s="1">
        <v>255.106009</v>
      </c>
      <c r="X1022" s="1">
        <v>262.000766</v>
      </c>
      <c r="Y1022" s="1">
        <v>74463.375599999999</v>
      </c>
      <c r="Z1022" s="7">
        <v>3.9008120508999999</v>
      </c>
      <c r="AA1022" s="7">
        <v>3.2882188762000002</v>
      </c>
      <c r="AB1022" s="7" t="s">
        <v>444</v>
      </c>
      <c r="AC1022" s="7" t="s">
        <v>445</v>
      </c>
      <c r="AD1022" s="7">
        <v>3.6672725546999998</v>
      </c>
    </row>
    <row r="1023" spans="1:30" x14ac:dyDescent="0.25">
      <c r="A1023" s="1">
        <v>199351</v>
      </c>
      <c r="B1023" s="1">
        <v>26002000</v>
      </c>
      <c r="C1023" s="1">
        <v>9214476</v>
      </c>
      <c r="D1023" s="1">
        <v>271380</v>
      </c>
      <c r="E1023" s="1" t="s">
        <v>497</v>
      </c>
      <c r="F1023" s="1">
        <v>34203085</v>
      </c>
      <c r="G1023" s="1">
        <v>1.83</v>
      </c>
      <c r="H1023" s="1">
        <v>58.985442390971386</v>
      </c>
      <c r="I1023" s="1">
        <v>-28.766721754482329</v>
      </c>
      <c r="J1023" s="1">
        <v>8.9681399799843167</v>
      </c>
      <c r="K1023" s="1">
        <v>-55.342235786012765</v>
      </c>
      <c r="L1023" s="1">
        <v>55.05348938444525</v>
      </c>
      <c r="M1023" s="1">
        <v>29.722499847412109</v>
      </c>
      <c r="N1023" s="1">
        <v>0.99273125012715657</v>
      </c>
      <c r="O1023" s="1">
        <v>0.9329846751933194</v>
      </c>
      <c r="P1023" s="1">
        <v>0.92620304295414313</v>
      </c>
      <c r="Q1023" s="1">
        <v>0.99333697928322695</v>
      </c>
      <c r="R1023" s="1">
        <v>0.96533690096206171</v>
      </c>
      <c r="S1023" s="1">
        <v>0.95890484119228603</v>
      </c>
      <c r="T1023" s="1">
        <v>0.92620304295414313</v>
      </c>
      <c r="U1023" s="1">
        <v>0.95890484119228603</v>
      </c>
      <c r="V1023" s="1">
        <v>406.790663</v>
      </c>
      <c r="W1023" s="1">
        <v>255.106009</v>
      </c>
      <c r="X1023" s="1">
        <v>262.000766</v>
      </c>
      <c r="Y1023" s="1">
        <v>74463.375599999999</v>
      </c>
      <c r="Z1023" s="7">
        <v>3.2918253585000001</v>
      </c>
      <c r="AA1023" s="7">
        <v>3.0057334867000001</v>
      </c>
      <c r="AB1023" s="7" t="s">
        <v>444</v>
      </c>
      <c r="AC1023" s="7" t="s">
        <v>445</v>
      </c>
      <c r="AD1023" s="7">
        <v>3.3848229707000002</v>
      </c>
    </row>
    <row r="1024" spans="1:30" x14ac:dyDescent="0.25">
      <c r="A1024" s="1">
        <v>199352</v>
      </c>
      <c r="B1024" s="1">
        <v>26002000</v>
      </c>
      <c r="C1024" s="1">
        <v>9214475</v>
      </c>
      <c r="D1024" s="1">
        <v>271379</v>
      </c>
      <c r="E1024" s="1" t="s">
        <v>501</v>
      </c>
      <c r="F1024" s="1">
        <v>34203085</v>
      </c>
      <c r="G1024" s="1">
        <v>1.83</v>
      </c>
      <c r="H1024" s="1">
        <v>52.165345280050516</v>
      </c>
      <c r="I1024" s="1">
        <v>-11.84579273487128</v>
      </c>
      <c r="J1024" s="1">
        <v>21.398574123089425</v>
      </c>
      <c r="K1024" s="1">
        <v>-49.173757916292836</v>
      </c>
      <c r="L1024" s="1">
        <v>45.423195673334988</v>
      </c>
      <c r="M1024" s="1">
        <v>10.050000190734863</v>
      </c>
      <c r="N1024" s="1">
        <v>1</v>
      </c>
      <c r="O1024" s="1">
        <v>0.9329846751933194</v>
      </c>
      <c r="P1024" s="1">
        <v>0.9329846751933194</v>
      </c>
      <c r="Q1024" s="1">
        <v>1</v>
      </c>
      <c r="R1024" s="1">
        <v>0.96533690096206171</v>
      </c>
      <c r="S1024" s="1">
        <v>0.96533690096206171</v>
      </c>
      <c r="T1024" s="1">
        <v>0.9329846751933194</v>
      </c>
      <c r="U1024" s="1">
        <v>0.96533690096206171</v>
      </c>
      <c r="V1024" s="1">
        <v>406.790663</v>
      </c>
      <c r="W1024" s="1">
        <v>255.106009</v>
      </c>
      <c r="X1024" s="1">
        <v>262.000766</v>
      </c>
      <c r="Y1024" s="1">
        <v>74463.375599999999</v>
      </c>
      <c r="Z1024" s="7">
        <v>4.2398338210000004</v>
      </c>
      <c r="AA1024" s="7">
        <v>3.5626075254999998</v>
      </c>
      <c r="AB1024" s="7" t="s">
        <v>444</v>
      </c>
      <c r="AC1024" s="7" t="s">
        <v>445</v>
      </c>
      <c r="AD1024" s="7">
        <v>3.9709989621999999</v>
      </c>
    </row>
    <row r="1025" spans="1:30" x14ac:dyDescent="0.25">
      <c r="A1025" s="1">
        <v>202463</v>
      </c>
      <c r="B1025" s="1">
        <v>20050006</v>
      </c>
      <c r="C1025" s="1">
        <v>9214475</v>
      </c>
      <c r="D1025" s="1">
        <v>271271</v>
      </c>
      <c r="E1025" s="1" t="s">
        <v>501</v>
      </c>
      <c r="F1025" s="1">
        <v>34203085</v>
      </c>
      <c r="G1025" s="1">
        <v>1.83</v>
      </c>
      <c r="H1025" s="1">
        <v>56.349037187375878</v>
      </c>
      <c r="I1025" s="1">
        <v>-17.801743444023973</v>
      </c>
      <c r="J1025" s="1">
        <v>18.671052138956647</v>
      </c>
      <c r="K1025" s="1">
        <v>-52.109489238120332</v>
      </c>
      <c r="L1025" s="1">
        <v>49.717782181350032</v>
      </c>
      <c r="M1025" s="1">
        <v>10.050000190734863</v>
      </c>
      <c r="N1025" s="1">
        <v>1</v>
      </c>
      <c r="O1025" s="1">
        <v>0.9329846751933194</v>
      </c>
      <c r="P1025" s="1">
        <v>0.9329846751933194</v>
      </c>
      <c r="Q1025" s="1">
        <v>1</v>
      </c>
      <c r="R1025" s="1">
        <v>0.96533690096206171</v>
      </c>
      <c r="S1025" s="1">
        <v>0.96533690096206171</v>
      </c>
      <c r="T1025" s="1">
        <v>0.9329846751933194</v>
      </c>
      <c r="U1025" s="1">
        <v>0.96533690096206171</v>
      </c>
      <c r="V1025" s="1">
        <v>406.790663</v>
      </c>
      <c r="W1025" s="1">
        <v>255.106009</v>
      </c>
      <c r="X1025" s="1">
        <v>262.000766</v>
      </c>
      <c r="Y1025" s="1">
        <v>74463.375599999999</v>
      </c>
      <c r="Z1025" s="7">
        <v>3.7872207187</v>
      </c>
      <c r="AA1025" s="7">
        <v>3.2238520625999998</v>
      </c>
      <c r="AB1025" s="7" t="s">
        <v>444</v>
      </c>
      <c r="AC1025" s="7" t="s">
        <v>445</v>
      </c>
      <c r="AD1025" s="7">
        <v>3.6909440707000001</v>
      </c>
    </row>
    <row r="1026" spans="1:30" x14ac:dyDescent="0.25">
      <c r="A1026" s="1">
        <v>204561</v>
      </c>
      <c r="B1026" s="1">
        <v>20051006</v>
      </c>
      <c r="C1026" s="1">
        <v>9214475</v>
      </c>
      <c r="D1026" s="1">
        <v>271276</v>
      </c>
      <c r="E1026" s="1" t="s">
        <v>501</v>
      </c>
      <c r="F1026" s="1">
        <v>34203085</v>
      </c>
      <c r="G1026" s="1">
        <v>1.83</v>
      </c>
      <c r="H1026" s="1">
        <v>52.268067641087143</v>
      </c>
      <c r="I1026" s="1">
        <v>-9.4605524186808907</v>
      </c>
      <c r="J1026" s="1">
        <v>23.963514204554265</v>
      </c>
      <c r="K1026" s="1">
        <v>-49.552645635202339</v>
      </c>
      <c r="L1026" s="1">
        <v>45.567872373092747</v>
      </c>
      <c r="M1026" s="1">
        <v>10.050000190734863</v>
      </c>
      <c r="N1026" s="1">
        <v>1</v>
      </c>
      <c r="O1026" s="1">
        <v>0.9329846751933194</v>
      </c>
      <c r="P1026" s="1">
        <v>0.9329846751933194</v>
      </c>
      <c r="Q1026" s="1">
        <v>1</v>
      </c>
      <c r="R1026" s="1">
        <v>0.96533690096206171</v>
      </c>
      <c r="S1026" s="1">
        <v>0.96533690096206171</v>
      </c>
      <c r="T1026" s="1">
        <v>0.9329846751933194</v>
      </c>
      <c r="U1026" s="1">
        <v>0.96533690096206171</v>
      </c>
      <c r="V1026" s="1">
        <v>406.790663</v>
      </c>
      <c r="W1026" s="1">
        <v>255.106009</v>
      </c>
      <c r="X1026" s="1">
        <v>262.000766</v>
      </c>
      <c r="Y1026" s="1">
        <v>74463.375599999999</v>
      </c>
      <c r="Z1026" s="7">
        <v>4.2231974975000002</v>
      </c>
      <c r="AA1026" s="7">
        <v>3.5536406393000002</v>
      </c>
      <c r="AB1026" s="7" t="s">
        <v>444</v>
      </c>
      <c r="AC1026" s="7" t="s">
        <v>445</v>
      </c>
      <c r="AD1026" s="7">
        <v>3.9329898823999998</v>
      </c>
    </row>
    <row r="1027" spans="1:30" x14ac:dyDescent="0.25">
      <c r="A1027" s="1">
        <v>206659</v>
      </c>
      <c r="B1027" s="1">
        <v>20052006</v>
      </c>
      <c r="C1027" s="1">
        <v>9214476</v>
      </c>
      <c r="D1027" s="1">
        <v>271281</v>
      </c>
      <c r="E1027" s="1" t="s">
        <v>497</v>
      </c>
      <c r="F1027" s="1">
        <v>34203085</v>
      </c>
      <c r="G1027" s="1">
        <v>1.83</v>
      </c>
      <c r="H1027" s="1">
        <v>59.576747404202578</v>
      </c>
      <c r="I1027" s="1">
        <v>-21.484945448700167</v>
      </c>
      <c r="J1027" s="1">
        <v>17.173603497885257</v>
      </c>
      <c r="K1027" s="1">
        <v>-57.356690974416608</v>
      </c>
      <c r="L1027" s="1">
        <v>53.115174565590252</v>
      </c>
      <c r="M1027" s="1">
        <v>29.722499847412109</v>
      </c>
      <c r="N1027" s="1">
        <v>0.99273125012715657</v>
      </c>
      <c r="O1027" s="1">
        <v>0.9329846751933194</v>
      </c>
      <c r="P1027" s="1">
        <v>0.92620304295414313</v>
      </c>
      <c r="Q1027" s="1">
        <v>0.99333697928322695</v>
      </c>
      <c r="R1027" s="1">
        <v>0.96533690096206171</v>
      </c>
      <c r="S1027" s="1">
        <v>0.95890484119228603</v>
      </c>
      <c r="T1027" s="1">
        <v>0.92620304295414313</v>
      </c>
      <c r="U1027" s="1">
        <v>0.95890484119228603</v>
      </c>
      <c r="V1027" s="1">
        <v>406.790663</v>
      </c>
      <c r="W1027" s="1">
        <v>255.106009</v>
      </c>
      <c r="X1027" s="1">
        <v>262.000766</v>
      </c>
      <c r="Y1027" s="1">
        <v>74463.375599999999</v>
      </c>
      <c r="Z1027" s="7">
        <v>3.4484455477</v>
      </c>
      <c r="AA1027" s="7">
        <v>2.9659761921999999</v>
      </c>
      <c r="AB1027" s="7" t="s">
        <v>444</v>
      </c>
      <c r="AC1027" s="7" t="s">
        <v>445</v>
      </c>
      <c r="AD1027" s="7">
        <v>3.2308212451</v>
      </c>
    </row>
    <row r="1028" spans="1:30" x14ac:dyDescent="0.25">
      <c r="A1028" s="1">
        <v>208757</v>
      </c>
      <c r="B1028" s="1">
        <v>20053006</v>
      </c>
      <c r="C1028" s="1">
        <v>9214476</v>
      </c>
      <c r="D1028" s="1">
        <v>271286</v>
      </c>
      <c r="E1028" s="1" t="s">
        <v>497</v>
      </c>
      <c r="F1028" s="1">
        <v>34203085</v>
      </c>
      <c r="G1028" s="1">
        <v>1.83</v>
      </c>
      <c r="H1028" s="1">
        <v>60.166003688264553</v>
      </c>
      <c r="I1028" s="1">
        <v>-18.544871016673845</v>
      </c>
      <c r="J1028" s="1">
        <v>20.687411775917059</v>
      </c>
      <c r="K1028" s="1">
        <v>-58.419897646840745</v>
      </c>
      <c r="L1028" s="1">
        <v>52.945982765993307</v>
      </c>
      <c r="M1028" s="1">
        <v>29.722499847412109</v>
      </c>
      <c r="N1028" s="1">
        <v>0.99273125012715657</v>
      </c>
      <c r="O1028" s="1">
        <v>0.9329846751933194</v>
      </c>
      <c r="P1028" s="1">
        <v>0.92620304295414313</v>
      </c>
      <c r="Q1028" s="1">
        <v>0.99333697928322695</v>
      </c>
      <c r="R1028" s="1">
        <v>0.96533690096206171</v>
      </c>
      <c r="S1028" s="1">
        <v>0.95890484119228603</v>
      </c>
      <c r="T1028" s="1">
        <v>0.92620304295414313</v>
      </c>
      <c r="U1028" s="1">
        <v>0.95890484119228603</v>
      </c>
      <c r="V1028" s="1">
        <v>406.790663</v>
      </c>
      <c r="W1028" s="1">
        <v>255.106009</v>
      </c>
      <c r="X1028" s="1">
        <v>262.000766</v>
      </c>
      <c r="Y1028" s="1">
        <v>74463.375599999999</v>
      </c>
      <c r="Z1028" s="7">
        <v>3.4626608001000001</v>
      </c>
      <c r="AA1028" s="7">
        <v>2.9271340511999999</v>
      </c>
      <c r="AB1028" s="7" t="s">
        <v>444</v>
      </c>
      <c r="AC1028" s="7" t="s">
        <v>445</v>
      </c>
      <c r="AD1028" s="7">
        <v>3.1538228669000001</v>
      </c>
    </row>
    <row r="1029" spans="1:30" x14ac:dyDescent="0.25">
      <c r="A1029" s="1">
        <v>210855</v>
      </c>
      <c r="B1029" s="1">
        <v>20054006</v>
      </c>
      <c r="C1029" s="1">
        <v>9214487</v>
      </c>
      <c r="D1029" s="1">
        <v>271291</v>
      </c>
      <c r="E1029" s="1" t="s">
        <v>499</v>
      </c>
      <c r="F1029" s="1">
        <v>34203085</v>
      </c>
      <c r="G1029" s="1">
        <v>1.83</v>
      </c>
      <c r="H1029" s="1">
        <v>32.139865908912732</v>
      </c>
      <c r="I1029" s="1">
        <v>-14.747784007709811</v>
      </c>
      <c r="J1029" s="1">
        <v>8.5640617083189383</v>
      </c>
      <c r="K1029" s="1">
        <v>-31.548652654282211</v>
      </c>
      <c r="L1029" s="1">
        <v>28.837619904136943</v>
      </c>
      <c r="M1029" s="1">
        <v>57.904998779296875</v>
      </c>
      <c r="N1029" s="1">
        <v>0.96924583435058598</v>
      </c>
      <c r="O1029" s="1">
        <v>0.9329846751933194</v>
      </c>
      <c r="P1029" s="1">
        <v>0.90429150994405927</v>
      </c>
      <c r="Q1029" s="1">
        <v>0.97180868148803712</v>
      </c>
      <c r="R1029" s="1">
        <v>0.96533690096206171</v>
      </c>
      <c r="S1029" s="1">
        <v>0.93812278091568901</v>
      </c>
      <c r="T1029" s="1">
        <v>0.90429150994405927</v>
      </c>
      <c r="U1029" s="1">
        <v>0.93812278091568901</v>
      </c>
      <c r="V1029" s="1">
        <v>406.790663</v>
      </c>
      <c r="W1029" s="1">
        <v>255.106009</v>
      </c>
      <c r="X1029" s="1">
        <v>262.000766</v>
      </c>
      <c r="Y1029" s="1">
        <v>74463.375599999999</v>
      </c>
      <c r="Z1029" s="7">
        <v>6.9996268361</v>
      </c>
      <c r="AA1029" s="7">
        <v>6.1776963453000002</v>
      </c>
      <c r="AB1029" s="7" t="s">
        <v>444</v>
      </c>
      <c r="AC1029" s="7" t="s">
        <v>445</v>
      </c>
      <c r="AD1029" s="7">
        <v>6.509831589</v>
      </c>
    </row>
    <row r="1030" spans="1:30" x14ac:dyDescent="0.25">
      <c r="A1030" s="1">
        <v>212953</v>
      </c>
      <c r="B1030" s="1">
        <v>20055006</v>
      </c>
      <c r="C1030" s="1">
        <v>9214487</v>
      </c>
      <c r="D1030" s="1">
        <v>271296</v>
      </c>
      <c r="E1030" s="1" t="s">
        <v>499</v>
      </c>
      <c r="F1030" s="1">
        <v>34203085</v>
      </c>
      <c r="G1030" s="1">
        <v>1.83</v>
      </c>
      <c r="H1030" s="1">
        <v>32.325600196979515</v>
      </c>
      <c r="I1030" s="1">
        <v>-17.621897306972858</v>
      </c>
      <c r="J1030" s="1">
        <v>5.7872601174136573</v>
      </c>
      <c r="K1030" s="1">
        <v>-31.406721061554752</v>
      </c>
      <c r="L1030" s="1">
        <v>29.864351589239956</v>
      </c>
      <c r="M1030" s="1">
        <v>57.904998779296875</v>
      </c>
      <c r="N1030" s="1">
        <v>0.96924583435058598</v>
      </c>
      <c r="O1030" s="1">
        <v>0.9329846751933194</v>
      </c>
      <c r="P1030" s="1">
        <v>0.90429150994405927</v>
      </c>
      <c r="Q1030" s="1">
        <v>0.97180868148803712</v>
      </c>
      <c r="R1030" s="1">
        <v>0.96533690096206171</v>
      </c>
      <c r="S1030" s="1">
        <v>0.93812278091568901</v>
      </c>
      <c r="T1030" s="1">
        <v>0.90429150994405927</v>
      </c>
      <c r="U1030" s="1">
        <v>0.93812278091568901</v>
      </c>
      <c r="V1030" s="1">
        <v>406.790663</v>
      </c>
      <c r="W1030" s="1">
        <v>255.106009</v>
      </c>
      <c r="X1030" s="1">
        <v>262.000766</v>
      </c>
      <c r="Y1030" s="1">
        <v>74463.375599999999</v>
      </c>
      <c r="Z1030" s="7">
        <v>6.7246009305000003</v>
      </c>
      <c r="AA1030" s="7">
        <v>6.1364552140999997</v>
      </c>
      <c r="AB1030" s="7" t="s">
        <v>444</v>
      </c>
      <c r="AC1030" s="7" t="s">
        <v>445</v>
      </c>
      <c r="AD1030" s="7">
        <v>6.5437696227000002</v>
      </c>
    </row>
    <row r="1031" spans="1:30" x14ac:dyDescent="0.25">
      <c r="A1031" s="1">
        <v>215051</v>
      </c>
      <c r="B1031" s="1">
        <v>20056006</v>
      </c>
      <c r="C1031" s="1">
        <v>9214487</v>
      </c>
      <c r="D1031" s="1">
        <v>271301</v>
      </c>
      <c r="E1031" s="1" t="s">
        <v>499</v>
      </c>
      <c r="F1031" s="1">
        <v>34203085</v>
      </c>
      <c r="G1031" s="1">
        <v>1.83</v>
      </c>
      <c r="H1031" s="1">
        <v>29.579633048229489</v>
      </c>
      <c r="I1031" s="1">
        <v>-19.300227879422401</v>
      </c>
      <c r="J1031" s="1">
        <v>1.7170407421201048</v>
      </c>
      <c r="K1031" s="1">
        <v>-27.950315304320636</v>
      </c>
      <c r="L1031" s="1">
        <v>28.765488978477133</v>
      </c>
      <c r="M1031" s="1">
        <v>57.904998779296875</v>
      </c>
      <c r="N1031" s="1">
        <v>0.96924583435058598</v>
      </c>
      <c r="O1031" s="1">
        <v>0.9329846751933194</v>
      </c>
      <c r="P1031" s="1">
        <v>0.90429150994405927</v>
      </c>
      <c r="Q1031" s="1">
        <v>0.97180868148803712</v>
      </c>
      <c r="R1031" s="1">
        <v>0.96533690096206171</v>
      </c>
      <c r="S1031" s="1">
        <v>0.93812278091568901</v>
      </c>
      <c r="T1031" s="1">
        <v>0.90429150994405927</v>
      </c>
      <c r="U1031" s="1">
        <v>0.93812278091568901</v>
      </c>
      <c r="V1031" s="1">
        <v>406.790663</v>
      </c>
      <c r="W1031" s="1">
        <v>255.106009</v>
      </c>
      <c r="X1031" s="1">
        <v>262.000766</v>
      </c>
      <c r="Y1031" s="1">
        <v>74463.375599999999</v>
      </c>
      <c r="Z1031" s="7">
        <v>7.0196863069999997</v>
      </c>
      <c r="AA1031" s="7">
        <v>6.7989540201000001</v>
      </c>
      <c r="AB1031" s="7" t="s">
        <v>444</v>
      </c>
      <c r="AC1031" s="7" t="s">
        <v>445</v>
      </c>
      <c r="AD1031" s="7">
        <v>7.4766510041999998</v>
      </c>
    </row>
    <row r="1032" spans="1:30" x14ac:dyDescent="0.25">
      <c r="A1032" s="1">
        <v>217149</v>
      </c>
      <c r="B1032" s="1">
        <v>20057006</v>
      </c>
      <c r="C1032" s="1">
        <v>9214487</v>
      </c>
      <c r="D1032" s="1">
        <v>271306</v>
      </c>
      <c r="E1032" s="1" t="s">
        <v>499</v>
      </c>
      <c r="F1032" s="1">
        <v>34203085</v>
      </c>
      <c r="G1032" s="1">
        <v>1.83</v>
      </c>
      <c r="H1032" s="1">
        <v>42.413071341659403</v>
      </c>
      <c r="I1032" s="1">
        <v>-29.22213184693836</v>
      </c>
      <c r="J1032" s="1">
        <v>2.4480109703139368</v>
      </c>
      <c r="K1032" s="1">
        <v>-40.004352855331</v>
      </c>
      <c r="L1032" s="1">
        <v>41.258770457079031</v>
      </c>
      <c r="M1032" s="1">
        <v>57.904998779296875</v>
      </c>
      <c r="N1032" s="1">
        <v>0.96924583435058598</v>
      </c>
      <c r="O1032" s="1">
        <v>0.9329846751933194</v>
      </c>
      <c r="P1032" s="1">
        <v>0.90429150994405927</v>
      </c>
      <c r="Q1032" s="1">
        <v>0.97180868148803712</v>
      </c>
      <c r="R1032" s="1">
        <v>0.96533690096206171</v>
      </c>
      <c r="S1032" s="1">
        <v>0.93812278091568901</v>
      </c>
      <c r="T1032" s="1">
        <v>0.90429150994405927</v>
      </c>
      <c r="U1032" s="1">
        <v>0.93812278091568901</v>
      </c>
      <c r="V1032" s="1">
        <v>406.790663</v>
      </c>
      <c r="W1032" s="1">
        <v>255.106009</v>
      </c>
      <c r="X1032" s="1">
        <v>262.000766</v>
      </c>
      <c r="Y1032" s="1">
        <v>74463.375599999999</v>
      </c>
      <c r="Z1032" s="7">
        <v>4.5913008439</v>
      </c>
      <c r="AA1032" s="7">
        <v>4.4391297488000001</v>
      </c>
      <c r="AB1032" s="7" t="s">
        <v>444</v>
      </c>
      <c r="AC1032" s="7" t="s">
        <v>445</v>
      </c>
      <c r="AD1032" s="7">
        <v>4.9224822145999996</v>
      </c>
    </row>
    <row r="1033" spans="1:30" x14ac:dyDescent="0.25">
      <c r="A1033" s="1">
        <v>219247</v>
      </c>
      <c r="B1033" s="1">
        <v>20058006</v>
      </c>
      <c r="C1033" s="1">
        <v>9214519</v>
      </c>
      <c r="D1033" s="1">
        <v>271311</v>
      </c>
      <c r="E1033" s="1" t="s">
        <v>503</v>
      </c>
      <c r="F1033" s="1">
        <v>34203085</v>
      </c>
      <c r="G1033" s="1">
        <v>1.83</v>
      </c>
      <c r="H1033" s="1">
        <v>51.912012004684634</v>
      </c>
      <c r="I1033" s="1">
        <v>-22.766210726706312</v>
      </c>
      <c r="J1033" s="1">
        <v>12.533248373005103</v>
      </c>
      <c r="K1033" s="1">
        <v>-49.842448452363364</v>
      </c>
      <c r="L1033" s="1">
        <v>46.919332298518768</v>
      </c>
      <c r="M1033" s="1">
        <v>28.762500762939453</v>
      </c>
      <c r="N1033" s="1">
        <v>0.99353124936421722</v>
      </c>
      <c r="O1033" s="1">
        <v>0.9329846751933194</v>
      </c>
      <c r="P1033" s="1">
        <v>0.92694942998248697</v>
      </c>
      <c r="Q1033" s="1">
        <v>0.99407031191719908</v>
      </c>
      <c r="R1033" s="1">
        <v>0.96533690096206171</v>
      </c>
      <c r="S1033" s="1">
        <v>0.95961275424453896</v>
      </c>
      <c r="T1033" s="1">
        <v>0.92694942998248697</v>
      </c>
      <c r="U1033" s="1">
        <v>0.95961275424453896</v>
      </c>
      <c r="V1033" s="1">
        <v>406.790663</v>
      </c>
      <c r="W1033" s="1">
        <v>255.106009</v>
      </c>
      <c r="X1033" s="1">
        <v>262.000766</v>
      </c>
      <c r="Y1033" s="1">
        <v>74463.375599999999</v>
      </c>
      <c r="Z1033" s="7">
        <v>4.0399346718000002</v>
      </c>
      <c r="AA1033" s="7">
        <v>3.5552148818</v>
      </c>
      <c r="AB1033" s="7" t="s">
        <v>444</v>
      </c>
      <c r="AC1033" s="7" t="s">
        <v>445</v>
      </c>
      <c r="AD1033" s="7">
        <v>3.8725828733999998</v>
      </c>
    </row>
    <row r="1034" spans="1:30" x14ac:dyDescent="0.25">
      <c r="A1034" s="1">
        <v>221345</v>
      </c>
      <c r="B1034" s="1">
        <v>20093006</v>
      </c>
      <c r="C1034" s="1">
        <v>9214519</v>
      </c>
      <c r="D1034" s="1">
        <v>271329</v>
      </c>
      <c r="E1034" s="1" t="s">
        <v>503</v>
      </c>
      <c r="F1034" s="1">
        <v>34203085</v>
      </c>
      <c r="G1034" s="1">
        <v>1.83</v>
      </c>
      <c r="H1034" s="1">
        <v>47.031232449438811</v>
      </c>
      <c r="I1034" s="1">
        <v>-20.271440766792203</v>
      </c>
      <c r="J1034" s="1">
        <v>11.607299193625318</v>
      </c>
      <c r="K1034" s="1">
        <v>-45.786823192144226</v>
      </c>
      <c r="L1034" s="1">
        <v>42.43609286449346</v>
      </c>
      <c r="M1034" s="1">
        <v>28.762500762939453</v>
      </c>
      <c r="N1034" s="1">
        <v>0.99353124936421722</v>
      </c>
      <c r="O1034" s="1">
        <v>0.9329846751933194</v>
      </c>
      <c r="P1034" s="1">
        <v>0.92694942998248697</v>
      </c>
      <c r="Q1034" s="1">
        <v>0.99407031191719908</v>
      </c>
      <c r="R1034" s="1">
        <v>0.96533690096206171</v>
      </c>
      <c r="S1034" s="1">
        <v>0.95961275424453896</v>
      </c>
      <c r="T1034" s="1">
        <v>0.92694942998248697</v>
      </c>
      <c r="U1034" s="1">
        <v>0.95961275424453896</v>
      </c>
      <c r="V1034" s="1">
        <v>406.790663</v>
      </c>
      <c r="W1034" s="1">
        <v>255.106009</v>
      </c>
      <c r="X1034" s="1">
        <v>262.000766</v>
      </c>
      <c r="Y1034" s="1">
        <v>74463.375599999999</v>
      </c>
      <c r="Z1034" s="7">
        <v>4.5723878818000001</v>
      </c>
      <c r="AA1034" s="7">
        <v>4.0279432902999996</v>
      </c>
      <c r="AB1034" s="7" t="s">
        <v>444</v>
      </c>
      <c r="AC1034" s="7" t="s">
        <v>445</v>
      </c>
      <c r="AD1034" s="7">
        <v>4.3041780095000002</v>
      </c>
    </row>
    <row r="1035" spans="1:30" x14ac:dyDescent="0.25">
      <c r="A1035" s="1">
        <v>223443</v>
      </c>
      <c r="B1035" s="1">
        <v>21051006</v>
      </c>
      <c r="C1035" s="1">
        <v>9214519</v>
      </c>
      <c r="D1035" s="1">
        <v>271357</v>
      </c>
      <c r="E1035" s="1" t="s">
        <v>503</v>
      </c>
      <c r="F1035" s="1">
        <v>34203085</v>
      </c>
      <c r="G1035" s="1">
        <v>1.83</v>
      </c>
      <c r="H1035" s="1">
        <v>49.965279696349491</v>
      </c>
      <c r="I1035" s="1">
        <v>-23.365355675175152</v>
      </c>
      <c r="J1035" s="1">
        <v>9.66888177752665</v>
      </c>
      <c r="K1035" s="1">
        <v>-48.28072868162711</v>
      </c>
      <c r="L1035" s="1">
        <v>45.901139880339038</v>
      </c>
      <c r="M1035" s="1">
        <v>28.762500762939453</v>
      </c>
      <c r="N1035" s="1">
        <v>0.99353124936421722</v>
      </c>
      <c r="O1035" s="1">
        <v>0.9329846751933194</v>
      </c>
      <c r="P1035" s="1">
        <v>0.92694942998248697</v>
      </c>
      <c r="Q1035" s="1">
        <v>0.99407031191719908</v>
      </c>
      <c r="R1035" s="1">
        <v>0.96533690096206171</v>
      </c>
      <c r="S1035" s="1">
        <v>0.95961275424453896</v>
      </c>
      <c r="T1035" s="1">
        <v>0.92694942998248697</v>
      </c>
      <c r="U1035" s="1">
        <v>0.95961275424453896</v>
      </c>
      <c r="V1035" s="1">
        <v>406.790663</v>
      </c>
      <c r="W1035" s="1">
        <v>255.106009</v>
      </c>
      <c r="X1035" s="1">
        <v>262.000766</v>
      </c>
      <c r="Y1035" s="1">
        <v>74463.375599999999</v>
      </c>
      <c r="Z1035" s="7">
        <v>4.1517319666999999</v>
      </c>
      <c r="AA1035" s="7">
        <v>3.7326938039000002</v>
      </c>
      <c r="AB1035" s="7" t="s">
        <v>444</v>
      </c>
      <c r="AC1035" s="7" t="s">
        <v>445</v>
      </c>
      <c r="AD1035" s="7">
        <v>4.0301945999999997</v>
      </c>
    </row>
    <row r="1036" spans="1:30" x14ac:dyDescent="0.25">
      <c r="A1036" s="1">
        <v>225541</v>
      </c>
      <c r="B1036" s="1">
        <v>26051006</v>
      </c>
      <c r="C1036" s="1">
        <v>9214519</v>
      </c>
      <c r="D1036" s="1">
        <v>271385</v>
      </c>
      <c r="E1036" s="1" t="s">
        <v>503</v>
      </c>
      <c r="F1036" s="1">
        <v>34203085</v>
      </c>
      <c r="G1036" s="1">
        <v>1.83</v>
      </c>
      <c r="H1036" s="1">
        <v>49.041201458654484</v>
      </c>
      <c r="I1036" s="1">
        <v>-23.089588290688326</v>
      </c>
      <c r="J1036" s="1">
        <v>9.4333663105500598</v>
      </c>
      <c r="K1036" s="1">
        <v>-47.354822004351249</v>
      </c>
      <c r="L1036" s="1">
        <v>45.071204350493147</v>
      </c>
      <c r="M1036" s="1">
        <v>28.762500762939453</v>
      </c>
      <c r="N1036" s="1">
        <v>0.99353124936421722</v>
      </c>
      <c r="O1036" s="1">
        <v>0.9329846751933194</v>
      </c>
      <c r="P1036" s="1">
        <v>0.92694942998248697</v>
      </c>
      <c r="Q1036" s="1">
        <v>0.99407031191719908</v>
      </c>
      <c r="R1036" s="1">
        <v>0.96533690096206171</v>
      </c>
      <c r="S1036" s="1">
        <v>0.95961275424453896</v>
      </c>
      <c r="T1036" s="1">
        <v>0.92694942998248697</v>
      </c>
      <c r="U1036" s="1">
        <v>0.95961275424453896</v>
      </c>
      <c r="V1036" s="1">
        <v>406.790663</v>
      </c>
      <c r="W1036" s="1">
        <v>255.106009</v>
      </c>
      <c r="X1036" s="1">
        <v>262.000766</v>
      </c>
      <c r="Y1036" s="1">
        <v>74463.375599999999</v>
      </c>
      <c r="Z1036" s="7">
        <v>4.2465953158999996</v>
      </c>
      <c r="AA1036" s="7">
        <v>3.821871459</v>
      </c>
      <c r="AB1036" s="7" t="s">
        <v>444</v>
      </c>
      <c r="AC1036" s="7" t="s">
        <v>445</v>
      </c>
      <c r="AD1036" s="7">
        <v>4.1285476414</v>
      </c>
    </row>
    <row r="1037" spans="1:30" x14ac:dyDescent="0.25">
      <c r="A1037" s="1">
        <v>102909</v>
      </c>
      <c r="B1037" s="1">
        <v>20001000</v>
      </c>
      <c r="C1037" s="1">
        <v>9215527</v>
      </c>
      <c r="D1037" s="1">
        <v>271007</v>
      </c>
      <c r="E1037" s="1" t="s">
        <v>505</v>
      </c>
      <c r="F1037" s="1">
        <v>34203085</v>
      </c>
      <c r="G1037" s="1">
        <v>1.83</v>
      </c>
      <c r="H1037" s="1">
        <v>70.558948031481236</v>
      </c>
      <c r="I1037" s="1">
        <v>-31.458647156100213</v>
      </c>
      <c r="J1037" s="1">
        <v>15.989505581046933</v>
      </c>
      <c r="K1037" s="1">
        <v>-68.288096122357288</v>
      </c>
      <c r="L1037" s="1">
        <v>64.078573424242919</v>
      </c>
      <c r="M1037" s="1">
        <v>175.54750061035156</v>
      </c>
      <c r="N1037" s="1">
        <v>0.75311727072975854</v>
      </c>
      <c r="O1037" s="1">
        <v>0.9329846751933194</v>
      </c>
      <c r="P1037" s="1">
        <v>0.70264687221428301</v>
      </c>
      <c r="Q1037" s="1">
        <v>0.70346363414417612</v>
      </c>
      <c r="R1037" s="1">
        <v>0.96533690096206171</v>
      </c>
      <c r="S1037" s="1">
        <v>0.67907940452424853</v>
      </c>
      <c r="T1037" s="1">
        <v>0.70264687221428301</v>
      </c>
      <c r="U1037" s="1">
        <v>0.67907940452424853</v>
      </c>
      <c r="V1037" s="1">
        <v>406.790663</v>
      </c>
      <c r="W1037" s="1">
        <v>255.106009</v>
      </c>
      <c r="X1037" s="1">
        <v>262.000766</v>
      </c>
      <c r="Y1037" s="1">
        <v>74463.375599999999</v>
      </c>
      <c r="Z1037" s="7">
        <v>1.7973381697999999</v>
      </c>
      <c r="AA1037" s="7">
        <v>1.5404210849</v>
      </c>
      <c r="AB1037" s="7" t="s">
        <v>444</v>
      </c>
      <c r="AC1037" s="7" t="s">
        <v>445</v>
      </c>
      <c r="AD1037" s="7">
        <v>1.6958434808</v>
      </c>
    </row>
    <row r="1038" spans="1:30" x14ac:dyDescent="0.25">
      <c r="A1038" s="1">
        <v>105007</v>
      </c>
      <c r="B1038" s="1">
        <v>20002000</v>
      </c>
      <c r="C1038" s="1">
        <v>9215527</v>
      </c>
      <c r="D1038" s="1">
        <v>271014</v>
      </c>
      <c r="E1038" s="1" t="s">
        <v>505</v>
      </c>
      <c r="F1038" s="1">
        <v>34203085</v>
      </c>
      <c r="G1038" s="1">
        <v>1.83</v>
      </c>
      <c r="H1038" s="1">
        <v>57.743477980710281</v>
      </c>
      <c r="I1038" s="1">
        <v>-33.047239867652749</v>
      </c>
      <c r="J1038" s="1">
        <v>5.2707629121324775</v>
      </c>
      <c r="K1038" s="1">
        <v>-56.34124483606206</v>
      </c>
      <c r="L1038" s="1">
        <v>55.296817653020781</v>
      </c>
      <c r="M1038" s="1">
        <v>175.54750061035156</v>
      </c>
      <c r="N1038" s="1">
        <v>0.75311727072975854</v>
      </c>
      <c r="O1038" s="1">
        <v>0.9329846751933194</v>
      </c>
      <c r="P1038" s="1">
        <v>0.70264687221428301</v>
      </c>
      <c r="Q1038" s="1">
        <v>0.70346363414417612</v>
      </c>
      <c r="R1038" s="1">
        <v>0.96533690096206171</v>
      </c>
      <c r="S1038" s="1">
        <v>0.67907940452424853</v>
      </c>
      <c r="T1038" s="1">
        <v>0.70264687221428301</v>
      </c>
      <c r="U1038" s="1">
        <v>0.67907940452424853</v>
      </c>
      <c r="V1038" s="1">
        <v>406.790663</v>
      </c>
      <c r="W1038" s="1">
        <v>255.106009</v>
      </c>
      <c r="X1038" s="1">
        <v>262.000766</v>
      </c>
      <c r="Y1038" s="1">
        <v>74463.375599999999</v>
      </c>
      <c r="Z1038" s="7">
        <v>2.2415868926</v>
      </c>
      <c r="AA1038" s="7">
        <v>2.1042369731999999</v>
      </c>
      <c r="AB1038" s="7" t="s">
        <v>444</v>
      </c>
      <c r="AC1038" s="7" t="s">
        <v>445</v>
      </c>
      <c r="AD1038" s="7">
        <v>2.2674822731000002</v>
      </c>
    </row>
    <row r="1039" spans="1:30" x14ac:dyDescent="0.25">
      <c r="A1039" s="1">
        <v>108189</v>
      </c>
      <c r="B1039" s="1">
        <v>20003000</v>
      </c>
      <c r="C1039" s="1">
        <v>9215542</v>
      </c>
      <c r="D1039" s="1">
        <v>271023</v>
      </c>
      <c r="E1039" s="1" t="s">
        <v>507</v>
      </c>
      <c r="F1039" s="1">
        <v>34203085</v>
      </c>
      <c r="G1039" s="1">
        <v>1.83</v>
      </c>
      <c r="H1039" s="1">
        <v>52.659796119588307</v>
      </c>
      <c r="I1039" s="1">
        <v>-26.424658766324072</v>
      </c>
      <c r="J1039" s="1">
        <v>10.656586614753875</v>
      </c>
      <c r="K1039" s="1">
        <v>-50.108849743521745</v>
      </c>
      <c r="L1039" s="1">
        <v>48.224153700464711</v>
      </c>
      <c r="M1039" s="1">
        <v>165.24249267578125</v>
      </c>
      <c r="N1039" s="1">
        <v>0.78684275124289771</v>
      </c>
      <c r="O1039" s="1">
        <v>0.9329846751933194</v>
      </c>
      <c r="P1039" s="1">
        <v>0.73411222869657278</v>
      </c>
      <c r="Q1039" s="1">
        <v>0.74093639026988634</v>
      </c>
      <c r="R1039" s="1">
        <v>0.96533690096206171</v>
      </c>
      <c r="S1039" s="1">
        <v>0.71525323879314873</v>
      </c>
      <c r="T1039" s="1">
        <v>0.73411222869657278</v>
      </c>
      <c r="U1039" s="1">
        <v>0.71525323879314873</v>
      </c>
      <c r="V1039" s="1">
        <v>406.790663</v>
      </c>
      <c r="W1039" s="1">
        <v>255.106009</v>
      </c>
      <c r="X1039" s="1">
        <v>262.000766</v>
      </c>
      <c r="Y1039" s="1">
        <v>74463.375599999999</v>
      </c>
      <c r="Z1039" s="7">
        <v>2.8834572813000001</v>
      </c>
      <c r="AA1039" s="7">
        <v>2.5563457251999999</v>
      </c>
      <c r="AB1039" s="7" t="s">
        <v>444</v>
      </c>
      <c r="AC1039" s="7" t="s">
        <v>445</v>
      </c>
      <c r="AD1039" s="7">
        <v>2.8384031410000001</v>
      </c>
    </row>
    <row r="1040" spans="1:30" x14ac:dyDescent="0.25">
      <c r="A1040" s="1">
        <v>108190</v>
      </c>
      <c r="B1040" s="1">
        <v>20003000</v>
      </c>
      <c r="C1040" s="1">
        <v>9215536</v>
      </c>
      <c r="D1040" s="1">
        <v>271022</v>
      </c>
      <c r="E1040" s="1" t="s">
        <v>509</v>
      </c>
      <c r="F1040" s="1">
        <v>34203085</v>
      </c>
      <c r="G1040" s="1">
        <v>1.83</v>
      </c>
      <c r="H1040" s="1">
        <v>50.547871083510678</v>
      </c>
      <c r="I1040" s="1">
        <v>-23.201953351817551</v>
      </c>
      <c r="J1040" s="1">
        <v>12.862642022769965</v>
      </c>
      <c r="K1040" s="1">
        <v>-48.297896105941057</v>
      </c>
      <c r="L1040" s="1">
        <v>45.503198770846424</v>
      </c>
      <c r="M1040" s="1">
        <v>159.32000732421875</v>
      </c>
      <c r="N1040" s="1">
        <v>0.80622543057528406</v>
      </c>
      <c r="O1040" s="1">
        <v>0.9329846751933194</v>
      </c>
      <c r="P1040" s="1">
        <v>0.75219597147787554</v>
      </c>
      <c r="Q1040" s="1">
        <v>0.76247270063920458</v>
      </c>
      <c r="R1040" s="1">
        <v>0.96533690096206171</v>
      </c>
      <c r="S1040" s="1">
        <v>0.73604303390322356</v>
      </c>
      <c r="T1040" s="1">
        <v>0.75219597147787554</v>
      </c>
      <c r="U1040" s="1">
        <v>0.73604303390322356</v>
      </c>
      <c r="V1040" s="1">
        <v>406.790663</v>
      </c>
      <c r="W1040" s="1">
        <v>255.106009</v>
      </c>
      <c r="X1040" s="1">
        <v>262.000766</v>
      </c>
      <c r="Y1040" s="1">
        <v>74463.375599999999</v>
      </c>
      <c r="Z1040" s="7">
        <v>3.2170598430999999</v>
      </c>
      <c r="AA1040" s="7">
        <v>2.7961977064000001</v>
      </c>
      <c r="AB1040" s="7" t="s">
        <v>444</v>
      </c>
      <c r="AC1040" s="7" t="s">
        <v>445</v>
      </c>
      <c r="AD1040" s="7">
        <v>3.0804245443</v>
      </c>
    </row>
    <row r="1041" spans="1:30" x14ac:dyDescent="0.25">
      <c r="A1041" s="1">
        <v>112385</v>
      </c>
      <c r="B1041" s="1">
        <v>20004000</v>
      </c>
      <c r="C1041" s="1">
        <v>9215542</v>
      </c>
      <c r="D1041" s="1">
        <v>271032</v>
      </c>
      <c r="E1041" s="1" t="s">
        <v>507</v>
      </c>
      <c r="F1041" s="1">
        <v>34203085</v>
      </c>
      <c r="G1041" s="1">
        <v>1.83</v>
      </c>
      <c r="H1041" s="1">
        <v>43.700821790387089</v>
      </c>
      <c r="I1041" s="1">
        <v>-23.788774708707528</v>
      </c>
      <c r="J1041" s="1">
        <v>6.9891660617081115</v>
      </c>
      <c r="K1041" s="1">
        <v>-41.985265396661418</v>
      </c>
      <c r="L1041" s="1">
        <v>40.660111861223662</v>
      </c>
      <c r="M1041" s="1">
        <v>165.24249267578125</v>
      </c>
      <c r="N1041" s="1">
        <v>0.78684275124289771</v>
      </c>
      <c r="O1041" s="1">
        <v>0.9329846751933194</v>
      </c>
      <c r="P1041" s="1">
        <v>0.73411222869657278</v>
      </c>
      <c r="Q1041" s="1">
        <v>0.74093639026988634</v>
      </c>
      <c r="R1041" s="1">
        <v>0.96533690096206171</v>
      </c>
      <c r="S1041" s="1">
        <v>0.71525323879314873</v>
      </c>
      <c r="T1041" s="1">
        <v>0.73411222869657278</v>
      </c>
      <c r="U1041" s="1">
        <v>0.71525323879314873</v>
      </c>
      <c r="V1041" s="1">
        <v>406.790663</v>
      </c>
      <c r="W1041" s="1">
        <v>255.106009</v>
      </c>
      <c r="X1041" s="1">
        <v>262.000766</v>
      </c>
      <c r="Y1041" s="1">
        <v>74463.375599999999</v>
      </c>
      <c r="Z1041" s="7">
        <v>3.6059007772</v>
      </c>
      <c r="AA1041" s="7">
        <v>3.2854214898</v>
      </c>
      <c r="AB1041" s="7" t="s">
        <v>444</v>
      </c>
      <c r="AC1041" s="7" t="s">
        <v>445</v>
      </c>
      <c r="AD1041" s="7">
        <v>3.5810825401000002</v>
      </c>
    </row>
    <row r="1042" spans="1:30" x14ac:dyDescent="0.25">
      <c r="A1042" s="1">
        <v>112386</v>
      </c>
      <c r="B1042" s="1">
        <v>20004000</v>
      </c>
      <c r="C1042" s="1">
        <v>9215536</v>
      </c>
      <c r="D1042" s="1">
        <v>271031</v>
      </c>
      <c r="E1042" s="1" t="s">
        <v>509</v>
      </c>
      <c r="F1042" s="1">
        <v>34203085</v>
      </c>
      <c r="G1042" s="1">
        <v>1.83</v>
      </c>
      <c r="H1042" s="1">
        <v>41.585988303218933</v>
      </c>
      <c r="I1042" s="1">
        <v>-20.562721951564079</v>
      </c>
      <c r="J1042" s="1">
        <v>9.1981282121803645</v>
      </c>
      <c r="K1042" s="1">
        <v>-40.177657393083287</v>
      </c>
      <c r="L1042" s="1">
        <v>37.836471113055595</v>
      </c>
      <c r="M1042" s="1">
        <v>159.32000732421875</v>
      </c>
      <c r="N1042" s="1">
        <v>0.80622543057528406</v>
      </c>
      <c r="O1042" s="1">
        <v>0.9329846751933194</v>
      </c>
      <c r="P1042" s="1">
        <v>0.75219597147787554</v>
      </c>
      <c r="Q1042" s="1">
        <v>0.76247270063920458</v>
      </c>
      <c r="R1042" s="1">
        <v>0.96533690096206171</v>
      </c>
      <c r="S1042" s="1">
        <v>0.73604303390322356</v>
      </c>
      <c r="T1042" s="1">
        <v>0.75219597147787554</v>
      </c>
      <c r="U1042" s="1">
        <v>0.73604303390322356</v>
      </c>
      <c r="V1042" s="1">
        <v>406.790663</v>
      </c>
      <c r="W1042" s="1">
        <v>255.106009</v>
      </c>
      <c r="X1042" s="1">
        <v>262.000766</v>
      </c>
      <c r="Y1042" s="1">
        <v>74463.375599999999</v>
      </c>
      <c r="Z1042" s="7">
        <v>4.0715541546000003</v>
      </c>
      <c r="AA1042" s="7">
        <v>3.6142876507000001</v>
      </c>
      <c r="AB1042" s="7" t="s">
        <v>444</v>
      </c>
      <c r="AC1042" s="7" t="s">
        <v>445</v>
      </c>
      <c r="AD1042" s="7">
        <v>3.9051122812000001</v>
      </c>
    </row>
    <row r="1043" spans="1:30" x14ac:dyDescent="0.25">
      <c r="A1043" s="1">
        <v>115497</v>
      </c>
      <c r="B1043" s="1">
        <v>20005000</v>
      </c>
      <c r="C1043" s="1">
        <v>9215527</v>
      </c>
      <c r="D1043" s="1">
        <v>271039</v>
      </c>
      <c r="E1043" s="1" t="s">
        <v>505</v>
      </c>
      <c r="F1043" s="1">
        <v>34203085</v>
      </c>
      <c r="G1043" s="1">
        <v>1.83</v>
      </c>
      <c r="H1043" s="1">
        <v>73.116213522377976</v>
      </c>
      <c r="I1043" s="1">
        <v>-32.16601073896976</v>
      </c>
      <c r="J1043" s="1">
        <v>17.364175676411879</v>
      </c>
      <c r="K1043" s="1">
        <v>-70.841720477712812</v>
      </c>
      <c r="L1043" s="1">
        <v>66.166250298421176</v>
      </c>
      <c r="M1043" s="1">
        <v>175.54750061035156</v>
      </c>
      <c r="N1043" s="1">
        <v>0.75311727072975854</v>
      </c>
      <c r="O1043" s="1">
        <v>0.9329846751933194</v>
      </c>
      <c r="P1043" s="1">
        <v>0.70264687221428301</v>
      </c>
      <c r="Q1043" s="1">
        <v>0.70346363414417612</v>
      </c>
      <c r="R1043" s="1">
        <v>0.96533690096206171</v>
      </c>
      <c r="S1043" s="1">
        <v>0.67907940452424853</v>
      </c>
      <c r="T1043" s="1">
        <v>0.70264687221428301</v>
      </c>
      <c r="U1043" s="1">
        <v>0.67907940452424853</v>
      </c>
      <c r="V1043" s="1">
        <v>406.790663</v>
      </c>
      <c r="W1043" s="1">
        <v>255.106009</v>
      </c>
      <c r="X1043" s="1">
        <v>262.000766</v>
      </c>
      <c r="Y1043" s="1">
        <v>74463.375599999999</v>
      </c>
      <c r="Z1043" s="7">
        <v>1.7090765835999999</v>
      </c>
      <c r="AA1043" s="7">
        <v>1.4515689568000001</v>
      </c>
      <c r="AB1043" s="7" t="s">
        <v>444</v>
      </c>
      <c r="AC1043" s="7" t="s">
        <v>445</v>
      </c>
      <c r="AD1043" s="7">
        <v>1.5986666827</v>
      </c>
    </row>
    <row r="1044" spans="1:30" x14ac:dyDescent="0.25">
      <c r="A1044" s="1">
        <v>117595</v>
      </c>
      <c r="B1044" s="1">
        <v>20006000</v>
      </c>
      <c r="C1044" s="1">
        <v>9215527</v>
      </c>
      <c r="D1044" s="1">
        <v>271046</v>
      </c>
      <c r="E1044" s="1" t="s">
        <v>505</v>
      </c>
      <c r="F1044" s="1">
        <v>34203085</v>
      </c>
      <c r="G1044" s="1">
        <v>1.83</v>
      </c>
      <c r="H1044" s="1">
        <v>60.498118722479759</v>
      </c>
      <c r="I1044" s="1">
        <v>-29.921616836442496</v>
      </c>
      <c r="J1044" s="1">
        <v>10.63299133905587</v>
      </c>
      <c r="K1044" s="1">
        <v>-59.376882736486841</v>
      </c>
      <c r="L1044" s="1">
        <v>55.944745892911961</v>
      </c>
      <c r="M1044" s="1">
        <v>175.54750061035156</v>
      </c>
      <c r="N1044" s="1">
        <v>0.75311727072975854</v>
      </c>
      <c r="O1044" s="1">
        <v>0.9329846751933194</v>
      </c>
      <c r="P1044" s="1">
        <v>0.70264687221428301</v>
      </c>
      <c r="Q1044" s="1">
        <v>0.70346363414417612</v>
      </c>
      <c r="R1044" s="1">
        <v>0.96533690096206171</v>
      </c>
      <c r="S1044" s="1">
        <v>0.67907940452424853</v>
      </c>
      <c r="T1044" s="1">
        <v>0.70264687221428301</v>
      </c>
      <c r="U1044" s="1">
        <v>0.67907940452424853</v>
      </c>
      <c r="V1044" s="1">
        <v>406.790663</v>
      </c>
      <c r="W1044" s="1">
        <v>255.106009</v>
      </c>
      <c r="X1044" s="1">
        <v>262.000766</v>
      </c>
      <c r="Y1044" s="1">
        <v>74463.375599999999</v>
      </c>
      <c r="Z1044" s="7">
        <v>2.2040442126999999</v>
      </c>
      <c r="AA1044" s="7">
        <v>1.9628927823</v>
      </c>
      <c r="AB1044" s="7" t="s">
        <v>444</v>
      </c>
      <c r="AC1044" s="7" t="s">
        <v>445</v>
      </c>
      <c r="AD1044" s="7">
        <v>2.1004325296999999</v>
      </c>
    </row>
    <row r="1045" spans="1:30" x14ac:dyDescent="0.25">
      <c r="A1045" s="1">
        <v>120777</v>
      </c>
      <c r="B1045" s="1">
        <v>20007000</v>
      </c>
      <c r="C1045" s="1">
        <v>9215542</v>
      </c>
      <c r="D1045" s="1">
        <v>271055</v>
      </c>
      <c r="E1045" s="1" t="s">
        <v>507</v>
      </c>
      <c r="F1045" s="1">
        <v>34203085</v>
      </c>
      <c r="G1045" s="1">
        <v>1.83</v>
      </c>
      <c r="H1045" s="1">
        <v>52.572683574475064</v>
      </c>
      <c r="I1045" s="1">
        <v>-26.165115441207654</v>
      </c>
      <c r="J1045" s="1">
        <v>10.979994653273232</v>
      </c>
      <c r="K1045" s="1">
        <v>-50.257620690334583</v>
      </c>
      <c r="L1045" s="1">
        <v>48.034828551047397</v>
      </c>
      <c r="M1045" s="1">
        <v>165.24249267578125</v>
      </c>
      <c r="N1045" s="1">
        <v>0.78684275124289771</v>
      </c>
      <c r="O1045" s="1">
        <v>0.9329846751933194</v>
      </c>
      <c r="P1045" s="1">
        <v>0.73411222869657278</v>
      </c>
      <c r="Q1045" s="1">
        <v>0.74093639026988634</v>
      </c>
      <c r="R1045" s="1">
        <v>0.96533690096206171</v>
      </c>
      <c r="S1045" s="1">
        <v>0.71525323879314873</v>
      </c>
      <c r="T1045" s="1">
        <v>0.73411222869657278</v>
      </c>
      <c r="U1045" s="1">
        <v>0.71525323879314873</v>
      </c>
      <c r="V1045" s="1">
        <v>406.790663</v>
      </c>
      <c r="W1045" s="1">
        <v>255.106009</v>
      </c>
      <c r="X1045" s="1">
        <v>262.000766</v>
      </c>
      <c r="Y1045" s="1">
        <v>74463.375599999999</v>
      </c>
      <c r="Z1045" s="7">
        <v>2.8987635945000001</v>
      </c>
      <c r="AA1045" s="7">
        <v>2.5622385635999998</v>
      </c>
      <c r="AB1045" s="7" t="s">
        <v>444</v>
      </c>
      <c r="AC1045" s="7" t="s">
        <v>445</v>
      </c>
      <c r="AD1045" s="7">
        <v>2.8270408269999998</v>
      </c>
    </row>
    <row r="1046" spans="1:30" x14ac:dyDescent="0.25">
      <c r="A1046" s="1">
        <v>120778</v>
      </c>
      <c r="B1046" s="1">
        <v>20007000</v>
      </c>
      <c r="C1046" s="1">
        <v>9215536</v>
      </c>
      <c r="D1046" s="1">
        <v>271054</v>
      </c>
      <c r="E1046" s="1" t="s">
        <v>509</v>
      </c>
      <c r="F1046" s="1">
        <v>34203085</v>
      </c>
      <c r="G1046" s="1">
        <v>1.83</v>
      </c>
      <c r="H1046" s="1">
        <v>50.46234033975626</v>
      </c>
      <c r="I1046" s="1">
        <v>-22.944438683630167</v>
      </c>
      <c r="J1046" s="1">
        <v>13.184466551296136</v>
      </c>
      <c r="K1046" s="1">
        <v>-48.444636687190496</v>
      </c>
      <c r="L1046" s="1">
        <v>45.333959310226895</v>
      </c>
      <c r="M1046" s="1">
        <v>159.32000732421875</v>
      </c>
      <c r="N1046" s="1">
        <v>0.80622543057528406</v>
      </c>
      <c r="O1046" s="1">
        <v>0.9329846751933194</v>
      </c>
      <c r="P1046" s="1">
        <v>0.75219597147787554</v>
      </c>
      <c r="Q1046" s="1">
        <v>0.76247270063920458</v>
      </c>
      <c r="R1046" s="1">
        <v>0.96533690096206171</v>
      </c>
      <c r="S1046" s="1">
        <v>0.73604303390322356</v>
      </c>
      <c r="T1046" s="1">
        <v>0.75219597147787554</v>
      </c>
      <c r="U1046" s="1">
        <v>0.73604303390322356</v>
      </c>
      <c r="V1046" s="1">
        <v>406.790663</v>
      </c>
      <c r="W1046" s="1">
        <v>255.106009</v>
      </c>
      <c r="X1046" s="1">
        <v>262.000766</v>
      </c>
      <c r="Y1046" s="1">
        <v>74463.375599999999</v>
      </c>
      <c r="Z1046" s="7">
        <v>3.2328028521999999</v>
      </c>
      <c r="AA1046" s="7">
        <v>2.8026320415999999</v>
      </c>
      <c r="AB1046" s="7" t="s">
        <v>444</v>
      </c>
      <c r="AC1046" s="7" t="s">
        <v>445</v>
      </c>
      <c r="AD1046" s="7">
        <v>3.0680647887000001</v>
      </c>
    </row>
    <row r="1047" spans="1:30" x14ac:dyDescent="0.25">
      <c r="A1047" s="1">
        <v>124957</v>
      </c>
      <c r="B1047" s="1">
        <v>20008000</v>
      </c>
      <c r="C1047" s="1">
        <v>9215542</v>
      </c>
      <c r="D1047" s="1">
        <v>271064</v>
      </c>
      <c r="E1047" s="1" t="s">
        <v>507</v>
      </c>
      <c r="F1047" s="1">
        <v>34203085</v>
      </c>
      <c r="G1047" s="1">
        <v>1.83</v>
      </c>
      <c r="H1047" s="1">
        <v>48.348224457346262</v>
      </c>
      <c r="I1047" s="1">
        <v>-27.216735910482367</v>
      </c>
      <c r="J1047" s="1">
        <v>7.2736409567931357</v>
      </c>
      <c r="K1047" s="1">
        <v>-46.652325007473586</v>
      </c>
      <c r="L1047" s="1">
        <v>45.155056627023264</v>
      </c>
      <c r="M1047" s="1">
        <v>165.24249267578125</v>
      </c>
      <c r="N1047" s="1">
        <v>0.78684275124289771</v>
      </c>
      <c r="O1047" s="1">
        <v>0.9329846751933194</v>
      </c>
      <c r="P1047" s="1">
        <v>0.73411222869657278</v>
      </c>
      <c r="Q1047" s="1">
        <v>0.74093639026988634</v>
      </c>
      <c r="R1047" s="1">
        <v>0.96533690096206171</v>
      </c>
      <c r="S1047" s="1">
        <v>0.71525323879314873</v>
      </c>
      <c r="T1047" s="1">
        <v>0.73411222869657278</v>
      </c>
      <c r="U1047" s="1">
        <v>0.71525323879314873</v>
      </c>
      <c r="V1047" s="1">
        <v>406.790663</v>
      </c>
      <c r="W1047" s="1">
        <v>255.106009</v>
      </c>
      <c r="X1047" s="1">
        <v>262.000766</v>
      </c>
      <c r="Y1047" s="1">
        <v>74463.375599999999</v>
      </c>
      <c r="Z1047" s="7">
        <v>3.1474079495999998</v>
      </c>
      <c r="AA1047" s="7">
        <v>2.8734915899</v>
      </c>
      <c r="AB1047" s="7" t="s">
        <v>444</v>
      </c>
      <c r="AC1047" s="7" t="s">
        <v>445</v>
      </c>
      <c r="AD1047" s="7">
        <v>3.1227948706999999</v>
      </c>
    </row>
    <row r="1048" spans="1:30" x14ac:dyDescent="0.25">
      <c r="A1048" s="1">
        <v>124958</v>
      </c>
      <c r="B1048" s="1">
        <v>20008000</v>
      </c>
      <c r="C1048" s="1">
        <v>9215536</v>
      </c>
      <c r="D1048" s="1">
        <v>271063</v>
      </c>
      <c r="E1048" s="1" t="s">
        <v>509</v>
      </c>
      <c r="F1048" s="1">
        <v>34203085</v>
      </c>
      <c r="G1048" s="1">
        <v>1.83</v>
      </c>
      <c r="H1048" s="1">
        <v>46.233796028165251</v>
      </c>
      <c r="I1048" s="1">
        <v>-23.992265113119309</v>
      </c>
      <c r="J1048" s="1">
        <v>9.4821997579126034</v>
      </c>
      <c r="K1048" s="1">
        <v>-44.843136752749423</v>
      </c>
      <c r="L1048" s="1">
        <v>42.300592680092599</v>
      </c>
      <c r="M1048" s="1">
        <v>159.32000732421875</v>
      </c>
      <c r="N1048" s="1">
        <v>0.80622543057528406</v>
      </c>
      <c r="O1048" s="1">
        <v>0.9329846751933194</v>
      </c>
      <c r="P1048" s="1">
        <v>0.75219597147787554</v>
      </c>
      <c r="Q1048" s="1">
        <v>0.76247270063920458</v>
      </c>
      <c r="R1048" s="1">
        <v>0.96533690096206171</v>
      </c>
      <c r="S1048" s="1">
        <v>0.73604303390322356</v>
      </c>
      <c r="T1048" s="1">
        <v>0.75219597147787554</v>
      </c>
      <c r="U1048" s="1">
        <v>0.73604303390322356</v>
      </c>
      <c r="V1048" s="1">
        <v>406.790663</v>
      </c>
      <c r="W1048" s="1">
        <v>255.106009</v>
      </c>
      <c r="X1048" s="1">
        <v>262.000766</v>
      </c>
      <c r="Y1048" s="1">
        <v>74463.375599999999</v>
      </c>
      <c r="Z1048" s="7">
        <v>3.5363362570999999</v>
      </c>
      <c r="AA1048" s="7">
        <v>3.1504208772000002</v>
      </c>
      <c r="AB1048" s="7" t="s">
        <v>444</v>
      </c>
      <c r="AC1048" s="7" t="s">
        <v>445</v>
      </c>
      <c r="AD1048" s="7">
        <v>3.3947844638000002</v>
      </c>
    </row>
    <row r="1049" spans="1:30" x14ac:dyDescent="0.25">
      <c r="A1049" s="1">
        <v>128069</v>
      </c>
      <c r="B1049" s="1">
        <v>20009000</v>
      </c>
      <c r="C1049" s="1">
        <v>9215527</v>
      </c>
      <c r="D1049" s="1">
        <v>271074</v>
      </c>
      <c r="E1049" s="1" t="s">
        <v>505</v>
      </c>
      <c r="F1049" s="1">
        <v>34203085</v>
      </c>
      <c r="G1049" s="1">
        <v>1.83</v>
      </c>
      <c r="H1049" s="1">
        <v>63.464437068622615</v>
      </c>
      <c r="I1049" s="1">
        <v>-30.540066044332612</v>
      </c>
      <c r="J1049" s="1">
        <v>11.156927641563659</v>
      </c>
      <c r="K1049" s="1">
        <v>-61.247756716268505</v>
      </c>
      <c r="L1049" s="1">
        <v>58.686865922572984</v>
      </c>
      <c r="M1049" s="1">
        <v>175.54750061035156</v>
      </c>
      <c r="N1049" s="1">
        <v>0.75311727072975854</v>
      </c>
      <c r="O1049" s="1">
        <v>0.9329846751933194</v>
      </c>
      <c r="P1049" s="1">
        <v>0.70264687221428301</v>
      </c>
      <c r="Q1049" s="1">
        <v>0.70346363414417612</v>
      </c>
      <c r="R1049" s="1">
        <v>0.96533690096206171</v>
      </c>
      <c r="S1049" s="1">
        <v>0.67907940452424853</v>
      </c>
      <c r="T1049" s="1">
        <v>0.70264687221428301</v>
      </c>
      <c r="U1049" s="1">
        <v>0.67907940452424853</v>
      </c>
      <c r="V1049" s="1">
        <v>406.790663</v>
      </c>
      <c r="W1049" s="1">
        <v>255.106009</v>
      </c>
      <c r="X1049" s="1">
        <v>262.000766</v>
      </c>
      <c r="Y1049" s="1">
        <v>74463.375599999999</v>
      </c>
      <c r="Z1049" s="7">
        <v>2.0543365451</v>
      </c>
      <c r="AA1049" s="7">
        <v>1.8244076145000001</v>
      </c>
      <c r="AB1049" s="7" t="s">
        <v>444</v>
      </c>
      <c r="AC1049" s="7" t="s">
        <v>445</v>
      </c>
      <c r="AD1049" s="7">
        <v>2.0057267175</v>
      </c>
    </row>
    <row r="1050" spans="1:30" x14ac:dyDescent="0.25">
      <c r="A1050" s="1">
        <v>130167</v>
      </c>
      <c r="B1050" s="1">
        <v>20010000</v>
      </c>
      <c r="C1050" s="1">
        <v>9215527</v>
      </c>
      <c r="D1050" s="1">
        <v>271084</v>
      </c>
      <c r="E1050" s="1" t="s">
        <v>505</v>
      </c>
      <c r="F1050" s="1">
        <v>34203085</v>
      </c>
      <c r="G1050" s="1">
        <v>1.83</v>
      </c>
      <c r="H1050" s="1">
        <v>57.565741509000084</v>
      </c>
      <c r="I1050" s="1">
        <v>-36.969517150136205</v>
      </c>
      <c r="J1050" s="1">
        <v>0.21760796738459467</v>
      </c>
      <c r="K1050" s="1">
        <v>-54.743348890900002</v>
      </c>
      <c r="L1050" s="1">
        <v>57.457548157708658</v>
      </c>
      <c r="M1050" s="1">
        <v>175.54750061035156</v>
      </c>
      <c r="N1050" s="1">
        <v>0.75311727072975854</v>
      </c>
      <c r="O1050" s="1">
        <v>0.9329846751933194</v>
      </c>
      <c r="P1050" s="1">
        <v>0.70264687221428301</v>
      </c>
      <c r="Q1050" s="1">
        <v>0.70346363414417612</v>
      </c>
      <c r="R1050" s="1">
        <v>0.96533690096206171</v>
      </c>
      <c r="S1050" s="1">
        <v>0.67907940452424853</v>
      </c>
      <c r="T1050" s="1">
        <v>0.70264687221428301</v>
      </c>
      <c r="U1050" s="1">
        <v>0.67907940452424853</v>
      </c>
      <c r="V1050" s="1">
        <v>406.790663</v>
      </c>
      <c r="W1050" s="1">
        <v>255.106009</v>
      </c>
      <c r="X1050" s="1">
        <v>262.000766</v>
      </c>
      <c r="Y1050" s="1">
        <v>74463.375599999999</v>
      </c>
      <c r="Z1050" s="7">
        <v>2.1196847942999999</v>
      </c>
      <c r="AA1050" s="7">
        <v>2.1138214258999999</v>
      </c>
      <c r="AB1050" s="7" t="s">
        <v>444</v>
      </c>
      <c r="AC1050" s="7" t="s">
        <v>445</v>
      </c>
      <c r="AD1050" s="7">
        <v>2.3628563557</v>
      </c>
    </row>
    <row r="1051" spans="1:30" x14ac:dyDescent="0.25">
      <c r="A1051" s="1">
        <v>132265</v>
      </c>
      <c r="B1051" s="1">
        <v>20011000</v>
      </c>
      <c r="C1051" s="1">
        <v>9215536</v>
      </c>
      <c r="D1051" s="1">
        <v>271090</v>
      </c>
      <c r="E1051" s="1" t="s">
        <v>509</v>
      </c>
      <c r="F1051" s="1">
        <v>34203085</v>
      </c>
      <c r="G1051" s="1">
        <v>1.83</v>
      </c>
      <c r="H1051" s="1">
        <v>52.288545469871508</v>
      </c>
      <c r="I1051" s="1">
        <v>-23.217344782847938</v>
      </c>
      <c r="J1051" s="1">
        <v>13.964865977228683</v>
      </c>
      <c r="K1051" s="1">
        <v>-49.902685738402582</v>
      </c>
      <c r="L1051" s="1">
        <v>46.89446181386856</v>
      </c>
      <c r="M1051" s="1">
        <v>159.32000732421875</v>
      </c>
      <c r="N1051" s="1">
        <v>0.80622543057528406</v>
      </c>
      <c r="O1051" s="1">
        <v>0.9329846751933194</v>
      </c>
      <c r="P1051" s="1">
        <v>0.75219597147787554</v>
      </c>
      <c r="Q1051" s="1">
        <v>0.76247270063920458</v>
      </c>
      <c r="R1051" s="1">
        <v>0.96533690096206171</v>
      </c>
      <c r="S1051" s="1">
        <v>0.73604303390322356</v>
      </c>
      <c r="T1051" s="1">
        <v>0.75219597147787554</v>
      </c>
      <c r="U1051" s="1">
        <v>0.73604303390322356</v>
      </c>
      <c r="V1051" s="1">
        <v>406.790663</v>
      </c>
      <c r="W1051" s="1">
        <v>255.106009</v>
      </c>
      <c r="X1051" s="1">
        <v>262.000766</v>
      </c>
      <c r="Y1051" s="1">
        <v>74463.375599999999</v>
      </c>
      <c r="Z1051" s="7">
        <v>3.0919482780999998</v>
      </c>
      <c r="AA1051" s="7">
        <v>2.6698231045999998</v>
      </c>
      <c r="AB1051" s="7" t="s">
        <v>444</v>
      </c>
      <c r="AC1051" s="7" t="s">
        <v>445</v>
      </c>
      <c r="AD1051" s="7">
        <v>2.949204693</v>
      </c>
    </row>
    <row r="1052" spans="1:30" x14ac:dyDescent="0.25">
      <c r="A1052" s="1">
        <v>134363</v>
      </c>
      <c r="B1052" s="1">
        <v>20012000</v>
      </c>
      <c r="C1052" s="1">
        <v>9215527</v>
      </c>
      <c r="D1052" s="1">
        <v>271099</v>
      </c>
      <c r="E1052" s="1" t="s">
        <v>505</v>
      </c>
      <c r="F1052" s="1">
        <v>34203085</v>
      </c>
      <c r="G1052" s="1">
        <v>1.83</v>
      </c>
      <c r="H1052" s="1">
        <v>57.800136807648634</v>
      </c>
      <c r="I1052" s="1">
        <v>-32.687269853291546</v>
      </c>
      <c r="J1052" s="1">
        <v>5.6869501450772955</v>
      </c>
      <c r="K1052" s="1">
        <v>-56.42385706568318</v>
      </c>
      <c r="L1052" s="1">
        <v>55.176904187886251</v>
      </c>
      <c r="M1052" s="1">
        <v>175.54750061035156</v>
      </c>
      <c r="N1052" s="1">
        <v>0.75311727072975854</v>
      </c>
      <c r="O1052" s="1">
        <v>0.9329846751933194</v>
      </c>
      <c r="P1052" s="1">
        <v>0.70264687221428301</v>
      </c>
      <c r="Q1052" s="1">
        <v>0.70346363414417612</v>
      </c>
      <c r="R1052" s="1">
        <v>0.96533690096206171</v>
      </c>
      <c r="S1052" s="1">
        <v>0.67907940452424853</v>
      </c>
      <c r="T1052" s="1">
        <v>0.70264687221428301</v>
      </c>
      <c r="U1052" s="1">
        <v>0.67907940452424853</v>
      </c>
      <c r="V1052" s="1">
        <v>406.790663</v>
      </c>
      <c r="W1052" s="1">
        <v>255.106009</v>
      </c>
      <c r="X1052" s="1">
        <v>262.000766</v>
      </c>
      <c r="Y1052" s="1">
        <v>74463.375599999999</v>
      </c>
      <c r="Z1052" s="7">
        <v>2.2486316865</v>
      </c>
      <c r="AA1052" s="7">
        <v>2.1011940318</v>
      </c>
      <c r="AB1052" s="7" t="s">
        <v>444</v>
      </c>
      <c r="AC1052" s="7" t="s">
        <v>445</v>
      </c>
      <c r="AD1052" s="7">
        <v>2.2626982330000001</v>
      </c>
    </row>
    <row r="1053" spans="1:30" x14ac:dyDescent="0.25">
      <c r="A1053" s="1">
        <v>136461</v>
      </c>
      <c r="B1053" s="1">
        <v>20013000</v>
      </c>
      <c r="C1053" s="1">
        <v>9215527</v>
      </c>
      <c r="D1053" s="1">
        <v>271108</v>
      </c>
      <c r="E1053" s="1" t="s">
        <v>505</v>
      </c>
      <c r="F1053" s="1">
        <v>34203085</v>
      </c>
      <c r="G1053" s="1">
        <v>1.83</v>
      </c>
      <c r="H1053" s="1">
        <v>84.630438975475315</v>
      </c>
      <c r="I1053" s="1">
        <v>-49.586736531870287</v>
      </c>
      <c r="J1053" s="1">
        <v>9.578993543684053</v>
      </c>
      <c r="K1053" s="1">
        <v>-79.579759603292402</v>
      </c>
      <c r="L1053" s="1">
        <v>80.276045462433089</v>
      </c>
      <c r="M1053" s="1">
        <v>175.54750061035156</v>
      </c>
      <c r="N1053" s="1">
        <v>0.75311727072975854</v>
      </c>
      <c r="O1053" s="1">
        <v>0.9329846751933194</v>
      </c>
      <c r="P1053" s="1">
        <v>0.70264687221428301</v>
      </c>
      <c r="Q1053" s="1">
        <v>0.70346363414417612</v>
      </c>
      <c r="R1053" s="1">
        <v>0.96533690096206171</v>
      </c>
      <c r="S1053" s="1">
        <v>0.67907940452424853</v>
      </c>
      <c r="T1053" s="1">
        <v>0.70264687221428301</v>
      </c>
      <c r="U1053" s="1">
        <v>0.67907940452424853</v>
      </c>
      <c r="V1053" s="1">
        <v>406.790663</v>
      </c>
      <c r="W1053" s="1">
        <v>255.106009</v>
      </c>
      <c r="X1053" s="1">
        <v>262.000766</v>
      </c>
      <c r="Y1053" s="1">
        <v>74463.375599999999</v>
      </c>
      <c r="Z1053" s="7">
        <v>1.2329131719999999</v>
      </c>
      <c r="AA1053" s="7">
        <v>1.1180256357</v>
      </c>
      <c r="AB1053" s="7" t="s">
        <v>444</v>
      </c>
      <c r="AC1053" s="7" t="s">
        <v>445</v>
      </c>
      <c r="AD1053" s="7">
        <v>1.3133271533999999</v>
      </c>
    </row>
    <row r="1054" spans="1:30" x14ac:dyDescent="0.25">
      <c r="A1054" s="1">
        <v>138559</v>
      </c>
      <c r="B1054" s="1">
        <v>20014000</v>
      </c>
      <c r="C1054" s="1">
        <v>9215536</v>
      </c>
      <c r="D1054" s="1">
        <v>271115</v>
      </c>
      <c r="E1054" s="1" t="s">
        <v>509</v>
      </c>
      <c r="F1054" s="1">
        <v>34203085</v>
      </c>
      <c r="G1054" s="1">
        <v>1.83</v>
      </c>
      <c r="H1054" s="1">
        <v>56.33991180307914</v>
      </c>
      <c r="I1054" s="1">
        <v>-23.262438344208121</v>
      </c>
      <c r="J1054" s="1">
        <v>16.810910774812079</v>
      </c>
      <c r="K1054" s="1">
        <v>-53.895222286824769</v>
      </c>
      <c r="L1054" s="1">
        <v>50.098896884902267</v>
      </c>
      <c r="M1054" s="1">
        <v>159.32000732421875</v>
      </c>
      <c r="N1054" s="1">
        <v>0.80622543057528406</v>
      </c>
      <c r="O1054" s="1">
        <v>0.9329846751933194</v>
      </c>
      <c r="P1054" s="1">
        <v>0.75219597147787554</v>
      </c>
      <c r="Q1054" s="1">
        <v>0.76247270063920458</v>
      </c>
      <c r="R1054" s="1">
        <v>0.96533690096206171</v>
      </c>
      <c r="S1054" s="1">
        <v>0.73604303390322356</v>
      </c>
      <c r="T1054" s="1">
        <v>0.75219597147787554</v>
      </c>
      <c r="U1054" s="1">
        <v>0.73604303390322356</v>
      </c>
      <c r="V1054" s="1">
        <v>406.790663</v>
      </c>
      <c r="W1054" s="1">
        <v>255.106009</v>
      </c>
      <c r="X1054" s="1">
        <v>262.000766</v>
      </c>
      <c r="Y1054" s="1">
        <v>74463.375599999999</v>
      </c>
      <c r="Z1054" s="7">
        <v>2.8302183122</v>
      </c>
      <c r="AA1054" s="7">
        <v>2.4059285173</v>
      </c>
      <c r="AB1054" s="7" t="s">
        <v>444</v>
      </c>
      <c r="AC1054" s="7" t="s">
        <v>445</v>
      </c>
      <c r="AD1054" s="7">
        <v>2.6566491861000001</v>
      </c>
    </row>
    <row r="1055" spans="1:30" x14ac:dyDescent="0.25">
      <c r="A1055" s="1">
        <v>140657</v>
      </c>
      <c r="B1055" s="1">
        <v>20015000</v>
      </c>
      <c r="C1055" s="1">
        <v>9215536</v>
      </c>
      <c r="D1055" s="1">
        <v>271122</v>
      </c>
      <c r="E1055" s="1" t="s">
        <v>509</v>
      </c>
      <c r="F1055" s="1">
        <v>34203085</v>
      </c>
      <c r="G1055" s="1">
        <v>1.83</v>
      </c>
      <c r="H1055" s="1">
        <v>44.581313658034809</v>
      </c>
      <c r="I1055" s="1">
        <v>-20.077180223422836</v>
      </c>
      <c r="J1055" s="1">
        <v>11.763227767406001</v>
      </c>
      <c r="K1055" s="1">
        <v>-43.219115509984292</v>
      </c>
      <c r="L1055" s="1">
        <v>40.019559443684827</v>
      </c>
      <c r="M1055" s="1">
        <v>159.32000732421875</v>
      </c>
      <c r="N1055" s="1">
        <v>0.80622543057528406</v>
      </c>
      <c r="O1055" s="1">
        <v>0.9329846751933194</v>
      </c>
      <c r="P1055" s="1">
        <v>0.75219597147787554</v>
      </c>
      <c r="Q1055" s="1">
        <v>0.76247270063920458</v>
      </c>
      <c r="R1055" s="1">
        <v>0.96533690096206171</v>
      </c>
      <c r="S1055" s="1">
        <v>0.73604303390322356</v>
      </c>
      <c r="T1055" s="1">
        <v>0.75219597147787554</v>
      </c>
      <c r="U1055" s="1">
        <v>0.73604303390322356</v>
      </c>
      <c r="V1055" s="1">
        <v>406.790663</v>
      </c>
      <c r="W1055" s="1">
        <v>255.106009</v>
      </c>
      <c r="X1055" s="1">
        <v>262.000766</v>
      </c>
      <c r="Y1055" s="1">
        <v>74463.375599999999</v>
      </c>
      <c r="Z1055" s="7">
        <v>3.7948981682</v>
      </c>
      <c r="AA1055" s="7">
        <v>3.3042633006000002</v>
      </c>
      <c r="AB1055" s="7" t="s">
        <v>444</v>
      </c>
      <c r="AC1055" s="7" t="s">
        <v>445</v>
      </c>
      <c r="AD1055" s="7">
        <v>3.5599248939999999</v>
      </c>
    </row>
    <row r="1056" spans="1:30" x14ac:dyDescent="0.25">
      <c r="A1056" s="1">
        <v>142755</v>
      </c>
      <c r="B1056" s="1">
        <v>20016000</v>
      </c>
      <c r="C1056" s="1">
        <v>9215536</v>
      </c>
      <c r="D1056" s="1">
        <v>271129</v>
      </c>
      <c r="E1056" s="1" t="s">
        <v>509</v>
      </c>
      <c r="F1056" s="1">
        <v>34203085</v>
      </c>
      <c r="G1056" s="1">
        <v>1.83</v>
      </c>
      <c r="H1056" s="1">
        <v>54.253516259084925</v>
      </c>
      <c r="I1056" s="1">
        <v>-22.284483399651251</v>
      </c>
      <c r="J1056" s="1">
        <v>16.037778776208029</v>
      </c>
      <c r="K1056" s="1">
        <v>-51.69104199931536</v>
      </c>
      <c r="L1056" s="1">
        <v>48.277519579769709</v>
      </c>
      <c r="M1056" s="1">
        <v>159.32000732421875</v>
      </c>
      <c r="N1056" s="1">
        <v>0.80622543057528406</v>
      </c>
      <c r="O1056" s="1">
        <v>0.9329846751933194</v>
      </c>
      <c r="P1056" s="1">
        <v>0.75219597147787554</v>
      </c>
      <c r="Q1056" s="1">
        <v>0.76247270063920458</v>
      </c>
      <c r="R1056" s="1">
        <v>0.96533690096206171</v>
      </c>
      <c r="S1056" s="1">
        <v>0.73604303390322356</v>
      </c>
      <c r="T1056" s="1">
        <v>0.75219597147787554</v>
      </c>
      <c r="U1056" s="1">
        <v>0.73604303390322356</v>
      </c>
      <c r="V1056" s="1">
        <v>406.790663</v>
      </c>
      <c r="W1056" s="1">
        <v>255.106009</v>
      </c>
      <c r="X1056" s="1">
        <v>262.000766</v>
      </c>
      <c r="Y1056" s="1">
        <v>74463.375599999999</v>
      </c>
      <c r="Z1056" s="7">
        <v>2.9747218569</v>
      </c>
      <c r="AA1056" s="7">
        <v>2.5369083056999999</v>
      </c>
      <c r="AB1056" s="7" t="s">
        <v>444</v>
      </c>
      <c r="AC1056" s="7" t="s">
        <v>445</v>
      </c>
      <c r="AD1056" s="7">
        <v>2.8125739603</v>
      </c>
    </row>
    <row r="1057" spans="1:30" x14ac:dyDescent="0.25">
      <c r="A1057" s="1">
        <v>144853</v>
      </c>
      <c r="B1057" s="1">
        <v>20017000</v>
      </c>
      <c r="C1057" s="1">
        <v>9215536</v>
      </c>
      <c r="D1057" s="1">
        <v>271136</v>
      </c>
      <c r="E1057" s="1" t="s">
        <v>509</v>
      </c>
      <c r="F1057" s="1">
        <v>34203085</v>
      </c>
      <c r="G1057" s="1">
        <v>1.83</v>
      </c>
      <c r="H1057" s="1">
        <v>41.347190308134991</v>
      </c>
      <c r="I1057" s="1">
        <v>-22.813605079779983</v>
      </c>
      <c r="J1057" s="1">
        <v>6.548611808064897</v>
      </c>
      <c r="K1057" s="1">
        <v>-39.859442628330818</v>
      </c>
      <c r="L1057" s="1">
        <v>38.493885728109049</v>
      </c>
      <c r="M1057" s="1">
        <v>159.32000732421875</v>
      </c>
      <c r="N1057" s="1">
        <v>0.80622543057528406</v>
      </c>
      <c r="O1057" s="1">
        <v>0.9329846751933194</v>
      </c>
      <c r="P1057" s="1">
        <v>0.75219597147787554</v>
      </c>
      <c r="Q1057" s="1">
        <v>0.76247270063920458</v>
      </c>
      <c r="R1057" s="1">
        <v>0.96533690096206171</v>
      </c>
      <c r="S1057" s="1">
        <v>0.73604303390322356</v>
      </c>
      <c r="T1057" s="1">
        <v>0.75219597147787554</v>
      </c>
      <c r="U1057" s="1">
        <v>0.73604303390322356</v>
      </c>
      <c r="V1057" s="1">
        <v>406.790663</v>
      </c>
      <c r="W1057" s="1">
        <v>255.106009</v>
      </c>
      <c r="X1057" s="1">
        <v>262.000766</v>
      </c>
      <c r="Y1057" s="1">
        <v>74463.375599999999</v>
      </c>
      <c r="Z1057" s="7">
        <v>3.9849400402000001</v>
      </c>
      <c r="AA1057" s="7">
        <v>3.6409371674000002</v>
      </c>
      <c r="AB1057" s="7" t="s">
        <v>444</v>
      </c>
      <c r="AC1057" s="7" t="s">
        <v>445</v>
      </c>
      <c r="AD1057" s="7">
        <v>3.9442718642000001</v>
      </c>
    </row>
    <row r="1058" spans="1:30" x14ac:dyDescent="0.25">
      <c r="A1058" s="1">
        <v>148035</v>
      </c>
      <c r="B1058" s="1">
        <v>20018000</v>
      </c>
      <c r="C1058" s="1">
        <v>9215542</v>
      </c>
      <c r="D1058" s="1">
        <v>271144</v>
      </c>
      <c r="E1058" s="1" t="s">
        <v>507</v>
      </c>
      <c r="F1058" s="1">
        <v>34203085</v>
      </c>
      <c r="G1058" s="1">
        <v>1.83</v>
      </c>
      <c r="H1058" s="1">
        <v>49.532906299311172</v>
      </c>
      <c r="I1058" s="1">
        <v>-23.591670489733925</v>
      </c>
      <c r="J1058" s="1">
        <v>11.168178781812541</v>
      </c>
      <c r="K1058" s="1">
        <v>-47.298571067128123</v>
      </c>
      <c r="L1058" s="1">
        <v>45.001400693915521</v>
      </c>
      <c r="M1058" s="1">
        <v>165.24249267578125</v>
      </c>
      <c r="N1058" s="1">
        <v>0.78684275124289771</v>
      </c>
      <c r="O1058" s="1">
        <v>0.9329846751933194</v>
      </c>
      <c r="P1058" s="1">
        <v>0.73411222869657278</v>
      </c>
      <c r="Q1058" s="1">
        <v>0.74093639026988634</v>
      </c>
      <c r="R1058" s="1">
        <v>0.96533690096206171</v>
      </c>
      <c r="S1058" s="1">
        <v>0.71525323879314873</v>
      </c>
      <c r="T1058" s="1">
        <v>0.73411222869657278</v>
      </c>
      <c r="U1058" s="1">
        <v>0.71525323879314873</v>
      </c>
      <c r="V1058" s="1">
        <v>406.790663</v>
      </c>
      <c r="W1058" s="1">
        <v>255.106009</v>
      </c>
      <c r="X1058" s="1">
        <v>262.000766</v>
      </c>
      <c r="Y1058" s="1">
        <v>74463.375599999999</v>
      </c>
      <c r="Z1058" s="7">
        <v>3.1615691497</v>
      </c>
      <c r="AA1058" s="7">
        <v>2.7808490316999999</v>
      </c>
      <c r="AB1058" s="7" t="s">
        <v>444</v>
      </c>
      <c r="AC1058" s="7" t="s">
        <v>445</v>
      </c>
      <c r="AD1058" s="7">
        <v>3.0664646289999999</v>
      </c>
    </row>
    <row r="1059" spans="1:30" x14ac:dyDescent="0.25">
      <c r="A1059" s="1">
        <v>148036</v>
      </c>
      <c r="B1059" s="1">
        <v>20018000</v>
      </c>
      <c r="C1059" s="1">
        <v>9215536</v>
      </c>
      <c r="D1059" s="1">
        <v>271143</v>
      </c>
      <c r="E1059" s="1" t="s">
        <v>509</v>
      </c>
      <c r="F1059" s="1">
        <v>34203085</v>
      </c>
      <c r="G1059" s="1">
        <v>1.83</v>
      </c>
      <c r="H1059" s="1">
        <v>47.419605492582711</v>
      </c>
      <c r="I1059" s="1">
        <v>-20.367660886286927</v>
      </c>
      <c r="J1059" s="1">
        <v>13.37560996047946</v>
      </c>
      <c r="K1059" s="1">
        <v>-45.488921618487907</v>
      </c>
      <c r="L1059" s="1">
        <v>42.348439879589819</v>
      </c>
      <c r="M1059" s="1">
        <v>159.32000732421875</v>
      </c>
      <c r="N1059" s="1">
        <v>0.80622543057528406</v>
      </c>
      <c r="O1059" s="1">
        <v>0.9329846751933194</v>
      </c>
      <c r="P1059" s="1">
        <v>0.75219597147787554</v>
      </c>
      <c r="Q1059" s="1">
        <v>0.76247270063920458</v>
      </c>
      <c r="R1059" s="1">
        <v>0.96533690096206171</v>
      </c>
      <c r="S1059" s="1">
        <v>0.73604303390322356</v>
      </c>
      <c r="T1059" s="1">
        <v>0.75219597147787554</v>
      </c>
      <c r="U1059" s="1">
        <v>0.73604303390322356</v>
      </c>
      <c r="V1059" s="1">
        <v>406.790663</v>
      </c>
      <c r="W1059" s="1">
        <v>255.106009</v>
      </c>
      <c r="X1059" s="1">
        <v>262.000766</v>
      </c>
      <c r="Y1059" s="1">
        <v>74463.375599999999</v>
      </c>
      <c r="Z1059" s="7">
        <v>3.5312108973999998</v>
      </c>
      <c r="AA1059" s="7">
        <v>3.0466324061000001</v>
      </c>
      <c r="AB1059" s="7" t="s">
        <v>444</v>
      </c>
      <c r="AC1059" s="7" t="s">
        <v>445</v>
      </c>
      <c r="AD1059" s="7">
        <v>3.3323937719000001</v>
      </c>
    </row>
    <row r="1060" spans="1:30" x14ac:dyDescent="0.25">
      <c r="A1060" s="1">
        <v>152231</v>
      </c>
      <c r="B1060" s="1">
        <v>20019000</v>
      </c>
      <c r="C1060" s="1">
        <v>9215536</v>
      </c>
      <c r="D1060" s="1">
        <v>271151</v>
      </c>
      <c r="E1060" s="1" t="s">
        <v>509</v>
      </c>
      <c r="F1060" s="1">
        <v>34203085</v>
      </c>
      <c r="G1060" s="1">
        <v>1.83</v>
      </c>
      <c r="H1060" s="1">
        <v>46.750198326102591</v>
      </c>
      <c r="I1060" s="1">
        <v>-21.253144892456564</v>
      </c>
      <c r="J1060" s="1">
        <v>12.157364051073639</v>
      </c>
      <c r="K1060" s="1">
        <v>-44.843512662130763</v>
      </c>
      <c r="L1060" s="1">
        <v>42.013948719576852</v>
      </c>
      <c r="M1060" s="1">
        <v>159.32000732421875</v>
      </c>
      <c r="N1060" s="1">
        <v>0.80622543057528406</v>
      </c>
      <c r="O1060" s="1">
        <v>0.9329846751933194</v>
      </c>
      <c r="P1060" s="1">
        <v>0.75219597147787554</v>
      </c>
      <c r="Q1060" s="1">
        <v>0.76247270063920458</v>
      </c>
      <c r="R1060" s="1">
        <v>0.96533690096206171</v>
      </c>
      <c r="S1060" s="1">
        <v>0.73604303390322356</v>
      </c>
      <c r="T1060" s="1">
        <v>0.75219597147787554</v>
      </c>
      <c r="U1060" s="1">
        <v>0.73604303390322356</v>
      </c>
      <c r="V1060" s="1">
        <v>406.790663</v>
      </c>
      <c r="W1060" s="1">
        <v>255.106009</v>
      </c>
      <c r="X1060" s="1">
        <v>262.000766</v>
      </c>
      <c r="Y1060" s="1">
        <v>74463.375599999999</v>
      </c>
      <c r="Z1060" s="7">
        <v>3.567285821</v>
      </c>
      <c r="AA1060" s="7">
        <v>3.1045753630999999</v>
      </c>
      <c r="AB1060" s="7" t="s">
        <v>444</v>
      </c>
      <c r="AC1060" s="7" t="s">
        <v>445</v>
      </c>
      <c r="AD1060" s="7">
        <v>3.3947476236999998</v>
      </c>
    </row>
    <row r="1061" spans="1:30" x14ac:dyDescent="0.25">
      <c r="A1061" s="1">
        <v>152232</v>
      </c>
      <c r="B1061" s="1">
        <v>20019000</v>
      </c>
      <c r="C1061" s="1">
        <v>9215542</v>
      </c>
      <c r="D1061" s="1">
        <v>271152</v>
      </c>
      <c r="E1061" s="1" t="s">
        <v>507</v>
      </c>
      <c r="F1061" s="1">
        <v>34203085</v>
      </c>
      <c r="G1061" s="1">
        <v>1.83</v>
      </c>
      <c r="H1061" s="1">
        <v>48.862886727654249</v>
      </c>
      <c r="I1061" s="1">
        <v>-24.476259001066666</v>
      </c>
      <c r="J1061" s="1">
        <v>9.9505452775835188</v>
      </c>
      <c r="K1061" s="1">
        <v>-46.654057605607875</v>
      </c>
      <c r="L1061" s="1">
        <v>44.726707504070987</v>
      </c>
      <c r="M1061" s="1">
        <v>165.24249267578125</v>
      </c>
      <c r="N1061" s="1">
        <v>0.78684275124289771</v>
      </c>
      <c r="O1061" s="1">
        <v>0.9329846751933194</v>
      </c>
      <c r="P1061" s="1">
        <v>0.73411222869657278</v>
      </c>
      <c r="Q1061" s="1">
        <v>0.74093639026988634</v>
      </c>
      <c r="R1061" s="1">
        <v>0.96533690096206171</v>
      </c>
      <c r="S1061" s="1">
        <v>0.71525323879314873</v>
      </c>
      <c r="T1061" s="1">
        <v>0.73411222869657278</v>
      </c>
      <c r="U1061" s="1">
        <v>0.71525323879314873</v>
      </c>
      <c r="V1061" s="1">
        <v>406.790663</v>
      </c>
      <c r="W1061" s="1">
        <v>255.106009</v>
      </c>
      <c r="X1061" s="1">
        <v>262.000766</v>
      </c>
      <c r="Y1061" s="1">
        <v>74463.375599999999</v>
      </c>
      <c r="Z1061" s="7">
        <v>3.1871278096000002</v>
      </c>
      <c r="AA1061" s="7">
        <v>2.8326929366</v>
      </c>
      <c r="AB1061" s="7" t="s">
        <v>444</v>
      </c>
      <c r="AC1061" s="7" t="s">
        <v>445</v>
      </c>
      <c r="AD1061" s="7">
        <v>3.1226417619000002</v>
      </c>
    </row>
    <row r="1062" spans="1:30" x14ac:dyDescent="0.25">
      <c r="A1062" s="1">
        <v>156427</v>
      </c>
      <c r="B1062" s="1">
        <v>20020000</v>
      </c>
      <c r="C1062" s="1">
        <v>9215536</v>
      </c>
      <c r="D1062" s="1">
        <v>271159</v>
      </c>
      <c r="E1062" s="1" t="s">
        <v>509</v>
      </c>
      <c r="F1062" s="1">
        <v>34203085</v>
      </c>
      <c r="G1062" s="1">
        <v>1.83</v>
      </c>
      <c r="H1062" s="1">
        <v>46.816514611423031</v>
      </c>
      <c r="I1062" s="1">
        <v>-20.974069045370417</v>
      </c>
      <c r="J1062" s="1">
        <v>12.446706023816407</v>
      </c>
      <c r="K1062" s="1">
        <v>-44.908118126128542</v>
      </c>
      <c r="L1062" s="1">
        <v>42.001639892132758</v>
      </c>
      <c r="M1062" s="1">
        <v>159.32000732421875</v>
      </c>
      <c r="N1062" s="1">
        <v>0.80622543057528406</v>
      </c>
      <c r="O1062" s="1">
        <v>0.9329846751933194</v>
      </c>
      <c r="P1062" s="1">
        <v>0.75219597147787554</v>
      </c>
      <c r="Q1062" s="1">
        <v>0.76247270063920458</v>
      </c>
      <c r="R1062" s="1">
        <v>0.96533690096206171</v>
      </c>
      <c r="S1062" s="1">
        <v>0.73604303390322356</v>
      </c>
      <c r="T1062" s="1">
        <v>0.75219597147787554</v>
      </c>
      <c r="U1062" s="1">
        <v>0.73604303390322356</v>
      </c>
      <c r="V1062" s="1">
        <v>406.790663</v>
      </c>
      <c r="W1062" s="1">
        <v>255.106009</v>
      </c>
      <c r="X1062" s="1">
        <v>262.000766</v>
      </c>
      <c r="Y1062" s="1">
        <v>74463.375599999999</v>
      </c>
      <c r="Z1062" s="7">
        <v>3.5686242908999999</v>
      </c>
      <c r="AA1062" s="7">
        <v>3.0987611714000001</v>
      </c>
      <c r="AB1062" s="7" t="s">
        <v>444</v>
      </c>
      <c r="AC1062" s="7" t="s">
        <v>445</v>
      </c>
      <c r="AD1062" s="7">
        <v>3.3884252766</v>
      </c>
    </row>
    <row r="1063" spans="1:30" x14ac:dyDescent="0.25">
      <c r="A1063" s="1">
        <v>156428</v>
      </c>
      <c r="B1063" s="1">
        <v>20020000</v>
      </c>
      <c r="C1063" s="1">
        <v>9215542</v>
      </c>
      <c r="D1063" s="1">
        <v>271160</v>
      </c>
      <c r="E1063" s="1" t="s">
        <v>507</v>
      </c>
      <c r="F1063" s="1">
        <v>34203085</v>
      </c>
      <c r="G1063" s="1">
        <v>1.83</v>
      </c>
      <c r="H1063" s="1">
        <v>48.929446493864248</v>
      </c>
      <c r="I1063" s="1">
        <v>-24.197528815515525</v>
      </c>
      <c r="J1063" s="1">
        <v>10.239643769436734</v>
      </c>
      <c r="K1063" s="1">
        <v>-46.718317408070661</v>
      </c>
      <c r="L1063" s="1">
        <v>44.699126262773426</v>
      </c>
      <c r="M1063" s="1">
        <v>165.24249267578125</v>
      </c>
      <c r="N1063" s="1">
        <v>0.78684275124289771</v>
      </c>
      <c r="O1063" s="1">
        <v>0.9329846751933194</v>
      </c>
      <c r="P1063" s="1">
        <v>0.73411222869657278</v>
      </c>
      <c r="Q1063" s="1">
        <v>0.74093639026988634</v>
      </c>
      <c r="R1063" s="1">
        <v>0.96533690096206171</v>
      </c>
      <c r="S1063" s="1">
        <v>0.71525323879314873</v>
      </c>
      <c r="T1063" s="1">
        <v>0.73411222869657278</v>
      </c>
      <c r="U1063" s="1">
        <v>0.71525323879314873</v>
      </c>
      <c r="V1063" s="1">
        <v>406.790663</v>
      </c>
      <c r="W1063" s="1">
        <v>255.106009</v>
      </c>
      <c r="X1063" s="1">
        <v>262.000766</v>
      </c>
      <c r="Y1063" s="1">
        <v>74463.375599999999</v>
      </c>
      <c r="Z1063" s="7">
        <v>3.1897114435999998</v>
      </c>
      <c r="AA1063" s="7">
        <v>2.8274792429</v>
      </c>
      <c r="AB1063" s="7" t="s">
        <v>444</v>
      </c>
      <c r="AC1063" s="7" t="s">
        <v>445</v>
      </c>
      <c r="AD1063" s="7">
        <v>3.1169711779</v>
      </c>
    </row>
    <row r="1064" spans="1:30" x14ac:dyDescent="0.25">
      <c r="A1064" s="1">
        <v>160623</v>
      </c>
      <c r="B1064" s="1">
        <v>20021000</v>
      </c>
      <c r="C1064" s="1">
        <v>9215536</v>
      </c>
      <c r="D1064" s="1">
        <v>271167</v>
      </c>
      <c r="E1064" s="1" t="s">
        <v>509</v>
      </c>
      <c r="F1064" s="1">
        <v>34203085</v>
      </c>
      <c r="G1064" s="1">
        <v>1.83</v>
      </c>
      <c r="H1064" s="1">
        <v>47.104447900428681</v>
      </c>
      <c r="I1064" s="1">
        <v>-20.42059276156694</v>
      </c>
      <c r="J1064" s="1">
        <v>13.1444543102278</v>
      </c>
      <c r="K1064" s="1">
        <v>-45.196860853664823</v>
      </c>
      <c r="L1064" s="1">
        <v>42.101998279513481</v>
      </c>
      <c r="M1064" s="1">
        <v>159.32000732421875</v>
      </c>
      <c r="N1064" s="1">
        <v>0.80622543057528406</v>
      </c>
      <c r="O1064" s="1">
        <v>0.9329846751933194</v>
      </c>
      <c r="P1064" s="1">
        <v>0.75219597147787554</v>
      </c>
      <c r="Q1064" s="1">
        <v>0.76247270063920458</v>
      </c>
      <c r="R1064" s="1">
        <v>0.96533690096206171</v>
      </c>
      <c r="S1064" s="1">
        <v>0.73604303390322356</v>
      </c>
      <c r="T1064" s="1">
        <v>0.75219597147787554</v>
      </c>
      <c r="U1064" s="1">
        <v>0.73604303390322356</v>
      </c>
      <c r="V1064" s="1">
        <v>406.790663</v>
      </c>
      <c r="W1064" s="1">
        <v>255.106009</v>
      </c>
      <c r="X1064" s="1">
        <v>262.000766</v>
      </c>
      <c r="Y1064" s="1">
        <v>74463.375599999999</v>
      </c>
      <c r="Z1064" s="7">
        <v>3.5577340770000001</v>
      </c>
      <c r="AA1064" s="7">
        <v>3.0737068541000001</v>
      </c>
      <c r="AB1064" s="7" t="s">
        <v>444</v>
      </c>
      <c r="AC1064" s="7" t="s">
        <v>445</v>
      </c>
      <c r="AD1064" s="7">
        <v>3.3603895709999998</v>
      </c>
    </row>
    <row r="1065" spans="1:30" x14ac:dyDescent="0.25">
      <c r="A1065" s="1">
        <v>160624</v>
      </c>
      <c r="B1065" s="1">
        <v>20021000</v>
      </c>
      <c r="C1065" s="1">
        <v>9215542</v>
      </c>
      <c r="D1065" s="1">
        <v>271168</v>
      </c>
      <c r="E1065" s="1" t="s">
        <v>507</v>
      </c>
      <c r="F1065" s="1">
        <v>34203085</v>
      </c>
      <c r="G1065" s="1">
        <v>1.83</v>
      </c>
      <c r="H1065" s="1">
        <v>49.217923559505536</v>
      </c>
      <c r="I1065" s="1">
        <v>-23.64490273629</v>
      </c>
      <c r="J1065" s="1">
        <v>10.936847953504055</v>
      </c>
      <c r="K1065" s="1">
        <v>-47.006210256737404</v>
      </c>
      <c r="L1065" s="1">
        <v>44.76398610178186</v>
      </c>
      <c r="M1065" s="1">
        <v>165.24249267578125</v>
      </c>
      <c r="N1065" s="1">
        <v>0.78684275124289771</v>
      </c>
      <c r="O1065" s="1">
        <v>0.9329846751933194</v>
      </c>
      <c r="P1065" s="1">
        <v>0.73411222869657278</v>
      </c>
      <c r="Q1065" s="1">
        <v>0.74093639026988634</v>
      </c>
      <c r="R1065" s="1">
        <v>0.96533690096206171</v>
      </c>
      <c r="S1065" s="1">
        <v>0.71525323879314873</v>
      </c>
      <c r="T1065" s="1">
        <v>0.73411222869657278</v>
      </c>
      <c r="U1065" s="1">
        <v>0.71525323879314873</v>
      </c>
      <c r="V1065" s="1">
        <v>406.790663</v>
      </c>
      <c r="W1065" s="1">
        <v>255.106009</v>
      </c>
      <c r="X1065" s="1">
        <v>262.000766</v>
      </c>
      <c r="Y1065" s="1">
        <v>74463.375599999999</v>
      </c>
      <c r="Z1065" s="7">
        <v>3.1836408490000001</v>
      </c>
      <c r="AA1065" s="7">
        <v>2.8050455459000001</v>
      </c>
      <c r="AB1065" s="7" t="s">
        <v>444</v>
      </c>
      <c r="AC1065" s="7" t="s">
        <v>445</v>
      </c>
      <c r="AD1065" s="7">
        <v>3.0917564977000001</v>
      </c>
    </row>
    <row r="1066" spans="1:30" x14ac:dyDescent="0.25">
      <c r="A1066" s="1">
        <v>164819</v>
      </c>
      <c r="B1066" s="1">
        <v>20022000</v>
      </c>
      <c r="C1066" s="1">
        <v>9215527</v>
      </c>
      <c r="D1066" s="1">
        <v>271179</v>
      </c>
      <c r="E1066" s="1" t="s">
        <v>505</v>
      </c>
      <c r="F1066" s="1">
        <v>34203085</v>
      </c>
      <c r="G1066" s="1">
        <v>1.83</v>
      </c>
      <c r="H1066" s="1">
        <v>61.906536797275471</v>
      </c>
      <c r="I1066" s="1">
        <v>-32.445721666461566</v>
      </c>
      <c r="J1066" s="1">
        <v>8.4482869393903144</v>
      </c>
      <c r="K1066" s="1">
        <v>-60.437621719510041</v>
      </c>
      <c r="L1066" s="1">
        <v>58.144559153853024</v>
      </c>
      <c r="M1066" s="1">
        <v>175.54750061035156</v>
      </c>
      <c r="N1066" s="1">
        <v>0.75311727072975854</v>
      </c>
      <c r="O1066" s="1">
        <v>0.9329846751933194</v>
      </c>
      <c r="P1066" s="1">
        <v>0.70264687221428301</v>
      </c>
      <c r="Q1066" s="1">
        <v>0.70346363414417612</v>
      </c>
      <c r="R1066" s="1">
        <v>0.96533690096206171</v>
      </c>
      <c r="S1066" s="1">
        <v>0.67907940452424853</v>
      </c>
      <c r="T1066" s="1">
        <v>0.70264687221428301</v>
      </c>
      <c r="U1066" s="1">
        <v>0.67907940452424853</v>
      </c>
      <c r="V1066" s="1">
        <v>406.790663</v>
      </c>
      <c r="W1066" s="1">
        <v>255.106009</v>
      </c>
      <c r="X1066" s="1">
        <v>262.000766</v>
      </c>
      <c r="Y1066" s="1">
        <v>74463.375599999999</v>
      </c>
      <c r="Z1066" s="7">
        <v>2.0828239463</v>
      </c>
      <c r="AA1066" s="7">
        <v>1.8954848483</v>
      </c>
      <c r="AB1066" s="7" t="s">
        <v>444</v>
      </c>
      <c r="AC1066" s="7" t="s">
        <v>445</v>
      </c>
      <c r="AD1066" s="7">
        <v>2.0460169264000001</v>
      </c>
    </row>
    <row r="1067" spans="1:30" x14ac:dyDescent="0.25">
      <c r="A1067" s="1">
        <v>164820</v>
      </c>
      <c r="B1067" s="1">
        <v>20022000</v>
      </c>
      <c r="C1067" s="1">
        <v>9215542</v>
      </c>
      <c r="D1067" s="1">
        <v>271180</v>
      </c>
      <c r="E1067" s="1" t="s">
        <v>507</v>
      </c>
      <c r="F1067" s="1">
        <v>34203085</v>
      </c>
      <c r="G1067" s="1">
        <v>1.83</v>
      </c>
      <c r="H1067" s="1">
        <v>47.429260471850995</v>
      </c>
      <c r="I1067" s="1">
        <v>-26.219361961919571</v>
      </c>
      <c r="J1067" s="1">
        <v>6.2440101356881677</v>
      </c>
      <c r="K1067" s="1">
        <v>-45.470667126236648</v>
      </c>
      <c r="L1067" s="1">
        <v>44.636082453480476</v>
      </c>
      <c r="M1067" s="1">
        <v>165.24249267578125</v>
      </c>
      <c r="N1067" s="1">
        <v>0.78684275124289771</v>
      </c>
      <c r="O1067" s="1">
        <v>0.9329846751933194</v>
      </c>
      <c r="P1067" s="1">
        <v>0.73411222869657278</v>
      </c>
      <c r="Q1067" s="1">
        <v>0.74093639026988634</v>
      </c>
      <c r="R1067" s="1">
        <v>0.96533690096206171</v>
      </c>
      <c r="S1067" s="1">
        <v>0.71525323879314873</v>
      </c>
      <c r="T1067" s="1">
        <v>0.73411222869657278</v>
      </c>
      <c r="U1067" s="1">
        <v>0.71525323879314873</v>
      </c>
      <c r="V1067" s="1">
        <v>406.790663</v>
      </c>
      <c r="W1067" s="1">
        <v>255.106009</v>
      </c>
      <c r="X1067" s="1">
        <v>262.000766</v>
      </c>
      <c r="Y1067" s="1">
        <v>74463.375599999999</v>
      </c>
      <c r="Z1067" s="7">
        <v>3.1956289737999999</v>
      </c>
      <c r="AA1067" s="7">
        <v>2.9485422913999999</v>
      </c>
      <c r="AB1067" s="7" t="s">
        <v>444</v>
      </c>
      <c r="AC1067" s="7" t="s">
        <v>445</v>
      </c>
      <c r="AD1067" s="7">
        <v>3.2299349978</v>
      </c>
    </row>
    <row r="1068" spans="1:30" x14ac:dyDescent="0.25">
      <c r="A1068" s="1">
        <v>167931</v>
      </c>
      <c r="B1068" s="1">
        <v>20024000</v>
      </c>
      <c r="C1068" s="1">
        <v>9215527</v>
      </c>
      <c r="D1068" s="1">
        <v>271188</v>
      </c>
      <c r="E1068" s="1" t="s">
        <v>505</v>
      </c>
      <c r="F1068" s="1">
        <v>34203085</v>
      </c>
      <c r="G1068" s="1">
        <v>1.83</v>
      </c>
      <c r="H1068" s="1">
        <v>62.717705725333175</v>
      </c>
      <c r="I1068" s="1">
        <v>-38.173558063111372</v>
      </c>
      <c r="J1068" s="1">
        <v>2.2431261199030632</v>
      </c>
      <c r="K1068" s="1">
        <v>-59.664046490989136</v>
      </c>
      <c r="L1068" s="1">
        <v>61.627163805905511</v>
      </c>
      <c r="M1068" s="1">
        <v>175.54750061035156</v>
      </c>
      <c r="N1068" s="1">
        <v>0.75311727072975854</v>
      </c>
      <c r="O1068" s="1">
        <v>0.9329846751933194</v>
      </c>
      <c r="P1068" s="1">
        <v>0.70264687221428301</v>
      </c>
      <c r="Q1068" s="1">
        <v>0.70346363414417612</v>
      </c>
      <c r="R1068" s="1">
        <v>0.96533690096206171</v>
      </c>
      <c r="S1068" s="1">
        <v>0.67907940452424853</v>
      </c>
      <c r="T1068" s="1">
        <v>0.70264687221428301</v>
      </c>
      <c r="U1068" s="1">
        <v>0.67907940452424853</v>
      </c>
      <c r="V1068" s="1">
        <v>406.790663</v>
      </c>
      <c r="W1068" s="1">
        <v>255.106009</v>
      </c>
      <c r="X1068" s="1">
        <v>262.000766</v>
      </c>
      <c r="Y1068" s="1">
        <v>74463.375599999999</v>
      </c>
      <c r="Z1068" s="7">
        <v>1.9086108825999999</v>
      </c>
      <c r="AA1068" s="7">
        <v>1.8580356573000001</v>
      </c>
      <c r="AB1068" s="7" t="s">
        <v>444</v>
      </c>
      <c r="AC1068" s="7" t="s">
        <v>445</v>
      </c>
      <c r="AD1068" s="7">
        <v>2.0855101116000001</v>
      </c>
    </row>
    <row r="1069" spans="1:30" x14ac:dyDescent="0.25">
      <c r="A1069" s="1">
        <v>171113</v>
      </c>
      <c r="B1069" s="1">
        <v>20026000</v>
      </c>
      <c r="C1069" s="1">
        <v>9215527</v>
      </c>
      <c r="D1069" s="1">
        <v>271199</v>
      </c>
      <c r="E1069" s="1" t="s">
        <v>505</v>
      </c>
      <c r="F1069" s="1">
        <v>34203085</v>
      </c>
      <c r="G1069" s="1">
        <v>1.83</v>
      </c>
      <c r="H1069" s="1">
        <v>65.646686720366475</v>
      </c>
      <c r="I1069" s="1">
        <v>-24.386106876590823</v>
      </c>
      <c r="J1069" s="1">
        <v>19.281968397753186</v>
      </c>
      <c r="K1069" s="1">
        <v>-63.640446360321612</v>
      </c>
      <c r="L1069" s="1">
        <v>58.442163333123588</v>
      </c>
      <c r="M1069" s="1">
        <v>175.54750061035156</v>
      </c>
      <c r="N1069" s="1">
        <v>0.75311727072975854</v>
      </c>
      <c r="O1069" s="1">
        <v>0.9329846751933194</v>
      </c>
      <c r="P1069" s="1">
        <v>0.70264687221428301</v>
      </c>
      <c r="Q1069" s="1">
        <v>0.70346363414417612</v>
      </c>
      <c r="R1069" s="1">
        <v>0.96533690096206171</v>
      </c>
      <c r="S1069" s="1">
        <v>0.67907940452424853</v>
      </c>
      <c r="T1069" s="1">
        <v>0.70264687221428301</v>
      </c>
      <c r="U1069" s="1">
        <v>0.67907940452424853</v>
      </c>
      <c r="V1069" s="1">
        <v>406.790663</v>
      </c>
      <c r="W1069" s="1">
        <v>255.106009</v>
      </c>
      <c r="X1069" s="1">
        <v>262.000766</v>
      </c>
      <c r="Y1069" s="1">
        <v>74463.375599999999</v>
      </c>
      <c r="Z1069" s="7">
        <v>2.0671253266999998</v>
      </c>
      <c r="AA1069" s="7">
        <v>1.7305176889</v>
      </c>
      <c r="AB1069" s="7" t="s">
        <v>444</v>
      </c>
      <c r="AC1069" s="7" t="s">
        <v>445</v>
      </c>
      <c r="AD1069" s="7">
        <v>1.8927204204000001</v>
      </c>
    </row>
    <row r="1070" spans="1:30" x14ac:dyDescent="0.25">
      <c r="A1070" s="1">
        <v>171114</v>
      </c>
      <c r="B1070" s="1">
        <v>20026000</v>
      </c>
      <c r="C1070" s="1">
        <v>9215542</v>
      </c>
      <c r="D1070" s="1">
        <v>271200</v>
      </c>
      <c r="E1070" s="1" t="s">
        <v>507</v>
      </c>
      <c r="F1070" s="1">
        <v>34203085</v>
      </c>
      <c r="G1070" s="1">
        <v>1.83</v>
      </c>
      <c r="H1070" s="1">
        <v>51.186716765626286</v>
      </c>
      <c r="I1070" s="1">
        <v>-18.157508069100231</v>
      </c>
      <c r="J1070" s="1">
        <v>17.060388119501994</v>
      </c>
      <c r="K1070" s="1">
        <v>-48.675734808399042</v>
      </c>
      <c r="L1070" s="1">
        <v>45.143062001123667</v>
      </c>
      <c r="M1070" s="1">
        <v>165.24249267578125</v>
      </c>
      <c r="N1070" s="1">
        <v>0.78684275124289771</v>
      </c>
      <c r="O1070" s="1">
        <v>0.9329846751933194</v>
      </c>
      <c r="P1070" s="1">
        <v>0.73411222869657278</v>
      </c>
      <c r="Q1070" s="1">
        <v>0.74093639026988634</v>
      </c>
      <c r="R1070" s="1">
        <v>0.96533690096206171</v>
      </c>
      <c r="S1070" s="1">
        <v>0.71525323879314873</v>
      </c>
      <c r="T1070" s="1">
        <v>0.73411222869657278</v>
      </c>
      <c r="U1070" s="1">
        <v>0.71525323879314873</v>
      </c>
      <c r="V1070" s="1">
        <v>406.790663</v>
      </c>
      <c r="W1070" s="1">
        <v>255.106009</v>
      </c>
      <c r="X1070" s="1">
        <v>262.000766</v>
      </c>
      <c r="Y1070" s="1">
        <v>74463.375599999999</v>
      </c>
      <c r="Z1070" s="7">
        <v>3.1485099264</v>
      </c>
      <c r="AA1070" s="7">
        <v>2.6586921891999999</v>
      </c>
      <c r="AB1070" s="7" t="s">
        <v>444</v>
      </c>
      <c r="AC1070" s="7" t="s">
        <v>445</v>
      </c>
      <c r="AD1070" s="7">
        <v>2.9514137179</v>
      </c>
    </row>
    <row r="1071" spans="1:30" x14ac:dyDescent="0.25">
      <c r="A1071" s="1">
        <v>174225</v>
      </c>
      <c r="B1071" s="1">
        <v>20028000</v>
      </c>
      <c r="C1071" s="1">
        <v>9215527</v>
      </c>
      <c r="D1071" s="1">
        <v>271208</v>
      </c>
      <c r="E1071" s="1" t="s">
        <v>505</v>
      </c>
      <c r="F1071" s="1">
        <v>34203085</v>
      </c>
      <c r="G1071" s="1">
        <v>1.83</v>
      </c>
      <c r="H1071" s="1">
        <v>63.28162359739369</v>
      </c>
      <c r="I1071" s="1">
        <v>-23.991605114602123</v>
      </c>
      <c r="J1071" s="1">
        <v>17.301341212436995</v>
      </c>
      <c r="K1071" s="1">
        <v>-60.876343630962893</v>
      </c>
      <c r="L1071" s="1">
        <v>56.64857028345542</v>
      </c>
      <c r="M1071" s="1">
        <v>175.54750061035156</v>
      </c>
      <c r="N1071" s="1">
        <v>0.75311727072975854</v>
      </c>
      <c r="O1071" s="1">
        <v>0.9329846751933194</v>
      </c>
      <c r="P1071" s="1">
        <v>0.70264687221428301</v>
      </c>
      <c r="Q1071" s="1">
        <v>0.70346363414417612</v>
      </c>
      <c r="R1071" s="1">
        <v>0.96533690096206171</v>
      </c>
      <c r="S1071" s="1">
        <v>0.67907940452424853</v>
      </c>
      <c r="T1071" s="1">
        <v>0.70264687221428301</v>
      </c>
      <c r="U1071" s="1">
        <v>0.67907940452424853</v>
      </c>
      <c r="V1071" s="1">
        <v>406.790663</v>
      </c>
      <c r="W1071" s="1">
        <v>255.106009</v>
      </c>
      <c r="X1071" s="1">
        <v>262.000766</v>
      </c>
      <c r="Y1071" s="1">
        <v>74463.375599999999</v>
      </c>
      <c r="Z1071" s="7">
        <v>2.1642358917000002</v>
      </c>
      <c r="AA1071" s="7">
        <v>1.8325670095</v>
      </c>
      <c r="AB1071" s="7" t="s">
        <v>444</v>
      </c>
      <c r="AC1071" s="7" t="s">
        <v>445</v>
      </c>
      <c r="AD1071" s="7">
        <v>2.0240649777000002</v>
      </c>
    </row>
    <row r="1072" spans="1:30" x14ac:dyDescent="0.25">
      <c r="A1072" s="1">
        <v>176323</v>
      </c>
      <c r="B1072" s="1">
        <v>20030000</v>
      </c>
      <c r="C1072" s="1">
        <v>9215527</v>
      </c>
      <c r="D1072" s="1">
        <v>271218</v>
      </c>
      <c r="E1072" s="1" t="s">
        <v>505</v>
      </c>
      <c r="F1072" s="1">
        <v>34203085</v>
      </c>
      <c r="G1072" s="1">
        <v>1.83</v>
      </c>
      <c r="H1072" s="1">
        <v>63.514911286151104</v>
      </c>
      <c r="I1072" s="1">
        <v>-30.457708205697166</v>
      </c>
      <c r="J1072" s="1">
        <v>11.263719296454823</v>
      </c>
      <c r="K1072" s="1">
        <v>-61.29846406384263</v>
      </c>
      <c r="L1072" s="1">
        <v>58.699285170784506</v>
      </c>
      <c r="M1072" s="1">
        <v>175.54750061035156</v>
      </c>
      <c r="N1072" s="1">
        <v>0.75311727072975854</v>
      </c>
      <c r="O1072" s="1">
        <v>0.9329846751933194</v>
      </c>
      <c r="P1072" s="1">
        <v>0.70264687221428301</v>
      </c>
      <c r="Q1072" s="1">
        <v>0.70346363414417612</v>
      </c>
      <c r="R1072" s="1">
        <v>0.96533690096206171</v>
      </c>
      <c r="S1072" s="1">
        <v>0.67907940452424853</v>
      </c>
      <c r="T1072" s="1">
        <v>0.70264687221428301</v>
      </c>
      <c r="U1072" s="1">
        <v>0.67907940452424853</v>
      </c>
      <c r="V1072" s="1">
        <v>406.790663</v>
      </c>
      <c r="W1072" s="1">
        <v>255.106009</v>
      </c>
      <c r="X1072" s="1">
        <v>262.000766</v>
      </c>
      <c r="Y1072" s="1">
        <v>74463.375599999999</v>
      </c>
      <c r="Z1072" s="7">
        <v>2.0536903265999999</v>
      </c>
      <c r="AA1072" s="7">
        <v>1.8221631059000001</v>
      </c>
      <c r="AB1072" s="7" t="s">
        <v>444</v>
      </c>
      <c r="AC1072" s="7" t="s">
        <v>445</v>
      </c>
      <c r="AD1072" s="7">
        <v>2.0032403186000001</v>
      </c>
    </row>
    <row r="1073" spans="1:30" x14ac:dyDescent="0.25">
      <c r="A1073" s="1">
        <v>178421</v>
      </c>
      <c r="B1073" s="1">
        <v>20031000</v>
      </c>
      <c r="C1073" s="1">
        <v>9215527</v>
      </c>
      <c r="D1073" s="1">
        <v>271228</v>
      </c>
      <c r="E1073" s="1" t="s">
        <v>505</v>
      </c>
      <c r="F1073" s="1">
        <v>34203085</v>
      </c>
      <c r="G1073" s="1">
        <v>1.83</v>
      </c>
      <c r="H1073" s="1">
        <v>57.525773114116696</v>
      </c>
      <c r="I1073" s="1">
        <v>-36.626243518518883</v>
      </c>
      <c r="J1073" s="1">
        <v>0.5407103345483375</v>
      </c>
      <c r="K1073" s="1">
        <v>-54.748262070242077</v>
      </c>
      <c r="L1073" s="1">
        <v>57.257633447460719</v>
      </c>
      <c r="M1073" s="1">
        <v>175.54750061035156</v>
      </c>
      <c r="N1073" s="1">
        <v>0.75311727072975854</v>
      </c>
      <c r="O1073" s="1">
        <v>0.9329846751933194</v>
      </c>
      <c r="P1073" s="1">
        <v>0.70264687221428301</v>
      </c>
      <c r="Q1073" s="1">
        <v>0.70346363414417612</v>
      </c>
      <c r="R1073" s="1">
        <v>0.96533690096206171</v>
      </c>
      <c r="S1073" s="1">
        <v>0.67907940452424853</v>
      </c>
      <c r="T1073" s="1">
        <v>0.70264687221428301</v>
      </c>
      <c r="U1073" s="1">
        <v>0.67907940452424853</v>
      </c>
      <c r="V1073" s="1">
        <v>406.790663</v>
      </c>
      <c r="W1073" s="1">
        <v>255.106009</v>
      </c>
      <c r="X1073" s="1">
        <v>262.000766</v>
      </c>
      <c r="Y1073" s="1">
        <v>74463.375599999999</v>
      </c>
      <c r="Z1073" s="7">
        <v>2.1305771564999998</v>
      </c>
      <c r="AA1073" s="7">
        <v>2.1159848813000002</v>
      </c>
      <c r="AB1073" s="7" t="s">
        <v>444</v>
      </c>
      <c r="AC1073" s="7" t="s">
        <v>445</v>
      </c>
      <c r="AD1073" s="7">
        <v>2.3625545685999998</v>
      </c>
    </row>
    <row r="1074" spans="1:30" x14ac:dyDescent="0.25">
      <c r="A1074" s="1">
        <v>181603</v>
      </c>
      <c r="B1074" s="1">
        <v>20032000</v>
      </c>
      <c r="C1074" s="1">
        <v>9215542</v>
      </c>
      <c r="D1074" s="1">
        <v>271239</v>
      </c>
      <c r="E1074" s="1" t="s">
        <v>507</v>
      </c>
      <c r="F1074" s="1">
        <v>34203085</v>
      </c>
      <c r="G1074" s="1">
        <v>1.83</v>
      </c>
      <c r="H1074" s="1">
        <v>49.499074167261483</v>
      </c>
      <c r="I1074" s="1">
        <v>-29.022288150007988</v>
      </c>
      <c r="J1074" s="1">
        <v>5.6023857693756574</v>
      </c>
      <c r="K1074" s="1">
        <v>-45.689372010677467</v>
      </c>
      <c r="L1074" s="1">
        <v>46.950613525931153</v>
      </c>
      <c r="M1074" s="1">
        <v>165.24249267578125</v>
      </c>
      <c r="N1074" s="1">
        <v>0.78684275124289771</v>
      </c>
      <c r="O1074" s="1">
        <v>0.9329846751933194</v>
      </c>
      <c r="P1074" s="1">
        <v>0.73411222869657278</v>
      </c>
      <c r="Q1074" s="1">
        <v>0.74093639026988634</v>
      </c>
      <c r="R1074" s="1">
        <v>0.96533690096206171</v>
      </c>
      <c r="S1074" s="1">
        <v>0.71525323879314873</v>
      </c>
      <c r="T1074" s="1">
        <v>0.73411222869657278</v>
      </c>
      <c r="U1074" s="1">
        <v>0.71525323879314873</v>
      </c>
      <c r="V1074" s="1">
        <v>406.790663</v>
      </c>
      <c r="W1074" s="1">
        <v>255.106009</v>
      </c>
      <c r="X1074" s="1">
        <v>262.000766</v>
      </c>
      <c r="Y1074" s="1">
        <v>74463.375599999999</v>
      </c>
      <c r="Z1074" s="7">
        <v>2.9887964556000002</v>
      </c>
      <c r="AA1074" s="7">
        <v>2.7834332050000001</v>
      </c>
      <c r="AB1074" s="7" t="s">
        <v>444</v>
      </c>
      <c r="AC1074" s="7" t="s">
        <v>445</v>
      </c>
      <c r="AD1074" s="7">
        <v>3.2096872375999999</v>
      </c>
    </row>
    <row r="1075" spans="1:30" x14ac:dyDescent="0.25">
      <c r="A1075" s="1">
        <v>181604</v>
      </c>
      <c r="B1075" s="1">
        <v>20032000</v>
      </c>
      <c r="C1075" s="1">
        <v>9215536</v>
      </c>
      <c r="D1075" s="1">
        <v>271238</v>
      </c>
      <c r="E1075" s="1" t="s">
        <v>509</v>
      </c>
      <c r="F1075" s="1">
        <v>34203085</v>
      </c>
      <c r="G1075" s="1">
        <v>1.83</v>
      </c>
      <c r="H1075" s="1">
        <v>47.386651077652154</v>
      </c>
      <c r="I1075" s="1">
        <v>-25.803163680534887</v>
      </c>
      <c r="J1075" s="1">
        <v>7.8089392309234427</v>
      </c>
      <c r="K1075" s="1">
        <v>-43.874837428063358</v>
      </c>
      <c r="L1075" s="1">
        <v>44.007077859060672</v>
      </c>
      <c r="M1075" s="1">
        <v>159.32000732421875</v>
      </c>
      <c r="N1075" s="1">
        <v>0.80622543057528406</v>
      </c>
      <c r="O1075" s="1">
        <v>0.9329846751933194</v>
      </c>
      <c r="P1075" s="1">
        <v>0.75219597147787554</v>
      </c>
      <c r="Q1075" s="1">
        <v>0.76247270063920458</v>
      </c>
      <c r="R1075" s="1">
        <v>0.96533690096206171</v>
      </c>
      <c r="S1075" s="1">
        <v>0.73604303390322356</v>
      </c>
      <c r="T1075" s="1">
        <v>0.75219597147787554</v>
      </c>
      <c r="U1075" s="1">
        <v>0.73604303390322356</v>
      </c>
      <c r="V1075" s="1">
        <v>406.790663</v>
      </c>
      <c r="W1075" s="1">
        <v>255.106009</v>
      </c>
      <c r="X1075" s="1">
        <v>262.000766</v>
      </c>
      <c r="Y1075" s="1">
        <v>74463.375599999999</v>
      </c>
      <c r="Z1075" s="7">
        <v>3.3604284038999999</v>
      </c>
      <c r="AA1075" s="7">
        <v>3.0494465825999999</v>
      </c>
      <c r="AB1075" s="7" t="s">
        <v>444</v>
      </c>
      <c r="AC1075" s="7" t="s">
        <v>445</v>
      </c>
      <c r="AD1075" s="7">
        <v>3.4917755201</v>
      </c>
    </row>
    <row r="1076" spans="1:30" x14ac:dyDescent="0.25">
      <c r="A1076" s="1">
        <v>184715</v>
      </c>
      <c r="B1076" s="1">
        <v>20033000</v>
      </c>
      <c r="C1076" s="1">
        <v>9215559</v>
      </c>
      <c r="D1076" s="1">
        <v>271246</v>
      </c>
      <c r="E1076" s="1" t="s">
        <v>511</v>
      </c>
      <c r="F1076" s="1">
        <v>34203085</v>
      </c>
      <c r="G1076" s="1">
        <v>1.83</v>
      </c>
      <c r="H1076" s="1">
        <v>56.289262737705613</v>
      </c>
      <c r="I1076" s="1">
        <v>-32.456575306434232</v>
      </c>
      <c r="J1076" s="1">
        <v>5.4469236371938692</v>
      </c>
      <c r="K1076" s="1">
        <v>-53.226776209741615</v>
      </c>
      <c r="L1076" s="1">
        <v>53.77373445156379</v>
      </c>
      <c r="M1076" s="1">
        <v>170.71749877929688</v>
      </c>
      <c r="N1076" s="1">
        <v>0.76892454944957389</v>
      </c>
      <c r="O1076" s="1">
        <v>0.9329846751933194</v>
      </c>
      <c r="P1076" s="1">
        <v>0.71739482101638019</v>
      </c>
      <c r="Q1076" s="1">
        <v>0.72102727716619319</v>
      </c>
      <c r="R1076" s="1">
        <v>0.96533690096206171</v>
      </c>
      <c r="S1076" s="1">
        <v>0.69603423724872648</v>
      </c>
      <c r="T1076" s="1">
        <v>0.71739482101638019</v>
      </c>
      <c r="U1076" s="1">
        <v>0.69603423724872648</v>
      </c>
      <c r="V1076" s="1">
        <v>406.790663</v>
      </c>
      <c r="W1076" s="1">
        <v>255.106009</v>
      </c>
      <c r="X1076" s="1">
        <v>262.000766</v>
      </c>
      <c r="Y1076" s="1">
        <v>74463.375599999999</v>
      </c>
      <c r="Z1076" s="7">
        <v>2.4033665604999999</v>
      </c>
      <c r="AA1076" s="7">
        <v>2.2512724587999999</v>
      </c>
      <c r="AB1076" s="7" t="s">
        <v>444</v>
      </c>
      <c r="AC1076" s="7" t="s">
        <v>445</v>
      </c>
      <c r="AD1076" s="7">
        <v>2.5312676441000002</v>
      </c>
    </row>
    <row r="1077" spans="1:30" x14ac:dyDescent="0.25">
      <c r="A1077" s="1">
        <v>186813</v>
      </c>
      <c r="B1077" s="1">
        <v>20034000</v>
      </c>
      <c r="C1077" s="1">
        <v>9215559</v>
      </c>
      <c r="D1077" s="1">
        <v>271253</v>
      </c>
      <c r="E1077" s="1" t="s">
        <v>511</v>
      </c>
      <c r="F1077" s="1">
        <v>34203085</v>
      </c>
      <c r="G1077" s="1">
        <v>1.83</v>
      </c>
      <c r="H1077" s="1">
        <v>51.945903442752027</v>
      </c>
      <c r="I1077" s="1">
        <v>-22.402494603798264</v>
      </c>
      <c r="J1077" s="1">
        <v>11.564011923670376</v>
      </c>
      <c r="K1077" s="1">
        <v>-49.221732436802611</v>
      </c>
      <c r="L1077" s="1">
        <v>47.237703304191207</v>
      </c>
      <c r="M1077" s="1">
        <v>170.71749877929688</v>
      </c>
      <c r="N1077" s="1">
        <v>0.76892454944957389</v>
      </c>
      <c r="O1077" s="1">
        <v>0.9329846751933194</v>
      </c>
      <c r="P1077" s="1">
        <v>0.71739482101638019</v>
      </c>
      <c r="Q1077" s="1">
        <v>0.72102727716619319</v>
      </c>
      <c r="R1077" s="1">
        <v>0.96533690096206171</v>
      </c>
      <c r="S1077" s="1">
        <v>0.69603423724872648</v>
      </c>
      <c r="T1077" s="1">
        <v>0.71739482101638019</v>
      </c>
      <c r="U1077" s="1">
        <v>0.69603423724872648</v>
      </c>
      <c r="V1077" s="1">
        <v>406.790663</v>
      </c>
      <c r="W1077" s="1">
        <v>255.106009</v>
      </c>
      <c r="X1077" s="1">
        <v>262.000766</v>
      </c>
      <c r="Y1077" s="1">
        <v>74463.375599999999</v>
      </c>
      <c r="Z1077" s="7">
        <v>2.8742723898000002</v>
      </c>
      <c r="AA1077" s="7">
        <v>2.5231215079</v>
      </c>
      <c r="AB1077" s="7" t="s">
        <v>444</v>
      </c>
      <c r="AC1077" s="7" t="s">
        <v>445</v>
      </c>
      <c r="AD1077" s="7">
        <v>2.8185976666000001</v>
      </c>
    </row>
    <row r="1078" spans="1:30" x14ac:dyDescent="0.25">
      <c r="A1078" s="1">
        <v>188911</v>
      </c>
      <c r="B1078" s="1">
        <v>20035000</v>
      </c>
      <c r="C1078" s="1">
        <v>9215559</v>
      </c>
      <c r="D1078" s="1">
        <v>271260</v>
      </c>
      <c r="E1078" s="1" t="s">
        <v>511</v>
      </c>
      <c r="F1078" s="1">
        <v>34203085</v>
      </c>
      <c r="G1078" s="1">
        <v>1.83</v>
      </c>
      <c r="H1078" s="1">
        <v>54.028481308435907</v>
      </c>
      <c r="I1078" s="1">
        <v>-27.850782985822391</v>
      </c>
      <c r="J1078" s="1">
        <v>8.0772953619024221</v>
      </c>
      <c r="K1078" s="1">
        <v>-51.130700675384958</v>
      </c>
      <c r="L1078" s="1">
        <v>50.477058051233577</v>
      </c>
      <c r="M1078" s="1">
        <v>170.71749877929688</v>
      </c>
      <c r="N1078" s="1">
        <v>0.76892454944957389</v>
      </c>
      <c r="O1078" s="1">
        <v>0.9329846751933194</v>
      </c>
      <c r="P1078" s="1">
        <v>0.71739482101638019</v>
      </c>
      <c r="Q1078" s="1">
        <v>0.72102727716619319</v>
      </c>
      <c r="R1078" s="1">
        <v>0.96533690096206171</v>
      </c>
      <c r="S1078" s="1">
        <v>0.69603423724872648</v>
      </c>
      <c r="T1078" s="1">
        <v>0.71739482101638019</v>
      </c>
      <c r="U1078" s="1">
        <v>0.69603423724872648</v>
      </c>
      <c r="V1078" s="1">
        <v>406.790663</v>
      </c>
      <c r="W1078" s="1">
        <v>255.106009</v>
      </c>
      <c r="X1078" s="1">
        <v>262.000766</v>
      </c>
      <c r="Y1078" s="1">
        <v>74463.375599999999</v>
      </c>
      <c r="Z1078" s="7">
        <v>2.6256417614999998</v>
      </c>
      <c r="AA1078" s="7">
        <v>2.3873195255000002</v>
      </c>
      <c r="AB1078" s="7" t="s">
        <v>444</v>
      </c>
      <c r="AC1078" s="7" t="s">
        <v>445</v>
      </c>
      <c r="AD1078" s="7">
        <v>2.6760300591999999</v>
      </c>
    </row>
    <row r="1079" spans="1:30" x14ac:dyDescent="0.25">
      <c r="A1079" s="1">
        <v>191009</v>
      </c>
      <c r="B1079" s="1">
        <v>20036000</v>
      </c>
      <c r="C1079" s="1">
        <v>9215559</v>
      </c>
      <c r="D1079" s="1">
        <v>271267</v>
      </c>
      <c r="E1079" s="1" t="s">
        <v>511</v>
      </c>
      <c r="F1079" s="1">
        <v>34203085</v>
      </c>
      <c r="G1079" s="1">
        <v>1.83</v>
      </c>
      <c r="H1079" s="1">
        <v>55.122431807944714</v>
      </c>
      <c r="I1079" s="1">
        <v>-28.690852513349753</v>
      </c>
      <c r="J1079" s="1">
        <v>8.0349134530506703</v>
      </c>
      <c r="K1079" s="1">
        <v>-52.16844099869882</v>
      </c>
      <c r="L1079" s="1">
        <v>51.576754406294043</v>
      </c>
      <c r="M1079" s="1">
        <v>170.71749877929688</v>
      </c>
      <c r="N1079" s="1">
        <v>0.76892454944957389</v>
      </c>
      <c r="O1079" s="1">
        <v>0.9329846751933194</v>
      </c>
      <c r="P1079" s="1">
        <v>0.71739482101638019</v>
      </c>
      <c r="Q1079" s="1">
        <v>0.72102727716619319</v>
      </c>
      <c r="R1079" s="1">
        <v>0.96533690096206171</v>
      </c>
      <c r="S1079" s="1">
        <v>0.69603423724872648</v>
      </c>
      <c r="T1079" s="1">
        <v>0.71739482101638019</v>
      </c>
      <c r="U1079" s="1">
        <v>0.69603423724872648</v>
      </c>
      <c r="V1079" s="1">
        <v>406.790663</v>
      </c>
      <c r="W1079" s="1">
        <v>255.106009</v>
      </c>
      <c r="X1079" s="1">
        <v>262.000766</v>
      </c>
      <c r="Y1079" s="1">
        <v>74463.375599999999</v>
      </c>
      <c r="Z1079" s="7">
        <v>2.5483374588999999</v>
      </c>
      <c r="AA1079" s="7">
        <v>2.3200953525000001</v>
      </c>
      <c r="AB1079" s="7" t="s">
        <v>444</v>
      </c>
      <c r="AC1079" s="7" t="s">
        <v>445</v>
      </c>
      <c r="AD1079" s="7">
        <v>2.6029060679999998</v>
      </c>
    </row>
    <row r="1080" spans="1:30" x14ac:dyDescent="0.25">
      <c r="A1080" s="1">
        <v>193107</v>
      </c>
      <c r="B1080" s="1">
        <v>20091000</v>
      </c>
      <c r="C1080" s="1">
        <v>9215559</v>
      </c>
      <c r="D1080" s="1">
        <v>271317</v>
      </c>
      <c r="E1080" s="1" t="s">
        <v>511</v>
      </c>
      <c r="F1080" s="1">
        <v>34203085</v>
      </c>
      <c r="G1080" s="1">
        <v>1.83</v>
      </c>
      <c r="H1080" s="1">
        <v>49.890560641895021</v>
      </c>
      <c r="I1080" s="1">
        <v>-25.650649916832258</v>
      </c>
      <c r="J1080" s="1">
        <v>7.2532988272064216</v>
      </c>
      <c r="K1080" s="1">
        <v>-47.719041449065472</v>
      </c>
      <c r="L1080" s="1">
        <v>46.688412244081704</v>
      </c>
      <c r="M1080" s="1">
        <v>170.71749877929688</v>
      </c>
      <c r="N1080" s="1">
        <v>0.76892454944957389</v>
      </c>
      <c r="O1080" s="1">
        <v>0.9329846751933194</v>
      </c>
      <c r="P1080" s="1">
        <v>0.71739482101638019</v>
      </c>
      <c r="Q1080" s="1">
        <v>0.72102727716619319</v>
      </c>
      <c r="R1080" s="1">
        <v>0.96533690096206171</v>
      </c>
      <c r="S1080" s="1">
        <v>0.69603423724872648</v>
      </c>
      <c r="T1080" s="1">
        <v>0.71739482101638019</v>
      </c>
      <c r="U1080" s="1">
        <v>0.69603423724872648</v>
      </c>
      <c r="V1080" s="1">
        <v>406.790663</v>
      </c>
      <c r="W1080" s="1">
        <v>255.106009</v>
      </c>
      <c r="X1080" s="1">
        <v>262.000766</v>
      </c>
      <c r="Y1080" s="1">
        <v>74463.375599999999</v>
      </c>
      <c r="Z1080" s="7">
        <v>2.9198533612999999</v>
      </c>
      <c r="AA1080" s="7">
        <v>2.6682636416999999</v>
      </c>
      <c r="AB1080" s="7" t="s">
        <v>444</v>
      </c>
      <c r="AC1080" s="7" t="s">
        <v>445</v>
      </c>
      <c r="AD1080" s="7">
        <v>2.9388467774000002</v>
      </c>
    </row>
    <row r="1081" spans="1:30" x14ac:dyDescent="0.25">
      <c r="A1081" s="1">
        <v>195205</v>
      </c>
      <c r="B1081" s="1">
        <v>20092000</v>
      </c>
      <c r="C1081" s="1">
        <v>9215527</v>
      </c>
      <c r="D1081" s="1">
        <v>271325</v>
      </c>
      <c r="E1081" s="1" t="s">
        <v>505</v>
      </c>
      <c r="F1081" s="1">
        <v>34203085</v>
      </c>
      <c r="G1081" s="1">
        <v>1.83</v>
      </c>
      <c r="H1081" s="1">
        <v>58.647020101548605</v>
      </c>
      <c r="I1081" s="1">
        <v>-32.946288769397107</v>
      </c>
      <c r="J1081" s="1">
        <v>4.6068553910914094</v>
      </c>
      <c r="K1081" s="1">
        <v>-55.67974997378181</v>
      </c>
      <c r="L1081" s="1">
        <v>56.485357295090068</v>
      </c>
      <c r="M1081" s="1">
        <v>175.54750061035156</v>
      </c>
      <c r="N1081" s="1">
        <v>0.75311727072975854</v>
      </c>
      <c r="O1081" s="1">
        <v>0.9329846751933194</v>
      </c>
      <c r="P1081" s="1">
        <v>0.70264687221428301</v>
      </c>
      <c r="Q1081" s="1">
        <v>0.70346363414417612</v>
      </c>
      <c r="R1081" s="1">
        <v>0.96533690096206171</v>
      </c>
      <c r="S1081" s="1">
        <v>0.67907940452424853</v>
      </c>
      <c r="T1081" s="1">
        <v>0.70264687221428301</v>
      </c>
      <c r="U1081" s="1">
        <v>0.67907940452424853</v>
      </c>
      <c r="V1081" s="1">
        <v>406.790663</v>
      </c>
      <c r="W1081" s="1">
        <v>255.106009</v>
      </c>
      <c r="X1081" s="1">
        <v>262.000766</v>
      </c>
      <c r="Y1081" s="1">
        <v>74463.375599999999</v>
      </c>
      <c r="Z1081" s="7">
        <v>2.1733788700000001</v>
      </c>
      <c r="AA1081" s="7">
        <v>2.0564117152999999</v>
      </c>
      <c r="AB1081" s="7" t="s">
        <v>444</v>
      </c>
      <c r="AC1081" s="7" t="s">
        <v>445</v>
      </c>
      <c r="AD1081" s="7">
        <v>2.3063011029</v>
      </c>
    </row>
    <row r="1082" spans="1:30" x14ac:dyDescent="0.25">
      <c r="A1082" s="1">
        <v>198387</v>
      </c>
      <c r="B1082" s="1">
        <v>21001000</v>
      </c>
      <c r="C1082" s="1">
        <v>9215527</v>
      </c>
      <c r="D1082" s="1">
        <v>271344</v>
      </c>
      <c r="E1082" s="1" t="s">
        <v>505</v>
      </c>
      <c r="F1082" s="1">
        <v>34203085</v>
      </c>
      <c r="G1082" s="1">
        <v>1.83</v>
      </c>
      <c r="H1082" s="1">
        <v>62.253029421221683</v>
      </c>
      <c r="I1082" s="1">
        <v>-34.278684614266517</v>
      </c>
      <c r="J1082" s="1">
        <v>6.80935343285263</v>
      </c>
      <c r="K1082" s="1">
        <v>-59.501755834569572</v>
      </c>
      <c r="L1082" s="1">
        <v>59.143082151597</v>
      </c>
      <c r="M1082" s="1">
        <v>175.54750061035156</v>
      </c>
      <c r="N1082" s="1">
        <v>0.75311727072975854</v>
      </c>
      <c r="O1082" s="1">
        <v>0.9329846751933194</v>
      </c>
      <c r="P1082" s="1">
        <v>0.70264687221428301</v>
      </c>
      <c r="Q1082" s="1">
        <v>0.70346363414417612</v>
      </c>
      <c r="R1082" s="1">
        <v>0.96533690096206171</v>
      </c>
      <c r="S1082" s="1">
        <v>0.67907940452424853</v>
      </c>
      <c r="T1082" s="1">
        <v>0.70264687221428301</v>
      </c>
      <c r="U1082" s="1">
        <v>0.67907940452424853</v>
      </c>
      <c r="V1082" s="1">
        <v>406.790663</v>
      </c>
      <c r="W1082" s="1">
        <v>255.106009</v>
      </c>
      <c r="X1082" s="1">
        <v>262.000766</v>
      </c>
      <c r="Y1082" s="1">
        <v>74463.375599999999</v>
      </c>
      <c r="Z1082" s="7">
        <v>2.0307760905999999</v>
      </c>
      <c r="AA1082" s="7">
        <v>1.8793689394999999</v>
      </c>
      <c r="AB1082" s="7" t="s">
        <v>444</v>
      </c>
      <c r="AC1082" s="7" t="s">
        <v>445</v>
      </c>
      <c r="AD1082" s="7">
        <v>2.0939258206</v>
      </c>
    </row>
    <row r="1083" spans="1:30" x14ac:dyDescent="0.25">
      <c r="A1083" s="1">
        <v>198388</v>
      </c>
      <c r="B1083" s="1">
        <v>21001000</v>
      </c>
      <c r="C1083" s="1">
        <v>9215559</v>
      </c>
      <c r="D1083" s="1">
        <v>271345</v>
      </c>
      <c r="E1083" s="1" t="s">
        <v>511</v>
      </c>
      <c r="F1083" s="1">
        <v>34203085</v>
      </c>
      <c r="G1083" s="1">
        <v>1.83</v>
      </c>
      <c r="H1083" s="1">
        <v>53.6312228728628</v>
      </c>
      <c r="I1083" s="1">
        <v>-30.11901016203749</v>
      </c>
      <c r="J1083" s="1">
        <v>4.9705468971961499</v>
      </c>
      <c r="K1083" s="1">
        <v>-51.127310411469253</v>
      </c>
      <c r="L1083" s="1">
        <v>51.326788365526724</v>
      </c>
      <c r="M1083" s="1">
        <v>170.71749877929688</v>
      </c>
      <c r="N1083" s="1">
        <v>0.76892454944957389</v>
      </c>
      <c r="O1083" s="1">
        <v>0.9329846751933194</v>
      </c>
      <c r="P1083" s="1">
        <v>0.71739482101638019</v>
      </c>
      <c r="Q1083" s="1">
        <v>0.72102727716619319</v>
      </c>
      <c r="R1083" s="1">
        <v>0.96533690096206171</v>
      </c>
      <c r="S1083" s="1">
        <v>0.69603423724872648</v>
      </c>
      <c r="T1083" s="1">
        <v>0.71739482101638019</v>
      </c>
      <c r="U1083" s="1">
        <v>0.69603423724872648</v>
      </c>
      <c r="V1083" s="1">
        <v>406.790663</v>
      </c>
      <c r="W1083" s="1">
        <v>255.106009</v>
      </c>
      <c r="X1083" s="1">
        <v>262.000766</v>
      </c>
      <c r="Y1083" s="1">
        <v>74463.375599999999</v>
      </c>
      <c r="Z1083" s="7">
        <v>2.5656181789999999</v>
      </c>
      <c r="AA1083" s="7">
        <v>2.4124101571000001</v>
      </c>
      <c r="AB1083" s="7" t="s">
        <v>444</v>
      </c>
      <c r="AC1083" s="7" t="s">
        <v>445</v>
      </c>
      <c r="AD1083" s="7">
        <v>2.6762738175999998</v>
      </c>
    </row>
    <row r="1084" spans="1:30" x14ac:dyDescent="0.25">
      <c r="A1084" s="1">
        <v>201499</v>
      </c>
      <c r="B1084" s="1">
        <v>21002000</v>
      </c>
      <c r="C1084" s="1">
        <v>9215527</v>
      </c>
      <c r="D1084" s="1">
        <v>271353</v>
      </c>
      <c r="E1084" s="1" t="s">
        <v>505</v>
      </c>
      <c r="F1084" s="1">
        <v>34203085</v>
      </c>
      <c r="G1084" s="1">
        <v>1.83</v>
      </c>
      <c r="H1084" s="1">
        <v>59.071695746675594</v>
      </c>
      <c r="I1084" s="1">
        <v>-31.199263621395204</v>
      </c>
      <c r="J1084" s="1">
        <v>7.4511061232181035</v>
      </c>
      <c r="K1084" s="1">
        <v>-56.458360890159355</v>
      </c>
      <c r="L1084" s="1">
        <v>55.721171123303066</v>
      </c>
      <c r="M1084" s="1">
        <v>175.54750061035156</v>
      </c>
      <c r="N1084" s="1">
        <v>0.75311727072975854</v>
      </c>
      <c r="O1084" s="1">
        <v>0.9329846751933194</v>
      </c>
      <c r="P1084" s="1">
        <v>0.70264687221428301</v>
      </c>
      <c r="Q1084" s="1">
        <v>0.70346363414417612</v>
      </c>
      <c r="R1084" s="1">
        <v>0.96533690096206171</v>
      </c>
      <c r="S1084" s="1">
        <v>0.67907940452424853</v>
      </c>
      <c r="T1084" s="1">
        <v>0.70264687221428301</v>
      </c>
      <c r="U1084" s="1">
        <v>0.67907940452424853</v>
      </c>
      <c r="V1084" s="1">
        <v>406.790663</v>
      </c>
      <c r="W1084" s="1">
        <v>255.106009</v>
      </c>
      <c r="X1084" s="1">
        <v>262.000766</v>
      </c>
      <c r="Y1084" s="1">
        <v>74463.375599999999</v>
      </c>
      <c r="Z1084" s="7">
        <v>2.2169000703999999</v>
      </c>
      <c r="AA1084" s="7">
        <v>2.0344386941999999</v>
      </c>
      <c r="AB1084" s="7" t="s">
        <v>444</v>
      </c>
      <c r="AC1084" s="7" t="s">
        <v>445</v>
      </c>
      <c r="AD1084" s="7">
        <v>2.2607042756000002</v>
      </c>
    </row>
    <row r="1085" spans="1:30" x14ac:dyDescent="0.25">
      <c r="A1085" s="1">
        <v>204681</v>
      </c>
      <c r="B1085" s="1">
        <v>26001000</v>
      </c>
      <c r="C1085" s="1">
        <v>9215559</v>
      </c>
      <c r="D1085" s="1">
        <v>271373</v>
      </c>
      <c r="E1085" s="1" t="s">
        <v>511</v>
      </c>
      <c r="F1085" s="1">
        <v>34203085</v>
      </c>
      <c r="G1085" s="1">
        <v>1.83</v>
      </c>
      <c r="H1085" s="1">
        <v>53.54830652857278</v>
      </c>
      <c r="I1085" s="1">
        <v>-29.813235786748571</v>
      </c>
      <c r="J1085" s="1">
        <v>5.2474320670511325</v>
      </c>
      <c r="K1085" s="1">
        <v>-51.036277141005321</v>
      </c>
      <c r="L1085" s="1">
        <v>51.126965459802243</v>
      </c>
      <c r="M1085" s="1">
        <v>170.71749877929688</v>
      </c>
      <c r="N1085" s="1">
        <v>0.76892454944957389</v>
      </c>
      <c r="O1085" s="1">
        <v>0.9329846751933194</v>
      </c>
      <c r="P1085" s="1">
        <v>0.71739482101638019</v>
      </c>
      <c r="Q1085" s="1">
        <v>0.72102727716619319</v>
      </c>
      <c r="R1085" s="1">
        <v>0.96533690096206171</v>
      </c>
      <c r="S1085" s="1">
        <v>0.69603423724872648</v>
      </c>
      <c r="T1085" s="1">
        <v>0.71739482101638019</v>
      </c>
      <c r="U1085" s="1">
        <v>0.69603423724872648</v>
      </c>
      <c r="V1085" s="1">
        <v>406.790663</v>
      </c>
      <c r="W1085" s="1">
        <v>255.106009</v>
      </c>
      <c r="X1085" s="1">
        <v>262.000766</v>
      </c>
      <c r="Y1085" s="1">
        <v>74463.375599999999</v>
      </c>
      <c r="Z1085" s="7">
        <v>2.5795539207</v>
      </c>
      <c r="AA1085" s="7">
        <v>2.4176940697</v>
      </c>
      <c r="AB1085" s="7" t="s">
        <v>444</v>
      </c>
      <c r="AC1085" s="7" t="s">
        <v>445</v>
      </c>
      <c r="AD1085" s="7">
        <v>2.6828311773000002</v>
      </c>
    </row>
    <row r="1086" spans="1:30" x14ac:dyDescent="0.25">
      <c r="A1086" s="1">
        <v>204682</v>
      </c>
      <c r="B1086" s="1">
        <v>26001000</v>
      </c>
      <c r="C1086" s="1">
        <v>9215527</v>
      </c>
      <c r="D1086" s="1">
        <v>271372</v>
      </c>
      <c r="E1086" s="1" t="s">
        <v>505</v>
      </c>
      <c r="F1086" s="1">
        <v>34203085</v>
      </c>
      <c r="G1086" s="1">
        <v>1.83</v>
      </c>
      <c r="H1086" s="1">
        <v>62.170089805944123</v>
      </c>
      <c r="I1086" s="1">
        <v>-33.970052947206838</v>
      </c>
      <c r="J1086" s="1">
        <v>7.086261873695161</v>
      </c>
      <c r="K1086" s="1">
        <v>-59.413579855876399</v>
      </c>
      <c r="L1086" s="1">
        <v>58.947278822102575</v>
      </c>
      <c r="M1086" s="1">
        <v>175.54750061035156</v>
      </c>
      <c r="N1086" s="1">
        <v>0.75311727072975854</v>
      </c>
      <c r="O1086" s="1">
        <v>0.9329846751933194</v>
      </c>
      <c r="P1086" s="1">
        <v>0.70264687221428301</v>
      </c>
      <c r="Q1086" s="1">
        <v>0.70346363414417612</v>
      </c>
      <c r="R1086" s="1">
        <v>0.96533690096206171</v>
      </c>
      <c r="S1086" s="1">
        <v>0.67907940452424853</v>
      </c>
      <c r="T1086" s="1">
        <v>0.70264687221428301</v>
      </c>
      <c r="U1086" s="1">
        <v>0.67907940452424853</v>
      </c>
      <c r="V1086" s="1">
        <v>406.790663</v>
      </c>
      <c r="W1086" s="1">
        <v>255.106009</v>
      </c>
      <c r="X1086" s="1">
        <v>262.000766</v>
      </c>
      <c r="Y1086" s="1">
        <v>74463.375599999999</v>
      </c>
      <c r="Z1086" s="7">
        <v>2.0408433246</v>
      </c>
      <c r="AA1086" s="7">
        <v>1.8832102361</v>
      </c>
      <c r="AB1086" s="7" t="s">
        <v>444</v>
      </c>
      <c r="AC1086" s="7" t="s">
        <v>445</v>
      </c>
      <c r="AD1086" s="7">
        <v>2.0985175307000001</v>
      </c>
    </row>
    <row r="1087" spans="1:30" x14ac:dyDescent="0.25">
      <c r="A1087" s="1">
        <v>207793</v>
      </c>
      <c r="B1087" s="1">
        <v>26002000</v>
      </c>
      <c r="C1087" s="1">
        <v>9215527</v>
      </c>
      <c r="D1087" s="1">
        <v>271381</v>
      </c>
      <c r="E1087" s="1" t="s">
        <v>505</v>
      </c>
      <c r="F1087" s="1">
        <v>34203085</v>
      </c>
      <c r="G1087" s="1">
        <v>1.83</v>
      </c>
      <c r="H1087" s="1">
        <v>58.831989061561451</v>
      </c>
      <c r="I1087" s="1">
        <v>-30.887915776122917</v>
      </c>
      <c r="J1087" s="1">
        <v>7.6516010225597908</v>
      </c>
      <c r="K1087" s="1">
        <v>-56.216075655050247</v>
      </c>
      <c r="L1087" s="1">
        <v>55.403999487623963</v>
      </c>
      <c r="M1087" s="1">
        <v>175.54750061035156</v>
      </c>
      <c r="N1087" s="1">
        <v>0.75311727072975854</v>
      </c>
      <c r="O1087" s="1">
        <v>0.9329846751933194</v>
      </c>
      <c r="P1087" s="1">
        <v>0.70264687221428301</v>
      </c>
      <c r="Q1087" s="1">
        <v>0.70346363414417612</v>
      </c>
      <c r="R1087" s="1">
        <v>0.96533690096206171</v>
      </c>
      <c r="S1087" s="1">
        <v>0.67907940452424853</v>
      </c>
      <c r="T1087" s="1">
        <v>0.70264687221428301</v>
      </c>
      <c r="U1087" s="1">
        <v>0.67907940452424853</v>
      </c>
      <c r="V1087" s="1">
        <v>406.790663</v>
      </c>
      <c r="W1087" s="1">
        <v>255.106009</v>
      </c>
      <c r="X1087" s="1">
        <v>262.000766</v>
      </c>
      <c r="Y1087" s="1">
        <v>74463.375599999999</v>
      </c>
      <c r="Z1087" s="7">
        <v>2.2353158790999998</v>
      </c>
      <c r="AA1087" s="7">
        <v>2.0468022953</v>
      </c>
      <c r="AB1087" s="7" t="s">
        <v>444</v>
      </c>
      <c r="AC1087" s="7" t="s">
        <v>445</v>
      </c>
      <c r="AD1087" s="7">
        <v>2.2747575599999998</v>
      </c>
    </row>
    <row r="1088" spans="1:30" x14ac:dyDescent="0.25">
      <c r="A1088" s="1">
        <v>209891</v>
      </c>
      <c r="B1088" s="1">
        <v>20050006</v>
      </c>
      <c r="C1088" s="1">
        <v>9215527</v>
      </c>
      <c r="D1088" s="1">
        <v>271272</v>
      </c>
      <c r="E1088" s="1" t="s">
        <v>505</v>
      </c>
      <c r="F1088" s="1">
        <v>34203085</v>
      </c>
      <c r="G1088" s="1">
        <v>1.83</v>
      </c>
      <c r="H1088" s="1">
        <v>63.019196788507259</v>
      </c>
      <c r="I1088" s="1">
        <v>-36.86856497831009</v>
      </c>
      <c r="J1088" s="1">
        <v>4.920560452954704</v>
      </c>
      <c r="K1088" s="1">
        <v>-59.127104415157653</v>
      </c>
      <c r="L1088" s="1">
        <v>60.708887852639066</v>
      </c>
      <c r="M1088" s="1">
        <v>175.54750061035156</v>
      </c>
      <c r="N1088" s="1">
        <v>0.75311727072975854</v>
      </c>
      <c r="O1088" s="1">
        <v>0.9329846751933194</v>
      </c>
      <c r="P1088" s="1">
        <v>0.70264687221428301</v>
      </c>
      <c r="Q1088" s="1">
        <v>0.70346363414417612</v>
      </c>
      <c r="R1088" s="1">
        <v>0.96533690096206171</v>
      </c>
      <c r="S1088" s="1">
        <v>0.67907940452424853</v>
      </c>
      <c r="T1088" s="1">
        <v>0.70264687221428301</v>
      </c>
      <c r="U1088" s="1">
        <v>0.67907940452424853</v>
      </c>
      <c r="V1088" s="1">
        <v>406.790663</v>
      </c>
      <c r="W1088" s="1">
        <v>255.106009</v>
      </c>
      <c r="X1088" s="1">
        <v>262.000766</v>
      </c>
      <c r="Y1088" s="1">
        <v>74463.375599999999</v>
      </c>
      <c r="Z1088" s="7">
        <v>1.9526062104999999</v>
      </c>
      <c r="AA1088" s="7">
        <v>1.8443624869999999</v>
      </c>
      <c r="AB1088" s="7" t="s">
        <v>444</v>
      </c>
      <c r="AC1088" s="7" t="s">
        <v>445</v>
      </c>
      <c r="AD1088" s="7">
        <v>2.1135300902999998</v>
      </c>
    </row>
    <row r="1089" spans="1:30" x14ac:dyDescent="0.25">
      <c r="A1089" s="1">
        <v>211989</v>
      </c>
      <c r="B1089" s="1">
        <v>20051006</v>
      </c>
      <c r="C1089" s="1">
        <v>9215527</v>
      </c>
      <c r="D1089" s="1">
        <v>271277</v>
      </c>
      <c r="E1089" s="1" t="s">
        <v>505</v>
      </c>
      <c r="F1089" s="1">
        <v>34203085</v>
      </c>
      <c r="G1089" s="1">
        <v>1.83</v>
      </c>
      <c r="H1089" s="1">
        <v>58.939297328668829</v>
      </c>
      <c r="I1089" s="1">
        <v>-28.527444977730106</v>
      </c>
      <c r="J1089" s="1">
        <v>10.211955197953888</v>
      </c>
      <c r="K1089" s="1">
        <v>-56.570193856162163</v>
      </c>
      <c r="L1089" s="1">
        <v>54.554924088841915</v>
      </c>
      <c r="M1089" s="1">
        <v>175.54750061035156</v>
      </c>
      <c r="N1089" s="1">
        <v>0.75311727072975854</v>
      </c>
      <c r="O1089" s="1">
        <v>0.9329846751933194</v>
      </c>
      <c r="P1089" s="1">
        <v>0.70264687221428301</v>
      </c>
      <c r="Q1089" s="1">
        <v>0.70346363414417612</v>
      </c>
      <c r="R1089" s="1">
        <v>0.96533690096206171</v>
      </c>
      <c r="S1089" s="1">
        <v>0.67907940452424853</v>
      </c>
      <c r="T1089" s="1">
        <v>0.70264687221428301</v>
      </c>
      <c r="U1089" s="1">
        <v>0.67907940452424853</v>
      </c>
      <c r="V1089" s="1">
        <v>406.790663</v>
      </c>
      <c r="W1089" s="1">
        <v>255.106009</v>
      </c>
      <c r="X1089" s="1">
        <v>262.000766</v>
      </c>
      <c r="Y1089" s="1">
        <v>74463.375599999999</v>
      </c>
      <c r="Z1089" s="7">
        <v>2.2856693012</v>
      </c>
      <c r="AA1089" s="7">
        <v>2.0412551121</v>
      </c>
      <c r="AB1089" s="7" t="s">
        <v>444</v>
      </c>
      <c r="AC1089" s="7" t="s">
        <v>445</v>
      </c>
      <c r="AD1089" s="7">
        <v>2.2542582268000002</v>
      </c>
    </row>
    <row r="1090" spans="1:30" x14ac:dyDescent="0.25">
      <c r="A1090" s="1">
        <v>214087</v>
      </c>
      <c r="B1090" s="1">
        <v>20052006</v>
      </c>
      <c r="C1090" s="1">
        <v>9215527</v>
      </c>
      <c r="D1090" s="1">
        <v>271282</v>
      </c>
      <c r="E1090" s="1" t="s">
        <v>505</v>
      </c>
      <c r="F1090" s="1">
        <v>34203085</v>
      </c>
      <c r="G1090" s="1">
        <v>1.83</v>
      </c>
      <c r="H1090" s="1">
        <v>59.421701092384872</v>
      </c>
      <c r="I1090" s="1">
        <v>-23.603388129011009</v>
      </c>
      <c r="J1090" s="1">
        <v>15.858657522868501</v>
      </c>
      <c r="K1090" s="1">
        <v>-58.233282184783832</v>
      </c>
      <c r="L1090" s="1">
        <v>53.292527765686074</v>
      </c>
      <c r="M1090" s="1">
        <v>175.54750061035156</v>
      </c>
      <c r="N1090" s="1">
        <v>0.75311727072975854</v>
      </c>
      <c r="O1090" s="1">
        <v>0.9329846751933194</v>
      </c>
      <c r="P1090" s="1">
        <v>0.70264687221428301</v>
      </c>
      <c r="Q1090" s="1">
        <v>0.70346363414417612</v>
      </c>
      <c r="R1090" s="1">
        <v>0.96533690096206171</v>
      </c>
      <c r="S1090" s="1">
        <v>0.67907940452424853</v>
      </c>
      <c r="T1090" s="1">
        <v>0.70264687221428301</v>
      </c>
      <c r="U1090" s="1">
        <v>0.67907940452424853</v>
      </c>
      <c r="V1090" s="1">
        <v>406.790663</v>
      </c>
      <c r="W1090" s="1">
        <v>255.106009</v>
      </c>
      <c r="X1090" s="1">
        <v>262.000766</v>
      </c>
      <c r="Y1090" s="1">
        <v>74463.375599999999</v>
      </c>
      <c r="Z1090" s="7">
        <v>2.3635004159999999</v>
      </c>
      <c r="AA1090" s="7">
        <v>2.0165652616999998</v>
      </c>
      <c r="AB1090" s="7" t="s">
        <v>444</v>
      </c>
      <c r="AC1090" s="7" t="s">
        <v>445</v>
      </c>
      <c r="AD1090" s="7">
        <v>2.1613196413</v>
      </c>
    </row>
    <row r="1091" spans="1:30" x14ac:dyDescent="0.25">
      <c r="A1091" s="1">
        <v>216185</v>
      </c>
      <c r="B1091" s="1">
        <v>20053006</v>
      </c>
      <c r="C1091" s="1">
        <v>9215527</v>
      </c>
      <c r="D1091" s="1">
        <v>271287</v>
      </c>
      <c r="E1091" s="1" t="s">
        <v>505</v>
      </c>
      <c r="F1091" s="1">
        <v>34203085</v>
      </c>
      <c r="G1091" s="1">
        <v>1.83</v>
      </c>
      <c r="H1091" s="1">
        <v>60.012264671688435</v>
      </c>
      <c r="I1091" s="1">
        <v>-20.679354925628537</v>
      </c>
      <c r="J1091" s="1">
        <v>19.37115850565872</v>
      </c>
      <c r="K1091" s="1">
        <v>-59.280447628564126</v>
      </c>
      <c r="L1091" s="1">
        <v>53.049191587261674</v>
      </c>
      <c r="M1091" s="1">
        <v>175.54750061035156</v>
      </c>
      <c r="N1091" s="1">
        <v>0.75311727072975854</v>
      </c>
      <c r="O1091" s="1">
        <v>0.9329846751933194</v>
      </c>
      <c r="P1091" s="1">
        <v>0.70264687221428301</v>
      </c>
      <c r="Q1091" s="1">
        <v>0.70346363414417612</v>
      </c>
      <c r="R1091" s="1">
        <v>0.96533690096206171</v>
      </c>
      <c r="S1091" s="1">
        <v>0.67907940452424853</v>
      </c>
      <c r="T1091" s="1">
        <v>0.70264687221428301</v>
      </c>
      <c r="U1091" s="1">
        <v>0.67907940452424853</v>
      </c>
      <c r="V1091" s="1">
        <v>406.790663</v>
      </c>
      <c r="W1091" s="1">
        <v>255.106009</v>
      </c>
      <c r="X1091" s="1">
        <v>262.000766</v>
      </c>
      <c r="Y1091" s="1">
        <v>74463.375599999999</v>
      </c>
      <c r="Z1091" s="7">
        <v>2.3789287629999998</v>
      </c>
      <c r="AA1091" s="7">
        <v>1.9868801034000001</v>
      </c>
      <c r="AB1091" s="7" t="s">
        <v>444</v>
      </c>
      <c r="AC1091" s="7" t="s">
        <v>445</v>
      </c>
      <c r="AD1091" s="7">
        <v>2.1054761917999998</v>
      </c>
    </row>
    <row r="1092" spans="1:30" x14ac:dyDescent="0.25">
      <c r="A1092" s="1">
        <v>218283</v>
      </c>
      <c r="B1092" s="1">
        <v>20054006</v>
      </c>
      <c r="C1092" s="1">
        <v>9215536</v>
      </c>
      <c r="D1092" s="1">
        <v>271292</v>
      </c>
      <c r="E1092" s="1" t="s">
        <v>509</v>
      </c>
      <c r="F1092" s="1">
        <v>34203085</v>
      </c>
      <c r="G1092" s="1">
        <v>1.83</v>
      </c>
      <c r="H1092" s="1">
        <v>47.039158102279977</v>
      </c>
      <c r="I1092" s="1">
        <v>-14.189203074195444</v>
      </c>
      <c r="J1092" s="1">
        <v>19.580853158469047</v>
      </c>
      <c r="K1092" s="1">
        <v>-45.943574165760481</v>
      </c>
      <c r="L1092" s="1">
        <v>40.929597015747284</v>
      </c>
      <c r="M1092" s="1">
        <v>159.32000732421875</v>
      </c>
      <c r="N1092" s="1">
        <v>0.80622543057528406</v>
      </c>
      <c r="O1092" s="1">
        <v>0.9329846751933194</v>
      </c>
      <c r="P1092" s="1">
        <v>0.75219597147787554</v>
      </c>
      <c r="Q1092" s="1">
        <v>0.76247270063920458</v>
      </c>
      <c r="R1092" s="1">
        <v>0.96533690096206171</v>
      </c>
      <c r="S1092" s="1">
        <v>0.73604303390322356</v>
      </c>
      <c r="T1092" s="1">
        <v>0.75219597147787554</v>
      </c>
      <c r="U1092" s="1">
        <v>0.73604303390322356</v>
      </c>
      <c r="V1092" s="1">
        <v>406.790663</v>
      </c>
      <c r="W1092" s="1">
        <v>255.106009</v>
      </c>
      <c r="X1092" s="1">
        <v>262.000766</v>
      </c>
      <c r="Y1092" s="1">
        <v>74463.375599999999</v>
      </c>
      <c r="Z1092" s="7">
        <v>3.6882873583000002</v>
      </c>
      <c r="AA1092" s="7">
        <v>3.0793611112999999</v>
      </c>
      <c r="AB1092" s="7" t="s">
        <v>444</v>
      </c>
      <c r="AC1092" s="7" t="s">
        <v>445</v>
      </c>
      <c r="AD1092" s="7">
        <v>3.2895208805</v>
      </c>
    </row>
    <row r="1093" spans="1:30" x14ac:dyDescent="0.25">
      <c r="A1093" s="1">
        <v>220381</v>
      </c>
      <c r="B1093" s="1">
        <v>20055006</v>
      </c>
      <c r="C1093" s="1">
        <v>9215536</v>
      </c>
      <c r="D1093" s="1">
        <v>271297</v>
      </c>
      <c r="E1093" s="1" t="s">
        <v>509</v>
      </c>
      <c r="F1093" s="1">
        <v>34203085</v>
      </c>
      <c r="G1093" s="1">
        <v>1.83</v>
      </c>
      <c r="H1093" s="1">
        <v>47.222832976899433</v>
      </c>
      <c r="I1093" s="1">
        <v>-17.087954793645604</v>
      </c>
      <c r="J1093" s="1">
        <v>16.806110126693909</v>
      </c>
      <c r="K1093" s="1">
        <v>-45.777003298528726</v>
      </c>
      <c r="L1093" s="1">
        <v>41.460846965547304</v>
      </c>
      <c r="M1093" s="1">
        <v>159.32000732421875</v>
      </c>
      <c r="N1093" s="1">
        <v>0.80622543057528406</v>
      </c>
      <c r="O1093" s="1">
        <v>0.9329846751933194</v>
      </c>
      <c r="P1093" s="1">
        <v>0.75219597147787554</v>
      </c>
      <c r="Q1093" s="1">
        <v>0.76247270063920458</v>
      </c>
      <c r="R1093" s="1">
        <v>0.96533690096206171</v>
      </c>
      <c r="S1093" s="1">
        <v>0.73604303390322356</v>
      </c>
      <c r="T1093" s="1">
        <v>0.75219597147787554</v>
      </c>
      <c r="U1093" s="1">
        <v>0.73604303390322356</v>
      </c>
      <c r="V1093" s="1">
        <v>406.790663</v>
      </c>
      <c r="W1093" s="1">
        <v>255.106009</v>
      </c>
      <c r="X1093" s="1">
        <v>262.000766</v>
      </c>
      <c r="Y1093" s="1">
        <v>74463.375599999999</v>
      </c>
      <c r="Z1093" s="7">
        <v>3.6282149621999999</v>
      </c>
      <c r="AA1093" s="7">
        <v>3.0634942923000001</v>
      </c>
      <c r="AB1093" s="7" t="s">
        <v>444</v>
      </c>
      <c r="AC1093" s="7" t="s">
        <v>445</v>
      </c>
      <c r="AD1093" s="7">
        <v>3.3051293555000001</v>
      </c>
    </row>
    <row r="1094" spans="1:30" x14ac:dyDescent="0.25">
      <c r="A1094" s="1">
        <v>222479</v>
      </c>
      <c r="B1094" s="1">
        <v>20056006</v>
      </c>
      <c r="C1094" s="1">
        <v>9215542</v>
      </c>
      <c r="D1094" s="1">
        <v>271302</v>
      </c>
      <c r="E1094" s="1" t="s">
        <v>507</v>
      </c>
      <c r="F1094" s="1">
        <v>34203085</v>
      </c>
      <c r="G1094" s="1">
        <v>1.83</v>
      </c>
      <c r="H1094" s="1">
        <v>46.5957519075479</v>
      </c>
      <c r="I1094" s="1">
        <v>-21.933738971817714</v>
      </c>
      <c r="J1094" s="1">
        <v>10.522879157924496</v>
      </c>
      <c r="K1094" s="1">
        <v>-44.18680667297</v>
      </c>
      <c r="L1094" s="1">
        <v>42.327583712028108</v>
      </c>
      <c r="M1094" s="1">
        <v>165.24249267578125</v>
      </c>
      <c r="N1094" s="1">
        <v>0.78684275124289771</v>
      </c>
      <c r="O1094" s="1">
        <v>0.9329846751933194</v>
      </c>
      <c r="P1094" s="1">
        <v>0.73411222869657278</v>
      </c>
      <c r="Q1094" s="1">
        <v>0.74093639026988634</v>
      </c>
      <c r="R1094" s="1">
        <v>0.96533690096206171</v>
      </c>
      <c r="S1094" s="1">
        <v>0.71525323879314873</v>
      </c>
      <c r="T1094" s="1">
        <v>0.73411222869657278</v>
      </c>
      <c r="U1094" s="1">
        <v>0.71525323879314873</v>
      </c>
      <c r="V1094" s="1">
        <v>406.790663</v>
      </c>
      <c r="W1094" s="1">
        <v>255.106009</v>
      </c>
      <c r="X1094" s="1">
        <v>262.000766</v>
      </c>
      <c r="Y1094" s="1">
        <v>74463.375599999999</v>
      </c>
      <c r="Z1094" s="7">
        <v>3.4244538525000001</v>
      </c>
      <c r="AA1094" s="7">
        <v>3.019174134</v>
      </c>
      <c r="AB1094" s="7" t="s">
        <v>444</v>
      </c>
      <c r="AC1094" s="7" t="s">
        <v>445</v>
      </c>
      <c r="AD1094" s="7">
        <v>3.352836983</v>
      </c>
    </row>
    <row r="1095" spans="1:30" x14ac:dyDescent="0.25">
      <c r="A1095" s="1">
        <v>224577</v>
      </c>
      <c r="B1095" s="1">
        <v>20057006</v>
      </c>
      <c r="C1095" s="1">
        <v>9215542</v>
      </c>
      <c r="D1095" s="1">
        <v>271307</v>
      </c>
      <c r="E1095" s="1" t="s">
        <v>507</v>
      </c>
      <c r="F1095" s="1">
        <v>34203085</v>
      </c>
      <c r="G1095" s="1">
        <v>1.83</v>
      </c>
      <c r="H1095" s="1">
        <v>59.429589946732008</v>
      </c>
      <c r="I1095" s="1">
        <v>-31.843182636243895</v>
      </c>
      <c r="J1095" s="1">
        <v>11.253444449319346</v>
      </c>
      <c r="K1095" s="1">
        <v>-56.253299466308732</v>
      </c>
      <c r="L1095" s="1">
        <v>54.683710697615652</v>
      </c>
      <c r="M1095" s="1">
        <v>165.24249267578125</v>
      </c>
      <c r="N1095" s="1">
        <v>0.78684275124289771</v>
      </c>
      <c r="O1095" s="1">
        <v>0.9329846751933194</v>
      </c>
      <c r="P1095" s="1">
        <v>0.73411222869657278</v>
      </c>
      <c r="Q1095" s="1">
        <v>0.74093639026988634</v>
      </c>
      <c r="R1095" s="1">
        <v>0.96533690096206171</v>
      </c>
      <c r="S1095" s="1">
        <v>0.71525323879314873</v>
      </c>
      <c r="T1095" s="1">
        <v>0.73411222869657278</v>
      </c>
      <c r="U1095" s="1">
        <v>0.71525323879314873</v>
      </c>
      <c r="V1095" s="1">
        <v>406.790663</v>
      </c>
      <c r="W1095" s="1">
        <v>255.106009</v>
      </c>
      <c r="X1095" s="1">
        <v>262.000766</v>
      </c>
      <c r="Y1095" s="1">
        <v>74463.375599999999</v>
      </c>
      <c r="Z1095" s="7">
        <v>2.4247207885000002</v>
      </c>
      <c r="AA1095" s="7">
        <v>2.1512322563000001</v>
      </c>
      <c r="AB1095" s="7" t="s">
        <v>444</v>
      </c>
      <c r="AC1095" s="7" t="s">
        <v>445</v>
      </c>
      <c r="AD1095" s="7">
        <v>2.4191410649999998</v>
      </c>
    </row>
    <row r="1096" spans="1:30" x14ac:dyDescent="0.25">
      <c r="A1096" s="1">
        <v>226675</v>
      </c>
      <c r="B1096" s="1">
        <v>20058006</v>
      </c>
      <c r="C1096" s="1">
        <v>9215559</v>
      </c>
      <c r="D1096" s="1">
        <v>271312</v>
      </c>
      <c r="E1096" s="1" t="s">
        <v>511</v>
      </c>
      <c r="F1096" s="1">
        <v>34203085</v>
      </c>
      <c r="G1096" s="1">
        <v>1.83</v>
      </c>
      <c r="H1096" s="1">
        <v>52.997495202601414</v>
      </c>
      <c r="I1096" s="1">
        <v>-20.70962124831135</v>
      </c>
      <c r="J1096" s="1">
        <v>15.285779369050989</v>
      </c>
      <c r="K1096" s="1">
        <v>-51.378942215973424</v>
      </c>
      <c r="L1096" s="1">
        <v>47.24816682677524</v>
      </c>
      <c r="M1096" s="1">
        <v>170.71749877929688</v>
      </c>
      <c r="N1096" s="1">
        <v>0.76892454944957389</v>
      </c>
      <c r="O1096" s="1">
        <v>0.9329846751933194</v>
      </c>
      <c r="P1096" s="1">
        <v>0.71739482101638019</v>
      </c>
      <c r="Q1096" s="1">
        <v>0.72102727716619319</v>
      </c>
      <c r="R1096" s="1">
        <v>0.96533690096206171</v>
      </c>
      <c r="S1096" s="1">
        <v>0.69603423724872648</v>
      </c>
      <c r="T1096" s="1">
        <v>0.71739482101638019</v>
      </c>
      <c r="U1096" s="1">
        <v>0.69603423724872648</v>
      </c>
      <c r="V1096" s="1">
        <v>406.790663</v>
      </c>
      <c r="W1096" s="1">
        <v>255.106009</v>
      </c>
      <c r="X1096" s="1">
        <v>262.000766</v>
      </c>
      <c r="Y1096" s="1">
        <v>74463.375599999999</v>
      </c>
      <c r="Z1096" s="7">
        <v>2.873414398</v>
      </c>
      <c r="AA1096" s="7">
        <v>2.4532147032</v>
      </c>
      <c r="AB1096" s="7" t="s">
        <v>444</v>
      </c>
      <c r="AC1096" s="7" t="s">
        <v>445</v>
      </c>
      <c r="AD1096" s="7">
        <v>2.6582690208000002</v>
      </c>
    </row>
    <row r="1097" spans="1:30" x14ac:dyDescent="0.25">
      <c r="A1097" s="1">
        <v>228773</v>
      </c>
      <c r="B1097" s="1">
        <v>20093006</v>
      </c>
      <c r="C1097" s="1">
        <v>9215559</v>
      </c>
      <c r="D1097" s="1">
        <v>271330</v>
      </c>
      <c r="E1097" s="1" t="s">
        <v>511</v>
      </c>
      <c r="F1097" s="1">
        <v>34203085</v>
      </c>
      <c r="G1097" s="1">
        <v>1.83</v>
      </c>
      <c r="H1097" s="1">
        <v>48.115882839411235</v>
      </c>
      <c r="I1097" s="1">
        <v>-18.210222326934666</v>
      </c>
      <c r="J1097" s="1">
        <v>14.36066299761557</v>
      </c>
      <c r="K1097" s="1">
        <v>-47.327945917216866</v>
      </c>
      <c r="L1097" s="1">
        <v>42.783759538232815</v>
      </c>
      <c r="M1097" s="1">
        <v>170.71749877929688</v>
      </c>
      <c r="N1097" s="1">
        <v>0.76892454944957389</v>
      </c>
      <c r="O1097" s="1">
        <v>0.9329846751933194</v>
      </c>
      <c r="P1097" s="1">
        <v>0.71739482101638019</v>
      </c>
      <c r="Q1097" s="1">
        <v>0.72102727716619319</v>
      </c>
      <c r="R1097" s="1">
        <v>0.96533690096206171</v>
      </c>
      <c r="S1097" s="1">
        <v>0.69603423724872648</v>
      </c>
      <c r="T1097" s="1">
        <v>0.71739482101638019</v>
      </c>
      <c r="U1097" s="1">
        <v>0.69603423724872648</v>
      </c>
      <c r="V1097" s="1">
        <v>406.790663</v>
      </c>
      <c r="W1097" s="1">
        <v>255.106009</v>
      </c>
      <c r="X1097" s="1">
        <v>262.000766</v>
      </c>
      <c r="Y1097" s="1">
        <v>74463.375599999999</v>
      </c>
      <c r="Z1097" s="7">
        <v>3.2775981270000001</v>
      </c>
      <c r="AA1097" s="7">
        <v>2.8035617112</v>
      </c>
      <c r="AB1097" s="7" t="s">
        <v>444</v>
      </c>
      <c r="AC1097" s="7" t="s">
        <v>445</v>
      </c>
      <c r="AD1097" s="7">
        <v>2.9713955252000002</v>
      </c>
    </row>
    <row r="1098" spans="1:30" x14ac:dyDescent="0.25">
      <c r="A1098" s="1">
        <v>230871</v>
      </c>
      <c r="B1098" s="1">
        <v>21051006</v>
      </c>
      <c r="C1098" s="1">
        <v>9215559</v>
      </c>
      <c r="D1098" s="1">
        <v>271358</v>
      </c>
      <c r="E1098" s="1" t="s">
        <v>511</v>
      </c>
      <c r="F1098" s="1">
        <v>34203085</v>
      </c>
      <c r="G1098" s="1">
        <v>1.83</v>
      </c>
      <c r="H1098" s="1">
        <v>51.043730075277736</v>
      </c>
      <c r="I1098" s="1">
        <v>-21.381280181535203</v>
      </c>
      <c r="J1098" s="1">
        <v>12.428445592561083</v>
      </c>
      <c r="K1098" s="1">
        <v>-49.744708460482165</v>
      </c>
      <c r="L1098" s="1">
        <v>46.103582474233981</v>
      </c>
      <c r="M1098" s="1">
        <v>170.71749877929688</v>
      </c>
      <c r="N1098" s="1">
        <v>0.76892454944957389</v>
      </c>
      <c r="O1098" s="1">
        <v>0.9329846751933194</v>
      </c>
      <c r="P1098" s="1">
        <v>0.71739482101638019</v>
      </c>
      <c r="Q1098" s="1">
        <v>0.72102727716619319</v>
      </c>
      <c r="R1098" s="1">
        <v>0.96533690096206171</v>
      </c>
      <c r="S1098" s="1">
        <v>0.69603423724872648</v>
      </c>
      <c r="T1098" s="1">
        <v>0.71739482101638019</v>
      </c>
      <c r="U1098" s="1">
        <v>0.69603423724872648</v>
      </c>
      <c r="V1098" s="1">
        <v>406.790663</v>
      </c>
      <c r="W1098" s="1">
        <v>255.106009</v>
      </c>
      <c r="X1098" s="1">
        <v>262.000766</v>
      </c>
      <c r="Y1098" s="1">
        <v>74463.375599999999</v>
      </c>
      <c r="Z1098" s="7">
        <v>2.9695771965</v>
      </c>
      <c r="AA1098" s="7">
        <v>2.5853909853000001</v>
      </c>
      <c r="AB1098" s="7" t="s">
        <v>444</v>
      </c>
      <c r="AC1098" s="7" t="s">
        <v>445</v>
      </c>
      <c r="AD1098" s="7">
        <v>2.7784519891000001</v>
      </c>
    </row>
    <row r="1099" spans="1:30" x14ac:dyDescent="0.25">
      <c r="A1099" s="1">
        <v>232969</v>
      </c>
      <c r="B1099" s="1">
        <v>26051006</v>
      </c>
      <c r="C1099" s="1">
        <v>9215559</v>
      </c>
      <c r="D1099" s="1">
        <v>271386</v>
      </c>
      <c r="E1099" s="1" t="s">
        <v>511</v>
      </c>
      <c r="F1099" s="1">
        <v>34203085</v>
      </c>
      <c r="G1099" s="1">
        <v>1.83</v>
      </c>
      <c r="H1099" s="1">
        <v>50.121126094183246</v>
      </c>
      <c r="I1099" s="1">
        <v>-21.081558243365706</v>
      </c>
      <c r="J1099" s="1">
        <v>12.191455868983974</v>
      </c>
      <c r="K1099" s="1">
        <v>-48.842756336888975</v>
      </c>
      <c r="L1099" s="1">
        <v>45.273809398363504</v>
      </c>
      <c r="M1099" s="1">
        <v>170.71749877929688</v>
      </c>
      <c r="N1099" s="1">
        <v>0.76892454944957389</v>
      </c>
      <c r="O1099" s="1">
        <v>0.9329846751933194</v>
      </c>
      <c r="P1099" s="1">
        <v>0.71739482101638019</v>
      </c>
      <c r="Q1099" s="1">
        <v>0.72102727716619319</v>
      </c>
      <c r="R1099" s="1">
        <v>0.96533690096206171</v>
      </c>
      <c r="S1099" s="1">
        <v>0.69603423724872648</v>
      </c>
      <c r="T1099" s="1">
        <v>0.71739482101638019</v>
      </c>
      <c r="U1099" s="1">
        <v>0.69603423724872648</v>
      </c>
      <c r="V1099" s="1">
        <v>406.790663</v>
      </c>
      <c r="W1099" s="1">
        <v>255.106009</v>
      </c>
      <c r="X1099" s="1">
        <v>262.000766</v>
      </c>
      <c r="Y1099" s="1">
        <v>74463.375599999999</v>
      </c>
      <c r="Z1099" s="7">
        <v>3.0423311424000001</v>
      </c>
      <c r="AA1099" s="7">
        <v>2.6513890235000002</v>
      </c>
      <c r="AB1099" s="7" t="s">
        <v>444</v>
      </c>
      <c r="AC1099" s="7" t="s">
        <v>445</v>
      </c>
      <c r="AD1099" s="7">
        <v>2.8482265687999999</v>
      </c>
    </row>
  </sheetData>
  <dataConsolidate/>
  <pageMargins left="0.7" right="0.7" top="0.75" bottom="0.75" header="0.3" footer="0.3"/>
  <pageSetup orientation="portrait" horizontalDpi="90" verticalDpi="9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oads"/>
  <dimension ref="A1:M47"/>
  <sheetViews>
    <sheetView showGridLines="0" topLeftCell="A22" zoomScale="85" zoomScaleNormal="85" workbookViewId="0">
      <selection activeCell="D35" sqref="D35"/>
    </sheetView>
  </sheetViews>
  <sheetFormatPr defaultRowHeight="15" x14ac:dyDescent="0.25"/>
  <cols>
    <col min="1" max="1" width="36.140625" customWidth="1"/>
    <col min="2" max="3" width="21.85546875" bestFit="1" customWidth="1"/>
    <col min="4" max="5" width="27.140625" bestFit="1" customWidth="1"/>
    <col min="9" max="9" width="31.7109375" bestFit="1" customWidth="1"/>
    <col min="10" max="11" width="21.42578125" customWidth="1"/>
    <col min="12" max="12" width="14.28515625" bestFit="1" customWidth="1"/>
    <col min="13" max="13" width="13.85546875" bestFit="1" customWidth="1"/>
  </cols>
  <sheetData>
    <row r="1" spans="1:13" x14ac:dyDescent="0.25">
      <c r="A1" s="93" t="s">
        <v>361</v>
      </c>
      <c r="B1" s="93" t="s">
        <v>299</v>
      </c>
      <c r="C1" s="93" t="s">
        <v>300</v>
      </c>
      <c r="D1" s="93" t="s">
        <v>301</v>
      </c>
      <c r="E1" s="93" t="s">
        <v>302</v>
      </c>
      <c r="I1" s="93" t="s">
        <v>362</v>
      </c>
      <c r="J1" s="93" t="s">
        <v>299</v>
      </c>
      <c r="K1" s="93" t="s">
        <v>300</v>
      </c>
      <c r="L1" s="93" t="s">
        <v>301</v>
      </c>
      <c r="M1" s="93" t="s">
        <v>302</v>
      </c>
    </row>
    <row r="2" spans="1:13" x14ac:dyDescent="0.25">
      <c r="A2" s="29" t="s">
        <v>303</v>
      </c>
      <c r="B2" s="20">
        <f>MIN(UltimateLoad_DentArea_Elements[MS (Tension@Z1)])</f>
        <v>0.97069594332999998</v>
      </c>
      <c r="C2" s="20">
        <f>MIN(UltimateLoad_DentArea_Elements[MS (Tension@Z2)])</f>
        <v>0.27155164993999997</v>
      </c>
      <c r="D2" s="223">
        <f>MIN(UltimateLoad_DentArea_Elements[MS (Comp@Z1)])</f>
        <v>-0.11878298639</v>
      </c>
      <c r="E2" s="89">
        <f>MIN(UltimateLoad_DentArea_Elements[MS (Comp@Z2)])</f>
        <v>0.52649644969999998</v>
      </c>
      <c r="I2" s="29" t="s">
        <v>303</v>
      </c>
      <c r="J2" s="20">
        <f>MIN(LimitLoad_DentArea_Elements[MS (Tension@Z1)])</f>
        <v>0.70879212625999999</v>
      </c>
      <c r="K2" s="20">
        <f>MIN(LimitLoad_DentArea_Elements[MS (Tension@Z2)])</f>
        <v>18.374570781999999</v>
      </c>
      <c r="L2" s="89">
        <f>MIN(LimitLoad_DentArea_Elements[MS (Comp@Z1)])</f>
        <v>13.097703404000001</v>
      </c>
      <c r="M2" s="89">
        <f>MIN(LimitLoad_DentArea_Elements[MS (Comp@Z2)])</f>
        <v>0.86689103277000001</v>
      </c>
    </row>
    <row r="3" spans="1:13" x14ac:dyDescent="0.25">
      <c r="A3" s="29" t="s">
        <v>123</v>
      </c>
      <c r="B3" s="90">
        <f>INDEX(UltimateLoad_DentArea_Elements[Ftu (Mpa)],MATCH('Final Loads@Dent Area'!B$2,UltimateLoad_DentArea_Elements[MS (Tension@Z1)],0))</f>
        <v>379.211635</v>
      </c>
      <c r="C3" s="90">
        <f>INDEX(UltimateLoad_DentArea_Elements[Ftu (Mpa)],MATCH('Final Loads@Dent Area'!C$2,UltimateLoad_DentArea_Elements[MS (Tension@Z2)],0))</f>
        <v>379.211635</v>
      </c>
      <c r="D3" s="90">
        <f>INDEX(UltimateLoad_DentArea_Elements[Ftu (Mpa)],MATCH('Final Loads@Dent Area'!D$2,UltimateLoad_DentArea_Elements[MS (Comp@Z1)],0))</f>
        <v>379.211635</v>
      </c>
      <c r="E3" s="90">
        <f>INDEX(UltimateLoad_DentArea_Elements[Ftu (Mpa)],MATCH('Final Loads@Dent Area'!E$2,UltimateLoad_DentArea_Elements[MS (Comp@Z2)],0))</f>
        <v>379.211635</v>
      </c>
      <c r="I3" s="29" t="s">
        <v>123</v>
      </c>
      <c r="J3" s="90">
        <f>INDEX(LimitLoad_DentArea_Elements[Fty (Mpa)],MATCH('Final Loads@Dent Area'!J$2,LimitLoad_DentArea_Elements[MS (Tension@Z1)],0))</f>
        <v>255.106009</v>
      </c>
      <c r="K3" s="90">
        <f>INDEX(LimitLoad_DentArea_Elements[Fty (Mpa)],MATCH('Final Loads@Dent Area'!K$2,LimitLoad_DentArea_Elements[MS (Tension@Z2)],0))</f>
        <v>255.106009</v>
      </c>
      <c r="L3" s="90">
        <f>INDEX(LimitLoad_DentArea_Elements[Fty (Mpa)],MATCH('Final Loads@Dent Area'!L$2,LimitLoad_DentArea_Elements[MS (Comp@Z1)],0))</f>
        <v>255.106009</v>
      </c>
      <c r="M3" s="90">
        <f>INDEX(LimitLoad_DentArea_Elements[Fty (Mpa)],MATCH('Final Loads@Dent Area'!M$2,LimitLoad_DentArea_Elements[MS (Comp@Z2)],0))</f>
        <v>255.106009</v>
      </c>
    </row>
    <row r="4" spans="1:13" ht="30" x14ac:dyDescent="0.25">
      <c r="A4" s="29" t="s">
        <v>295</v>
      </c>
      <c r="B4" s="90">
        <f>INDEX(UltimateLoad_DentArea_Elements[Ftu_ult strain (Mpa)],MATCH('Final Loads@Dent Area'!B$2,UltimateLoad_DentArea_Elements[MS (Tension@Z1)],0))</f>
        <v>406.790663</v>
      </c>
      <c r="C4" s="90">
        <f>INDEX(UltimateLoad_DentArea_Elements[Ftu_ult strain (Mpa)],MATCH('Final Loads@Dent Area'!C$2,UltimateLoad_DentArea_Elements[MS (Tension@Z2)],0))</f>
        <v>406.790663</v>
      </c>
      <c r="D4" s="90">
        <f>INDEX(UltimateLoad_DentArea_Elements[Ftu_ult strain (Mpa)],MATCH('Final Loads@Dent Area'!D$2,UltimateLoad_DentArea_Elements[MS (Comp@Z1)],0))</f>
        <v>406.790663</v>
      </c>
      <c r="E4" s="90">
        <f>INDEX(UltimateLoad_DentArea_Elements[Ftu_ult strain (Mpa)],MATCH('Final Loads@Dent Area'!E$2,UltimateLoad_DentArea_Elements[MS (Comp@Z2)],0))</f>
        <v>406.790663</v>
      </c>
      <c r="I4" s="29" t="s">
        <v>295</v>
      </c>
      <c r="J4" s="90">
        <f>INDEX(LimitLoad_DentArea_Elements[Ftu_ult strain (Mpa)],MATCH('Final Loads@Dent Area'!J$2,LimitLoad_DentArea_Elements[MS (Tension@Z1)],0))</f>
        <v>406.790663</v>
      </c>
      <c r="K4" s="90">
        <f>INDEX(LimitLoad_DentArea_Elements[Ftu_ult strain (Mpa)],MATCH('Final Loads@Dent Area'!K$2,LimitLoad_DentArea_Elements[MS (Tension@Z2)],0))</f>
        <v>406.790663</v>
      </c>
      <c r="L4" s="90">
        <f>INDEX(LimitLoad_DentArea_Elements[Ftu_ult strain (Mpa)],MATCH('Final Loads@Dent Area'!L$2,LimitLoad_DentArea_Elements[MS (Comp@Z1)],0))</f>
        <v>406.790663</v>
      </c>
      <c r="M4" s="90">
        <f>INDEX(LimitLoad_DentArea_Elements[Ftu_ult strain (Mpa)],MATCH('Final Loads@Dent Area'!M$2,LimitLoad_DentArea_Elements[MS (Comp@Z2)],0))</f>
        <v>406.790663</v>
      </c>
    </row>
    <row r="5" spans="1:13" ht="30" x14ac:dyDescent="0.25">
      <c r="A5" s="29" t="s">
        <v>296</v>
      </c>
      <c r="B5" s="90">
        <f>INDEX(UltimateLoad_DentArea_Elements[Fcy (Mpa)],MATCH('Final Loads@Dent Area'!B$2,UltimateLoad_DentArea_Elements[MS (Tension@Z1)],0))</f>
        <v>262.000766</v>
      </c>
      <c r="C5" s="90">
        <f>INDEX(UltimateLoad_DentArea_Elements[Fcy (Mpa)],MATCH('Final Loads@Dent Area'!C$2,UltimateLoad_DentArea_Elements[MS (Tension@Z2)],0))</f>
        <v>262.000766</v>
      </c>
      <c r="D5" s="90">
        <f>INDEX(UltimateLoad_DentArea_Elements[Fcy (Mpa)],MATCH('Final Loads@Dent Area'!D$2,UltimateLoad_DentArea_Elements[MS (Comp@Z1)],0))</f>
        <v>262.000766</v>
      </c>
      <c r="E5" s="90">
        <f>INDEX(UltimateLoad_DentArea_Elements[Fcy (Mpa)],MATCH('Final Loads@Dent Area'!E$2,UltimateLoad_DentArea_Elements[MS (Comp@Z2)],0))</f>
        <v>262.000766</v>
      </c>
      <c r="I5" s="29" t="s">
        <v>296</v>
      </c>
      <c r="J5" s="90">
        <f>INDEX(LimitLoad_DentArea_Elements[Fcy (Mpa)],MATCH('Final Loads@Dent Area'!J$2,LimitLoad_DentArea_Elements[MS (Tension@Z1)],0))</f>
        <v>262.000766</v>
      </c>
      <c r="K5" s="90">
        <f>INDEX(LimitLoad_DentArea_Elements[Fcy (Mpa)],MATCH('Final Loads@Dent Area'!K$2,LimitLoad_DentArea_Elements[MS (Tension@Z2)],0))</f>
        <v>262.000766</v>
      </c>
      <c r="L5" s="90">
        <f>INDEX(LimitLoad_DentArea_Elements[Fcy (Mpa)],MATCH('Final Loads@Dent Area'!L$2,LimitLoad_DentArea_Elements[MS (Comp@Z1)],0))</f>
        <v>262.000766</v>
      </c>
      <c r="M5" s="90">
        <f>INDEX(LimitLoad_DentArea_Elements[Fcy (Mpa)],MATCH('Final Loads@Dent Area'!M$2,LimitLoad_DentArea_Elements[MS (Comp@Z2)],0))</f>
        <v>262.000766</v>
      </c>
    </row>
    <row r="6" spans="1:13" x14ac:dyDescent="0.25">
      <c r="A6" s="29" t="s">
        <v>573</v>
      </c>
      <c r="B6" s="90">
        <f>INDEX(UltimateLoad_DentArea_Elements[Fcu (Mpa)],MATCH('Final Loads@Dent Area'!B$2,UltimateLoad_DentArea_Elements[MS (Tension@Z1)],0))</f>
        <v>389.46</v>
      </c>
      <c r="C6" s="90">
        <f>INDEX(UltimateLoad_DentArea_Elements[Fcu (Mpa)],MATCH('Final Loads@Dent Area'!C$2,UltimateLoad_DentArea_Elements[MS (Tension@Z2)],0))</f>
        <v>389.46</v>
      </c>
      <c r="D6" s="90">
        <f>INDEX(UltimateLoad_DentArea_Elements[Fcu (Mpa)],MATCH('Final Loads@Dent Area'!D$2,UltimateLoad_DentArea_Elements[MS (Comp@Z1)],0))</f>
        <v>389.46</v>
      </c>
      <c r="E6" s="90">
        <f>INDEX(UltimateLoad_DentArea_Elements[Fcu (Mpa)],MATCH('Final Loads@Dent Area'!E$2,UltimateLoad_DentArea_Elements[MS (Comp@Z2)],0))</f>
        <v>389.46</v>
      </c>
      <c r="I6" s="29"/>
      <c r="J6" s="90"/>
      <c r="K6" s="90"/>
      <c r="L6" s="90"/>
      <c r="M6" s="90"/>
    </row>
    <row r="7" spans="1:13" ht="30" x14ac:dyDescent="0.25">
      <c r="A7" s="29" t="s">
        <v>297</v>
      </c>
      <c r="B7" s="90">
        <f>INDEX(UltimateLoad_DentArea_Elements[Ec (Mpa)],MATCH('Final Loads@Dent Area'!B$2,UltimateLoad_DentArea_Elements[MS (Tension@Z1)],0))</f>
        <v>74463.375599999999</v>
      </c>
      <c r="C7" s="90">
        <f>INDEX(UltimateLoad_DentArea_Elements[Ec (Mpa)],MATCH('Final Loads@Dent Area'!C$2,UltimateLoad_DentArea_Elements[MS (Tension@Z2)],0))</f>
        <v>74463.375599999999</v>
      </c>
      <c r="D7" s="90">
        <f>INDEX(UltimateLoad_DentArea_Elements[Ec (Mpa)],MATCH('Final Loads@Dent Area'!D$2,UltimateLoad_DentArea_Elements[MS (Comp@Z1)],0))</f>
        <v>74463.375599999999</v>
      </c>
      <c r="E7" s="90">
        <f>INDEX(UltimateLoad_DentArea_Elements[Ec (Mpa)],MATCH('Final Loads@Dent Area'!E$2,UltimateLoad_DentArea_Elements[MS (Comp@Z2)],0))</f>
        <v>74463.375599999999</v>
      </c>
      <c r="I7" s="29" t="s">
        <v>297</v>
      </c>
      <c r="J7" s="90">
        <f>INDEX(LimitLoad_DentArea_Elements[Ec (Mpa)],MATCH('Final Loads@Dent Area'!J$2,LimitLoad_DentArea_Elements[MS (Tension@Z1)],0))</f>
        <v>74463.375599999999</v>
      </c>
      <c r="K7" s="90">
        <f>INDEX(LimitLoad_DentArea_Elements[Ec (Mpa)],MATCH('Final Loads@Dent Area'!K$2,LimitLoad_DentArea_Elements[MS (Tension@Z2)],0))</f>
        <v>74463.375599999999</v>
      </c>
      <c r="L7" s="90">
        <f>INDEX(LimitLoad_DentArea_Elements[Ec (Mpa)],MATCH('Final Loads@Dent Area'!L$2,LimitLoad_DentArea_Elements[MS (Comp@Z1)],0))</f>
        <v>74463.375599999999</v>
      </c>
      <c r="M7" s="90">
        <f>INDEX(LimitLoad_DentArea_Elements[Ec (Mpa)],MATCH('Final Loads@Dent Area'!M$2,LimitLoad_DentArea_Elements[MS (Comp@Z2)],0))</f>
        <v>74463.375599999999</v>
      </c>
    </row>
    <row r="8" spans="1:13" x14ac:dyDescent="0.25">
      <c r="A8" s="29" t="s">
        <v>287</v>
      </c>
      <c r="B8" s="20">
        <v>7.0000000000000007E-2</v>
      </c>
      <c r="C8" s="20">
        <v>7.0000000000000007E-2</v>
      </c>
      <c r="D8" s="20">
        <v>7.0000000000000007E-2</v>
      </c>
      <c r="E8" s="20">
        <v>7.0000000000000007E-2</v>
      </c>
      <c r="I8" s="29" t="s">
        <v>287</v>
      </c>
      <c r="J8" s="20">
        <v>7.0000000000000007E-2</v>
      </c>
      <c r="K8" s="20">
        <v>7.0000000000000007E-2</v>
      </c>
      <c r="L8" s="20">
        <v>7.0000000000000007E-2</v>
      </c>
      <c r="M8" s="20">
        <v>7.0000000000000007E-2</v>
      </c>
    </row>
    <row r="9" spans="1:13" x14ac:dyDescent="0.25">
      <c r="A9" s="29" t="s">
        <v>288</v>
      </c>
      <c r="B9" s="22">
        <f>INDEX(UltimateLoad_DentArea_Elements[TRF_Ftu],MATCH('Final Loads@Dent Area'!B$2,UltimateLoad_DentArea_Elements[MS (Tension@Z1)],0))</f>
        <v>0.71630986476178105</v>
      </c>
      <c r="C9" s="22">
        <f>INDEX(UltimateLoad_DentArea_Elements[TRF_Ftu],MATCH('Final Loads@Dent Area'!C$2,UltimateLoad_DentArea_Elements[MS (Tension@Z2)],0))</f>
        <v>0.40925337590487199</v>
      </c>
      <c r="D9" s="22">
        <f>INDEX(UltimateLoad_DentArea_Elements[TRF_Ftu],MATCH('Final Loads@Dent Area'!D$2,UltimateLoad_DentArea_Elements[MS (Comp@Z1)],0))</f>
        <v>0.40925337590487199</v>
      </c>
      <c r="E9" s="22">
        <f>INDEX(UltimateLoad_DentArea_Elements[TRF_Ftu],MATCH('Final Loads@Dent Area'!E$2,UltimateLoad_DentArea_Elements[MS (Comp@Z2)],0))</f>
        <v>0.71630986476178105</v>
      </c>
      <c r="I9" s="29" t="s">
        <v>288</v>
      </c>
      <c r="J9" s="22">
        <f>INDEX(LimitLoad_DentArea_Elements[TRF_Ftu],MATCH('Final Loads@Dent Area'!J$2,LimitLoad_DentArea_Elements[MS (Tension@Z1)],0))</f>
        <v>0.59059309886837441</v>
      </c>
      <c r="K9" s="22">
        <f>INDEX(LimitLoad_DentArea_Elements[TRF_Ftu],MATCH('Final Loads@Dent Area'!K$2,LimitLoad_DentArea_Elements[MS (Tension@Z2)],0))</f>
        <v>0.9372858188398201</v>
      </c>
      <c r="L9" s="22">
        <f>INDEX(LimitLoad_DentArea_Elements[TRF_Ftu],MATCH('Final Loads@Dent Area'!L$2,LimitLoad_DentArea_Elements[MS (Comp@Z1)],0))</f>
        <v>0.9372858188398201</v>
      </c>
      <c r="M9" s="22">
        <f>INDEX(LimitLoad_DentArea_Elements[TRF_Ftu],MATCH('Final Loads@Dent Area'!M$2,LimitLoad_DentArea_Elements[MS (Comp@Z2)],0))</f>
        <v>0.59059309886837441</v>
      </c>
    </row>
    <row r="10" spans="1:13" x14ac:dyDescent="0.25">
      <c r="A10" s="29" t="s">
        <v>289</v>
      </c>
      <c r="B10" s="22">
        <f>INDEX(UltimateLoad_DentArea_Elements[TRF_Fcy],MATCH('Final Loads@Dent Area'!B$2,UltimateLoad_DentArea_Elements[MS (Tension@Z1)],0))</f>
        <v>0.7383086825155547</v>
      </c>
      <c r="C10" s="22">
        <f>INDEX(UltimateLoad_DentArea_Elements[TRF_Fcy],MATCH('Final Loads@Dent Area'!C$2,UltimateLoad_DentArea_Elements[MS (Tension@Z2)],0))</f>
        <v>0.44322496364471531</v>
      </c>
      <c r="D10" s="22">
        <f>INDEX(UltimateLoad_DentArea_Elements[TRF_Fcy],MATCH('Final Loads@Dent Area'!D$2,UltimateLoad_DentArea_Elements[MS (Comp@Z1)],0))</f>
        <v>0.44322496364471531</v>
      </c>
      <c r="E10" s="22">
        <f>INDEX(UltimateLoad_DentArea_Elements[TRF_Fcy],MATCH('Final Loads@Dent Area'!E$2,UltimateLoad_DentArea_Elements[MS (Comp@Z2)],0))</f>
        <v>0.7383086825155547</v>
      </c>
      <c r="I10" s="29" t="s">
        <v>289</v>
      </c>
      <c r="J10" s="22">
        <f>INDEX(LimitLoad_DentArea_Elements[TRF_Fcy],MATCH('Final Loads@Dent Area'!J$2,LimitLoad_DentArea_Elements[MS (Tension@Z1)],0))</f>
        <v>0.62567816796894282</v>
      </c>
      <c r="K10" s="22">
        <f>INDEX(LimitLoad_DentArea_Elements[TRF_Fcy],MATCH('Final Loads@Dent Area'!K$2,LimitLoad_DentArea_Elements[MS (Tension@Z2)],0))</f>
        <v>0.90340906027788037</v>
      </c>
      <c r="L10" s="22">
        <f>INDEX(LimitLoad_DentArea_Elements[TRF_Fcy],MATCH('Final Loads@Dent Area'!L$2,LimitLoad_DentArea_Elements[MS (Comp@Z1)],0))</f>
        <v>0.90340906027788037</v>
      </c>
      <c r="M10" s="22">
        <f>INDEX(LimitLoad_DentArea_Elements[TRF_Fcy],MATCH('Final Loads@Dent Area'!M$2,LimitLoad_DentArea_Elements[MS (Comp@Z2)],0))</f>
        <v>0.62567816796894282</v>
      </c>
    </row>
    <row r="11" spans="1:13" x14ac:dyDescent="0.25">
      <c r="A11" s="29" t="s">
        <v>260</v>
      </c>
      <c r="B11" s="22">
        <f>INDEX(UltimateLoad_DentArea_Elements[TRF_Ec],MATCH('Final Loads@Dent Area'!B$2,UltimateLoad_DentArea_Elements[MS (Tension@Z1)],0))</f>
        <v>0.71630986476178105</v>
      </c>
      <c r="C11" s="22">
        <f>INDEX(UltimateLoad_DentArea_Elements[TRF_Ec],MATCH('Final Loads@Dent Area'!C$2,UltimateLoad_DentArea_Elements[MS (Tension@Z2)],0))</f>
        <v>0.40925337590487199</v>
      </c>
      <c r="D11" s="22">
        <f>INDEX(UltimateLoad_DentArea_Elements[TRF_Ec],MATCH('Final Loads@Dent Area'!D$2,UltimateLoad_DentArea_Elements[MS (Comp@Z1)],0))</f>
        <v>0.40925337590487199</v>
      </c>
      <c r="E11" s="22">
        <f>INDEX(UltimateLoad_DentArea_Elements[TRF_Ec],MATCH('Final Loads@Dent Area'!E$2,UltimateLoad_DentArea_Elements[MS (Comp@Z2)],0))</f>
        <v>0.71630986476178105</v>
      </c>
      <c r="I11" s="29" t="s">
        <v>260</v>
      </c>
      <c r="J11" s="22">
        <f>INDEX(LimitLoad_DentArea_Elements[TRF_Ec],MATCH('Final Loads@Dent Area'!J$2,LimitLoad_DentArea_Elements[MS (Tension@Z1)],0))</f>
        <v>0.59059309886837441</v>
      </c>
      <c r="K11" s="22">
        <f>INDEX(LimitLoad_DentArea_Elements[TRF_Ec],MATCH('Final Loads@Dent Area'!K$2,LimitLoad_DentArea_Elements[MS (Tension@Z2)],0))</f>
        <v>0.9372858188398201</v>
      </c>
      <c r="L11" s="22">
        <f>INDEX(LimitLoad_DentArea_Elements[TRF_Ec],MATCH('Final Loads@Dent Area'!L$2,LimitLoad_DentArea_Elements[MS (Comp@Z1)],0))</f>
        <v>0.9372858188398201</v>
      </c>
      <c r="M11" s="22">
        <f>INDEX(LimitLoad_DentArea_Elements[TRF_Ec],MATCH('Final Loads@Dent Area'!M$2,LimitLoad_DentArea_Elements[MS (Comp@Z2)],0))</f>
        <v>0.59059309886837441</v>
      </c>
    </row>
    <row r="12" spans="1:13" x14ac:dyDescent="0.25">
      <c r="A12" s="29" t="s">
        <v>335</v>
      </c>
      <c r="B12" s="90">
        <f>INDEX(UltimateLoad_DentArea_Elements[Temp (degC)],MATCH('Final Loads@Dent Area'!B$2,UltimateLoad_DentArea_Elements[MS (Tension@Z1)],0))</f>
        <v>165.73001099999999</v>
      </c>
      <c r="C12" s="90">
        <f>INDEX(UltimateLoad_DentArea_Elements[Temp (degC)],MATCH('Final Loads@Dent Area'!C$2,UltimateLoad_DentArea_Elements[MS (Tension@Z2)],0))</f>
        <v>263.61749270000001</v>
      </c>
      <c r="D12" s="90">
        <f>INDEX(UltimateLoad_DentArea_Elements[Temp (degC)],MATCH('Final Loads@Dent Area'!D$2,UltimateLoad_DentArea_Elements[MS (Comp@Z1)],0))</f>
        <v>263.61749270000001</v>
      </c>
      <c r="E12" s="90">
        <f>INDEX(UltimateLoad_DentArea_Elements[Temp (degC)],MATCH('Final Loads@Dent Area'!E$2,UltimateLoad_DentArea_Elements[MS (Comp@Z2)],0))</f>
        <v>165.73001099999999</v>
      </c>
      <c r="I12" s="29" t="s">
        <v>335</v>
      </c>
      <c r="J12" s="90">
        <f>INDEX(LimitLoad_DentArea_Elements[Temp (degC)],MATCH('Final Loads@Dent Area'!J$2,LimitLoad_DentArea_Elements[MS (Tension@Z1)],0))</f>
        <v>200.7550048828125</v>
      </c>
      <c r="K12" s="90">
        <f>INDEX(LimitLoad_DentArea_Elements[Temp (degC)],MATCH('Final Loads@Dent Area'!K$2,LimitLoad_DentArea_Elements[MS (Tension@Z2)],0))</f>
        <v>59.040000915527344</v>
      </c>
      <c r="L12" s="90">
        <f>INDEX(LimitLoad_DentArea_Elements[Temp (degC)],MATCH('Final Loads@Dent Area'!L$2,LimitLoad_DentArea_Elements[MS (Comp@Z1)],0))</f>
        <v>59.040000915527344</v>
      </c>
      <c r="M12" s="90">
        <f>INDEX(LimitLoad_DentArea_Elements[Temp (degC)],MATCH('Final Loads@Dent Area'!M$2,LimitLoad_DentArea_Elements[MS (Comp@Z2)],0))</f>
        <v>200.7550048828125</v>
      </c>
    </row>
    <row r="13" spans="1:13" x14ac:dyDescent="0.25">
      <c r="A13" s="29" t="s">
        <v>298</v>
      </c>
      <c r="B13" s="20">
        <v>0.33</v>
      </c>
      <c r="C13" s="20">
        <v>0.33</v>
      </c>
      <c r="D13" s="20">
        <v>0.33</v>
      </c>
      <c r="E13" s="20">
        <v>0.33</v>
      </c>
      <c r="I13" s="29" t="s">
        <v>298</v>
      </c>
      <c r="J13" s="20">
        <v>0.33</v>
      </c>
      <c r="K13" s="20">
        <v>0.33</v>
      </c>
      <c r="L13" s="20">
        <v>0.33</v>
      </c>
      <c r="M13" s="20">
        <v>0.33</v>
      </c>
    </row>
    <row r="14" spans="1:13" x14ac:dyDescent="0.25">
      <c r="A14" s="29" t="s">
        <v>140</v>
      </c>
      <c r="B14" s="90">
        <f>IF(Airplane="A320NEO", 18*25.4,18)</f>
        <v>457.2</v>
      </c>
      <c r="C14" s="90">
        <f>IF(Airplane="A320NEO", 18*25.4,18)</f>
        <v>457.2</v>
      </c>
      <c r="D14" s="90">
        <f>IF(Airplane="A320NEO", 18*25.4,18)</f>
        <v>457.2</v>
      </c>
      <c r="E14" s="90">
        <f>IF(Airplane="A320NEO", 18*25.4,18)</f>
        <v>457.2</v>
      </c>
      <c r="I14" s="29" t="s">
        <v>140</v>
      </c>
      <c r="J14" s="90">
        <f>IF(Airplane="A320NEO", 18*25.4,18)</f>
        <v>457.2</v>
      </c>
      <c r="K14" s="90">
        <f>IF(Airplane="A320NEO", 18*25.4,18)</f>
        <v>457.2</v>
      </c>
      <c r="L14" s="90">
        <f>IF(Airplane="A320NEO", 18*25.4,18)</f>
        <v>457.2</v>
      </c>
      <c r="M14" s="90">
        <f>IF(Airplane="A320NEO", 18*25.4,18)</f>
        <v>457.2</v>
      </c>
    </row>
    <row r="15" spans="1:13" x14ac:dyDescent="0.25">
      <c r="A15" s="29" t="s">
        <v>138</v>
      </c>
      <c r="B15" s="20">
        <f>INDEX(UltimateLoad_DentArea_Elements[Thickness (mm)],MATCH('Final Loads@Dent Area'!B$2,UltimateLoad_DentArea_Elements[MS (Tension@Z1)],0))</f>
        <v>1.83</v>
      </c>
      <c r="C15" s="20">
        <f>INDEX(UltimateLoad_DentArea_Elements[Thickness (mm)],MATCH('Final Loads@Dent Area'!C$2,UltimateLoad_DentArea_Elements[MS (Tension@Z2)],0))</f>
        <v>1.83</v>
      </c>
      <c r="D15" s="20">
        <f>INDEX(UltimateLoad_DentArea_Elements[Thickness (mm)],MATCH('Final Loads@Dent Area'!D$2,UltimateLoad_DentArea_Elements[MS (Comp@Z1)],0))</f>
        <v>1.83</v>
      </c>
      <c r="E15" s="20">
        <f>INDEX(UltimateLoad_DentArea_Elements[Thickness (mm)],MATCH('Final Loads@Dent Area'!E$2,UltimateLoad_DentArea_Elements[MS (Comp@Z2)],0))</f>
        <v>1.83</v>
      </c>
      <c r="I15" s="29" t="s">
        <v>138</v>
      </c>
      <c r="J15" s="20">
        <f>INDEX(LimitLoad_DentArea_Elements[Thickness (mm)],MATCH('Final Loads@Dent Area'!J$2,LimitLoad_DentArea_Elements[MS (Tension@Z1)],0))</f>
        <v>1.83</v>
      </c>
      <c r="K15" s="20">
        <f>INDEX(LimitLoad_DentArea_Elements[Thickness (mm)],MATCH('Final Loads@Dent Area'!K$2,LimitLoad_DentArea_Elements[MS (Tension@Z2)],0))</f>
        <v>1.83</v>
      </c>
      <c r="L15" s="20">
        <f>INDEX(LimitLoad_DentArea_Elements[Thickness (mm)],MATCH('Final Loads@Dent Area'!L$2,LimitLoad_DentArea_Elements[MS (Comp@Z1)],0))</f>
        <v>1.83</v>
      </c>
      <c r="M15" s="20">
        <f>INDEX(LimitLoad_DentArea_Elements[Thickness (mm)],MATCH('Final Loads@Dent Area'!M$2,LimitLoad_DentArea_Elements[MS (Comp@Z2)],0))</f>
        <v>1.83</v>
      </c>
    </row>
    <row r="16" spans="1:13" x14ac:dyDescent="0.25">
      <c r="A16" s="29" t="s">
        <v>317</v>
      </c>
      <c r="B16" s="20">
        <f>IF(B$2&lt;&gt;"NO_TENSION_CRITICAL",MAX(INDEX(UltimateLoad_DentArea_Elements[Smax (Z1) (Mpa)],MATCH('Final Loads@Dent Area'!B$2,UltimateLoad_DentArea_Elements[MS (Tension@Z1)],0)),INDEX(UltimateLoad_DentArea_Elements[Smax (Z2) (Mpa)],MATCH('Final Loads@Dent Area'!B$2,UltimateLoad_DentArea_Elements[MS (Tension@Z1)],0))),"")</f>
        <v>137.83609587379399</v>
      </c>
      <c r="C16" s="20">
        <f>IF(C$2&lt;&gt;"NO_TENSION_CRITICAL",MAX(INDEX(UltimateLoad_DentArea_Elements[Smax (Z2) (Mpa)],MATCH('Final Loads@Dent Area'!C$2,UltimateLoad_DentArea_Elements[MS (Tension@Z2)],0)),INDEX(UltimateLoad_DentArea_Elements[Smax (Z1) (Mpa)],MATCH('Final Loads@Dent Area'!C$2,UltimateLoad_DentArea_Elements[MS (Tension@Z2)],0))),"")</f>
        <v>122.0506</v>
      </c>
      <c r="D16" s="20">
        <f>IF(D$2&lt;&gt;"NO_COMPRESSION_CRITICAL",MAX(INDEX(UltimateLoad_DentArea_Elements[Smax (Z2) (Mpa)],MATCH('Final Loads@Dent Area'!D$2,UltimateLoad_DentArea_Elements[MS (Comp@Z1)],0)),INDEX(UltimateLoad_DentArea_Elements[Smax (Z1) (Mpa)],MATCH('Final Loads@Dent Area'!D$2,UltimateLoad_DentArea_Elements[MS (Comp@Z1)],0))),"")</f>
        <v>122.0506</v>
      </c>
      <c r="E16" s="20">
        <f>IF(E$2&lt;&gt;"NO_COMPRESSION_CRITICAL",MAX(INDEX(UltimateLoad_DentArea_Elements[Smax (Z2) (Mpa)],MATCH('Final Loads@Dent Area'!E$2,UltimateLoad_DentArea_Elements[MS (Comp@Z2)],0)),INDEX(UltimateLoad_DentArea_Elements[Smax (Z1) (Mpa)],MATCH('Final Loads@Dent Area'!E$2,UltimateLoad_DentArea_Elements[MS (Comp@Z2)],0))),"")</f>
        <v>137.83609587379399</v>
      </c>
      <c r="I16" s="29" t="s">
        <v>317</v>
      </c>
      <c r="J16" s="134">
        <f>IF(J$2&lt;&gt;"NO_TENSION_CRITICAL",MAX(INDEX(LimitLoad_DentArea_Elements[Smax (Z1) (Mpa)],MATCH('Final Loads@Dent Area'!J$2,LimitLoad_DentArea_Elements[MS (Tension@Z1)],0)),INDEX(LimitLoad_DentArea_Elements[Smax (Z2) (Mpa)],MATCH('Final Loads@Dent Area'!J$2,LimitLoad_DentArea_Elements[MS (Tension@Z1)],0))),"")</f>
        <v>93.407652046120077</v>
      </c>
      <c r="K16" s="20">
        <f>IF(K$2&lt;&gt;"NO_TENSION_CRITICAL",MAX(INDEX(LimitLoad_DentArea_Elements[Smax (Z2) (Mpa)],MATCH('Final Loads@Dent Area'!K$2,LimitLoad_DentArea_Elements[MS (Tension@Z2)],0)),INDEX(LimitLoad_DentArea_Elements[Smax (Z1) (Mpa)],MATCH('Final Loads@Dent Area'!K$2,LimitLoad_DentArea_Elements[MS (Tension@Z2)],0))),"")</f>
        <v>11.895235381003014</v>
      </c>
      <c r="L16" s="20">
        <f>IF(L$2&lt;&gt;"NO_COMPRESSION_CRITICAL",MAX(INDEX(LimitLoad_DentArea_Elements[Smax (Z2) (Mpa)],MATCH('Final Loads@Dent Area'!L$2,LimitLoad_DentArea_Elements[MS (Comp@Z1)],0)),INDEX(LimitLoad_DentArea_Elements[Smax (Z1) (Mpa)],MATCH('Final Loads@Dent Area'!L$2,LimitLoad_DentArea_Elements[MS (Comp@Z1)],0))),"")</f>
        <v>11.895235381003014</v>
      </c>
      <c r="M16" s="134">
        <f>IF(M$2&lt;&gt;"NO_COMPRESSION_CRITICAL",MAX(INDEX(LimitLoad_DentArea_Elements[Smax (Z2) (Mpa)],MATCH('Final Loads@Dent Area'!M$2,LimitLoad_DentArea_Elements[MS (Comp@Z2)],0)),INDEX(LimitLoad_DentArea_Elements[Smax (Z1) (Mpa)],MATCH('Final Loads@Dent Area'!M$2,LimitLoad_DentArea_Elements[MS (Comp@Z2)],0))),"")</f>
        <v>93.407652046120077</v>
      </c>
    </row>
    <row r="17" spans="1:13" x14ac:dyDescent="0.25">
      <c r="A17" s="29" t="s">
        <v>316</v>
      </c>
      <c r="B17" s="20">
        <f>IF(B$2&lt;&gt;"NO_TENSION_CRITICAL",MIN(INDEX(UltimateLoad_DentArea_Elements[Smin (Z1) (Mpa)],MATCH('Final Loads@Dent Area'!B$2,UltimateLoad_DentArea_Elements[MS (Tension@Z1)],0)),INDEX(UltimateLoad_DentArea_Elements[Smin (Z2) (Mpa)],MATCH('Final Loads@Dent Area'!B$2,UltimateLoad_DentArea_Elements[MS (Tension@Z1)],0))),"")</f>
        <v>-126.71987570099152</v>
      </c>
      <c r="C17" s="20">
        <f>IF(C$2&lt;&gt;"NO_TENSION_CRITICAL",MIN(INDEX(UltimateLoad_DentArea_Elements[Smin (Z1) (Mpa)],MATCH('Final Loads@Dent Area'!C$2,UltimateLoad_DentArea_Elements[MS (Tension@Z2)],0)),INDEX(UltimateLoad_DentArea_Elements[Smin (Z2) (Mpa)],MATCH('Final Loads@Dent Area'!C$2,UltimateLoad_DentArea_Elements[MS (Tension@Z2)],0))),"")</f>
        <v>-131.7783</v>
      </c>
      <c r="D17" s="20">
        <f>IF(D$2&lt;&gt;"NO_COMPRESSION_CRITICAL",MIN(INDEX(UltimateLoad_DentArea_Elements[Smin (Z1) (Mpa)],MATCH('Final Loads@Dent Area'!D$2,UltimateLoad_DentArea_Elements[MS (Comp@Z1)],0)),INDEX(UltimateLoad_DentArea_Elements[Smin (Z2) (Mpa)],MATCH('Final Loads@Dent Area'!D$2,UltimateLoad_DentArea_Elements[MS (Comp@Z1)],0))),"")</f>
        <v>-131.7783</v>
      </c>
      <c r="E17" s="20">
        <f>IF(E$2&lt;&gt;"NO_COMPRESSION_CRITICAL",MIN(INDEX(UltimateLoad_DentArea_Elements[Smin (Z1) (Mpa)],MATCH('Final Loads@Dent Area'!E$2,UltimateLoad_DentArea_Elements[MS (Comp@Z2)],0)),INDEX(UltimateLoad_DentArea_Elements[Smin (Z2) (Mpa)],MATCH('Final Loads@Dent Area'!E$2,UltimateLoad_DentArea_Elements[MS (Comp@Z2)],0))),"")</f>
        <v>-126.71987570099152</v>
      </c>
      <c r="I17" s="29" t="s">
        <v>316</v>
      </c>
      <c r="J17" s="134">
        <f>IF(J$2&lt;&gt;"NO_TENSION_CRITICAL",MIN(INDEX(LimitLoad_DentArea_Elements[Smin (Z1) (Mpa)],MATCH('Final Loads@Dent Area'!J$2,LimitLoad_DentArea_Elements[MS (Tension@Z1)],0)),INDEX(LimitLoad_DentArea_Elements[Smin (Z2) (Mpa)],MATCH('Final Loads@Dent Area'!J$2,LimitLoad_DentArea_Elements[MS (Tension@Z1)],0))),"")</f>
        <v>-87.808102562081658</v>
      </c>
      <c r="K17" s="20">
        <f>IF(K$2&lt;&gt;"NO_TENSION_CRITICAL",MIN(INDEX(LimitLoad_DentArea_Elements[Smin (Z1) (Mpa)],MATCH('Final Loads@Dent Area'!K$2,LimitLoad_DentArea_Elements[MS (Tension@Z2)],0)),INDEX(LimitLoad_DentArea_Elements[Smin (Z2) (Mpa)],MATCH('Final Loads@Dent Area'!K$2,LimitLoad_DentArea_Elements[MS (Tension@Z2)],0))),"")</f>
        <v>-16.789533657629264</v>
      </c>
      <c r="L17" s="20">
        <f>IF(L$2&lt;&gt;"NO_COMPRESSION_CRITICAL",MIN(INDEX(LimitLoad_DentArea_Elements[Smin (Z1) (Mpa)],MATCH('Final Loads@Dent Area'!L$2,LimitLoad_DentArea_Elements[MS (Comp@Z1)],0)),INDEX(LimitLoad_DentArea_Elements[Smin (Z2) (Mpa)],MATCH('Final Loads@Dent Area'!L$2,LimitLoad_DentArea_Elements[MS (Comp@Z1)],0))),"")</f>
        <v>-16.789533657629264</v>
      </c>
      <c r="M17" s="134">
        <f>IF(M$2&lt;&gt;"NO_COMPRESSION_CRITICAL",MIN(INDEX(LimitLoad_DentArea_Elements[Smin (Z1) (Mpa)],MATCH('Final Loads@Dent Area'!M$2,LimitLoad_DentArea_Elements[MS (Comp@Z2)],0)),INDEX(LimitLoad_DentArea_Elements[Smin (Z2) (Mpa)],MATCH('Final Loads@Dent Area'!M$2,LimitLoad_DentArea_Elements[MS (Comp@Z2)],0))),"")</f>
        <v>-87.808102562081658</v>
      </c>
    </row>
    <row r="18" spans="1:13" x14ac:dyDescent="0.25">
      <c r="A18" s="29" t="s">
        <v>10</v>
      </c>
      <c r="B18" s="90">
        <f>INDEX(UltimateLoad_DentArea_Elements[Mech_ID],MATCH('Final Loads@Dent Area'!B$2,UltimateLoad_DentArea_Elements[MS (Tension@Z1)],0))</f>
        <v>20013000</v>
      </c>
      <c r="C18" s="90">
        <f>INDEX(UltimateLoad_DentArea_Elements[Mech_ID],MATCH('Final Loads@Dent Area'!C$2,UltimateLoad_DentArea_Elements[MS (Tension@Z2)],0))</f>
        <v>20013000</v>
      </c>
      <c r="D18" s="90">
        <f>INDEX(UltimateLoad_DentArea_Elements[Mech_ID],MATCH('Final Loads@Dent Area'!D$2,UltimateLoad_DentArea_Elements[MS (Comp@Z1)],0))</f>
        <v>20013000</v>
      </c>
      <c r="E18" s="90">
        <f>INDEX(UltimateLoad_DentArea_Elements[Mech_ID],MATCH('Final Loads@Dent Area'!E$2,UltimateLoad_DentArea_Elements[MS (Comp@Z2)],0))</f>
        <v>20013000</v>
      </c>
      <c r="I18" s="29" t="s">
        <v>10</v>
      </c>
      <c r="J18" s="90">
        <f>INDEX(LimitLoad_DentArea_Elements[Mech_ID],MATCH('Final Loads@Dent Area'!J$2,LimitLoad_DentArea_Elements[MS (Tension@Z1)],0))</f>
        <v>20013000</v>
      </c>
      <c r="K18" s="90">
        <f>INDEX(LimitLoad_DentArea_Elements[Mech_ID],MATCH('Final Loads@Dent Area'!K$2,LimitLoad_DentArea_Elements[MS (Tension@Z2)],0))</f>
        <v>20017000</v>
      </c>
      <c r="L18" s="90">
        <f>INDEX(LimitLoad_DentArea_Elements[Mech_ID],MATCH('Final Loads@Dent Area'!L$2,LimitLoad_DentArea_Elements[MS (Comp@Z1)],0))</f>
        <v>20017000</v>
      </c>
      <c r="M18" s="90">
        <f>INDEX(LimitLoad_DentArea_Elements[Mech_ID],MATCH('Final Loads@Dent Area'!M$2,LimitLoad_DentArea_Elements[MS (Comp@Z2)],0))</f>
        <v>20013000</v>
      </c>
    </row>
    <row r="19" spans="1:13" x14ac:dyDescent="0.25">
      <c r="A19" s="29" t="s">
        <v>11</v>
      </c>
      <c r="B19" s="90">
        <f>INDEX(UltimateLoad_DentArea_Elements[Therm_ID],MATCH('Final Loads@Dent Area'!B$2,UltimateLoad_DentArea_Elements[MS (Tension@Z1)],0))</f>
        <v>9232423</v>
      </c>
      <c r="C19" s="90">
        <f>INDEX(UltimateLoad_DentArea_Elements[Therm_ID],MATCH('Final Loads@Dent Area'!C$2,UltimateLoad_DentArea_Elements[MS (Tension@Z2)],0))</f>
        <v>9233370</v>
      </c>
      <c r="D19" s="90">
        <f>INDEX(UltimateLoad_DentArea_Elements[Therm_ID],MATCH('Final Loads@Dent Area'!D$2,UltimateLoad_DentArea_Elements[MS (Comp@Z1)],0))</f>
        <v>9233370</v>
      </c>
      <c r="E19" s="90">
        <f>INDEX(UltimateLoad_DentArea_Elements[Therm_ID],MATCH('Final Loads@Dent Area'!E$2,UltimateLoad_DentArea_Elements[MS (Comp@Z2)],0))</f>
        <v>9232423</v>
      </c>
      <c r="I19" s="29" t="s">
        <v>11</v>
      </c>
      <c r="J19" s="90">
        <f>INDEX(LimitLoad_DentArea_Elements[Therm_ID],MATCH('Final Loads@Dent Area'!J$2,LimitLoad_DentArea_Elements[MS (Tension@Z1)],0))</f>
        <v>9225655</v>
      </c>
      <c r="K19" s="90" t="str">
        <f>INDEX(LimitLoad_DentArea_Elements[Therm_ID],MATCH('Final Loads@Dent Area'!K$2,LimitLoad_DentArea_Elements[MS (Tension@Z2)],0))</f>
        <v>-</v>
      </c>
      <c r="L19" s="90" t="str">
        <f>INDEX(LimitLoad_DentArea_Elements[Therm_ID],MATCH('Final Loads@Dent Area'!L$2,LimitLoad_DentArea_Elements[MS (Comp@Z1)],0))</f>
        <v>-</v>
      </c>
      <c r="M19" s="90">
        <f>INDEX(LimitLoad_DentArea_Elements[Therm_ID],MATCH('Final Loads@Dent Area'!M$2,LimitLoad_DentArea_Elements[MS (Comp@Z2)],0))</f>
        <v>9225655</v>
      </c>
    </row>
    <row r="20" spans="1:13" x14ac:dyDescent="0.25">
      <c r="A20" s="29" t="s">
        <v>12</v>
      </c>
      <c r="B20" s="90">
        <f>INDEX(UltimateLoad_DentArea_Elements[LC],MATCH('Final Loads@Dent Area'!B$2,UltimateLoad_DentArea_Elements[MS (Tension@Z1)],0))</f>
        <v>392075</v>
      </c>
      <c r="C20" s="90">
        <f>INDEX(UltimateLoad_DentArea_Elements[LC],MATCH('Final Loads@Dent Area'!C$2,UltimateLoad_DentArea_Elements[MS (Tension@Z2)],0))</f>
        <v>392076</v>
      </c>
      <c r="D20" s="90">
        <f>INDEX(UltimateLoad_DentArea_Elements[LC],MATCH('Final Loads@Dent Area'!D$2,UltimateLoad_DentArea_Elements[MS (Comp@Z1)],0))</f>
        <v>392076</v>
      </c>
      <c r="E20" s="90">
        <f>INDEX(UltimateLoad_DentArea_Elements[LC],MATCH('Final Loads@Dent Area'!E$2,UltimateLoad_DentArea_Elements[MS (Comp@Z2)],0))</f>
        <v>392075</v>
      </c>
      <c r="I20" s="29" t="s">
        <v>12</v>
      </c>
      <c r="J20" s="90">
        <f>INDEX(LimitLoad_DentArea_Elements[LC],MATCH('Final Loads@Dent Area'!J$2,LimitLoad_DentArea_Elements[MS (Tension@Z1)],0))</f>
        <v>281108</v>
      </c>
      <c r="K20" s="90">
        <f>INDEX(LimitLoad_DentArea_Elements[LC],MATCH('Final Loads@Dent Area'!K$2,LimitLoad_DentArea_Elements[MS (Tension@Z2)],0))</f>
        <v>20017000</v>
      </c>
      <c r="L20" s="90">
        <f>INDEX(LimitLoad_DentArea_Elements[LC],MATCH('Final Loads@Dent Area'!L$2,LimitLoad_DentArea_Elements[MS (Comp@Z1)],0))</f>
        <v>20017000</v>
      </c>
      <c r="M20" s="90">
        <f>INDEX(LimitLoad_DentArea_Elements[LC],MATCH('Final Loads@Dent Area'!M$2,LimitLoad_DentArea_Elements[MS (Comp@Z2)],0))</f>
        <v>281108</v>
      </c>
    </row>
    <row r="21" spans="1:13" ht="45" x14ac:dyDescent="0.25">
      <c r="A21" s="29" t="s">
        <v>13</v>
      </c>
      <c r="B21" s="94" t="str">
        <f>INDEX(UltimateLoad_DentArea_Elements[LC Description],MATCH('Final Loads@Dent Area'!B$2,UltimateLoad_DentArea_Elements[MS (Tension@Z1)],0))</f>
        <v>Lift-Off, For Inlet D-Duct analysis only:
POLAR, MMEL+1</v>
      </c>
      <c r="C21" s="94" t="str">
        <f>INDEX(UltimateLoad_DentArea_Elements[LC Description],MATCH('Final Loads@Dent Area'!C$2,UltimateLoad_DentArea_Elements[MS (Tension@Z2)],0))</f>
        <v>Lift-Off, For Inlet D-Duct analysis only:
TROPICAL, MMEL+1</v>
      </c>
      <c r="D21" s="94" t="str">
        <f>INDEX(UltimateLoad_DentArea_Elements[LC Description],MATCH('Final Loads@Dent Area'!D$2,UltimateLoad_DentArea_Elements[MS (Comp@Z1)],0))</f>
        <v>Lift-Off, For Inlet D-Duct analysis only:
TROPICAL, MMEL+1</v>
      </c>
      <c r="E21" s="94" t="str">
        <f>INDEX(UltimateLoad_DentArea_Elements[LC Description],MATCH('Final Loads@Dent Area'!E$2,UltimateLoad_DentArea_Elements[MS (Comp@Z2)],0))</f>
        <v>Lift-Off, For Inlet D-Duct analysis only:
POLAR, MMEL+1</v>
      </c>
      <c r="I21" s="29" t="s">
        <v>13</v>
      </c>
      <c r="J21" s="94" t="str">
        <f>INDEX(LimitLoad_DentArea_Elements[LC Description],MATCH('Final Loads@Dent Area'!J$2,LimitLoad_DentArea_Elements[MS (Tension@Z1)],0))</f>
        <v>Lift-Off, MHD, MMEL, Limit Loads</v>
      </c>
      <c r="K21" s="94" t="str">
        <f>INDEX(LimitLoad_DentArea_Elements[LC Description],MATCH('Final Loads@Dent Area'!K$2,LimitLoad_DentArea_Elements[MS (Tension@Z2)],0))</f>
        <v>NAI Off, Mech Only, Limit Loads</v>
      </c>
      <c r="L21" s="94" t="str">
        <f>INDEX(LimitLoad_DentArea_Elements[LC Description],MATCH('Final Loads@Dent Area'!L$2,LimitLoad_DentArea_Elements[MS (Comp@Z1)],0))</f>
        <v>NAI Off, Mech Only, Limit Loads</v>
      </c>
      <c r="M21" s="94" t="str">
        <f>INDEX(LimitLoad_DentArea_Elements[LC Description],MATCH('Final Loads@Dent Area'!M$2,LimitLoad_DentArea_Elements[MS (Comp@Z2)],0))</f>
        <v>Lift-Off, MHD, MMEL, Limit Loads</v>
      </c>
    </row>
    <row r="22" spans="1:13" x14ac:dyDescent="0.25">
      <c r="A22" s="29" t="s">
        <v>14</v>
      </c>
      <c r="B22" s="122">
        <f>INDEX(UltimateLoad_DentArea_Elements[Elm ID],MATCH('Final Loads@Dent Area'!B$2,UltimateLoad_DentArea_Elements[MS (Tension@Z1)],0))</f>
        <v>34203085</v>
      </c>
      <c r="C22" s="94">
        <f>INDEX(UltimateLoad_DentArea_Elements[Elm ID],MATCH('Final Loads@Dent Area'!C$2,UltimateLoad_DentArea_Elements[MS (Tension@Z2)],0))</f>
        <v>34203085</v>
      </c>
      <c r="D22" s="94">
        <f>INDEX(UltimateLoad_DentArea_Elements[Elm ID],MATCH('Final Loads@Dent Area'!D$2,UltimateLoad_DentArea_Elements[MS (Comp@Z1)],0))</f>
        <v>34203085</v>
      </c>
      <c r="E22" s="122">
        <f>INDEX(UltimateLoad_DentArea_Elements[Elm ID],MATCH('Final Loads@Dent Area'!E$2,UltimateLoad_DentArea_Elements[MS (Comp@Z2)],0))</f>
        <v>34203085</v>
      </c>
      <c r="I22" s="29" t="s">
        <v>14</v>
      </c>
      <c r="J22" s="122">
        <f>INDEX(LimitLoad_DentArea_Elements[Elm ID],MATCH('Final Loads@Dent Area'!J$2,LimitLoad_DentArea_Elements[MS (Tension@Z1)],0))</f>
        <v>34203085</v>
      </c>
      <c r="K22" s="94">
        <f>INDEX(LimitLoad_DentArea_Elements[Elm ID],MATCH('Final Loads@Dent Area'!K$2,LimitLoad_DentArea_Elements[MS (Tension@Z2)],0))</f>
        <v>34203085</v>
      </c>
      <c r="L22" s="94">
        <f>INDEX(LimitLoad_DentArea_Elements[Elm ID],MATCH('Final Loads@Dent Area'!L$2,LimitLoad_DentArea_Elements[MS (Comp@Z1)],0))</f>
        <v>34203085</v>
      </c>
      <c r="M22" s="122">
        <f>INDEX(LimitLoad_DentArea_Elements[Elm ID],MATCH('Final Loads@Dent Area'!M$2,LimitLoad_DentArea_Elements[MS (Comp@Z2)],0))</f>
        <v>34203085</v>
      </c>
    </row>
    <row r="24" spans="1:13" ht="15.75" thickBot="1" x14ac:dyDescent="0.3">
      <c r="B24" s="1" t="s">
        <v>336</v>
      </c>
      <c r="C24" s="1" t="s">
        <v>337</v>
      </c>
      <c r="J24" s="1" t="s">
        <v>336</v>
      </c>
      <c r="K24" s="1" t="s">
        <v>337</v>
      </c>
    </row>
    <row r="25" spans="1:13" x14ac:dyDescent="0.25">
      <c r="A25" s="125" t="s">
        <v>363</v>
      </c>
      <c r="B25" s="126" t="s">
        <v>305</v>
      </c>
      <c r="C25" s="127" t="s">
        <v>304</v>
      </c>
      <c r="I25" s="125" t="s">
        <v>364</v>
      </c>
      <c r="J25" s="128" t="s">
        <v>305</v>
      </c>
      <c r="K25" s="127" t="s">
        <v>304</v>
      </c>
    </row>
    <row r="26" spans="1:13" x14ac:dyDescent="0.25">
      <c r="A26" s="91" t="s">
        <v>303</v>
      </c>
      <c r="B26" s="20">
        <f>MIN(B2:C2)</f>
        <v>0.27155164993999997</v>
      </c>
      <c r="C26" s="95">
        <f>MIN(D2:E2)</f>
        <v>-0.11878298639</v>
      </c>
      <c r="I26" s="91" t="s">
        <v>303</v>
      </c>
      <c r="J26" s="129">
        <f>MIN(J2:K2)</f>
        <v>0.70879212625999999</v>
      </c>
      <c r="K26" s="95">
        <f>MIN(L2:M2)</f>
        <v>0.86689103277000001</v>
      </c>
    </row>
    <row r="27" spans="1:13" ht="30" x14ac:dyDescent="0.25">
      <c r="A27" s="109" t="s">
        <v>313</v>
      </c>
      <c r="B27" s="94" t="str">
        <f>HLOOKUP(B26,$B$2:$C$22,20,FALSE)</f>
        <v>Lift-Off, For Inlet D-Duct analysis only:
TROPICAL, MMEL+1</v>
      </c>
      <c r="C27" s="97" t="str">
        <f>HLOOKUP(C26,$D$2:$E$22,20,FALSE)</f>
        <v>Lift-Off, For Inlet D-Duct analysis only:
TROPICAL, MMEL+1</v>
      </c>
      <c r="I27" s="109" t="s">
        <v>313</v>
      </c>
      <c r="J27" s="130" t="str">
        <f>HLOOKUP(J26,$J$2:$K$22,20,FALSE)</f>
        <v>Lift-Off, MHD, MMEL, Limit Loads</v>
      </c>
      <c r="K27" s="97" t="str">
        <f>HLOOKUP(K26,$L$2:$M$22,20,FALSE)</f>
        <v>Lift-Off, MHD, MMEL, Limit Loads</v>
      </c>
    </row>
    <row r="28" spans="1:13" x14ac:dyDescent="0.25">
      <c r="A28" s="91" t="s">
        <v>123</v>
      </c>
      <c r="B28" s="90">
        <f>IF($B$26=$B$2,B3,C3)</f>
        <v>379.211635</v>
      </c>
      <c r="C28" s="96">
        <f>IF($C$26=$D$2,D3,E3)</f>
        <v>379.211635</v>
      </c>
      <c r="I28" s="91" t="s">
        <v>123</v>
      </c>
      <c r="J28" s="131">
        <f>IF($J$26=$J$2,J3,K3)</f>
        <v>255.106009</v>
      </c>
      <c r="K28" s="96">
        <f>IF($K$26=$D$2,L3,M3)</f>
        <v>255.106009</v>
      </c>
    </row>
    <row r="29" spans="1:13" ht="30" x14ac:dyDescent="0.25">
      <c r="A29" s="91" t="s">
        <v>295</v>
      </c>
      <c r="B29" s="90">
        <f>IF($B$26=$B$2,B4,C4)</f>
        <v>406.790663</v>
      </c>
      <c r="C29" s="96">
        <f>IF($C$26=$D$2,D4,E4)</f>
        <v>406.790663</v>
      </c>
      <c r="I29" s="91" t="s">
        <v>295</v>
      </c>
      <c r="J29" s="131">
        <f>IF($J$26=$J$2,J4,K4)</f>
        <v>406.790663</v>
      </c>
      <c r="K29" s="96">
        <f>IF($K$26=$K$2,L4,M4)</f>
        <v>406.790663</v>
      </c>
    </row>
    <row r="30" spans="1:13" ht="30" x14ac:dyDescent="0.25">
      <c r="A30" s="91" t="s">
        <v>296</v>
      </c>
      <c r="B30" s="90">
        <f>IF($B$26=$B$2,B5,C5)</f>
        <v>262.000766</v>
      </c>
      <c r="C30" s="96">
        <f>IF($C$26=$D$2,D5,E5)</f>
        <v>262.000766</v>
      </c>
      <c r="I30" s="91" t="s">
        <v>296</v>
      </c>
      <c r="J30" s="131">
        <f>IF($J$26=$J$2,J5,K5)</f>
        <v>262.000766</v>
      </c>
      <c r="K30" s="96">
        <f>IF($K$26=$K$2,L5,M5)</f>
        <v>262.000766</v>
      </c>
    </row>
    <row r="31" spans="1:13" ht="30" x14ac:dyDescent="0.25">
      <c r="A31" s="91" t="s">
        <v>573</v>
      </c>
      <c r="B31" s="90">
        <f>IF($B$26=$B$2,B6,C6)</f>
        <v>389.46</v>
      </c>
      <c r="C31" s="96">
        <f>IF($C$26=$D$2,D6,E6)</f>
        <v>389.46</v>
      </c>
      <c r="I31" s="91" t="s">
        <v>297</v>
      </c>
      <c r="J31" s="131">
        <f>IF($J$26=$J$2,J6,K6)</f>
        <v>0</v>
      </c>
      <c r="K31" s="96">
        <f>IF($K$26=$K$2,L6,M6)</f>
        <v>0</v>
      </c>
    </row>
    <row r="32" spans="1:13" x14ac:dyDescent="0.25">
      <c r="A32" s="91" t="s">
        <v>297</v>
      </c>
      <c r="B32" s="90">
        <f>IF($B$26=$B$2,B7,C7)</f>
        <v>74463.375599999999</v>
      </c>
      <c r="C32" s="96">
        <f>IF($C$26=$D$2,D7,E7)</f>
        <v>74463.375599999999</v>
      </c>
      <c r="I32" s="91"/>
      <c r="J32" s="131"/>
      <c r="K32" s="96"/>
    </row>
    <row r="33" spans="1:11" x14ac:dyDescent="0.25">
      <c r="A33" s="91" t="s">
        <v>288</v>
      </c>
      <c r="B33" s="22">
        <f>IF($B$26=$B$2,B9,C9)</f>
        <v>0.40925337590487199</v>
      </c>
      <c r="C33" s="105">
        <f>IF($C$26=$D$2,D9,E9)</f>
        <v>0.40925337590487199</v>
      </c>
      <c r="I33" s="91" t="s">
        <v>288</v>
      </c>
      <c r="J33" s="132">
        <f>IF($J$26=$J$2,J9,K9)</f>
        <v>0.59059309886837441</v>
      </c>
      <c r="K33" s="105">
        <f>IF($K$26=$K$2,L9,M9)</f>
        <v>0.59059309886837441</v>
      </c>
    </row>
    <row r="34" spans="1:11" x14ac:dyDescent="0.25">
      <c r="A34" s="91" t="s">
        <v>289</v>
      </c>
      <c r="B34" s="22">
        <f>IF($B$26=$B$2,B10,C10)</f>
        <v>0.44322496364471531</v>
      </c>
      <c r="C34" s="105">
        <f>IF($C$26=$D$2,D10,E10)</f>
        <v>0.44322496364471531</v>
      </c>
      <c r="I34" s="91" t="s">
        <v>289</v>
      </c>
      <c r="J34" s="132">
        <f>IF($J$26=$J$2,J10,K10)</f>
        <v>0.62567816796894282</v>
      </c>
      <c r="K34" s="105">
        <f>IF($K$26=$K$2,L10,M10)</f>
        <v>0.62567816796894282</v>
      </c>
    </row>
    <row r="35" spans="1:11" x14ac:dyDescent="0.25">
      <c r="A35" s="91" t="s">
        <v>260</v>
      </c>
      <c r="B35" s="22">
        <f>IF($B$26=$B$2,B11,C11)</f>
        <v>0.40925337590487199</v>
      </c>
      <c r="C35" s="105">
        <f>IF($C$26=$D$2,D11,E11)</f>
        <v>0.40925337590487199</v>
      </c>
      <c r="I35" s="91" t="s">
        <v>260</v>
      </c>
      <c r="J35" s="132">
        <f>IF($J$26=$J$2,J11,K11)</f>
        <v>0.59059309886837441</v>
      </c>
      <c r="K35" s="105">
        <f>IF($K$26=$K$2,L11,M11)</f>
        <v>0.59059309886837441</v>
      </c>
    </row>
    <row r="36" spans="1:11" x14ac:dyDescent="0.25">
      <c r="A36" s="91" t="s">
        <v>290</v>
      </c>
      <c r="B36" s="90">
        <f>IF($B$26=$B$2,B12,C12)</f>
        <v>263.61749270000001</v>
      </c>
      <c r="C36" s="96">
        <f>IF($C$26=$D$2,D12,E12)</f>
        <v>263.61749270000001</v>
      </c>
      <c r="I36" s="91" t="s">
        <v>290</v>
      </c>
      <c r="J36" s="131">
        <f>IF($J$26=$J$2,J12,K12)</f>
        <v>200.7550048828125</v>
      </c>
      <c r="K36" s="96">
        <f>IF($K$26=$K$2,L12,M12)</f>
        <v>200.7550048828125</v>
      </c>
    </row>
    <row r="37" spans="1:11" x14ac:dyDescent="0.25">
      <c r="A37" s="91" t="s">
        <v>298</v>
      </c>
      <c r="B37" s="20">
        <f>IF($B$26=$B$2,B13,C13)</f>
        <v>0.33</v>
      </c>
      <c r="C37" s="95">
        <f>IF($C$26=$D$2,D13,E13)</f>
        <v>0.33</v>
      </c>
      <c r="I37" s="91" t="s">
        <v>298</v>
      </c>
      <c r="J37" s="129">
        <f>IF($J$26=$J$2,J13,K13)</f>
        <v>0.33</v>
      </c>
      <c r="K37" s="95">
        <f>IF($K$26=$K$2,L13,M13)</f>
        <v>0.33</v>
      </c>
    </row>
    <row r="38" spans="1:11" x14ac:dyDescent="0.25">
      <c r="A38" s="91" t="s">
        <v>287</v>
      </c>
      <c r="B38" s="20">
        <f>IF($B$26=$B$2,B8,C8)</f>
        <v>7.0000000000000007E-2</v>
      </c>
      <c r="C38" s="95">
        <f>IF($C$26=$D$2,D8,E8)</f>
        <v>7.0000000000000007E-2</v>
      </c>
      <c r="I38" s="91" t="s">
        <v>287</v>
      </c>
      <c r="J38" s="129">
        <f>IF($J$26=$J$2,J8,K8)</f>
        <v>7.0000000000000007E-2</v>
      </c>
      <c r="K38" s="95">
        <f>IF($K$26=$K$2,L8,M8)</f>
        <v>7.0000000000000007E-2</v>
      </c>
    </row>
    <row r="39" spans="1:11" x14ac:dyDescent="0.25">
      <c r="A39" s="91" t="s">
        <v>140</v>
      </c>
      <c r="B39" s="90">
        <f>IF($B$26=$B$2,B14,C14)</f>
        <v>457.2</v>
      </c>
      <c r="C39" s="96">
        <f>IF($C$26=$D$2,D14,E14)</f>
        <v>457.2</v>
      </c>
      <c r="I39" s="91" t="s">
        <v>140</v>
      </c>
      <c r="J39" s="131">
        <f>IF($J$26=$J$2,J14,K14)</f>
        <v>457.2</v>
      </c>
      <c r="K39" s="96">
        <f>IF($K$26=$K$2,L14,M14)</f>
        <v>457.2</v>
      </c>
    </row>
    <row r="40" spans="1:11" x14ac:dyDescent="0.25">
      <c r="A40" s="91" t="s">
        <v>138</v>
      </c>
      <c r="B40" s="20">
        <f>IF($B$26=$B$2,B15,C15)</f>
        <v>1.83</v>
      </c>
      <c r="C40" s="95">
        <f>IF($C$26=$D$2,D15,E15)</f>
        <v>1.83</v>
      </c>
      <c r="I40" s="91" t="s">
        <v>138</v>
      </c>
      <c r="J40" s="129">
        <f>IF($J$26=$J$2,J15,K15)</f>
        <v>1.83</v>
      </c>
      <c r="K40" s="95">
        <f>IF($K$26=$K$2,L15,M15)</f>
        <v>1.83</v>
      </c>
    </row>
    <row r="41" spans="1:11" x14ac:dyDescent="0.25">
      <c r="A41" s="91" t="s">
        <v>317</v>
      </c>
      <c r="B41" s="90">
        <f>IF($B$26=$B$2,B16,C16)</f>
        <v>122.0506</v>
      </c>
      <c r="C41" s="96">
        <f>IF($C$26=$D$2,D16,E16)</f>
        <v>122.0506</v>
      </c>
      <c r="I41" s="91" t="s">
        <v>317</v>
      </c>
      <c r="J41" s="131">
        <f>IF($J$26=$J$2,J16,K16)</f>
        <v>93.407652046120077</v>
      </c>
      <c r="K41" s="96">
        <f>IF($K$26=$K$2,L16,M16)</f>
        <v>93.407652046120077</v>
      </c>
    </row>
    <row r="42" spans="1:11" x14ac:dyDescent="0.25">
      <c r="A42" s="91" t="s">
        <v>316</v>
      </c>
      <c r="B42" s="90">
        <f>IF($B$26=$B$2,B17,C17)</f>
        <v>-131.7783</v>
      </c>
      <c r="C42" s="96">
        <f>IF($C$26=$D$2,D17,E17)</f>
        <v>-131.7783</v>
      </c>
      <c r="I42" s="91" t="s">
        <v>316</v>
      </c>
      <c r="J42" s="131">
        <f>IF($J$26=$J$2,J17,K17)</f>
        <v>-87.808102562081658</v>
      </c>
      <c r="K42" s="96">
        <f>IF($K$26=$K$2,L17,M17)</f>
        <v>-87.808102562081658</v>
      </c>
    </row>
    <row r="43" spans="1:11" x14ac:dyDescent="0.25">
      <c r="A43" s="91" t="s">
        <v>10</v>
      </c>
      <c r="B43" s="20" t="str">
        <f>IF($B$26=$B$2,B18&amp;" + "&amp;B19,C18&amp;" + "&amp;C19)</f>
        <v>20013000 + 9233370</v>
      </c>
      <c r="C43" s="95" t="str">
        <f>IF($C$26=$D$2,D18&amp;" + "&amp;D19,E18&amp;" + "&amp;E19)</f>
        <v>20013000 + 9233370</v>
      </c>
      <c r="I43" s="91" t="s">
        <v>10</v>
      </c>
      <c r="J43" s="129" t="str">
        <f>IF($J$26=$J$2,J18&amp;" + "&amp;J19,K18&amp;" + "&amp;K19)</f>
        <v>20013000 + 9225655</v>
      </c>
      <c r="K43" s="95" t="str">
        <f>IF($K$26=$K$2,L18&amp;" + "&amp;L19,M18&amp;" + "&amp;M19)</f>
        <v>20013000 + 9225655</v>
      </c>
    </row>
    <row r="44" spans="1:11" x14ac:dyDescent="0.25">
      <c r="A44" s="91" t="s">
        <v>11</v>
      </c>
      <c r="B44" s="90">
        <f>IF($B$26=$B$2,B19,C19)</f>
        <v>9233370</v>
      </c>
      <c r="C44" s="96">
        <f>IF($C$26=$D$2,D19,E19)</f>
        <v>9233370</v>
      </c>
      <c r="I44" s="91" t="s">
        <v>11</v>
      </c>
      <c r="J44" s="131">
        <f>IF($J$26=$J$2,J19,K19)</f>
        <v>9225655</v>
      </c>
      <c r="K44" s="96">
        <f>IF($K$26=$K$2,L19,M19)</f>
        <v>9225655</v>
      </c>
    </row>
    <row r="45" spans="1:11" x14ac:dyDescent="0.25">
      <c r="A45" s="91" t="s">
        <v>12</v>
      </c>
      <c r="B45" s="90">
        <f>IF($B$26=$B$2,B20,C20)</f>
        <v>392076</v>
      </c>
      <c r="C45" s="96">
        <f>IF($C$26=$D$2,D20,E20)</f>
        <v>392076</v>
      </c>
      <c r="I45" s="91" t="s">
        <v>12</v>
      </c>
      <c r="J45" s="131">
        <f>IF($J$26=$J$2,J20,K20)</f>
        <v>281108</v>
      </c>
      <c r="K45" s="96">
        <f>IF($K$26=$K$2,L20,M20)</f>
        <v>281108</v>
      </c>
    </row>
    <row r="46" spans="1:11" ht="45" x14ac:dyDescent="0.25">
      <c r="A46" s="91" t="s">
        <v>13</v>
      </c>
      <c r="B46" s="94" t="str">
        <f>IF($B$26=$B$2,B21,C21)</f>
        <v>Lift-Off, For Inlet D-Duct analysis only:
TROPICAL, MMEL+1</v>
      </c>
      <c r="C46" s="97" t="str">
        <f>IF($C$26=$D$2,D21,E21)</f>
        <v>Lift-Off, For Inlet D-Duct analysis only:
TROPICAL, MMEL+1</v>
      </c>
      <c r="I46" s="91" t="s">
        <v>13</v>
      </c>
      <c r="J46" s="130" t="str">
        <f>IF($J$26=$J$2,J21,K21)</f>
        <v>Lift-Off, MHD, MMEL, Limit Loads</v>
      </c>
      <c r="K46" s="97" t="str">
        <f>IF($K$26=$K$2,L21,M21)</f>
        <v>Lift-Off, MHD, MMEL, Limit Loads</v>
      </c>
    </row>
    <row r="47" spans="1:11" ht="15.75" thickBot="1" x14ac:dyDescent="0.3">
      <c r="A47" s="92" t="s">
        <v>14</v>
      </c>
      <c r="B47" s="98">
        <f>IF($B$26=$B$2,B22,C22)</f>
        <v>34203085</v>
      </c>
      <c r="C47" s="99">
        <f>IF($C$26=$D$2,D22,E22)</f>
        <v>34203085</v>
      </c>
      <c r="I47" s="92" t="s">
        <v>14</v>
      </c>
      <c r="J47" s="133">
        <f>IF($J$26=$J$2,J22,K22)</f>
        <v>34203085</v>
      </c>
      <c r="K47" s="99">
        <f>IF($K$26=$K$2,L22,M22)</f>
        <v>34203085</v>
      </c>
    </row>
  </sheetData>
  <pageMargins left="0.7" right="0.7" top="0.75" bottom="0.75" header="0.3" footer="0.3"/>
  <pageSetup orientation="portrait" horizontalDpi="90" verticalDpi="90" r:id="rId1"/>
  <ignoredErrors>
    <ignoredError sqref="B43:C43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AE933-8E11-4A77-87C6-22C6CE5FC909}">
  <sheetPr codeName="WksQryLimit_GlobBuck"/>
  <dimension ref="A1:AD1101"/>
  <sheetViews>
    <sheetView tabSelected="1" topLeftCell="P1" workbookViewId="0">
      <selection activeCell="Z4" sqref="Z4:AD1101"/>
    </sheetView>
  </sheetViews>
  <sheetFormatPr defaultRowHeight="15" x14ac:dyDescent="0.25"/>
  <cols>
    <col min="2" max="2" width="11" customWidth="1"/>
    <col min="3" max="3" width="11.7109375" customWidth="1"/>
    <col min="5" max="5" width="15.7109375" customWidth="1"/>
    <col min="7" max="7" width="17" customWidth="1"/>
    <col min="8" max="9" width="17.5703125" customWidth="1"/>
    <col min="10" max="11" width="17.28515625" customWidth="1"/>
    <col min="12" max="12" width="12.7109375" customWidth="1"/>
    <col min="13" max="14" width="14.42578125" customWidth="1"/>
    <col min="15" max="15" width="15.140625" customWidth="1"/>
    <col min="16" max="16" width="10" customWidth="1"/>
    <col min="17" max="17" width="14.5703125" customWidth="1"/>
    <col min="18" max="18" width="15.28515625" customWidth="1"/>
    <col min="19" max="20" width="10.140625" customWidth="1"/>
    <col min="22" max="22" width="20.7109375" customWidth="1"/>
    <col min="23" max="23" width="11.7109375" customWidth="1"/>
    <col min="24" max="24" width="11.85546875" customWidth="1"/>
    <col min="25" max="25" width="10.85546875" customWidth="1"/>
    <col min="27" max="28" width="18.7109375" customWidth="1"/>
    <col min="29" max="30" width="16.85546875" customWidth="1"/>
  </cols>
  <sheetData>
    <row r="1" spans="1:30" x14ac:dyDescent="0.25">
      <c r="AB1" s="228" t="s">
        <v>378</v>
      </c>
      <c r="AC1" s="229">
        <f>INDEX(LimitLoad_GlobBuck_Elements[LC],MATCH($AC$2,LimitLoad_GlobBuck_Elements[MS (Comp@Z1)],0))</f>
        <v>20017000</v>
      </c>
      <c r="AD1" s="229">
        <f>INDEX(LimitLoad_GlobBuck_Elements[LC],MATCH($AD$2,LimitLoad_GlobBuck_Elements[MS (Comp@Z2)],0))</f>
        <v>281108</v>
      </c>
    </row>
    <row r="2" spans="1:30" x14ac:dyDescent="0.25">
      <c r="I2" s="227" t="s">
        <v>539</v>
      </c>
      <c r="J2" s="232">
        <f>SUBTOTAL(1,LimitLoad_GlobBuck_Elements[Smin (Z1) (Mpa)])</f>
        <v>6.6424940691427903</v>
      </c>
      <c r="K2" s="232">
        <f>SUBTOTAL(1,LimitLoad_GlobBuck_Elements[Smin (Z2) (Mpa)])</f>
        <v>-37.469163739160251</v>
      </c>
      <c r="Z2" s="226"/>
      <c r="AA2" s="226"/>
      <c r="AB2" s="231" t="s">
        <v>538</v>
      </c>
      <c r="AC2" s="230">
        <f>MIN(LimitLoad_GlobBuck_Elements[MS (Comp@Z1)])</f>
        <v>13.097703404000001</v>
      </c>
      <c r="AD2" s="230">
        <f>MIN(LimitLoad_GlobBuck_Elements[MS (Comp@Z2)])</f>
        <v>0.86689103277000001</v>
      </c>
    </row>
    <row r="3" spans="1:30" x14ac:dyDescent="0.25">
      <c r="A3" t="s">
        <v>9</v>
      </c>
      <c r="B3" t="s">
        <v>10</v>
      </c>
      <c r="C3" t="s">
        <v>11</v>
      </c>
      <c r="D3" t="s">
        <v>12</v>
      </c>
      <c r="E3" t="s">
        <v>13</v>
      </c>
      <c r="F3" t="s">
        <v>14</v>
      </c>
      <c r="G3" t="s">
        <v>15</v>
      </c>
      <c r="H3" t="s">
        <v>16</v>
      </c>
      <c r="I3" t="s">
        <v>17</v>
      </c>
      <c r="J3" t="s">
        <v>18</v>
      </c>
      <c r="K3" t="s">
        <v>19</v>
      </c>
      <c r="L3" t="s">
        <v>20</v>
      </c>
      <c r="M3" t="s">
        <v>21</v>
      </c>
      <c r="N3" t="s">
        <v>25</v>
      </c>
      <c r="O3" t="s">
        <v>26</v>
      </c>
      <c r="P3" t="s">
        <v>27</v>
      </c>
      <c r="Q3" t="s">
        <v>22</v>
      </c>
      <c r="R3" t="s">
        <v>23</v>
      </c>
      <c r="S3" t="s">
        <v>24</v>
      </c>
      <c r="T3" t="s">
        <v>28</v>
      </c>
      <c r="U3" t="s">
        <v>29</v>
      </c>
      <c r="V3" t="s">
        <v>30</v>
      </c>
      <c r="W3" t="s">
        <v>535</v>
      </c>
      <c r="X3" t="s">
        <v>32</v>
      </c>
      <c r="Y3" t="s">
        <v>33</v>
      </c>
      <c r="Z3" s="226" t="s">
        <v>34</v>
      </c>
      <c r="AA3" s="226" t="s">
        <v>35</v>
      </c>
      <c r="AB3" s="226" t="s">
        <v>36</v>
      </c>
      <c r="AC3" s="226" t="s">
        <v>37</v>
      </c>
      <c r="AD3" s="226" t="s">
        <v>38</v>
      </c>
    </row>
    <row r="4" spans="1:30" x14ac:dyDescent="0.25">
      <c r="A4">
        <v>53423</v>
      </c>
      <c r="B4">
        <v>20093006</v>
      </c>
      <c r="C4" t="s">
        <v>449</v>
      </c>
      <c r="D4">
        <v>111224</v>
      </c>
      <c r="E4" t="s">
        <v>463</v>
      </c>
      <c r="F4">
        <v>34203085</v>
      </c>
      <c r="G4">
        <v>1.83</v>
      </c>
      <c r="H4">
        <v>8.0195197437803802</v>
      </c>
      <c r="I4">
        <v>6.4583078743091988</v>
      </c>
      <c r="J4">
        <v>0.12274460192895155</v>
      </c>
      <c r="K4">
        <v>-1.7784150830269314</v>
      </c>
      <c r="L4">
        <v>7.9678282510263063</v>
      </c>
      <c r="M4">
        <v>17.399999618530273</v>
      </c>
      <c r="N4">
        <v>1</v>
      </c>
      <c r="O4">
        <v>0.9329846751933194</v>
      </c>
      <c r="P4">
        <v>0.9329846751933194</v>
      </c>
      <c r="Q4">
        <v>1</v>
      </c>
      <c r="R4">
        <v>0.96533690096206171</v>
      </c>
      <c r="S4">
        <v>0.96533690096206171</v>
      </c>
      <c r="T4">
        <v>0.9329846751933194</v>
      </c>
      <c r="U4">
        <v>0.96533690096206171</v>
      </c>
      <c r="V4">
        <v>406.790663</v>
      </c>
      <c r="W4">
        <v>255.106009</v>
      </c>
      <c r="X4">
        <v>262.000766</v>
      </c>
      <c r="Y4">
        <v>74463.375599999999</v>
      </c>
      <c r="Z4" s="226">
        <v>28.871376421000001</v>
      </c>
      <c r="AA4" s="226">
        <v>28.678834212999998</v>
      </c>
      <c r="AB4" s="226">
        <v>35.853306095000001</v>
      </c>
      <c r="AC4" s="226" t="s">
        <v>445</v>
      </c>
      <c r="AD4" s="226">
        <v>136.44974493999999</v>
      </c>
    </row>
    <row r="5" spans="1:30" x14ac:dyDescent="0.25">
      <c r="A5">
        <v>53424</v>
      </c>
      <c r="B5">
        <v>26051006</v>
      </c>
      <c r="C5" t="s">
        <v>449</v>
      </c>
      <c r="D5">
        <v>111260</v>
      </c>
      <c r="E5" t="s">
        <v>463</v>
      </c>
      <c r="F5">
        <v>34203085</v>
      </c>
      <c r="G5">
        <v>1.83</v>
      </c>
      <c r="H5">
        <v>5.813482939436593</v>
      </c>
      <c r="I5">
        <v>2.4925494528990857</v>
      </c>
      <c r="J5">
        <v>3.5695683821565893</v>
      </c>
      <c r="K5">
        <v>-4.6648368664001527</v>
      </c>
      <c r="L5">
        <v>6.2967579858233931</v>
      </c>
      <c r="M5">
        <v>17.399999618530273</v>
      </c>
      <c r="N5">
        <v>1</v>
      </c>
      <c r="O5">
        <v>0.9329846751933194</v>
      </c>
      <c r="P5">
        <v>0.9329846751933194</v>
      </c>
      <c r="Q5">
        <v>1</v>
      </c>
      <c r="R5">
        <v>0.96533690096206171</v>
      </c>
      <c r="S5">
        <v>0.96533690096206171</v>
      </c>
      <c r="T5">
        <v>0.9329846751933194</v>
      </c>
      <c r="U5">
        <v>0.96533690096206171</v>
      </c>
      <c r="V5">
        <v>406.790663</v>
      </c>
      <c r="W5">
        <v>255.106009</v>
      </c>
      <c r="X5">
        <v>262.000766</v>
      </c>
      <c r="Y5">
        <v>74463.375599999999</v>
      </c>
      <c r="Z5" s="226">
        <v>36.798816070999997</v>
      </c>
      <c r="AA5" s="226">
        <v>39.941033013000002</v>
      </c>
      <c r="AB5" s="226">
        <v>94.488575631000003</v>
      </c>
      <c r="AC5" s="226" t="s">
        <v>445</v>
      </c>
      <c r="AD5" s="226">
        <v>51.401124963000001</v>
      </c>
    </row>
    <row r="6" spans="1:30" x14ac:dyDescent="0.25">
      <c r="A6">
        <v>53425</v>
      </c>
      <c r="B6">
        <v>21051006</v>
      </c>
      <c r="C6" t="s">
        <v>449</v>
      </c>
      <c r="D6">
        <v>111242</v>
      </c>
      <c r="E6" t="s">
        <v>463</v>
      </c>
      <c r="F6">
        <v>34203085</v>
      </c>
      <c r="G6">
        <v>1.83</v>
      </c>
      <c r="H6">
        <v>6.2572508518351446</v>
      </c>
      <c r="I6">
        <v>2.2457848430916965</v>
      </c>
      <c r="J6">
        <v>4.2852896572703942</v>
      </c>
      <c r="K6">
        <v>-5.6192186407990761</v>
      </c>
      <c r="L6">
        <v>7.0200195201150644</v>
      </c>
      <c r="M6">
        <v>17.399999618530273</v>
      </c>
      <c r="N6">
        <v>1</v>
      </c>
      <c r="O6">
        <v>0.9329846751933194</v>
      </c>
      <c r="P6">
        <v>0.9329846751933194</v>
      </c>
      <c r="Q6">
        <v>1</v>
      </c>
      <c r="R6">
        <v>0.96533690096206171</v>
      </c>
      <c r="S6">
        <v>0.96533690096206171</v>
      </c>
      <c r="T6">
        <v>0.9329846751933194</v>
      </c>
      <c r="U6">
        <v>0.96533690096206171</v>
      </c>
      <c r="V6">
        <v>406.790663</v>
      </c>
      <c r="W6">
        <v>255.106009</v>
      </c>
      <c r="X6">
        <v>262.000766</v>
      </c>
      <c r="Y6">
        <v>74463.375599999999</v>
      </c>
      <c r="Z6" s="226">
        <v>32.904463692999997</v>
      </c>
      <c r="AA6" s="226">
        <v>37.037470861000003</v>
      </c>
      <c r="AB6" s="226">
        <v>104.98076555999999</v>
      </c>
      <c r="AC6" s="226" t="s">
        <v>445</v>
      </c>
      <c r="AD6" s="226">
        <v>42.501190324</v>
      </c>
    </row>
    <row r="7" spans="1:30" x14ac:dyDescent="0.25">
      <c r="A7">
        <v>53426</v>
      </c>
      <c r="B7">
        <v>20091000</v>
      </c>
      <c r="C7" t="s">
        <v>449</v>
      </c>
      <c r="D7">
        <v>111216</v>
      </c>
      <c r="E7" t="s">
        <v>463</v>
      </c>
      <c r="F7">
        <v>34203085</v>
      </c>
      <c r="G7">
        <v>1.83</v>
      </c>
      <c r="H7">
        <v>1.1011297283665991</v>
      </c>
      <c r="I7">
        <v>0.15715139908805503</v>
      </c>
      <c r="J7">
        <v>0.36139128334130388</v>
      </c>
      <c r="K7">
        <v>-0.94390069514697705</v>
      </c>
      <c r="L7">
        <v>1.0445964506278473</v>
      </c>
      <c r="M7">
        <v>17.399999618530273</v>
      </c>
      <c r="N7">
        <v>1</v>
      </c>
      <c r="O7">
        <v>0.9329846751933194</v>
      </c>
      <c r="P7">
        <v>0.9329846751933194</v>
      </c>
      <c r="Q7">
        <v>1</v>
      </c>
      <c r="R7">
        <v>0.96533690096206171</v>
      </c>
      <c r="S7">
        <v>0.96533690096206171</v>
      </c>
      <c r="T7">
        <v>0.9329846751933194</v>
      </c>
      <c r="U7">
        <v>0.96533690096206171</v>
      </c>
      <c r="V7">
        <v>406.790663</v>
      </c>
      <c r="W7">
        <v>255.106009</v>
      </c>
      <c r="X7">
        <v>262.000766</v>
      </c>
      <c r="Y7">
        <v>74463.375599999999</v>
      </c>
      <c r="Z7" s="226">
        <v>226.84875135999999</v>
      </c>
      <c r="AA7" s="226">
        <v>215.15073211999999</v>
      </c>
      <c r="AB7" s="226">
        <v>1513.5267451</v>
      </c>
      <c r="AC7" s="226" t="s">
        <v>445</v>
      </c>
      <c r="AD7" s="226">
        <v>257.97078032000002</v>
      </c>
    </row>
    <row r="8" spans="1:30" x14ac:dyDescent="0.25">
      <c r="A8">
        <v>53427</v>
      </c>
      <c r="B8">
        <v>21001000</v>
      </c>
      <c r="C8" t="s">
        <v>449</v>
      </c>
      <c r="D8">
        <v>111231</v>
      </c>
      <c r="E8" t="s">
        <v>463</v>
      </c>
      <c r="F8">
        <v>34203085</v>
      </c>
      <c r="G8">
        <v>1.83</v>
      </c>
      <c r="H8">
        <v>6.3763469272351099</v>
      </c>
      <c r="I8">
        <v>-6.0109638673154286</v>
      </c>
      <c r="J8">
        <v>-1.457366178408003</v>
      </c>
      <c r="K8">
        <v>-6.1613784368293798</v>
      </c>
      <c r="L8">
        <v>7.2168946560010845</v>
      </c>
      <c r="M8">
        <v>17.399999618530273</v>
      </c>
      <c r="N8">
        <v>1</v>
      </c>
      <c r="O8">
        <v>0.9329846751933194</v>
      </c>
      <c r="P8">
        <v>0.9329846751933194</v>
      </c>
      <c r="Q8">
        <v>1</v>
      </c>
      <c r="R8">
        <v>0.96533690096206171</v>
      </c>
      <c r="S8">
        <v>0.96533690096206171</v>
      </c>
      <c r="T8">
        <v>0.9329846751933194</v>
      </c>
      <c r="U8">
        <v>0.96533690096206171</v>
      </c>
      <c r="V8">
        <v>406.790663</v>
      </c>
      <c r="W8">
        <v>255.106009</v>
      </c>
      <c r="X8">
        <v>262.000766</v>
      </c>
      <c r="Y8">
        <v>74463.375599999999</v>
      </c>
      <c r="Z8" s="226">
        <v>31.979558146999999</v>
      </c>
      <c r="AA8" s="226">
        <v>36.327014929000001</v>
      </c>
      <c r="AB8" s="226" t="s">
        <v>444</v>
      </c>
      <c r="AC8" s="226">
        <v>166.72908770999999</v>
      </c>
      <c r="AD8" s="226">
        <v>38.673378622999998</v>
      </c>
    </row>
    <row r="9" spans="1:30" x14ac:dyDescent="0.25">
      <c r="A9">
        <v>53428</v>
      </c>
      <c r="B9">
        <v>26001000</v>
      </c>
      <c r="C9" t="s">
        <v>449</v>
      </c>
      <c r="D9">
        <v>111249</v>
      </c>
      <c r="E9" t="s">
        <v>463</v>
      </c>
      <c r="F9">
        <v>34203085</v>
      </c>
      <c r="G9">
        <v>1.83</v>
      </c>
      <c r="H9">
        <v>6.2966376782879721</v>
      </c>
      <c r="I9">
        <v>-5.6271699453228496</v>
      </c>
      <c r="J9">
        <v>-1.1834071907760149</v>
      </c>
      <c r="K9">
        <v>-6.1474225584493842</v>
      </c>
      <c r="L9">
        <v>6.9648842922774188</v>
      </c>
      <c r="M9">
        <v>17.399999618530273</v>
      </c>
      <c r="N9">
        <v>1</v>
      </c>
      <c r="O9">
        <v>0.9329846751933194</v>
      </c>
      <c r="P9">
        <v>0.9329846751933194</v>
      </c>
      <c r="Q9">
        <v>1</v>
      </c>
      <c r="R9">
        <v>0.96533690096206171</v>
      </c>
      <c r="S9">
        <v>0.96533690096206171</v>
      </c>
      <c r="T9">
        <v>0.9329846751933194</v>
      </c>
      <c r="U9">
        <v>0.96533690096206171</v>
      </c>
      <c r="V9">
        <v>406.790663</v>
      </c>
      <c r="W9">
        <v>255.106009</v>
      </c>
      <c r="X9">
        <v>262.000766</v>
      </c>
      <c r="Y9">
        <v>74463.375599999999</v>
      </c>
      <c r="Z9" s="226">
        <v>33.172857288000003</v>
      </c>
      <c r="AA9" s="226">
        <v>36.799538278999997</v>
      </c>
      <c r="AB9" s="226" t="s">
        <v>444</v>
      </c>
      <c r="AC9" s="226">
        <v>205.55840312000001</v>
      </c>
      <c r="AD9" s="226">
        <v>38.763445126000001</v>
      </c>
    </row>
    <row r="10" spans="1:30" x14ac:dyDescent="0.25">
      <c r="A10">
        <v>53429</v>
      </c>
      <c r="B10">
        <v>20036000</v>
      </c>
      <c r="C10" t="s">
        <v>449</v>
      </c>
      <c r="D10">
        <v>111186</v>
      </c>
      <c r="E10" t="s">
        <v>463</v>
      </c>
      <c r="F10">
        <v>34203085</v>
      </c>
      <c r="G10">
        <v>1.83</v>
      </c>
      <c r="H10">
        <v>8.4094505541175835</v>
      </c>
      <c r="I10">
        <v>-4.9445312178029353</v>
      </c>
      <c r="J10">
        <v>1.5440776629815902</v>
      </c>
      <c r="K10">
        <v>-7.68109263927846</v>
      </c>
      <c r="L10">
        <v>7.7587075205972598</v>
      </c>
      <c r="M10">
        <v>17.399999618530273</v>
      </c>
      <c r="N10">
        <v>1</v>
      </c>
      <c r="O10">
        <v>0.9329846751933194</v>
      </c>
      <c r="P10">
        <v>0.9329846751933194</v>
      </c>
      <c r="Q10">
        <v>1</v>
      </c>
      <c r="R10">
        <v>0.96533690096206171</v>
      </c>
      <c r="S10">
        <v>0.96533690096206171</v>
      </c>
      <c r="T10">
        <v>0.9329846751933194</v>
      </c>
      <c r="U10">
        <v>0.96533690096206171</v>
      </c>
      <c r="V10">
        <v>406.790663</v>
      </c>
      <c r="W10">
        <v>255.106009</v>
      </c>
      <c r="X10">
        <v>262.000766</v>
      </c>
      <c r="Y10">
        <v>74463.375599999999</v>
      </c>
      <c r="Z10" s="226">
        <v>29.676500734000001</v>
      </c>
      <c r="AA10" s="226">
        <v>27.302681063000001</v>
      </c>
      <c r="AB10" s="226" t="s">
        <v>444</v>
      </c>
      <c r="AC10" s="226" t="s">
        <v>445</v>
      </c>
      <c r="AD10" s="226">
        <v>30.823948889</v>
      </c>
    </row>
    <row r="11" spans="1:30" x14ac:dyDescent="0.25">
      <c r="A11">
        <v>53430</v>
      </c>
      <c r="B11">
        <v>20033000</v>
      </c>
      <c r="C11" t="s">
        <v>449</v>
      </c>
      <c r="D11">
        <v>111171</v>
      </c>
      <c r="E11" t="s">
        <v>463</v>
      </c>
      <c r="F11">
        <v>34203085</v>
      </c>
      <c r="G11">
        <v>1.83</v>
      </c>
      <c r="H11">
        <v>9.5790468284169563</v>
      </c>
      <c r="I11">
        <v>-8.6496639494546983</v>
      </c>
      <c r="J11">
        <v>-1.0466773644604896</v>
      </c>
      <c r="K11">
        <v>-8.800010944263299</v>
      </c>
      <c r="L11">
        <v>10.150448268009463</v>
      </c>
      <c r="M11">
        <v>17.399999618530273</v>
      </c>
      <c r="N11">
        <v>1</v>
      </c>
      <c r="O11">
        <v>0.9329846751933194</v>
      </c>
      <c r="P11">
        <v>0.9329846751933194</v>
      </c>
      <c r="Q11">
        <v>1</v>
      </c>
      <c r="R11">
        <v>0.96533690096206171</v>
      </c>
      <c r="S11">
        <v>0.96533690096206171</v>
      </c>
      <c r="T11">
        <v>0.9329846751933194</v>
      </c>
      <c r="U11">
        <v>0.96533690096206171</v>
      </c>
      <c r="V11">
        <v>406.790663</v>
      </c>
      <c r="W11">
        <v>255.106009</v>
      </c>
      <c r="X11">
        <v>262.000766</v>
      </c>
      <c r="Y11">
        <v>74463.375599999999</v>
      </c>
      <c r="Z11" s="226">
        <v>22.448225208</v>
      </c>
      <c r="AA11" s="226">
        <v>23.846939493000001</v>
      </c>
      <c r="AB11" s="226" t="s">
        <v>444</v>
      </c>
      <c r="AC11" s="226">
        <v>232.54159349</v>
      </c>
      <c r="AD11" s="226">
        <v>26.777544949999999</v>
      </c>
    </row>
    <row r="12" spans="1:30" x14ac:dyDescent="0.25">
      <c r="A12">
        <v>53431</v>
      </c>
      <c r="B12">
        <v>20035000</v>
      </c>
      <c r="C12" t="s">
        <v>449</v>
      </c>
      <c r="D12">
        <v>111181</v>
      </c>
      <c r="E12" t="s">
        <v>463</v>
      </c>
      <c r="F12">
        <v>34203085</v>
      </c>
      <c r="G12">
        <v>1.83</v>
      </c>
      <c r="H12">
        <v>7.3165352579897487</v>
      </c>
      <c r="I12">
        <v>-4.1348045651579453</v>
      </c>
      <c r="J12">
        <v>1.585424127107967</v>
      </c>
      <c r="K12">
        <v>-6.6129917417657715</v>
      </c>
      <c r="L12">
        <v>6.6719273388579774</v>
      </c>
      <c r="M12">
        <v>17.399999618530273</v>
      </c>
      <c r="N12">
        <v>1</v>
      </c>
      <c r="O12">
        <v>0.9329846751933194</v>
      </c>
      <c r="P12">
        <v>0.9329846751933194</v>
      </c>
      <c r="Q12">
        <v>1</v>
      </c>
      <c r="R12">
        <v>0.96533690096206171</v>
      </c>
      <c r="S12">
        <v>0.96533690096206171</v>
      </c>
      <c r="T12">
        <v>0.9329846751933194</v>
      </c>
      <c r="U12">
        <v>0.96533690096206171</v>
      </c>
      <c r="V12">
        <v>406.790663</v>
      </c>
      <c r="W12">
        <v>255.106009</v>
      </c>
      <c r="X12">
        <v>262.000766</v>
      </c>
      <c r="Y12">
        <v>74463.375599999999</v>
      </c>
      <c r="Z12" s="226">
        <v>34.673349672000001</v>
      </c>
      <c r="AA12" s="226">
        <v>31.530424382</v>
      </c>
      <c r="AB12" s="226" t="s">
        <v>444</v>
      </c>
      <c r="AC12" s="226" t="s">
        <v>445</v>
      </c>
      <c r="AD12" s="226">
        <v>35.964011012</v>
      </c>
    </row>
    <row r="13" spans="1:30" x14ac:dyDescent="0.25">
      <c r="A13">
        <v>53432</v>
      </c>
      <c r="B13">
        <v>20034000</v>
      </c>
      <c r="C13" t="s">
        <v>449</v>
      </c>
      <c r="D13">
        <v>111176</v>
      </c>
      <c r="E13" t="s">
        <v>463</v>
      </c>
      <c r="F13">
        <v>34203085</v>
      </c>
      <c r="G13">
        <v>1.83</v>
      </c>
      <c r="H13">
        <v>5.3023740687933856</v>
      </c>
      <c r="I13">
        <v>1.3337178818842728</v>
      </c>
      <c r="J13">
        <v>5.0037188237460306</v>
      </c>
      <c r="K13">
        <v>-4.7242828332977034</v>
      </c>
      <c r="L13">
        <v>5.51457635823082</v>
      </c>
      <c r="M13">
        <v>17.399999618530273</v>
      </c>
      <c r="N13">
        <v>1</v>
      </c>
      <c r="O13">
        <v>0.9329846751933194</v>
      </c>
      <c r="P13">
        <v>0.9329846751933194</v>
      </c>
      <c r="Q13">
        <v>1</v>
      </c>
      <c r="R13">
        <v>0.96533690096206171</v>
      </c>
      <c r="S13">
        <v>0.96533690096206171</v>
      </c>
      <c r="T13">
        <v>0.9329846751933194</v>
      </c>
      <c r="U13">
        <v>0.96533690096206171</v>
      </c>
      <c r="V13">
        <v>406.790663</v>
      </c>
      <c r="W13">
        <v>255.106009</v>
      </c>
      <c r="X13">
        <v>262.000766</v>
      </c>
      <c r="Y13">
        <v>74463.375599999999</v>
      </c>
      <c r="Z13" s="226">
        <v>42.160159817</v>
      </c>
      <c r="AA13" s="226">
        <v>43.887439825999998</v>
      </c>
      <c r="AB13" s="226">
        <v>177.45602894999999</v>
      </c>
      <c r="AC13" s="226" t="s">
        <v>445</v>
      </c>
      <c r="AD13" s="226">
        <v>50.741758101999999</v>
      </c>
    </row>
    <row r="14" spans="1:30" x14ac:dyDescent="0.25">
      <c r="A14">
        <v>53433</v>
      </c>
      <c r="B14">
        <v>20013000</v>
      </c>
      <c r="C14" t="s">
        <v>448</v>
      </c>
      <c r="D14">
        <v>111074</v>
      </c>
      <c r="E14" t="s">
        <v>462</v>
      </c>
      <c r="F14">
        <v>34203085</v>
      </c>
      <c r="G14">
        <v>1.83</v>
      </c>
      <c r="H14">
        <v>20.771299749936375</v>
      </c>
      <c r="I14">
        <v>-15.010653347312379</v>
      </c>
      <c r="J14">
        <v>2.1797716790243467</v>
      </c>
      <c r="K14">
        <v>-20.078876020280056</v>
      </c>
      <c r="L14">
        <v>19.800068270790725</v>
      </c>
      <c r="M14">
        <v>17.170000076293945</v>
      </c>
      <c r="N14">
        <v>1</v>
      </c>
      <c r="O14">
        <v>0.9329846751933194</v>
      </c>
      <c r="P14">
        <v>0.9329846751933194</v>
      </c>
      <c r="Q14">
        <v>1</v>
      </c>
      <c r="R14">
        <v>0.96533690096206171</v>
      </c>
      <c r="S14">
        <v>0.96533690096206171</v>
      </c>
      <c r="T14">
        <v>0.9329846751933194</v>
      </c>
      <c r="U14">
        <v>0.96533690096206171</v>
      </c>
      <c r="V14">
        <v>406.790663</v>
      </c>
      <c r="W14">
        <v>255.106009</v>
      </c>
      <c r="X14">
        <v>262.000766</v>
      </c>
      <c r="Y14">
        <v>74463.375599999999</v>
      </c>
      <c r="Z14" s="226">
        <v>11.020665469000001</v>
      </c>
      <c r="AA14" s="226">
        <v>10.458599116</v>
      </c>
      <c r="AB14" s="226" t="s">
        <v>444</v>
      </c>
      <c r="AC14" s="226" t="s">
        <v>445</v>
      </c>
      <c r="AD14" s="226">
        <v>11.174122661</v>
      </c>
    </row>
    <row r="15" spans="1:30" x14ac:dyDescent="0.25">
      <c r="A15">
        <v>53434</v>
      </c>
      <c r="B15">
        <v>20012000</v>
      </c>
      <c r="C15" t="s">
        <v>448</v>
      </c>
      <c r="D15">
        <v>111067</v>
      </c>
      <c r="E15" t="s">
        <v>462</v>
      </c>
      <c r="F15">
        <v>34203085</v>
      </c>
      <c r="G15">
        <v>1.83</v>
      </c>
      <c r="H15">
        <v>-1.0625575041189221</v>
      </c>
      <c r="I15">
        <v>6.7105042604270242</v>
      </c>
      <c r="J15">
        <v>-10.27438987280039</v>
      </c>
      <c r="K15">
        <v>4.5483348467095555</v>
      </c>
      <c r="L15">
        <v>9.7877141043806741</v>
      </c>
      <c r="M15">
        <v>17.170000076293945</v>
      </c>
      <c r="N15">
        <v>1</v>
      </c>
      <c r="O15">
        <v>0.9329846751933194</v>
      </c>
      <c r="P15">
        <v>0.9329846751933194</v>
      </c>
      <c r="Q15">
        <v>1</v>
      </c>
      <c r="R15">
        <v>0.96533690096206171</v>
      </c>
      <c r="S15">
        <v>0.96533690096206171</v>
      </c>
      <c r="T15">
        <v>0.9329846751933194</v>
      </c>
      <c r="U15">
        <v>0.96533690096206171</v>
      </c>
      <c r="V15">
        <v>406.790663</v>
      </c>
      <c r="W15">
        <v>255.106009</v>
      </c>
      <c r="X15">
        <v>262.000766</v>
      </c>
      <c r="Y15">
        <v>74463.375599999999</v>
      </c>
      <c r="Z15" s="226">
        <v>23.317219977000001</v>
      </c>
      <c r="AA15" s="226" t="s">
        <v>444</v>
      </c>
      <c r="AB15" s="226">
        <v>34.468272980999998</v>
      </c>
      <c r="AC15" s="226">
        <v>22.791456485000001</v>
      </c>
      <c r="AD15" s="226" t="s">
        <v>445</v>
      </c>
    </row>
    <row r="16" spans="1:30" x14ac:dyDescent="0.25">
      <c r="A16">
        <v>53435</v>
      </c>
      <c r="B16">
        <v>20058006</v>
      </c>
      <c r="C16" t="s">
        <v>448</v>
      </c>
      <c r="D16">
        <v>111213</v>
      </c>
      <c r="E16" t="s">
        <v>462</v>
      </c>
      <c r="F16">
        <v>34203085</v>
      </c>
      <c r="G16">
        <v>1.83</v>
      </c>
      <c r="H16">
        <v>8.8956303554057161</v>
      </c>
      <c r="I16">
        <v>3.6561076438106852</v>
      </c>
      <c r="J16">
        <v>5.4037854909093666</v>
      </c>
      <c r="K16">
        <v>-6.1588912762458055</v>
      </c>
      <c r="L16">
        <v>8.6040454353894695</v>
      </c>
      <c r="M16">
        <v>17.170000076293945</v>
      </c>
      <c r="N16">
        <v>1</v>
      </c>
      <c r="O16">
        <v>0.9329846751933194</v>
      </c>
      <c r="P16">
        <v>0.9329846751933194</v>
      </c>
      <c r="Q16">
        <v>1</v>
      </c>
      <c r="R16">
        <v>0.96533690096206171</v>
      </c>
      <c r="S16">
        <v>0.96533690096206171</v>
      </c>
      <c r="T16">
        <v>0.9329846751933194</v>
      </c>
      <c r="U16">
        <v>0.96533690096206171</v>
      </c>
      <c r="V16">
        <v>406.790663</v>
      </c>
      <c r="W16">
        <v>255.106009</v>
      </c>
      <c r="X16">
        <v>262.000766</v>
      </c>
      <c r="Y16">
        <v>74463.375599999999</v>
      </c>
      <c r="Z16" s="226">
        <v>26.662568582999999</v>
      </c>
      <c r="AA16" s="226">
        <v>25.755832632000001</v>
      </c>
      <c r="AB16" s="226">
        <v>64.099285944000002</v>
      </c>
      <c r="AC16" s="226" t="s">
        <v>445</v>
      </c>
      <c r="AD16" s="226">
        <v>38.689400024000001</v>
      </c>
    </row>
    <row r="17" spans="1:30" x14ac:dyDescent="0.25">
      <c r="A17">
        <v>53436</v>
      </c>
      <c r="B17">
        <v>21001000</v>
      </c>
      <c r="C17" t="s">
        <v>448</v>
      </c>
      <c r="D17">
        <v>111230</v>
      </c>
      <c r="E17" t="s">
        <v>462</v>
      </c>
      <c r="F17">
        <v>34203085</v>
      </c>
      <c r="G17">
        <v>1.83</v>
      </c>
      <c r="H17">
        <v>6.3763954046960425</v>
      </c>
      <c r="I17">
        <v>-6.017492558213152</v>
      </c>
      <c r="J17">
        <v>-1.4626680820916707</v>
      </c>
      <c r="K17">
        <v>-6.1608212257469237</v>
      </c>
      <c r="L17">
        <v>7.2203596047556422</v>
      </c>
      <c r="M17">
        <v>17.170000076293945</v>
      </c>
      <c r="N17">
        <v>1</v>
      </c>
      <c r="O17">
        <v>0.9329846751933194</v>
      </c>
      <c r="P17">
        <v>0.9329846751933194</v>
      </c>
      <c r="Q17">
        <v>1</v>
      </c>
      <c r="R17">
        <v>0.96533690096206171</v>
      </c>
      <c r="S17">
        <v>0.96533690096206171</v>
      </c>
      <c r="T17">
        <v>0.9329846751933194</v>
      </c>
      <c r="U17">
        <v>0.96533690096206171</v>
      </c>
      <c r="V17">
        <v>406.790663</v>
      </c>
      <c r="W17">
        <v>255.106009</v>
      </c>
      <c r="X17">
        <v>262.000766</v>
      </c>
      <c r="Y17">
        <v>74463.375599999999</v>
      </c>
      <c r="Z17" s="226">
        <v>31.963731721999999</v>
      </c>
      <c r="AA17" s="226">
        <v>36.326731144999997</v>
      </c>
      <c r="AB17" s="226" t="s">
        <v>444</v>
      </c>
      <c r="AC17" s="226">
        <v>166.12110050999999</v>
      </c>
      <c r="AD17" s="226">
        <v>38.676966854</v>
      </c>
    </row>
    <row r="18" spans="1:30" x14ac:dyDescent="0.25">
      <c r="A18">
        <v>53437</v>
      </c>
      <c r="B18">
        <v>26001000</v>
      </c>
      <c r="C18" t="s">
        <v>448</v>
      </c>
      <c r="D18">
        <v>111248</v>
      </c>
      <c r="E18" t="s">
        <v>462</v>
      </c>
      <c r="F18">
        <v>34203085</v>
      </c>
      <c r="G18">
        <v>1.83</v>
      </c>
      <c r="H18">
        <v>6.2967040391695317</v>
      </c>
      <c r="I18">
        <v>-5.6305967545754214</v>
      </c>
      <c r="J18">
        <v>-1.1887269778803091</v>
      </c>
      <c r="K18">
        <v>-6.1499672290120806</v>
      </c>
      <c r="L18">
        <v>6.9682632429659135</v>
      </c>
      <c r="M18">
        <v>17.170000076293945</v>
      </c>
      <c r="N18">
        <v>1</v>
      </c>
      <c r="O18">
        <v>0.9329846751933194</v>
      </c>
      <c r="P18">
        <v>0.9329846751933194</v>
      </c>
      <c r="Q18">
        <v>1</v>
      </c>
      <c r="R18">
        <v>0.96533690096206171</v>
      </c>
      <c r="S18">
        <v>0.96533690096206171</v>
      </c>
      <c r="T18">
        <v>0.9329846751933194</v>
      </c>
      <c r="U18">
        <v>0.96533690096206171</v>
      </c>
      <c r="V18">
        <v>406.790663</v>
      </c>
      <c r="W18">
        <v>255.106009</v>
      </c>
      <c r="X18">
        <v>262.000766</v>
      </c>
      <c r="Y18">
        <v>74463.375599999999</v>
      </c>
      <c r="Z18" s="226">
        <v>33.156286674</v>
      </c>
      <c r="AA18" s="226">
        <v>36.799139910000001</v>
      </c>
      <c r="AB18" s="226" t="s">
        <v>444</v>
      </c>
      <c r="AC18" s="226">
        <v>204.63401363</v>
      </c>
      <c r="AD18" s="226">
        <v>38.746992214000002</v>
      </c>
    </row>
    <row r="19" spans="1:30" x14ac:dyDescent="0.25">
      <c r="A19">
        <v>53438</v>
      </c>
      <c r="B19">
        <v>20024000</v>
      </c>
      <c r="C19" t="s">
        <v>448</v>
      </c>
      <c r="D19">
        <v>111129</v>
      </c>
      <c r="E19" t="s">
        <v>462</v>
      </c>
      <c r="F19">
        <v>34203085</v>
      </c>
      <c r="G19">
        <v>1.83</v>
      </c>
      <c r="H19">
        <v>8.2917992435206198</v>
      </c>
      <c r="I19">
        <v>-7.2672044712459707</v>
      </c>
      <c r="J19">
        <v>-6.2090846295601683</v>
      </c>
      <c r="K19">
        <v>-11.201190358396001</v>
      </c>
      <c r="L19">
        <v>12.601846306656949</v>
      </c>
      <c r="M19">
        <v>17.170000076293945</v>
      </c>
      <c r="N19">
        <v>1</v>
      </c>
      <c r="O19">
        <v>0.9329846751933194</v>
      </c>
      <c r="P19">
        <v>0.9329846751933194</v>
      </c>
      <c r="Q19">
        <v>1</v>
      </c>
      <c r="R19">
        <v>0.96533690096206171</v>
      </c>
      <c r="S19">
        <v>0.96533690096206171</v>
      </c>
      <c r="T19">
        <v>0.9329846751933194</v>
      </c>
      <c r="U19">
        <v>0.96533690096206171</v>
      </c>
      <c r="V19">
        <v>406.790663</v>
      </c>
      <c r="W19">
        <v>255.106009</v>
      </c>
      <c r="X19">
        <v>262.000766</v>
      </c>
      <c r="Y19">
        <v>74463.375599999999</v>
      </c>
      <c r="Z19" s="226">
        <v>17.886914754999999</v>
      </c>
      <c r="AA19" s="226">
        <v>27.704264293000001</v>
      </c>
      <c r="AB19" s="226" t="s">
        <v>444</v>
      </c>
      <c r="AC19" s="226">
        <v>38.368556583</v>
      </c>
      <c r="AD19" s="226">
        <v>20.822921649000001</v>
      </c>
    </row>
    <row r="20" spans="1:30" x14ac:dyDescent="0.25">
      <c r="A20">
        <v>53439</v>
      </c>
      <c r="B20">
        <v>20022000</v>
      </c>
      <c r="C20" t="s">
        <v>448</v>
      </c>
      <c r="D20">
        <v>111122</v>
      </c>
      <c r="E20" t="s">
        <v>462</v>
      </c>
      <c r="F20">
        <v>34203085</v>
      </c>
      <c r="G20">
        <v>1.83</v>
      </c>
      <c r="H20">
        <v>2.4834430882988938</v>
      </c>
      <c r="I20">
        <v>-0.8498836621003224</v>
      </c>
      <c r="J20">
        <v>0.28041991600259064</v>
      </c>
      <c r="K20">
        <v>-4.3685503441317666</v>
      </c>
      <c r="L20">
        <v>4.0126316269922286</v>
      </c>
      <c r="M20">
        <v>17.170000076293945</v>
      </c>
      <c r="N20">
        <v>1</v>
      </c>
      <c r="O20">
        <v>0.9329846751933194</v>
      </c>
      <c r="P20">
        <v>0.9329846751933194</v>
      </c>
      <c r="Q20">
        <v>1</v>
      </c>
      <c r="R20">
        <v>0.96533690096206171</v>
      </c>
      <c r="S20">
        <v>0.96533690096206171</v>
      </c>
      <c r="T20">
        <v>0.9329846751933194</v>
      </c>
      <c r="U20">
        <v>0.96533690096206171</v>
      </c>
      <c r="V20">
        <v>406.790663</v>
      </c>
      <c r="W20">
        <v>255.106009</v>
      </c>
      <c r="X20">
        <v>262.000766</v>
      </c>
      <c r="Y20">
        <v>74463.375599999999</v>
      </c>
      <c r="Z20" s="226">
        <v>58.315187406</v>
      </c>
      <c r="AA20" s="226">
        <v>94.838716042000001</v>
      </c>
      <c r="AB20" s="226" t="s">
        <v>444</v>
      </c>
      <c r="AC20" s="226" t="s">
        <v>445</v>
      </c>
      <c r="AD20" s="226">
        <v>54.955106456999999</v>
      </c>
    </row>
    <row r="21" spans="1:30" x14ac:dyDescent="0.25">
      <c r="A21">
        <v>53440</v>
      </c>
      <c r="B21">
        <v>20026000</v>
      </c>
      <c r="C21" t="s">
        <v>448</v>
      </c>
      <c r="D21">
        <v>111137</v>
      </c>
      <c r="E21" t="s">
        <v>462</v>
      </c>
      <c r="F21">
        <v>34203085</v>
      </c>
      <c r="G21">
        <v>1.83</v>
      </c>
      <c r="H21">
        <v>11.473871417885038</v>
      </c>
      <c r="I21">
        <v>6.7900184581434111</v>
      </c>
      <c r="J21">
        <v>5.8720735266783199</v>
      </c>
      <c r="K21">
        <v>-7.186542600243266</v>
      </c>
      <c r="L21">
        <v>12.106790052199981</v>
      </c>
      <c r="M21">
        <v>17.170000076293945</v>
      </c>
      <c r="N21">
        <v>1</v>
      </c>
      <c r="O21">
        <v>0.9329846751933194</v>
      </c>
      <c r="P21">
        <v>0.9329846751933194</v>
      </c>
      <c r="Q21">
        <v>1</v>
      </c>
      <c r="R21">
        <v>0.96533690096206171</v>
      </c>
      <c r="S21">
        <v>0.96533690096206171</v>
      </c>
      <c r="T21">
        <v>0.9329846751933194</v>
      </c>
      <c r="U21">
        <v>0.96533690096206171</v>
      </c>
      <c r="V21">
        <v>406.790663</v>
      </c>
      <c r="W21">
        <v>255.106009</v>
      </c>
      <c r="X21">
        <v>262.000766</v>
      </c>
      <c r="Y21">
        <v>74463.375599999999</v>
      </c>
      <c r="Z21" s="226">
        <v>18.65921569</v>
      </c>
      <c r="AA21" s="226">
        <v>19.743652100999999</v>
      </c>
      <c r="AB21" s="226">
        <v>34.052923407000002</v>
      </c>
      <c r="AC21" s="226" t="s">
        <v>445</v>
      </c>
      <c r="AD21" s="226">
        <v>33.013949844999999</v>
      </c>
    </row>
    <row r="22" spans="1:30" x14ac:dyDescent="0.25">
      <c r="A22">
        <v>53441</v>
      </c>
      <c r="B22">
        <v>20028000</v>
      </c>
      <c r="C22" t="s">
        <v>448</v>
      </c>
      <c r="D22">
        <v>111144</v>
      </c>
      <c r="E22" t="s">
        <v>462</v>
      </c>
      <c r="F22">
        <v>34203085</v>
      </c>
      <c r="G22">
        <v>1.83</v>
      </c>
      <c r="H22">
        <v>9.0616454668824815</v>
      </c>
      <c r="I22">
        <v>3.3023159656326802</v>
      </c>
      <c r="J22">
        <v>8.5536382243981031</v>
      </c>
      <c r="K22">
        <v>-8.6420924523404228</v>
      </c>
      <c r="L22">
        <v>10.683216007849243</v>
      </c>
      <c r="M22">
        <v>17.170000076293945</v>
      </c>
      <c r="N22">
        <v>1</v>
      </c>
      <c r="O22">
        <v>0.9329846751933194</v>
      </c>
      <c r="P22">
        <v>0.9329846751933194</v>
      </c>
      <c r="Q22">
        <v>1</v>
      </c>
      <c r="R22">
        <v>0.96533690096206171</v>
      </c>
      <c r="S22">
        <v>0.96533690096206171</v>
      </c>
      <c r="T22">
        <v>0.9329846751933194</v>
      </c>
      <c r="U22">
        <v>0.96533690096206171</v>
      </c>
      <c r="V22">
        <v>406.790663</v>
      </c>
      <c r="W22">
        <v>255.106009</v>
      </c>
      <c r="X22">
        <v>262.000766</v>
      </c>
      <c r="Y22">
        <v>74463.375599999999</v>
      </c>
      <c r="Z22" s="226">
        <v>21.278871528</v>
      </c>
      <c r="AA22" s="226">
        <v>25.265648752000001</v>
      </c>
      <c r="AB22" s="226">
        <v>71.073659645000006</v>
      </c>
      <c r="AC22" s="226" t="s">
        <v>445</v>
      </c>
      <c r="AD22" s="226">
        <v>27.285128967999999</v>
      </c>
    </row>
    <row r="23" spans="1:30" x14ac:dyDescent="0.25">
      <c r="A23">
        <v>53442</v>
      </c>
      <c r="B23">
        <v>20032000</v>
      </c>
      <c r="C23" t="s">
        <v>448</v>
      </c>
      <c r="D23">
        <v>111165</v>
      </c>
      <c r="E23" t="s">
        <v>462</v>
      </c>
      <c r="F23">
        <v>34203085</v>
      </c>
      <c r="G23">
        <v>1.83</v>
      </c>
      <c r="H23">
        <v>5.4792619307983275</v>
      </c>
      <c r="I23">
        <v>-4.9764335570303873</v>
      </c>
      <c r="J23">
        <v>-0.14839024555005667</v>
      </c>
      <c r="K23">
        <v>-5.284182835341837</v>
      </c>
      <c r="L23">
        <v>5.5665893894616776</v>
      </c>
      <c r="M23">
        <v>17.170000076293945</v>
      </c>
      <c r="N23">
        <v>1</v>
      </c>
      <c r="O23">
        <v>0.9329846751933194</v>
      </c>
      <c r="P23">
        <v>0.9329846751933194</v>
      </c>
      <c r="Q23">
        <v>1</v>
      </c>
      <c r="R23">
        <v>0.96533690096206171</v>
      </c>
      <c r="S23">
        <v>0.96533690096206171</v>
      </c>
      <c r="T23">
        <v>0.9329846751933194</v>
      </c>
      <c r="U23">
        <v>0.96533690096206171</v>
      </c>
      <c r="V23">
        <v>406.790663</v>
      </c>
      <c r="W23">
        <v>255.106009</v>
      </c>
      <c r="X23">
        <v>262.000766</v>
      </c>
      <c r="Y23">
        <v>74463.375599999999</v>
      </c>
      <c r="Z23" s="226">
        <v>41.756880432999999</v>
      </c>
      <c r="AA23" s="226">
        <v>42.438331650000002</v>
      </c>
      <c r="AB23" s="226" t="s">
        <v>444</v>
      </c>
      <c r="AC23" s="226">
        <v>1646.2962806</v>
      </c>
      <c r="AD23" s="226">
        <v>45.259319025000003</v>
      </c>
    </row>
    <row r="24" spans="1:30" x14ac:dyDescent="0.25">
      <c r="A24">
        <v>53443</v>
      </c>
      <c r="B24">
        <v>20036000</v>
      </c>
      <c r="C24" t="s">
        <v>448</v>
      </c>
      <c r="D24">
        <v>111185</v>
      </c>
      <c r="E24" t="s">
        <v>462</v>
      </c>
      <c r="F24">
        <v>34203085</v>
      </c>
      <c r="G24">
        <v>1.83</v>
      </c>
      <c r="H24">
        <v>8.4094903606088369</v>
      </c>
      <c r="I24">
        <v>-4.949940574552981</v>
      </c>
      <c r="J24">
        <v>1.538784011251721</v>
      </c>
      <c r="K24">
        <v>-7.6816543270423807</v>
      </c>
      <c r="L24">
        <v>7.7605724619670111</v>
      </c>
      <c r="M24">
        <v>17.170000076293945</v>
      </c>
      <c r="N24">
        <v>1</v>
      </c>
      <c r="O24">
        <v>0.9329846751933194</v>
      </c>
      <c r="P24">
        <v>0.9329846751933194</v>
      </c>
      <c r="Q24">
        <v>1</v>
      </c>
      <c r="R24">
        <v>0.96533690096206171</v>
      </c>
      <c r="S24">
        <v>0.96533690096206171</v>
      </c>
      <c r="T24">
        <v>0.9329846751933194</v>
      </c>
      <c r="U24">
        <v>0.96533690096206171</v>
      </c>
      <c r="V24">
        <v>406.790663</v>
      </c>
      <c r="W24">
        <v>255.106009</v>
      </c>
      <c r="X24">
        <v>262.000766</v>
      </c>
      <c r="Y24">
        <v>74463.375599999999</v>
      </c>
      <c r="Z24" s="226">
        <v>29.669128871000002</v>
      </c>
      <c r="AA24" s="226">
        <v>27.302547092000001</v>
      </c>
      <c r="AB24" s="226" t="s">
        <v>444</v>
      </c>
      <c r="AC24" s="226" t="s">
        <v>445</v>
      </c>
      <c r="AD24" s="226">
        <v>30.821621901</v>
      </c>
    </row>
    <row r="25" spans="1:30" x14ac:dyDescent="0.25">
      <c r="A25">
        <v>53444</v>
      </c>
      <c r="B25">
        <v>20033000</v>
      </c>
      <c r="C25" t="s">
        <v>448</v>
      </c>
      <c r="D25">
        <v>111170</v>
      </c>
      <c r="E25" t="s">
        <v>462</v>
      </c>
      <c r="F25">
        <v>34203085</v>
      </c>
      <c r="G25">
        <v>1.83</v>
      </c>
      <c r="H25">
        <v>9.5790661032064719</v>
      </c>
      <c r="I25">
        <v>-8.6491180637505547</v>
      </c>
      <c r="J25">
        <v>-1.0519507920428188</v>
      </c>
      <c r="K25">
        <v>-8.8065286091941974</v>
      </c>
      <c r="L25">
        <v>10.153509770381405</v>
      </c>
      <c r="M25">
        <v>17.170000076293945</v>
      </c>
      <c r="N25">
        <v>1</v>
      </c>
      <c r="O25">
        <v>0.9329846751933194</v>
      </c>
      <c r="P25">
        <v>0.9329846751933194</v>
      </c>
      <c r="Q25">
        <v>1</v>
      </c>
      <c r="R25">
        <v>0.96533690096206171</v>
      </c>
      <c r="S25">
        <v>0.96533690096206171</v>
      </c>
      <c r="T25">
        <v>0.9329846751933194</v>
      </c>
      <c r="U25">
        <v>0.96533690096206171</v>
      </c>
      <c r="V25">
        <v>406.790663</v>
      </c>
      <c r="W25">
        <v>255.106009</v>
      </c>
      <c r="X25">
        <v>262.000766</v>
      </c>
      <c r="Y25">
        <v>74463.375599999999</v>
      </c>
      <c r="Z25" s="226">
        <v>22.441155062</v>
      </c>
      <c r="AA25" s="226">
        <v>23.846889496999999</v>
      </c>
      <c r="AB25" s="226" t="s">
        <v>444</v>
      </c>
      <c r="AC25" s="226">
        <v>231.37084987</v>
      </c>
      <c r="AD25" s="226">
        <v>26.756986937000001</v>
      </c>
    </row>
    <row r="26" spans="1:30" x14ac:dyDescent="0.25">
      <c r="A26">
        <v>53445</v>
      </c>
      <c r="B26">
        <v>20035000</v>
      </c>
      <c r="C26" t="s">
        <v>448</v>
      </c>
      <c r="D26">
        <v>111180</v>
      </c>
      <c r="E26" t="s">
        <v>462</v>
      </c>
      <c r="F26">
        <v>34203085</v>
      </c>
      <c r="G26">
        <v>1.83</v>
      </c>
      <c r="H26">
        <v>7.3165597967940839</v>
      </c>
      <c r="I26">
        <v>-4.1405443900650365</v>
      </c>
      <c r="J26">
        <v>1.5801461702236077</v>
      </c>
      <c r="K26">
        <v>-6.6132233885312388</v>
      </c>
      <c r="L26">
        <v>6.6736025818576952</v>
      </c>
      <c r="M26">
        <v>17.170000076293945</v>
      </c>
      <c r="N26">
        <v>1</v>
      </c>
      <c r="O26">
        <v>0.9329846751933194</v>
      </c>
      <c r="P26">
        <v>0.9329846751933194</v>
      </c>
      <c r="Q26">
        <v>1</v>
      </c>
      <c r="R26">
        <v>0.96533690096206171</v>
      </c>
      <c r="S26">
        <v>0.96533690096206171</v>
      </c>
      <c r="T26">
        <v>0.9329846751933194</v>
      </c>
      <c r="U26">
        <v>0.96533690096206171</v>
      </c>
      <c r="V26">
        <v>406.790663</v>
      </c>
      <c r="W26">
        <v>255.106009</v>
      </c>
      <c r="X26">
        <v>262.000766</v>
      </c>
      <c r="Y26">
        <v>74463.375599999999</v>
      </c>
      <c r="Z26" s="226">
        <v>34.664394758999997</v>
      </c>
      <c r="AA26" s="226">
        <v>31.530315279</v>
      </c>
      <c r="AB26" s="226" t="s">
        <v>444</v>
      </c>
      <c r="AC26" s="226" t="s">
        <v>445</v>
      </c>
      <c r="AD26" s="226">
        <v>35.962716243999999</v>
      </c>
    </row>
    <row r="27" spans="1:30" x14ac:dyDescent="0.25">
      <c r="A27">
        <v>53446</v>
      </c>
      <c r="B27">
        <v>20034000</v>
      </c>
      <c r="C27" t="s">
        <v>448</v>
      </c>
      <c r="D27">
        <v>111175</v>
      </c>
      <c r="E27" t="s">
        <v>462</v>
      </c>
      <c r="F27">
        <v>34203085</v>
      </c>
      <c r="G27">
        <v>1.83</v>
      </c>
      <c r="H27">
        <v>5.3016577874104636</v>
      </c>
      <c r="I27">
        <v>1.3279980899461208</v>
      </c>
      <c r="J27">
        <v>4.9991816707635071</v>
      </c>
      <c r="K27">
        <v>-4.7245345293175305</v>
      </c>
      <c r="L27">
        <v>5.5109955537889039</v>
      </c>
      <c r="M27">
        <v>17.170000076293945</v>
      </c>
      <c r="N27">
        <v>1</v>
      </c>
      <c r="O27">
        <v>0.9329846751933194</v>
      </c>
      <c r="P27">
        <v>0.9329846751933194</v>
      </c>
      <c r="Q27">
        <v>1</v>
      </c>
      <c r="R27">
        <v>0.96533690096206171</v>
      </c>
      <c r="S27">
        <v>0.96533690096206171</v>
      </c>
      <c r="T27">
        <v>0.9329846751933194</v>
      </c>
      <c r="U27">
        <v>0.96533690096206171</v>
      </c>
      <c r="V27">
        <v>406.790663</v>
      </c>
      <c r="W27">
        <v>255.106009</v>
      </c>
      <c r="X27">
        <v>262.000766</v>
      </c>
      <c r="Y27">
        <v>74463.375599999999</v>
      </c>
      <c r="Z27" s="226">
        <v>42.188203406</v>
      </c>
      <c r="AA27" s="226">
        <v>43.893504350999997</v>
      </c>
      <c r="AB27" s="226">
        <v>178.22465306999999</v>
      </c>
      <c r="AC27" s="226" t="s">
        <v>445</v>
      </c>
      <c r="AD27" s="226">
        <v>50.739001598999998</v>
      </c>
    </row>
    <row r="28" spans="1:30" x14ac:dyDescent="0.25">
      <c r="A28">
        <v>53447</v>
      </c>
      <c r="B28">
        <v>20013000</v>
      </c>
      <c r="C28" t="s">
        <v>450</v>
      </c>
      <c r="D28">
        <v>111072</v>
      </c>
      <c r="E28" t="s">
        <v>464</v>
      </c>
      <c r="F28">
        <v>34203085</v>
      </c>
      <c r="G28">
        <v>1.83</v>
      </c>
      <c r="H28">
        <v>20.770916009718778</v>
      </c>
      <c r="I28">
        <v>-15.024074813526619</v>
      </c>
      <c r="J28">
        <v>2.1621706719954794</v>
      </c>
      <c r="K28">
        <v>-20.083936513912946</v>
      </c>
      <c r="L28">
        <v>19.807030431409313</v>
      </c>
      <c r="M28">
        <v>16.420000076293945</v>
      </c>
      <c r="N28">
        <v>1</v>
      </c>
      <c r="O28">
        <v>0.9329846751933194</v>
      </c>
      <c r="P28">
        <v>0.9329846751933194</v>
      </c>
      <c r="Q28">
        <v>1</v>
      </c>
      <c r="R28">
        <v>0.96533690096206171</v>
      </c>
      <c r="S28">
        <v>0.96533690096206171</v>
      </c>
      <c r="T28">
        <v>0.9329846751933194</v>
      </c>
      <c r="U28">
        <v>0.96533690096206171</v>
      </c>
      <c r="V28">
        <v>406.790663</v>
      </c>
      <c r="W28">
        <v>255.106009</v>
      </c>
      <c r="X28">
        <v>262.000766</v>
      </c>
      <c r="Y28">
        <v>74463.375599999999</v>
      </c>
      <c r="Z28" s="226">
        <v>11.016440211999999</v>
      </c>
      <c r="AA28" s="226">
        <v>10.458810811999999</v>
      </c>
      <c r="AB28" s="226" t="s">
        <v>444</v>
      </c>
      <c r="AC28" s="226" t="s">
        <v>445</v>
      </c>
      <c r="AD28" s="226">
        <v>11.171055181</v>
      </c>
    </row>
    <row r="29" spans="1:30" x14ac:dyDescent="0.25">
      <c r="A29">
        <v>53448</v>
      </c>
      <c r="B29">
        <v>20012000</v>
      </c>
      <c r="C29" t="s">
        <v>450</v>
      </c>
      <c r="D29">
        <v>111065</v>
      </c>
      <c r="E29" t="s">
        <v>464</v>
      </c>
      <c r="F29">
        <v>34203085</v>
      </c>
      <c r="G29">
        <v>1.83</v>
      </c>
      <c r="H29">
        <v>-1.0794810448486749</v>
      </c>
      <c r="I29">
        <v>6.7134707413869776</v>
      </c>
      <c r="J29">
        <v>-10.275449779687095</v>
      </c>
      <c r="K29">
        <v>4.5268847154223426</v>
      </c>
      <c r="L29">
        <v>9.781748593943707</v>
      </c>
      <c r="M29">
        <v>16.420000076293945</v>
      </c>
      <c r="N29">
        <v>1</v>
      </c>
      <c r="O29">
        <v>0.9329846751933194</v>
      </c>
      <c r="P29">
        <v>0.9329846751933194</v>
      </c>
      <c r="Q29">
        <v>1</v>
      </c>
      <c r="R29">
        <v>0.96533690096206171</v>
      </c>
      <c r="S29">
        <v>0.96533690096206171</v>
      </c>
      <c r="T29">
        <v>0.9329846751933194</v>
      </c>
      <c r="U29">
        <v>0.96533690096206171</v>
      </c>
      <c r="V29">
        <v>406.790663</v>
      </c>
      <c r="W29">
        <v>255.106009</v>
      </c>
      <c r="X29">
        <v>262.000766</v>
      </c>
      <c r="Y29">
        <v>74463.375599999999</v>
      </c>
      <c r="Z29" s="226">
        <v>23.332050110000001</v>
      </c>
      <c r="AA29" s="226" t="s">
        <v>444</v>
      </c>
      <c r="AB29" s="226">
        <v>34.452600617000002</v>
      </c>
      <c r="AC29" s="226">
        <v>22.789002408999998</v>
      </c>
      <c r="AD29" s="226" t="s">
        <v>445</v>
      </c>
    </row>
    <row r="30" spans="1:30" x14ac:dyDescent="0.25">
      <c r="A30">
        <v>53449</v>
      </c>
      <c r="B30">
        <v>20014000</v>
      </c>
      <c r="C30" t="s">
        <v>450</v>
      </c>
      <c r="D30">
        <v>111078</v>
      </c>
      <c r="E30" t="s">
        <v>464</v>
      </c>
      <c r="F30">
        <v>34203085</v>
      </c>
      <c r="G30">
        <v>1.83</v>
      </c>
      <c r="H30">
        <v>16.457159079077389</v>
      </c>
      <c r="I30">
        <v>-4.0225543755677879</v>
      </c>
      <c r="J30">
        <v>8.6144074747974955</v>
      </c>
      <c r="K30">
        <v>-16.902127413364681</v>
      </c>
      <c r="L30">
        <v>15.298148094411198</v>
      </c>
      <c r="M30">
        <v>16.420000076293945</v>
      </c>
      <c r="N30">
        <v>1</v>
      </c>
      <c r="O30">
        <v>0.9329846751933194</v>
      </c>
      <c r="P30">
        <v>0.9329846751933194</v>
      </c>
      <c r="Q30">
        <v>1</v>
      </c>
      <c r="R30">
        <v>0.96533690096206171</v>
      </c>
      <c r="S30">
        <v>0.96533690096206171</v>
      </c>
      <c r="T30">
        <v>0.9329846751933194</v>
      </c>
      <c r="U30">
        <v>0.96533690096206171</v>
      </c>
      <c r="V30">
        <v>406.790663</v>
      </c>
      <c r="W30">
        <v>255.106009</v>
      </c>
      <c r="X30">
        <v>262.000766</v>
      </c>
      <c r="Y30">
        <v>74463.375599999999</v>
      </c>
      <c r="Z30" s="226">
        <v>14.558092095999999</v>
      </c>
      <c r="AA30" s="226">
        <v>13.462398753</v>
      </c>
      <c r="AB30" s="226" t="s">
        <v>444</v>
      </c>
      <c r="AC30" s="226" t="s">
        <v>445</v>
      </c>
      <c r="AD30" s="226">
        <v>13.46224452</v>
      </c>
    </row>
    <row r="31" spans="1:30" x14ac:dyDescent="0.25">
      <c r="A31">
        <v>53450</v>
      </c>
      <c r="B31">
        <v>20016000</v>
      </c>
      <c r="C31" t="s">
        <v>450</v>
      </c>
      <c r="D31">
        <v>111088</v>
      </c>
      <c r="E31" t="s">
        <v>464</v>
      </c>
      <c r="F31">
        <v>34203085</v>
      </c>
      <c r="G31">
        <v>1.83</v>
      </c>
      <c r="H31">
        <v>16.212967675180003</v>
      </c>
      <c r="I31">
        <v>-4.4127083275271106</v>
      </c>
      <c r="J31">
        <v>7.6294076894717318</v>
      </c>
      <c r="K31">
        <v>-16.188501263615624</v>
      </c>
      <c r="L31">
        <v>14.498584340781651</v>
      </c>
      <c r="M31">
        <v>16.420000076293945</v>
      </c>
      <c r="N31">
        <v>1</v>
      </c>
      <c r="O31">
        <v>0.9329846751933194</v>
      </c>
      <c r="P31">
        <v>0.9329846751933194</v>
      </c>
      <c r="Q31">
        <v>1</v>
      </c>
      <c r="R31">
        <v>0.96533690096206171</v>
      </c>
      <c r="S31">
        <v>0.96533690096206171</v>
      </c>
      <c r="T31">
        <v>0.9329846751933194</v>
      </c>
      <c r="U31">
        <v>0.96533690096206171</v>
      </c>
      <c r="V31">
        <v>406.790663</v>
      </c>
      <c r="W31">
        <v>255.106009</v>
      </c>
      <c r="X31">
        <v>262.000766</v>
      </c>
      <c r="Y31">
        <v>74463.375599999999</v>
      </c>
      <c r="Z31" s="226">
        <v>15.416085278000001</v>
      </c>
      <c r="AA31" s="226">
        <v>13.680223986</v>
      </c>
      <c r="AB31" s="226" t="s">
        <v>444</v>
      </c>
      <c r="AC31" s="226" t="s">
        <v>445</v>
      </c>
      <c r="AD31" s="226">
        <v>14.099773325999999</v>
      </c>
    </row>
    <row r="32" spans="1:30" x14ac:dyDescent="0.25">
      <c r="A32">
        <v>53451</v>
      </c>
      <c r="B32">
        <v>20017000</v>
      </c>
      <c r="C32" t="s">
        <v>450</v>
      </c>
      <c r="D32">
        <v>111093</v>
      </c>
      <c r="E32" t="s">
        <v>464</v>
      </c>
      <c r="F32">
        <v>34203085</v>
      </c>
      <c r="G32">
        <v>1.83</v>
      </c>
      <c r="H32">
        <v>0.49522956869220414</v>
      </c>
      <c r="I32">
        <v>11.888079378437252</v>
      </c>
      <c r="J32">
        <v>-16.793701896616447</v>
      </c>
      <c r="K32">
        <v>10.000505431591753</v>
      </c>
      <c r="L32">
        <v>17.048720429442685</v>
      </c>
      <c r="M32">
        <v>16.420000076293945</v>
      </c>
      <c r="N32">
        <v>1</v>
      </c>
      <c r="O32">
        <v>0.9329846751933194</v>
      </c>
      <c r="P32">
        <v>0.9329846751933194</v>
      </c>
      <c r="Q32">
        <v>1</v>
      </c>
      <c r="R32">
        <v>0.96533690096206171</v>
      </c>
      <c r="S32">
        <v>0.96533690096206171</v>
      </c>
      <c r="T32">
        <v>0.9329846751933194</v>
      </c>
      <c r="U32">
        <v>0.96533690096206171</v>
      </c>
      <c r="V32">
        <v>406.790663</v>
      </c>
      <c r="W32">
        <v>255.106009</v>
      </c>
      <c r="X32">
        <v>262.000766</v>
      </c>
      <c r="Y32">
        <v>74463.375599999999</v>
      </c>
      <c r="Z32" s="226">
        <v>12.960578328</v>
      </c>
      <c r="AA32" s="226">
        <v>479.60538382999999</v>
      </c>
      <c r="AB32" s="226">
        <v>19.020895670000002</v>
      </c>
      <c r="AC32" s="226">
        <v>13.555617401999999</v>
      </c>
      <c r="AD32" s="226" t="s">
        <v>445</v>
      </c>
    </row>
    <row r="33" spans="1:30" x14ac:dyDescent="0.25">
      <c r="A33">
        <v>53452</v>
      </c>
      <c r="B33">
        <v>20015000</v>
      </c>
      <c r="C33" t="s">
        <v>450</v>
      </c>
      <c r="D33">
        <v>111083</v>
      </c>
      <c r="E33" t="s">
        <v>464</v>
      </c>
      <c r="F33">
        <v>34203085</v>
      </c>
      <c r="G33">
        <v>1.83</v>
      </c>
      <c r="H33">
        <v>5.2691876126022557</v>
      </c>
      <c r="I33">
        <v>9.9564750358163838</v>
      </c>
      <c r="J33">
        <v>-9.7966093115637154</v>
      </c>
      <c r="K33">
        <v>5.4639246694225196</v>
      </c>
      <c r="L33">
        <v>13.246204461296085</v>
      </c>
      <c r="M33">
        <v>16.420000076293945</v>
      </c>
      <c r="N33">
        <v>1</v>
      </c>
      <c r="O33">
        <v>0.9329846751933194</v>
      </c>
      <c r="P33">
        <v>0.9329846751933194</v>
      </c>
      <c r="Q33">
        <v>1</v>
      </c>
      <c r="R33">
        <v>0.96533690096206171</v>
      </c>
      <c r="S33">
        <v>0.96533690096206171</v>
      </c>
      <c r="T33">
        <v>0.9329846751933194</v>
      </c>
      <c r="U33">
        <v>0.96533690096206171</v>
      </c>
      <c r="V33">
        <v>406.790663</v>
      </c>
      <c r="W33">
        <v>255.106009</v>
      </c>
      <c r="X33">
        <v>262.000766</v>
      </c>
      <c r="Y33">
        <v>74463.375599999999</v>
      </c>
      <c r="Z33" s="226">
        <v>16.968165721999998</v>
      </c>
      <c r="AA33" s="226">
        <v>44.170150399999997</v>
      </c>
      <c r="AB33" s="226">
        <v>22.905046323000001</v>
      </c>
      <c r="AC33" s="226">
        <v>23.951765636000001</v>
      </c>
      <c r="AD33" s="226" t="s">
        <v>445</v>
      </c>
    </row>
    <row r="34" spans="1:30" x14ac:dyDescent="0.25">
      <c r="A34">
        <v>53453</v>
      </c>
      <c r="B34">
        <v>20002000</v>
      </c>
      <c r="C34" t="s">
        <v>450</v>
      </c>
      <c r="D34">
        <v>111008</v>
      </c>
      <c r="E34" t="s">
        <v>464</v>
      </c>
      <c r="F34">
        <v>34203085</v>
      </c>
      <c r="G34">
        <v>1.83</v>
      </c>
      <c r="H34">
        <v>-1.4808841405340258</v>
      </c>
      <c r="I34">
        <v>6.8511435082565244</v>
      </c>
      <c r="J34">
        <v>-10.42563367462262</v>
      </c>
      <c r="K34">
        <v>4.2533198944400299</v>
      </c>
      <c r="L34">
        <v>9.7709242233419271</v>
      </c>
      <c r="M34">
        <v>16.420000076293945</v>
      </c>
      <c r="N34">
        <v>1</v>
      </c>
      <c r="O34">
        <v>0.9329846751933194</v>
      </c>
      <c r="P34">
        <v>0.9329846751933194</v>
      </c>
      <c r="Q34">
        <v>1</v>
      </c>
      <c r="R34">
        <v>0.96533690096206171</v>
      </c>
      <c r="S34">
        <v>0.96533690096206171</v>
      </c>
      <c r="T34">
        <v>0.9329846751933194</v>
      </c>
      <c r="U34">
        <v>0.96533690096206171</v>
      </c>
      <c r="V34">
        <v>406.790663</v>
      </c>
      <c r="W34">
        <v>255.106009</v>
      </c>
      <c r="X34">
        <v>262.000766</v>
      </c>
      <c r="Y34">
        <v>74463.375599999999</v>
      </c>
      <c r="Z34" s="226">
        <v>23.359005504999999</v>
      </c>
      <c r="AA34" s="226" t="s">
        <v>444</v>
      </c>
      <c r="AB34" s="226">
        <v>33.740185584999999</v>
      </c>
      <c r="AC34" s="226">
        <v>22.446315802000001</v>
      </c>
      <c r="AD34" s="226" t="s">
        <v>445</v>
      </c>
    </row>
    <row r="35" spans="1:30" x14ac:dyDescent="0.25">
      <c r="A35">
        <v>53454</v>
      </c>
      <c r="B35">
        <v>20001000</v>
      </c>
      <c r="C35" t="s">
        <v>450</v>
      </c>
      <c r="D35">
        <v>111003</v>
      </c>
      <c r="E35" t="s">
        <v>464</v>
      </c>
      <c r="F35">
        <v>34203085</v>
      </c>
      <c r="G35">
        <v>1.83</v>
      </c>
      <c r="H35">
        <v>17.31901372440181</v>
      </c>
      <c r="I35">
        <v>-5.1385809731549328</v>
      </c>
      <c r="J35">
        <v>7.3937526190795433</v>
      </c>
      <c r="K35">
        <v>-17.11231271815495</v>
      </c>
      <c r="L35">
        <v>15.211317146795963</v>
      </c>
      <c r="M35">
        <v>16.420000076293945</v>
      </c>
      <c r="N35">
        <v>1</v>
      </c>
      <c r="O35">
        <v>0.9329846751933194</v>
      </c>
      <c r="P35">
        <v>0.9329846751933194</v>
      </c>
      <c r="Q35">
        <v>1</v>
      </c>
      <c r="R35">
        <v>0.96533690096206171</v>
      </c>
      <c r="S35">
        <v>0.96533690096206171</v>
      </c>
      <c r="T35">
        <v>0.9329846751933194</v>
      </c>
      <c r="U35">
        <v>0.96533690096206171</v>
      </c>
      <c r="V35">
        <v>406.790663</v>
      </c>
      <c r="W35">
        <v>255.106009</v>
      </c>
      <c r="X35">
        <v>262.000766</v>
      </c>
      <c r="Y35">
        <v>74463.375599999999</v>
      </c>
      <c r="Z35" s="226">
        <v>14.646902542999999</v>
      </c>
      <c r="AA35" s="226">
        <v>12.742699250999999</v>
      </c>
      <c r="AB35" s="226" t="s">
        <v>444</v>
      </c>
      <c r="AC35" s="226" t="s">
        <v>445</v>
      </c>
      <c r="AD35" s="226">
        <v>13.284609193</v>
      </c>
    </row>
    <row r="36" spans="1:30" x14ac:dyDescent="0.25">
      <c r="A36">
        <v>53455</v>
      </c>
      <c r="B36">
        <v>20003000</v>
      </c>
      <c r="C36" t="s">
        <v>450</v>
      </c>
      <c r="D36">
        <v>111011</v>
      </c>
      <c r="E36" t="s">
        <v>464</v>
      </c>
      <c r="F36">
        <v>34203085</v>
      </c>
      <c r="G36">
        <v>1.83</v>
      </c>
      <c r="H36">
        <v>9.9742762810680947</v>
      </c>
      <c r="I36">
        <v>-3.4071557228226892</v>
      </c>
      <c r="J36">
        <v>4.7346599262526325</v>
      </c>
      <c r="K36">
        <v>-10.769605670006905</v>
      </c>
      <c r="L36">
        <v>9.5406081449176643</v>
      </c>
      <c r="M36">
        <v>16.420000076293945</v>
      </c>
      <c r="N36">
        <v>1</v>
      </c>
      <c r="O36">
        <v>0.9329846751933194</v>
      </c>
      <c r="P36">
        <v>0.9329846751933194</v>
      </c>
      <c r="Q36">
        <v>1</v>
      </c>
      <c r="R36">
        <v>0.96533690096206171</v>
      </c>
      <c r="S36">
        <v>0.96533690096206171</v>
      </c>
      <c r="T36">
        <v>0.9329846751933194</v>
      </c>
      <c r="U36">
        <v>0.96533690096206171</v>
      </c>
      <c r="V36">
        <v>406.790663</v>
      </c>
      <c r="W36">
        <v>255.106009</v>
      </c>
      <c r="X36">
        <v>262.000766</v>
      </c>
      <c r="Y36">
        <v>74463.375599999999</v>
      </c>
      <c r="Z36" s="226">
        <v>23.947046701000001</v>
      </c>
      <c r="AA36" s="226">
        <v>22.862382617000002</v>
      </c>
      <c r="AB36" s="226" t="s">
        <v>444</v>
      </c>
      <c r="AC36" s="226" t="s">
        <v>445</v>
      </c>
      <c r="AD36" s="226">
        <v>21.697460525</v>
      </c>
    </row>
    <row r="37" spans="1:30" x14ac:dyDescent="0.25">
      <c r="A37">
        <v>53456</v>
      </c>
      <c r="B37">
        <v>20054006</v>
      </c>
      <c r="C37" t="s">
        <v>450</v>
      </c>
      <c r="D37">
        <v>111201</v>
      </c>
      <c r="E37" t="s">
        <v>464</v>
      </c>
      <c r="F37">
        <v>34203085</v>
      </c>
      <c r="G37">
        <v>1.83</v>
      </c>
      <c r="H37">
        <v>11.855670105745078</v>
      </c>
      <c r="I37">
        <v>8.1074783053084154</v>
      </c>
      <c r="J37">
        <v>3.0570879358500624</v>
      </c>
      <c r="K37">
        <v>-5.6483675367887711</v>
      </c>
      <c r="L37">
        <v>11.982544247532001</v>
      </c>
      <c r="M37">
        <v>16.420000076293945</v>
      </c>
      <c r="N37">
        <v>1</v>
      </c>
      <c r="O37">
        <v>0.9329846751933194</v>
      </c>
      <c r="P37">
        <v>0.9329846751933194</v>
      </c>
      <c r="Q37">
        <v>1</v>
      </c>
      <c r="R37">
        <v>0.96533690096206171</v>
      </c>
      <c r="S37">
        <v>0.96533690096206171</v>
      </c>
      <c r="T37">
        <v>0.9329846751933194</v>
      </c>
      <c r="U37">
        <v>0.96533690096206171</v>
      </c>
      <c r="V37">
        <v>406.790663</v>
      </c>
      <c r="W37">
        <v>255.106009</v>
      </c>
      <c r="X37">
        <v>262.000766</v>
      </c>
      <c r="Y37">
        <v>74463.375599999999</v>
      </c>
      <c r="Z37" s="226">
        <v>18.863060134000001</v>
      </c>
      <c r="AA37" s="226">
        <v>19.075625824999999</v>
      </c>
      <c r="AB37" s="226">
        <v>28.356846603000001</v>
      </c>
      <c r="AC37" s="226" t="s">
        <v>445</v>
      </c>
      <c r="AD37" s="226">
        <v>42.276698617000001</v>
      </c>
    </row>
    <row r="38" spans="1:30" x14ac:dyDescent="0.25">
      <c r="A38">
        <v>53457</v>
      </c>
      <c r="B38">
        <v>20006000</v>
      </c>
      <c r="C38" t="s">
        <v>450</v>
      </c>
      <c r="D38">
        <v>111030</v>
      </c>
      <c r="E38" t="s">
        <v>464</v>
      </c>
      <c r="F38">
        <v>34203085</v>
      </c>
      <c r="G38">
        <v>1.83</v>
      </c>
      <c r="H38">
        <v>3.7036932075598132</v>
      </c>
      <c r="I38">
        <v>6.6230560239472753</v>
      </c>
      <c r="J38">
        <v>-6.5101300914084783</v>
      </c>
      <c r="K38">
        <v>2.8367135444235236</v>
      </c>
      <c r="L38">
        <v>8.9591832401793834</v>
      </c>
      <c r="M38">
        <v>16.420000076293945</v>
      </c>
      <c r="N38">
        <v>1</v>
      </c>
      <c r="O38">
        <v>0.9329846751933194</v>
      </c>
      <c r="P38">
        <v>0.9329846751933194</v>
      </c>
      <c r="Q38">
        <v>1</v>
      </c>
      <c r="R38">
        <v>0.96533690096206171</v>
      </c>
      <c r="S38">
        <v>0.96533690096206171</v>
      </c>
      <c r="T38">
        <v>0.9329846751933194</v>
      </c>
      <c r="U38">
        <v>0.96533690096206171</v>
      </c>
      <c r="V38">
        <v>406.790663</v>
      </c>
      <c r="W38">
        <v>255.106009</v>
      </c>
      <c r="X38">
        <v>262.000766</v>
      </c>
      <c r="Y38">
        <v>74463.375599999999</v>
      </c>
      <c r="Z38" s="226">
        <v>25.566037390000002</v>
      </c>
      <c r="AA38" s="226">
        <v>63.262881294000003</v>
      </c>
      <c r="AB38" s="226">
        <v>34.936582158999997</v>
      </c>
      <c r="AC38" s="226">
        <v>36.548051442000002</v>
      </c>
      <c r="AD38" s="226" t="s">
        <v>445</v>
      </c>
    </row>
    <row r="39" spans="1:30" x14ac:dyDescent="0.25">
      <c r="A39">
        <v>53458</v>
      </c>
      <c r="B39">
        <v>20007000</v>
      </c>
      <c r="C39" t="s">
        <v>450</v>
      </c>
      <c r="D39">
        <v>111033</v>
      </c>
      <c r="E39" t="s">
        <v>464</v>
      </c>
      <c r="F39">
        <v>34203085</v>
      </c>
      <c r="G39">
        <v>1.83</v>
      </c>
      <c r="H39">
        <v>9.310456438866165</v>
      </c>
      <c r="I39">
        <v>-2.7718370873262037</v>
      </c>
      <c r="J39">
        <v>5.1343709350328073</v>
      </c>
      <c r="K39">
        <v>-10.415940343809513</v>
      </c>
      <c r="L39">
        <v>9.3513943638333465</v>
      </c>
      <c r="M39">
        <v>16.420000076293945</v>
      </c>
      <c r="N39">
        <v>1</v>
      </c>
      <c r="O39">
        <v>0.9329846751933194</v>
      </c>
      <c r="P39">
        <v>0.9329846751933194</v>
      </c>
      <c r="Q39">
        <v>1</v>
      </c>
      <c r="R39">
        <v>0.96533690096206171</v>
      </c>
      <c r="S39">
        <v>0.96533690096206171</v>
      </c>
      <c r="T39">
        <v>0.9329846751933194</v>
      </c>
      <c r="U39">
        <v>0.96533690096206171</v>
      </c>
      <c r="V39">
        <v>406.790663</v>
      </c>
      <c r="W39">
        <v>255.106009</v>
      </c>
      <c r="X39">
        <v>262.000766</v>
      </c>
      <c r="Y39">
        <v>74463.375599999999</v>
      </c>
      <c r="Z39" s="226">
        <v>24.451819020999999</v>
      </c>
      <c r="AA39" s="226">
        <v>24.563730253999999</v>
      </c>
      <c r="AB39" s="226" t="s">
        <v>444</v>
      </c>
      <c r="AC39" s="226" t="s">
        <v>445</v>
      </c>
      <c r="AD39" s="226">
        <v>22.468135521000001</v>
      </c>
    </row>
    <row r="40" spans="1:30" x14ac:dyDescent="0.25">
      <c r="A40">
        <v>53459</v>
      </c>
      <c r="B40">
        <v>20004000</v>
      </c>
      <c r="C40" t="s">
        <v>450</v>
      </c>
      <c r="D40">
        <v>111017</v>
      </c>
      <c r="E40" t="s">
        <v>464</v>
      </c>
      <c r="F40">
        <v>34203085</v>
      </c>
      <c r="G40">
        <v>1.83</v>
      </c>
      <c r="H40">
        <v>2.3100961054431783</v>
      </c>
      <c r="I40">
        <v>6.8932077574742028</v>
      </c>
      <c r="J40">
        <v>-8.7916984918387211</v>
      </c>
      <c r="K40">
        <v>4.7452158787649195</v>
      </c>
      <c r="L40">
        <v>10.150250006155488</v>
      </c>
      <c r="M40">
        <v>16.420000076293945</v>
      </c>
      <c r="N40">
        <v>1</v>
      </c>
      <c r="O40">
        <v>0.9329846751933194</v>
      </c>
      <c r="P40">
        <v>0.9329846751933194</v>
      </c>
      <c r="Q40">
        <v>1</v>
      </c>
      <c r="R40">
        <v>0.96533690096206171</v>
      </c>
      <c r="S40">
        <v>0.96533690096206171</v>
      </c>
      <c r="T40">
        <v>0.9329846751933194</v>
      </c>
      <c r="U40">
        <v>0.96533690096206171</v>
      </c>
      <c r="V40">
        <v>406.790663</v>
      </c>
      <c r="W40">
        <v>255.106009</v>
      </c>
      <c r="X40">
        <v>262.000766</v>
      </c>
      <c r="Y40">
        <v>74463.375599999999</v>
      </c>
      <c r="Z40" s="226">
        <v>22.448683214999999</v>
      </c>
      <c r="AA40" s="226">
        <v>102.03034423</v>
      </c>
      <c r="AB40" s="226">
        <v>33.528191419999999</v>
      </c>
      <c r="AC40" s="226">
        <v>26.803808308000001</v>
      </c>
      <c r="AD40" s="226" t="s">
        <v>445</v>
      </c>
    </row>
    <row r="41" spans="1:30" x14ac:dyDescent="0.25">
      <c r="A41">
        <v>53460</v>
      </c>
      <c r="B41">
        <v>20005000</v>
      </c>
      <c r="C41" t="s">
        <v>450</v>
      </c>
      <c r="D41">
        <v>111025</v>
      </c>
      <c r="E41" t="s">
        <v>464</v>
      </c>
      <c r="F41">
        <v>34203085</v>
      </c>
      <c r="G41">
        <v>1.83</v>
      </c>
      <c r="H41">
        <v>18.253684715678826</v>
      </c>
      <c r="I41">
        <v>-4.6375754951173338</v>
      </c>
      <c r="J41">
        <v>8.9568460327303967</v>
      </c>
      <c r="K41">
        <v>-18.359578959993268</v>
      </c>
      <c r="L41">
        <v>16.540365144522244</v>
      </c>
      <c r="M41">
        <v>16.420000076293945</v>
      </c>
      <c r="N41">
        <v>1</v>
      </c>
      <c r="O41">
        <v>0.9329846751933194</v>
      </c>
      <c r="P41">
        <v>0.9329846751933194</v>
      </c>
      <c r="Q41">
        <v>1</v>
      </c>
      <c r="R41">
        <v>0.96533690096206171</v>
      </c>
      <c r="S41">
        <v>0.96533690096206171</v>
      </c>
      <c r="T41">
        <v>0.9329846751933194</v>
      </c>
      <c r="U41">
        <v>0.96533690096206171</v>
      </c>
      <c r="V41">
        <v>406.790663</v>
      </c>
      <c r="W41">
        <v>255.106009</v>
      </c>
      <c r="X41">
        <v>262.000766</v>
      </c>
      <c r="Y41">
        <v>74463.375599999999</v>
      </c>
      <c r="Z41" s="226">
        <v>13.389645867</v>
      </c>
      <c r="AA41" s="226">
        <v>12.039011063</v>
      </c>
      <c r="AB41" s="226" t="s">
        <v>444</v>
      </c>
      <c r="AC41" s="226" t="s">
        <v>445</v>
      </c>
      <c r="AD41" s="226">
        <v>12.314177852</v>
      </c>
    </row>
    <row r="42" spans="1:30" x14ac:dyDescent="0.25">
      <c r="A42">
        <v>53461</v>
      </c>
      <c r="B42">
        <v>20010000</v>
      </c>
      <c r="C42" t="s">
        <v>450</v>
      </c>
      <c r="D42">
        <v>111055</v>
      </c>
      <c r="E42" t="s">
        <v>464</v>
      </c>
      <c r="F42">
        <v>34203085</v>
      </c>
      <c r="G42">
        <v>1.83</v>
      </c>
      <c r="H42">
        <v>-2.9096097552557278</v>
      </c>
      <c r="I42">
        <v>2.6445012654951414</v>
      </c>
      <c r="J42">
        <v>-7.7957041982927882</v>
      </c>
      <c r="K42">
        <v>-5.1759946058352346</v>
      </c>
      <c r="L42">
        <v>6.8902858306792778</v>
      </c>
      <c r="M42">
        <v>16.420000076293945</v>
      </c>
      <c r="N42">
        <v>1</v>
      </c>
      <c r="O42">
        <v>0.9329846751933194</v>
      </c>
      <c r="P42">
        <v>0.9329846751933194</v>
      </c>
      <c r="Q42">
        <v>1</v>
      </c>
      <c r="R42">
        <v>0.96533690096206171</v>
      </c>
      <c r="S42">
        <v>0.96533690096206171</v>
      </c>
      <c r="T42">
        <v>0.9329846751933194</v>
      </c>
      <c r="U42">
        <v>0.96533690096206171</v>
      </c>
      <c r="V42">
        <v>406.790663</v>
      </c>
      <c r="W42">
        <v>255.106009</v>
      </c>
      <c r="X42">
        <v>262.000766</v>
      </c>
      <c r="Y42">
        <v>74463.375599999999</v>
      </c>
      <c r="Z42" s="226">
        <v>33.542833606000002</v>
      </c>
      <c r="AA42" s="226" t="s">
        <v>444</v>
      </c>
      <c r="AB42" s="226">
        <v>89.001846493000002</v>
      </c>
      <c r="AC42" s="226">
        <v>30.356076802</v>
      </c>
      <c r="AD42" s="226">
        <v>46.226227649000002</v>
      </c>
    </row>
    <row r="43" spans="1:30" x14ac:dyDescent="0.25">
      <c r="A43">
        <v>53462</v>
      </c>
      <c r="B43">
        <v>20008000</v>
      </c>
      <c r="C43" t="s">
        <v>450</v>
      </c>
      <c r="D43">
        <v>111039</v>
      </c>
      <c r="E43" t="s">
        <v>464</v>
      </c>
      <c r="F43">
        <v>34203085</v>
      </c>
      <c r="G43">
        <v>1.83</v>
      </c>
      <c r="H43">
        <v>2.6767116218777813</v>
      </c>
      <c r="I43">
        <v>2.0864513465712267</v>
      </c>
      <c r="J43">
        <v>-2.2187974300375926</v>
      </c>
      <c r="K43">
        <v>-2.0831441565386659</v>
      </c>
      <c r="L43">
        <v>4.2710962619021355</v>
      </c>
      <c r="M43">
        <v>16.420000076293945</v>
      </c>
      <c r="N43">
        <v>1</v>
      </c>
      <c r="O43">
        <v>0.9329846751933194</v>
      </c>
      <c r="P43">
        <v>0.9329846751933194</v>
      </c>
      <c r="Q43">
        <v>1</v>
      </c>
      <c r="R43">
        <v>0.96533690096206171</v>
      </c>
      <c r="S43">
        <v>0.96533690096206171</v>
      </c>
      <c r="T43">
        <v>0.9329846751933194</v>
      </c>
      <c r="U43">
        <v>0.96533690096206171</v>
      </c>
      <c r="V43">
        <v>406.790663</v>
      </c>
      <c r="W43">
        <v>255.106009</v>
      </c>
      <c r="X43">
        <v>262.000766</v>
      </c>
      <c r="Y43">
        <v>74463.375599999999</v>
      </c>
      <c r="Z43" s="226">
        <v>54.725739331</v>
      </c>
      <c r="AA43" s="226">
        <v>87.918804327000004</v>
      </c>
      <c r="AB43" s="226">
        <v>113.07406999</v>
      </c>
      <c r="AC43" s="226">
        <v>109.16900248</v>
      </c>
      <c r="AD43" s="226">
        <v>116.34315112</v>
      </c>
    </row>
    <row r="44" spans="1:30" x14ac:dyDescent="0.25">
      <c r="A44">
        <v>53463</v>
      </c>
      <c r="B44">
        <v>20011000</v>
      </c>
      <c r="C44" t="s">
        <v>450</v>
      </c>
      <c r="D44">
        <v>111059</v>
      </c>
      <c r="E44" t="s">
        <v>464</v>
      </c>
      <c r="F44">
        <v>34203085</v>
      </c>
      <c r="G44">
        <v>1.83</v>
      </c>
      <c r="H44">
        <v>12.859639360161239</v>
      </c>
      <c r="I44">
        <v>-4.3145920987400714</v>
      </c>
      <c r="J44">
        <v>5.716007224111717</v>
      </c>
      <c r="K44">
        <v>-13.276864926611804</v>
      </c>
      <c r="L44">
        <v>11.735651245394925</v>
      </c>
      <c r="M44">
        <v>16.420000076293945</v>
      </c>
      <c r="N44">
        <v>1</v>
      </c>
      <c r="O44">
        <v>0.9329846751933194</v>
      </c>
      <c r="P44">
        <v>0.9329846751933194</v>
      </c>
      <c r="Q44">
        <v>1</v>
      </c>
      <c r="R44">
        <v>0.96533690096206171</v>
      </c>
      <c r="S44">
        <v>0.96533690096206171</v>
      </c>
      <c r="T44">
        <v>0.9329846751933194</v>
      </c>
      <c r="U44">
        <v>0.96533690096206171</v>
      </c>
      <c r="V44">
        <v>406.790663</v>
      </c>
      <c r="W44">
        <v>255.106009</v>
      </c>
      <c r="X44">
        <v>262.000766</v>
      </c>
      <c r="Y44">
        <v>74463.375599999999</v>
      </c>
      <c r="Z44" s="226">
        <v>19.280936436000001</v>
      </c>
      <c r="AA44" s="226">
        <v>17.508294849999999</v>
      </c>
      <c r="AB44" s="226" t="s">
        <v>444</v>
      </c>
      <c r="AC44" s="226" t="s">
        <v>445</v>
      </c>
      <c r="AD44" s="226">
        <v>17.411176201</v>
      </c>
    </row>
    <row r="45" spans="1:30" x14ac:dyDescent="0.25">
      <c r="A45">
        <v>53464</v>
      </c>
      <c r="B45">
        <v>20009000</v>
      </c>
      <c r="C45" t="s">
        <v>450</v>
      </c>
      <c r="D45">
        <v>111048</v>
      </c>
      <c r="E45" t="s">
        <v>464</v>
      </c>
      <c r="F45">
        <v>34203085</v>
      </c>
      <c r="G45">
        <v>1.83</v>
      </c>
      <c r="H45">
        <v>11.267604856369211</v>
      </c>
      <c r="I45">
        <v>-5.0234842425084025</v>
      </c>
      <c r="J45">
        <v>2.4390206191542871</v>
      </c>
      <c r="K45">
        <v>-10.883186760539965</v>
      </c>
      <c r="L45">
        <v>10.267728939451338</v>
      </c>
      <c r="M45">
        <v>16.420000076293945</v>
      </c>
      <c r="N45">
        <v>1</v>
      </c>
      <c r="O45">
        <v>0.9329846751933194</v>
      </c>
      <c r="P45">
        <v>0.9329846751933194</v>
      </c>
      <c r="Q45">
        <v>1</v>
      </c>
      <c r="R45">
        <v>0.96533690096206171</v>
      </c>
      <c r="S45">
        <v>0.96533690096206171</v>
      </c>
      <c r="T45">
        <v>0.9329846751933194</v>
      </c>
      <c r="U45">
        <v>0.96533690096206171</v>
      </c>
      <c r="V45">
        <v>406.790663</v>
      </c>
      <c r="W45">
        <v>255.106009</v>
      </c>
      <c r="X45">
        <v>262.000766</v>
      </c>
      <c r="Y45">
        <v>74463.375599999999</v>
      </c>
      <c r="Z45" s="226">
        <v>22.180393477999999</v>
      </c>
      <c r="AA45" s="226">
        <v>20.123388685999998</v>
      </c>
      <c r="AB45" s="226" t="s">
        <v>444</v>
      </c>
      <c r="AC45" s="226" t="s">
        <v>445</v>
      </c>
      <c r="AD45" s="226">
        <v>21.460581165000001</v>
      </c>
    </row>
    <row r="46" spans="1:30" x14ac:dyDescent="0.25">
      <c r="A46">
        <v>53465</v>
      </c>
      <c r="B46">
        <v>20022000</v>
      </c>
      <c r="C46" t="s">
        <v>450</v>
      </c>
      <c r="D46">
        <v>111119</v>
      </c>
      <c r="E46" t="s">
        <v>464</v>
      </c>
      <c r="F46">
        <v>34203085</v>
      </c>
      <c r="G46">
        <v>1.83</v>
      </c>
      <c r="H46">
        <v>2.4814699600846182</v>
      </c>
      <c r="I46">
        <v>-0.8610617823322283</v>
      </c>
      <c r="J46">
        <v>0.26440923458350268</v>
      </c>
      <c r="K46">
        <v>-4.3758553819268418</v>
      </c>
      <c r="L46">
        <v>4.0161214887359131</v>
      </c>
      <c r="M46">
        <v>16.420000076293945</v>
      </c>
      <c r="N46">
        <v>1</v>
      </c>
      <c r="O46">
        <v>0.9329846751933194</v>
      </c>
      <c r="P46">
        <v>0.9329846751933194</v>
      </c>
      <c r="Q46">
        <v>1</v>
      </c>
      <c r="R46">
        <v>0.96533690096206171</v>
      </c>
      <c r="S46">
        <v>0.96533690096206171</v>
      </c>
      <c r="T46">
        <v>0.9329846751933194</v>
      </c>
      <c r="U46">
        <v>0.96533690096206171</v>
      </c>
      <c r="V46">
        <v>406.790663</v>
      </c>
      <c r="W46">
        <v>255.106009</v>
      </c>
      <c r="X46">
        <v>262.000766</v>
      </c>
      <c r="Y46">
        <v>74463.375599999999</v>
      </c>
      <c r="Z46" s="226">
        <v>58.263644692</v>
      </c>
      <c r="AA46" s="226">
        <v>94.914921710000002</v>
      </c>
      <c r="AB46" s="226" t="s">
        <v>444</v>
      </c>
      <c r="AC46" s="226" t="s">
        <v>445</v>
      </c>
      <c r="AD46" s="226">
        <v>54.861695195999999</v>
      </c>
    </row>
    <row r="47" spans="1:30" x14ac:dyDescent="0.25">
      <c r="A47">
        <v>53466</v>
      </c>
      <c r="B47">
        <v>20026000</v>
      </c>
      <c r="C47" t="s">
        <v>450</v>
      </c>
      <c r="D47">
        <v>111134</v>
      </c>
      <c r="E47" t="s">
        <v>464</v>
      </c>
      <c r="F47">
        <v>34203085</v>
      </c>
      <c r="G47">
        <v>1.83</v>
      </c>
      <c r="H47">
        <v>11.456625463145761</v>
      </c>
      <c r="I47">
        <v>6.7710283776619899</v>
      </c>
      <c r="J47">
        <v>5.8713358020676054</v>
      </c>
      <c r="K47">
        <v>-7.1860355475054529</v>
      </c>
      <c r="L47">
        <v>12.090074777241194</v>
      </c>
      <c r="M47">
        <v>16.420000076293945</v>
      </c>
      <c r="N47">
        <v>1</v>
      </c>
      <c r="O47">
        <v>0.9329846751933194</v>
      </c>
      <c r="P47">
        <v>0.9329846751933194</v>
      </c>
      <c r="Q47">
        <v>1</v>
      </c>
      <c r="R47">
        <v>0.96533690096206171</v>
      </c>
      <c r="S47">
        <v>0.96533690096206171</v>
      </c>
      <c r="T47">
        <v>0.9329846751933194</v>
      </c>
      <c r="U47">
        <v>0.96533690096206171</v>
      </c>
      <c r="V47">
        <v>406.790663</v>
      </c>
      <c r="W47">
        <v>255.106009</v>
      </c>
      <c r="X47">
        <v>262.000766</v>
      </c>
      <c r="Y47">
        <v>74463.375599999999</v>
      </c>
      <c r="Z47" s="226">
        <v>18.686395769000001</v>
      </c>
      <c r="AA47" s="226">
        <v>19.774878056999999</v>
      </c>
      <c r="AB47" s="226">
        <v>34.151233116999997</v>
      </c>
      <c r="AC47" s="226" t="s">
        <v>445</v>
      </c>
      <c r="AD47" s="226">
        <v>33.016349898000001</v>
      </c>
    </row>
    <row r="48" spans="1:30" x14ac:dyDescent="0.25">
      <c r="A48">
        <v>53467</v>
      </c>
      <c r="B48">
        <v>20030000</v>
      </c>
      <c r="C48" t="s">
        <v>450</v>
      </c>
      <c r="D48">
        <v>111150</v>
      </c>
      <c r="E48" t="s">
        <v>464</v>
      </c>
      <c r="F48">
        <v>34203085</v>
      </c>
      <c r="G48">
        <v>1.83</v>
      </c>
      <c r="H48">
        <v>11.25781276290653</v>
      </c>
      <c r="I48">
        <v>-4.8950583588482512</v>
      </c>
      <c r="J48">
        <v>2.5530510196958387</v>
      </c>
      <c r="K48">
        <v>-10.886777604149948</v>
      </c>
      <c r="L48">
        <v>10.223257804041316</v>
      </c>
      <c r="M48">
        <v>16.420000076293945</v>
      </c>
      <c r="N48">
        <v>1</v>
      </c>
      <c r="O48">
        <v>0.9329846751933194</v>
      </c>
      <c r="P48">
        <v>0.9329846751933194</v>
      </c>
      <c r="Q48">
        <v>1</v>
      </c>
      <c r="R48">
        <v>0.96533690096206171</v>
      </c>
      <c r="S48">
        <v>0.96533690096206171</v>
      </c>
      <c r="T48">
        <v>0.9329846751933194</v>
      </c>
      <c r="U48">
        <v>0.96533690096206171</v>
      </c>
      <c r="V48">
        <v>406.790663</v>
      </c>
      <c r="W48">
        <v>255.106009</v>
      </c>
      <c r="X48">
        <v>262.000766</v>
      </c>
      <c r="Y48">
        <v>74463.375599999999</v>
      </c>
      <c r="Z48" s="226">
        <v>22.281228108000001</v>
      </c>
      <c r="AA48" s="226">
        <v>20.141761899999999</v>
      </c>
      <c r="AB48" s="226" t="s">
        <v>444</v>
      </c>
      <c r="AC48" s="226" t="s">
        <v>445</v>
      </c>
      <c r="AD48" s="226">
        <v>21.453172872</v>
      </c>
    </row>
    <row r="49" spans="1:30" x14ac:dyDescent="0.25">
      <c r="A49">
        <v>53468</v>
      </c>
      <c r="B49">
        <v>20032000</v>
      </c>
      <c r="C49" t="s">
        <v>450</v>
      </c>
      <c r="D49">
        <v>111161</v>
      </c>
      <c r="E49" t="s">
        <v>464</v>
      </c>
      <c r="F49">
        <v>34203085</v>
      </c>
      <c r="G49">
        <v>1.83</v>
      </c>
      <c r="H49">
        <v>5.4788003008516064</v>
      </c>
      <c r="I49">
        <v>-4.9835578524517157</v>
      </c>
      <c r="J49">
        <v>-0.16591254737736216</v>
      </c>
      <c r="K49">
        <v>-5.2955418200881521</v>
      </c>
      <c r="L49">
        <v>5.5752913422351451</v>
      </c>
      <c r="M49">
        <v>16.420000076293945</v>
      </c>
      <c r="N49">
        <v>1</v>
      </c>
      <c r="O49">
        <v>0.9329846751933194</v>
      </c>
      <c r="P49">
        <v>0.9329846751933194</v>
      </c>
      <c r="Q49">
        <v>1</v>
      </c>
      <c r="R49">
        <v>0.96533690096206171</v>
      </c>
      <c r="S49">
        <v>0.96533690096206171</v>
      </c>
      <c r="T49">
        <v>0.9329846751933194</v>
      </c>
      <c r="U49">
        <v>0.96533690096206171</v>
      </c>
      <c r="V49">
        <v>406.790663</v>
      </c>
      <c r="W49">
        <v>255.106009</v>
      </c>
      <c r="X49">
        <v>262.000766</v>
      </c>
      <c r="Y49">
        <v>74463.375599999999</v>
      </c>
      <c r="Z49" s="226">
        <v>41.690145203</v>
      </c>
      <c r="AA49" s="226">
        <v>42.441991655000002</v>
      </c>
      <c r="AB49" s="226" t="s">
        <v>444</v>
      </c>
      <c r="AC49" s="226">
        <v>1472.3225632000001</v>
      </c>
      <c r="AD49" s="226">
        <v>45.160092370000001</v>
      </c>
    </row>
    <row r="50" spans="1:30" x14ac:dyDescent="0.25">
      <c r="A50">
        <v>53469</v>
      </c>
      <c r="B50">
        <v>20031000</v>
      </c>
      <c r="C50" t="s">
        <v>450</v>
      </c>
      <c r="D50">
        <v>111157</v>
      </c>
      <c r="E50" t="s">
        <v>464</v>
      </c>
      <c r="F50">
        <v>34203085</v>
      </c>
      <c r="G50">
        <v>1.83</v>
      </c>
      <c r="H50">
        <v>-2.9435128544971616</v>
      </c>
      <c r="I50">
        <v>2.6381549451930115</v>
      </c>
      <c r="J50">
        <v>-7.4795615920347451</v>
      </c>
      <c r="K50">
        <v>-4.8285518776513339</v>
      </c>
      <c r="L50">
        <v>6.5587331059279563</v>
      </c>
      <c r="M50">
        <v>16.420000076293945</v>
      </c>
      <c r="N50">
        <v>1</v>
      </c>
      <c r="O50">
        <v>0.9329846751933194</v>
      </c>
      <c r="P50">
        <v>0.9329846751933194</v>
      </c>
      <c r="Q50">
        <v>1</v>
      </c>
      <c r="R50">
        <v>0.96533690096206171</v>
      </c>
      <c r="S50">
        <v>0.96533690096206171</v>
      </c>
      <c r="T50">
        <v>0.9329846751933194</v>
      </c>
      <c r="U50">
        <v>0.96533690096206171</v>
      </c>
      <c r="V50">
        <v>406.790663</v>
      </c>
      <c r="W50">
        <v>255.106009</v>
      </c>
      <c r="X50">
        <v>262.000766</v>
      </c>
      <c r="Y50">
        <v>74463.375599999999</v>
      </c>
      <c r="Z50" s="226">
        <v>35.289020014000002</v>
      </c>
      <c r="AA50" s="226" t="s">
        <v>444</v>
      </c>
      <c r="AB50" s="226">
        <v>89.218354074000004</v>
      </c>
      <c r="AC50" s="226">
        <v>31.681420769999999</v>
      </c>
      <c r="AD50" s="226">
        <v>49.6244327</v>
      </c>
    </row>
    <row r="51" spans="1:30" x14ac:dyDescent="0.25">
      <c r="A51">
        <v>53470</v>
      </c>
      <c r="B51">
        <v>20018000</v>
      </c>
      <c r="C51" t="s">
        <v>443</v>
      </c>
      <c r="D51">
        <v>111098</v>
      </c>
      <c r="E51" t="s">
        <v>465</v>
      </c>
      <c r="F51">
        <v>34203085</v>
      </c>
      <c r="G51">
        <v>1.83</v>
      </c>
      <c r="H51">
        <v>4.7165625305259606</v>
      </c>
      <c r="I51">
        <v>1.7685121681977292</v>
      </c>
      <c r="J51">
        <v>2.0736818686284906</v>
      </c>
      <c r="K51">
        <v>-4.2307633540736731</v>
      </c>
      <c r="L51">
        <v>5.3509544007065566</v>
      </c>
      <c r="M51">
        <v>-27.719999313354492</v>
      </c>
      <c r="N51">
        <v>1</v>
      </c>
      <c r="O51">
        <v>0.9329846751933194</v>
      </c>
      <c r="P51">
        <v>0.9329846751933194</v>
      </c>
      <c r="Q51">
        <v>1</v>
      </c>
      <c r="R51">
        <v>0.96533690096206171</v>
      </c>
      <c r="S51">
        <v>0.96533690096206171</v>
      </c>
      <c r="T51">
        <v>0.9329846751933194</v>
      </c>
      <c r="U51">
        <v>0.96533690096206171</v>
      </c>
      <c r="V51">
        <v>406.790663</v>
      </c>
      <c r="W51">
        <v>255.106009</v>
      </c>
      <c r="X51">
        <v>262.000766</v>
      </c>
      <c r="Y51">
        <v>74463.375599999999</v>
      </c>
      <c r="Z51" s="226">
        <v>43.479915005999999</v>
      </c>
      <c r="AA51" s="226">
        <v>49.462597582000001</v>
      </c>
      <c r="AB51" s="226">
        <v>133.58205221</v>
      </c>
      <c r="AC51" s="226" t="s">
        <v>445</v>
      </c>
      <c r="AD51" s="226">
        <v>56.777445606999997</v>
      </c>
    </row>
    <row r="52" spans="1:30" x14ac:dyDescent="0.25">
      <c r="A52">
        <v>53471</v>
      </c>
      <c r="B52">
        <v>20003000</v>
      </c>
      <c r="C52" t="s">
        <v>443</v>
      </c>
      <c r="D52">
        <v>111013</v>
      </c>
      <c r="E52" t="s">
        <v>465</v>
      </c>
      <c r="F52">
        <v>34203085</v>
      </c>
      <c r="G52">
        <v>1.83</v>
      </c>
      <c r="H52">
        <v>9.8290204039745479</v>
      </c>
      <c r="I52">
        <v>-4.4647054573402754</v>
      </c>
      <c r="J52">
        <v>3.6014216539409309</v>
      </c>
      <c r="K52">
        <v>-10.728675384391636</v>
      </c>
      <c r="L52">
        <v>9.3434095576272131</v>
      </c>
      <c r="M52">
        <v>-27.719999313354492</v>
      </c>
      <c r="N52">
        <v>1</v>
      </c>
      <c r="O52">
        <v>0.9329846751933194</v>
      </c>
      <c r="P52">
        <v>0.9329846751933194</v>
      </c>
      <c r="Q52">
        <v>1</v>
      </c>
      <c r="R52">
        <v>0.96533690096206171</v>
      </c>
      <c r="S52">
        <v>0.96533690096206171</v>
      </c>
      <c r="T52">
        <v>0.9329846751933194</v>
      </c>
      <c r="U52">
        <v>0.96533690096206171</v>
      </c>
      <c r="V52">
        <v>406.790663</v>
      </c>
      <c r="W52">
        <v>255.106009</v>
      </c>
      <c r="X52">
        <v>262.000766</v>
      </c>
      <c r="Y52">
        <v>74463.375599999999</v>
      </c>
      <c r="Z52" s="226">
        <v>24.473569951000002</v>
      </c>
      <c r="AA52" s="226">
        <v>23.215027251999999</v>
      </c>
      <c r="AB52" s="226" t="s">
        <v>444</v>
      </c>
      <c r="AC52" s="226" t="s">
        <v>445</v>
      </c>
      <c r="AD52" s="226">
        <v>21.784052160000002</v>
      </c>
    </row>
    <row r="53" spans="1:30" x14ac:dyDescent="0.25">
      <c r="A53">
        <v>53472</v>
      </c>
      <c r="B53">
        <v>20056006</v>
      </c>
      <c r="C53" t="s">
        <v>443</v>
      </c>
      <c r="D53">
        <v>111207</v>
      </c>
      <c r="E53" t="s">
        <v>465</v>
      </c>
      <c r="F53">
        <v>34203085</v>
      </c>
      <c r="G53">
        <v>1.83</v>
      </c>
      <c r="H53">
        <v>3.5789123628208377</v>
      </c>
      <c r="I53">
        <v>0.35654750080784325</v>
      </c>
      <c r="J53">
        <v>3.168778865234454</v>
      </c>
      <c r="K53">
        <v>-4.2867508176945082</v>
      </c>
      <c r="L53">
        <v>4.4841253835130779</v>
      </c>
      <c r="M53">
        <v>-27.719999313354492</v>
      </c>
      <c r="N53">
        <v>1</v>
      </c>
      <c r="O53">
        <v>0.9329846751933194</v>
      </c>
      <c r="P53">
        <v>0.9329846751933194</v>
      </c>
      <c r="Q53">
        <v>1</v>
      </c>
      <c r="R53">
        <v>0.96533690096206171</v>
      </c>
      <c r="S53">
        <v>0.96533690096206171</v>
      </c>
      <c r="T53">
        <v>0.9329846751933194</v>
      </c>
      <c r="U53">
        <v>0.96533690096206171</v>
      </c>
      <c r="V53">
        <v>406.790663</v>
      </c>
      <c r="W53">
        <v>255.106009</v>
      </c>
      <c r="X53">
        <v>262.000766</v>
      </c>
      <c r="Y53">
        <v>74463.375599999999</v>
      </c>
      <c r="Z53" s="226">
        <v>52.078354548999997</v>
      </c>
      <c r="AA53" s="226">
        <v>65.503443732999997</v>
      </c>
      <c r="AB53" s="226">
        <v>666.54078042000003</v>
      </c>
      <c r="AC53" s="226" t="s">
        <v>445</v>
      </c>
      <c r="AD53" s="226">
        <v>56.022838499999999</v>
      </c>
    </row>
    <row r="54" spans="1:30" x14ac:dyDescent="0.25">
      <c r="A54">
        <v>53473</v>
      </c>
      <c r="B54">
        <v>20007000</v>
      </c>
      <c r="C54" t="s">
        <v>443</v>
      </c>
      <c r="D54">
        <v>111035</v>
      </c>
      <c r="E54" t="s">
        <v>465</v>
      </c>
      <c r="F54">
        <v>34203085</v>
      </c>
      <c r="G54">
        <v>1.83</v>
      </c>
      <c r="H54">
        <v>9.1602029613379656</v>
      </c>
      <c r="I54">
        <v>-3.890963638943977</v>
      </c>
      <c r="J54">
        <v>4.0061301980140707</v>
      </c>
      <c r="K54">
        <v>-10.313433306235742</v>
      </c>
      <c r="L54">
        <v>9.0312222515944374</v>
      </c>
      <c r="M54">
        <v>-27.719999313354492</v>
      </c>
      <c r="N54">
        <v>1</v>
      </c>
      <c r="O54">
        <v>0.9329846751933194</v>
      </c>
      <c r="P54">
        <v>0.9329846751933194</v>
      </c>
      <c r="Q54">
        <v>1</v>
      </c>
      <c r="R54">
        <v>0.96533690096206171</v>
      </c>
      <c r="S54">
        <v>0.96533690096206171</v>
      </c>
      <c r="T54">
        <v>0.9329846751933194</v>
      </c>
      <c r="U54">
        <v>0.96533690096206171</v>
      </c>
      <c r="V54">
        <v>406.790663</v>
      </c>
      <c r="W54">
        <v>255.106009</v>
      </c>
      <c r="X54">
        <v>262.000766</v>
      </c>
      <c r="Y54">
        <v>74463.375599999999</v>
      </c>
      <c r="Z54" s="226">
        <v>25.354129078</v>
      </c>
      <c r="AA54" s="226">
        <v>24.983048405000002</v>
      </c>
      <c r="AB54" s="226" t="s">
        <v>444</v>
      </c>
      <c r="AC54" s="226" t="s">
        <v>445</v>
      </c>
      <c r="AD54" s="226">
        <v>22.701389469999999</v>
      </c>
    </row>
    <row r="55" spans="1:30" x14ac:dyDescent="0.25">
      <c r="A55">
        <v>53474</v>
      </c>
      <c r="B55">
        <v>20004000</v>
      </c>
      <c r="C55" t="s">
        <v>443</v>
      </c>
      <c r="D55">
        <v>111019</v>
      </c>
      <c r="E55" t="s">
        <v>465</v>
      </c>
      <c r="F55">
        <v>34203085</v>
      </c>
      <c r="G55">
        <v>1.83</v>
      </c>
      <c r="H55">
        <v>1.20192135346797</v>
      </c>
      <c r="I55">
        <v>6.6650031265564929</v>
      </c>
      <c r="J55">
        <v>-8.962017972564686</v>
      </c>
      <c r="K55">
        <v>3.9568014046429809</v>
      </c>
      <c r="L55">
        <v>9.6256728273185228</v>
      </c>
      <c r="M55">
        <v>-27.719999313354492</v>
      </c>
      <c r="N55">
        <v>1</v>
      </c>
      <c r="O55">
        <v>0.9329846751933194</v>
      </c>
      <c r="P55">
        <v>0.9329846751933194</v>
      </c>
      <c r="Q55">
        <v>1</v>
      </c>
      <c r="R55">
        <v>0.96533690096206171</v>
      </c>
      <c r="S55">
        <v>0.96533690096206171</v>
      </c>
      <c r="T55">
        <v>0.9329846751933194</v>
      </c>
      <c r="U55">
        <v>0.96533690096206171</v>
      </c>
      <c r="V55">
        <v>406.790663</v>
      </c>
      <c r="W55">
        <v>255.106009</v>
      </c>
      <c r="X55">
        <v>262.000766</v>
      </c>
      <c r="Y55">
        <v>74463.375599999999</v>
      </c>
      <c r="Z55" s="226">
        <v>23.726582880999999</v>
      </c>
      <c r="AA55" s="226">
        <v>197.02460141</v>
      </c>
      <c r="AB55" s="226">
        <v>34.710410396999997</v>
      </c>
      <c r="AC55" s="226">
        <v>26.275408319</v>
      </c>
      <c r="AD55" s="226" t="s">
        <v>445</v>
      </c>
    </row>
    <row r="56" spans="1:30" x14ac:dyDescent="0.25">
      <c r="A56">
        <v>53475</v>
      </c>
      <c r="B56">
        <v>20008000</v>
      </c>
      <c r="C56" t="s">
        <v>443</v>
      </c>
      <c r="D56">
        <v>111041</v>
      </c>
      <c r="E56" t="s">
        <v>465</v>
      </c>
      <c r="F56">
        <v>34203085</v>
      </c>
      <c r="G56">
        <v>1.83</v>
      </c>
      <c r="H56">
        <v>1.6958448236049906</v>
      </c>
      <c r="I56">
        <v>1.7115454325142896</v>
      </c>
      <c r="J56">
        <v>-2.5164248612622879</v>
      </c>
      <c r="K56">
        <v>-2.7248576112918097</v>
      </c>
      <c r="L56">
        <v>3.9092624385308841</v>
      </c>
      <c r="M56">
        <v>-27.719999313354492</v>
      </c>
      <c r="N56">
        <v>1</v>
      </c>
      <c r="O56">
        <v>0.9329846751933194</v>
      </c>
      <c r="P56">
        <v>0.9329846751933194</v>
      </c>
      <c r="Q56">
        <v>1</v>
      </c>
      <c r="R56">
        <v>0.96533690096206171</v>
      </c>
      <c r="S56">
        <v>0.96533690096206171</v>
      </c>
      <c r="T56">
        <v>0.9329846751933194</v>
      </c>
      <c r="U56">
        <v>0.96533690096206171</v>
      </c>
      <c r="V56">
        <v>406.790663</v>
      </c>
      <c r="W56">
        <v>255.106009</v>
      </c>
      <c r="X56">
        <v>262.000766</v>
      </c>
      <c r="Y56">
        <v>74463.375599999999</v>
      </c>
      <c r="Z56" s="226">
        <v>59.883606739000001</v>
      </c>
      <c r="AA56" s="226">
        <v>139.34892439999999</v>
      </c>
      <c r="AB56" s="226">
        <v>138.06145430000001</v>
      </c>
      <c r="AC56" s="226">
        <v>96.138882757999994</v>
      </c>
      <c r="AD56" s="226">
        <v>88.708430471</v>
      </c>
    </row>
    <row r="57" spans="1:30" x14ac:dyDescent="0.25">
      <c r="A57">
        <v>53476</v>
      </c>
      <c r="B57">
        <v>20022000</v>
      </c>
      <c r="C57" t="s">
        <v>443</v>
      </c>
      <c r="D57">
        <v>111120</v>
      </c>
      <c r="E57" t="s">
        <v>465</v>
      </c>
      <c r="F57">
        <v>34203085</v>
      </c>
      <c r="G57">
        <v>1.83</v>
      </c>
      <c r="H57">
        <v>2.2500927139549107</v>
      </c>
      <c r="I57">
        <v>-1.4076269985194916</v>
      </c>
      <c r="J57">
        <v>-0.78270780805253048</v>
      </c>
      <c r="K57">
        <v>-4.845909540423091</v>
      </c>
      <c r="L57">
        <v>4.3199343032781163</v>
      </c>
      <c r="M57">
        <v>-27.719999313354492</v>
      </c>
      <c r="N57">
        <v>1</v>
      </c>
      <c r="O57">
        <v>0.9329846751933194</v>
      </c>
      <c r="P57">
        <v>0.9329846751933194</v>
      </c>
      <c r="Q57">
        <v>1</v>
      </c>
      <c r="R57">
        <v>0.96533690096206171</v>
      </c>
      <c r="S57">
        <v>0.96533690096206171</v>
      </c>
      <c r="T57">
        <v>0.9329846751933194</v>
      </c>
      <c r="U57">
        <v>0.96533690096206171</v>
      </c>
      <c r="V57">
        <v>406.790663</v>
      </c>
      <c r="W57">
        <v>255.106009</v>
      </c>
      <c r="X57">
        <v>262.000766</v>
      </c>
      <c r="Y57">
        <v>74463.375599999999</v>
      </c>
      <c r="Z57" s="226">
        <v>54.095744572999998</v>
      </c>
      <c r="AA57" s="226">
        <v>104.77786216</v>
      </c>
      <c r="AB57" s="226" t="s">
        <v>444</v>
      </c>
      <c r="AC57" s="226">
        <v>311.30389815000001</v>
      </c>
      <c r="AD57" s="226">
        <v>49.443100006000002</v>
      </c>
    </row>
    <row r="58" spans="1:30" x14ac:dyDescent="0.25">
      <c r="A58">
        <v>53477</v>
      </c>
      <c r="B58">
        <v>20026000</v>
      </c>
      <c r="C58" t="s">
        <v>443</v>
      </c>
      <c r="D58">
        <v>111135</v>
      </c>
      <c r="E58" t="s">
        <v>465</v>
      </c>
      <c r="F58">
        <v>34203085</v>
      </c>
      <c r="G58">
        <v>1.83</v>
      </c>
      <c r="H58">
        <v>10.334474465847043</v>
      </c>
      <c r="I58">
        <v>5.6248364354282696</v>
      </c>
      <c r="J58">
        <v>5.7149922409567191</v>
      </c>
      <c r="K58">
        <v>-7.0564630360198137</v>
      </c>
      <c r="L58">
        <v>11.007727222406915</v>
      </c>
      <c r="M58">
        <v>-27.719999313354492</v>
      </c>
      <c r="N58">
        <v>1</v>
      </c>
      <c r="O58">
        <v>0.9329846751933194</v>
      </c>
      <c r="P58">
        <v>0.9329846751933194</v>
      </c>
      <c r="Q58">
        <v>1</v>
      </c>
      <c r="R58">
        <v>0.96533690096206171</v>
      </c>
      <c r="S58">
        <v>0.96533690096206171</v>
      </c>
      <c r="T58">
        <v>0.9329846751933194</v>
      </c>
      <c r="U58">
        <v>0.96533690096206171</v>
      </c>
      <c r="V58">
        <v>406.790663</v>
      </c>
      <c r="W58">
        <v>255.106009</v>
      </c>
      <c r="X58">
        <v>262.000766</v>
      </c>
      <c r="Y58">
        <v>74463.375599999999</v>
      </c>
      <c r="Z58" s="226">
        <v>20.622083482000001</v>
      </c>
      <c r="AA58" s="226">
        <v>22.030682183</v>
      </c>
      <c r="AB58" s="226">
        <v>41.314118762</v>
      </c>
      <c r="AC58" s="226" t="s">
        <v>445</v>
      </c>
      <c r="AD58" s="226">
        <v>33.640966489999997</v>
      </c>
    </row>
    <row r="59" spans="1:30" x14ac:dyDescent="0.25">
      <c r="A59">
        <v>53478</v>
      </c>
      <c r="B59">
        <v>20021000</v>
      </c>
      <c r="C59" t="s">
        <v>443</v>
      </c>
      <c r="D59">
        <v>111113</v>
      </c>
      <c r="E59" t="s">
        <v>465</v>
      </c>
      <c r="F59">
        <v>34203085</v>
      </c>
      <c r="G59">
        <v>1.83</v>
      </c>
      <c r="H59">
        <v>4.4849710933391052</v>
      </c>
      <c r="I59">
        <v>1.7318804270698474</v>
      </c>
      <c r="J59">
        <v>1.7537427854497019</v>
      </c>
      <c r="K59">
        <v>-3.975212200032467</v>
      </c>
      <c r="L59">
        <v>5.0807825126940713</v>
      </c>
      <c r="M59">
        <v>-27.719999313354492</v>
      </c>
      <c r="N59">
        <v>1</v>
      </c>
      <c r="O59">
        <v>0.9329846751933194</v>
      </c>
      <c r="P59">
        <v>0.9329846751933194</v>
      </c>
      <c r="Q59">
        <v>1</v>
      </c>
      <c r="R59">
        <v>0.96533690096206171</v>
      </c>
      <c r="S59">
        <v>0.96533690096206171</v>
      </c>
      <c r="T59">
        <v>0.9329846751933194</v>
      </c>
      <c r="U59">
        <v>0.96533690096206171</v>
      </c>
      <c r="V59">
        <v>406.790663</v>
      </c>
      <c r="W59">
        <v>255.106009</v>
      </c>
      <c r="X59">
        <v>262.000766</v>
      </c>
      <c r="Y59">
        <v>74463.375599999999</v>
      </c>
      <c r="Z59" s="226">
        <v>45.845145674000001</v>
      </c>
      <c r="AA59" s="226">
        <v>52.068345813999997</v>
      </c>
      <c r="AB59" s="226">
        <v>136.42865456000001</v>
      </c>
      <c r="AC59" s="226" t="s">
        <v>445</v>
      </c>
      <c r="AD59" s="226">
        <v>60.491736105000001</v>
      </c>
    </row>
    <row r="60" spans="1:30" x14ac:dyDescent="0.25">
      <c r="A60">
        <v>53479</v>
      </c>
      <c r="B60">
        <v>20019000</v>
      </c>
      <c r="C60" t="s">
        <v>443</v>
      </c>
      <c r="D60">
        <v>111103</v>
      </c>
      <c r="E60" t="s">
        <v>465</v>
      </c>
      <c r="F60">
        <v>34203085</v>
      </c>
      <c r="G60">
        <v>1.83</v>
      </c>
      <c r="H60">
        <v>3.4613716730703716</v>
      </c>
      <c r="I60">
        <v>0.83445297838007682</v>
      </c>
      <c r="J60">
        <v>1.4508791460343091</v>
      </c>
      <c r="K60">
        <v>-3.5901866941766216</v>
      </c>
      <c r="L60">
        <v>4.089365207499351</v>
      </c>
      <c r="M60">
        <v>-27.719999313354492</v>
      </c>
      <c r="N60">
        <v>1</v>
      </c>
      <c r="O60">
        <v>0.9329846751933194</v>
      </c>
      <c r="P60">
        <v>0.9329846751933194</v>
      </c>
      <c r="Q60">
        <v>1</v>
      </c>
      <c r="R60">
        <v>0.96533690096206171</v>
      </c>
      <c r="S60">
        <v>0.96533690096206171</v>
      </c>
      <c r="T60">
        <v>0.9329846751933194</v>
      </c>
      <c r="U60">
        <v>0.96533690096206171</v>
      </c>
      <c r="V60">
        <v>406.790663</v>
      </c>
      <c r="W60">
        <v>255.106009</v>
      </c>
      <c r="X60">
        <v>262.000766</v>
      </c>
      <c r="Y60">
        <v>74463.375599999999</v>
      </c>
      <c r="Z60" s="226">
        <v>57.202186615999999</v>
      </c>
      <c r="AA60" s="226">
        <v>67.761756732999999</v>
      </c>
      <c r="AB60" s="226">
        <v>284.22877036</v>
      </c>
      <c r="AC60" s="226" t="s">
        <v>445</v>
      </c>
      <c r="AD60" s="226">
        <v>67.086347700000005</v>
      </c>
    </row>
    <row r="61" spans="1:30" x14ac:dyDescent="0.25">
      <c r="A61">
        <v>53480</v>
      </c>
      <c r="B61">
        <v>20020000</v>
      </c>
      <c r="C61" t="s">
        <v>443</v>
      </c>
      <c r="D61">
        <v>111108</v>
      </c>
      <c r="E61" t="s">
        <v>465</v>
      </c>
      <c r="F61">
        <v>34203085</v>
      </c>
      <c r="G61">
        <v>1.83</v>
      </c>
      <c r="H61">
        <v>3.7635064050382239</v>
      </c>
      <c r="I61">
        <v>1.1354717034115036</v>
      </c>
      <c r="J61">
        <v>1.502550756146714</v>
      </c>
      <c r="K61">
        <v>-3.6586826432083801</v>
      </c>
      <c r="L61">
        <v>4.3548657346196142</v>
      </c>
      <c r="M61">
        <v>-27.719999313354492</v>
      </c>
      <c r="N61">
        <v>1</v>
      </c>
      <c r="O61">
        <v>0.9329846751933194</v>
      </c>
      <c r="P61">
        <v>0.9329846751933194</v>
      </c>
      <c r="Q61">
        <v>1</v>
      </c>
      <c r="R61">
        <v>0.96533690096206171</v>
      </c>
      <c r="S61">
        <v>0.96533690096206171</v>
      </c>
      <c r="T61">
        <v>0.9329846751933194</v>
      </c>
      <c r="U61">
        <v>0.96533690096206171</v>
      </c>
      <c r="V61">
        <v>406.790663</v>
      </c>
      <c r="W61">
        <v>255.106009</v>
      </c>
      <c r="X61">
        <v>262.000766</v>
      </c>
      <c r="Y61">
        <v>74463.375599999999</v>
      </c>
      <c r="Z61" s="226">
        <v>53.65380828</v>
      </c>
      <c r="AA61" s="226">
        <v>62.241554903999997</v>
      </c>
      <c r="AB61" s="226">
        <v>208.61332302</v>
      </c>
      <c r="AC61" s="226" t="s">
        <v>445</v>
      </c>
      <c r="AD61" s="226">
        <v>65.811670594000006</v>
      </c>
    </row>
    <row r="62" spans="1:30" x14ac:dyDescent="0.25">
      <c r="A62">
        <v>53481</v>
      </c>
      <c r="B62">
        <v>20032000</v>
      </c>
      <c r="C62" t="s">
        <v>443</v>
      </c>
      <c r="D62">
        <v>111163</v>
      </c>
      <c r="E62" t="s">
        <v>465</v>
      </c>
      <c r="F62">
        <v>34203085</v>
      </c>
      <c r="G62">
        <v>1.83</v>
      </c>
      <c r="H62">
        <v>5.3337211346136923</v>
      </c>
      <c r="I62">
        <v>-4.8243911851858865</v>
      </c>
      <c r="J62">
        <v>-1.2993276789823067</v>
      </c>
      <c r="K62">
        <v>-6.4713276575353156</v>
      </c>
      <c r="L62">
        <v>6.1021191167376125</v>
      </c>
      <c r="M62">
        <v>-27.719999313354492</v>
      </c>
      <c r="N62">
        <v>1</v>
      </c>
      <c r="O62">
        <v>0.9329846751933194</v>
      </c>
      <c r="P62">
        <v>0.9329846751933194</v>
      </c>
      <c r="Q62">
        <v>1</v>
      </c>
      <c r="R62">
        <v>0.96533690096206171</v>
      </c>
      <c r="S62">
        <v>0.96533690096206171</v>
      </c>
      <c r="T62">
        <v>0.9329846751933194</v>
      </c>
      <c r="U62">
        <v>0.96533690096206171</v>
      </c>
      <c r="V62">
        <v>406.790663</v>
      </c>
      <c r="W62">
        <v>255.106009</v>
      </c>
      <c r="X62">
        <v>262.000766</v>
      </c>
      <c r="Y62">
        <v>74463.375599999999</v>
      </c>
      <c r="Z62" s="226">
        <v>38.004482277999998</v>
      </c>
      <c r="AA62" s="226">
        <v>43.623629721</v>
      </c>
      <c r="AB62" s="226" t="s">
        <v>444</v>
      </c>
      <c r="AC62" s="226">
        <v>187.13014109</v>
      </c>
      <c r="AD62" s="226">
        <v>36.773191607999998</v>
      </c>
    </row>
    <row r="63" spans="1:30" x14ac:dyDescent="0.25">
      <c r="A63">
        <v>53482</v>
      </c>
      <c r="B63">
        <v>20014000</v>
      </c>
      <c r="C63" t="s">
        <v>452</v>
      </c>
      <c r="D63">
        <v>111079</v>
      </c>
      <c r="E63" t="s">
        <v>464</v>
      </c>
      <c r="F63">
        <v>34203085</v>
      </c>
      <c r="G63">
        <v>1.83</v>
      </c>
      <c r="H63">
        <v>16.419997636954374</v>
      </c>
      <c r="I63">
        <v>-4.3417267380536648</v>
      </c>
      <c r="J63">
        <v>8.3007840885121258</v>
      </c>
      <c r="K63">
        <v>-16.872676704296254</v>
      </c>
      <c r="L63">
        <v>15.180676103880621</v>
      </c>
      <c r="M63">
        <v>3.6400001049041748</v>
      </c>
      <c r="N63">
        <v>1</v>
      </c>
      <c r="O63">
        <v>0.9329846751933194</v>
      </c>
      <c r="P63">
        <v>0.9329846751933194</v>
      </c>
      <c r="Q63">
        <v>1</v>
      </c>
      <c r="R63">
        <v>0.96533690096206171</v>
      </c>
      <c r="S63">
        <v>0.96533690096206171</v>
      </c>
      <c r="T63">
        <v>0.9329846751933194</v>
      </c>
      <c r="U63">
        <v>0.96533690096206171</v>
      </c>
      <c r="V63">
        <v>406.790663</v>
      </c>
      <c r="W63">
        <v>255.106009</v>
      </c>
      <c r="X63">
        <v>262.000766</v>
      </c>
      <c r="Y63">
        <v>74463.375599999999</v>
      </c>
      <c r="Z63" s="226">
        <v>14.678484629</v>
      </c>
      <c r="AA63" s="226">
        <v>13.495129793</v>
      </c>
      <c r="AB63" s="226" t="s">
        <v>444</v>
      </c>
      <c r="AC63" s="226" t="s">
        <v>445</v>
      </c>
      <c r="AD63" s="226">
        <v>13.487487897999999</v>
      </c>
    </row>
    <row r="64" spans="1:30" x14ac:dyDescent="0.25">
      <c r="A64">
        <v>53483</v>
      </c>
      <c r="B64">
        <v>20016000</v>
      </c>
      <c r="C64" t="s">
        <v>452</v>
      </c>
      <c r="D64">
        <v>111089</v>
      </c>
      <c r="E64" t="s">
        <v>464</v>
      </c>
      <c r="F64">
        <v>34203085</v>
      </c>
      <c r="G64">
        <v>1.83</v>
      </c>
      <c r="H64">
        <v>16.175938080318943</v>
      </c>
      <c r="I64">
        <v>-4.7292244850303682</v>
      </c>
      <c r="J64">
        <v>7.3156523276767143</v>
      </c>
      <c r="K64">
        <v>-16.161706887777505</v>
      </c>
      <c r="L64">
        <v>14.396103761536446</v>
      </c>
      <c r="M64">
        <v>3.6400001049041748</v>
      </c>
      <c r="N64">
        <v>1</v>
      </c>
      <c r="O64">
        <v>0.9329846751933194</v>
      </c>
      <c r="P64">
        <v>0.9329846751933194</v>
      </c>
      <c r="Q64">
        <v>1</v>
      </c>
      <c r="R64">
        <v>0.96533690096206171</v>
      </c>
      <c r="S64">
        <v>0.96533690096206171</v>
      </c>
      <c r="T64">
        <v>0.9329846751933194</v>
      </c>
      <c r="U64">
        <v>0.96533690096206171</v>
      </c>
      <c r="V64">
        <v>406.790663</v>
      </c>
      <c r="W64">
        <v>255.106009</v>
      </c>
      <c r="X64">
        <v>262.000766</v>
      </c>
      <c r="Y64">
        <v>74463.375599999999</v>
      </c>
      <c r="Z64" s="226">
        <v>15.532945364</v>
      </c>
      <c r="AA64" s="226">
        <v>13.713829626000001</v>
      </c>
      <c r="AB64" s="226" t="s">
        <v>444</v>
      </c>
      <c r="AC64" s="226" t="s">
        <v>445</v>
      </c>
      <c r="AD64" s="226">
        <v>14.124807130000001</v>
      </c>
    </row>
    <row r="65" spans="1:30" x14ac:dyDescent="0.25">
      <c r="A65">
        <v>53484</v>
      </c>
      <c r="B65">
        <v>20017000</v>
      </c>
      <c r="C65" t="s">
        <v>452</v>
      </c>
      <c r="D65">
        <v>111094</v>
      </c>
      <c r="E65" t="s">
        <v>464</v>
      </c>
      <c r="F65">
        <v>34203085</v>
      </c>
      <c r="G65">
        <v>1.83</v>
      </c>
      <c r="H65">
        <v>0.18274724685331056</v>
      </c>
      <c r="I65">
        <v>11.907113536780297</v>
      </c>
      <c r="J65">
        <v>-16.832004964365527</v>
      </c>
      <c r="K65">
        <v>9.6917507672860381</v>
      </c>
      <c r="L65">
        <v>16.92636418047946</v>
      </c>
      <c r="M65">
        <v>3.6400001049041748</v>
      </c>
      <c r="N65">
        <v>1</v>
      </c>
      <c r="O65">
        <v>0.9329846751933194</v>
      </c>
      <c r="P65">
        <v>0.9329846751933194</v>
      </c>
      <c r="Q65">
        <v>1</v>
      </c>
      <c r="R65">
        <v>0.96533690096206171</v>
      </c>
      <c r="S65">
        <v>0.96533690096206171</v>
      </c>
      <c r="T65">
        <v>0.9329846751933194</v>
      </c>
      <c r="U65">
        <v>0.96533690096206171</v>
      </c>
      <c r="V65">
        <v>406.790663</v>
      </c>
      <c r="W65">
        <v>255.106009</v>
      </c>
      <c r="X65">
        <v>262.000766</v>
      </c>
      <c r="Y65">
        <v>74463.375599999999</v>
      </c>
      <c r="Z65" s="226">
        <v>13.061495688999999</v>
      </c>
      <c r="AA65" s="226">
        <v>1301.399905</v>
      </c>
      <c r="AB65" s="226">
        <v>18.988891196000001</v>
      </c>
      <c r="AC65" s="226">
        <v>13.522494503000001</v>
      </c>
      <c r="AD65" s="226" t="s">
        <v>445</v>
      </c>
    </row>
    <row r="66" spans="1:30" x14ac:dyDescent="0.25">
      <c r="A66">
        <v>53485</v>
      </c>
      <c r="B66">
        <v>20018000</v>
      </c>
      <c r="C66" t="s">
        <v>452</v>
      </c>
      <c r="D66">
        <v>111097</v>
      </c>
      <c r="E66" t="s">
        <v>464</v>
      </c>
      <c r="F66">
        <v>34203085</v>
      </c>
      <c r="G66">
        <v>1.83</v>
      </c>
      <c r="H66">
        <v>5.5108753929891838</v>
      </c>
      <c r="I66">
        <v>2.5239478519317045</v>
      </c>
      <c r="J66">
        <v>2.2070782945912892</v>
      </c>
      <c r="K66">
        <v>-4.2593012748936188</v>
      </c>
      <c r="L66">
        <v>5.9465723681203677</v>
      </c>
      <c r="M66">
        <v>3.6400001049041748</v>
      </c>
      <c r="N66">
        <v>1</v>
      </c>
      <c r="O66">
        <v>0.9329846751933194</v>
      </c>
      <c r="P66">
        <v>0.9329846751933194</v>
      </c>
      <c r="Q66">
        <v>1</v>
      </c>
      <c r="R66">
        <v>0.96533690096206171</v>
      </c>
      <c r="S66">
        <v>0.96533690096206171</v>
      </c>
      <c r="T66">
        <v>0.9329846751933194</v>
      </c>
      <c r="U66">
        <v>0.96533690096206171</v>
      </c>
      <c r="V66">
        <v>406.790663</v>
      </c>
      <c r="W66">
        <v>255.106009</v>
      </c>
      <c r="X66">
        <v>262.000766</v>
      </c>
      <c r="Y66">
        <v>74463.375599999999</v>
      </c>
      <c r="Z66" s="226">
        <v>39.024737313000003</v>
      </c>
      <c r="AA66" s="226">
        <v>42.189145095000001</v>
      </c>
      <c r="AB66" s="226">
        <v>93.300679297000002</v>
      </c>
      <c r="AC66" s="226" t="s">
        <v>445</v>
      </c>
      <c r="AD66" s="226">
        <v>56.390328552</v>
      </c>
    </row>
    <row r="67" spans="1:30" x14ac:dyDescent="0.25">
      <c r="A67">
        <v>53486</v>
      </c>
      <c r="B67">
        <v>20015000</v>
      </c>
      <c r="C67" t="s">
        <v>452</v>
      </c>
      <c r="D67">
        <v>111084</v>
      </c>
      <c r="E67" t="s">
        <v>464</v>
      </c>
      <c r="F67">
        <v>34203085</v>
      </c>
      <c r="G67">
        <v>1.83</v>
      </c>
      <c r="H67">
        <v>4.9571176928564764</v>
      </c>
      <c r="I67">
        <v>9.6448225641544578</v>
      </c>
      <c r="J67">
        <v>-9.8353237135094336</v>
      </c>
      <c r="K67">
        <v>5.4858555672252969</v>
      </c>
      <c r="L67">
        <v>13.045098683389813</v>
      </c>
      <c r="M67">
        <v>3.6400001049041748</v>
      </c>
      <c r="N67">
        <v>1</v>
      </c>
      <c r="O67">
        <v>0.9329846751933194</v>
      </c>
      <c r="P67">
        <v>0.9329846751933194</v>
      </c>
      <c r="Q67">
        <v>1</v>
      </c>
      <c r="R67">
        <v>0.96533690096206171</v>
      </c>
      <c r="S67">
        <v>0.96533690096206171</v>
      </c>
      <c r="T67">
        <v>0.9329846751933194</v>
      </c>
      <c r="U67">
        <v>0.96533690096206171</v>
      </c>
      <c r="V67">
        <v>406.790663</v>
      </c>
      <c r="W67">
        <v>255.106009</v>
      </c>
      <c r="X67">
        <v>262.000766</v>
      </c>
      <c r="Y67">
        <v>74463.375599999999</v>
      </c>
      <c r="Z67" s="226">
        <v>17.245166459</v>
      </c>
      <c r="AA67" s="226">
        <v>47.013787788000002</v>
      </c>
      <c r="AB67" s="226">
        <v>23.677488400000001</v>
      </c>
      <c r="AC67" s="226">
        <v>23.853548971999999</v>
      </c>
      <c r="AD67" s="226" t="s">
        <v>445</v>
      </c>
    </row>
    <row r="68" spans="1:30" x14ac:dyDescent="0.25">
      <c r="A68">
        <v>53487</v>
      </c>
      <c r="B68">
        <v>20003000</v>
      </c>
      <c r="C68" t="s">
        <v>452</v>
      </c>
      <c r="D68">
        <v>111012</v>
      </c>
      <c r="E68" t="s">
        <v>464</v>
      </c>
      <c r="F68">
        <v>34203085</v>
      </c>
      <c r="G68">
        <v>1.83</v>
      </c>
      <c r="H68">
        <v>9.9386599776574389</v>
      </c>
      <c r="I68">
        <v>-3.7109473295049371</v>
      </c>
      <c r="J68">
        <v>4.4194913686840618</v>
      </c>
      <c r="K68">
        <v>-10.755535749312946</v>
      </c>
      <c r="L68">
        <v>9.4696020664269209</v>
      </c>
      <c r="M68">
        <v>3.6400001049041748</v>
      </c>
      <c r="N68">
        <v>1</v>
      </c>
      <c r="O68">
        <v>0.9329846751933194</v>
      </c>
      <c r="P68">
        <v>0.9329846751933194</v>
      </c>
      <c r="Q68">
        <v>1</v>
      </c>
      <c r="R68">
        <v>0.96533690096206171</v>
      </c>
      <c r="S68">
        <v>0.96533690096206171</v>
      </c>
      <c r="T68">
        <v>0.9329846751933194</v>
      </c>
      <c r="U68">
        <v>0.96533690096206171</v>
      </c>
      <c r="V68">
        <v>406.790663</v>
      </c>
      <c r="W68">
        <v>255.106009</v>
      </c>
      <c r="X68">
        <v>262.000766</v>
      </c>
      <c r="Y68">
        <v>74463.375599999999</v>
      </c>
      <c r="Z68" s="226">
        <v>24.134107566000001</v>
      </c>
      <c r="AA68" s="226">
        <v>22.947896143000001</v>
      </c>
      <c r="AB68" s="226" t="s">
        <v>444</v>
      </c>
      <c r="AC68" s="226" t="s">
        <v>445</v>
      </c>
      <c r="AD68" s="226">
        <v>21.727152349000001</v>
      </c>
    </row>
    <row r="69" spans="1:30" x14ac:dyDescent="0.25">
      <c r="A69">
        <v>53488</v>
      </c>
      <c r="B69">
        <v>20055006</v>
      </c>
      <c r="C69" t="s">
        <v>452</v>
      </c>
      <c r="D69">
        <v>111204</v>
      </c>
      <c r="E69" t="s">
        <v>464</v>
      </c>
      <c r="F69">
        <v>34203085</v>
      </c>
      <c r="G69">
        <v>1.83</v>
      </c>
      <c r="H69">
        <v>9.0219278280251292</v>
      </c>
      <c r="I69">
        <v>6.5139976061224978</v>
      </c>
      <c r="J69">
        <v>1.0208589092033964</v>
      </c>
      <c r="K69">
        <v>-3.691290787264391</v>
      </c>
      <c r="L69">
        <v>8.9588452927551288</v>
      </c>
      <c r="M69">
        <v>3.6400001049041748</v>
      </c>
      <c r="N69">
        <v>1</v>
      </c>
      <c r="O69">
        <v>0.9329846751933194</v>
      </c>
      <c r="P69">
        <v>0.9329846751933194</v>
      </c>
      <c r="Q69">
        <v>1</v>
      </c>
      <c r="R69">
        <v>0.96533690096206171</v>
      </c>
      <c r="S69">
        <v>0.96533690096206171</v>
      </c>
      <c r="T69">
        <v>0.9329846751933194</v>
      </c>
      <c r="U69">
        <v>0.96533690096206171</v>
      </c>
      <c r="V69">
        <v>406.790663</v>
      </c>
      <c r="W69">
        <v>255.106009</v>
      </c>
      <c r="X69">
        <v>262.000766</v>
      </c>
      <c r="Y69">
        <v>74463.375599999999</v>
      </c>
      <c r="Z69" s="226">
        <v>25.567039520000002</v>
      </c>
      <c r="AA69" s="226">
        <v>25.381279199000002</v>
      </c>
      <c r="AB69" s="226">
        <v>35.538238319999998</v>
      </c>
      <c r="AC69" s="226" t="s">
        <v>445</v>
      </c>
      <c r="AD69" s="226">
        <v>65.221469306000003</v>
      </c>
    </row>
    <row r="70" spans="1:30" x14ac:dyDescent="0.25">
      <c r="A70">
        <v>53489</v>
      </c>
      <c r="B70">
        <v>20007000</v>
      </c>
      <c r="C70" t="s">
        <v>452</v>
      </c>
      <c r="D70">
        <v>111034</v>
      </c>
      <c r="E70" t="s">
        <v>464</v>
      </c>
      <c r="F70">
        <v>34203085</v>
      </c>
      <c r="G70">
        <v>1.83</v>
      </c>
      <c r="H70">
        <v>9.2726869765951179</v>
      </c>
      <c r="I70">
        <v>-3.0917244123634475</v>
      </c>
      <c r="J70">
        <v>4.8213554711829421</v>
      </c>
      <c r="K70">
        <v>-10.385774769902243</v>
      </c>
      <c r="L70">
        <v>9.2449450342005406</v>
      </c>
      <c r="M70">
        <v>3.6400001049041748</v>
      </c>
      <c r="N70">
        <v>1</v>
      </c>
      <c r="O70">
        <v>0.9329846751933194</v>
      </c>
      <c r="P70">
        <v>0.9329846751933194</v>
      </c>
      <c r="Q70">
        <v>1</v>
      </c>
      <c r="R70">
        <v>0.96533690096206171</v>
      </c>
      <c r="S70">
        <v>0.96533690096206171</v>
      </c>
      <c r="T70">
        <v>0.9329846751933194</v>
      </c>
      <c r="U70">
        <v>0.96533690096206171</v>
      </c>
      <c r="V70">
        <v>406.790663</v>
      </c>
      <c r="W70">
        <v>255.106009</v>
      </c>
      <c r="X70">
        <v>262.000766</v>
      </c>
      <c r="Y70">
        <v>74463.375599999999</v>
      </c>
      <c r="Z70" s="226">
        <v>24.744879613999998</v>
      </c>
      <c r="AA70" s="226">
        <v>24.667856313000001</v>
      </c>
      <c r="AB70" s="226" t="s">
        <v>444</v>
      </c>
      <c r="AC70" s="226" t="s">
        <v>445</v>
      </c>
      <c r="AD70" s="226">
        <v>22.536298926000001</v>
      </c>
    </row>
    <row r="71" spans="1:30" x14ac:dyDescent="0.25">
      <c r="A71">
        <v>53490</v>
      </c>
      <c r="B71">
        <v>20004000</v>
      </c>
      <c r="C71" t="s">
        <v>452</v>
      </c>
      <c r="D71">
        <v>111018</v>
      </c>
      <c r="E71" t="s">
        <v>464</v>
      </c>
      <c r="F71">
        <v>34203085</v>
      </c>
      <c r="G71">
        <v>1.83</v>
      </c>
      <c r="H71">
        <v>2.0028335108349524</v>
      </c>
      <c r="I71">
        <v>6.7881969650682574</v>
      </c>
      <c r="J71">
        <v>-8.8352204794887417</v>
      </c>
      <c r="K71">
        <v>4.5605048367449683</v>
      </c>
      <c r="L71">
        <v>9.993190462805261</v>
      </c>
      <c r="M71">
        <v>3.6400001049041748</v>
      </c>
      <c r="N71">
        <v>1</v>
      </c>
      <c r="O71">
        <v>0.9329846751933194</v>
      </c>
      <c r="P71">
        <v>0.9329846751933194</v>
      </c>
      <c r="Q71">
        <v>1</v>
      </c>
      <c r="R71">
        <v>0.96533690096206171</v>
      </c>
      <c r="S71">
        <v>0.96533690096206171</v>
      </c>
      <c r="T71">
        <v>0.9329846751933194</v>
      </c>
      <c r="U71">
        <v>0.96533690096206171</v>
      </c>
      <c r="V71">
        <v>406.790663</v>
      </c>
      <c r="W71">
        <v>255.106009</v>
      </c>
      <c r="X71">
        <v>262.000766</v>
      </c>
      <c r="Y71">
        <v>74463.375599999999</v>
      </c>
      <c r="Z71" s="226">
        <v>22.817218118</v>
      </c>
      <c r="AA71" s="226">
        <v>117.83663602999999</v>
      </c>
      <c r="AB71" s="226">
        <v>34.062329241999997</v>
      </c>
      <c r="AC71" s="226">
        <v>26.666847719</v>
      </c>
      <c r="AD71" s="226" t="s">
        <v>445</v>
      </c>
    </row>
    <row r="72" spans="1:30" x14ac:dyDescent="0.25">
      <c r="A72">
        <v>53491</v>
      </c>
      <c r="B72">
        <v>20008000</v>
      </c>
      <c r="C72" t="s">
        <v>452</v>
      </c>
      <c r="D72">
        <v>111040</v>
      </c>
      <c r="E72" t="s">
        <v>464</v>
      </c>
      <c r="F72">
        <v>34203085</v>
      </c>
      <c r="G72">
        <v>1.83</v>
      </c>
      <c r="H72">
        <v>2.4024565751265112</v>
      </c>
      <c r="I72">
        <v>1.9603342951261318</v>
      </c>
      <c r="J72">
        <v>-2.2953272026175884</v>
      </c>
      <c r="K72">
        <v>-2.2467489630131929</v>
      </c>
      <c r="L72">
        <v>4.0967474675240041</v>
      </c>
      <c r="M72">
        <v>3.6400001049041748</v>
      </c>
      <c r="N72">
        <v>1</v>
      </c>
      <c r="O72">
        <v>0.9329846751933194</v>
      </c>
      <c r="P72">
        <v>0.9329846751933194</v>
      </c>
      <c r="Q72">
        <v>1</v>
      </c>
      <c r="R72">
        <v>0.96533690096206171</v>
      </c>
      <c r="S72">
        <v>0.96533690096206171</v>
      </c>
      <c r="T72">
        <v>0.9329846751933194</v>
      </c>
      <c r="U72">
        <v>0.96533690096206171</v>
      </c>
      <c r="V72">
        <v>406.790663</v>
      </c>
      <c r="W72">
        <v>255.106009</v>
      </c>
      <c r="X72">
        <v>262.000766</v>
      </c>
      <c r="Y72">
        <v>74463.375599999999</v>
      </c>
      <c r="Z72" s="226">
        <v>57.097307397000002</v>
      </c>
      <c r="AA72" s="226">
        <v>98.069427273000002</v>
      </c>
      <c r="AB72" s="226">
        <v>120.41296387</v>
      </c>
      <c r="AC72" s="226">
        <v>105.49579688999999</v>
      </c>
      <c r="AD72" s="226">
        <v>107.7984032</v>
      </c>
    </row>
    <row r="73" spans="1:30" x14ac:dyDescent="0.25">
      <c r="A73">
        <v>53492</v>
      </c>
      <c r="B73">
        <v>20011000</v>
      </c>
      <c r="C73" t="s">
        <v>452</v>
      </c>
      <c r="D73">
        <v>111060</v>
      </c>
      <c r="E73" t="s">
        <v>464</v>
      </c>
      <c r="F73">
        <v>34203085</v>
      </c>
      <c r="G73">
        <v>1.83</v>
      </c>
      <c r="H73">
        <v>12.822562965739854</v>
      </c>
      <c r="I73">
        <v>-4.6297949039700645</v>
      </c>
      <c r="J73">
        <v>5.4022987575538739</v>
      </c>
      <c r="K73">
        <v>-13.2513838073701</v>
      </c>
      <c r="L73">
        <v>11.65383224359605</v>
      </c>
      <c r="M73">
        <v>3.6400001049041748</v>
      </c>
      <c r="N73">
        <v>1</v>
      </c>
      <c r="O73">
        <v>0.9329846751933194</v>
      </c>
      <c r="P73">
        <v>0.9329846751933194</v>
      </c>
      <c r="Q73">
        <v>1</v>
      </c>
      <c r="R73">
        <v>0.96533690096206171</v>
      </c>
      <c r="S73">
        <v>0.96533690096206171</v>
      </c>
      <c r="T73">
        <v>0.9329846751933194</v>
      </c>
      <c r="U73">
        <v>0.96533690096206171</v>
      </c>
      <c r="V73">
        <v>406.790663</v>
      </c>
      <c r="W73">
        <v>255.106009</v>
      </c>
      <c r="X73">
        <v>262.000766</v>
      </c>
      <c r="Y73">
        <v>74463.375599999999</v>
      </c>
      <c r="Z73" s="226">
        <v>19.423324445999999</v>
      </c>
      <c r="AA73" s="226">
        <v>17.561811517999999</v>
      </c>
      <c r="AB73" s="226" t="s">
        <v>444</v>
      </c>
      <c r="AC73" s="226" t="s">
        <v>445</v>
      </c>
      <c r="AD73" s="226">
        <v>17.446579098000001</v>
      </c>
    </row>
    <row r="74" spans="1:30" x14ac:dyDescent="0.25">
      <c r="A74">
        <v>53493</v>
      </c>
      <c r="B74">
        <v>20021000</v>
      </c>
      <c r="C74" t="s">
        <v>452</v>
      </c>
      <c r="D74">
        <v>111112</v>
      </c>
      <c r="E74" t="s">
        <v>464</v>
      </c>
      <c r="F74">
        <v>34203085</v>
      </c>
      <c r="G74">
        <v>1.83</v>
      </c>
      <c r="H74">
        <v>5.2767620550990433</v>
      </c>
      <c r="I74">
        <v>2.4719705670727214</v>
      </c>
      <c r="J74">
        <v>1.8896611121157865</v>
      </c>
      <c r="K74">
        <v>-3.9884045771213112</v>
      </c>
      <c r="L74">
        <v>5.6551530745778216</v>
      </c>
      <c r="M74">
        <v>3.6400001049041748</v>
      </c>
      <c r="N74">
        <v>1</v>
      </c>
      <c r="O74">
        <v>0.9329846751933194</v>
      </c>
      <c r="P74">
        <v>0.9329846751933194</v>
      </c>
      <c r="Q74">
        <v>1</v>
      </c>
      <c r="R74">
        <v>0.96533690096206171</v>
      </c>
      <c r="S74">
        <v>0.96533690096206171</v>
      </c>
      <c r="T74">
        <v>0.9329846751933194</v>
      </c>
      <c r="U74">
        <v>0.96533690096206171</v>
      </c>
      <c r="V74">
        <v>406.790663</v>
      </c>
      <c r="W74">
        <v>255.106009</v>
      </c>
      <c r="X74">
        <v>262.000766</v>
      </c>
      <c r="Y74">
        <v>74463.375599999999</v>
      </c>
      <c r="Z74" s="226">
        <v>41.087277534000002</v>
      </c>
      <c r="AA74" s="226">
        <v>44.105311639999996</v>
      </c>
      <c r="AB74" s="226">
        <v>95.283507626000002</v>
      </c>
      <c r="AC74" s="226" t="s">
        <v>445</v>
      </c>
      <c r="AD74" s="226">
        <v>60.288340949000002</v>
      </c>
    </row>
    <row r="75" spans="1:30" x14ac:dyDescent="0.25">
      <c r="A75">
        <v>53494</v>
      </c>
      <c r="B75">
        <v>20019000</v>
      </c>
      <c r="C75" t="s">
        <v>452</v>
      </c>
      <c r="D75">
        <v>111102</v>
      </c>
      <c r="E75" t="s">
        <v>464</v>
      </c>
      <c r="F75">
        <v>34203085</v>
      </c>
      <c r="G75">
        <v>1.83</v>
      </c>
      <c r="H75">
        <v>4.2610924921165969</v>
      </c>
      <c r="I75">
        <v>1.5873121246571484</v>
      </c>
      <c r="J75">
        <v>1.5788676154141068</v>
      </c>
      <c r="K75">
        <v>-3.6161480775396635</v>
      </c>
      <c r="L75">
        <v>4.6315808925427309</v>
      </c>
      <c r="M75">
        <v>3.6400001049041748</v>
      </c>
      <c r="N75">
        <v>1</v>
      </c>
      <c r="O75">
        <v>0.9329846751933194</v>
      </c>
      <c r="P75">
        <v>0.9329846751933194</v>
      </c>
      <c r="Q75">
        <v>1</v>
      </c>
      <c r="R75">
        <v>0.96533690096206171</v>
      </c>
      <c r="S75">
        <v>0.96533690096206171</v>
      </c>
      <c r="T75">
        <v>0.9329846751933194</v>
      </c>
      <c r="U75">
        <v>0.96533690096206171</v>
      </c>
      <c r="V75">
        <v>406.790663</v>
      </c>
      <c r="W75">
        <v>255.106009</v>
      </c>
      <c r="X75">
        <v>262.000766</v>
      </c>
      <c r="Y75">
        <v>74463.375599999999</v>
      </c>
      <c r="Z75" s="226">
        <v>50.388500485999998</v>
      </c>
      <c r="AA75" s="226">
        <v>54.856566686999997</v>
      </c>
      <c r="AB75" s="226">
        <v>148.94530266000001</v>
      </c>
      <c r="AC75" s="226" t="s">
        <v>445</v>
      </c>
      <c r="AD75" s="226">
        <v>66.597535921000002</v>
      </c>
    </row>
    <row r="76" spans="1:30" x14ac:dyDescent="0.25">
      <c r="A76">
        <v>53495</v>
      </c>
      <c r="B76">
        <v>20020000</v>
      </c>
      <c r="C76" t="s">
        <v>452</v>
      </c>
      <c r="D76">
        <v>111107</v>
      </c>
      <c r="E76" t="s">
        <v>464</v>
      </c>
      <c r="F76">
        <v>34203085</v>
      </c>
      <c r="G76">
        <v>1.83</v>
      </c>
      <c r="H76">
        <v>4.5612857025932358</v>
      </c>
      <c r="I76">
        <v>1.8860289756243405</v>
      </c>
      <c r="J76">
        <v>1.6324807470177256</v>
      </c>
      <c r="K76">
        <v>-3.682342152507188</v>
      </c>
      <c r="L76">
        <v>4.9164819745842774</v>
      </c>
      <c r="M76">
        <v>3.6400001049041748</v>
      </c>
      <c r="N76">
        <v>1</v>
      </c>
      <c r="O76">
        <v>0.9329846751933194</v>
      </c>
      <c r="P76">
        <v>0.9329846751933194</v>
      </c>
      <c r="Q76">
        <v>1</v>
      </c>
      <c r="R76">
        <v>0.96533690096206171</v>
      </c>
      <c r="S76">
        <v>0.96533690096206171</v>
      </c>
      <c r="T76">
        <v>0.9329846751933194</v>
      </c>
      <c r="U76">
        <v>0.96533690096206171</v>
      </c>
      <c r="V76">
        <v>406.790663</v>
      </c>
      <c r="W76">
        <v>255.106009</v>
      </c>
      <c r="X76">
        <v>262.000766</v>
      </c>
      <c r="Y76">
        <v>74463.375599999999</v>
      </c>
      <c r="Z76" s="226">
        <v>47.410631459000001</v>
      </c>
      <c r="AA76" s="226">
        <v>51.180462366</v>
      </c>
      <c r="AB76" s="226">
        <v>125.19636285</v>
      </c>
      <c r="AC76" s="226" t="s">
        <v>445</v>
      </c>
      <c r="AD76" s="226">
        <v>65.382397247</v>
      </c>
    </row>
    <row r="77" spans="1:30" x14ac:dyDescent="0.25">
      <c r="A77">
        <v>53496</v>
      </c>
      <c r="B77">
        <v>20032000</v>
      </c>
      <c r="C77" t="s">
        <v>452</v>
      </c>
      <c r="D77">
        <v>111162</v>
      </c>
      <c r="E77" t="s">
        <v>464</v>
      </c>
      <c r="F77">
        <v>34203085</v>
      </c>
      <c r="G77">
        <v>1.83</v>
      </c>
      <c r="H77">
        <v>5.4432761338722715</v>
      </c>
      <c r="I77">
        <v>-4.9938977442603045</v>
      </c>
      <c r="J77">
        <v>-0.48117299522711537</v>
      </c>
      <c r="K77">
        <v>-5.5749237952763036</v>
      </c>
      <c r="L77">
        <v>5.7114253808113116</v>
      </c>
      <c r="M77">
        <v>3.6400001049041748</v>
      </c>
      <c r="N77">
        <v>1</v>
      </c>
      <c r="O77">
        <v>0.9329846751933194</v>
      </c>
      <c r="P77">
        <v>0.9329846751933194</v>
      </c>
      <c r="Q77">
        <v>1</v>
      </c>
      <c r="R77">
        <v>0.96533690096206171</v>
      </c>
      <c r="S77">
        <v>0.96533690096206171</v>
      </c>
      <c r="T77">
        <v>0.9329846751933194</v>
      </c>
      <c r="U77">
        <v>0.96533690096206171</v>
      </c>
      <c r="V77">
        <v>406.790663</v>
      </c>
      <c r="W77">
        <v>255.106009</v>
      </c>
      <c r="X77">
        <v>262.000766</v>
      </c>
      <c r="Y77">
        <v>74463.375599999999</v>
      </c>
      <c r="Z77" s="226">
        <v>40.672609037999997</v>
      </c>
      <c r="AA77" s="226">
        <v>42.725504841999999</v>
      </c>
      <c r="AB77" s="226" t="s">
        <v>444</v>
      </c>
      <c r="AC77" s="226">
        <v>507.01416952</v>
      </c>
      <c r="AD77" s="226">
        <v>42.846823479999998</v>
      </c>
    </row>
    <row r="78" spans="1:30" x14ac:dyDescent="0.25">
      <c r="A78">
        <v>53497</v>
      </c>
      <c r="B78">
        <v>20013000</v>
      </c>
      <c r="C78" t="s">
        <v>451</v>
      </c>
      <c r="D78">
        <v>111073</v>
      </c>
      <c r="E78" t="s">
        <v>466</v>
      </c>
      <c r="F78">
        <v>34203085</v>
      </c>
      <c r="G78">
        <v>1.83</v>
      </c>
      <c r="H78">
        <v>20.764353837540671</v>
      </c>
      <c r="I78">
        <v>-15.143035870913149</v>
      </c>
      <c r="J78">
        <v>2.0029789588748246</v>
      </c>
      <c r="K78">
        <v>-20.127769987102347</v>
      </c>
      <c r="L78">
        <v>19.86750621138674</v>
      </c>
      <c r="M78">
        <v>9.75</v>
      </c>
      <c r="N78">
        <v>1</v>
      </c>
      <c r="O78">
        <v>0.9329846751933194</v>
      </c>
      <c r="P78">
        <v>0.9329846751933194</v>
      </c>
      <c r="Q78">
        <v>1</v>
      </c>
      <c r="R78">
        <v>0.96533690096206171</v>
      </c>
      <c r="S78">
        <v>0.96533690096206171</v>
      </c>
      <c r="T78">
        <v>0.9329846751933194</v>
      </c>
      <c r="U78">
        <v>0.96533690096206171</v>
      </c>
      <c r="V78">
        <v>406.790663</v>
      </c>
      <c r="W78">
        <v>255.106009</v>
      </c>
      <c r="X78">
        <v>262.000766</v>
      </c>
      <c r="Y78">
        <v>74463.375599999999</v>
      </c>
      <c r="Z78" s="226">
        <v>10.979862717</v>
      </c>
      <c r="AA78" s="226">
        <v>10.462432146999999</v>
      </c>
      <c r="AB78" s="226" t="s">
        <v>444</v>
      </c>
      <c r="AC78" s="226" t="s">
        <v>445</v>
      </c>
      <c r="AD78" s="226">
        <v>11.144549530999999</v>
      </c>
    </row>
    <row r="79" spans="1:30" x14ac:dyDescent="0.25">
      <c r="A79">
        <v>53498</v>
      </c>
      <c r="B79">
        <v>20012000</v>
      </c>
      <c r="C79" t="s">
        <v>451</v>
      </c>
      <c r="D79">
        <v>111066</v>
      </c>
      <c r="E79" t="s">
        <v>466</v>
      </c>
      <c r="F79">
        <v>34203085</v>
      </c>
      <c r="G79">
        <v>1.83</v>
      </c>
      <c r="H79">
        <v>-1.2331200248332488</v>
      </c>
      <c r="I79">
        <v>6.7427572292253597</v>
      </c>
      <c r="J79">
        <v>-10.287565637030992</v>
      </c>
      <c r="K79">
        <v>4.33480445361268</v>
      </c>
      <c r="L79">
        <v>9.7311717502886168</v>
      </c>
      <c r="M79">
        <v>9.75</v>
      </c>
      <c r="N79">
        <v>1</v>
      </c>
      <c r="O79">
        <v>0.9329846751933194</v>
      </c>
      <c r="P79">
        <v>0.9329846751933194</v>
      </c>
      <c r="Q79">
        <v>1</v>
      </c>
      <c r="R79">
        <v>0.96533690096206171</v>
      </c>
      <c r="S79">
        <v>0.96533690096206171</v>
      </c>
      <c r="T79">
        <v>0.9329846751933194</v>
      </c>
      <c r="U79">
        <v>0.96533690096206171</v>
      </c>
      <c r="V79">
        <v>406.790663</v>
      </c>
      <c r="W79">
        <v>255.106009</v>
      </c>
      <c r="X79">
        <v>262.000766</v>
      </c>
      <c r="Y79">
        <v>74463.375599999999</v>
      </c>
      <c r="Z79" s="226">
        <v>23.458513635999999</v>
      </c>
      <c r="AA79" s="226" t="s">
        <v>444</v>
      </c>
      <c r="AB79" s="226">
        <v>34.298615812000001</v>
      </c>
      <c r="AC79" s="226">
        <v>22.760985658999999</v>
      </c>
      <c r="AD79" s="226" t="s">
        <v>445</v>
      </c>
    </row>
    <row r="80" spans="1:30" x14ac:dyDescent="0.25">
      <c r="A80">
        <v>53499</v>
      </c>
      <c r="B80">
        <v>20057006</v>
      </c>
      <c r="C80" t="s">
        <v>451</v>
      </c>
      <c r="D80">
        <v>111210</v>
      </c>
      <c r="E80" t="s">
        <v>466</v>
      </c>
      <c r="F80">
        <v>34203085</v>
      </c>
      <c r="G80">
        <v>1.83</v>
      </c>
      <c r="H80">
        <v>6.9008461378683226</v>
      </c>
      <c r="I80">
        <v>1.5825613600836039</v>
      </c>
      <c r="J80">
        <v>2.4576449838247072</v>
      </c>
      <c r="K80">
        <v>-5.4705789609928859</v>
      </c>
      <c r="L80">
        <v>6.463020229282388</v>
      </c>
      <c r="M80">
        <v>9.75</v>
      </c>
      <c r="N80">
        <v>1</v>
      </c>
      <c r="O80">
        <v>0.9329846751933194</v>
      </c>
      <c r="P80">
        <v>0.9329846751933194</v>
      </c>
      <c r="Q80">
        <v>1</v>
      </c>
      <c r="R80">
        <v>0.96533690096206171</v>
      </c>
      <c r="S80">
        <v>0.96533690096206171</v>
      </c>
      <c r="T80">
        <v>0.9329846751933194</v>
      </c>
      <c r="U80">
        <v>0.96533690096206171</v>
      </c>
      <c r="V80">
        <v>406.790663</v>
      </c>
      <c r="W80">
        <v>255.106009</v>
      </c>
      <c r="X80">
        <v>262.000766</v>
      </c>
      <c r="Y80">
        <v>74463.375599999999</v>
      </c>
      <c r="Z80" s="226">
        <v>35.826435398000001</v>
      </c>
      <c r="AA80" s="226">
        <v>33.489972995999999</v>
      </c>
      <c r="AB80" s="226">
        <v>149.39543044000001</v>
      </c>
      <c r="AC80" s="226" t="s">
        <v>445</v>
      </c>
      <c r="AD80" s="226">
        <v>43.683149866000001</v>
      </c>
    </row>
    <row r="81" spans="1:30" x14ac:dyDescent="0.25">
      <c r="A81">
        <v>53500</v>
      </c>
      <c r="B81">
        <v>20024000</v>
      </c>
      <c r="C81" t="s">
        <v>451</v>
      </c>
      <c r="D81">
        <v>111128</v>
      </c>
      <c r="E81" t="s">
        <v>466</v>
      </c>
      <c r="F81">
        <v>34203085</v>
      </c>
      <c r="G81">
        <v>1.83</v>
      </c>
      <c r="H81">
        <v>8.2841455663881582</v>
      </c>
      <c r="I81">
        <v>-7.229147177389331</v>
      </c>
      <c r="J81">
        <v>-6.3851694653685405</v>
      </c>
      <c r="K81">
        <v>-11.420525304547082</v>
      </c>
      <c r="L81">
        <v>12.739960598827432</v>
      </c>
      <c r="M81">
        <v>9.75</v>
      </c>
      <c r="N81">
        <v>1</v>
      </c>
      <c r="O81">
        <v>0.9329846751933194</v>
      </c>
      <c r="P81">
        <v>0.9329846751933194</v>
      </c>
      <c r="Q81">
        <v>1</v>
      </c>
      <c r="R81">
        <v>0.96533690096206171</v>
      </c>
      <c r="S81">
        <v>0.96533690096206171</v>
      </c>
      <c r="T81">
        <v>0.9329846751933194</v>
      </c>
      <c r="U81">
        <v>0.96533690096206171</v>
      </c>
      <c r="V81">
        <v>406.790663</v>
      </c>
      <c r="W81">
        <v>255.106009</v>
      </c>
      <c r="X81">
        <v>262.000766</v>
      </c>
      <c r="Y81">
        <v>74463.375599999999</v>
      </c>
      <c r="Z81" s="226">
        <v>17.682161149999999</v>
      </c>
      <c r="AA81" s="226">
        <v>27.730784007</v>
      </c>
      <c r="AB81" s="226" t="s">
        <v>444</v>
      </c>
      <c r="AC81" s="226">
        <v>37.282883624999997</v>
      </c>
      <c r="AD81" s="226">
        <v>20.403805257999998</v>
      </c>
    </row>
    <row r="82" spans="1:30" x14ac:dyDescent="0.25">
      <c r="A82">
        <v>53501</v>
      </c>
      <c r="B82">
        <v>20022000</v>
      </c>
      <c r="C82" t="s">
        <v>451</v>
      </c>
      <c r="D82">
        <v>111121</v>
      </c>
      <c r="E82" t="s">
        <v>466</v>
      </c>
      <c r="F82">
        <v>34203085</v>
      </c>
      <c r="G82">
        <v>1.83</v>
      </c>
      <c r="H82">
        <v>2.4607047499892163</v>
      </c>
      <c r="I82">
        <v>-0.9586338319111648</v>
      </c>
      <c r="J82">
        <v>0.1194194354190995</v>
      </c>
      <c r="K82">
        <v>-4.4410770646712239</v>
      </c>
      <c r="L82">
        <v>4.0489077793703547</v>
      </c>
      <c r="M82">
        <v>9.75</v>
      </c>
      <c r="N82">
        <v>1</v>
      </c>
      <c r="O82">
        <v>0.9329846751933194</v>
      </c>
      <c r="P82">
        <v>0.9329846751933194</v>
      </c>
      <c r="Q82">
        <v>1</v>
      </c>
      <c r="R82">
        <v>0.96533690096206171</v>
      </c>
      <c r="S82">
        <v>0.96533690096206171</v>
      </c>
      <c r="T82">
        <v>0.9329846751933194</v>
      </c>
      <c r="U82">
        <v>0.96533690096206171</v>
      </c>
      <c r="V82">
        <v>406.790663</v>
      </c>
      <c r="W82">
        <v>255.106009</v>
      </c>
      <c r="X82">
        <v>262.000766</v>
      </c>
      <c r="Y82">
        <v>74463.375599999999</v>
      </c>
      <c r="Z82" s="226">
        <v>57.783753525000002</v>
      </c>
      <c r="AA82" s="226">
        <v>95.724321333999995</v>
      </c>
      <c r="AB82" s="226" t="s">
        <v>444</v>
      </c>
      <c r="AC82" s="226" t="s">
        <v>445</v>
      </c>
      <c r="AD82" s="226">
        <v>54.041310025999998</v>
      </c>
    </row>
    <row r="83" spans="1:30" x14ac:dyDescent="0.25">
      <c r="A83">
        <v>53502</v>
      </c>
      <c r="B83">
        <v>20026000</v>
      </c>
      <c r="C83" t="s">
        <v>451</v>
      </c>
      <c r="D83">
        <v>111136</v>
      </c>
      <c r="E83" t="s">
        <v>466</v>
      </c>
      <c r="F83">
        <v>34203085</v>
      </c>
      <c r="G83">
        <v>1.83</v>
      </c>
      <c r="H83">
        <v>11.300293032710208</v>
      </c>
      <c r="I83">
        <v>6.6012006504031948</v>
      </c>
      <c r="J83">
        <v>5.8619124180493856</v>
      </c>
      <c r="K83">
        <v>-7.1790025713432382</v>
      </c>
      <c r="L83">
        <v>11.938739712899459</v>
      </c>
      <c r="M83">
        <v>9.75</v>
      </c>
      <c r="N83">
        <v>1</v>
      </c>
      <c r="O83">
        <v>0.9329846751933194</v>
      </c>
      <c r="P83">
        <v>0.9329846751933194</v>
      </c>
      <c r="Q83">
        <v>1</v>
      </c>
      <c r="R83">
        <v>0.96533690096206171</v>
      </c>
      <c r="S83">
        <v>0.96533690096206171</v>
      </c>
      <c r="T83">
        <v>0.9329846751933194</v>
      </c>
      <c r="U83">
        <v>0.96533690096206171</v>
      </c>
      <c r="V83">
        <v>406.790663</v>
      </c>
      <c r="W83">
        <v>255.106009</v>
      </c>
      <c r="X83">
        <v>262.000766</v>
      </c>
      <c r="Y83">
        <v>74463.375599999999</v>
      </c>
      <c r="Z83" s="226">
        <v>18.935939862000001</v>
      </c>
      <c r="AA83" s="226">
        <v>20.062285399</v>
      </c>
      <c r="AB83" s="226">
        <v>35.055561640000001</v>
      </c>
      <c r="AC83" s="226" t="s">
        <v>445</v>
      </c>
      <c r="AD83" s="226">
        <v>33.049674330000002</v>
      </c>
    </row>
    <row r="84" spans="1:30" x14ac:dyDescent="0.25">
      <c r="A84">
        <v>53503</v>
      </c>
      <c r="B84">
        <v>20028000</v>
      </c>
      <c r="C84" t="s">
        <v>451</v>
      </c>
      <c r="D84">
        <v>111143</v>
      </c>
      <c r="E84" t="s">
        <v>466</v>
      </c>
      <c r="F84">
        <v>34203085</v>
      </c>
      <c r="G84">
        <v>1.83</v>
      </c>
      <c r="H84">
        <v>8.9789705136724631</v>
      </c>
      <c r="I84">
        <v>3.1173642219492743</v>
      </c>
      <c r="J84">
        <v>8.4525751858007805</v>
      </c>
      <c r="K84">
        <v>-8.638417839817965</v>
      </c>
      <c r="L84">
        <v>10.5484584576727</v>
      </c>
      <c r="M84">
        <v>9.75</v>
      </c>
      <c r="N84">
        <v>1</v>
      </c>
      <c r="O84">
        <v>0.9329846751933194</v>
      </c>
      <c r="P84">
        <v>0.9329846751933194</v>
      </c>
      <c r="Q84">
        <v>1</v>
      </c>
      <c r="R84">
        <v>0.96533690096206171</v>
      </c>
      <c r="S84">
        <v>0.96533690096206171</v>
      </c>
      <c r="T84">
        <v>0.9329846751933194</v>
      </c>
      <c r="U84">
        <v>0.96533690096206171</v>
      </c>
      <c r="V84">
        <v>406.790663</v>
      </c>
      <c r="W84">
        <v>255.106009</v>
      </c>
      <c r="X84">
        <v>262.000766</v>
      </c>
      <c r="Y84">
        <v>74463.375599999999</v>
      </c>
      <c r="Z84" s="226">
        <v>21.563486210000001</v>
      </c>
      <c r="AA84" s="226">
        <v>25.507492878000001</v>
      </c>
      <c r="AB84" s="226">
        <v>75.349755755000004</v>
      </c>
      <c r="AC84" s="226" t="s">
        <v>445</v>
      </c>
      <c r="AD84" s="226">
        <v>27.297160903999998</v>
      </c>
    </row>
    <row r="85" spans="1:30" x14ac:dyDescent="0.25">
      <c r="A85">
        <v>53504</v>
      </c>
      <c r="B85">
        <v>20032000</v>
      </c>
      <c r="C85" t="s">
        <v>451</v>
      </c>
      <c r="D85">
        <v>111164</v>
      </c>
      <c r="E85" t="s">
        <v>466</v>
      </c>
      <c r="F85">
        <v>34203085</v>
      </c>
      <c r="G85">
        <v>1.83</v>
      </c>
      <c r="H85">
        <v>5.4716944862035843</v>
      </c>
      <c r="I85">
        <v>-5.0097386903341823</v>
      </c>
      <c r="J85">
        <v>-0.32456148048799116</v>
      </c>
      <c r="K85">
        <v>-5.4321546666071461</v>
      </c>
      <c r="L85">
        <v>5.6529642123045578</v>
      </c>
      <c r="M85">
        <v>9.75</v>
      </c>
      <c r="N85">
        <v>1</v>
      </c>
      <c r="O85">
        <v>0.9329846751933194</v>
      </c>
      <c r="P85">
        <v>0.9329846751933194</v>
      </c>
      <c r="Q85">
        <v>1</v>
      </c>
      <c r="R85">
        <v>0.96533690096206171</v>
      </c>
      <c r="S85">
        <v>0.96533690096206171</v>
      </c>
      <c r="T85">
        <v>0.9329846751933194</v>
      </c>
      <c r="U85">
        <v>0.96533690096206171</v>
      </c>
      <c r="V85">
        <v>406.790663</v>
      </c>
      <c r="W85">
        <v>255.106009</v>
      </c>
      <c r="X85">
        <v>262.000766</v>
      </c>
      <c r="Y85">
        <v>74463.375599999999</v>
      </c>
      <c r="Z85" s="226">
        <v>41.103573984999997</v>
      </c>
      <c r="AA85" s="226">
        <v>42.498407585999999</v>
      </c>
      <c r="AB85" s="226" t="s">
        <v>444</v>
      </c>
      <c r="AC85" s="226">
        <v>752.14759841</v>
      </c>
      <c r="AD85" s="226">
        <v>43.999215702000001</v>
      </c>
    </row>
    <row r="86" spans="1:30" x14ac:dyDescent="0.25">
      <c r="A86">
        <v>53505</v>
      </c>
      <c r="B86">
        <v>20036000</v>
      </c>
      <c r="C86" t="s">
        <v>451</v>
      </c>
      <c r="D86">
        <v>111184</v>
      </c>
      <c r="E86" t="s">
        <v>466</v>
      </c>
      <c r="F86">
        <v>34203085</v>
      </c>
      <c r="G86">
        <v>1.83</v>
      </c>
      <c r="H86">
        <v>8.4008670771580665</v>
      </c>
      <c r="I86">
        <v>-5.1186903486449964</v>
      </c>
      <c r="J86">
        <v>1.3636690423284055</v>
      </c>
      <c r="K86">
        <v>-7.6941819446780597</v>
      </c>
      <c r="L86">
        <v>7.8142312417524922</v>
      </c>
      <c r="M86">
        <v>9.75</v>
      </c>
      <c r="N86">
        <v>1</v>
      </c>
      <c r="O86">
        <v>0.9329846751933194</v>
      </c>
      <c r="P86">
        <v>0.9329846751933194</v>
      </c>
      <c r="Q86">
        <v>1</v>
      </c>
      <c r="R86">
        <v>0.96533690096206171</v>
      </c>
      <c r="S86">
        <v>0.96533690096206171</v>
      </c>
      <c r="T86">
        <v>0.9329846751933194</v>
      </c>
      <c r="U86">
        <v>0.96533690096206171</v>
      </c>
      <c r="V86">
        <v>406.790663</v>
      </c>
      <c r="W86">
        <v>255.106009</v>
      </c>
      <c r="X86">
        <v>262.000766</v>
      </c>
      <c r="Y86">
        <v>74463.375599999999</v>
      </c>
      <c r="Z86" s="226">
        <v>29.458530030999999</v>
      </c>
      <c r="AA86" s="226">
        <v>27.331598960000001</v>
      </c>
      <c r="AB86" s="226" t="s">
        <v>444</v>
      </c>
      <c r="AC86" s="226" t="s">
        <v>445</v>
      </c>
      <c r="AD86" s="226">
        <v>30.769810140000001</v>
      </c>
    </row>
    <row r="87" spans="1:30" x14ac:dyDescent="0.25">
      <c r="A87">
        <v>53506</v>
      </c>
      <c r="B87">
        <v>20033000</v>
      </c>
      <c r="C87" t="s">
        <v>451</v>
      </c>
      <c r="D87">
        <v>111169</v>
      </c>
      <c r="E87" t="s">
        <v>466</v>
      </c>
      <c r="F87">
        <v>34203085</v>
      </c>
      <c r="G87">
        <v>1.83</v>
      </c>
      <c r="H87">
        <v>9.5697988534281357</v>
      </c>
      <c r="I87">
        <v>-8.6147813629145258</v>
      </c>
      <c r="J87">
        <v>-1.2264217476511163</v>
      </c>
      <c r="K87">
        <v>-9.0221422276118783</v>
      </c>
      <c r="L87">
        <v>10.245974750463812</v>
      </c>
      <c r="M87">
        <v>9.75</v>
      </c>
      <c r="N87">
        <v>1</v>
      </c>
      <c r="O87">
        <v>0.9329846751933194</v>
      </c>
      <c r="P87">
        <v>0.9329846751933194</v>
      </c>
      <c r="Q87">
        <v>1</v>
      </c>
      <c r="R87">
        <v>0.96533690096206171</v>
      </c>
      <c r="S87">
        <v>0.96533690096206171</v>
      </c>
      <c r="T87">
        <v>0.9329846751933194</v>
      </c>
      <c r="U87">
        <v>0.96533690096206171</v>
      </c>
      <c r="V87">
        <v>406.790663</v>
      </c>
      <c r="W87">
        <v>255.106009</v>
      </c>
      <c r="X87">
        <v>262.000766</v>
      </c>
      <c r="Y87">
        <v>74463.375599999999</v>
      </c>
      <c r="Z87" s="226">
        <v>22.229609944</v>
      </c>
      <c r="AA87" s="226">
        <v>23.870950852</v>
      </c>
      <c r="AB87" s="226" t="s">
        <v>444</v>
      </c>
      <c r="AC87" s="226">
        <v>198.31373529000001</v>
      </c>
      <c r="AD87" s="226">
        <v>26.093642884000001</v>
      </c>
    </row>
    <row r="88" spans="1:30" x14ac:dyDescent="0.25">
      <c r="A88">
        <v>53507</v>
      </c>
      <c r="B88">
        <v>20035000</v>
      </c>
      <c r="C88" t="s">
        <v>451</v>
      </c>
      <c r="D88">
        <v>111179</v>
      </c>
      <c r="E88" t="s">
        <v>466</v>
      </c>
      <c r="F88">
        <v>34203085</v>
      </c>
      <c r="G88">
        <v>1.83</v>
      </c>
      <c r="H88">
        <v>7.3074715335341933</v>
      </c>
      <c r="I88">
        <v>-4.3202147575608567</v>
      </c>
      <c r="J88">
        <v>1.4054957539508197</v>
      </c>
      <c r="K88">
        <v>-6.614829985604521</v>
      </c>
      <c r="L88">
        <v>6.7214208044783392</v>
      </c>
      <c r="M88">
        <v>9.75</v>
      </c>
      <c r="N88">
        <v>1</v>
      </c>
      <c r="O88">
        <v>0.9329846751933194</v>
      </c>
      <c r="P88">
        <v>0.9329846751933194</v>
      </c>
      <c r="Q88">
        <v>1</v>
      </c>
      <c r="R88">
        <v>0.96533690096206171</v>
      </c>
      <c r="S88">
        <v>0.96533690096206171</v>
      </c>
      <c r="T88">
        <v>0.9329846751933194</v>
      </c>
      <c r="U88">
        <v>0.96533690096206171</v>
      </c>
      <c r="V88">
        <v>406.790663</v>
      </c>
      <c r="W88">
        <v>255.106009</v>
      </c>
      <c r="X88">
        <v>262.000766</v>
      </c>
      <c r="Y88">
        <v>74463.375599999999</v>
      </c>
      <c r="Z88" s="226">
        <v>34.410667457000002</v>
      </c>
      <c r="AA88" s="226">
        <v>31.570773058</v>
      </c>
      <c r="AB88" s="226" t="s">
        <v>444</v>
      </c>
      <c r="AC88" s="226" t="s">
        <v>445</v>
      </c>
      <c r="AD88" s="226">
        <v>35.953738811000001</v>
      </c>
    </row>
    <row r="89" spans="1:30" x14ac:dyDescent="0.25">
      <c r="A89">
        <v>53508</v>
      </c>
      <c r="B89">
        <v>20034000</v>
      </c>
      <c r="C89" t="s">
        <v>451</v>
      </c>
      <c r="D89">
        <v>111174</v>
      </c>
      <c r="E89" t="s">
        <v>466</v>
      </c>
      <c r="F89">
        <v>34203085</v>
      </c>
      <c r="G89">
        <v>1.83</v>
      </c>
      <c r="H89">
        <v>5.2781792160166452</v>
      </c>
      <c r="I89">
        <v>1.1466398543030834</v>
      </c>
      <c r="J89">
        <v>4.8389215626246473</v>
      </c>
      <c r="K89">
        <v>-4.7244532582435959</v>
      </c>
      <c r="L89">
        <v>5.3913263394945767</v>
      </c>
      <c r="M89">
        <v>9.75</v>
      </c>
      <c r="N89">
        <v>1</v>
      </c>
      <c r="O89">
        <v>0.9329846751933194</v>
      </c>
      <c r="P89">
        <v>0.9329846751933194</v>
      </c>
      <c r="Q89">
        <v>1</v>
      </c>
      <c r="R89">
        <v>0.96533690096206171</v>
      </c>
      <c r="S89">
        <v>0.96533690096206171</v>
      </c>
      <c r="T89">
        <v>0.9329846751933194</v>
      </c>
      <c r="U89">
        <v>0.96533690096206171</v>
      </c>
      <c r="V89">
        <v>406.790663</v>
      </c>
      <c r="W89">
        <v>255.106009</v>
      </c>
      <c r="X89">
        <v>262.000766</v>
      </c>
      <c r="Y89">
        <v>74463.375599999999</v>
      </c>
      <c r="Z89" s="226">
        <v>43.146835482999997</v>
      </c>
      <c r="AA89" s="226">
        <v>44.093201122000004</v>
      </c>
      <c r="AB89" s="226">
        <v>206.57171142999999</v>
      </c>
      <c r="AC89" s="226" t="s">
        <v>445</v>
      </c>
      <c r="AD89" s="226">
        <v>50.739891624999998</v>
      </c>
    </row>
    <row r="90" spans="1:30" x14ac:dyDescent="0.25">
      <c r="A90">
        <v>53509</v>
      </c>
      <c r="B90">
        <v>20013000</v>
      </c>
      <c r="C90" t="s">
        <v>455</v>
      </c>
      <c r="D90">
        <v>111071</v>
      </c>
      <c r="E90" t="s">
        <v>469</v>
      </c>
      <c r="F90">
        <v>34203085</v>
      </c>
      <c r="G90">
        <v>1.83</v>
      </c>
      <c r="H90">
        <v>20.786851430430143</v>
      </c>
      <c r="I90">
        <v>-14.973149969389999</v>
      </c>
      <c r="J90">
        <v>2.2457587353673345</v>
      </c>
      <c r="K90">
        <v>-20.071173062535514</v>
      </c>
      <c r="L90">
        <v>19.788106122622416</v>
      </c>
      <c r="M90">
        <v>20.610000610351563</v>
      </c>
      <c r="N90">
        <v>1</v>
      </c>
      <c r="O90">
        <v>0.9329846751933194</v>
      </c>
      <c r="P90">
        <v>0.9329846751933194</v>
      </c>
      <c r="Q90">
        <v>1</v>
      </c>
      <c r="R90">
        <v>0.96533690096206171</v>
      </c>
      <c r="S90">
        <v>0.96533690096206171</v>
      </c>
      <c r="T90">
        <v>0.9329846751933194</v>
      </c>
      <c r="U90">
        <v>0.96533690096206171</v>
      </c>
      <c r="V90">
        <v>406.790663</v>
      </c>
      <c r="W90">
        <v>255.106009</v>
      </c>
      <c r="X90">
        <v>262.000766</v>
      </c>
      <c r="Y90">
        <v>74463.375599999999</v>
      </c>
      <c r="Z90" s="226">
        <v>11.027932106</v>
      </c>
      <c r="AA90" s="226">
        <v>10.450026365999999</v>
      </c>
      <c r="AB90" s="226" t="s">
        <v>444</v>
      </c>
      <c r="AC90" s="226" t="s">
        <v>445</v>
      </c>
      <c r="AD90" s="226">
        <v>11.178794871999999</v>
      </c>
    </row>
    <row r="91" spans="1:30" x14ac:dyDescent="0.25">
      <c r="A91">
        <v>53510</v>
      </c>
      <c r="B91">
        <v>20012000</v>
      </c>
      <c r="C91" t="s">
        <v>455</v>
      </c>
      <c r="D91">
        <v>111064</v>
      </c>
      <c r="E91" t="s">
        <v>469</v>
      </c>
      <c r="F91">
        <v>34203085</v>
      </c>
      <c r="G91">
        <v>1.83</v>
      </c>
      <c r="H91">
        <v>-0.99929815016105128</v>
      </c>
      <c r="I91">
        <v>6.6843823572889285</v>
      </c>
      <c r="J91">
        <v>-10.256110504338118</v>
      </c>
      <c r="K91">
        <v>4.6196626439393746</v>
      </c>
      <c r="L91">
        <v>9.7959647004695451</v>
      </c>
      <c r="M91">
        <v>20.610000610351563</v>
      </c>
      <c r="N91">
        <v>1</v>
      </c>
      <c r="O91">
        <v>0.9329846751933194</v>
      </c>
      <c r="P91">
        <v>0.9329846751933194</v>
      </c>
      <c r="Q91">
        <v>1</v>
      </c>
      <c r="R91">
        <v>0.96533690096206171</v>
      </c>
      <c r="S91">
        <v>0.96533690096206171</v>
      </c>
      <c r="T91">
        <v>0.9329846751933194</v>
      </c>
      <c r="U91">
        <v>0.96533690096206171</v>
      </c>
      <c r="V91">
        <v>406.790663</v>
      </c>
      <c r="W91">
        <v>255.106009</v>
      </c>
      <c r="X91">
        <v>262.000766</v>
      </c>
      <c r="Y91">
        <v>74463.375599999999</v>
      </c>
      <c r="Z91" s="226">
        <v>23.296738935</v>
      </c>
      <c r="AA91" s="226" t="s">
        <v>444</v>
      </c>
      <c r="AB91" s="226">
        <v>34.606879472999999</v>
      </c>
      <c r="AC91" s="226">
        <v>22.833859772</v>
      </c>
      <c r="AD91" s="226" t="s">
        <v>445</v>
      </c>
    </row>
    <row r="92" spans="1:30" x14ac:dyDescent="0.25">
      <c r="A92">
        <v>53511</v>
      </c>
      <c r="B92">
        <v>20014000</v>
      </c>
      <c r="C92" t="s">
        <v>455</v>
      </c>
      <c r="D92">
        <v>111077</v>
      </c>
      <c r="E92" t="s">
        <v>469</v>
      </c>
      <c r="F92">
        <v>34203085</v>
      </c>
      <c r="G92">
        <v>1.83</v>
      </c>
      <c r="H92">
        <v>16.474394228078591</v>
      </c>
      <c r="I92">
        <v>-3.9443611412426374</v>
      </c>
      <c r="J92">
        <v>8.6966953827209252</v>
      </c>
      <c r="K92">
        <v>-16.916631925017192</v>
      </c>
      <c r="L92">
        <v>15.335002563574303</v>
      </c>
      <c r="M92">
        <v>20.610000610351563</v>
      </c>
      <c r="N92">
        <v>1</v>
      </c>
      <c r="O92">
        <v>0.9329846751933194</v>
      </c>
      <c r="P92">
        <v>0.9329846751933194</v>
      </c>
      <c r="Q92">
        <v>1</v>
      </c>
      <c r="R92">
        <v>0.96533690096206171</v>
      </c>
      <c r="S92">
        <v>0.96533690096206171</v>
      </c>
      <c r="T92">
        <v>0.9329846751933194</v>
      </c>
      <c r="U92">
        <v>0.96533690096206171</v>
      </c>
      <c r="V92">
        <v>406.790663</v>
      </c>
      <c r="W92">
        <v>255.106009</v>
      </c>
      <c r="X92">
        <v>262.000766</v>
      </c>
      <c r="Y92">
        <v>74463.375599999999</v>
      </c>
      <c r="Z92" s="226">
        <v>14.520701477999999</v>
      </c>
      <c r="AA92" s="226">
        <v>13.447268510000001</v>
      </c>
      <c r="AB92" s="226" t="s">
        <v>444</v>
      </c>
      <c r="AC92" s="226" t="s">
        <v>445</v>
      </c>
      <c r="AD92" s="226">
        <v>13.449844428</v>
      </c>
    </row>
    <row r="93" spans="1:30" x14ac:dyDescent="0.25">
      <c r="A93">
        <v>53512</v>
      </c>
      <c r="B93">
        <v>20016000</v>
      </c>
      <c r="C93" t="s">
        <v>455</v>
      </c>
      <c r="D93">
        <v>111087</v>
      </c>
      <c r="E93" t="s">
        <v>469</v>
      </c>
      <c r="F93">
        <v>34203085</v>
      </c>
      <c r="G93">
        <v>1.83</v>
      </c>
      <c r="H93">
        <v>16.230141213682369</v>
      </c>
      <c r="I93">
        <v>-4.3353217037665335</v>
      </c>
      <c r="J93">
        <v>7.7117570796463015</v>
      </c>
      <c r="K93">
        <v>-16.202199292951256</v>
      </c>
      <c r="L93">
        <v>14.531572842281967</v>
      </c>
      <c r="M93">
        <v>20.610000610351563</v>
      </c>
      <c r="N93">
        <v>1</v>
      </c>
      <c r="O93">
        <v>0.9329846751933194</v>
      </c>
      <c r="P93">
        <v>0.9329846751933194</v>
      </c>
      <c r="Q93">
        <v>1</v>
      </c>
      <c r="R93">
        <v>0.96533690096206171</v>
      </c>
      <c r="S93">
        <v>0.96533690096206171</v>
      </c>
      <c r="T93">
        <v>0.9329846751933194</v>
      </c>
      <c r="U93">
        <v>0.96533690096206171</v>
      </c>
      <c r="V93">
        <v>406.790663</v>
      </c>
      <c r="W93">
        <v>255.106009</v>
      </c>
      <c r="X93">
        <v>262.000766</v>
      </c>
      <c r="Y93">
        <v>74463.375599999999</v>
      </c>
      <c r="Z93" s="226">
        <v>15.378818696</v>
      </c>
      <c r="AA93" s="226">
        <v>13.664690455000001</v>
      </c>
      <c r="AB93" s="226" t="s">
        <v>444</v>
      </c>
      <c r="AC93" s="226" t="s">
        <v>445</v>
      </c>
      <c r="AD93" s="226">
        <v>14.087007334000001</v>
      </c>
    </row>
    <row r="94" spans="1:30" x14ac:dyDescent="0.25">
      <c r="A94">
        <v>53513</v>
      </c>
      <c r="B94">
        <v>20017000</v>
      </c>
      <c r="C94" t="s">
        <v>455</v>
      </c>
      <c r="D94">
        <v>111092</v>
      </c>
      <c r="E94" t="s">
        <v>469</v>
      </c>
      <c r="F94">
        <v>34203085</v>
      </c>
      <c r="G94">
        <v>1.83</v>
      </c>
      <c r="H94">
        <v>0.57713669689033953</v>
      </c>
      <c r="I94">
        <v>11.88407435654821</v>
      </c>
      <c r="J94">
        <v>-16.776086854777979</v>
      </c>
      <c r="K94">
        <v>10.068199997899779</v>
      </c>
      <c r="L94">
        <v>17.073920446455887</v>
      </c>
      <c r="M94">
        <v>20.610000610351563</v>
      </c>
      <c r="N94">
        <v>1</v>
      </c>
      <c r="O94">
        <v>0.9329846751933194</v>
      </c>
      <c r="P94">
        <v>0.9329846751933194</v>
      </c>
      <c r="Q94">
        <v>1</v>
      </c>
      <c r="R94">
        <v>0.96533690096206171</v>
      </c>
      <c r="S94">
        <v>0.96533690096206171</v>
      </c>
      <c r="T94">
        <v>0.9329846751933194</v>
      </c>
      <c r="U94">
        <v>0.96533690096206171</v>
      </c>
      <c r="V94">
        <v>406.790663</v>
      </c>
      <c r="W94">
        <v>255.106009</v>
      </c>
      <c r="X94">
        <v>262.000766</v>
      </c>
      <c r="Y94">
        <v>74463.375599999999</v>
      </c>
      <c r="Z94" s="226">
        <v>12.939973405</v>
      </c>
      <c r="AA94" s="226">
        <v>411.39796088000003</v>
      </c>
      <c r="AB94" s="226">
        <v>19.027642861</v>
      </c>
      <c r="AC94" s="226">
        <v>13.570900931000001</v>
      </c>
      <c r="AD94" s="226" t="s">
        <v>445</v>
      </c>
    </row>
    <row r="95" spans="1:30" x14ac:dyDescent="0.25">
      <c r="A95">
        <v>53514</v>
      </c>
      <c r="B95">
        <v>20015000</v>
      </c>
      <c r="C95" t="s">
        <v>455</v>
      </c>
      <c r="D95">
        <v>111082</v>
      </c>
      <c r="E95" t="s">
        <v>469</v>
      </c>
      <c r="F95">
        <v>34203085</v>
      </c>
      <c r="G95">
        <v>1.83</v>
      </c>
      <c r="H95">
        <v>5.350944897235836</v>
      </c>
      <c r="I95">
        <v>10.033734656371131</v>
      </c>
      <c r="J95">
        <v>-9.7788442958773203</v>
      </c>
      <c r="K95">
        <v>5.45035472357013</v>
      </c>
      <c r="L95">
        <v>13.292325038545329</v>
      </c>
      <c r="M95">
        <v>20.610000610351563</v>
      </c>
      <c r="N95">
        <v>1</v>
      </c>
      <c r="O95">
        <v>0.9329846751933194</v>
      </c>
      <c r="P95">
        <v>0.9329846751933194</v>
      </c>
      <c r="Q95">
        <v>1</v>
      </c>
      <c r="R95">
        <v>0.96533690096206171</v>
      </c>
      <c r="S95">
        <v>0.96533690096206171</v>
      </c>
      <c r="T95">
        <v>0.9329846751933194</v>
      </c>
      <c r="U95">
        <v>0.96533690096206171</v>
      </c>
      <c r="V95">
        <v>406.790663</v>
      </c>
      <c r="W95">
        <v>255.106009</v>
      </c>
      <c r="X95">
        <v>262.000766</v>
      </c>
      <c r="Y95">
        <v>74463.375599999999</v>
      </c>
      <c r="Z95" s="226">
        <v>16.905821311</v>
      </c>
      <c r="AA95" s="226">
        <v>43.479994003999998</v>
      </c>
      <c r="AB95" s="226">
        <v>22.720977790999999</v>
      </c>
      <c r="AC95" s="226">
        <v>23.997094970999999</v>
      </c>
      <c r="AD95" s="226" t="s">
        <v>445</v>
      </c>
    </row>
    <row r="96" spans="1:30" x14ac:dyDescent="0.25">
      <c r="A96">
        <v>53515</v>
      </c>
      <c r="B96">
        <v>20002000</v>
      </c>
      <c r="C96" t="s">
        <v>455</v>
      </c>
      <c r="D96">
        <v>111007</v>
      </c>
      <c r="E96" t="s">
        <v>469</v>
      </c>
      <c r="F96">
        <v>34203085</v>
      </c>
      <c r="G96">
        <v>1.83</v>
      </c>
      <c r="H96">
        <v>-1.4007940757235917</v>
      </c>
      <c r="I96">
        <v>6.8244794195369636</v>
      </c>
      <c r="J96">
        <v>-10.406201569396455</v>
      </c>
      <c r="K96">
        <v>4.3436735275785736</v>
      </c>
      <c r="L96">
        <v>9.7824551608140133</v>
      </c>
      <c r="M96">
        <v>20.610000610351563</v>
      </c>
      <c r="N96">
        <v>1</v>
      </c>
      <c r="O96">
        <v>0.9329846751933194</v>
      </c>
      <c r="P96">
        <v>0.9329846751933194</v>
      </c>
      <c r="Q96">
        <v>1</v>
      </c>
      <c r="R96">
        <v>0.96533690096206171</v>
      </c>
      <c r="S96">
        <v>0.96533690096206171</v>
      </c>
      <c r="T96">
        <v>0.9329846751933194</v>
      </c>
      <c r="U96">
        <v>0.96533690096206171</v>
      </c>
      <c r="V96">
        <v>406.790663</v>
      </c>
      <c r="W96">
        <v>255.106009</v>
      </c>
      <c r="X96">
        <v>262.000766</v>
      </c>
      <c r="Y96">
        <v>74463.375599999999</v>
      </c>
      <c r="Z96" s="226">
        <v>23.330292655000001</v>
      </c>
      <c r="AA96" s="226" t="s">
        <v>444</v>
      </c>
      <c r="AB96" s="226">
        <v>33.875919805000002</v>
      </c>
      <c r="AC96" s="226">
        <v>22.49009847</v>
      </c>
      <c r="AD96" s="226" t="s">
        <v>445</v>
      </c>
    </row>
    <row r="97" spans="1:30" x14ac:dyDescent="0.25">
      <c r="A97">
        <v>53516</v>
      </c>
      <c r="B97">
        <v>20001000</v>
      </c>
      <c r="C97" t="s">
        <v>455</v>
      </c>
      <c r="D97">
        <v>111002</v>
      </c>
      <c r="E97" t="s">
        <v>469</v>
      </c>
      <c r="F97">
        <v>34203085</v>
      </c>
      <c r="G97">
        <v>1.83</v>
      </c>
      <c r="H97">
        <v>17.33613160567818</v>
      </c>
      <c r="I97">
        <v>-5.0618988881039542</v>
      </c>
      <c r="J97">
        <v>7.4761576644444272</v>
      </c>
      <c r="K97">
        <v>-17.12530621081666</v>
      </c>
      <c r="L97">
        <v>15.24110025115939</v>
      </c>
      <c r="M97">
        <v>20.610000610351563</v>
      </c>
      <c r="N97">
        <v>1</v>
      </c>
      <c r="O97">
        <v>0.9329846751933194</v>
      </c>
      <c r="P97">
        <v>0.9329846751933194</v>
      </c>
      <c r="Q97">
        <v>1</v>
      </c>
      <c r="R97">
        <v>0.96533690096206171</v>
      </c>
      <c r="S97">
        <v>0.96533690096206171</v>
      </c>
      <c r="T97">
        <v>0.9329846751933194</v>
      </c>
      <c r="U97">
        <v>0.96533690096206171</v>
      </c>
      <c r="V97">
        <v>406.790663</v>
      </c>
      <c r="W97">
        <v>255.106009</v>
      </c>
      <c r="X97">
        <v>262.000766</v>
      </c>
      <c r="Y97">
        <v>74463.375599999999</v>
      </c>
      <c r="Z97" s="226">
        <v>14.616326448000001</v>
      </c>
      <c r="AA97" s="226">
        <v>12.729129564000001</v>
      </c>
      <c r="AB97" s="226" t="s">
        <v>444</v>
      </c>
      <c r="AC97" s="226" t="s">
        <v>445</v>
      </c>
      <c r="AD97" s="226">
        <v>13.273771024</v>
      </c>
    </row>
    <row r="98" spans="1:30" x14ac:dyDescent="0.25">
      <c r="A98">
        <v>53517</v>
      </c>
      <c r="B98">
        <v>20006000</v>
      </c>
      <c r="C98" t="s">
        <v>455</v>
      </c>
      <c r="D98">
        <v>111029</v>
      </c>
      <c r="E98" t="s">
        <v>469</v>
      </c>
      <c r="F98">
        <v>34203085</v>
      </c>
      <c r="G98">
        <v>1.83</v>
      </c>
      <c r="H98">
        <v>3.7846638248569464</v>
      </c>
      <c r="I98">
        <v>6.6944310232984181</v>
      </c>
      <c r="J98">
        <v>-6.4915780880166922</v>
      </c>
      <c r="K98">
        <v>2.8290278994057942</v>
      </c>
      <c r="L98">
        <v>9.0048446056491489</v>
      </c>
      <c r="M98">
        <v>20.610000610351563</v>
      </c>
      <c r="N98">
        <v>1</v>
      </c>
      <c r="O98">
        <v>0.9329846751933194</v>
      </c>
      <c r="P98">
        <v>0.9329846751933194</v>
      </c>
      <c r="Q98">
        <v>1</v>
      </c>
      <c r="R98">
        <v>0.96533690096206171</v>
      </c>
      <c r="S98">
        <v>0.96533690096206171</v>
      </c>
      <c r="T98">
        <v>0.9329846751933194</v>
      </c>
      <c r="U98">
        <v>0.96533690096206171</v>
      </c>
      <c r="V98">
        <v>406.790663</v>
      </c>
      <c r="W98">
        <v>255.106009</v>
      </c>
      <c r="X98">
        <v>262.000766</v>
      </c>
      <c r="Y98">
        <v>74463.375599999999</v>
      </c>
      <c r="Z98" s="226">
        <v>25.431327509999999</v>
      </c>
      <c r="AA98" s="226">
        <v>61.888015412000001</v>
      </c>
      <c r="AB98" s="226">
        <v>34.553431818</v>
      </c>
      <c r="AC98" s="226">
        <v>36.655358411999998</v>
      </c>
      <c r="AD98" s="226" t="s">
        <v>445</v>
      </c>
    </row>
    <row r="99" spans="1:30" x14ac:dyDescent="0.25">
      <c r="A99">
        <v>53518</v>
      </c>
      <c r="B99">
        <v>20005000</v>
      </c>
      <c r="C99" t="s">
        <v>455</v>
      </c>
      <c r="D99">
        <v>111024</v>
      </c>
      <c r="E99" t="s">
        <v>469</v>
      </c>
      <c r="F99">
        <v>34203085</v>
      </c>
      <c r="G99">
        <v>1.83</v>
      </c>
      <c r="H99">
        <v>18.270757317325955</v>
      </c>
      <c r="I99">
        <v>-4.5605484918824768</v>
      </c>
      <c r="J99">
        <v>9.0392963597602041</v>
      </c>
      <c r="K99">
        <v>-18.372917368803179</v>
      </c>
      <c r="L99">
        <v>16.57454665829011</v>
      </c>
      <c r="M99">
        <v>20.610000610351563</v>
      </c>
      <c r="N99">
        <v>1</v>
      </c>
      <c r="O99">
        <v>0.9329846751933194</v>
      </c>
      <c r="P99">
        <v>0.9329846751933194</v>
      </c>
      <c r="Q99">
        <v>1</v>
      </c>
      <c r="R99">
        <v>0.96533690096206171</v>
      </c>
      <c r="S99">
        <v>0.96533690096206171</v>
      </c>
      <c r="T99">
        <v>0.9329846751933194</v>
      </c>
      <c r="U99">
        <v>0.96533690096206171</v>
      </c>
      <c r="V99">
        <v>406.790663</v>
      </c>
      <c r="W99">
        <v>255.106009</v>
      </c>
      <c r="X99">
        <v>262.000766</v>
      </c>
      <c r="Y99">
        <v>74463.375599999999</v>
      </c>
      <c r="Z99" s="226">
        <v>13.359970252</v>
      </c>
      <c r="AA99" s="226">
        <v>12.026827121</v>
      </c>
      <c r="AB99" s="226" t="s">
        <v>444</v>
      </c>
      <c r="AC99" s="226" t="s">
        <v>445</v>
      </c>
      <c r="AD99" s="226">
        <v>12.304511998000001</v>
      </c>
    </row>
    <row r="100" spans="1:30" x14ac:dyDescent="0.25">
      <c r="A100">
        <v>53519</v>
      </c>
      <c r="B100">
        <v>20010000</v>
      </c>
      <c r="C100" t="s">
        <v>455</v>
      </c>
      <c r="D100">
        <v>111054</v>
      </c>
      <c r="E100" t="s">
        <v>469</v>
      </c>
      <c r="F100">
        <v>34203085</v>
      </c>
      <c r="G100">
        <v>1.83</v>
      </c>
      <c r="H100">
        <v>-2.8931328826310221</v>
      </c>
      <c r="I100">
        <v>2.6180019138876407</v>
      </c>
      <c r="J100">
        <v>-7.7126585479411034</v>
      </c>
      <c r="K100">
        <v>-5.0858059976068519</v>
      </c>
      <c r="L100">
        <v>6.7851525963234964</v>
      </c>
      <c r="M100">
        <v>20.610000610351563</v>
      </c>
      <c r="N100">
        <v>1</v>
      </c>
      <c r="O100">
        <v>0.9329846751933194</v>
      </c>
      <c r="P100">
        <v>0.9329846751933194</v>
      </c>
      <c r="Q100">
        <v>1</v>
      </c>
      <c r="R100">
        <v>0.96533690096206171</v>
      </c>
      <c r="S100">
        <v>0.96533690096206171</v>
      </c>
      <c r="T100">
        <v>0.9329846751933194</v>
      </c>
      <c r="U100">
        <v>0.96533690096206171</v>
      </c>
      <c r="V100">
        <v>406.790663</v>
      </c>
      <c r="W100">
        <v>255.106009</v>
      </c>
      <c r="X100">
        <v>262.000766</v>
      </c>
      <c r="Y100">
        <v>74463.375599999999</v>
      </c>
      <c r="Z100" s="226">
        <v>34.078061040999998</v>
      </c>
      <c r="AA100" s="226" t="s">
        <v>444</v>
      </c>
      <c r="AB100" s="226">
        <v>89.912842991000005</v>
      </c>
      <c r="AC100" s="226">
        <v>30.693701730000001</v>
      </c>
      <c r="AD100" s="226">
        <v>47.063709013</v>
      </c>
    </row>
    <row r="101" spans="1:30" x14ac:dyDescent="0.25">
      <c r="A101">
        <v>53520</v>
      </c>
      <c r="B101">
        <v>20009000</v>
      </c>
      <c r="C101" t="s">
        <v>455</v>
      </c>
      <c r="D101">
        <v>111047</v>
      </c>
      <c r="E101" t="s">
        <v>469</v>
      </c>
      <c r="F101">
        <v>34203085</v>
      </c>
      <c r="G101">
        <v>1.83</v>
      </c>
      <c r="H101">
        <v>11.284974745238713</v>
      </c>
      <c r="I101">
        <v>-4.9461544194143716</v>
      </c>
      <c r="J101">
        <v>2.5211728026088567</v>
      </c>
      <c r="K101">
        <v>-10.896827136927543</v>
      </c>
      <c r="L101">
        <v>10.25942929188308</v>
      </c>
      <c r="M101">
        <v>20.610000610351563</v>
      </c>
      <c r="N101">
        <v>1</v>
      </c>
      <c r="O101">
        <v>0.9329846751933194</v>
      </c>
      <c r="P101">
        <v>0.9329846751933194</v>
      </c>
      <c r="Q101">
        <v>1</v>
      </c>
      <c r="R101">
        <v>0.96533690096206171</v>
      </c>
      <c r="S101">
        <v>0.96533690096206171</v>
      </c>
      <c r="T101">
        <v>0.9329846751933194</v>
      </c>
      <c r="U101">
        <v>0.96533690096206171</v>
      </c>
      <c r="V101">
        <v>406.790663</v>
      </c>
      <c r="W101">
        <v>255.106009</v>
      </c>
      <c r="X101">
        <v>262.000766</v>
      </c>
      <c r="Y101">
        <v>74463.375599999999</v>
      </c>
      <c r="Z101" s="226">
        <v>22.199145895000001</v>
      </c>
      <c r="AA101" s="226">
        <v>20.090875462</v>
      </c>
      <c r="AB101" s="226" t="s">
        <v>444</v>
      </c>
      <c r="AC101" s="226" t="s">
        <v>445</v>
      </c>
      <c r="AD101" s="226">
        <v>21.432465570000002</v>
      </c>
    </row>
    <row r="102" spans="1:30" x14ac:dyDescent="0.25">
      <c r="A102">
        <v>53521</v>
      </c>
      <c r="B102">
        <v>21001000</v>
      </c>
      <c r="C102" t="s">
        <v>455</v>
      </c>
      <c r="D102">
        <v>111229</v>
      </c>
      <c r="E102" t="s">
        <v>469</v>
      </c>
      <c r="F102">
        <v>34203085</v>
      </c>
      <c r="G102">
        <v>1.83</v>
      </c>
      <c r="H102">
        <v>6.3927800237395891</v>
      </c>
      <c r="I102">
        <v>-5.9448579766925906</v>
      </c>
      <c r="J102">
        <v>-1.3975140031432067</v>
      </c>
      <c r="K102">
        <v>-6.1882499376038949</v>
      </c>
      <c r="L102">
        <v>7.1946745839926818</v>
      </c>
      <c r="M102">
        <v>20.610000610351563</v>
      </c>
      <c r="N102">
        <v>1</v>
      </c>
      <c r="O102">
        <v>0.9329846751933194</v>
      </c>
      <c r="P102">
        <v>0.9329846751933194</v>
      </c>
      <c r="Q102">
        <v>1</v>
      </c>
      <c r="R102">
        <v>0.96533690096206171</v>
      </c>
      <c r="S102">
        <v>0.96533690096206171</v>
      </c>
      <c r="T102">
        <v>0.9329846751933194</v>
      </c>
      <c r="U102">
        <v>0.96533690096206171</v>
      </c>
      <c r="V102">
        <v>406.790663</v>
      </c>
      <c r="W102">
        <v>255.106009</v>
      </c>
      <c r="X102">
        <v>262.000766</v>
      </c>
      <c r="Y102">
        <v>74463.375599999999</v>
      </c>
      <c r="Z102" s="226">
        <v>32.081412393000001</v>
      </c>
      <c r="AA102" s="226">
        <v>36.231063177999999</v>
      </c>
      <c r="AB102" s="226" t="s">
        <v>444</v>
      </c>
      <c r="AC102" s="226">
        <v>173.91252252999999</v>
      </c>
      <c r="AD102" s="226">
        <v>38.501103225000001</v>
      </c>
    </row>
    <row r="103" spans="1:30" x14ac:dyDescent="0.25">
      <c r="A103">
        <v>53522</v>
      </c>
      <c r="B103">
        <v>26001000</v>
      </c>
      <c r="C103" t="s">
        <v>455</v>
      </c>
      <c r="D103">
        <v>111247</v>
      </c>
      <c r="E103" t="s">
        <v>469</v>
      </c>
      <c r="F103">
        <v>34203085</v>
      </c>
      <c r="G103">
        <v>1.83</v>
      </c>
      <c r="H103">
        <v>6.3128158539989228</v>
      </c>
      <c r="I103">
        <v>-5.5998237046198263</v>
      </c>
      <c r="J103">
        <v>-1.1233000947176899</v>
      </c>
      <c r="K103">
        <v>-6.1355344093040847</v>
      </c>
      <c r="L103">
        <v>6.9436387720901287</v>
      </c>
      <c r="M103">
        <v>20.610000610351563</v>
      </c>
      <c r="N103">
        <v>1</v>
      </c>
      <c r="O103">
        <v>0.9329846751933194</v>
      </c>
      <c r="P103">
        <v>0.9329846751933194</v>
      </c>
      <c r="Q103">
        <v>1</v>
      </c>
      <c r="R103">
        <v>0.96533690096206171</v>
      </c>
      <c r="S103">
        <v>0.96533690096206171</v>
      </c>
      <c r="T103">
        <v>0.9329846751933194</v>
      </c>
      <c r="U103">
        <v>0.96533690096206171</v>
      </c>
      <c r="V103">
        <v>406.790663</v>
      </c>
      <c r="W103">
        <v>255.106009</v>
      </c>
      <c r="X103">
        <v>262.000766</v>
      </c>
      <c r="Y103">
        <v>74463.375599999999</v>
      </c>
      <c r="Z103" s="226">
        <v>33.277416316999997</v>
      </c>
      <c r="AA103" s="226">
        <v>36.702667470999998</v>
      </c>
      <c r="AB103" s="226" t="s">
        <v>444</v>
      </c>
      <c r="AC103" s="226">
        <v>216.61121602</v>
      </c>
      <c r="AD103" s="226">
        <v>38.840490373000002</v>
      </c>
    </row>
    <row r="104" spans="1:30" x14ac:dyDescent="0.25">
      <c r="A104">
        <v>53523</v>
      </c>
      <c r="B104">
        <v>20024000</v>
      </c>
      <c r="C104" t="s">
        <v>455</v>
      </c>
      <c r="D104">
        <v>111127</v>
      </c>
      <c r="E104" t="s">
        <v>469</v>
      </c>
      <c r="F104">
        <v>34203085</v>
      </c>
      <c r="G104">
        <v>1.83</v>
      </c>
      <c r="H104">
        <v>8.3078063040918693</v>
      </c>
      <c r="I104">
        <v>-7.2970723890567619</v>
      </c>
      <c r="J104">
        <v>-6.1435527397153704</v>
      </c>
      <c r="K104">
        <v>-11.126116318497582</v>
      </c>
      <c r="L104">
        <v>12.562581864780283</v>
      </c>
      <c r="M104">
        <v>20.610000610351563</v>
      </c>
      <c r="N104">
        <v>1</v>
      </c>
      <c r="O104">
        <v>0.9329846751933194</v>
      </c>
      <c r="P104">
        <v>0.9329846751933194</v>
      </c>
      <c r="Q104">
        <v>1</v>
      </c>
      <c r="R104">
        <v>0.96533690096206171</v>
      </c>
      <c r="S104">
        <v>0.96533690096206171</v>
      </c>
      <c r="T104">
        <v>0.9329846751933194</v>
      </c>
      <c r="U104">
        <v>0.96533690096206171</v>
      </c>
      <c r="V104">
        <v>406.790663</v>
      </c>
      <c r="W104">
        <v>255.106009</v>
      </c>
      <c r="X104">
        <v>262.000766</v>
      </c>
      <c r="Y104">
        <v>74463.375599999999</v>
      </c>
      <c r="Z104" s="226">
        <v>17.945945945999998</v>
      </c>
      <c r="AA104" s="226">
        <v>27.648958368999999</v>
      </c>
      <c r="AB104" s="226" t="s">
        <v>444</v>
      </c>
      <c r="AC104" s="226">
        <v>38.788492085999998</v>
      </c>
      <c r="AD104" s="226">
        <v>20.970172931</v>
      </c>
    </row>
    <row r="105" spans="1:30" x14ac:dyDescent="0.25">
      <c r="A105">
        <v>53524</v>
      </c>
      <c r="B105">
        <v>20022000</v>
      </c>
      <c r="C105" t="s">
        <v>455</v>
      </c>
      <c r="D105">
        <v>111118</v>
      </c>
      <c r="E105" t="s">
        <v>469</v>
      </c>
      <c r="F105">
        <v>34203085</v>
      </c>
      <c r="G105">
        <v>1.83</v>
      </c>
      <c r="H105">
        <v>2.5022146728511396</v>
      </c>
      <c r="I105">
        <v>-0.82138754803352376</v>
      </c>
      <c r="J105">
        <v>0.3431869145099975</v>
      </c>
      <c r="K105">
        <v>-4.351840489888037</v>
      </c>
      <c r="L105">
        <v>4.0056930331813589</v>
      </c>
      <c r="M105">
        <v>20.610000610351563</v>
      </c>
      <c r="N105">
        <v>1</v>
      </c>
      <c r="O105">
        <v>0.9329846751933194</v>
      </c>
      <c r="P105">
        <v>0.9329846751933194</v>
      </c>
      <c r="Q105">
        <v>1</v>
      </c>
      <c r="R105">
        <v>0.96533690096206171</v>
      </c>
      <c r="S105">
        <v>0.96533690096206171</v>
      </c>
      <c r="T105">
        <v>0.9329846751933194</v>
      </c>
      <c r="U105">
        <v>0.96533690096206171</v>
      </c>
      <c r="V105">
        <v>406.790663</v>
      </c>
      <c r="W105">
        <v>255.106009</v>
      </c>
      <c r="X105">
        <v>262.000766</v>
      </c>
      <c r="Y105">
        <v>74463.375599999999</v>
      </c>
      <c r="Z105" s="226">
        <v>58.417932172</v>
      </c>
      <c r="AA105" s="226">
        <v>94.119735141000007</v>
      </c>
      <c r="AB105" s="226" t="s">
        <v>444</v>
      </c>
      <c r="AC105" s="226" t="s">
        <v>445</v>
      </c>
      <c r="AD105" s="226">
        <v>55.169958465999997</v>
      </c>
    </row>
    <row r="106" spans="1:30" x14ac:dyDescent="0.25">
      <c r="A106">
        <v>53525</v>
      </c>
      <c r="B106">
        <v>20026000</v>
      </c>
      <c r="C106" t="s">
        <v>455</v>
      </c>
      <c r="D106">
        <v>111133</v>
      </c>
      <c r="E106" t="s">
        <v>469</v>
      </c>
      <c r="F106">
        <v>34203085</v>
      </c>
      <c r="G106">
        <v>1.83</v>
      </c>
      <c r="H106">
        <v>11.538324205539636</v>
      </c>
      <c r="I106">
        <v>6.8507758564594941</v>
      </c>
      <c r="J106">
        <v>5.8891586797436233</v>
      </c>
      <c r="K106">
        <v>-7.2020948861678669</v>
      </c>
      <c r="L106">
        <v>12.172474285434287</v>
      </c>
      <c r="M106">
        <v>20.610000610351563</v>
      </c>
      <c r="N106">
        <v>1</v>
      </c>
      <c r="O106">
        <v>0.9329846751933194</v>
      </c>
      <c r="P106">
        <v>0.9329846751933194</v>
      </c>
      <c r="Q106">
        <v>1</v>
      </c>
      <c r="R106">
        <v>0.96533690096206171</v>
      </c>
      <c r="S106">
        <v>0.96533690096206171</v>
      </c>
      <c r="T106">
        <v>0.9329846751933194</v>
      </c>
      <c r="U106">
        <v>0.96533690096206171</v>
      </c>
      <c r="V106">
        <v>406.790663</v>
      </c>
      <c r="W106">
        <v>255.106009</v>
      </c>
      <c r="X106">
        <v>262.000766</v>
      </c>
      <c r="Y106">
        <v>74463.375599999999</v>
      </c>
      <c r="Z106" s="226">
        <v>18.553132039000001</v>
      </c>
      <c r="AA106" s="226">
        <v>19.627778584000001</v>
      </c>
      <c r="AB106" s="226">
        <v>33.742049942000001</v>
      </c>
      <c r="AC106" s="226" t="s">
        <v>445</v>
      </c>
      <c r="AD106" s="226">
        <v>32.940499733999999</v>
      </c>
    </row>
    <row r="107" spans="1:30" x14ac:dyDescent="0.25">
      <c r="A107">
        <v>53526</v>
      </c>
      <c r="B107">
        <v>20028000</v>
      </c>
      <c r="C107" t="s">
        <v>455</v>
      </c>
      <c r="D107">
        <v>111142</v>
      </c>
      <c r="E107" t="s">
        <v>469</v>
      </c>
      <c r="F107">
        <v>34203085</v>
      </c>
      <c r="G107">
        <v>1.83</v>
      </c>
      <c r="H107">
        <v>9.1022776741672082</v>
      </c>
      <c r="I107">
        <v>3.3614202663269523</v>
      </c>
      <c r="J107">
        <v>8.5945449756721342</v>
      </c>
      <c r="K107">
        <v>-8.6559906228043548</v>
      </c>
      <c r="L107">
        <v>10.738858599809197</v>
      </c>
      <c r="M107">
        <v>20.610000610351563</v>
      </c>
      <c r="N107">
        <v>1</v>
      </c>
      <c r="O107">
        <v>0.9329846751933194</v>
      </c>
      <c r="P107">
        <v>0.9329846751933194</v>
      </c>
      <c r="Q107">
        <v>1</v>
      </c>
      <c r="R107">
        <v>0.96533690096206171</v>
      </c>
      <c r="S107">
        <v>0.96533690096206171</v>
      </c>
      <c r="T107">
        <v>0.9329846751933194</v>
      </c>
      <c r="U107">
        <v>0.96533690096206171</v>
      </c>
      <c r="V107">
        <v>406.790663</v>
      </c>
      <c r="W107">
        <v>255.106009</v>
      </c>
      <c r="X107">
        <v>262.000766</v>
      </c>
      <c r="Y107">
        <v>74463.375599999999</v>
      </c>
      <c r="Z107" s="226">
        <v>21.163435223</v>
      </c>
      <c r="AA107" s="226">
        <v>25.148399935</v>
      </c>
      <c r="AB107" s="226">
        <v>69.806378878000004</v>
      </c>
      <c r="AC107" s="226" t="s">
        <v>445</v>
      </c>
      <c r="AD107" s="226">
        <v>27.239713998999999</v>
      </c>
    </row>
    <row r="108" spans="1:30" x14ac:dyDescent="0.25">
      <c r="A108">
        <v>53527</v>
      </c>
      <c r="B108">
        <v>20030000</v>
      </c>
      <c r="C108" t="s">
        <v>455</v>
      </c>
      <c r="D108">
        <v>111149</v>
      </c>
      <c r="E108" t="s">
        <v>469</v>
      </c>
      <c r="F108">
        <v>34203085</v>
      </c>
      <c r="G108">
        <v>1.83</v>
      </c>
      <c r="H108">
        <v>11.275160925503611</v>
      </c>
      <c r="I108">
        <v>-4.8178086587791524</v>
      </c>
      <c r="J108">
        <v>2.6352249294228294</v>
      </c>
      <c r="K108">
        <v>-10.900337857512593</v>
      </c>
      <c r="L108">
        <v>10.215738065174099</v>
      </c>
      <c r="M108">
        <v>20.610000610351563</v>
      </c>
      <c r="N108">
        <v>1</v>
      </c>
      <c r="O108">
        <v>0.9329846751933194</v>
      </c>
      <c r="P108">
        <v>0.9329846751933194</v>
      </c>
      <c r="Q108">
        <v>1</v>
      </c>
      <c r="R108">
        <v>0.96533690096206171</v>
      </c>
      <c r="S108">
        <v>0.96533690096206171</v>
      </c>
      <c r="T108">
        <v>0.9329846751933194</v>
      </c>
      <c r="U108">
        <v>0.96533690096206171</v>
      </c>
      <c r="V108">
        <v>406.790663</v>
      </c>
      <c r="W108">
        <v>255.106009</v>
      </c>
      <c r="X108">
        <v>262.000766</v>
      </c>
      <c r="Y108">
        <v>74463.375599999999</v>
      </c>
      <c r="Z108" s="226">
        <v>22.298365270000001</v>
      </c>
      <c r="AA108" s="226">
        <v>20.109232810000002</v>
      </c>
      <c r="AB108" s="226" t="s">
        <v>444</v>
      </c>
      <c r="AC108" s="226" t="s">
        <v>445</v>
      </c>
      <c r="AD108" s="226">
        <v>21.425240644999999</v>
      </c>
    </row>
    <row r="109" spans="1:30" x14ac:dyDescent="0.25">
      <c r="A109">
        <v>53528</v>
      </c>
      <c r="B109">
        <v>20031000</v>
      </c>
      <c r="C109" t="s">
        <v>455</v>
      </c>
      <c r="D109">
        <v>111156</v>
      </c>
      <c r="E109" t="s">
        <v>469</v>
      </c>
      <c r="F109">
        <v>34203085</v>
      </c>
      <c r="G109">
        <v>1.83</v>
      </c>
      <c r="H109">
        <v>-2.92682196305147</v>
      </c>
      <c r="I109">
        <v>2.6115172965409092</v>
      </c>
      <c r="J109">
        <v>-7.3967299605040466</v>
      </c>
      <c r="K109">
        <v>-4.7382249723783492</v>
      </c>
      <c r="L109">
        <v>6.453601291815855</v>
      </c>
      <c r="M109">
        <v>20.610000610351563</v>
      </c>
      <c r="N109">
        <v>1</v>
      </c>
      <c r="O109">
        <v>0.9329846751933194</v>
      </c>
      <c r="P109">
        <v>0.9329846751933194</v>
      </c>
      <c r="Q109">
        <v>1</v>
      </c>
      <c r="R109">
        <v>0.96533690096206171</v>
      </c>
      <c r="S109">
        <v>0.96533690096206171</v>
      </c>
      <c r="T109">
        <v>0.9329846751933194</v>
      </c>
      <c r="U109">
        <v>0.96533690096206171</v>
      </c>
      <c r="V109">
        <v>406.790663</v>
      </c>
      <c r="W109">
        <v>255.106009</v>
      </c>
      <c r="X109">
        <v>262.000766</v>
      </c>
      <c r="Y109">
        <v>74463.375599999999</v>
      </c>
      <c r="Z109" s="226">
        <v>35.880183045999999</v>
      </c>
      <c r="AA109" s="226" t="s">
        <v>444</v>
      </c>
      <c r="AB109" s="226">
        <v>90.138587235000003</v>
      </c>
      <c r="AC109" s="226">
        <v>32.047400793999998</v>
      </c>
      <c r="AD109" s="226">
        <v>50.589508938999998</v>
      </c>
    </row>
    <row r="110" spans="1:30" x14ac:dyDescent="0.25">
      <c r="A110">
        <v>53529</v>
      </c>
      <c r="B110">
        <v>20053006</v>
      </c>
      <c r="C110" t="s">
        <v>455</v>
      </c>
      <c r="D110">
        <v>111198</v>
      </c>
      <c r="E110" t="s">
        <v>469</v>
      </c>
      <c r="F110">
        <v>34203085</v>
      </c>
      <c r="G110">
        <v>1.83</v>
      </c>
      <c r="H110">
        <v>10.933239048760676</v>
      </c>
      <c r="I110">
        <v>6.1658470308908289</v>
      </c>
      <c r="J110">
        <v>6.1736959959901831</v>
      </c>
      <c r="K110">
        <v>-7.6185683498062406</v>
      </c>
      <c r="L110">
        <v>11.961272451893894</v>
      </c>
      <c r="M110">
        <v>20.610000610351563</v>
      </c>
      <c r="N110">
        <v>1</v>
      </c>
      <c r="O110">
        <v>0.9329846751933194</v>
      </c>
      <c r="P110">
        <v>0.9329846751933194</v>
      </c>
      <c r="Q110">
        <v>1</v>
      </c>
      <c r="R110">
        <v>0.96533690096206171</v>
      </c>
      <c r="S110">
        <v>0.96533690096206171</v>
      </c>
      <c r="T110">
        <v>0.9329846751933194</v>
      </c>
      <c r="U110">
        <v>0.96533690096206171</v>
      </c>
      <c r="V110">
        <v>406.790663</v>
      </c>
      <c r="W110">
        <v>255.106009</v>
      </c>
      <c r="X110">
        <v>262.000766</v>
      </c>
      <c r="Y110">
        <v>74463.375599999999</v>
      </c>
      <c r="Z110" s="226">
        <v>18.898384382</v>
      </c>
      <c r="AA110" s="226">
        <v>20.769394768000002</v>
      </c>
      <c r="AB110" s="226">
        <v>37.601346376999999</v>
      </c>
      <c r="AC110" s="226" t="s">
        <v>445</v>
      </c>
      <c r="AD110" s="226">
        <v>31.085122603999999</v>
      </c>
    </row>
    <row r="111" spans="1:30" x14ac:dyDescent="0.25">
      <c r="A111">
        <v>53530</v>
      </c>
      <c r="B111">
        <v>20013000</v>
      </c>
      <c r="C111" t="s">
        <v>454</v>
      </c>
      <c r="D111">
        <v>111070</v>
      </c>
      <c r="E111" t="s">
        <v>468</v>
      </c>
      <c r="F111">
        <v>34203085</v>
      </c>
      <c r="G111">
        <v>1.83</v>
      </c>
      <c r="H111">
        <v>20.772172287086686</v>
      </c>
      <c r="I111">
        <v>-14.984986384720919</v>
      </c>
      <c r="J111">
        <v>2.2133264320238339</v>
      </c>
      <c r="K111">
        <v>-20.069536465671469</v>
      </c>
      <c r="L111">
        <v>19.786971410436205</v>
      </c>
      <c r="M111">
        <v>18.600000381469727</v>
      </c>
      <c r="N111">
        <v>1</v>
      </c>
      <c r="O111">
        <v>0.9329846751933194</v>
      </c>
      <c r="P111">
        <v>0.9329846751933194</v>
      </c>
      <c r="Q111">
        <v>1</v>
      </c>
      <c r="R111">
        <v>0.96533690096206171</v>
      </c>
      <c r="S111">
        <v>0.96533690096206171</v>
      </c>
      <c r="T111">
        <v>0.9329846751933194</v>
      </c>
      <c r="U111">
        <v>0.96533690096206171</v>
      </c>
      <c r="V111">
        <v>406.790663</v>
      </c>
      <c r="W111">
        <v>255.106009</v>
      </c>
      <c r="X111">
        <v>262.000766</v>
      </c>
      <c r="Y111">
        <v>74463.375599999999</v>
      </c>
      <c r="Z111" s="226">
        <v>11.028621865</v>
      </c>
      <c r="AA111" s="226">
        <v>10.458117796</v>
      </c>
      <c r="AB111" s="226" t="s">
        <v>444</v>
      </c>
      <c r="AC111" s="226" t="s">
        <v>445</v>
      </c>
      <c r="AD111" s="226">
        <v>11.179788007999999</v>
      </c>
    </row>
    <row r="112" spans="1:30" x14ac:dyDescent="0.25">
      <c r="A112">
        <v>53531</v>
      </c>
      <c r="B112">
        <v>20012000</v>
      </c>
      <c r="C112" t="s">
        <v>454</v>
      </c>
      <c r="D112">
        <v>111063</v>
      </c>
      <c r="E112" t="s">
        <v>468</v>
      </c>
      <c r="F112">
        <v>34203085</v>
      </c>
      <c r="G112">
        <v>1.83</v>
      </c>
      <c r="H112">
        <v>-1.0302840656334329</v>
      </c>
      <c r="I112">
        <v>6.7047843330129497</v>
      </c>
      <c r="J112">
        <v>-10.272235329673116</v>
      </c>
      <c r="K112">
        <v>4.5890602741522786</v>
      </c>
      <c r="L112">
        <v>9.7990240942310649</v>
      </c>
      <c r="M112">
        <v>18.600000381469727</v>
      </c>
      <c r="N112">
        <v>1</v>
      </c>
      <c r="O112">
        <v>0.9329846751933194</v>
      </c>
      <c r="P112">
        <v>0.9329846751933194</v>
      </c>
      <c r="Q112">
        <v>1</v>
      </c>
      <c r="R112">
        <v>0.96533690096206171</v>
      </c>
      <c r="S112">
        <v>0.96533690096206171</v>
      </c>
      <c r="T112">
        <v>0.9329846751933194</v>
      </c>
      <c r="U112">
        <v>0.96533690096206171</v>
      </c>
      <c r="V112">
        <v>406.790663</v>
      </c>
      <c r="W112">
        <v>255.106009</v>
      </c>
      <c r="X112">
        <v>262.000766</v>
      </c>
      <c r="Y112">
        <v>74463.375599999999</v>
      </c>
      <c r="Z112" s="226">
        <v>23.289153150000001</v>
      </c>
      <c r="AA112" s="226" t="s">
        <v>444</v>
      </c>
      <c r="AB112" s="226">
        <v>34.498531366000002</v>
      </c>
      <c r="AC112" s="226">
        <v>22.796446608</v>
      </c>
      <c r="AD112" s="226" t="s">
        <v>445</v>
      </c>
    </row>
    <row r="113" spans="1:30" x14ac:dyDescent="0.25">
      <c r="A113">
        <v>53532</v>
      </c>
      <c r="B113">
        <v>20002000</v>
      </c>
      <c r="C113" t="s">
        <v>454</v>
      </c>
      <c r="D113">
        <v>111006</v>
      </c>
      <c r="E113" t="s">
        <v>468</v>
      </c>
      <c r="F113">
        <v>34203085</v>
      </c>
      <c r="G113">
        <v>1.83</v>
      </c>
      <c r="H113">
        <v>-1.4317461536834544</v>
      </c>
      <c r="I113">
        <v>6.8436996303570652</v>
      </c>
      <c r="J113">
        <v>-10.422360232243971</v>
      </c>
      <c r="K113">
        <v>4.3142529226953972</v>
      </c>
      <c r="L113">
        <v>9.7865149382866292</v>
      </c>
      <c r="M113">
        <v>18.600000381469727</v>
      </c>
      <c r="N113">
        <v>1</v>
      </c>
      <c r="O113">
        <v>0.9329846751933194</v>
      </c>
      <c r="P113">
        <v>0.9329846751933194</v>
      </c>
      <c r="Q113">
        <v>1</v>
      </c>
      <c r="R113">
        <v>0.96533690096206171</v>
      </c>
      <c r="S113">
        <v>0.96533690096206171</v>
      </c>
      <c r="T113">
        <v>0.9329846751933194</v>
      </c>
      <c r="U113">
        <v>0.96533690096206171</v>
      </c>
      <c r="V113">
        <v>406.790663</v>
      </c>
      <c r="W113">
        <v>255.106009</v>
      </c>
      <c r="X113">
        <v>262.000766</v>
      </c>
      <c r="Y113">
        <v>74463.375599999999</v>
      </c>
      <c r="Z113" s="226">
        <v>23.320199626000001</v>
      </c>
      <c r="AA113" s="226" t="s">
        <v>444</v>
      </c>
      <c r="AB113" s="226">
        <v>33.777972413000001</v>
      </c>
      <c r="AC113" s="226">
        <v>22.453679791999999</v>
      </c>
      <c r="AD113" s="226" t="s">
        <v>445</v>
      </c>
    </row>
    <row r="114" spans="1:30" x14ac:dyDescent="0.25">
      <c r="A114">
        <v>53533</v>
      </c>
      <c r="B114">
        <v>20001000</v>
      </c>
      <c r="C114" t="s">
        <v>454</v>
      </c>
      <c r="D114">
        <v>111001</v>
      </c>
      <c r="E114" t="s">
        <v>468</v>
      </c>
      <c r="F114">
        <v>34203085</v>
      </c>
      <c r="G114">
        <v>1.83</v>
      </c>
      <c r="H114">
        <v>17.320871589667139</v>
      </c>
      <c r="I114">
        <v>-5.0851235217779855</v>
      </c>
      <c r="J114">
        <v>7.4443059450360085</v>
      </c>
      <c r="K114">
        <v>-17.112280830024826</v>
      </c>
      <c r="L114">
        <v>15.223343081151343</v>
      </c>
      <c r="M114">
        <v>18.600000381469727</v>
      </c>
      <c r="N114">
        <v>1</v>
      </c>
      <c r="O114">
        <v>0.9329846751933194</v>
      </c>
      <c r="P114">
        <v>0.9329846751933194</v>
      </c>
      <c r="Q114">
        <v>1</v>
      </c>
      <c r="R114">
        <v>0.96533690096206171</v>
      </c>
      <c r="S114">
        <v>0.96533690096206171</v>
      </c>
      <c r="T114">
        <v>0.9329846751933194</v>
      </c>
      <c r="U114">
        <v>0.96533690096206171</v>
      </c>
      <c r="V114">
        <v>406.790663</v>
      </c>
      <c r="W114">
        <v>255.106009</v>
      </c>
      <c r="X114">
        <v>262.000766</v>
      </c>
      <c r="Y114">
        <v>74463.375599999999</v>
      </c>
      <c r="Z114" s="226">
        <v>14.634542011000001</v>
      </c>
      <c r="AA114" s="226">
        <v>12.741225187</v>
      </c>
      <c r="AB114" s="226" t="s">
        <v>444</v>
      </c>
      <c r="AC114" s="226" t="s">
        <v>445</v>
      </c>
      <c r="AD114" s="226">
        <v>13.284635811999999</v>
      </c>
    </row>
    <row r="115" spans="1:30" x14ac:dyDescent="0.25">
      <c r="A115">
        <v>53534</v>
      </c>
      <c r="B115">
        <v>20006000</v>
      </c>
      <c r="C115" t="s">
        <v>454</v>
      </c>
      <c r="D115">
        <v>111028</v>
      </c>
      <c r="E115" t="s">
        <v>468</v>
      </c>
      <c r="F115">
        <v>34203085</v>
      </c>
      <c r="G115">
        <v>1.83</v>
      </c>
      <c r="H115">
        <v>3.7533838967306217</v>
      </c>
      <c r="I115">
        <v>6.6734750431345464</v>
      </c>
      <c r="J115">
        <v>-6.5074089241914752</v>
      </c>
      <c r="K115">
        <v>2.8397832484335694</v>
      </c>
      <c r="L115">
        <v>8.9952361663238154</v>
      </c>
      <c r="M115">
        <v>18.600000381469727</v>
      </c>
      <c r="N115">
        <v>1</v>
      </c>
      <c r="O115">
        <v>0.9329846751933194</v>
      </c>
      <c r="P115">
        <v>0.9329846751933194</v>
      </c>
      <c r="Q115">
        <v>1</v>
      </c>
      <c r="R115">
        <v>0.96533690096206171</v>
      </c>
      <c r="S115">
        <v>0.96533690096206171</v>
      </c>
      <c r="T115">
        <v>0.9329846751933194</v>
      </c>
      <c r="U115">
        <v>0.96533690096206171</v>
      </c>
      <c r="V115">
        <v>406.790663</v>
      </c>
      <c r="W115">
        <v>255.106009</v>
      </c>
      <c r="X115">
        <v>262.000766</v>
      </c>
      <c r="Y115">
        <v>74463.375599999999</v>
      </c>
      <c r="Z115" s="226">
        <v>25.459560655000001</v>
      </c>
      <c r="AA115" s="226">
        <v>62.412111176000003</v>
      </c>
      <c r="AB115" s="226">
        <v>34.665076352</v>
      </c>
      <c r="AC115" s="226">
        <v>36.563752702999999</v>
      </c>
      <c r="AD115" s="226" t="s">
        <v>445</v>
      </c>
    </row>
    <row r="116" spans="1:30" x14ac:dyDescent="0.25">
      <c r="A116">
        <v>53535</v>
      </c>
      <c r="B116">
        <v>20005000</v>
      </c>
      <c r="C116" t="s">
        <v>454</v>
      </c>
      <c r="D116">
        <v>111023</v>
      </c>
      <c r="E116" t="s">
        <v>468</v>
      </c>
      <c r="F116">
        <v>34203085</v>
      </c>
      <c r="G116">
        <v>1.83</v>
      </c>
      <c r="H116">
        <v>18.25551679902469</v>
      </c>
      <c r="I116">
        <v>-4.5839235170000565</v>
      </c>
      <c r="J116">
        <v>9.0074250103229545</v>
      </c>
      <c r="K116">
        <v>-18.359741728886846</v>
      </c>
      <c r="L116">
        <v>16.555283688202035</v>
      </c>
      <c r="M116">
        <v>18.600000381469727</v>
      </c>
      <c r="N116">
        <v>1</v>
      </c>
      <c r="O116">
        <v>0.9329846751933194</v>
      </c>
      <c r="P116">
        <v>0.9329846751933194</v>
      </c>
      <c r="Q116">
        <v>1</v>
      </c>
      <c r="R116">
        <v>0.96533690096206171</v>
      </c>
      <c r="S116">
        <v>0.96533690096206171</v>
      </c>
      <c r="T116">
        <v>0.9329846751933194</v>
      </c>
      <c r="U116">
        <v>0.96533690096206171</v>
      </c>
      <c r="V116">
        <v>406.790663</v>
      </c>
      <c r="W116">
        <v>255.106009</v>
      </c>
      <c r="X116">
        <v>262.000766</v>
      </c>
      <c r="Y116">
        <v>74463.375599999999</v>
      </c>
      <c r="Z116" s="226">
        <v>13.376678855</v>
      </c>
      <c r="AA116" s="226">
        <v>12.037702497</v>
      </c>
      <c r="AB116" s="226" t="s">
        <v>444</v>
      </c>
      <c r="AC116" s="226" t="s">
        <v>445</v>
      </c>
      <c r="AD116" s="226">
        <v>12.314059815</v>
      </c>
    </row>
    <row r="117" spans="1:30" x14ac:dyDescent="0.25">
      <c r="A117">
        <v>53536</v>
      </c>
      <c r="B117">
        <v>20010000</v>
      </c>
      <c r="C117" t="s">
        <v>454</v>
      </c>
      <c r="D117">
        <v>111053</v>
      </c>
      <c r="E117" t="s">
        <v>468</v>
      </c>
      <c r="F117">
        <v>34203085</v>
      </c>
      <c r="G117">
        <v>1.83</v>
      </c>
      <c r="H117">
        <v>-2.9072983588820311</v>
      </c>
      <c r="I117">
        <v>2.6372213982523087</v>
      </c>
      <c r="J117">
        <v>-7.7456039844288114</v>
      </c>
      <c r="K117">
        <v>-5.1152258343866333</v>
      </c>
      <c r="L117">
        <v>6.8274851772528899</v>
      </c>
      <c r="M117">
        <v>18.600000381469727</v>
      </c>
      <c r="N117">
        <v>1</v>
      </c>
      <c r="O117">
        <v>0.9329846751933194</v>
      </c>
      <c r="P117">
        <v>0.9329846751933194</v>
      </c>
      <c r="Q117">
        <v>1</v>
      </c>
      <c r="R117">
        <v>0.96533690096206171</v>
      </c>
      <c r="S117">
        <v>0.96533690096206171</v>
      </c>
      <c r="T117">
        <v>0.9329846751933194</v>
      </c>
      <c r="U117">
        <v>0.96533690096206171</v>
      </c>
      <c r="V117">
        <v>406.790663</v>
      </c>
      <c r="W117">
        <v>255.106009</v>
      </c>
      <c r="X117">
        <v>262.000766</v>
      </c>
      <c r="Y117">
        <v>74463.375599999999</v>
      </c>
      <c r="Z117" s="226">
        <v>33.860565899000001</v>
      </c>
      <c r="AA117" s="226" t="s">
        <v>444</v>
      </c>
      <c r="AB117" s="226">
        <v>89.250290363999994</v>
      </c>
      <c r="AC117" s="226">
        <v>30.558894575</v>
      </c>
      <c r="AD117" s="226">
        <v>46.787274205000003</v>
      </c>
    </row>
    <row r="118" spans="1:30" x14ac:dyDescent="0.25">
      <c r="A118">
        <v>53537</v>
      </c>
      <c r="B118">
        <v>20009000</v>
      </c>
      <c r="C118" t="s">
        <v>454</v>
      </c>
      <c r="D118">
        <v>111046</v>
      </c>
      <c r="E118" t="s">
        <v>468</v>
      </c>
      <c r="F118">
        <v>34203085</v>
      </c>
      <c r="G118">
        <v>1.83</v>
      </c>
      <c r="H118">
        <v>11.26960732496179</v>
      </c>
      <c r="I118">
        <v>-4.9697282863109962</v>
      </c>
      <c r="J118">
        <v>2.4894293336407904</v>
      </c>
      <c r="K118">
        <v>-10.883453385373013</v>
      </c>
      <c r="L118">
        <v>10.254109544789957</v>
      </c>
      <c r="M118">
        <v>18.600000381469727</v>
      </c>
      <c r="N118">
        <v>1</v>
      </c>
      <c r="O118">
        <v>0.9329846751933194</v>
      </c>
      <c r="P118">
        <v>0.9329846751933194</v>
      </c>
      <c r="Q118">
        <v>1</v>
      </c>
      <c r="R118">
        <v>0.96533690096206171</v>
      </c>
      <c r="S118">
        <v>0.96533690096206171</v>
      </c>
      <c r="T118">
        <v>0.9329846751933194</v>
      </c>
      <c r="U118">
        <v>0.96533690096206171</v>
      </c>
      <c r="V118">
        <v>406.790663</v>
      </c>
      <c r="W118">
        <v>255.106009</v>
      </c>
      <c r="X118">
        <v>262.000766</v>
      </c>
      <c r="Y118">
        <v>74463.375599999999</v>
      </c>
      <c r="Z118" s="226">
        <v>22.211181419999999</v>
      </c>
      <c r="AA118" s="226">
        <v>20.119635324000001</v>
      </c>
      <c r="AB118" s="226" t="s">
        <v>444</v>
      </c>
      <c r="AC118" s="226" t="s">
        <v>445</v>
      </c>
      <c r="AD118" s="226">
        <v>21.460030921000001</v>
      </c>
    </row>
    <row r="119" spans="1:30" x14ac:dyDescent="0.25">
      <c r="A119">
        <v>53538</v>
      </c>
      <c r="B119">
        <v>20092000</v>
      </c>
      <c r="C119" t="s">
        <v>454</v>
      </c>
      <c r="D119">
        <v>111220</v>
      </c>
      <c r="E119" t="s">
        <v>468</v>
      </c>
      <c r="F119">
        <v>34203085</v>
      </c>
      <c r="G119">
        <v>1.83</v>
      </c>
      <c r="H119">
        <v>4.1995588307557847</v>
      </c>
      <c r="I119">
        <v>-3.2756385492853006</v>
      </c>
      <c r="J119">
        <v>-3.8353518372297932</v>
      </c>
      <c r="K119">
        <v>-5.8630196532150265</v>
      </c>
      <c r="L119">
        <v>6.9632323989132656</v>
      </c>
      <c r="M119">
        <v>18.600000381469727</v>
      </c>
      <c r="N119">
        <v>1</v>
      </c>
      <c r="O119">
        <v>0.9329846751933194</v>
      </c>
      <c r="P119">
        <v>0.9329846751933194</v>
      </c>
      <c r="Q119">
        <v>1</v>
      </c>
      <c r="R119">
        <v>0.96533690096206171</v>
      </c>
      <c r="S119">
        <v>0.96533690096206171</v>
      </c>
      <c r="T119">
        <v>0.9329846751933194</v>
      </c>
      <c r="U119">
        <v>0.96533690096206171</v>
      </c>
      <c r="V119">
        <v>406.790663</v>
      </c>
      <c r="W119">
        <v>255.106009</v>
      </c>
      <c r="X119">
        <v>262.000766</v>
      </c>
      <c r="Y119">
        <v>74463.375599999999</v>
      </c>
      <c r="Z119" s="226">
        <v>33.180964142999997</v>
      </c>
      <c r="AA119" s="226">
        <v>55.675000050999998</v>
      </c>
      <c r="AB119" s="226" t="s">
        <v>444</v>
      </c>
      <c r="AC119" s="226">
        <v>62.734100531000003</v>
      </c>
      <c r="AD119" s="226">
        <v>40.692287256</v>
      </c>
    </row>
    <row r="120" spans="1:30" x14ac:dyDescent="0.25">
      <c r="A120">
        <v>53539</v>
      </c>
      <c r="B120">
        <v>21001000</v>
      </c>
      <c r="C120" t="s">
        <v>454</v>
      </c>
      <c r="D120">
        <v>111228</v>
      </c>
      <c r="E120" t="s">
        <v>468</v>
      </c>
      <c r="F120">
        <v>34203085</v>
      </c>
      <c r="G120">
        <v>1.83</v>
      </c>
      <c r="H120">
        <v>6.3775982358364516</v>
      </c>
      <c r="I120">
        <v>-5.9769479449158451</v>
      </c>
      <c r="J120">
        <v>-1.4294430130464248</v>
      </c>
      <c r="K120">
        <v>-6.1663604204426905</v>
      </c>
      <c r="L120">
        <v>7.2001678223708989</v>
      </c>
      <c r="M120">
        <v>18.600000381469727</v>
      </c>
      <c r="N120">
        <v>1</v>
      </c>
      <c r="O120">
        <v>0.9329846751933194</v>
      </c>
      <c r="P120">
        <v>0.9329846751933194</v>
      </c>
      <c r="Q120">
        <v>1</v>
      </c>
      <c r="R120">
        <v>0.96533690096206171</v>
      </c>
      <c r="S120">
        <v>0.96533690096206171</v>
      </c>
      <c r="T120">
        <v>0.9329846751933194</v>
      </c>
      <c r="U120">
        <v>0.96533690096206171</v>
      </c>
      <c r="V120">
        <v>406.790663</v>
      </c>
      <c r="W120">
        <v>255.106009</v>
      </c>
      <c r="X120">
        <v>262.000766</v>
      </c>
      <c r="Y120">
        <v>74463.375599999999</v>
      </c>
      <c r="Z120" s="226">
        <v>32.056173524999998</v>
      </c>
      <c r="AA120" s="226">
        <v>36.319691229</v>
      </c>
      <c r="AB120" s="226" t="s">
        <v>444</v>
      </c>
      <c r="AC120" s="226">
        <v>170.00555764000001</v>
      </c>
      <c r="AD120" s="226">
        <v>38.641325336000001</v>
      </c>
    </row>
    <row r="121" spans="1:30" x14ac:dyDescent="0.25">
      <c r="A121">
        <v>53540</v>
      </c>
      <c r="B121">
        <v>26001000</v>
      </c>
      <c r="C121" t="s">
        <v>454</v>
      </c>
      <c r="D121">
        <v>111246</v>
      </c>
      <c r="E121" t="s">
        <v>468</v>
      </c>
      <c r="F121">
        <v>34203085</v>
      </c>
      <c r="G121">
        <v>1.83</v>
      </c>
      <c r="H121">
        <v>6.2977871746074685</v>
      </c>
      <c r="I121">
        <v>-5.6092412913891732</v>
      </c>
      <c r="J121">
        <v>-1.1553822131325917</v>
      </c>
      <c r="K121">
        <v>-6.1363172735967879</v>
      </c>
      <c r="L121">
        <v>6.9486082708843151</v>
      </c>
      <c r="M121">
        <v>18.600000381469727</v>
      </c>
      <c r="N121">
        <v>1</v>
      </c>
      <c r="O121">
        <v>0.9329846751933194</v>
      </c>
      <c r="P121">
        <v>0.9329846751933194</v>
      </c>
      <c r="Q121">
        <v>1</v>
      </c>
      <c r="R121">
        <v>0.96533690096206171</v>
      </c>
      <c r="S121">
        <v>0.96533690096206171</v>
      </c>
      <c r="T121">
        <v>0.9329846751933194</v>
      </c>
      <c r="U121">
        <v>0.96533690096206171</v>
      </c>
      <c r="V121">
        <v>406.790663</v>
      </c>
      <c r="W121">
        <v>255.106009</v>
      </c>
      <c r="X121">
        <v>262.000766</v>
      </c>
      <c r="Y121">
        <v>74463.375599999999</v>
      </c>
      <c r="Z121" s="226">
        <v>33.252901827999999</v>
      </c>
      <c r="AA121" s="226">
        <v>36.792638961999998</v>
      </c>
      <c r="AB121" s="226" t="s">
        <v>444</v>
      </c>
      <c r="AC121" s="226">
        <v>210.56868851999999</v>
      </c>
      <c r="AD121" s="226">
        <v>38.835407568999997</v>
      </c>
    </row>
    <row r="122" spans="1:30" x14ac:dyDescent="0.25">
      <c r="A122">
        <v>53541</v>
      </c>
      <c r="B122">
        <v>21002000</v>
      </c>
      <c r="C122" t="s">
        <v>454</v>
      </c>
      <c r="D122">
        <v>111238</v>
      </c>
      <c r="E122" t="s">
        <v>468</v>
      </c>
      <c r="F122">
        <v>34203085</v>
      </c>
      <c r="G122">
        <v>1.83</v>
      </c>
      <c r="H122">
        <v>3.742854723584446</v>
      </c>
      <c r="I122">
        <v>-3.2702884278114097</v>
      </c>
      <c r="J122">
        <v>-0.85122427231597997</v>
      </c>
      <c r="K122">
        <v>-3.597665853986268</v>
      </c>
      <c r="L122">
        <v>4.2331954380444516</v>
      </c>
      <c r="M122">
        <v>18.600000381469727</v>
      </c>
      <c r="N122">
        <v>1</v>
      </c>
      <c r="O122">
        <v>0.9329846751933194</v>
      </c>
      <c r="P122">
        <v>0.9329846751933194</v>
      </c>
      <c r="Q122">
        <v>1</v>
      </c>
      <c r="R122">
        <v>0.96533690096206171</v>
      </c>
      <c r="S122">
        <v>0.96533690096206171</v>
      </c>
      <c r="T122">
        <v>0.9329846751933194</v>
      </c>
      <c r="U122">
        <v>0.96533690096206171</v>
      </c>
      <c r="V122">
        <v>406.790663</v>
      </c>
      <c r="W122">
        <v>255.106009</v>
      </c>
      <c r="X122">
        <v>262.000766</v>
      </c>
      <c r="Y122">
        <v>74463.375599999999</v>
      </c>
      <c r="Z122" s="226">
        <v>55.224665369</v>
      </c>
      <c r="AA122" s="226">
        <v>62.590498302999997</v>
      </c>
      <c r="AB122" s="226" t="s">
        <v>444</v>
      </c>
      <c r="AC122" s="226">
        <v>286.16603545999999</v>
      </c>
      <c r="AD122" s="226">
        <v>66.944803515999993</v>
      </c>
    </row>
    <row r="123" spans="1:30" x14ac:dyDescent="0.25">
      <c r="A123">
        <v>53542</v>
      </c>
      <c r="B123">
        <v>26002000</v>
      </c>
      <c r="C123" t="s">
        <v>454</v>
      </c>
      <c r="D123">
        <v>111256</v>
      </c>
      <c r="E123" t="s">
        <v>468</v>
      </c>
      <c r="F123">
        <v>34203085</v>
      </c>
      <c r="G123">
        <v>1.83</v>
      </c>
      <c r="H123">
        <v>3.5102193211744557</v>
      </c>
      <c r="I123">
        <v>-2.9351963747336387</v>
      </c>
      <c r="J123">
        <v>-0.65782840550126065</v>
      </c>
      <c r="K123">
        <v>-3.3790000808882494</v>
      </c>
      <c r="L123">
        <v>3.8811877655972289</v>
      </c>
      <c r="M123">
        <v>18.600000381469727</v>
      </c>
      <c r="N123">
        <v>1</v>
      </c>
      <c r="O123">
        <v>0.9329846751933194</v>
      </c>
      <c r="P123">
        <v>0.9329846751933194</v>
      </c>
      <c r="Q123">
        <v>1</v>
      </c>
      <c r="R123">
        <v>0.96533690096206171</v>
      </c>
      <c r="S123">
        <v>0.96533690096206171</v>
      </c>
      <c r="T123">
        <v>0.9329846751933194</v>
      </c>
      <c r="U123">
        <v>0.96533690096206171</v>
      </c>
      <c r="V123">
        <v>406.790663</v>
      </c>
      <c r="W123">
        <v>255.106009</v>
      </c>
      <c r="X123">
        <v>262.000766</v>
      </c>
      <c r="Y123">
        <v>74463.375599999999</v>
      </c>
      <c r="Z123" s="226">
        <v>60.324009896</v>
      </c>
      <c r="AA123" s="226">
        <v>66.804879174000007</v>
      </c>
      <c r="AB123" s="226" t="s">
        <v>444</v>
      </c>
      <c r="AC123" s="226">
        <v>370.59036843000001</v>
      </c>
      <c r="AD123" s="226">
        <v>71.341726461999997</v>
      </c>
    </row>
    <row r="124" spans="1:30" x14ac:dyDescent="0.25">
      <c r="A124">
        <v>53543</v>
      </c>
      <c r="B124">
        <v>20024000</v>
      </c>
      <c r="C124" t="s">
        <v>454</v>
      </c>
      <c r="D124">
        <v>111126</v>
      </c>
      <c r="E124" t="s">
        <v>468</v>
      </c>
      <c r="F124">
        <v>34203085</v>
      </c>
      <c r="G124">
        <v>1.83</v>
      </c>
      <c r="H124">
        <v>8.2928392853311088</v>
      </c>
      <c r="I124">
        <v>-7.2743413976701259</v>
      </c>
      <c r="J124">
        <v>-6.1756965269036765</v>
      </c>
      <c r="K124">
        <v>-11.15904776908898</v>
      </c>
      <c r="L124">
        <v>12.575381882151715</v>
      </c>
      <c r="M124">
        <v>18.600000381469727</v>
      </c>
      <c r="N124">
        <v>1</v>
      </c>
      <c r="O124">
        <v>0.9329846751933194</v>
      </c>
      <c r="P124">
        <v>0.9329846751933194</v>
      </c>
      <c r="Q124">
        <v>1</v>
      </c>
      <c r="R124">
        <v>0.96533690096206171</v>
      </c>
      <c r="S124">
        <v>0.96533690096206171</v>
      </c>
      <c r="T124">
        <v>0.9329846751933194</v>
      </c>
      <c r="U124">
        <v>0.96533690096206171</v>
      </c>
      <c r="V124">
        <v>406.790663</v>
      </c>
      <c r="W124">
        <v>255.106009</v>
      </c>
      <c r="X124">
        <v>262.000766</v>
      </c>
      <c r="Y124">
        <v>74463.375599999999</v>
      </c>
      <c r="Z124" s="226">
        <v>17.926661566</v>
      </c>
      <c r="AA124" s="226">
        <v>27.700664363000001</v>
      </c>
      <c r="AB124" s="226" t="s">
        <v>444</v>
      </c>
      <c r="AC124" s="226">
        <v>38.581397580000001</v>
      </c>
      <c r="AD124" s="226">
        <v>20.905336783999999</v>
      </c>
    </row>
    <row r="125" spans="1:30" x14ac:dyDescent="0.25">
      <c r="A125">
        <v>53544</v>
      </c>
      <c r="B125">
        <v>20022000</v>
      </c>
      <c r="C125" t="s">
        <v>454</v>
      </c>
      <c r="D125">
        <v>111117</v>
      </c>
      <c r="E125" t="s">
        <v>468</v>
      </c>
      <c r="F125">
        <v>34203085</v>
      </c>
      <c r="G125">
        <v>1.83</v>
      </c>
      <c r="H125">
        <v>2.4873911960121711</v>
      </c>
      <c r="I125">
        <v>-0.82839828713712071</v>
      </c>
      <c r="J125">
        <v>0.31089964146446764</v>
      </c>
      <c r="K125">
        <v>-4.3550299403453367</v>
      </c>
      <c r="L125">
        <v>4.0064957536872985</v>
      </c>
      <c r="M125">
        <v>18.600000381469727</v>
      </c>
      <c r="N125">
        <v>1</v>
      </c>
      <c r="O125">
        <v>0.9329846751933194</v>
      </c>
      <c r="P125">
        <v>0.9329846751933194</v>
      </c>
      <c r="Q125">
        <v>1</v>
      </c>
      <c r="R125">
        <v>0.96533690096206171</v>
      </c>
      <c r="S125">
        <v>0.96533690096206171</v>
      </c>
      <c r="T125">
        <v>0.9329846751933194</v>
      </c>
      <c r="U125">
        <v>0.96533690096206171</v>
      </c>
      <c r="V125">
        <v>406.790663</v>
      </c>
      <c r="W125">
        <v>255.106009</v>
      </c>
      <c r="X125">
        <v>262.000766</v>
      </c>
      <c r="Y125">
        <v>74463.375599999999</v>
      </c>
      <c r="Z125" s="226">
        <v>58.406027506000001</v>
      </c>
      <c r="AA125" s="226">
        <v>94.686596193</v>
      </c>
      <c r="AB125" s="226" t="s">
        <v>444</v>
      </c>
      <c r="AC125" s="226" t="s">
        <v>445</v>
      </c>
      <c r="AD125" s="226">
        <v>55.128821825999999</v>
      </c>
    </row>
    <row r="126" spans="1:30" x14ac:dyDescent="0.25">
      <c r="A126">
        <v>53545</v>
      </c>
      <c r="B126">
        <v>20026000</v>
      </c>
      <c r="C126" t="s">
        <v>454</v>
      </c>
      <c r="D126">
        <v>111132</v>
      </c>
      <c r="E126" t="s">
        <v>468</v>
      </c>
      <c r="F126">
        <v>34203085</v>
      </c>
      <c r="G126">
        <v>1.83</v>
      </c>
      <c r="H126">
        <v>11.506757131677904</v>
      </c>
      <c r="I126">
        <v>6.8261585310311119</v>
      </c>
      <c r="J126">
        <v>5.8736154687897804</v>
      </c>
      <c r="K126">
        <v>-7.1876774988107499</v>
      </c>
      <c r="L126">
        <v>12.138770183196771</v>
      </c>
      <c r="M126">
        <v>18.600000381469727</v>
      </c>
      <c r="N126">
        <v>1</v>
      </c>
      <c r="O126">
        <v>0.9329846751933194</v>
      </c>
      <c r="P126">
        <v>0.9329846751933194</v>
      </c>
      <c r="Q126">
        <v>1</v>
      </c>
      <c r="R126">
        <v>0.96533690096206171</v>
      </c>
      <c r="S126">
        <v>0.96533690096206171</v>
      </c>
      <c r="T126">
        <v>0.9329846751933194</v>
      </c>
      <c r="U126">
        <v>0.96533690096206171</v>
      </c>
      <c r="V126">
        <v>406.790663</v>
      </c>
      <c r="W126">
        <v>255.106009</v>
      </c>
      <c r="X126">
        <v>262.000766</v>
      </c>
      <c r="Y126">
        <v>74463.375599999999</v>
      </c>
      <c r="Z126" s="226">
        <v>18.60742261</v>
      </c>
      <c r="AA126" s="226">
        <v>19.684367821999999</v>
      </c>
      <c r="AB126" s="226">
        <v>33.86734096</v>
      </c>
      <c r="AC126" s="226" t="s">
        <v>445</v>
      </c>
      <c r="AD126" s="226">
        <v>33.008579212000001</v>
      </c>
    </row>
    <row r="127" spans="1:30" x14ac:dyDescent="0.25">
      <c r="A127">
        <v>53546</v>
      </c>
      <c r="B127">
        <v>20028000</v>
      </c>
      <c r="C127" t="s">
        <v>454</v>
      </c>
      <c r="D127">
        <v>111141</v>
      </c>
      <c r="E127" t="s">
        <v>468</v>
      </c>
      <c r="F127">
        <v>34203085</v>
      </c>
      <c r="G127">
        <v>1.83</v>
      </c>
      <c r="H127">
        <v>9.0799885196126944</v>
      </c>
      <c r="I127">
        <v>3.3377280840234267</v>
      </c>
      <c r="J127">
        <v>8.5697233324202902</v>
      </c>
      <c r="K127">
        <v>-8.642498891562882</v>
      </c>
      <c r="L127">
        <v>10.708910466705873</v>
      </c>
      <c r="M127">
        <v>18.600000381469727</v>
      </c>
      <c r="N127">
        <v>1</v>
      </c>
      <c r="O127">
        <v>0.9329846751933194</v>
      </c>
      <c r="P127">
        <v>0.9329846751933194</v>
      </c>
      <c r="Q127">
        <v>1</v>
      </c>
      <c r="R127">
        <v>0.96533690096206171</v>
      </c>
      <c r="S127">
        <v>0.96533690096206171</v>
      </c>
      <c r="T127">
        <v>0.9329846751933194</v>
      </c>
      <c r="U127">
        <v>0.96533690096206171</v>
      </c>
      <c r="V127">
        <v>406.790663</v>
      </c>
      <c r="W127">
        <v>255.106009</v>
      </c>
      <c r="X127">
        <v>262.000766</v>
      </c>
      <c r="Y127">
        <v>74463.375599999999</v>
      </c>
      <c r="Z127" s="226">
        <v>21.225416645999999</v>
      </c>
      <c r="AA127" s="226">
        <v>25.212587872</v>
      </c>
      <c r="AB127" s="226">
        <v>70.308983522999995</v>
      </c>
      <c r="AC127" s="226" t="s">
        <v>445</v>
      </c>
      <c r="AD127" s="226">
        <v>27.283798776000001</v>
      </c>
    </row>
    <row r="128" spans="1:30" x14ac:dyDescent="0.25">
      <c r="A128">
        <v>53547</v>
      </c>
      <c r="B128">
        <v>20030000</v>
      </c>
      <c r="C128" t="s">
        <v>454</v>
      </c>
      <c r="D128">
        <v>111148</v>
      </c>
      <c r="E128" t="s">
        <v>468</v>
      </c>
      <c r="F128">
        <v>34203085</v>
      </c>
      <c r="G128">
        <v>1.83</v>
      </c>
      <c r="H128">
        <v>11.25980260862417</v>
      </c>
      <c r="I128">
        <v>-4.841343841690394</v>
      </c>
      <c r="J128">
        <v>2.6034723570572789</v>
      </c>
      <c r="K128">
        <v>-10.887002789943443</v>
      </c>
      <c r="L128">
        <v>10.21013758395941</v>
      </c>
      <c r="M128">
        <v>18.600000381469727</v>
      </c>
      <c r="N128">
        <v>1</v>
      </c>
      <c r="O128">
        <v>0.9329846751933194</v>
      </c>
      <c r="P128">
        <v>0.9329846751933194</v>
      </c>
      <c r="Q128">
        <v>1</v>
      </c>
      <c r="R128">
        <v>0.96533690096206171</v>
      </c>
      <c r="S128">
        <v>0.96533690096206171</v>
      </c>
      <c r="T128">
        <v>0.9329846751933194</v>
      </c>
      <c r="U128">
        <v>0.96533690096206171</v>
      </c>
      <c r="V128">
        <v>406.790663</v>
      </c>
      <c r="W128">
        <v>255.106009</v>
      </c>
      <c r="X128">
        <v>262.000766</v>
      </c>
      <c r="Y128">
        <v>74463.375599999999</v>
      </c>
      <c r="Z128" s="226">
        <v>22.311144927000001</v>
      </c>
      <c r="AA128" s="226">
        <v>20.138025703</v>
      </c>
      <c r="AB128" s="226" t="s">
        <v>444</v>
      </c>
      <c r="AC128" s="226" t="s">
        <v>445</v>
      </c>
      <c r="AD128" s="226">
        <v>21.452708453</v>
      </c>
    </row>
    <row r="129" spans="1:30" x14ac:dyDescent="0.25">
      <c r="A129">
        <v>53548</v>
      </c>
      <c r="B129">
        <v>20031000</v>
      </c>
      <c r="C129" t="s">
        <v>454</v>
      </c>
      <c r="D129">
        <v>111155</v>
      </c>
      <c r="E129" t="s">
        <v>468</v>
      </c>
      <c r="F129">
        <v>34203085</v>
      </c>
      <c r="G129">
        <v>1.83</v>
      </c>
      <c r="H129">
        <v>-2.9410026563373965</v>
      </c>
      <c r="I129">
        <v>2.6308016289952194</v>
      </c>
      <c r="J129">
        <v>-7.4296601799568371</v>
      </c>
      <c r="K129">
        <v>-4.7677096572477735</v>
      </c>
      <c r="L129">
        <v>6.4960831896148248</v>
      </c>
      <c r="M129">
        <v>18.600000381469727</v>
      </c>
      <c r="N129">
        <v>1</v>
      </c>
      <c r="O129">
        <v>0.9329846751933194</v>
      </c>
      <c r="P129">
        <v>0.9329846751933194</v>
      </c>
      <c r="Q129">
        <v>1</v>
      </c>
      <c r="R129">
        <v>0.96533690096206171</v>
      </c>
      <c r="S129">
        <v>0.96533690096206171</v>
      </c>
      <c r="T129">
        <v>0.9329846751933194</v>
      </c>
      <c r="U129">
        <v>0.96533690096206171</v>
      </c>
      <c r="V129">
        <v>406.790663</v>
      </c>
      <c r="W129">
        <v>255.106009</v>
      </c>
      <c r="X129">
        <v>262.000766</v>
      </c>
      <c r="Y129">
        <v>74463.375599999999</v>
      </c>
      <c r="Z129" s="226">
        <v>35.639000764000002</v>
      </c>
      <c r="AA129" s="226" t="s">
        <v>444</v>
      </c>
      <c r="AB129" s="226">
        <v>89.470522110999994</v>
      </c>
      <c r="AC129" s="226">
        <v>31.900925970999999</v>
      </c>
      <c r="AD129" s="226">
        <v>50.270466773000003</v>
      </c>
    </row>
    <row r="130" spans="1:30" x14ac:dyDescent="0.25">
      <c r="A130">
        <v>53549</v>
      </c>
      <c r="B130">
        <v>20052006</v>
      </c>
      <c r="C130" t="s">
        <v>454</v>
      </c>
      <c r="D130">
        <v>111195</v>
      </c>
      <c r="E130" t="s">
        <v>468</v>
      </c>
      <c r="F130">
        <v>34203085</v>
      </c>
      <c r="G130">
        <v>1.83</v>
      </c>
      <c r="H130">
        <v>7.3412418586426762</v>
      </c>
      <c r="I130">
        <v>2.8724849274893507</v>
      </c>
      <c r="J130">
        <v>5.998962845091766</v>
      </c>
      <c r="K130">
        <v>-6.8857248748957183</v>
      </c>
      <c r="L130">
        <v>8.6874978915293788</v>
      </c>
      <c r="M130">
        <v>18.600000381469727</v>
      </c>
      <c r="N130">
        <v>1</v>
      </c>
      <c r="O130">
        <v>0.9329846751933194</v>
      </c>
      <c r="P130">
        <v>0.9329846751933194</v>
      </c>
      <c r="Q130">
        <v>1</v>
      </c>
      <c r="R130">
        <v>0.96533690096206171</v>
      </c>
      <c r="S130">
        <v>0.96533690096206171</v>
      </c>
      <c r="T130">
        <v>0.9329846751933194</v>
      </c>
      <c r="U130">
        <v>0.96533690096206171</v>
      </c>
      <c r="V130">
        <v>406.790663</v>
      </c>
      <c r="W130">
        <v>255.106009</v>
      </c>
      <c r="X130">
        <v>262.000766</v>
      </c>
      <c r="Y130">
        <v>74463.375599999999</v>
      </c>
      <c r="Z130" s="226">
        <v>26.396840829999999</v>
      </c>
      <c r="AA130" s="226">
        <v>31.420944784</v>
      </c>
      <c r="AB130" s="226">
        <v>81.858571221000005</v>
      </c>
      <c r="AC130" s="226" t="s">
        <v>445</v>
      </c>
      <c r="AD130" s="226">
        <v>34.499922521999999</v>
      </c>
    </row>
    <row r="131" spans="1:30" x14ac:dyDescent="0.25">
      <c r="A131">
        <v>53550</v>
      </c>
      <c r="B131">
        <v>20010000</v>
      </c>
      <c r="C131" t="s">
        <v>453</v>
      </c>
      <c r="D131">
        <v>111052</v>
      </c>
      <c r="E131" t="s">
        <v>467</v>
      </c>
      <c r="F131">
        <v>34203085</v>
      </c>
      <c r="G131">
        <v>1.83</v>
      </c>
      <c r="H131">
        <v>-2.9094415570393339</v>
      </c>
      <c r="I131">
        <v>2.6439417044201772</v>
      </c>
      <c r="J131">
        <v>-7.7917951708587774</v>
      </c>
      <c r="K131">
        <v>-5.1712422727108294</v>
      </c>
      <c r="L131">
        <v>6.8853806922030598</v>
      </c>
      <c r="M131">
        <v>16.590000152587891</v>
      </c>
      <c r="N131">
        <v>1</v>
      </c>
      <c r="O131">
        <v>0.9329846751933194</v>
      </c>
      <c r="P131">
        <v>0.9329846751933194</v>
      </c>
      <c r="Q131">
        <v>1</v>
      </c>
      <c r="R131">
        <v>0.96533690096206171</v>
      </c>
      <c r="S131">
        <v>0.96533690096206171</v>
      </c>
      <c r="T131">
        <v>0.9329846751933194</v>
      </c>
      <c r="U131">
        <v>0.96533690096206171</v>
      </c>
      <c r="V131">
        <v>406.790663</v>
      </c>
      <c r="W131">
        <v>255.106009</v>
      </c>
      <c r="X131">
        <v>262.000766</v>
      </c>
      <c r="Y131">
        <v>74463.375599999999</v>
      </c>
      <c r="Z131" s="226">
        <v>33.567441887000001</v>
      </c>
      <c r="AA131" s="226" t="s">
        <v>444</v>
      </c>
      <c r="AB131" s="226">
        <v>89.020894389999995</v>
      </c>
      <c r="AC131" s="226">
        <v>30.371807678</v>
      </c>
      <c r="AD131" s="226">
        <v>46.269628201000003</v>
      </c>
    </row>
    <row r="132" spans="1:30" x14ac:dyDescent="0.25">
      <c r="A132">
        <v>53551</v>
      </c>
      <c r="B132">
        <v>20009000</v>
      </c>
      <c r="C132" t="s">
        <v>453</v>
      </c>
      <c r="D132">
        <v>111045</v>
      </c>
      <c r="E132" t="s">
        <v>467</v>
      </c>
      <c r="F132">
        <v>34203085</v>
      </c>
      <c r="G132">
        <v>1.83</v>
      </c>
      <c r="H132">
        <v>11.267748617084488</v>
      </c>
      <c r="I132">
        <v>-5.0192914623178133</v>
      </c>
      <c r="J132">
        <v>2.4429535194391461</v>
      </c>
      <c r="K132">
        <v>-10.883186692593494</v>
      </c>
      <c r="L132">
        <v>10.266646214921472</v>
      </c>
      <c r="M132">
        <v>16.590000152587891</v>
      </c>
      <c r="N132">
        <v>1</v>
      </c>
      <c r="O132">
        <v>0.9329846751933194</v>
      </c>
      <c r="P132">
        <v>0.9329846751933194</v>
      </c>
      <c r="Q132">
        <v>1</v>
      </c>
      <c r="R132">
        <v>0.96533690096206171</v>
      </c>
      <c r="S132">
        <v>0.96533690096206171</v>
      </c>
      <c r="T132">
        <v>0.9329846751933194</v>
      </c>
      <c r="U132">
        <v>0.96533690096206171</v>
      </c>
      <c r="V132">
        <v>406.790663</v>
      </c>
      <c r="W132">
        <v>255.106009</v>
      </c>
      <c r="X132">
        <v>262.000766</v>
      </c>
      <c r="Y132">
        <v>74463.375599999999</v>
      </c>
      <c r="Z132" s="226">
        <v>22.182838092000001</v>
      </c>
      <c r="AA132" s="226">
        <v>20.123119182</v>
      </c>
      <c r="AB132" s="226" t="s">
        <v>444</v>
      </c>
      <c r="AC132" s="226" t="s">
        <v>445</v>
      </c>
      <c r="AD132" s="226">
        <v>21.460581305000002</v>
      </c>
    </row>
    <row r="133" spans="1:30" x14ac:dyDescent="0.25">
      <c r="A133">
        <v>53552</v>
      </c>
      <c r="B133">
        <v>20092000</v>
      </c>
      <c r="C133" t="s">
        <v>453</v>
      </c>
      <c r="D133">
        <v>111219</v>
      </c>
      <c r="E133" t="s">
        <v>467</v>
      </c>
      <c r="F133">
        <v>34203085</v>
      </c>
      <c r="G133">
        <v>1.83</v>
      </c>
      <c r="H133">
        <v>4.1984036786155183</v>
      </c>
      <c r="I133">
        <v>-3.2651659688981782</v>
      </c>
      <c r="J133">
        <v>-3.8825314968353872</v>
      </c>
      <c r="K133">
        <v>-5.9227879385998845</v>
      </c>
      <c r="L133">
        <v>7.0024211332313504</v>
      </c>
      <c r="M133">
        <v>16.590000152587891</v>
      </c>
      <c r="N133">
        <v>1</v>
      </c>
      <c r="O133">
        <v>0.9329846751933194</v>
      </c>
      <c r="P133">
        <v>0.9329846751933194</v>
      </c>
      <c r="Q133">
        <v>1</v>
      </c>
      <c r="R133">
        <v>0.96533690096206171</v>
      </c>
      <c r="S133">
        <v>0.96533690096206171</v>
      </c>
      <c r="T133">
        <v>0.9329846751933194</v>
      </c>
      <c r="U133">
        <v>0.96533690096206171</v>
      </c>
      <c r="V133">
        <v>406.790663</v>
      </c>
      <c r="W133">
        <v>255.106009</v>
      </c>
      <c r="X133">
        <v>262.000766</v>
      </c>
      <c r="Y133">
        <v>74463.375599999999</v>
      </c>
      <c r="Z133" s="226">
        <v>32.989671917999999</v>
      </c>
      <c r="AA133" s="226">
        <v>55.690593655999997</v>
      </c>
      <c r="AB133" s="226" t="s">
        <v>444</v>
      </c>
      <c r="AC133" s="226">
        <v>61.959617911000002</v>
      </c>
      <c r="AD133" s="226">
        <v>40.271560303000001</v>
      </c>
    </row>
    <row r="134" spans="1:30" x14ac:dyDescent="0.25">
      <c r="A134">
        <v>53553</v>
      </c>
      <c r="B134">
        <v>21001000</v>
      </c>
      <c r="C134" t="s">
        <v>453</v>
      </c>
      <c r="D134">
        <v>111227</v>
      </c>
      <c r="E134" t="s">
        <v>467</v>
      </c>
      <c r="F134">
        <v>34203085</v>
      </c>
      <c r="G134">
        <v>1.83</v>
      </c>
      <c r="H134">
        <v>6.375965160124089</v>
      </c>
      <c r="I134">
        <v>-6.0334855425397311</v>
      </c>
      <c r="J134">
        <v>-1.4761451164363177</v>
      </c>
      <c r="K134">
        <v>-6.1591186815936387</v>
      </c>
      <c r="L134">
        <v>7.228632742361631</v>
      </c>
      <c r="M134">
        <v>16.590000152587891</v>
      </c>
      <c r="N134">
        <v>1</v>
      </c>
      <c r="O134">
        <v>0.9329846751933194</v>
      </c>
      <c r="P134">
        <v>0.9329846751933194</v>
      </c>
      <c r="Q134">
        <v>1</v>
      </c>
      <c r="R134">
        <v>0.96533690096206171</v>
      </c>
      <c r="S134">
        <v>0.96533690096206171</v>
      </c>
      <c r="T134">
        <v>0.9329846751933194</v>
      </c>
      <c r="U134">
        <v>0.96533690096206171</v>
      </c>
      <c r="V134">
        <v>406.790663</v>
      </c>
      <c r="W134">
        <v>255.106009</v>
      </c>
      <c r="X134">
        <v>262.000766</v>
      </c>
      <c r="Y134">
        <v>74463.375599999999</v>
      </c>
      <c r="Z134" s="226">
        <v>31.926004879000001</v>
      </c>
      <c r="AA134" s="226">
        <v>36.329249920999999</v>
      </c>
      <c r="AB134" s="226" t="s">
        <v>444</v>
      </c>
      <c r="AC134" s="226">
        <v>164.59530418</v>
      </c>
      <c r="AD134" s="226">
        <v>38.687934622</v>
      </c>
    </row>
    <row r="135" spans="1:30" x14ac:dyDescent="0.25">
      <c r="A135">
        <v>53554</v>
      </c>
      <c r="B135">
        <v>26001000</v>
      </c>
      <c r="C135" t="s">
        <v>453</v>
      </c>
      <c r="D135">
        <v>111245</v>
      </c>
      <c r="E135" t="s">
        <v>467</v>
      </c>
      <c r="F135">
        <v>34203085</v>
      </c>
      <c r="G135">
        <v>1.83</v>
      </c>
      <c r="H135">
        <v>6.2963221514742287</v>
      </c>
      <c r="I135">
        <v>-5.6386083730069236</v>
      </c>
      <c r="J135">
        <v>-1.2022523691016072</v>
      </c>
      <c r="K135">
        <v>-6.1562460507538725</v>
      </c>
      <c r="L135">
        <v>6.9763208700074548</v>
      </c>
      <c r="M135">
        <v>16.590000152587891</v>
      </c>
      <c r="N135">
        <v>1</v>
      </c>
      <c r="O135">
        <v>0.9329846751933194</v>
      </c>
      <c r="P135">
        <v>0.9329846751933194</v>
      </c>
      <c r="Q135">
        <v>1</v>
      </c>
      <c r="R135">
        <v>0.96533690096206171</v>
      </c>
      <c r="S135">
        <v>0.96533690096206171</v>
      </c>
      <c r="T135">
        <v>0.9329846751933194</v>
      </c>
      <c r="U135">
        <v>0.96533690096206171</v>
      </c>
      <c r="V135">
        <v>406.790663</v>
      </c>
      <c r="W135">
        <v>255.106009</v>
      </c>
      <c r="X135">
        <v>262.000766</v>
      </c>
      <c r="Y135">
        <v>74463.375599999999</v>
      </c>
      <c r="Z135" s="226">
        <v>33.116836278000001</v>
      </c>
      <c r="AA135" s="226">
        <v>36.801432521999999</v>
      </c>
      <c r="AB135" s="226" t="s">
        <v>444</v>
      </c>
      <c r="AC135" s="226">
        <v>202.32062207000001</v>
      </c>
      <c r="AD135" s="226">
        <v>38.706453828000001</v>
      </c>
    </row>
    <row r="136" spans="1:30" x14ac:dyDescent="0.25">
      <c r="A136">
        <v>53555</v>
      </c>
      <c r="B136">
        <v>21002000</v>
      </c>
      <c r="C136" t="s">
        <v>453</v>
      </c>
      <c r="D136">
        <v>111237</v>
      </c>
      <c r="E136" t="s">
        <v>467</v>
      </c>
      <c r="F136">
        <v>34203085</v>
      </c>
      <c r="G136">
        <v>1.83</v>
      </c>
      <c r="H136">
        <v>3.7411402416620039</v>
      </c>
      <c r="I136">
        <v>-3.3303587687659375</v>
      </c>
      <c r="J136">
        <v>-0.89784486270614505</v>
      </c>
      <c r="K136">
        <v>-3.5868914785962227</v>
      </c>
      <c r="L136">
        <v>4.2616346586193856</v>
      </c>
      <c r="M136">
        <v>16.590000152587891</v>
      </c>
      <c r="N136">
        <v>1</v>
      </c>
      <c r="O136">
        <v>0.9329846751933194</v>
      </c>
      <c r="P136">
        <v>0.9329846751933194</v>
      </c>
      <c r="Q136">
        <v>1</v>
      </c>
      <c r="R136">
        <v>0.96533690096206171</v>
      </c>
      <c r="S136">
        <v>0.96533690096206171</v>
      </c>
      <c r="T136">
        <v>0.9329846751933194</v>
      </c>
      <c r="U136">
        <v>0.96533690096206171</v>
      </c>
      <c r="V136">
        <v>406.790663</v>
      </c>
      <c r="W136">
        <v>255.106009</v>
      </c>
      <c r="X136">
        <v>262.000766</v>
      </c>
      <c r="Y136">
        <v>74463.375599999999</v>
      </c>
      <c r="Z136" s="226">
        <v>54.849460596999997</v>
      </c>
      <c r="AA136" s="226">
        <v>62.619640423</v>
      </c>
      <c r="AB136" s="226" t="s">
        <v>444</v>
      </c>
      <c r="AC136" s="226">
        <v>271.25494037999999</v>
      </c>
      <c r="AD136" s="226">
        <v>67.148897457999993</v>
      </c>
    </row>
    <row r="137" spans="1:30" x14ac:dyDescent="0.25">
      <c r="A137">
        <v>53556</v>
      </c>
      <c r="B137">
        <v>20050006</v>
      </c>
      <c r="C137" t="s">
        <v>453</v>
      </c>
      <c r="D137">
        <v>111189</v>
      </c>
      <c r="E137" t="s">
        <v>467</v>
      </c>
      <c r="F137">
        <v>34203085</v>
      </c>
      <c r="G137">
        <v>1.83</v>
      </c>
      <c r="H137">
        <v>7.6849933433478643</v>
      </c>
      <c r="I137">
        <v>-6.049768178219276</v>
      </c>
      <c r="J137">
        <v>-3.445207529835113</v>
      </c>
      <c r="K137">
        <v>-9.1696180600954413</v>
      </c>
      <c r="L137">
        <v>9.8730306420471194</v>
      </c>
      <c r="M137">
        <v>16.590000152587891</v>
      </c>
      <c r="N137">
        <v>1</v>
      </c>
      <c r="O137">
        <v>0.9329846751933194</v>
      </c>
      <c r="P137">
        <v>0.9329846751933194</v>
      </c>
      <c r="Q137">
        <v>1</v>
      </c>
      <c r="R137">
        <v>0.96533690096206171</v>
      </c>
      <c r="S137">
        <v>0.96533690096206171</v>
      </c>
      <c r="T137">
        <v>0.9329846751933194</v>
      </c>
      <c r="U137">
        <v>0.96533690096206171</v>
      </c>
      <c r="V137">
        <v>406.790663</v>
      </c>
      <c r="W137">
        <v>255.106009</v>
      </c>
      <c r="X137">
        <v>262.000766</v>
      </c>
      <c r="Y137">
        <v>74463.375599999999</v>
      </c>
      <c r="Z137" s="226">
        <v>23.107085815000001</v>
      </c>
      <c r="AA137" s="226">
        <v>29.970748615000002</v>
      </c>
      <c r="AB137" s="226" t="s">
        <v>444</v>
      </c>
      <c r="AC137" s="226">
        <v>69.951516694000006</v>
      </c>
      <c r="AD137" s="226">
        <v>25.657893268999999</v>
      </c>
    </row>
    <row r="138" spans="1:30" x14ac:dyDescent="0.25">
      <c r="A138">
        <v>53557</v>
      </c>
      <c r="B138">
        <v>26002000</v>
      </c>
      <c r="C138" t="s">
        <v>453</v>
      </c>
      <c r="D138">
        <v>111255</v>
      </c>
      <c r="E138" t="s">
        <v>467</v>
      </c>
      <c r="F138">
        <v>34203085</v>
      </c>
      <c r="G138">
        <v>1.83</v>
      </c>
      <c r="H138">
        <v>3.5088984727605603</v>
      </c>
      <c r="I138">
        <v>-2.9615231181042487</v>
      </c>
      <c r="J138">
        <v>-0.70484220224138072</v>
      </c>
      <c r="K138">
        <v>-3.4019697302407139</v>
      </c>
      <c r="L138">
        <v>3.9092796616608587</v>
      </c>
      <c r="M138">
        <v>16.590000152587891</v>
      </c>
      <c r="N138">
        <v>1</v>
      </c>
      <c r="O138">
        <v>0.9329846751933194</v>
      </c>
      <c r="P138">
        <v>0.9329846751933194</v>
      </c>
      <c r="Q138">
        <v>1</v>
      </c>
      <c r="R138">
        <v>0.96533690096206171</v>
      </c>
      <c r="S138">
        <v>0.96533690096206171</v>
      </c>
      <c r="T138">
        <v>0.9329846751933194</v>
      </c>
      <c r="U138">
        <v>0.96533690096206171</v>
      </c>
      <c r="V138">
        <v>406.790663</v>
      </c>
      <c r="W138">
        <v>255.106009</v>
      </c>
      <c r="X138">
        <v>262.000766</v>
      </c>
      <c r="Y138">
        <v>74463.375599999999</v>
      </c>
      <c r="Z138" s="226">
        <v>59.883338504000001</v>
      </c>
      <c r="AA138" s="226">
        <v>66.830402844000005</v>
      </c>
      <c r="AB138" s="226" t="s">
        <v>444</v>
      </c>
      <c r="AC138" s="226">
        <v>345.80485757999998</v>
      </c>
      <c r="AD138" s="226">
        <v>70.853284700000003</v>
      </c>
    </row>
    <row r="139" spans="1:30" x14ac:dyDescent="0.25">
      <c r="A139">
        <v>53558</v>
      </c>
      <c r="B139">
        <v>20030000</v>
      </c>
      <c r="C139" t="s">
        <v>453</v>
      </c>
      <c r="D139">
        <v>111147</v>
      </c>
      <c r="E139" t="s">
        <v>467</v>
      </c>
      <c r="F139">
        <v>34203085</v>
      </c>
      <c r="G139">
        <v>1.83</v>
      </c>
      <c r="H139">
        <v>11.257955538265374</v>
      </c>
      <c r="I139">
        <v>-4.8908686341681964</v>
      </c>
      <c r="J139">
        <v>2.5569849053371305</v>
      </c>
      <c r="K139">
        <v>-10.886774480692942</v>
      </c>
      <c r="L139">
        <v>10.222213965158543</v>
      </c>
      <c r="M139">
        <v>16.590000152587891</v>
      </c>
      <c r="N139">
        <v>1</v>
      </c>
      <c r="O139">
        <v>0.9329846751933194</v>
      </c>
      <c r="P139">
        <v>0.9329846751933194</v>
      </c>
      <c r="Q139">
        <v>1</v>
      </c>
      <c r="R139">
        <v>0.96533690096206171</v>
      </c>
      <c r="S139">
        <v>0.96533690096206171</v>
      </c>
      <c r="T139">
        <v>0.9329846751933194</v>
      </c>
      <c r="U139">
        <v>0.96533690096206171</v>
      </c>
      <c r="V139">
        <v>406.790663</v>
      </c>
      <c r="W139">
        <v>255.106009</v>
      </c>
      <c r="X139">
        <v>262.000766</v>
      </c>
      <c r="Y139">
        <v>74463.375599999999</v>
      </c>
      <c r="Z139" s="226">
        <v>22.283605465000001</v>
      </c>
      <c r="AA139" s="226">
        <v>20.141493776000001</v>
      </c>
      <c r="AB139" s="226" t="s">
        <v>444</v>
      </c>
      <c r="AC139" s="226" t="s">
        <v>445</v>
      </c>
      <c r="AD139" s="226">
        <v>21.453179314</v>
      </c>
    </row>
    <row r="140" spans="1:30" x14ac:dyDescent="0.25">
      <c r="A140">
        <v>53559</v>
      </c>
      <c r="B140">
        <v>20031000</v>
      </c>
      <c r="C140" t="s">
        <v>453</v>
      </c>
      <c r="D140">
        <v>111154</v>
      </c>
      <c r="E140" t="s">
        <v>467</v>
      </c>
      <c r="F140">
        <v>34203085</v>
      </c>
      <c r="G140">
        <v>1.83</v>
      </c>
      <c r="H140">
        <v>-2.9433292877764572</v>
      </c>
      <c r="I140">
        <v>2.6375895585180831</v>
      </c>
      <c r="J140">
        <v>-7.4756679331050444</v>
      </c>
      <c r="K140">
        <v>-4.8237937189269644</v>
      </c>
      <c r="L140">
        <v>6.553839470132834</v>
      </c>
      <c r="M140">
        <v>16.590000152587891</v>
      </c>
      <c r="N140">
        <v>1</v>
      </c>
      <c r="O140">
        <v>0.9329846751933194</v>
      </c>
      <c r="P140">
        <v>0.9329846751933194</v>
      </c>
      <c r="Q140">
        <v>1</v>
      </c>
      <c r="R140">
        <v>0.96533690096206171</v>
      </c>
      <c r="S140">
        <v>0.96533690096206171</v>
      </c>
      <c r="T140">
        <v>0.9329846751933194</v>
      </c>
      <c r="U140">
        <v>0.96533690096206171</v>
      </c>
      <c r="V140">
        <v>406.790663</v>
      </c>
      <c r="W140">
        <v>255.106009</v>
      </c>
      <c r="X140">
        <v>262.000766</v>
      </c>
      <c r="Y140">
        <v>74463.375599999999</v>
      </c>
      <c r="Z140" s="226">
        <v>35.316116381999997</v>
      </c>
      <c r="AA140" s="226" t="s">
        <v>444</v>
      </c>
      <c r="AB140" s="226">
        <v>89.237693039999996</v>
      </c>
      <c r="AC140" s="226">
        <v>31.698442702000001</v>
      </c>
      <c r="AD140" s="226">
        <v>49.674368311000002</v>
      </c>
    </row>
    <row r="141" spans="1:30" x14ac:dyDescent="0.25">
      <c r="A141">
        <v>53560</v>
      </c>
      <c r="B141">
        <v>20051006</v>
      </c>
      <c r="C141" t="s">
        <v>453</v>
      </c>
      <c r="D141">
        <v>111192</v>
      </c>
      <c r="E141" t="s">
        <v>467</v>
      </c>
      <c r="F141">
        <v>34203085</v>
      </c>
      <c r="G141">
        <v>1.83</v>
      </c>
      <c r="H141">
        <v>4.5460743766611733</v>
      </c>
      <c r="I141">
        <v>-1.056933183127859</v>
      </c>
      <c r="J141">
        <v>1.6341806995685579</v>
      </c>
      <c r="K141">
        <v>-4.5448710920447795</v>
      </c>
      <c r="L141">
        <v>4.1210615439496712</v>
      </c>
      <c r="M141">
        <v>16.590000152587891</v>
      </c>
      <c r="N141">
        <v>1</v>
      </c>
      <c r="O141">
        <v>0.9329846751933194</v>
      </c>
      <c r="P141">
        <v>0.9329846751933194</v>
      </c>
      <c r="Q141">
        <v>1</v>
      </c>
      <c r="R141">
        <v>0.96533690096206171</v>
      </c>
      <c r="S141">
        <v>0.96533690096206171</v>
      </c>
      <c r="T141">
        <v>0.9329846751933194</v>
      </c>
      <c r="U141">
        <v>0.96533690096206171</v>
      </c>
      <c r="V141">
        <v>406.790663</v>
      </c>
      <c r="W141">
        <v>255.106009</v>
      </c>
      <c r="X141">
        <v>262.000766</v>
      </c>
      <c r="Y141">
        <v>74463.375599999999</v>
      </c>
      <c r="Z141" s="226">
        <v>56.754535914999998</v>
      </c>
      <c r="AA141" s="226">
        <v>51.355060041999998</v>
      </c>
      <c r="AB141" s="226" t="s">
        <v>444</v>
      </c>
      <c r="AC141" s="226" t="s">
        <v>445</v>
      </c>
      <c r="AD141" s="226">
        <v>52.784297643999999</v>
      </c>
    </row>
    <row r="142" spans="1:30" x14ac:dyDescent="0.25">
      <c r="A142">
        <v>164701</v>
      </c>
      <c r="B142">
        <v>20058006</v>
      </c>
      <c r="C142" t="s">
        <v>458</v>
      </c>
      <c r="D142">
        <v>111214</v>
      </c>
      <c r="E142" t="s">
        <v>473</v>
      </c>
      <c r="F142">
        <v>34203085</v>
      </c>
      <c r="G142">
        <v>1.83</v>
      </c>
      <c r="H142">
        <v>7.0835972348007088</v>
      </c>
      <c r="I142">
        <v>1.797230631196264</v>
      </c>
      <c r="J142">
        <v>5.2649918142386101</v>
      </c>
      <c r="K142">
        <v>-6.0805581327804825</v>
      </c>
      <c r="L142">
        <v>7.1711410912185229</v>
      </c>
      <c r="M142">
        <v>-53.490001678466797</v>
      </c>
      <c r="N142">
        <v>1</v>
      </c>
      <c r="O142">
        <v>0.9329846751933194</v>
      </c>
      <c r="P142">
        <v>0.9329846751933194</v>
      </c>
      <c r="Q142">
        <v>1</v>
      </c>
      <c r="R142">
        <v>0.96533690096206171</v>
      </c>
      <c r="S142">
        <v>0.96533690096206171</v>
      </c>
      <c r="T142">
        <v>0.9329846751933194</v>
      </c>
      <c r="U142">
        <v>0.96533690096206171</v>
      </c>
      <c r="V142">
        <v>406.790663</v>
      </c>
      <c r="W142">
        <v>255.106009</v>
      </c>
      <c r="X142">
        <v>262.000766</v>
      </c>
      <c r="Y142">
        <v>74463.375599999999</v>
      </c>
      <c r="Z142" s="226">
        <v>32.189975474999997</v>
      </c>
      <c r="AA142" s="226">
        <v>32.600159503</v>
      </c>
      <c r="AB142" s="226">
        <v>131.43152705</v>
      </c>
      <c r="AC142" s="226" t="s">
        <v>445</v>
      </c>
      <c r="AD142" s="226">
        <v>39.200701025999997</v>
      </c>
    </row>
    <row r="143" spans="1:30" x14ac:dyDescent="0.25">
      <c r="A143">
        <v>164702</v>
      </c>
      <c r="B143">
        <v>20093006</v>
      </c>
      <c r="C143" t="s">
        <v>458</v>
      </c>
      <c r="D143">
        <v>111225</v>
      </c>
      <c r="E143" t="s">
        <v>473</v>
      </c>
      <c r="F143">
        <v>34203085</v>
      </c>
      <c r="G143">
        <v>1.83</v>
      </c>
      <c r="H143">
        <v>6.2061146202228503</v>
      </c>
      <c r="I143">
        <v>4.5960766238482513</v>
      </c>
      <c r="J143">
        <v>-1.9930829994347185E-2</v>
      </c>
      <c r="K143">
        <v>-1.7026999406712711</v>
      </c>
      <c r="L143">
        <v>6.2330166985547395</v>
      </c>
      <c r="M143">
        <v>-53.490001678466797</v>
      </c>
      <c r="N143">
        <v>1</v>
      </c>
      <c r="O143">
        <v>0.9329846751933194</v>
      </c>
      <c r="P143">
        <v>0.9329846751933194</v>
      </c>
      <c r="Q143">
        <v>1</v>
      </c>
      <c r="R143">
        <v>0.96533690096206171</v>
      </c>
      <c r="S143">
        <v>0.96533690096206171</v>
      </c>
      <c r="T143">
        <v>0.9329846751933194</v>
      </c>
      <c r="U143">
        <v>0.96533690096206171</v>
      </c>
      <c r="V143">
        <v>406.790663</v>
      </c>
      <c r="W143">
        <v>255.106009</v>
      </c>
      <c r="X143">
        <v>262.000766</v>
      </c>
      <c r="Y143">
        <v>74463.375599999999</v>
      </c>
      <c r="Z143" s="226">
        <v>37.185361673000003</v>
      </c>
      <c r="AA143" s="226">
        <v>37.350886426000002</v>
      </c>
      <c r="AB143" s="226">
        <v>50.785471919999999</v>
      </c>
      <c r="AC143" s="226">
        <v>12263.551935</v>
      </c>
      <c r="AD143" s="226">
        <v>142.56181834</v>
      </c>
    </row>
    <row r="144" spans="1:30" x14ac:dyDescent="0.25">
      <c r="A144">
        <v>164703</v>
      </c>
      <c r="B144">
        <v>26051006</v>
      </c>
      <c r="C144" t="s">
        <v>458</v>
      </c>
      <c r="D144">
        <v>111261</v>
      </c>
      <c r="E144" t="s">
        <v>473</v>
      </c>
      <c r="F144">
        <v>34203085</v>
      </c>
      <c r="G144">
        <v>1.83</v>
      </c>
      <c r="H144">
        <v>4.3764338767823565</v>
      </c>
      <c r="I144">
        <v>0.8550335911995619</v>
      </c>
      <c r="J144">
        <v>3.0505368620986437</v>
      </c>
      <c r="K144">
        <v>-4.8138364992993825</v>
      </c>
      <c r="L144">
        <v>5.3019340675031907</v>
      </c>
      <c r="M144">
        <v>-53.490001678466797</v>
      </c>
      <c r="N144">
        <v>1</v>
      </c>
      <c r="O144">
        <v>0.9329846751933194</v>
      </c>
      <c r="P144">
        <v>0.9329846751933194</v>
      </c>
      <c r="Q144">
        <v>1</v>
      </c>
      <c r="R144">
        <v>0.96533690096206171</v>
      </c>
      <c r="S144">
        <v>0.96533690096206171</v>
      </c>
      <c r="T144">
        <v>0.9329846751933194</v>
      </c>
      <c r="U144">
        <v>0.96533690096206171</v>
      </c>
      <c r="V144">
        <v>406.790663</v>
      </c>
      <c r="W144">
        <v>255.106009</v>
      </c>
      <c r="X144">
        <v>262.000766</v>
      </c>
      <c r="Y144">
        <v>74463.375599999999</v>
      </c>
      <c r="Z144" s="226">
        <v>43.891164981999999</v>
      </c>
      <c r="AA144" s="226">
        <v>53.384460875999999</v>
      </c>
      <c r="AB144" s="226">
        <v>277.36332911</v>
      </c>
      <c r="AC144" s="226" t="s">
        <v>445</v>
      </c>
      <c r="AD144" s="226">
        <v>49.779186123999999</v>
      </c>
    </row>
    <row r="145" spans="1:30" x14ac:dyDescent="0.25">
      <c r="A145">
        <v>164704</v>
      </c>
      <c r="B145">
        <v>21051006</v>
      </c>
      <c r="C145" t="s">
        <v>458</v>
      </c>
      <c r="D145">
        <v>111243</v>
      </c>
      <c r="E145" t="s">
        <v>473</v>
      </c>
      <c r="F145">
        <v>34203085</v>
      </c>
      <c r="G145">
        <v>1.83</v>
      </c>
      <c r="H145">
        <v>5.1622290001671027</v>
      </c>
      <c r="I145">
        <v>0.65021620242723455</v>
      </c>
      <c r="J145">
        <v>3.4242310330159031</v>
      </c>
      <c r="K145">
        <v>-5.8101656015230159</v>
      </c>
      <c r="L145">
        <v>6.1676804720007503</v>
      </c>
      <c r="M145">
        <v>-53.490001678466797</v>
      </c>
      <c r="N145">
        <v>1</v>
      </c>
      <c r="O145">
        <v>0.9329846751933194</v>
      </c>
      <c r="P145">
        <v>0.9329846751933194</v>
      </c>
      <c r="Q145">
        <v>1</v>
      </c>
      <c r="R145">
        <v>0.96533690096206171</v>
      </c>
      <c r="S145">
        <v>0.96533690096206171</v>
      </c>
      <c r="T145">
        <v>0.9329846751933194</v>
      </c>
      <c r="U145">
        <v>0.96533690096206171</v>
      </c>
      <c r="V145">
        <v>406.790663</v>
      </c>
      <c r="W145">
        <v>255.106009</v>
      </c>
      <c r="X145">
        <v>262.000766</v>
      </c>
      <c r="Y145">
        <v>74463.375599999999</v>
      </c>
      <c r="Z145" s="226">
        <v>37.589871512999999</v>
      </c>
      <c r="AA145" s="226">
        <v>45.106051657000002</v>
      </c>
      <c r="AB145" s="226">
        <v>365.04747168</v>
      </c>
      <c r="AC145" s="226" t="s">
        <v>445</v>
      </c>
      <c r="AD145" s="226">
        <v>41.071554638999999</v>
      </c>
    </row>
    <row r="146" spans="1:30" x14ac:dyDescent="0.25">
      <c r="A146">
        <v>164705</v>
      </c>
      <c r="B146">
        <v>20091000</v>
      </c>
      <c r="C146" t="s">
        <v>458</v>
      </c>
      <c r="D146">
        <v>111217</v>
      </c>
      <c r="E146" t="s">
        <v>473</v>
      </c>
      <c r="F146">
        <v>34203085</v>
      </c>
      <c r="G146">
        <v>1.83</v>
      </c>
      <c r="H146">
        <v>0.23013551523897702</v>
      </c>
      <c r="I146">
        <v>-0.50140618789803981</v>
      </c>
      <c r="J146">
        <v>-0.72369481926913592</v>
      </c>
      <c r="K146">
        <v>-2.0718588697337559</v>
      </c>
      <c r="L146">
        <v>1.8882740160127716</v>
      </c>
      <c r="M146">
        <v>-53.490001678466797</v>
      </c>
      <c r="N146">
        <v>1</v>
      </c>
      <c r="O146">
        <v>0.9329846751933194</v>
      </c>
      <c r="P146">
        <v>0.9329846751933194</v>
      </c>
      <c r="Q146">
        <v>1</v>
      </c>
      <c r="R146">
        <v>0.96533690096206171</v>
      </c>
      <c r="S146">
        <v>0.96533690096206171</v>
      </c>
      <c r="T146">
        <v>0.9329846751933194</v>
      </c>
      <c r="U146">
        <v>0.96533690096206171</v>
      </c>
      <c r="V146">
        <v>406.790663</v>
      </c>
      <c r="W146">
        <v>255.106009</v>
      </c>
      <c r="X146">
        <v>262.000766</v>
      </c>
      <c r="Y146">
        <v>74463.375599999999</v>
      </c>
      <c r="Z146" s="226">
        <v>125.04632322</v>
      </c>
      <c r="AA146" s="226">
        <v>1033.2167165999999</v>
      </c>
      <c r="AB146" s="226" t="s">
        <v>444</v>
      </c>
      <c r="AC146" s="226">
        <v>336.77041517999999</v>
      </c>
      <c r="AD146" s="226">
        <v>116.98231199</v>
      </c>
    </row>
    <row r="147" spans="1:30" x14ac:dyDescent="0.25">
      <c r="A147">
        <v>164706</v>
      </c>
      <c r="B147">
        <v>21001000</v>
      </c>
      <c r="C147" t="s">
        <v>458</v>
      </c>
      <c r="D147">
        <v>111234</v>
      </c>
      <c r="E147" t="s">
        <v>473</v>
      </c>
      <c r="F147">
        <v>34203085</v>
      </c>
      <c r="G147">
        <v>1.83</v>
      </c>
      <c r="H147">
        <v>6.2356905957022191</v>
      </c>
      <c r="I147">
        <v>-5.7816822024529539</v>
      </c>
      <c r="J147">
        <v>-3.2727905833643929</v>
      </c>
      <c r="K147">
        <v>-8.1771759636470041</v>
      </c>
      <c r="L147">
        <v>8.3686509844532431</v>
      </c>
      <c r="M147">
        <v>-53.490001678466797</v>
      </c>
      <c r="N147">
        <v>1</v>
      </c>
      <c r="O147">
        <v>0.9329846751933194</v>
      </c>
      <c r="P147">
        <v>0.9329846751933194</v>
      </c>
      <c r="Q147">
        <v>1</v>
      </c>
      <c r="R147">
        <v>0.96533690096206171</v>
      </c>
      <c r="S147">
        <v>0.96533690096206171</v>
      </c>
      <c r="T147">
        <v>0.9329846751933194</v>
      </c>
      <c r="U147">
        <v>0.96533690096206171</v>
      </c>
      <c r="V147">
        <v>406.790663</v>
      </c>
      <c r="W147">
        <v>255.106009</v>
      </c>
      <c r="X147">
        <v>262.000766</v>
      </c>
      <c r="Y147">
        <v>74463.375599999999</v>
      </c>
      <c r="Z147" s="226">
        <v>27.440664736999999</v>
      </c>
      <c r="AA147" s="226">
        <v>37.168987586999997</v>
      </c>
      <c r="AB147" s="226" t="s">
        <v>444</v>
      </c>
      <c r="AC147" s="226">
        <v>73.689380008000001</v>
      </c>
      <c r="AD147" s="226">
        <v>28.893290869000001</v>
      </c>
    </row>
    <row r="148" spans="1:30" x14ac:dyDescent="0.25">
      <c r="A148">
        <v>164707</v>
      </c>
      <c r="B148">
        <v>26001000</v>
      </c>
      <c r="C148" t="s">
        <v>458</v>
      </c>
      <c r="D148">
        <v>111252</v>
      </c>
      <c r="E148" t="s">
        <v>473</v>
      </c>
      <c r="F148">
        <v>34203085</v>
      </c>
      <c r="G148">
        <v>1.83</v>
      </c>
      <c r="H148">
        <v>6.1583139084819081</v>
      </c>
      <c r="I148">
        <v>-5.5503618036600848</v>
      </c>
      <c r="J148">
        <v>-3.001163636325737</v>
      </c>
      <c r="K148">
        <v>-8.0107460409338032</v>
      </c>
      <c r="L148">
        <v>8.0899124764975703</v>
      </c>
      <c r="M148">
        <v>-53.490001678466797</v>
      </c>
      <c r="N148">
        <v>1</v>
      </c>
      <c r="O148">
        <v>0.9329846751933194</v>
      </c>
      <c r="P148">
        <v>0.9329846751933194</v>
      </c>
      <c r="Q148">
        <v>1</v>
      </c>
      <c r="R148">
        <v>0.96533690096206171</v>
      </c>
      <c r="S148">
        <v>0.96533690096206171</v>
      </c>
      <c r="T148">
        <v>0.9329846751933194</v>
      </c>
      <c r="U148">
        <v>0.96533690096206171</v>
      </c>
      <c r="V148">
        <v>406.790663</v>
      </c>
      <c r="W148">
        <v>255.106009</v>
      </c>
      <c r="X148">
        <v>262.000766</v>
      </c>
      <c r="Y148">
        <v>74463.375599999999</v>
      </c>
      <c r="Z148" s="226">
        <v>28.420589857</v>
      </c>
      <c r="AA148" s="226">
        <v>37.648565253999998</v>
      </c>
      <c r="AB148" s="226" t="s">
        <v>444</v>
      </c>
      <c r="AC148" s="226">
        <v>80.449307398000002</v>
      </c>
      <c r="AD148" s="226">
        <v>29.514348891000001</v>
      </c>
    </row>
    <row r="149" spans="1:30" x14ac:dyDescent="0.25">
      <c r="A149">
        <v>164708</v>
      </c>
      <c r="B149">
        <v>20036000</v>
      </c>
      <c r="C149" t="s">
        <v>458</v>
      </c>
      <c r="D149">
        <v>111187</v>
      </c>
      <c r="E149" t="s">
        <v>473</v>
      </c>
      <c r="F149">
        <v>34203085</v>
      </c>
      <c r="G149">
        <v>1.83</v>
      </c>
      <c r="H149">
        <v>8.2677190673484766</v>
      </c>
      <c r="I149">
        <v>-6.1924142929972072</v>
      </c>
      <c r="J149">
        <v>-0.27027119588846377</v>
      </c>
      <c r="K149">
        <v>-8.2197250351892155</v>
      </c>
      <c r="L149">
        <v>8.4139290521602934</v>
      </c>
      <c r="M149">
        <v>-53.490001678466797</v>
      </c>
      <c r="N149">
        <v>1</v>
      </c>
      <c r="O149">
        <v>0.9329846751933194</v>
      </c>
      <c r="P149">
        <v>0.9329846751933194</v>
      </c>
      <c r="Q149">
        <v>1</v>
      </c>
      <c r="R149">
        <v>0.96533690096206171</v>
      </c>
      <c r="S149">
        <v>0.96533690096206171</v>
      </c>
      <c r="T149">
        <v>0.9329846751933194</v>
      </c>
      <c r="U149">
        <v>0.96533690096206171</v>
      </c>
      <c r="V149">
        <v>406.790663</v>
      </c>
      <c r="W149">
        <v>255.106009</v>
      </c>
      <c r="X149">
        <v>262.000766</v>
      </c>
      <c r="Y149">
        <v>74463.375599999999</v>
      </c>
      <c r="Z149" s="226">
        <v>27.287616341</v>
      </c>
      <c r="AA149" s="226">
        <v>27.787867004999999</v>
      </c>
      <c r="AB149" s="226" t="s">
        <v>444</v>
      </c>
      <c r="AC149" s="226">
        <v>903.43489090000003</v>
      </c>
      <c r="AD149" s="226">
        <v>28.738549466999999</v>
      </c>
    </row>
    <row r="150" spans="1:30" x14ac:dyDescent="0.25">
      <c r="A150">
        <v>164709</v>
      </c>
      <c r="B150">
        <v>20033000</v>
      </c>
      <c r="C150" t="s">
        <v>458</v>
      </c>
      <c r="D150">
        <v>111172</v>
      </c>
      <c r="E150" t="s">
        <v>473</v>
      </c>
      <c r="F150">
        <v>34203085</v>
      </c>
      <c r="G150">
        <v>1.83</v>
      </c>
      <c r="H150">
        <v>9.4335392555968021</v>
      </c>
      <c r="I150">
        <v>-8.288124394816867</v>
      </c>
      <c r="J150">
        <v>-2.8572505281296152</v>
      </c>
      <c r="K150">
        <v>-10.948066360856279</v>
      </c>
      <c r="L150">
        <v>11.150373434291113</v>
      </c>
      <c r="M150">
        <v>-53.490001678466797</v>
      </c>
      <c r="N150">
        <v>1</v>
      </c>
      <c r="O150">
        <v>0.9329846751933194</v>
      </c>
      <c r="P150">
        <v>0.9329846751933194</v>
      </c>
      <c r="Q150">
        <v>1</v>
      </c>
      <c r="R150">
        <v>0.96533690096206171</v>
      </c>
      <c r="S150">
        <v>0.96533690096206171</v>
      </c>
      <c r="T150">
        <v>0.9329846751933194</v>
      </c>
      <c r="U150">
        <v>0.96533690096206171</v>
      </c>
      <c r="V150">
        <v>406.790663</v>
      </c>
      <c r="W150">
        <v>255.106009</v>
      </c>
      <c r="X150">
        <v>262.000766</v>
      </c>
      <c r="Y150">
        <v>74463.375599999999</v>
      </c>
      <c r="Z150" s="226">
        <v>20.345473167000002</v>
      </c>
      <c r="AA150" s="226">
        <v>24.230190970999999</v>
      </c>
      <c r="AB150" s="226" t="s">
        <v>444</v>
      </c>
      <c r="AC150" s="226">
        <v>84.551720845000006</v>
      </c>
      <c r="AD150" s="226">
        <v>21.327476973</v>
      </c>
    </row>
    <row r="151" spans="1:30" x14ac:dyDescent="0.25">
      <c r="A151">
        <v>164710</v>
      </c>
      <c r="B151">
        <v>20035000</v>
      </c>
      <c r="C151" t="s">
        <v>458</v>
      </c>
      <c r="D151">
        <v>111182</v>
      </c>
      <c r="E151" t="s">
        <v>473</v>
      </c>
      <c r="F151">
        <v>34203085</v>
      </c>
      <c r="G151">
        <v>1.83</v>
      </c>
      <c r="H151">
        <v>7.1726965929250248</v>
      </c>
      <c r="I151">
        <v>-5.4341043611305553</v>
      </c>
      <c r="J151">
        <v>-0.22681781403321782</v>
      </c>
      <c r="K151">
        <v>-7.1002076774649376</v>
      </c>
      <c r="L151">
        <v>7.2968595937709102</v>
      </c>
      <c r="M151">
        <v>-53.490001678466797</v>
      </c>
      <c r="N151">
        <v>1</v>
      </c>
      <c r="O151">
        <v>0.9329846751933194</v>
      </c>
      <c r="P151">
        <v>0.9329846751933194</v>
      </c>
      <c r="Q151">
        <v>1</v>
      </c>
      <c r="R151">
        <v>0.96533690096206171</v>
      </c>
      <c r="S151">
        <v>0.96533690096206171</v>
      </c>
      <c r="T151">
        <v>0.9329846751933194</v>
      </c>
      <c r="U151">
        <v>0.96533690096206171</v>
      </c>
      <c r="V151">
        <v>406.790663</v>
      </c>
      <c r="W151">
        <v>255.106009</v>
      </c>
      <c r="X151">
        <v>262.000766</v>
      </c>
      <c r="Y151">
        <v>74463.375599999999</v>
      </c>
      <c r="Z151" s="226">
        <v>31.618141255000001</v>
      </c>
      <c r="AA151" s="226">
        <v>32.182777754999996</v>
      </c>
      <c r="AB151" s="226" t="s">
        <v>444</v>
      </c>
      <c r="AC151" s="226">
        <v>1076.7050322</v>
      </c>
      <c r="AD151" s="226">
        <v>33.427542217000003</v>
      </c>
    </row>
    <row r="152" spans="1:30" x14ac:dyDescent="0.25">
      <c r="A152">
        <v>164711</v>
      </c>
      <c r="B152">
        <v>20034000</v>
      </c>
      <c r="C152" t="s">
        <v>458</v>
      </c>
      <c r="D152">
        <v>111177</v>
      </c>
      <c r="E152" t="s">
        <v>473</v>
      </c>
      <c r="F152">
        <v>34203085</v>
      </c>
      <c r="G152">
        <v>1.83</v>
      </c>
      <c r="H152">
        <v>5.1177625286329347</v>
      </c>
      <c r="I152">
        <v>-0.39072552878494204</v>
      </c>
      <c r="J152">
        <v>3.2322498716985262</v>
      </c>
      <c r="K152">
        <v>-4.7863550403023112</v>
      </c>
      <c r="L152">
        <v>4.6073892388918676</v>
      </c>
      <c r="M152">
        <v>-53.490001678466797</v>
      </c>
      <c r="N152">
        <v>1</v>
      </c>
      <c r="O152">
        <v>0.9329846751933194</v>
      </c>
      <c r="P152">
        <v>0.9329846751933194</v>
      </c>
      <c r="Q152">
        <v>1</v>
      </c>
      <c r="R152">
        <v>0.96533690096206171</v>
      </c>
      <c r="S152">
        <v>0.96533690096206171</v>
      </c>
      <c r="T152">
        <v>0.9329846751933194</v>
      </c>
      <c r="U152">
        <v>0.96533690096206171</v>
      </c>
      <c r="V152">
        <v>406.790663</v>
      </c>
      <c r="W152">
        <v>255.106009</v>
      </c>
      <c r="X152">
        <v>262.000766</v>
      </c>
      <c r="Y152">
        <v>74463.375599999999</v>
      </c>
      <c r="Z152" s="226">
        <v>50.658322013999999</v>
      </c>
      <c r="AA152" s="226">
        <v>45.506651220000002</v>
      </c>
      <c r="AB152" s="226" t="s">
        <v>444</v>
      </c>
      <c r="AC152" s="226" t="s">
        <v>445</v>
      </c>
      <c r="AD152" s="226">
        <v>50.070741202999997</v>
      </c>
    </row>
    <row r="153" spans="1:30" x14ac:dyDescent="0.25">
      <c r="A153">
        <v>164712</v>
      </c>
      <c r="B153">
        <v>20013000</v>
      </c>
      <c r="C153" t="s">
        <v>457</v>
      </c>
      <c r="D153">
        <v>111075</v>
      </c>
      <c r="E153" t="s">
        <v>472</v>
      </c>
      <c r="F153">
        <v>34203085</v>
      </c>
      <c r="G153">
        <v>1.83</v>
      </c>
      <c r="H153">
        <v>20.628439354855335</v>
      </c>
      <c r="I153">
        <v>-16.138404696597782</v>
      </c>
      <c r="J153">
        <v>0.38724890634754489</v>
      </c>
      <c r="K153">
        <v>-20.698383777729155</v>
      </c>
      <c r="L153">
        <v>20.469249799692914</v>
      </c>
      <c r="M153">
        <v>-52.580001831054688</v>
      </c>
      <c r="N153">
        <v>1</v>
      </c>
      <c r="O153">
        <v>0.9329846751933194</v>
      </c>
      <c r="P153">
        <v>0.9329846751933194</v>
      </c>
      <c r="Q153">
        <v>1</v>
      </c>
      <c r="R153">
        <v>0.96533690096206171</v>
      </c>
      <c r="S153">
        <v>0.96533690096206171</v>
      </c>
      <c r="T153">
        <v>0.9329846751933194</v>
      </c>
      <c r="U153">
        <v>0.96533690096206171</v>
      </c>
      <c r="V153">
        <v>406.790663</v>
      </c>
      <c r="W153">
        <v>255.106009</v>
      </c>
      <c r="X153">
        <v>262.000766</v>
      </c>
      <c r="Y153">
        <v>74463.375599999999</v>
      </c>
      <c r="Z153" s="226">
        <v>10.627685395</v>
      </c>
      <c r="AA153" s="226">
        <v>10.53795461</v>
      </c>
      <c r="AB153" s="226" t="s">
        <v>444</v>
      </c>
      <c r="AC153" s="226" t="s">
        <v>445</v>
      </c>
      <c r="AD153" s="226">
        <v>10.809748151999999</v>
      </c>
    </row>
    <row r="154" spans="1:30" x14ac:dyDescent="0.25">
      <c r="A154">
        <v>164713</v>
      </c>
      <c r="B154">
        <v>20012000</v>
      </c>
      <c r="C154" t="s">
        <v>457</v>
      </c>
      <c r="D154">
        <v>111068</v>
      </c>
      <c r="E154" t="s">
        <v>472</v>
      </c>
      <c r="F154">
        <v>34203085</v>
      </c>
      <c r="G154">
        <v>1.83</v>
      </c>
      <c r="H154">
        <v>-2.8107440328470865</v>
      </c>
      <c r="I154">
        <v>7.0660264773115999</v>
      </c>
      <c r="J154">
        <v>-10.461586015792166</v>
      </c>
      <c r="K154">
        <v>2.4455523104940209</v>
      </c>
      <c r="L154">
        <v>9.380606472372337</v>
      </c>
      <c r="M154">
        <v>-52.580001831054688</v>
      </c>
      <c r="N154">
        <v>1</v>
      </c>
      <c r="O154">
        <v>0.9329846751933194</v>
      </c>
      <c r="P154">
        <v>0.9329846751933194</v>
      </c>
      <c r="Q154">
        <v>1</v>
      </c>
      <c r="R154">
        <v>0.96533690096206171</v>
      </c>
      <c r="S154">
        <v>0.96533690096206171</v>
      </c>
      <c r="T154">
        <v>0.9329846751933194</v>
      </c>
      <c r="U154">
        <v>0.96533690096206171</v>
      </c>
      <c r="V154">
        <v>406.790663</v>
      </c>
      <c r="W154">
        <v>255.106009</v>
      </c>
      <c r="X154">
        <v>262.000766</v>
      </c>
      <c r="Y154">
        <v>74463.375599999999</v>
      </c>
      <c r="Z154" s="226">
        <v>24.372559615</v>
      </c>
      <c r="AA154" s="226" t="s">
        <v>444</v>
      </c>
      <c r="AB154" s="226">
        <v>32.683711447999997</v>
      </c>
      <c r="AC154" s="226">
        <v>22.365740070000001</v>
      </c>
      <c r="AD154" s="226" t="s">
        <v>445</v>
      </c>
    </row>
    <row r="155" spans="1:30" x14ac:dyDescent="0.25">
      <c r="A155">
        <v>164714</v>
      </c>
      <c r="B155">
        <v>20002000</v>
      </c>
      <c r="C155" t="s">
        <v>457</v>
      </c>
      <c r="D155">
        <v>111009</v>
      </c>
      <c r="E155" t="s">
        <v>472</v>
      </c>
      <c r="F155">
        <v>34203085</v>
      </c>
      <c r="G155">
        <v>1.83</v>
      </c>
      <c r="H155">
        <v>-3.2101359227743176</v>
      </c>
      <c r="I155">
        <v>7.1874585258865862</v>
      </c>
      <c r="J155">
        <v>-10.613781116485812</v>
      </c>
      <c r="K155">
        <v>2.1882282078062678</v>
      </c>
      <c r="L155">
        <v>9.4307559330550497</v>
      </c>
      <c r="M155">
        <v>-52.580001831054688</v>
      </c>
      <c r="N155">
        <v>1</v>
      </c>
      <c r="O155">
        <v>0.9329846751933194</v>
      </c>
      <c r="P155">
        <v>0.9329846751933194</v>
      </c>
      <c r="Q155">
        <v>1</v>
      </c>
      <c r="R155">
        <v>0.96533690096206171</v>
      </c>
      <c r="S155">
        <v>0.96533690096206171</v>
      </c>
      <c r="T155">
        <v>0.9329846751933194</v>
      </c>
      <c r="U155">
        <v>0.96533690096206171</v>
      </c>
      <c r="V155">
        <v>406.790663</v>
      </c>
      <c r="W155">
        <v>255.106009</v>
      </c>
      <c r="X155">
        <v>262.000766</v>
      </c>
      <c r="Y155">
        <v>74463.375599999999</v>
      </c>
      <c r="Z155" s="226">
        <v>24.23763722</v>
      </c>
      <c r="AA155" s="226" t="s">
        <v>444</v>
      </c>
      <c r="AB155" s="226">
        <v>32.114625439999998</v>
      </c>
      <c r="AC155" s="226">
        <v>22.030689712000001</v>
      </c>
      <c r="AD155" s="226" t="s">
        <v>445</v>
      </c>
    </row>
    <row r="156" spans="1:30" x14ac:dyDescent="0.25">
      <c r="A156">
        <v>164715</v>
      </c>
      <c r="B156">
        <v>20001000</v>
      </c>
      <c r="C156" t="s">
        <v>457</v>
      </c>
      <c r="D156">
        <v>111004</v>
      </c>
      <c r="E156" t="s">
        <v>472</v>
      </c>
      <c r="F156">
        <v>34203085</v>
      </c>
      <c r="G156">
        <v>1.83</v>
      </c>
      <c r="H156">
        <v>17.171301382447886</v>
      </c>
      <c r="I156">
        <v>-6.9104355588326074</v>
      </c>
      <c r="J156">
        <v>5.6240654337808698</v>
      </c>
      <c r="K156">
        <v>-17.069234677471499</v>
      </c>
      <c r="L156">
        <v>15.167173547092027</v>
      </c>
      <c r="M156">
        <v>-52.580001831054688</v>
      </c>
      <c r="N156">
        <v>1</v>
      </c>
      <c r="O156">
        <v>0.9329846751933194</v>
      </c>
      <c r="P156">
        <v>0.9329846751933194</v>
      </c>
      <c r="Q156">
        <v>1</v>
      </c>
      <c r="R156">
        <v>0.96533690096206171</v>
      </c>
      <c r="S156">
        <v>0.96533690096206171</v>
      </c>
      <c r="T156">
        <v>0.9329846751933194</v>
      </c>
      <c r="U156">
        <v>0.96533690096206171</v>
      </c>
      <c r="V156">
        <v>406.790663</v>
      </c>
      <c r="W156">
        <v>255.106009</v>
      </c>
      <c r="X156">
        <v>262.000766</v>
      </c>
      <c r="Y156">
        <v>74463.375599999999</v>
      </c>
      <c r="Z156" s="226">
        <v>14.692442378999999</v>
      </c>
      <c r="AA156" s="226">
        <v>12.860917797999999</v>
      </c>
      <c r="AB156" s="226" t="s">
        <v>444</v>
      </c>
      <c r="AC156" s="226" t="s">
        <v>445</v>
      </c>
      <c r="AD156" s="226">
        <v>13.320659607</v>
      </c>
    </row>
    <row r="157" spans="1:30" x14ac:dyDescent="0.25">
      <c r="A157">
        <v>164716</v>
      </c>
      <c r="B157">
        <v>20006000</v>
      </c>
      <c r="C157" t="s">
        <v>457</v>
      </c>
      <c r="D157">
        <v>111031</v>
      </c>
      <c r="E157" t="s">
        <v>472</v>
      </c>
      <c r="F157">
        <v>34203085</v>
      </c>
      <c r="G157">
        <v>1.83</v>
      </c>
      <c r="H157">
        <v>1.9576679694044741</v>
      </c>
      <c r="I157">
        <v>5.2065204428286682</v>
      </c>
      <c r="J157">
        <v>-6.6815039235795233</v>
      </c>
      <c r="K157">
        <v>2.5244728238948255</v>
      </c>
      <c r="L157">
        <v>7.8520726897764961</v>
      </c>
      <c r="M157">
        <v>-52.580001831054688</v>
      </c>
      <c r="N157">
        <v>1</v>
      </c>
      <c r="O157">
        <v>0.9329846751933194</v>
      </c>
      <c r="P157">
        <v>0.9329846751933194</v>
      </c>
      <c r="Q157">
        <v>1</v>
      </c>
      <c r="R157">
        <v>0.96533690096206171</v>
      </c>
      <c r="S157">
        <v>0.96533690096206171</v>
      </c>
      <c r="T157">
        <v>0.9329846751933194</v>
      </c>
      <c r="U157">
        <v>0.96533690096206171</v>
      </c>
      <c r="V157">
        <v>406.790663</v>
      </c>
      <c r="W157">
        <v>255.106009</v>
      </c>
      <c r="X157">
        <v>262.000766</v>
      </c>
      <c r="Y157">
        <v>74463.375599999999</v>
      </c>
      <c r="Z157" s="226">
        <v>29.311741415</v>
      </c>
      <c r="AA157" s="226">
        <v>120.57832721</v>
      </c>
      <c r="AB157" s="226">
        <v>44.713831255000002</v>
      </c>
      <c r="AC157" s="226">
        <v>35.584981818999999</v>
      </c>
      <c r="AD157" s="226" t="s">
        <v>445</v>
      </c>
    </row>
    <row r="158" spans="1:30" x14ac:dyDescent="0.25">
      <c r="A158">
        <v>164717</v>
      </c>
      <c r="B158">
        <v>20005000</v>
      </c>
      <c r="C158" t="s">
        <v>457</v>
      </c>
      <c r="D158">
        <v>111026</v>
      </c>
      <c r="E158" t="s">
        <v>472</v>
      </c>
      <c r="F158">
        <v>34203085</v>
      </c>
      <c r="G158">
        <v>1.83</v>
      </c>
      <c r="H158">
        <v>18.106409863142318</v>
      </c>
      <c r="I158">
        <v>-6.4246237273051863</v>
      </c>
      <c r="J158">
        <v>7.1867213600499831</v>
      </c>
      <c r="K158">
        <v>-18.301307270763964</v>
      </c>
      <c r="L158">
        <v>16.088738978189959</v>
      </c>
      <c r="M158">
        <v>-52.580001831054688</v>
      </c>
      <c r="N158">
        <v>1</v>
      </c>
      <c r="O158">
        <v>0.9329846751933194</v>
      </c>
      <c r="P158">
        <v>0.9329846751933194</v>
      </c>
      <c r="Q158">
        <v>1</v>
      </c>
      <c r="R158">
        <v>0.96533690096206171</v>
      </c>
      <c r="S158">
        <v>0.96533690096206171</v>
      </c>
      <c r="T158">
        <v>0.9329846751933194</v>
      </c>
      <c r="U158">
        <v>0.96533690096206171</v>
      </c>
      <c r="V158">
        <v>406.790663</v>
      </c>
      <c r="W158">
        <v>255.106009</v>
      </c>
      <c r="X158">
        <v>262.000766</v>
      </c>
      <c r="Y158">
        <v>74463.375599999999</v>
      </c>
      <c r="Z158" s="226">
        <v>13.793576878</v>
      </c>
      <c r="AA158" s="226">
        <v>12.145068445</v>
      </c>
      <c r="AB158" s="226" t="s">
        <v>444</v>
      </c>
      <c r="AC158" s="226" t="s">
        <v>445</v>
      </c>
      <c r="AD158" s="226">
        <v>12.356570432</v>
      </c>
    </row>
    <row r="159" spans="1:30" x14ac:dyDescent="0.25">
      <c r="A159">
        <v>164718</v>
      </c>
      <c r="B159">
        <v>20010000</v>
      </c>
      <c r="C159" t="s">
        <v>457</v>
      </c>
      <c r="D159">
        <v>111057</v>
      </c>
      <c r="E159" t="s">
        <v>472</v>
      </c>
      <c r="F159">
        <v>34203085</v>
      </c>
      <c r="G159">
        <v>1.83</v>
      </c>
      <c r="H159">
        <v>-3.1026800452073511</v>
      </c>
      <c r="I159">
        <v>2.9589254877851112</v>
      </c>
      <c r="J159">
        <v>-9.5200328628007806</v>
      </c>
      <c r="K159">
        <v>-7.2191954410643362</v>
      </c>
      <c r="L159">
        <v>9.0682621767590863</v>
      </c>
      <c r="M159">
        <v>-52.580001831054688</v>
      </c>
      <c r="N159">
        <v>1</v>
      </c>
      <c r="O159">
        <v>0.9329846751933194</v>
      </c>
      <c r="P159">
        <v>0.9329846751933194</v>
      </c>
      <c r="Q159">
        <v>1</v>
      </c>
      <c r="R159">
        <v>0.96533690096206171</v>
      </c>
      <c r="S159">
        <v>0.96533690096206171</v>
      </c>
      <c r="T159">
        <v>0.9329846751933194</v>
      </c>
      <c r="U159">
        <v>0.96533690096206171</v>
      </c>
      <c r="V159">
        <v>406.790663</v>
      </c>
      <c r="W159">
        <v>255.106009</v>
      </c>
      <c r="X159">
        <v>262.000766</v>
      </c>
      <c r="Y159">
        <v>74463.375599999999</v>
      </c>
      <c r="Z159" s="226">
        <v>25.246483869999999</v>
      </c>
      <c r="AA159" s="226" t="s">
        <v>444</v>
      </c>
      <c r="AB159" s="226">
        <v>79.437982614999996</v>
      </c>
      <c r="AC159" s="226">
        <v>24.676665521</v>
      </c>
      <c r="AD159" s="226">
        <v>32.860102771999998</v>
      </c>
    </row>
    <row r="160" spans="1:30" x14ac:dyDescent="0.25">
      <c r="A160">
        <v>164719</v>
      </c>
      <c r="B160">
        <v>20009000</v>
      </c>
      <c r="C160" t="s">
        <v>457</v>
      </c>
      <c r="D160">
        <v>111050</v>
      </c>
      <c r="E160" t="s">
        <v>472</v>
      </c>
      <c r="F160">
        <v>34203085</v>
      </c>
      <c r="G160">
        <v>1.83</v>
      </c>
      <c r="H160">
        <v>11.117760416737299</v>
      </c>
      <c r="I160">
        <v>-6.7170266915386154</v>
      </c>
      <c r="J160">
        <v>0.67146540939293753</v>
      </c>
      <c r="K160">
        <v>-10.918420978644638</v>
      </c>
      <c r="L160">
        <v>10.798157963789611</v>
      </c>
      <c r="M160">
        <v>-52.580001831054688</v>
      </c>
      <c r="N160">
        <v>1</v>
      </c>
      <c r="O160">
        <v>0.9329846751933194</v>
      </c>
      <c r="P160">
        <v>0.9329846751933194</v>
      </c>
      <c r="Q160">
        <v>1</v>
      </c>
      <c r="R160">
        <v>0.96533690096206171</v>
      </c>
      <c r="S160">
        <v>0.96533690096206171</v>
      </c>
      <c r="T160">
        <v>0.9329846751933194</v>
      </c>
      <c r="U160">
        <v>0.96533690096206171</v>
      </c>
      <c r="V160">
        <v>406.790663</v>
      </c>
      <c r="W160">
        <v>255.106009</v>
      </c>
      <c r="X160">
        <v>262.000766</v>
      </c>
      <c r="Y160">
        <v>74463.375599999999</v>
      </c>
      <c r="Z160" s="226">
        <v>21.041722092000001</v>
      </c>
      <c r="AA160" s="226">
        <v>20.408088322000001</v>
      </c>
      <c r="AB160" s="226" t="s">
        <v>444</v>
      </c>
      <c r="AC160" s="226" t="s">
        <v>445</v>
      </c>
      <c r="AD160" s="226">
        <v>21.388099895</v>
      </c>
    </row>
    <row r="161" spans="1:30" x14ac:dyDescent="0.25">
      <c r="A161">
        <v>164720</v>
      </c>
      <c r="B161">
        <v>20092000</v>
      </c>
      <c r="C161" t="s">
        <v>457</v>
      </c>
      <c r="D161">
        <v>111222</v>
      </c>
      <c r="E161" t="s">
        <v>472</v>
      </c>
      <c r="F161">
        <v>34203085</v>
      </c>
      <c r="G161">
        <v>1.83</v>
      </c>
      <c r="H161">
        <v>4.0556729024028675</v>
      </c>
      <c r="I161">
        <v>-2.8916815404198761</v>
      </c>
      <c r="J161">
        <v>-5.6612769007327595</v>
      </c>
      <c r="K161">
        <v>-8.0292417520667598</v>
      </c>
      <c r="L161">
        <v>8.4539495610936513</v>
      </c>
      <c r="M161">
        <v>-52.580001831054688</v>
      </c>
      <c r="N161">
        <v>1</v>
      </c>
      <c r="O161">
        <v>0.9329846751933194</v>
      </c>
      <c r="P161">
        <v>0.9329846751933194</v>
      </c>
      <c r="Q161">
        <v>1</v>
      </c>
      <c r="R161">
        <v>0.96533690096206171</v>
      </c>
      <c r="S161">
        <v>0.96533690096206171</v>
      </c>
      <c r="T161">
        <v>0.9329846751933194</v>
      </c>
      <c r="U161">
        <v>0.96533690096206171</v>
      </c>
      <c r="V161">
        <v>406.790663</v>
      </c>
      <c r="W161">
        <v>255.106009</v>
      </c>
      <c r="X161">
        <v>262.000766</v>
      </c>
      <c r="Y161">
        <v>74463.375599999999</v>
      </c>
      <c r="Z161" s="226">
        <v>27.153704398999999</v>
      </c>
      <c r="AA161" s="226">
        <v>57.685698446000004</v>
      </c>
      <c r="AB161" s="226" t="s">
        <v>444</v>
      </c>
      <c r="AC161" s="226">
        <v>42.178015111000001</v>
      </c>
      <c r="AD161" s="226">
        <v>29.444057746999999</v>
      </c>
    </row>
    <row r="162" spans="1:30" x14ac:dyDescent="0.25">
      <c r="A162">
        <v>164721</v>
      </c>
      <c r="B162">
        <v>21001000</v>
      </c>
      <c r="C162" t="s">
        <v>457</v>
      </c>
      <c r="D162">
        <v>111233</v>
      </c>
      <c r="E162" t="s">
        <v>472</v>
      </c>
      <c r="F162">
        <v>34203085</v>
      </c>
      <c r="G162">
        <v>1.83</v>
      </c>
      <c r="H162">
        <v>6.2297480244882664</v>
      </c>
      <c r="I162">
        <v>-5.7794036698664595</v>
      </c>
      <c r="J162">
        <v>-3.2514039473312226</v>
      </c>
      <c r="K162">
        <v>-8.1461701528347792</v>
      </c>
      <c r="L162">
        <v>8.3467166637906605</v>
      </c>
      <c r="M162">
        <v>-52.580001831054688</v>
      </c>
      <c r="N162">
        <v>1</v>
      </c>
      <c r="O162">
        <v>0.9329846751933194</v>
      </c>
      <c r="P162">
        <v>0.9329846751933194</v>
      </c>
      <c r="Q162">
        <v>1</v>
      </c>
      <c r="R162">
        <v>0.96533690096206171</v>
      </c>
      <c r="S162">
        <v>0.96533690096206171</v>
      </c>
      <c r="T162">
        <v>0.9329846751933194</v>
      </c>
      <c r="U162">
        <v>0.96533690096206171</v>
      </c>
      <c r="V162">
        <v>406.790663</v>
      </c>
      <c r="W162">
        <v>255.106009</v>
      </c>
      <c r="X162">
        <v>262.000766</v>
      </c>
      <c r="Y162">
        <v>74463.375599999999</v>
      </c>
      <c r="Z162" s="226">
        <v>27.515403904999999</v>
      </c>
      <c r="AA162" s="226">
        <v>37.205397073999997</v>
      </c>
      <c r="AB162" s="226" t="s">
        <v>444</v>
      </c>
      <c r="AC162" s="226">
        <v>74.180661501000003</v>
      </c>
      <c r="AD162" s="226">
        <v>29.007070191</v>
      </c>
    </row>
    <row r="163" spans="1:30" x14ac:dyDescent="0.25">
      <c r="A163">
        <v>164722</v>
      </c>
      <c r="B163">
        <v>26001000</v>
      </c>
      <c r="C163" t="s">
        <v>457</v>
      </c>
      <c r="D163">
        <v>111251</v>
      </c>
      <c r="E163" t="s">
        <v>472</v>
      </c>
      <c r="F163">
        <v>34203085</v>
      </c>
      <c r="G163">
        <v>1.83</v>
      </c>
      <c r="H163">
        <v>6.1523543563946692</v>
      </c>
      <c r="I163">
        <v>-5.5479812246671285</v>
      </c>
      <c r="J163">
        <v>-2.9797605405527747</v>
      </c>
      <c r="K163">
        <v>-7.9798427976615365</v>
      </c>
      <c r="L163">
        <v>8.0681709900806844</v>
      </c>
      <c r="M163">
        <v>-52.580001831054688</v>
      </c>
      <c r="N163">
        <v>1</v>
      </c>
      <c r="O163">
        <v>0.9329846751933194</v>
      </c>
      <c r="P163">
        <v>0.9329846751933194</v>
      </c>
      <c r="Q163">
        <v>1</v>
      </c>
      <c r="R163">
        <v>0.96533690096206171</v>
      </c>
      <c r="S163">
        <v>0.96533690096206171</v>
      </c>
      <c r="T163">
        <v>0.9329846751933194</v>
      </c>
      <c r="U163">
        <v>0.96533690096206171</v>
      </c>
      <c r="V163">
        <v>406.790663</v>
      </c>
      <c r="W163">
        <v>255.106009</v>
      </c>
      <c r="X163">
        <v>262.000766</v>
      </c>
      <c r="Y163">
        <v>74463.375599999999</v>
      </c>
      <c r="Z163" s="226">
        <v>28.499870199</v>
      </c>
      <c r="AA163" s="226">
        <v>37.686002651999999</v>
      </c>
      <c r="AB163" s="226" t="s">
        <v>444</v>
      </c>
      <c r="AC163" s="226">
        <v>81.034343445000005</v>
      </c>
      <c r="AD163" s="226">
        <v>29.632520685999999</v>
      </c>
    </row>
    <row r="164" spans="1:30" x14ac:dyDescent="0.25">
      <c r="A164">
        <v>164723</v>
      </c>
      <c r="B164">
        <v>21002000</v>
      </c>
      <c r="C164" t="s">
        <v>457</v>
      </c>
      <c r="D164">
        <v>111240</v>
      </c>
      <c r="E164" t="s">
        <v>472</v>
      </c>
      <c r="F164">
        <v>34203085</v>
      </c>
      <c r="G164">
        <v>1.83</v>
      </c>
      <c r="H164">
        <v>3.5942709136301918</v>
      </c>
      <c r="I164">
        <v>-3.2100533433739535</v>
      </c>
      <c r="J164">
        <v>-2.6724513709216859</v>
      </c>
      <c r="K164">
        <v>-5.4401663722727021</v>
      </c>
      <c r="L164">
        <v>5.4470232790980901</v>
      </c>
      <c r="M164">
        <v>-52.580001831054688</v>
      </c>
      <c r="N164">
        <v>1</v>
      </c>
      <c r="O164">
        <v>0.9329846751933194</v>
      </c>
      <c r="P164">
        <v>0.9329846751933194</v>
      </c>
      <c r="Q164">
        <v>1</v>
      </c>
      <c r="R164">
        <v>0.96533690096206171</v>
      </c>
      <c r="S164">
        <v>0.96533690096206171</v>
      </c>
      <c r="T164">
        <v>0.9329846751933194</v>
      </c>
      <c r="U164">
        <v>0.96533690096206171</v>
      </c>
      <c r="V164">
        <v>406.790663</v>
      </c>
      <c r="W164">
        <v>255.106009</v>
      </c>
      <c r="X164">
        <v>262.000766</v>
      </c>
      <c r="Y164">
        <v>74463.375599999999</v>
      </c>
      <c r="Z164" s="226">
        <v>42.695424959999997</v>
      </c>
      <c r="AA164" s="226">
        <v>65.21927024</v>
      </c>
      <c r="AB164" s="226" t="s">
        <v>444</v>
      </c>
      <c r="AC164" s="226">
        <v>90.467594968</v>
      </c>
      <c r="AD164" s="226">
        <v>43.932945582999999</v>
      </c>
    </row>
    <row r="165" spans="1:30" x14ac:dyDescent="0.25">
      <c r="A165">
        <v>164724</v>
      </c>
      <c r="B165">
        <v>26002000</v>
      </c>
      <c r="C165" t="s">
        <v>457</v>
      </c>
      <c r="D165">
        <v>111258</v>
      </c>
      <c r="E165" t="s">
        <v>472</v>
      </c>
      <c r="F165">
        <v>34203085</v>
      </c>
      <c r="G165">
        <v>1.83</v>
      </c>
      <c r="H165">
        <v>3.3663236886195183</v>
      </c>
      <c r="I165">
        <v>-2.8104430521600778</v>
      </c>
      <c r="J165">
        <v>-2.4837434679269883</v>
      </c>
      <c r="K165">
        <v>-5.2860190508900846</v>
      </c>
      <c r="L165">
        <v>5.0859749547784272</v>
      </c>
      <c r="M165">
        <v>-52.580001831054688</v>
      </c>
      <c r="N165">
        <v>1</v>
      </c>
      <c r="O165">
        <v>0.9329846751933194</v>
      </c>
      <c r="P165">
        <v>0.9329846751933194</v>
      </c>
      <c r="Q165">
        <v>1</v>
      </c>
      <c r="R165">
        <v>0.96533690096206171</v>
      </c>
      <c r="S165">
        <v>0.96533690096206171</v>
      </c>
      <c r="T165">
        <v>0.9329846751933194</v>
      </c>
      <c r="U165">
        <v>0.96533690096206171</v>
      </c>
      <c r="V165">
        <v>406.790663</v>
      </c>
      <c r="W165">
        <v>255.106009</v>
      </c>
      <c r="X165">
        <v>262.000766</v>
      </c>
      <c r="Y165">
        <v>74463.375599999999</v>
      </c>
      <c r="Z165" s="226">
        <v>45.797319897000001</v>
      </c>
      <c r="AA165" s="226">
        <v>69.703241566000003</v>
      </c>
      <c r="AB165" s="226" t="s">
        <v>444</v>
      </c>
      <c r="AC165" s="226">
        <v>97.417047784000005</v>
      </c>
      <c r="AD165" s="226">
        <v>45.243249828000003</v>
      </c>
    </row>
    <row r="166" spans="1:30" x14ac:dyDescent="0.25">
      <c r="A166">
        <v>164725</v>
      </c>
      <c r="B166">
        <v>20024000</v>
      </c>
      <c r="C166" t="s">
        <v>457</v>
      </c>
      <c r="D166">
        <v>111130</v>
      </c>
      <c r="E166" t="s">
        <v>472</v>
      </c>
      <c r="F166">
        <v>34203085</v>
      </c>
      <c r="G166">
        <v>1.83</v>
      </c>
      <c r="H166">
        <v>8.1480053012957896</v>
      </c>
      <c r="I166">
        <v>-6.8938298404894791</v>
      </c>
      <c r="J166">
        <v>-8.0006735219094942</v>
      </c>
      <c r="K166">
        <v>-13.321825471337668</v>
      </c>
      <c r="L166">
        <v>13.985430633420092</v>
      </c>
      <c r="M166">
        <v>-52.580001831054688</v>
      </c>
      <c r="N166">
        <v>1</v>
      </c>
      <c r="O166">
        <v>0.9329846751933194</v>
      </c>
      <c r="P166">
        <v>0.9329846751933194</v>
      </c>
      <c r="Q166">
        <v>1</v>
      </c>
      <c r="R166">
        <v>0.96533690096206171</v>
      </c>
      <c r="S166">
        <v>0.96533690096206171</v>
      </c>
      <c r="T166">
        <v>0.9329846751933194</v>
      </c>
      <c r="U166">
        <v>0.96533690096206171</v>
      </c>
      <c r="V166">
        <v>406.790663</v>
      </c>
      <c r="W166">
        <v>255.106009</v>
      </c>
      <c r="X166">
        <v>262.000766</v>
      </c>
      <c r="Y166">
        <v>74463.375599999999</v>
      </c>
      <c r="Z166" s="226">
        <v>16.018424615000001</v>
      </c>
      <c r="AA166" s="226">
        <v>28.210829908000001</v>
      </c>
      <c r="AB166" s="226" t="s">
        <v>444</v>
      </c>
      <c r="AC166" s="226">
        <v>29.552765201</v>
      </c>
      <c r="AD166" s="226">
        <v>17.349039333</v>
      </c>
    </row>
    <row r="167" spans="1:30" x14ac:dyDescent="0.25">
      <c r="A167">
        <v>164726</v>
      </c>
      <c r="B167">
        <v>20022000</v>
      </c>
      <c r="C167" t="s">
        <v>457</v>
      </c>
      <c r="D167">
        <v>111123</v>
      </c>
      <c r="E167" t="s">
        <v>472</v>
      </c>
      <c r="F167">
        <v>34203085</v>
      </c>
      <c r="G167">
        <v>1.83</v>
      </c>
      <c r="H167">
        <v>2.2163503203214638</v>
      </c>
      <c r="I167">
        <v>-1.629983501199886</v>
      </c>
      <c r="J167">
        <v>-1.3878704058213935</v>
      </c>
      <c r="K167">
        <v>-5.335710601706749</v>
      </c>
      <c r="L167">
        <v>4.7388857508990165</v>
      </c>
      <c r="M167">
        <v>-52.580001831054688</v>
      </c>
      <c r="N167">
        <v>1</v>
      </c>
      <c r="O167">
        <v>0.9329846751933194</v>
      </c>
      <c r="P167">
        <v>0.9329846751933194</v>
      </c>
      <c r="Q167">
        <v>1</v>
      </c>
      <c r="R167">
        <v>0.96533690096206171</v>
      </c>
      <c r="S167">
        <v>0.96533690096206171</v>
      </c>
      <c r="T167">
        <v>0.9329846751933194</v>
      </c>
      <c r="U167">
        <v>0.96533690096206171</v>
      </c>
      <c r="V167">
        <v>406.790663</v>
      </c>
      <c r="W167">
        <v>255.106009</v>
      </c>
      <c r="X167">
        <v>262.000766</v>
      </c>
      <c r="Y167">
        <v>74463.375599999999</v>
      </c>
      <c r="Z167" s="226">
        <v>49.224886071999997</v>
      </c>
      <c r="AA167" s="226">
        <v>106.38825661</v>
      </c>
      <c r="AB167" s="226" t="s">
        <v>444</v>
      </c>
      <c r="AC167" s="226">
        <v>175.12789964999999</v>
      </c>
      <c r="AD167" s="226">
        <v>44.812585767000002</v>
      </c>
    </row>
    <row r="168" spans="1:30" x14ac:dyDescent="0.25">
      <c r="A168">
        <v>164727</v>
      </c>
      <c r="B168">
        <v>20026000</v>
      </c>
      <c r="C168" t="s">
        <v>457</v>
      </c>
      <c r="D168">
        <v>111138</v>
      </c>
      <c r="E168" t="s">
        <v>472</v>
      </c>
      <c r="F168">
        <v>34203085</v>
      </c>
      <c r="G168">
        <v>1.83</v>
      </c>
      <c r="H168">
        <v>9.7023847483803518</v>
      </c>
      <c r="I168">
        <v>4.9358106532942845</v>
      </c>
      <c r="J168">
        <v>5.7081769670210996</v>
      </c>
      <c r="K168">
        <v>-7.0795948178498804</v>
      </c>
      <c r="L168">
        <v>10.463543019636734</v>
      </c>
      <c r="M168">
        <v>-52.580001831054688</v>
      </c>
      <c r="N168">
        <v>1</v>
      </c>
      <c r="O168">
        <v>0.9329846751933194</v>
      </c>
      <c r="P168">
        <v>0.9329846751933194</v>
      </c>
      <c r="Q168">
        <v>1</v>
      </c>
      <c r="R168">
        <v>0.96533690096206171</v>
      </c>
      <c r="S168">
        <v>0.96533690096206171</v>
      </c>
      <c r="T168">
        <v>0.9329846751933194</v>
      </c>
      <c r="U168">
        <v>0.96533690096206171</v>
      </c>
      <c r="V168">
        <v>406.790663</v>
      </c>
      <c r="W168">
        <v>255.106009</v>
      </c>
      <c r="X168">
        <v>262.000766</v>
      </c>
      <c r="Y168">
        <v>74463.375599999999</v>
      </c>
      <c r="Z168" s="226">
        <v>21.746597066</v>
      </c>
      <c r="AA168" s="226">
        <v>23.531082112</v>
      </c>
      <c r="AB168" s="226">
        <v>47.221054993000003</v>
      </c>
      <c r="AC168" s="226" t="s">
        <v>445</v>
      </c>
      <c r="AD168" s="226">
        <v>33.527781017999999</v>
      </c>
    </row>
    <row r="169" spans="1:30" x14ac:dyDescent="0.25">
      <c r="A169">
        <v>164728</v>
      </c>
      <c r="B169">
        <v>20028000</v>
      </c>
      <c r="C169" t="s">
        <v>457</v>
      </c>
      <c r="D169">
        <v>111145</v>
      </c>
      <c r="E169" t="s">
        <v>472</v>
      </c>
      <c r="F169">
        <v>34203085</v>
      </c>
      <c r="G169">
        <v>1.83</v>
      </c>
      <c r="H169">
        <v>8.6677099469293193</v>
      </c>
      <c r="I169">
        <v>1.4938145504769778</v>
      </c>
      <c r="J169">
        <v>7.0121914471960238</v>
      </c>
      <c r="K169">
        <v>-8.5808509819509791</v>
      </c>
      <c r="L169">
        <v>9.4171545871257383</v>
      </c>
      <c r="M169">
        <v>-52.580001831054688</v>
      </c>
      <c r="N169">
        <v>1</v>
      </c>
      <c r="O169">
        <v>0.9329846751933194</v>
      </c>
      <c r="P169">
        <v>0.9329846751933194</v>
      </c>
      <c r="Q169">
        <v>1</v>
      </c>
      <c r="R169">
        <v>0.96533690096206171</v>
      </c>
      <c r="S169">
        <v>0.96533690096206171</v>
      </c>
      <c r="T169">
        <v>0.9329846751933194</v>
      </c>
      <c r="U169">
        <v>0.96533690096206171</v>
      </c>
      <c r="V169">
        <v>406.790663</v>
      </c>
      <c r="W169">
        <v>255.106009</v>
      </c>
      <c r="X169">
        <v>262.000766</v>
      </c>
      <c r="Y169">
        <v>74463.375599999999</v>
      </c>
      <c r="Z169" s="226">
        <v>24.274088339999999</v>
      </c>
      <c r="AA169" s="226">
        <v>26.459386435999999</v>
      </c>
      <c r="AB169" s="226">
        <v>158.33035118999999</v>
      </c>
      <c r="AC169" s="226" t="s">
        <v>445</v>
      </c>
      <c r="AD169" s="226">
        <v>27.486999725</v>
      </c>
    </row>
    <row r="170" spans="1:30" x14ac:dyDescent="0.25">
      <c r="A170">
        <v>164729</v>
      </c>
      <c r="B170">
        <v>20030000</v>
      </c>
      <c r="C170" t="s">
        <v>457</v>
      </c>
      <c r="D170">
        <v>111152</v>
      </c>
      <c r="E170" t="s">
        <v>472</v>
      </c>
      <c r="F170">
        <v>34203085</v>
      </c>
      <c r="G170">
        <v>1.83</v>
      </c>
      <c r="H170">
        <v>11.108187342791215</v>
      </c>
      <c r="I170">
        <v>-6.5914920189661217</v>
      </c>
      <c r="J170">
        <v>0.78527692070126709</v>
      </c>
      <c r="K170">
        <v>-10.91912048088359</v>
      </c>
      <c r="L170">
        <v>10.73755123878308</v>
      </c>
      <c r="M170">
        <v>-52.580001831054688</v>
      </c>
      <c r="N170">
        <v>1</v>
      </c>
      <c r="O170">
        <v>0.9329846751933194</v>
      </c>
      <c r="P170">
        <v>0.9329846751933194</v>
      </c>
      <c r="Q170">
        <v>1</v>
      </c>
      <c r="R170">
        <v>0.96533690096206171</v>
      </c>
      <c r="S170">
        <v>0.96533690096206171</v>
      </c>
      <c r="T170">
        <v>0.9329846751933194</v>
      </c>
      <c r="U170">
        <v>0.96533690096206171</v>
      </c>
      <c r="V170">
        <v>406.790663</v>
      </c>
      <c r="W170">
        <v>255.106009</v>
      </c>
      <c r="X170">
        <v>262.000766</v>
      </c>
      <c r="Y170">
        <v>74463.375599999999</v>
      </c>
      <c r="Z170" s="226">
        <v>21.166133754000001</v>
      </c>
      <c r="AA170" s="226">
        <v>20.426537885999998</v>
      </c>
      <c r="AB170" s="226" t="s">
        <v>444</v>
      </c>
      <c r="AC170" s="226" t="s">
        <v>445</v>
      </c>
      <c r="AD170" s="226">
        <v>21.386665665999999</v>
      </c>
    </row>
    <row r="171" spans="1:30" x14ac:dyDescent="0.25">
      <c r="A171">
        <v>164730</v>
      </c>
      <c r="B171">
        <v>20031000</v>
      </c>
      <c r="C171" t="s">
        <v>457</v>
      </c>
      <c r="D171">
        <v>111159</v>
      </c>
      <c r="E171" t="s">
        <v>472</v>
      </c>
      <c r="F171">
        <v>34203085</v>
      </c>
      <c r="G171">
        <v>1.83</v>
      </c>
      <c r="H171">
        <v>-3.1419736402157246</v>
      </c>
      <c r="I171">
        <v>2.9545755564289227</v>
      </c>
      <c r="J171">
        <v>-9.1984997607757997</v>
      </c>
      <c r="K171">
        <v>-6.8737491018263768</v>
      </c>
      <c r="L171">
        <v>8.7342583362400035</v>
      </c>
      <c r="M171">
        <v>-52.580001831054688</v>
      </c>
      <c r="N171">
        <v>1</v>
      </c>
      <c r="O171">
        <v>0.9329846751933194</v>
      </c>
      <c r="P171">
        <v>0.9329846751933194</v>
      </c>
      <c r="Q171">
        <v>1</v>
      </c>
      <c r="R171">
        <v>0.96533690096206171</v>
      </c>
      <c r="S171">
        <v>0.96533690096206171</v>
      </c>
      <c r="T171">
        <v>0.9329846751933194</v>
      </c>
      <c r="U171">
        <v>0.96533690096206171</v>
      </c>
      <c r="V171">
        <v>406.790663</v>
      </c>
      <c r="W171">
        <v>255.106009</v>
      </c>
      <c r="X171">
        <v>262.000766</v>
      </c>
      <c r="Y171">
        <v>74463.375599999999</v>
      </c>
      <c r="Z171" s="226">
        <v>26.250166846999999</v>
      </c>
      <c r="AA171" s="226" t="s">
        <v>444</v>
      </c>
      <c r="AB171" s="226">
        <v>79.556409001000006</v>
      </c>
      <c r="AC171" s="226">
        <v>25.574192088</v>
      </c>
      <c r="AD171" s="226">
        <v>34.561772177999998</v>
      </c>
    </row>
    <row r="172" spans="1:30" x14ac:dyDescent="0.25">
      <c r="A172">
        <v>164731</v>
      </c>
      <c r="B172">
        <v>20052006</v>
      </c>
      <c r="C172" t="s">
        <v>457</v>
      </c>
      <c r="D172">
        <v>111196</v>
      </c>
      <c r="E172" t="s">
        <v>472</v>
      </c>
      <c r="F172">
        <v>34203085</v>
      </c>
      <c r="G172">
        <v>1.83</v>
      </c>
      <c r="H172">
        <v>5.8563470232065216</v>
      </c>
      <c r="I172">
        <v>1.0181033540651718</v>
      </c>
      <c r="J172">
        <v>5.5140467954616863</v>
      </c>
      <c r="K172">
        <v>-6.813608498247496</v>
      </c>
      <c r="L172">
        <v>7.3798458928188637</v>
      </c>
      <c r="M172">
        <v>-52.580001831054688</v>
      </c>
      <c r="N172">
        <v>1</v>
      </c>
      <c r="O172">
        <v>0.9329846751933194</v>
      </c>
      <c r="P172">
        <v>0.9329846751933194</v>
      </c>
      <c r="Q172">
        <v>1</v>
      </c>
      <c r="R172">
        <v>0.96533690096206171</v>
      </c>
      <c r="S172">
        <v>0.96533690096206171</v>
      </c>
      <c r="T172">
        <v>0.9329846751933194</v>
      </c>
      <c r="U172">
        <v>0.96533690096206171</v>
      </c>
      <c r="V172">
        <v>406.790663</v>
      </c>
      <c r="W172">
        <v>255.106009</v>
      </c>
      <c r="X172">
        <v>262.000766</v>
      </c>
      <c r="Y172">
        <v>74463.375599999999</v>
      </c>
      <c r="Z172" s="226">
        <v>31.251350556999999</v>
      </c>
      <c r="AA172" s="226">
        <v>39.641375246999999</v>
      </c>
      <c r="AB172" s="226">
        <v>232.77783403999999</v>
      </c>
      <c r="AC172" s="226" t="s">
        <v>445</v>
      </c>
      <c r="AD172" s="226">
        <v>34.875659663999997</v>
      </c>
    </row>
    <row r="173" spans="1:30" x14ac:dyDescent="0.25">
      <c r="A173">
        <v>164732</v>
      </c>
      <c r="B173">
        <v>20053006</v>
      </c>
      <c r="C173" t="s">
        <v>457</v>
      </c>
      <c r="D173">
        <v>111199</v>
      </c>
      <c r="E173" t="s">
        <v>472</v>
      </c>
      <c r="F173">
        <v>34203085</v>
      </c>
      <c r="G173">
        <v>1.83</v>
      </c>
      <c r="H173">
        <v>9.0969137467434518</v>
      </c>
      <c r="I173">
        <v>4.2906834947508781</v>
      </c>
      <c r="J173">
        <v>5.9930996069921019</v>
      </c>
      <c r="K173">
        <v>-7.5358704696470067</v>
      </c>
      <c r="L173">
        <v>10.373463727960726</v>
      </c>
      <c r="M173">
        <v>-52.580001831054688</v>
      </c>
      <c r="N173">
        <v>1</v>
      </c>
      <c r="O173">
        <v>0.9329846751933194</v>
      </c>
      <c r="P173">
        <v>0.9329846751933194</v>
      </c>
      <c r="Q173">
        <v>1</v>
      </c>
      <c r="R173">
        <v>0.96533690096206171</v>
      </c>
      <c r="S173">
        <v>0.96533690096206171</v>
      </c>
      <c r="T173">
        <v>0.9329846751933194</v>
      </c>
      <c r="U173">
        <v>0.96533690096206171</v>
      </c>
      <c r="V173">
        <v>406.790663</v>
      </c>
      <c r="W173">
        <v>255.106009</v>
      </c>
      <c r="X173">
        <v>262.000766</v>
      </c>
      <c r="Y173">
        <v>74463.375599999999</v>
      </c>
      <c r="Z173" s="226">
        <v>21.944120034000001</v>
      </c>
      <c r="AA173" s="226">
        <v>25.163818145</v>
      </c>
      <c r="AB173" s="226">
        <v>54.471347919000003</v>
      </c>
      <c r="AC173" s="226" t="s">
        <v>445</v>
      </c>
      <c r="AD173" s="226">
        <v>31.437221492999999</v>
      </c>
    </row>
    <row r="174" spans="1:30" x14ac:dyDescent="0.25">
      <c r="A174">
        <v>164733</v>
      </c>
      <c r="B174">
        <v>20010000</v>
      </c>
      <c r="C174" t="s">
        <v>446</v>
      </c>
      <c r="D174">
        <v>111056</v>
      </c>
      <c r="E174" t="s">
        <v>470</v>
      </c>
      <c r="F174">
        <v>34203085</v>
      </c>
      <c r="G174">
        <v>1.83</v>
      </c>
      <c r="H174">
        <v>-3.0976603342549671</v>
      </c>
      <c r="I174">
        <v>2.9571947608392084</v>
      </c>
      <c r="J174">
        <v>-9.5559704791019211</v>
      </c>
      <c r="K174">
        <v>-7.2686324996620826</v>
      </c>
      <c r="L174">
        <v>9.1144466138796982</v>
      </c>
      <c r="M174">
        <v>-54.099998474121094</v>
      </c>
      <c r="N174">
        <v>1</v>
      </c>
      <c r="O174">
        <v>0.9329846751933194</v>
      </c>
      <c r="P174">
        <v>0.9329846751933194</v>
      </c>
      <c r="Q174">
        <v>1</v>
      </c>
      <c r="R174">
        <v>0.96533690096206171</v>
      </c>
      <c r="S174">
        <v>0.96533690096206171</v>
      </c>
      <c r="T174">
        <v>0.9329846751933194</v>
      </c>
      <c r="U174">
        <v>0.96533690096206171</v>
      </c>
      <c r="V174">
        <v>406.790663</v>
      </c>
      <c r="W174">
        <v>255.106009</v>
      </c>
      <c r="X174">
        <v>262.000766</v>
      </c>
      <c r="Y174">
        <v>74463.375599999999</v>
      </c>
      <c r="Z174" s="226">
        <v>25.113488512</v>
      </c>
      <c r="AA174" s="226" t="s">
        <v>444</v>
      </c>
      <c r="AB174" s="226">
        <v>79.485059726000003</v>
      </c>
      <c r="AC174" s="226">
        <v>24.580102</v>
      </c>
      <c r="AD174" s="226">
        <v>32.629805824000002</v>
      </c>
    </row>
    <row r="175" spans="1:30" x14ac:dyDescent="0.25">
      <c r="A175">
        <v>164734</v>
      </c>
      <c r="B175">
        <v>20009000</v>
      </c>
      <c r="C175" t="s">
        <v>446</v>
      </c>
      <c r="D175">
        <v>111049</v>
      </c>
      <c r="E175" t="s">
        <v>470</v>
      </c>
      <c r="F175">
        <v>34203085</v>
      </c>
      <c r="G175">
        <v>1.83</v>
      </c>
      <c r="H175">
        <v>11.123908188095703</v>
      </c>
      <c r="I175">
        <v>-6.7543048846587261</v>
      </c>
      <c r="J175">
        <v>0.63440109185103677</v>
      </c>
      <c r="K175">
        <v>-10.932310920537288</v>
      </c>
      <c r="L175">
        <v>10.821139743692076</v>
      </c>
      <c r="M175">
        <v>-54.099998474121094</v>
      </c>
      <c r="N175">
        <v>1</v>
      </c>
      <c r="O175">
        <v>0.9329846751933194</v>
      </c>
      <c r="P175">
        <v>0.9329846751933194</v>
      </c>
      <c r="Q175">
        <v>1</v>
      </c>
      <c r="R175">
        <v>0.96533690096206171</v>
      </c>
      <c r="S175">
        <v>0.96533690096206171</v>
      </c>
      <c r="T175">
        <v>0.9329846751933194</v>
      </c>
      <c r="U175">
        <v>0.96533690096206171</v>
      </c>
      <c r="V175">
        <v>406.790663</v>
      </c>
      <c r="W175">
        <v>255.106009</v>
      </c>
      <c r="X175">
        <v>262.000766</v>
      </c>
      <c r="Y175">
        <v>74463.375599999999</v>
      </c>
      <c r="Z175" s="226">
        <v>20.994910202</v>
      </c>
      <c r="AA175" s="226">
        <v>20.396256866000002</v>
      </c>
      <c r="AB175" s="226" t="s">
        <v>444</v>
      </c>
      <c r="AC175" s="226" t="s">
        <v>445</v>
      </c>
      <c r="AD175" s="226">
        <v>21.359654911</v>
      </c>
    </row>
    <row r="176" spans="1:30" x14ac:dyDescent="0.25">
      <c r="A176">
        <v>164735</v>
      </c>
      <c r="B176">
        <v>20092000</v>
      </c>
      <c r="C176" t="s">
        <v>446</v>
      </c>
      <c r="D176">
        <v>111221</v>
      </c>
      <c r="E176" t="s">
        <v>470</v>
      </c>
      <c r="F176">
        <v>34203085</v>
      </c>
      <c r="G176">
        <v>1.83</v>
      </c>
      <c r="H176">
        <v>4.0618767564105127</v>
      </c>
      <c r="I176">
        <v>-2.8922491438850662</v>
      </c>
      <c r="J176">
        <v>-5.6983984465098629</v>
      </c>
      <c r="K176">
        <v>-8.0798421477245146</v>
      </c>
      <c r="L176">
        <v>8.4927540933816807</v>
      </c>
      <c r="M176">
        <v>-54.099998474121094</v>
      </c>
      <c r="N176">
        <v>1</v>
      </c>
      <c r="O176">
        <v>0.9329846751933194</v>
      </c>
      <c r="P176">
        <v>0.9329846751933194</v>
      </c>
      <c r="Q176">
        <v>1</v>
      </c>
      <c r="R176">
        <v>0.96533690096206171</v>
      </c>
      <c r="S176">
        <v>0.96533690096206171</v>
      </c>
      <c r="T176">
        <v>0.9329846751933194</v>
      </c>
      <c r="U176">
        <v>0.96533690096206171</v>
      </c>
      <c r="V176">
        <v>406.790663</v>
      </c>
      <c r="W176">
        <v>255.106009</v>
      </c>
      <c r="X176">
        <v>262.000766</v>
      </c>
      <c r="Y176">
        <v>74463.375599999999</v>
      </c>
      <c r="Z176" s="226">
        <v>27.025066347999999</v>
      </c>
      <c r="AA176" s="226">
        <v>57.596065617000001</v>
      </c>
      <c r="AB176" s="226" t="s">
        <v>444</v>
      </c>
      <c r="AC176" s="226">
        <v>41.896737014999999</v>
      </c>
      <c r="AD176" s="226">
        <v>29.253400387999999</v>
      </c>
    </row>
    <row r="177" spans="1:30" x14ac:dyDescent="0.25">
      <c r="A177">
        <v>164736</v>
      </c>
      <c r="B177">
        <v>21001000</v>
      </c>
      <c r="C177" t="s">
        <v>446</v>
      </c>
      <c r="D177">
        <v>111232</v>
      </c>
      <c r="E177" t="s">
        <v>470</v>
      </c>
      <c r="F177">
        <v>34203085</v>
      </c>
      <c r="G177">
        <v>1.83</v>
      </c>
      <c r="H177">
        <v>6.2359562922676099</v>
      </c>
      <c r="I177">
        <v>-5.7799455077322452</v>
      </c>
      <c r="J177">
        <v>-3.2885293938892426</v>
      </c>
      <c r="K177">
        <v>-8.196795801101155</v>
      </c>
      <c r="L177">
        <v>8.3809406664596331</v>
      </c>
      <c r="M177">
        <v>-54.099998474121094</v>
      </c>
      <c r="N177">
        <v>1</v>
      </c>
      <c r="O177">
        <v>0.9329846751933194</v>
      </c>
      <c r="P177">
        <v>0.9329846751933194</v>
      </c>
      <c r="Q177">
        <v>1</v>
      </c>
      <c r="R177">
        <v>0.96533690096206171</v>
      </c>
      <c r="S177">
        <v>0.96533690096206171</v>
      </c>
      <c r="T177">
        <v>0.9329846751933194</v>
      </c>
      <c r="U177">
        <v>0.96533690096206171</v>
      </c>
      <c r="V177">
        <v>406.790663</v>
      </c>
      <c r="W177">
        <v>255.106009</v>
      </c>
      <c r="X177">
        <v>262.000766</v>
      </c>
      <c r="Y177">
        <v>74463.375599999999</v>
      </c>
      <c r="Z177" s="226">
        <v>27.398959784999999</v>
      </c>
      <c r="AA177" s="226">
        <v>37.167361313999997</v>
      </c>
      <c r="AB177" s="226" t="s">
        <v>444</v>
      </c>
      <c r="AC177" s="226">
        <v>73.331918705000007</v>
      </c>
      <c r="AD177" s="226">
        <v>28.821738334999999</v>
      </c>
    </row>
    <row r="178" spans="1:30" x14ac:dyDescent="0.25">
      <c r="A178">
        <v>164737</v>
      </c>
      <c r="B178">
        <v>26001000</v>
      </c>
      <c r="C178" t="s">
        <v>446</v>
      </c>
      <c r="D178">
        <v>111250</v>
      </c>
      <c r="E178" t="s">
        <v>470</v>
      </c>
      <c r="F178">
        <v>34203085</v>
      </c>
      <c r="G178">
        <v>1.83</v>
      </c>
      <c r="H178">
        <v>6.1585911021693827</v>
      </c>
      <c r="I178">
        <v>-5.5488668200094438</v>
      </c>
      <c r="J178">
        <v>-3.0169144651061641</v>
      </c>
      <c r="K178">
        <v>-8.0301246884513819</v>
      </c>
      <c r="L178">
        <v>8.1020354663770267</v>
      </c>
      <c r="M178">
        <v>-54.099998474121094</v>
      </c>
      <c r="N178">
        <v>1</v>
      </c>
      <c r="O178">
        <v>0.9329846751933194</v>
      </c>
      <c r="P178">
        <v>0.9329846751933194</v>
      </c>
      <c r="Q178">
        <v>1</v>
      </c>
      <c r="R178">
        <v>0.96533690096206171</v>
      </c>
      <c r="S178">
        <v>0.96533690096206171</v>
      </c>
      <c r="T178">
        <v>0.9329846751933194</v>
      </c>
      <c r="U178">
        <v>0.96533690096206171</v>
      </c>
      <c r="V178">
        <v>406.790663</v>
      </c>
      <c r="W178">
        <v>255.106009</v>
      </c>
      <c r="X178">
        <v>262.000766</v>
      </c>
      <c r="Y178">
        <v>74463.375599999999</v>
      </c>
      <c r="Z178" s="226">
        <v>28.37656814</v>
      </c>
      <c r="AA178" s="226">
        <v>37.646825710000002</v>
      </c>
      <c r="AB178" s="226" t="s">
        <v>444</v>
      </c>
      <c r="AC178" s="226">
        <v>80.024073567000002</v>
      </c>
      <c r="AD178" s="226">
        <v>29.440710330999998</v>
      </c>
    </row>
    <row r="179" spans="1:30" x14ac:dyDescent="0.25">
      <c r="A179">
        <v>164738</v>
      </c>
      <c r="B179">
        <v>21002000</v>
      </c>
      <c r="C179" t="s">
        <v>446</v>
      </c>
      <c r="D179">
        <v>111239</v>
      </c>
      <c r="E179" t="s">
        <v>470</v>
      </c>
      <c r="F179">
        <v>34203085</v>
      </c>
      <c r="G179">
        <v>1.83</v>
      </c>
      <c r="H179">
        <v>3.6004767203196915</v>
      </c>
      <c r="I179">
        <v>-3.2106439955196144</v>
      </c>
      <c r="J179">
        <v>-2.7095750911026517</v>
      </c>
      <c r="K179">
        <v>-5.4907435138134009</v>
      </c>
      <c r="L179">
        <v>5.4831534973793836</v>
      </c>
      <c r="M179">
        <v>-54.099998474121094</v>
      </c>
      <c r="N179">
        <v>1</v>
      </c>
      <c r="O179">
        <v>0.9329846751933194</v>
      </c>
      <c r="P179">
        <v>0.9329846751933194</v>
      </c>
      <c r="Q179">
        <v>1</v>
      </c>
      <c r="R179">
        <v>0.96533690096206171</v>
      </c>
      <c r="S179">
        <v>0.96533690096206171</v>
      </c>
      <c r="T179">
        <v>0.9329846751933194</v>
      </c>
      <c r="U179">
        <v>0.96533690096206171</v>
      </c>
      <c r="V179">
        <v>406.790663</v>
      </c>
      <c r="W179">
        <v>255.106009</v>
      </c>
      <c r="X179">
        <v>262.000766</v>
      </c>
      <c r="Y179">
        <v>74463.375599999999</v>
      </c>
      <c r="Z179" s="226">
        <v>42.407502098999998</v>
      </c>
      <c r="AA179" s="226">
        <v>65.105134246000006</v>
      </c>
      <c r="AB179" s="226" t="s">
        <v>444</v>
      </c>
      <c r="AC179" s="226">
        <v>89.214403125000004</v>
      </c>
      <c r="AD179" s="226">
        <v>43.519052647999999</v>
      </c>
    </row>
    <row r="180" spans="1:30" x14ac:dyDescent="0.25">
      <c r="A180">
        <v>164739</v>
      </c>
      <c r="B180">
        <v>20050006</v>
      </c>
      <c r="C180" t="s">
        <v>446</v>
      </c>
      <c r="D180">
        <v>111190</v>
      </c>
      <c r="E180" t="s">
        <v>470</v>
      </c>
      <c r="F180">
        <v>34203085</v>
      </c>
      <c r="G180">
        <v>1.83</v>
      </c>
      <c r="H180">
        <v>7.5487028957600462</v>
      </c>
      <c r="I180">
        <v>-5.6805385019708137</v>
      </c>
      <c r="J180">
        <v>-5.2613107731183248</v>
      </c>
      <c r="K180">
        <v>-11.322985366605561</v>
      </c>
      <c r="L180">
        <v>11.158041670644213</v>
      </c>
      <c r="M180">
        <v>-54.099998474121094</v>
      </c>
      <c r="N180">
        <v>1</v>
      </c>
      <c r="O180">
        <v>0.9329846751933194</v>
      </c>
      <c r="P180">
        <v>0.9329846751933194</v>
      </c>
      <c r="Q180">
        <v>1</v>
      </c>
      <c r="R180">
        <v>0.96533690096206171</v>
      </c>
      <c r="S180">
        <v>0.96533690096206171</v>
      </c>
      <c r="T180">
        <v>0.9329846751933194</v>
      </c>
      <c r="U180">
        <v>0.96533690096206171</v>
      </c>
      <c r="V180">
        <v>406.790663</v>
      </c>
      <c r="W180">
        <v>255.106009</v>
      </c>
      <c r="X180">
        <v>262.000766</v>
      </c>
      <c r="Y180">
        <v>74463.375599999999</v>
      </c>
      <c r="Z180" s="226">
        <v>20.330803735</v>
      </c>
      <c r="AA180" s="226">
        <v>30.529919806999999</v>
      </c>
      <c r="AB180" s="226" t="s">
        <v>444</v>
      </c>
      <c r="AC180" s="226">
        <v>45.460418345999997</v>
      </c>
      <c r="AD180" s="226">
        <v>20.58818471</v>
      </c>
    </row>
    <row r="181" spans="1:30" x14ac:dyDescent="0.25">
      <c r="A181">
        <v>164740</v>
      </c>
      <c r="B181">
        <v>26002000</v>
      </c>
      <c r="C181" t="s">
        <v>446</v>
      </c>
      <c r="D181">
        <v>111257</v>
      </c>
      <c r="E181" t="s">
        <v>470</v>
      </c>
      <c r="F181">
        <v>34203085</v>
      </c>
      <c r="G181">
        <v>1.83</v>
      </c>
      <c r="H181">
        <v>3.372567189414168</v>
      </c>
      <c r="I181">
        <v>-2.8112082731943673</v>
      </c>
      <c r="J181">
        <v>-2.5209048822131033</v>
      </c>
      <c r="K181">
        <v>-5.3364216235421544</v>
      </c>
      <c r="L181">
        <v>5.1221356891165835</v>
      </c>
      <c r="M181">
        <v>-54.099998474121094</v>
      </c>
      <c r="N181">
        <v>1</v>
      </c>
      <c r="O181">
        <v>0.9329846751933194</v>
      </c>
      <c r="P181">
        <v>0.9329846751933194</v>
      </c>
      <c r="Q181">
        <v>1</v>
      </c>
      <c r="R181">
        <v>0.96533690096206171</v>
      </c>
      <c r="S181">
        <v>0.96533690096206171</v>
      </c>
      <c r="T181">
        <v>0.9329846751933194</v>
      </c>
      <c r="U181">
        <v>0.96533690096206171</v>
      </c>
      <c r="V181">
        <v>406.790663</v>
      </c>
      <c r="W181">
        <v>255.106009</v>
      </c>
      <c r="X181">
        <v>262.000766</v>
      </c>
      <c r="Y181">
        <v>74463.375599999999</v>
      </c>
      <c r="Z181" s="226">
        <v>45.466944922000003</v>
      </c>
      <c r="AA181" s="226">
        <v>69.572351440000006</v>
      </c>
      <c r="AB181" s="226" t="s">
        <v>444</v>
      </c>
      <c r="AC181" s="226">
        <v>95.966252591</v>
      </c>
      <c r="AD181" s="226">
        <v>44.806481722999997</v>
      </c>
    </row>
    <row r="182" spans="1:30" x14ac:dyDescent="0.25">
      <c r="A182">
        <v>164741</v>
      </c>
      <c r="B182">
        <v>20030000</v>
      </c>
      <c r="C182" t="s">
        <v>446</v>
      </c>
      <c r="D182">
        <v>111151</v>
      </c>
      <c r="E182" t="s">
        <v>470</v>
      </c>
      <c r="F182">
        <v>34203085</v>
      </c>
      <c r="G182">
        <v>1.83</v>
      </c>
      <c r="H182">
        <v>11.114339079231131</v>
      </c>
      <c r="I182">
        <v>-6.6289793210137375</v>
      </c>
      <c r="J182">
        <v>0.74820837751110481</v>
      </c>
      <c r="K182">
        <v>-10.93280157441548</v>
      </c>
      <c r="L182">
        <v>10.760221475548915</v>
      </c>
      <c r="M182">
        <v>-54.099998474121094</v>
      </c>
      <c r="N182">
        <v>1</v>
      </c>
      <c r="O182">
        <v>0.9329846751933194</v>
      </c>
      <c r="P182">
        <v>0.9329846751933194</v>
      </c>
      <c r="Q182">
        <v>1</v>
      </c>
      <c r="R182">
        <v>0.96533690096206171</v>
      </c>
      <c r="S182">
        <v>0.96533690096206171</v>
      </c>
      <c r="T182">
        <v>0.9329846751933194</v>
      </c>
      <c r="U182">
        <v>0.96533690096206171</v>
      </c>
      <c r="V182">
        <v>406.790663</v>
      </c>
      <c r="W182">
        <v>255.106009</v>
      </c>
      <c r="X182">
        <v>262.000766</v>
      </c>
      <c r="Y182">
        <v>74463.375599999999</v>
      </c>
      <c r="Z182" s="226">
        <v>21.119432903</v>
      </c>
      <c r="AA182" s="226">
        <v>20.414678393999999</v>
      </c>
      <c r="AB182" s="226" t="s">
        <v>444</v>
      </c>
      <c r="AC182" s="226" t="s">
        <v>445</v>
      </c>
      <c r="AD182" s="226">
        <v>21.358651430999998</v>
      </c>
    </row>
    <row r="183" spans="1:30" x14ac:dyDescent="0.25">
      <c r="A183">
        <v>164742</v>
      </c>
      <c r="B183">
        <v>20031000</v>
      </c>
      <c r="C183" t="s">
        <v>446</v>
      </c>
      <c r="D183">
        <v>111158</v>
      </c>
      <c r="E183" t="s">
        <v>470</v>
      </c>
      <c r="F183">
        <v>34203085</v>
      </c>
      <c r="G183">
        <v>1.83</v>
      </c>
      <c r="H183">
        <v>-3.1370484270051371</v>
      </c>
      <c r="I183">
        <v>2.9528917105269814</v>
      </c>
      <c r="J183">
        <v>-9.2343428793351414</v>
      </c>
      <c r="K183">
        <v>-6.9232330414680847</v>
      </c>
      <c r="L183">
        <v>8.7803564833890579</v>
      </c>
      <c r="M183">
        <v>-54.099998474121094</v>
      </c>
      <c r="N183">
        <v>1</v>
      </c>
      <c r="O183">
        <v>0.9329846751933194</v>
      </c>
      <c r="P183">
        <v>0.9329846751933194</v>
      </c>
      <c r="Q183">
        <v>1</v>
      </c>
      <c r="R183">
        <v>0.96533690096206171</v>
      </c>
      <c r="S183">
        <v>0.96533690096206171</v>
      </c>
      <c r="T183">
        <v>0.9329846751933194</v>
      </c>
      <c r="U183">
        <v>0.96533690096206171</v>
      </c>
      <c r="V183">
        <v>406.790663</v>
      </c>
      <c r="W183">
        <v>255.106009</v>
      </c>
      <c r="X183">
        <v>262.000766</v>
      </c>
      <c r="Y183">
        <v>74463.375599999999</v>
      </c>
      <c r="Z183" s="226">
        <v>26.107099512000001</v>
      </c>
      <c r="AA183" s="226" t="s">
        <v>444</v>
      </c>
      <c r="AB183" s="226">
        <v>79.602345185000004</v>
      </c>
      <c r="AC183" s="226">
        <v>25.471044314</v>
      </c>
      <c r="AD183" s="226">
        <v>34.307593736000001</v>
      </c>
    </row>
    <row r="184" spans="1:30" x14ac:dyDescent="0.25">
      <c r="A184">
        <v>164743</v>
      </c>
      <c r="B184">
        <v>20051006</v>
      </c>
      <c r="C184" t="s">
        <v>446</v>
      </c>
      <c r="D184">
        <v>111193</v>
      </c>
      <c r="E184" t="s">
        <v>470</v>
      </c>
      <c r="F184">
        <v>34203085</v>
      </c>
      <c r="G184">
        <v>1.83</v>
      </c>
      <c r="H184">
        <v>4.3815906712152506</v>
      </c>
      <c r="I184">
        <v>-2.0921056010481252</v>
      </c>
      <c r="J184">
        <v>-0.15372914115656711</v>
      </c>
      <c r="K184">
        <v>-5.2938357325275964</v>
      </c>
      <c r="L184">
        <v>4.6222978220974866</v>
      </c>
      <c r="M184">
        <v>-54.099998474121094</v>
      </c>
      <c r="N184">
        <v>1</v>
      </c>
      <c r="O184">
        <v>0.9329846751933194</v>
      </c>
      <c r="P184">
        <v>0.9329846751933194</v>
      </c>
      <c r="Q184">
        <v>1</v>
      </c>
      <c r="R184">
        <v>0.96533690096206171</v>
      </c>
      <c r="S184">
        <v>0.96533690096206171</v>
      </c>
      <c r="T184">
        <v>0.9329846751933194</v>
      </c>
      <c r="U184">
        <v>0.96533690096206171</v>
      </c>
      <c r="V184">
        <v>406.790663</v>
      </c>
      <c r="W184">
        <v>255.106009</v>
      </c>
      <c r="X184">
        <v>262.000766</v>
      </c>
      <c r="Y184">
        <v>74463.375599999999</v>
      </c>
      <c r="Z184" s="226">
        <v>50.491705230999997</v>
      </c>
      <c r="AA184" s="226">
        <v>53.320454558000002</v>
      </c>
      <c r="AB184" s="226" t="s">
        <v>444</v>
      </c>
      <c r="AC184" s="226">
        <v>1589.0869395</v>
      </c>
      <c r="AD184" s="226">
        <v>45.174968759000002</v>
      </c>
    </row>
    <row r="185" spans="1:30" x14ac:dyDescent="0.25">
      <c r="A185">
        <v>164744</v>
      </c>
      <c r="B185">
        <v>20014000</v>
      </c>
      <c r="C185" t="s">
        <v>456</v>
      </c>
      <c r="D185">
        <v>111080</v>
      </c>
      <c r="E185" t="s">
        <v>471</v>
      </c>
      <c r="F185">
        <v>34203085</v>
      </c>
      <c r="G185">
        <v>1.83</v>
      </c>
      <c r="H185">
        <v>16.311040681631908</v>
      </c>
      <c r="I185">
        <v>-5.623876141091845</v>
      </c>
      <c r="J185">
        <v>7.0399288113101175</v>
      </c>
      <c r="K185">
        <v>-16.817173914528436</v>
      </c>
      <c r="L185">
        <v>14.835392939016881</v>
      </c>
      <c r="M185">
        <v>-45.099998474121094</v>
      </c>
      <c r="N185">
        <v>1</v>
      </c>
      <c r="O185">
        <v>0.9329846751933194</v>
      </c>
      <c r="P185">
        <v>0.9329846751933194</v>
      </c>
      <c r="Q185">
        <v>1</v>
      </c>
      <c r="R185">
        <v>0.96533690096206171</v>
      </c>
      <c r="S185">
        <v>0.96533690096206171</v>
      </c>
      <c r="T185">
        <v>0.9329846751933194</v>
      </c>
      <c r="U185">
        <v>0.96533690096206171</v>
      </c>
      <c r="V185">
        <v>406.790663</v>
      </c>
      <c r="W185">
        <v>255.106009</v>
      </c>
      <c r="X185">
        <v>262.000766</v>
      </c>
      <c r="Y185">
        <v>74463.375599999999</v>
      </c>
      <c r="Z185" s="226">
        <v>15.04339015</v>
      </c>
      <c r="AA185" s="226">
        <v>13.591956551999999</v>
      </c>
      <c r="AB185" s="226" t="s">
        <v>444</v>
      </c>
      <c r="AC185" s="226" t="s">
        <v>445</v>
      </c>
      <c r="AD185" s="226">
        <v>13.535301877</v>
      </c>
    </row>
    <row r="186" spans="1:30" x14ac:dyDescent="0.25">
      <c r="A186">
        <v>164745</v>
      </c>
      <c r="B186">
        <v>20016000</v>
      </c>
      <c r="C186" t="s">
        <v>456</v>
      </c>
      <c r="D186">
        <v>111090</v>
      </c>
      <c r="E186" t="s">
        <v>471</v>
      </c>
      <c r="F186">
        <v>34203085</v>
      </c>
      <c r="G186">
        <v>1.83</v>
      </c>
      <c r="H186">
        <v>16.067249065657464</v>
      </c>
      <c r="I186">
        <v>-5.9967921619431017</v>
      </c>
      <c r="J186">
        <v>6.0545291138850761</v>
      </c>
      <c r="K186">
        <v>-16.120785820063787</v>
      </c>
      <c r="L186">
        <v>14.118180706515595</v>
      </c>
      <c r="M186">
        <v>-45.099998474121094</v>
      </c>
      <c r="N186">
        <v>1</v>
      </c>
      <c r="O186">
        <v>0.9329846751933194</v>
      </c>
      <c r="P186">
        <v>0.9329846751933194</v>
      </c>
      <c r="Q186">
        <v>1</v>
      </c>
      <c r="R186">
        <v>0.96533690096206171</v>
      </c>
      <c r="S186">
        <v>0.96533690096206171</v>
      </c>
      <c r="T186">
        <v>0.9329846751933194</v>
      </c>
      <c r="U186">
        <v>0.96533690096206171</v>
      </c>
      <c r="V186">
        <v>406.790663</v>
      </c>
      <c r="W186">
        <v>255.106009</v>
      </c>
      <c r="X186">
        <v>262.000766</v>
      </c>
      <c r="Y186">
        <v>74463.375599999999</v>
      </c>
      <c r="Z186" s="226">
        <v>15.858404201999999</v>
      </c>
      <c r="AA186" s="226">
        <v>13.813363257000001</v>
      </c>
      <c r="AB186" s="226" t="s">
        <v>444</v>
      </c>
      <c r="AC186" s="226" t="s">
        <v>445</v>
      </c>
      <c r="AD186" s="226">
        <v>14.163200001</v>
      </c>
    </row>
    <row r="187" spans="1:30" x14ac:dyDescent="0.25">
      <c r="A187">
        <v>164746</v>
      </c>
      <c r="B187">
        <v>20017000</v>
      </c>
      <c r="C187" t="s">
        <v>456</v>
      </c>
      <c r="D187">
        <v>111095</v>
      </c>
      <c r="E187" t="s">
        <v>471</v>
      </c>
      <c r="F187">
        <v>34203085</v>
      </c>
      <c r="G187">
        <v>1.83</v>
      </c>
      <c r="H187">
        <v>-1.0731172761850247</v>
      </c>
      <c r="I187">
        <v>12.071382948093184</v>
      </c>
      <c r="J187">
        <v>-16.945951062929829</v>
      </c>
      <c r="K187">
        <v>8.3008329363558868</v>
      </c>
      <c r="L187">
        <v>16.439036117658272</v>
      </c>
      <c r="M187">
        <v>-45.099998474121094</v>
      </c>
      <c r="N187">
        <v>1</v>
      </c>
      <c r="O187">
        <v>0.9329846751933194</v>
      </c>
      <c r="P187">
        <v>0.9329846751933194</v>
      </c>
      <c r="Q187">
        <v>1</v>
      </c>
      <c r="R187">
        <v>0.96533690096206171</v>
      </c>
      <c r="S187">
        <v>0.96533690096206171</v>
      </c>
      <c r="T187">
        <v>0.9329846751933194</v>
      </c>
      <c r="U187">
        <v>0.96533690096206171</v>
      </c>
      <c r="V187">
        <v>406.790663</v>
      </c>
      <c r="W187">
        <v>255.106009</v>
      </c>
      <c r="X187">
        <v>262.000766</v>
      </c>
      <c r="Y187">
        <v>74463.375599999999</v>
      </c>
      <c r="Z187" s="226">
        <v>13.478342601</v>
      </c>
      <c r="AA187" s="226" t="s">
        <v>444</v>
      </c>
      <c r="AB187" s="226">
        <v>18.716878999999999</v>
      </c>
      <c r="AC187" s="226">
        <v>13.424843943999999</v>
      </c>
      <c r="AD187" s="226" t="s">
        <v>445</v>
      </c>
    </row>
    <row r="188" spans="1:30" x14ac:dyDescent="0.25">
      <c r="A188">
        <v>164747</v>
      </c>
      <c r="B188">
        <v>20018000</v>
      </c>
      <c r="C188" t="s">
        <v>456</v>
      </c>
      <c r="D188">
        <v>111099</v>
      </c>
      <c r="E188" t="s">
        <v>471</v>
      </c>
      <c r="F188">
        <v>34203085</v>
      </c>
      <c r="G188">
        <v>1.83</v>
      </c>
      <c r="H188">
        <v>4.2927060932530638</v>
      </c>
      <c r="I188">
        <v>1.3409207337449955</v>
      </c>
      <c r="J188">
        <v>2.05543596996998</v>
      </c>
      <c r="K188">
        <v>-4.3029214432860066</v>
      </c>
      <c r="L188">
        <v>5.1206538615364146</v>
      </c>
      <c r="M188">
        <v>-45.099998474121094</v>
      </c>
      <c r="N188">
        <v>1</v>
      </c>
      <c r="O188">
        <v>0.9329846751933194</v>
      </c>
      <c r="P188">
        <v>0.9329846751933194</v>
      </c>
      <c r="Q188">
        <v>1</v>
      </c>
      <c r="R188">
        <v>0.96533690096206171</v>
      </c>
      <c r="S188">
        <v>0.96533690096206171</v>
      </c>
      <c r="T188">
        <v>0.9329846751933194</v>
      </c>
      <c r="U188">
        <v>0.96533690096206171</v>
      </c>
      <c r="V188">
        <v>406.790663</v>
      </c>
      <c r="W188">
        <v>255.106009</v>
      </c>
      <c r="X188">
        <v>262.000766</v>
      </c>
      <c r="Y188">
        <v>74463.375599999999</v>
      </c>
      <c r="Z188" s="226">
        <v>45.480391642000001</v>
      </c>
      <c r="AA188" s="226">
        <v>54.445211430000001</v>
      </c>
      <c r="AB188" s="226">
        <v>176.49743960000001</v>
      </c>
      <c r="AC188" s="226" t="s">
        <v>445</v>
      </c>
      <c r="AD188" s="226">
        <v>55.808543401999998</v>
      </c>
    </row>
    <row r="189" spans="1:30" x14ac:dyDescent="0.25">
      <c r="A189">
        <v>164748</v>
      </c>
      <c r="B189">
        <v>20015000</v>
      </c>
      <c r="C189" t="s">
        <v>456</v>
      </c>
      <c r="D189">
        <v>111085</v>
      </c>
      <c r="E189" t="s">
        <v>471</v>
      </c>
      <c r="F189">
        <v>34203085</v>
      </c>
      <c r="G189">
        <v>1.83</v>
      </c>
      <c r="H189">
        <v>3.702824253692703</v>
      </c>
      <c r="I189">
        <v>8.4942031198779731</v>
      </c>
      <c r="J189">
        <v>-9.950841619982107</v>
      </c>
      <c r="K189">
        <v>5.4098275764850747</v>
      </c>
      <c r="L189">
        <v>12.236435640304776</v>
      </c>
      <c r="M189">
        <v>-45.099998474121094</v>
      </c>
      <c r="N189">
        <v>1</v>
      </c>
      <c r="O189">
        <v>0.9329846751933194</v>
      </c>
      <c r="P189">
        <v>0.9329846751933194</v>
      </c>
      <c r="Q189">
        <v>1</v>
      </c>
      <c r="R189">
        <v>0.96533690096206171</v>
      </c>
      <c r="S189">
        <v>0.96533690096206171</v>
      </c>
      <c r="T189">
        <v>0.9329846751933194</v>
      </c>
      <c r="U189">
        <v>0.96533690096206171</v>
      </c>
      <c r="V189">
        <v>406.790663</v>
      </c>
      <c r="W189">
        <v>255.106009</v>
      </c>
      <c r="X189">
        <v>262.000766</v>
      </c>
      <c r="Y189">
        <v>74463.375599999999</v>
      </c>
      <c r="Z189" s="226">
        <v>18.450925412</v>
      </c>
      <c r="AA189" s="226">
        <v>63.277962074000001</v>
      </c>
      <c r="AB189" s="226">
        <v>27.020285551000001</v>
      </c>
      <c r="AC189" s="226">
        <v>23.565027653000001</v>
      </c>
      <c r="AD189" s="226" t="s">
        <v>445</v>
      </c>
    </row>
    <row r="190" spans="1:30" x14ac:dyDescent="0.25">
      <c r="A190">
        <v>164749</v>
      </c>
      <c r="B190">
        <v>20003000</v>
      </c>
      <c r="C190" t="s">
        <v>456</v>
      </c>
      <c r="D190">
        <v>111014</v>
      </c>
      <c r="E190" t="s">
        <v>471</v>
      </c>
      <c r="F190">
        <v>34203085</v>
      </c>
      <c r="G190">
        <v>1.83</v>
      </c>
      <c r="H190">
        <v>9.8330458180927298</v>
      </c>
      <c r="I190">
        <v>-4.8923660356559049</v>
      </c>
      <c r="J190">
        <v>3.1552941174706364</v>
      </c>
      <c r="K190">
        <v>-10.800764543320369</v>
      </c>
      <c r="L190">
        <v>9.3770223707809421</v>
      </c>
      <c r="M190">
        <v>-45.099998474121094</v>
      </c>
      <c r="N190">
        <v>1</v>
      </c>
      <c r="O190">
        <v>0.9329846751933194</v>
      </c>
      <c r="P190">
        <v>0.9329846751933194</v>
      </c>
      <c r="Q190">
        <v>1</v>
      </c>
      <c r="R190">
        <v>0.96533690096206171</v>
      </c>
      <c r="S190">
        <v>0.96533690096206171</v>
      </c>
      <c r="T190">
        <v>0.9329846751933194</v>
      </c>
      <c r="U190">
        <v>0.96533690096206171</v>
      </c>
      <c r="V190">
        <v>406.790663</v>
      </c>
      <c r="W190">
        <v>255.106009</v>
      </c>
      <c r="X190">
        <v>262.000766</v>
      </c>
      <c r="Y190">
        <v>74463.375599999999</v>
      </c>
      <c r="Z190" s="226">
        <v>24.382257557999999</v>
      </c>
      <c r="AA190" s="226">
        <v>23.205114199</v>
      </c>
      <c r="AB190" s="226" t="s">
        <v>444</v>
      </c>
      <c r="AC190" s="226" t="s">
        <v>445</v>
      </c>
      <c r="AD190" s="226">
        <v>21.631981152000002</v>
      </c>
    </row>
    <row r="191" spans="1:30" x14ac:dyDescent="0.25">
      <c r="A191">
        <v>164750</v>
      </c>
      <c r="B191">
        <v>20055006</v>
      </c>
      <c r="C191" t="s">
        <v>456</v>
      </c>
      <c r="D191">
        <v>111205</v>
      </c>
      <c r="E191" t="s">
        <v>471</v>
      </c>
      <c r="F191">
        <v>34203085</v>
      </c>
      <c r="G191">
        <v>1.83</v>
      </c>
      <c r="H191">
        <v>7.7680971873228524</v>
      </c>
      <c r="I191">
        <v>5.2454756307343375</v>
      </c>
      <c r="J191">
        <v>0.90487746955643666</v>
      </c>
      <c r="K191">
        <v>-3.6494165544471349</v>
      </c>
      <c r="L191">
        <v>7.7577028705913502</v>
      </c>
      <c r="M191">
        <v>-45.099998474121094</v>
      </c>
      <c r="N191">
        <v>1</v>
      </c>
      <c r="O191">
        <v>0.9329846751933194</v>
      </c>
      <c r="P191">
        <v>0.9329846751933194</v>
      </c>
      <c r="Q191">
        <v>1</v>
      </c>
      <c r="R191">
        <v>0.96533690096206171</v>
      </c>
      <c r="S191">
        <v>0.96533690096206171</v>
      </c>
      <c r="T191">
        <v>0.9329846751933194</v>
      </c>
      <c r="U191">
        <v>0.96533690096206171</v>
      </c>
      <c r="V191">
        <v>406.790663</v>
      </c>
      <c r="W191">
        <v>255.106009</v>
      </c>
      <c r="X191">
        <v>262.000766</v>
      </c>
      <c r="Y191">
        <v>74463.375599999999</v>
      </c>
      <c r="Z191" s="226">
        <v>29.680473449000001</v>
      </c>
      <c r="AA191" s="226">
        <v>29.639420595000001</v>
      </c>
      <c r="AB191" s="226">
        <v>44.374340422000003</v>
      </c>
      <c r="AC191" s="226" t="s">
        <v>445</v>
      </c>
      <c r="AD191" s="226">
        <v>65.981309456000005</v>
      </c>
    </row>
    <row r="192" spans="1:30" x14ac:dyDescent="0.25">
      <c r="A192">
        <v>164751</v>
      </c>
      <c r="B192">
        <v>20057006</v>
      </c>
      <c r="C192" t="s">
        <v>456</v>
      </c>
      <c r="D192">
        <v>111211</v>
      </c>
      <c r="E192" t="s">
        <v>471</v>
      </c>
      <c r="F192">
        <v>34203085</v>
      </c>
      <c r="G192">
        <v>1.83</v>
      </c>
      <c r="H192">
        <v>5.4870220489880577</v>
      </c>
      <c r="I192">
        <v>1.5213684705844879E-2</v>
      </c>
      <c r="J192">
        <v>2.3166274246967857</v>
      </c>
      <c r="K192">
        <v>-5.2568064842112312</v>
      </c>
      <c r="L192">
        <v>5.3388648237655065</v>
      </c>
      <c r="M192">
        <v>-45.099998474121094</v>
      </c>
      <c r="N192">
        <v>1</v>
      </c>
      <c r="O192">
        <v>0.9329846751933194</v>
      </c>
      <c r="P192">
        <v>0.9329846751933194</v>
      </c>
      <c r="Q192">
        <v>1</v>
      </c>
      <c r="R192">
        <v>0.96533690096206171</v>
      </c>
      <c r="S192">
        <v>0.96533690096206171</v>
      </c>
      <c r="T192">
        <v>0.9329846751933194</v>
      </c>
      <c r="U192">
        <v>0.96533690096206171</v>
      </c>
      <c r="V192">
        <v>406.790663</v>
      </c>
      <c r="W192">
        <v>255.106009</v>
      </c>
      <c r="X192">
        <v>262.000766</v>
      </c>
      <c r="Y192">
        <v>74463.375599999999</v>
      </c>
      <c r="Z192" s="226">
        <v>43.580637420999999</v>
      </c>
      <c r="AA192" s="226">
        <v>42.376898218999997</v>
      </c>
      <c r="AB192" s="226">
        <v>15643.467565999999</v>
      </c>
      <c r="AC192" s="226" t="s">
        <v>445</v>
      </c>
      <c r="AD192" s="226">
        <v>45.500227905000003</v>
      </c>
    </row>
    <row r="193" spans="1:30" x14ac:dyDescent="0.25">
      <c r="A193">
        <v>164752</v>
      </c>
      <c r="B193">
        <v>20056006</v>
      </c>
      <c r="C193" t="s">
        <v>456</v>
      </c>
      <c r="D193">
        <v>111208</v>
      </c>
      <c r="E193" t="s">
        <v>471</v>
      </c>
      <c r="F193">
        <v>34203085</v>
      </c>
      <c r="G193">
        <v>1.83</v>
      </c>
      <c r="H193">
        <v>3.302634630787411</v>
      </c>
      <c r="I193">
        <v>-7.7542146340253887E-2</v>
      </c>
      <c r="J193">
        <v>3.0029542613364733</v>
      </c>
      <c r="K193">
        <v>-4.3524106942114784</v>
      </c>
      <c r="L193">
        <v>4.3242318891059561</v>
      </c>
      <c r="M193">
        <v>-45.099998474121094</v>
      </c>
      <c r="N193">
        <v>1</v>
      </c>
      <c r="O193">
        <v>0.9329846751933194</v>
      </c>
      <c r="P193">
        <v>0.9329846751933194</v>
      </c>
      <c r="Q193">
        <v>1</v>
      </c>
      <c r="R193">
        <v>0.96533690096206171</v>
      </c>
      <c r="S193">
        <v>0.96533690096206171</v>
      </c>
      <c r="T193">
        <v>0.9329846751933194</v>
      </c>
      <c r="U193">
        <v>0.96533690096206171</v>
      </c>
      <c r="V193">
        <v>406.790663</v>
      </c>
      <c r="W193">
        <v>255.106009</v>
      </c>
      <c r="X193">
        <v>262.000766</v>
      </c>
      <c r="Y193">
        <v>74463.375599999999</v>
      </c>
      <c r="Z193" s="226">
        <v>54.040988331000001</v>
      </c>
      <c r="AA193" s="226">
        <v>71.066705389999996</v>
      </c>
      <c r="AB193" s="226" t="s">
        <v>444</v>
      </c>
      <c r="AC193" s="226" t="s">
        <v>445</v>
      </c>
      <c r="AD193" s="226">
        <v>55.162599704000002</v>
      </c>
    </row>
    <row r="194" spans="1:30" x14ac:dyDescent="0.25">
      <c r="A194">
        <v>164753</v>
      </c>
      <c r="B194">
        <v>20054006</v>
      </c>
      <c r="C194" t="s">
        <v>456</v>
      </c>
      <c r="D194">
        <v>111202</v>
      </c>
      <c r="E194" t="s">
        <v>471</v>
      </c>
      <c r="F194">
        <v>34203085</v>
      </c>
      <c r="G194">
        <v>1.83</v>
      </c>
      <c r="H194">
        <v>10.289070389465081</v>
      </c>
      <c r="I194">
        <v>6.5057804652319957</v>
      </c>
      <c r="J194">
        <v>2.903090515376535</v>
      </c>
      <c r="K194">
        <v>-5.5630393206966042</v>
      </c>
      <c r="L194">
        <v>10.47264071589122</v>
      </c>
      <c r="M194">
        <v>-45.099998474121094</v>
      </c>
      <c r="N194">
        <v>1</v>
      </c>
      <c r="O194">
        <v>0.9329846751933194</v>
      </c>
      <c r="P194">
        <v>0.9329846751933194</v>
      </c>
      <c r="Q194">
        <v>1</v>
      </c>
      <c r="R194">
        <v>0.96533690096206171</v>
      </c>
      <c r="S194">
        <v>0.96533690096206171</v>
      </c>
      <c r="T194">
        <v>0.9329846751933194</v>
      </c>
      <c r="U194">
        <v>0.96533690096206171</v>
      </c>
      <c r="V194">
        <v>406.790663</v>
      </c>
      <c r="W194">
        <v>255.106009</v>
      </c>
      <c r="X194">
        <v>262.000766</v>
      </c>
      <c r="Y194">
        <v>74463.375599999999</v>
      </c>
      <c r="Z194" s="226">
        <v>21.726836851000002</v>
      </c>
      <c r="AA194" s="226">
        <v>22.132313021000002</v>
      </c>
      <c r="AB194" s="226">
        <v>35.584388025000003</v>
      </c>
      <c r="AC194" s="226" t="s">
        <v>445</v>
      </c>
      <c r="AD194" s="226">
        <v>42.940494659999999</v>
      </c>
    </row>
    <row r="195" spans="1:30" x14ac:dyDescent="0.25">
      <c r="A195">
        <v>164754</v>
      </c>
      <c r="B195">
        <v>20007000</v>
      </c>
      <c r="C195" t="s">
        <v>456</v>
      </c>
      <c r="D195">
        <v>111036</v>
      </c>
      <c r="E195" t="s">
        <v>471</v>
      </c>
      <c r="F195">
        <v>34203085</v>
      </c>
      <c r="G195">
        <v>1.83</v>
      </c>
      <c r="H195">
        <v>9.162893852205368</v>
      </c>
      <c r="I195">
        <v>-4.3493334843586027</v>
      </c>
      <c r="J195">
        <v>3.5613371847945565</v>
      </c>
      <c r="K195">
        <v>-10.354813198065482</v>
      </c>
      <c r="L195">
        <v>9.0169627164686368</v>
      </c>
      <c r="M195">
        <v>-45.099998474121094</v>
      </c>
      <c r="N195">
        <v>1</v>
      </c>
      <c r="O195">
        <v>0.9329846751933194</v>
      </c>
      <c r="P195">
        <v>0.9329846751933194</v>
      </c>
      <c r="Q195">
        <v>1</v>
      </c>
      <c r="R195">
        <v>0.96533690096206171</v>
      </c>
      <c r="S195">
        <v>0.96533690096206171</v>
      </c>
      <c r="T195">
        <v>0.9329846751933194</v>
      </c>
      <c r="U195">
        <v>0.96533690096206171</v>
      </c>
      <c r="V195">
        <v>406.790663</v>
      </c>
      <c r="W195">
        <v>255.106009</v>
      </c>
      <c r="X195">
        <v>262.000766</v>
      </c>
      <c r="Y195">
        <v>74463.375599999999</v>
      </c>
      <c r="Z195" s="226">
        <v>25.39580582</v>
      </c>
      <c r="AA195" s="226">
        <v>24.975417896</v>
      </c>
      <c r="AB195" s="226" t="s">
        <v>444</v>
      </c>
      <c r="AC195" s="226" t="s">
        <v>445</v>
      </c>
      <c r="AD195" s="226">
        <v>22.606674006999999</v>
      </c>
    </row>
    <row r="196" spans="1:30" x14ac:dyDescent="0.25">
      <c r="A196">
        <v>164755</v>
      </c>
      <c r="B196">
        <v>20004000</v>
      </c>
      <c r="C196" t="s">
        <v>456</v>
      </c>
      <c r="D196">
        <v>111020</v>
      </c>
      <c r="E196" t="s">
        <v>471</v>
      </c>
      <c r="F196">
        <v>34203085</v>
      </c>
      <c r="G196">
        <v>1.83</v>
      </c>
      <c r="H196">
        <v>0.76765730290184964</v>
      </c>
      <c r="I196">
        <v>6.622553024003599</v>
      </c>
      <c r="J196">
        <v>-8.9698560443506778</v>
      </c>
      <c r="K196">
        <v>3.4995017699515119</v>
      </c>
      <c r="L196">
        <v>9.3844110721063565</v>
      </c>
      <c r="M196">
        <v>-45.099998474121094</v>
      </c>
      <c r="N196">
        <v>1</v>
      </c>
      <c r="O196">
        <v>0.9329846751933194</v>
      </c>
      <c r="P196">
        <v>0.9329846751933194</v>
      </c>
      <c r="Q196">
        <v>1</v>
      </c>
      <c r="R196">
        <v>0.96533690096206171</v>
      </c>
      <c r="S196">
        <v>0.96533690096206171</v>
      </c>
      <c r="T196">
        <v>0.9329846751933194</v>
      </c>
      <c r="U196">
        <v>0.96533690096206171</v>
      </c>
      <c r="V196">
        <v>406.790663</v>
      </c>
      <c r="W196">
        <v>255.106009</v>
      </c>
      <c r="X196">
        <v>262.000766</v>
      </c>
      <c r="Y196">
        <v>74463.375599999999</v>
      </c>
      <c r="Z196" s="226">
        <v>24.362273148</v>
      </c>
      <c r="AA196" s="226">
        <v>309.04719950999998</v>
      </c>
      <c r="AB196" s="226">
        <v>34.939311635000003</v>
      </c>
      <c r="AC196" s="226">
        <v>26.251574424000001</v>
      </c>
      <c r="AD196" s="226" t="s">
        <v>445</v>
      </c>
    </row>
    <row r="197" spans="1:30" x14ac:dyDescent="0.25">
      <c r="A197">
        <v>164756</v>
      </c>
      <c r="B197">
        <v>20008000</v>
      </c>
      <c r="C197" t="s">
        <v>456</v>
      </c>
      <c r="D197">
        <v>111042</v>
      </c>
      <c r="E197" t="s">
        <v>471</v>
      </c>
      <c r="F197">
        <v>34203085</v>
      </c>
      <c r="G197">
        <v>1.83</v>
      </c>
      <c r="H197">
        <v>1.3372807502399926</v>
      </c>
      <c r="I197">
        <v>1.5866534299840953</v>
      </c>
      <c r="J197">
        <v>-2.599962963644225</v>
      </c>
      <c r="K197">
        <v>-3.0997152926111546</v>
      </c>
      <c r="L197">
        <v>4.162837479378144</v>
      </c>
      <c r="M197">
        <v>-45.099998474121094</v>
      </c>
      <c r="N197">
        <v>1</v>
      </c>
      <c r="O197">
        <v>0.9329846751933194</v>
      </c>
      <c r="P197">
        <v>0.9329846751933194</v>
      </c>
      <c r="Q197">
        <v>1</v>
      </c>
      <c r="R197">
        <v>0.96533690096206171</v>
      </c>
      <c r="S197">
        <v>0.96533690096206171</v>
      </c>
      <c r="T197">
        <v>0.9329846751933194</v>
      </c>
      <c r="U197">
        <v>0.96533690096206171</v>
      </c>
      <c r="V197">
        <v>406.790663</v>
      </c>
      <c r="W197">
        <v>255.106009</v>
      </c>
      <c r="X197">
        <v>262.000766</v>
      </c>
      <c r="Y197">
        <v>74463.375599999999</v>
      </c>
      <c r="Z197" s="226">
        <v>56.174943323000001</v>
      </c>
      <c r="AA197" s="226">
        <v>176.98057506000001</v>
      </c>
      <c r="AB197" s="226">
        <v>149.00755203</v>
      </c>
      <c r="AC197" s="226">
        <v>93.017762169999997</v>
      </c>
      <c r="AD197" s="226">
        <v>77.859726295000002</v>
      </c>
    </row>
    <row r="198" spans="1:30" x14ac:dyDescent="0.25">
      <c r="A198">
        <v>164757</v>
      </c>
      <c r="B198">
        <v>20011000</v>
      </c>
      <c r="C198" t="s">
        <v>456</v>
      </c>
      <c r="D198">
        <v>111061</v>
      </c>
      <c r="E198" t="s">
        <v>471</v>
      </c>
      <c r="F198">
        <v>34203085</v>
      </c>
      <c r="G198">
        <v>1.83</v>
      </c>
      <c r="H198">
        <v>12.713872337844382</v>
      </c>
      <c r="I198">
        <v>-5.8774614670831742</v>
      </c>
      <c r="J198">
        <v>4.1411779746712112</v>
      </c>
      <c r="K198">
        <v>-13.230364744415382</v>
      </c>
      <c r="L198">
        <v>11.489053550746313</v>
      </c>
      <c r="M198">
        <v>-45.099998474121094</v>
      </c>
      <c r="N198">
        <v>1</v>
      </c>
      <c r="O198">
        <v>0.9329846751933194</v>
      </c>
      <c r="P198">
        <v>0.9329846751933194</v>
      </c>
      <c r="Q198">
        <v>1</v>
      </c>
      <c r="R198">
        <v>0.96533690096206171</v>
      </c>
      <c r="S198">
        <v>0.96533690096206171</v>
      </c>
      <c r="T198">
        <v>0.9329846751933194</v>
      </c>
      <c r="U198">
        <v>0.96533690096206171</v>
      </c>
      <c r="V198">
        <v>406.790663</v>
      </c>
      <c r="W198">
        <v>255.106009</v>
      </c>
      <c r="X198">
        <v>262.000766</v>
      </c>
      <c r="Y198">
        <v>74463.375599999999</v>
      </c>
      <c r="Z198" s="226">
        <v>19.716240541000001</v>
      </c>
      <c r="AA198" s="226">
        <v>17.720496055000002</v>
      </c>
      <c r="AB198" s="226" t="s">
        <v>444</v>
      </c>
      <c r="AC198" s="226" t="s">
        <v>445</v>
      </c>
      <c r="AD198" s="226">
        <v>17.475885154</v>
      </c>
    </row>
    <row r="199" spans="1:30" x14ac:dyDescent="0.25">
      <c r="A199">
        <v>164758</v>
      </c>
      <c r="B199">
        <v>20021000</v>
      </c>
      <c r="C199" t="s">
        <v>456</v>
      </c>
      <c r="D199">
        <v>111114</v>
      </c>
      <c r="E199" t="s">
        <v>471</v>
      </c>
      <c r="F199">
        <v>34203085</v>
      </c>
      <c r="G199">
        <v>1.83</v>
      </c>
      <c r="H199">
        <v>4.0631333965433205</v>
      </c>
      <c r="I199">
        <v>1.3158615721479316</v>
      </c>
      <c r="J199">
        <v>1.7334781463140798</v>
      </c>
      <c r="K199">
        <v>-4.0589428687756186</v>
      </c>
      <c r="L199">
        <v>4.8672641334202051</v>
      </c>
      <c r="M199">
        <v>-45.099998474121094</v>
      </c>
      <c r="N199">
        <v>1</v>
      </c>
      <c r="O199">
        <v>0.9329846751933194</v>
      </c>
      <c r="P199">
        <v>0.9329846751933194</v>
      </c>
      <c r="Q199">
        <v>1</v>
      </c>
      <c r="R199">
        <v>0.96533690096206171</v>
      </c>
      <c r="S199">
        <v>0.96533690096206171</v>
      </c>
      <c r="T199">
        <v>0.9329846751933194</v>
      </c>
      <c r="U199">
        <v>0.96533690096206171</v>
      </c>
      <c r="V199">
        <v>406.790663</v>
      </c>
      <c r="W199">
        <v>255.106009</v>
      </c>
      <c r="X199">
        <v>262.000766</v>
      </c>
      <c r="Y199">
        <v>74463.375599999999</v>
      </c>
      <c r="Z199" s="226">
        <v>47.900160423000003</v>
      </c>
      <c r="AA199" s="226">
        <v>57.577943109000003</v>
      </c>
      <c r="AB199" s="226">
        <v>179.87768652</v>
      </c>
      <c r="AC199" s="226" t="s">
        <v>445</v>
      </c>
      <c r="AD199" s="226">
        <v>59.223242226000004</v>
      </c>
    </row>
    <row r="200" spans="1:30" x14ac:dyDescent="0.25">
      <c r="A200">
        <v>164759</v>
      </c>
      <c r="B200">
        <v>20019000</v>
      </c>
      <c r="C200" t="s">
        <v>456</v>
      </c>
      <c r="D200">
        <v>111104</v>
      </c>
      <c r="E200" t="s">
        <v>471</v>
      </c>
      <c r="F200">
        <v>34203085</v>
      </c>
      <c r="G200">
        <v>1.83</v>
      </c>
      <c r="H200">
        <v>3.0348262103811292</v>
      </c>
      <c r="I200">
        <v>0.41870992821765762</v>
      </c>
      <c r="J200">
        <v>1.4353222727921446</v>
      </c>
      <c r="K200">
        <v>-3.6741931676792698</v>
      </c>
      <c r="L200">
        <v>3.9204820203877784</v>
      </c>
      <c r="M200">
        <v>-45.099998474121094</v>
      </c>
      <c r="N200">
        <v>1</v>
      </c>
      <c r="O200">
        <v>0.9329846751933194</v>
      </c>
      <c r="P200">
        <v>0.9329846751933194</v>
      </c>
      <c r="Q200">
        <v>1</v>
      </c>
      <c r="R200">
        <v>0.96533690096206171</v>
      </c>
      <c r="S200">
        <v>0.96533690096206171</v>
      </c>
      <c r="T200">
        <v>0.9329846751933194</v>
      </c>
      <c r="U200">
        <v>0.96533690096206171</v>
      </c>
      <c r="V200">
        <v>406.790663</v>
      </c>
      <c r="W200">
        <v>255.106009</v>
      </c>
      <c r="X200">
        <v>262.000766</v>
      </c>
      <c r="Y200">
        <v>74463.375599999999</v>
      </c>
      <c r="Z200" s="226">
        <v>59.709370864999997</v>
      </c>
      <c r="AA200" s="226">
        <v>77.426236115999998</v>
      </c>
      <c r="AB200" s="226">
        <v>567.43647811000005</v>
      </c>
      <c r="AC200" s="226" t="s">
        <v>445</v>
      </c>
      <c r="AD200" s="226">
        <v>65.529626617999995</v>
      </c>
    </row>
    <row r="201" spans="1:30" x14ac:dyDescent="0.25">
      <c r="A201">
        <v>164760</v>
      </c>
      <c r="B201">
        <v>20020000</v>
      </c>
      <c r="C201" t="s">
        <v>456</v>
      </c>
      <c r="D201">
        <v>111109</v>
      </c>
      <c r="E201" t="s">
        <v>471</v>
      </c>
      <c r="F201">
        <v>34203085</v>
      </c>
      <c r="G201">
        <v>1.83</v>
      </c>
      <c r="H201">
        <v>3.337772666093382</v>
      </c>
      <c r="I201">
        <v>0.71828329665261303</v>
      </c>
      <c r="J201">
        <v>1.486182159160149</v>
      </c>
      <c r="K201">
        <v>-3.7412437601145569</v>
      </c>
      <c r="L201">
        <v>4.1653913603638113</v>
      </c>
      <c r="M201">
        <v>-45.099998474121094</v>
      </c>
      <c r="N201">
        <v>1</v>
      </c>
      <c r="O201">
        <v>0.9329846751933194</v>
      </c>
      <c r="P201">
        <v>0.9329846751933194</v>
      </c>
      <c r="Q201">
        <v>1</v>
      </c>
      <c r="R201">
        <v>0.96533690096206171</v>
      </c>
      <c r="S201">
        <v>0.96533690096206171</v>
      </c>
      <c r="T201">
        <v>0.9329846751933194</v>
      </c>
      <c r="U201">
        <v>0.96533690096206171</v>
      </c>
      <c r="V201">
        <v>406.790663</v>
      </c>
      <c r="W201">
        <v>255.106009</v>
      </c>
      <c r="X201">
        <v>262.000766</v>
      </c>
      <c r="Y201">
        <v>74463.375599999999</v>
      </c>
      <c r="Z201" s="226">
        <v>56.139888274</v>
      </c>
      <c r="AA201" s="226">
        <v>70.308031060999994</v>
      </c>
      <c r="AB201" s="226">
        <v>330.35950405</v>
      </c>
      <c r="AC201" s="226" t="s">
        <v>445</v>
      </c>
      <c r="AD201" s="226">
        <v>64.337282262000002</v>
      </c>
    </row>
    <row r="202" spans="1:30" x14ac:dyDescent="0.25">
      <c r="A202">
        <v>164761</v>
      </c>
      <c r="B202">
        <v>20032000</v>
      </c>
      <c r="C202" t="s">
        <v>456</v>
      </c>
      <c r="D202">
        <v>111166</v>
      </c>
      <c r="E202" t="s">
        <v>471</v>
      </c>
      <c r="F202">
        <v>34203085</v>
      </c>
      <c r="G202">
        <v>1.83</v>
      </c>
      <c r="H202">
        <v>5.3377828992560348</v>
      </c>
      <c r="I202">
        <v>-4.7719732621243969</v>
      </c>
      <c r="J202">
        <v>-1.74549156597676</v>
      </c>
      <c r="K202">
        <v>-7.023495317841169</v>
      </c>
      <c r="L202">
        <v>6.4063501295596375</v>
      </c>
      <c r="M202">
        <v>-45.099998474121094</v>
      </c>
      <c r="N202">
        <v>1</v>
      </c>
      <c r="O202">
        <v>0.9329846751933194</v>
      </c>
      <c r="P202">
        <v>0.9329846751933194</v>
      </c>
      <c r="Q202">
        <v>1</v>
      </c>
      <c r="R202">
        <v>0.96533690096206171</v>
      </c>
      <c r="S202">
        <v>0.96533690096206171</v>
      </c>
      <c r="T202">
        <v>0.9329846751933194</v>
      </c>
      <c r="U202">
        <v>0.96533690096206171</v>
      </c>
      <c r="V202">
        <v>406.790663</v>
      </c>
      <c r="W202">
        <v>255.106009</v>
      </c>
      <c r="X202">
        <v>262.000766</v>
      </c>
      <c r="Y202">
        <v>74463.375599999999</v>
      </c>
      <c r="Z202" s="226">
        <v>36.152199322999998</v>
      </c>
      <c r="AA202" s="226">
        <v>43.589673548</v>
      </c>
      <c r="AB202" s="226" t="s">
        <v>444</v>
      </c>
      <c r="AC202" s="226">
        <v>139.04232637000001</v>
      </c>
      <c r="AD202" s="226">
        <v>33.803568380999998</v>
      </c>
    </row>
    <row r="203" spans="1:30" x14ac:dyDescent="0.25">
      <c r="A203">
        <v>81903</v>
      </c>
      <c r="B203">
        <v>20001000</v>
      </c>
      <c r="C203" t="s">
        <v>318</v>
      </c>
      <c r="D203">
        <v>20001000</v>
      </c>
      <c r="E203" t="s">
        <v>474</v>
      </c>
      <c r="F203">
        <v>34203085</v>
      </c>
      <c r="G203">
        <v>1.83</v>
      </c>
      <c r="H203">
        <v>17.32271617347952</v>
      </c>
      <c r="I203">
        <v>-5.0492238807411871</v>
      </c>
      <c r="J203">
        <v>7.478609076807599</v>
      </c>
      <c r="K203">
        <v>-17.113004114115022</v>
      </c>
      <c r="L203">
        <v>15.232233352016198</v>
      </c>
      <c r="M203">
        <v>59.040000915527344</v>
      </c>
      <c r="N203">
        <v>0.96829999923706056</v>
      </c>
      <c r="O203">
        <v>0.9329846751933194</v>
      </c>
      <c r="P203">
        <v>0.90340906027788037</v>
      </c>
      <c r="Q203">
        <v>0.97094166596730558</v>
      </c>
      <c r="R203">
        <v>0.96533690096206171</v>
      </c>
      <c r="S203">
        <v>0.9372858188398201</v>
      </c>
      <c r="T203">
        <v>0.90340906027788037</v>
      </c>
      <c r="U203">
        <v>0.9372858188398201</v>
      </c>
      <c r="V203">
        <v>406.790663</v>
      </c>
      <c r="W203">
        <v>255.106009</v>
      </c>
      <c r="X203">
        <v>262.000766</v>
      </c>
      <c r="Y203">
        <v>74463.375599999999</v>
      </c>
      <c r="Z203" s="226">
        <v>14.130091203999999</v>
      </c>
      <c r="AA203" s="226">
        <v>12.304211508</v>
      </c>
      <c r="AB203" s="226" t="s">
        <v>444</v>
      </c>
      <c r="AC203" s="226" t="s">
        <v>445</v>
      </c>
      <c r="AD203" s="226">
        <v>12.831228242</v>
      </c>
    </row>
    <row r="204" spans="1:30" x14ac:dyDescent="0.25">
      <c r="A204">
        <v>84001</v>
      </c>
      <c r="B204">
        <v>20002000</v>
      </c>
      <c r="C204" t="s">
        <v>318</v>
      </c>
      <c r="D204">
        <v>20002000</v>
      </c>
      <c r="E204" t="s">
        <v>474</v>
      </c>
      <c r="F204">
        <v>34203085</v>
      </c>
      <c r="G204">
        <v>1.83</v>
      </c>
      <c r="H204">
        <v>-1.3983047536725333</v>
      </c>
      <c r="I204">
        <v>6.8385265165811449</v>
      </c>
      <c r="J204">
        <v>-10.41965408953666</v>
      </c>
      <c r="K204">
        <v>4.3546026477107711</v>
      </c>
      <c r="L204">
        <v>9.796770051059509</v>
      </c>
      <c r="M204">
        <v>59.040000915527344</v>
      </c>
      <c r="N204">
        <v>0.96829999923706056</v>
      </c>
      <c r="O204">
        <v>0.9329846751933194</v>
      </c>
      <c r="P204">
        <v>0.90340906027788037</v>
      </c>
      <c r="Q204">
        <v>0.97094166596730558</v>
      </c>
      <c r="R204">
        <v>0.96533690096206171</v>
      </c>
      <c r="S204">
        <v>0.9372858188398201</v>
      </c>
      <c r="T204">
        <v>0.90340906027788037</v>
      </c>
      <c r="U204">
        <v>0.9372858188398201</v>
      </c>
      <c r="V204">
        <v>406.790663</v>
      </c>
      <c r="W204">
        <v>255.106009</v>
      </c>
      <c r="X204">
        <v>262.000766</v>
      </c>
      <c r="Y204">
        <v>74463.375599999999</v>
      </c>
      <c r="Z204" s="226">
        <v>22.524598276999999</v>
      </c>
      <c r="AA204" s="226" t="s">
        <v>444</v>
      </c>
      <c r="AB204" s="226">
        <v>32.700985045000003</v>
      </c>
      <c r="AC204" s="226">
        <v>21.716096309000001</v>
      </c>
      <c r="AD204" s="226" t="s">
        <v>445</v>
      </c>
    </row>
    <row r="205" spans="1:30" x14ac:dyDescent="0.25">
      <c r="A205">
        <v>86099</v>
      </c>
      <c r="B205">
        <v>20003000</v>
      </c>
      <c r="C205" t="s">
        <v>318</v>
      </c>
      <c r="D205">
        <v>20003000</v>
      </c>
      <c r="E205" t="s">
        <v>474</v>
      </c>
      <c r="F205">
        <v>34203085</v>
      </c>
      <c r="G205">
        <v>1.83</v>
      </c>
      <c r="H205">
        <v>9.9774335880123672</v>
      </c>
      <c r="I205">
        <v>-3.3203507799825935</v>
      </c>
      <c r="J205">
        <v>4.8200615912558158</v>
      </c>
      <c r="K205">
        <v>-10.767744851251638</v>
      </c>
      <c r="L205">
        <v>9.5570654897915315</v>
      </c>
      <c r="M205">
        <v>59.040000915527344</v>
      </c>
      <c r="N205">
        <v>0.96829999923706056</v>
      </c>
      <c r="O205">
        <v>0.9329846751933194</v>
      </c>
      <c r="P205">
        <v>0.90340906027788037</v>
      </c>
      <c r="Q205">
        <v>0.97094166596730558</v>
      </c>
      <c r="R205">
        <v>0.96533690096206171</v>
      </c>
      <c r="S205">
        <v>0.9372858188398201</v>
      </c>
      <c r="T205">
        <v>0.90340906027788037</v>
      </c>
      <c r="U205">
        <v>0.9372858188398201</v>
      </c>
      <c r="V205">
        <v>406.790663</v>
      </c>
      <c r="W205">
        <v>255.106009</v>
      </c>
      <c r="X205">
        <v>262.000766</v>
      </c>
      <c r="Y205">
        <v>74463.375599999999</v>
      </c>
      <c r="Z205" s="226">
        <v>23.114628084</v>
      </c>
      <c r="AA205" s="226">
        <v>22.098633314000001</v>
      </c>
      <c r="AB205" s="226" t="s">
        <v>444</v>
      </c>
      <c r="AC205" s="226" t="s">
        <v>445</v>
      </c>
      <c r="AD205" s="226">
        <v>20.981749109999999</v>
      </c>
    </row>
    <row r="206" spans="1:30" x14ac:dyDescent="0.25">
      <c r="A206">
        <v>88179</v>
      </c>
      <c r="B206">
        <v>20004000</v>
      </c>
      <c r="C206" t="s">
        <v>318</v>
      </c>
      <c r="D206">
        <v>20004000</v>
      </c>
      <c r="E206" t="s">
        <v>474</v>
      </c>
      <c r="F206">
        <v>34203085</v>
      </c>
      <c r="G206">
        <v>1.83</v>
      </c>
      <c r="H206">
        <v>2.3927257127303276</v>
      </c>
      <c r="I206">
        <v>6.930264148666927</v>
      </c>
      <c r="J206">
        <v>-8.7857689968950439</v>
      </c>
      <c r="K206">
        <v>4.7968253794509295</v>
      </c>
      <c r="L206">
        <v>10.199115687320763</v>
      </c>
      <c r="M206">
        <v>59.040000915527344</v>
      </c>
      <c r="N206">
        <v>0.96829999923706056</v>
      </c>
      <c r="O206">
        <v>0.9329846751933194</v>
      </c>
      <c r="P206">
        <v>0.90340906027788037</v>
      </c>
      <c r="Q206">
        <v>0.97094166596730558</v>
      </c>
      <c r="R206">
        <v>0.96533690096206171</v>
      </c>
      <c r="S206">
        <v>0.9372858188398201</v>
      </c>
      <c r="T206">
        <v>0.90340906027788037</v>
      </c>
      <c r="U206">
        <v>0.9372858188398201</v>
      </c>
      <c r="V206">
        <v>406.790663</v>
      </c>
      <c r="W206">
        <v>255.106009</v>
      </c>
      <c r="X206">
        <v>262.000766</v>
      </c>
      <c r="Y206">
        <v>74463.375599999999</v>
      </c>
      <c r="Z206" s="226">
        <v>21.596574735000001</v>
      </c>
      <c r="AA206" s="226">
        <v>95.319055141000007</v>
      </c>
      <c r="AB206" s="226">
        <v>32.254876713999998</v>
      </c>
      <c r="AC206" s="226">
        <v>25.940597446999998</v>
      </c>
      <c r="AD206" s="226" t="s">
        <v>445</v>
      </c>
    </row>
    <row r="207" spans="1:30" x14ac:dyDescent="0.25">
      <c r="A207">
        <v>90277</v>
      </c>
      <c r="B207">
        <v>20005000</v>
      </c>
      <c r="C207" t="s">
        <v>318</v>
      </c>
      <c r="D207">
        <v>20005000</v>
      </c>
      <c r="E207" t="s">
        <v>474</v>
      </c>
      <c r="F207">
        <v>34203085</v>
      </c>
      <c r="G207">
        <v>1.83</v>
      </c>
      <c r="H207">
        <v>18.2573459828361</v>
      </c>
      <c r="I207">
        <v>-4.5479102044085025</v>
      </c>
      <c r="J207">
        <v>9.0417436723788924</v>
      </c>
      <c r="K207">
        <v>-18.360578554248423</v>
      </c>
      <c r="L207">
        <v>16.566095567960303</v>
      </c>
      <c r="M207">
        <v>59.040000915527344</v>
      </c>
      <c r="N207">
        <v>0.96829999923706056</v>
      </c>
      <c r="O207">
        <v>0.9329846751933194</v>
      </c>
      <c r="P207">
        <v>0.90340906027788037</v>
      </c>
      <c r="Q207">
        <v>0.97094166596730558</v>
      </c>
      <c r="R207">
        <v>0.96533690096206171</v>
      </c>
      <c r="S207">
        <v>0.9372858188398201</v>
      </c>
      <c r="T207">
        <v>0.90340906027788037</v>
      </c>
      <c r="U207">
        <v>0.9372858188398201</v>
      </c>
      <c r="V207">
        <v>406.790663</v>
      </c>
      <c r="W207">
        <v>255.106009</v>
      </c>
      <c r="X207">
        <v>262.000766</v>
      </c>
      <c r="Y207">
        <v>74463.375599999999</v>
      </c>
      <c r="Z207" s="226">
        <v>12.91185261</v>
      </c>
      <c r="AA207" s="226">
        <v>11.623142491999999</v>
      </c>
      <c r="AB207" s="226" t="s">
        <v>444</v>
      </c>
      <c r="AC207" s="226" t="s">
        <v>445</v>
      </c>
      <c r="AD207" s="226">
        <v>11.891416526</v>
      </c>
    </row>
    <row r="208" spans="1:30" x14ac:dyDescent="0.25">
      <c r="A208">
        <v>92375</v>
      </c>
      <c r="B208">
        <v>20006000</v>
      </c>
      <c r="C208" t="s">
        <v>318</v>
      </c>
      <c r="D208">
        <v>20006000</v>
      </c>
      <c r="E208" t="s">
        <v>474</v>
      </c>
      <c r="F208">
        <v>34203085</v>
      </c>
      <c r="G208">
        <v>1.83</v>
      </c>
      <c r="H208">
        <v>3.7871675813732981</v>
      </c>
      <c r="I208">
        <v>6.7076345007317411</v>
      </c>
      <c r="J208">
        <v>-6.5050453629911367</v>
      </c>
      <c r="K208">
        <v>2.8408009595177939</v>
      </c>
      <c r="L208">
        <v>9.0193376399075547</v>
      </c>
      <c r="M208">
        <v>59.040000915527344</v>
      </c>
      <c r="N208">
        <v>0.96829999923706056</v>
      </c>
      <c r="O208">
        <v>0.9329846751933194</v>
      </c>
      <c r="P208">
        <v>0.90340906027788037</v>
      </c>
      <c r="Q208">
        <v>0.97094166596730558</v>
      </c>
      <c r="R208">
        <v>0.96533690096206171</v>
      </c>
      <c r="S208">
        <v>0.9372858188398201</v>
      </c>
      <c r="T208">
        <v>0.90340906027788037</v>
      </c>
      <c r="U208">
        <v>0.9372858188398201</v>
      </c>
      <c r="V208">
        <v>406.790663</v>
      </c>
      <c r="W208">
        <v>255.106009</v>
      </c>
      <c r="X208">
        <v>262.000766</v>
      </c>
      <c r="Y208">
        <v>74463.375599999999</v>
      </c>
      <c r="Z208" s="226">
        <v>24.552328680999999</v>
      </c>
      <c r="AA208" s="226">
        <v>59.854206978999997</v>
      </c>
      <c r="AB208" s="226">
        <v>33.358622228999998</v>
      </c>
      <c r="AC208" s="226">
        <v>35.386197574000001</v>
      </c>
      <c r="AD208" s="226" t="s">
        <v>445</v>
      </c>
    </row>
    <row r="209" spans="1:30" x14ac:dyDescent="0.25">
      <c r="A209">
        <v>94473</v>
      </c>
      <c r="B209">
        <v>20007000</v>
      </c>
      <c r="C209" t="s">
        <v>318</v>
      </c>
      <c r="D209">
        <v>20007000</v>
      </c>
      <c r="E209" t="s">
        <v>474</v>
      </c>
      <c r="F209">
        <v>34203085</v>
      </c>
      <c r="G209">
        <v>1.83</v>
      </c>
      <c r="H209">
        <v>9.3145530326571269</v>
      </c>
      <c r="I209">
        <v>-2.6804923870815158</v>
      </c>
      <c r="J209">
        <v>5.2188332480476154</v>
      </c>
      <c r="K209">
        <v>-10.418619347600524</v>
      </c>
      <c r="L209">
        <v>9.3780441023356023</v>
      </c>
      <c r="M209">
        <v>59.040000915527344</v>
      </c>
      <c r="N209">
        <v>0.96829999923706056</v>
      </c>
      <c r="O209">
        <v>0.9329846751933194</v>
      </c>
      <c r="P209">
        <v>0.90340906027788037</v>
      </c>
      <c r="Q209">
        <v>0.97094166596730558</v>
      </c>
      <c r="R209">
        <v>0.96533690096206171</v>
      </c>
      <c r="S209">
        <v>0.9372858188398201</v>
      </c>
      <c r="T209">
        <v>0.90340906027788037</v>
      </c>
      <c r="U209">
        <v>0.9372858188398201</v>
      </c>
      <c r="V209">
        <v>406.790663</v>
      </c>
      <c r="W209">
        <v>255.106009</v>
      </c>
      <c r="X209">
        <v>262.000766</v>
      </c>
      <c r="Y209">
        <v>74463.375599999999</v>
      </c>
      <c r="Z209" s="226">
        <v>23.574962256999999</v>
      </c>
      <c r="AA209" s="226">
        <v>23.742473316000002</v>
      </c>
      <c r="AB209" s="226" t="s">
        <v>444</v>
      </c>
      <c r="AC209" s="226" t="s">
        <v>445</v>
      </c>
      <c r="AD209" s="226">
        <v>21.718352395</v>
      </c>
    </row>
    <row r="210" spans="1:30" x14ac:dyDescent="0.25">
      <c r="A210">
        <v>96571</v>
      </c>
      <c r="B210">
        <v>20008000</v>
      </c>
      <c r="C210" t="s">
        <v>318</v>
      </c>
      <c r="D210">
        <v>20008000</v>
      </c>
      <c r="E210" t="s">
        <v>474</v>
      </c>
      <c r="F210">
        <v>34203085</v>
      </c>
      <c r="G210">
        <v>1.83</v>
      </c>
      <c r="H210">
        <v>2.7494770919363338</v>
      </c>
      <c r="I210">
        <v>2.1253978236323605</v>
      </c>
      <c r="J210">
        <v>-2.203003848056456</v>
      </c>
      <c r="K210">
        <v>-2.0334249520966732</v>
      </c>
      <c r="L210">
        <v>4.3222397992539143</v>
      </c>
      <c r="M210">
        <v>59.040000915527344</v>
      </c>
      <c r="N210">
        <v>0.96829999923706056</v>
      </c>
      <c r="O210">
        <v>0.9329846751933194</v>
      </c>
      <c r="P210">
        <v>0.90340906027788037</v>
      </c>
      <c r="Q210">
        <v>0.97094166596730558</v>
      </c>
      <c r="R210">
        <v>0.96533690096206171</v>
      </c>
      <c r="S210">
        <v>0.9372858188398201</v>
      </c>
      <c r="T210">
        <v>0.90340906027788037</v>
      </c>
      <c r="U210">
        <v>0.9372858188398201</v>
      </c>
      <c r="V210">
        <v>406.790663</v>
      </c>
      <c r="W210">
        <v>255.106009</v>
      </c>
      <c r="X210">
        <v>262.000766</v>
      </c>
      <c r="Y210">
        <v>74463.375599999999</v>
      </c>
      <c r="Z210" s="226">
        <v>52.320752796000001</v>
      </c>
      <c r="AA210" s="226">
        <v>82.821422093999999</v>
      </c>
      <c r="AB210" s="226">
        <v>107.43385521</v>
      </c>
      <c r="AC210" s="226">
        <v>106.44142186000001</v>
      </c>
      <c r="AD210" s="226">
        <v>115.40157438</v>
      </c>
    </row>
    <row r="211" spans="1:30" x14ac:dyDescent="0.25">
      <c r="A211">
        <v>98669</v>
      </c>
      <c r="B211">
        <v>20009000</v>
      </c>
      <c r="C211" t="s">
        <v>318</v>
      </c>
      <c r="D211">
        <v>20009000</v>
      </c>
      <c r="E211" t="s">
        <v>474</v>
      </c>
      <c r="F211">
        <v>34203085</v>
      </c>
      <c r="G211">
        <v>1.83</v>
      </c>
      <c r="H211">
        <v>11.271540546493368</v>
      </c>
      <c r="I211">
        <v>-4.9335760873402412</v>
      </c>
      <c r="J211">
        <v>2.5236438358358964</v>
      </c>
      <c r="K211">
        <v>-10.884429219254454</v>
      </c>
      <c r="L211">
        <v>10.245552345253431</v>
      </c>
      <c r="M211">
        <v>59.040000915527344</v>
      </c>
      <c r="N211">
        <v>0.96829999923706056</v>
      </c>
      <c r="O211">
        <v>0.9329846751933194</v>
      </c>
      <c r="P211">
        <v>0.90340906027788037</v>
      </c>
      <c r="Q211">
        <v>0.97094166596730558</v>
      </c>
      <c r="R211">
        <v>0.96533690096206171</v>
      </c>
      <c r="S211">
        <v>0.9372858188398201</v>
      </c>
      <c r="T211">
        <v>0.90340906027788037</v>
      </c>
      <c r="U211">
        <v>0.9372858188398201</v>
      </c>
      <c r="V211">
        <v>406.790663</v>
      </c>
      <c r="W211">
        <v>255.106009</v>
      </c>
      <c r="X211">
        <v>262.000766</v>
      </c>
      <c r="Y211">
        <v>74463.375599999999</v>
      </c>
      <c r="Z211" s="226">
        <v>21.494158644999999</v>
      </c>
      <c r="AA211" s="226">
        <v>19.446635392000001</v>
      </c>
      <c r="AB211" s="226" t="s">
        <v>444</v>
      </c>
      <c r="AC211" s="226" t="s">
        <v>445</v>
      </c>
      <c r="AD211" s="226">
        <v>20.746098121999999</v>
      </c>
    </row>
    <row r="212" spans="1:30" x14ac:dyDescent="0.25">
      <c r="A212">
        <v>100767</v>
      </c>
      <c r="B212">
        <v>20010000</v>
      </c>
      <c r="C212" t="s">
        <v>318</v>
      </c>
      <c r="D212">
        <v>20010000</v>
      </c>
      <c r="E212" t="s">
        <v>474</v>
      </c>
      <c r="F212">
        <v>34203085</v>
      </c>
      <c r="G212">
        <v>1.83</v>
      </c>
      <c r="H212">
        <v>-2.9049464105800791</v>
      </c>
      <c r="I212">
        <v>2.63206595396833</v>
      </c>
      <c r="J212">
        <v>-7.7118085058792953</v>
      </c>
      <c r="K212">
        <v>-5.0748934675713739</v>
      </c>
      <c r="L212">
        <v>6.7855776149179015</v>
      </c>
      <c r="M212">
        <v>59.040000915527344</v>
      </c>
      <c r="N212">
        <v>0.96829999923706056</v>
      </c>
      <c r="O212">
        <v>0.9329846751933194</v>
      </c>
      <c r="P212">
        <v>0.90340906027788037</v>
      </c>
      <c r="Q212">
        <v>0.97094166596730558</v>
      </c>
      <c r="R212">
        <v>0.96533690096206171</v>
      </c>
      <c r="S212">
        <v>0.9372858188398201</v>
      </c>
      <c r="T212">
        <v>0.90340906027788037</v>
      </c>
      <c r="U212">
        <v>0.9372858188398201</v>
      </c>
      <c r="V212">
        <v>406.790663</v>
      </c>
      <c r="W212">
        <v>255.106009</v>
      </c>
      <c r="X212">
        <v>262.000766</v>
      </c>
      <c r="Y212">
        <v>74463.375599999999</v>
      </c>
      <c r="Z212" s="226">
        <v>32.963958994000002</v>
      </c>
      <c r="AA212" s="226" t="s">
        <v>444</v>
      </c>
      <c r="AB212" s="226">
        <v>86.560526177</v>
      </c>
      <c r="AC212" s="226">
        <v>29.692394089</v>
      </c>
      <c r="AD212" s="226">
        <v>45.640164431999999</v>
      </c>
    </row>
    <row r="213" spans="1:30" x14ac:dyDescent="0.25">
      <c r="A213">
        <v>102865</v>
      </c>
      <c r="B213">
        <v>20011000</v>
      </c>
      <c r="C213" t="s">
        <v>318</v>
      </c>
      <c r="D213">
        <v>20011000</v>
      </c>
      <c r="E213" t="s">
        <v>474</v>
      </c>
      <c r="F213">
        <v>34203085</v>
      </c>
      <c r="G213">
        <v>1.83</v>
      </c>
      <c r="H213">
        <v>12.863418973443554</v>
      </c>
      <c r="I213">
        <v>-4.2247581089648225</v>
      </c>
      <c r="J213">
        <v>5.8007865827768539</v>
      </c>
      <c r="K213">
        <v>-13.278033154791689</v>
      </c>
      <c r="L213">
        <v>11.754767620103527</v>
      </c>
      <c r="M213">
        <v>59.040000915527344</v>
      </c>
      <c r="N213">
        <v>0.96829999923706056</v>
      </c>
      <c r="O213">
        <v>0.9329846751933194</v>
      </c>
      <c r="P213">
        <v>0.90340906027788037</v>
      </c>
      <c r="Q213">
        <v>0.97094166596730558</v>
      </c>
      <c r="R213">
        <v>0.96533690096206171</v>
      </c>
      <c r="S213">
        <v>0.9372858188398201</v>
      </c>
      <c r="T213">
        <v>0.90340906027788037</v>
      </c>
      <c r="U213">
        <v>0.9372858188398201</v>
      </c>
      <c r="V213">
        <v>406.790663</v>
      </c>
      <c r="W213">
        <v>255.106009</v>
      </c>
      <c r="X213">
        <v>262.000766</v>
      </c>
      <c r="Y213">
        <v>74463.375599999999</v>
      </c>
      <c r="Z213" s="226">
        <v>18.606094080999998</v>
      </c>
      <c r="AA213" s="226">
        <v>16.916316053999999</v>
      </c>
      <c r="AB213" s="226" t="s">
        <v>444</v>
      </c>
      <c r="AC213" s="226" t="s">
        <v>445</v>
      </c>
      <c r="AD213" s="226">
        <v>16.825973398999999</v>
      </c>
    </row>
    <row r="214" spans="1:30" x14ac:dyDescent="0.25">
      <c r="A214">
        <v>104963</v>
      </c>
      <c r="B214">
        <v>20012000</v>
      </c>
      <c r="C214" t="s">
        <v>318</v>
      </c>
      <c r="D214">
        <v>20012000</v>
      </c>
      <c r="E214" t="s">
        <v>474</v>
      </c>
      <c r="F214">
        <v>34203085</v>
      </c>
      <c r="G214">
        <v>1.83</v>
      </c>
      <c r="H214">
        <v>-0.99680617737497812</v>
      </c>
      <c r="I214">
        <v>6.6988471882288962</v>
      </c>
      <c r="J214">
        <v>-10.269565675213338</v>
      </c>
      <c r="K214">
        <v>4.6301740301757857</v>
      </c>
      <c r="L214">
        <v>9.8104159176473118</v>
      </c>
      <c r="M214">
        <v>59.040000915527344</v>
      </c>
      <c r="N214">
        <v>0.96829999923706056</v>
      </c>
      <c r="O214">
        <v>0.9329846751933194</v>
      </c>
      <c r="P214">
        <v>0.90340906027788037</v>
      </c>
      <c r="Q214">
        <v>0.97094166596730558</v>
      </c>
      <c r="R214">
        <v>0.96533690096206171</v>
      </c>
      <c r="S214">
        <v>0.9372858188398201</v>
      </c>
      <c r="T214">
        <v>0.90340906027788037</v>
      </c>
      <c r="U214">
        <v>0.9372858188398201</v>
      </c>
      <c r="V214">
        <v>406.790663</v>
      </c>
      <c r="W214">
        <v>255.106009</v>
      </c>
      <c r="X214">
        <v>262.000766</v>
      </c>
      <c r="Y214">
        <v>74463.375599999999</v>
      </c>
      <c r="Z214" s="226">
        <v>22.491876571999999</v>
      </c>
      <c r="AA214" s="226" t="s">
        <v>444</v>
      </c>
      <c r="AB214" s="226">
        <v>33.403692663000001</v>
      </c>
      <c r="AC214" s="226">
        <v>22.048089207</v>
      </c>
      <c r="AD214" s="226" t="s">
        <v>445</v>
      </c>
    </row>
    <row r="215" spans="1:30" x14ac:dyDescent="0.25">
      <c r="A215">
        <v>107061</v>
      </c>
      <c r="B215">
        <v>20013000</v>
      </c>
      <c r="C215" t="s">
        <v>318</v>
      </c>
      <c r="D215">
        <v>20013000</v>
      </c>
      <c r="E215" t="s">
        <v>474</v>
      </c>
      <c r="F215">
        <v>34203085</v>
      </c>
      <c r="G215">
        <v>1.83</v>
      </c>
      <c r="H215">
        <v>20.773670828156511</v>
      </c>
      <c r="I215">
        <v>-14.95806548723511</v>
      </c>
      <c r="J215">
        <v>2.2479753178054791</v>
      </c>
      <c r="K215">
        <v>-20.061280440625996</v>
      </c>
      <c r="L215">
        <v>19.774093748720961</v>
      </c>
      <c r="M215">
        <v>59.040000915527344</v>
      </c>
      <c r="N215">
        <v>0.96829999923706056</v>
      </c>
      <c r="O215">
        <v>0.9329846751933194</v>
      </c>
      <c r="P215">
        <v>0.90340906027788037</v>
      </c>
      <c r="Q215">
        <v>0.97094166596730558</v>
      </c>
      <c r="R215">
        <v>0.96533690096206171</v>
      </c>
      <c r="S215">
        <v>0.9372858188398201</v>
      </c>
      <c r="T215">
        <v>0.90340906027788037</v>
      </c>
      <c r="U215">
        <v>0.9372858188398201</v>
      </c>
      <c r="V215">
        <v>406.790663</v>
      </c>
      <c r="W215">
        <v>255.106009</v>
      </c>
      <c r="X215">
        <v>262.000766</v>
      </c>
      <c r="Y215">
        <v>74463.375599999999</v>
      </c>
      <c r="Z215" s="226">
        <v>10.654899728</v>
      </c>
      <c r="AA215" s="226">
        <v>10.094095105999999</v>
      </c>
      <c r="AB215" s="226" t="s">
        <v>444</v>
      </c>
      <c r="AC215" s="226" t="s">
        <v>445</v>
      </c>
      <c r="AD215" s="226">
        <v>10.798542296999999</v>
      </c>
    </row>
    <row r="216" spans="1:30" x14ac:dyDescent="0.25">
      <c r="A216">
        <v>109159</v>
      </c>
      <c r="B216">
        <v>20014000</v>
      </c>
      <c r="C216" t="s">
        <v>318</v>
      </c>
      <c r="D216">
        <v>20014000</v>
      </c>
      <c r="E216" t="s">
        <v>474</v>
      </c>
      <c r="F216">
        <v>34203085</v>
      </c>
      <c r="G216">
        <v>1.83</v>
      </c>
      <c r="H216">
        <v>16.460968779951312</v>
      </c>
      <c r="I216">
        <v>-3.9318594428841429</v>
      </c>
      <c r="J216">
        <v>8.6991568110127098</v>
      </c>
      <c r="K216">
        <v>-16.904156519311282</v>
      </c>
      <c r="L216">
        <v>15.326526571430458</v>
      </c>
      <c r="M216">
        <v>59.040000915527344</v>
      </c>
      <c r="N216">
        <v>0.96829999923706056</v>
      </c>
      <c r="O216">
        <v>0.9329846751933194</v>
      </c>
      <c r="P216">
        <v>0.90340906027788037</v>
      </c>
      <c r="Q216">
        <v>0.97094166596730558</v>
      </c>
      <c r="R216">
        <v>0.96533690096206171</v>
      </c>
      <c r="S216">
        <v>0.9372858188398201</v>
      </c>
      <c r="T216">
        <v>0.90340906027788037</v>
      </c>
      <c r="U216">
        <v>0.9372858188398201</v>
      </c>
      <c r="V216">
        <v>406.790663</v>
      </c>
      <c r="W216">
        <v>255.106009</v>
      </c>
      <c r="X216">
        <v>262.000766</v>
      </c>
      <c r="Y216">
        <v>74463.375599999999</v>
      </c>
      <c r="Z216" s="226">
        <v>14.037006512</v>
      </c>
      <c r="AA216" s="226">
        <v>13.000699652</v>
      </c>
      <c r="AB216" s="226" t="s">
        <v>444</v>
      </c>
      <c r="AC216" s="226" t="s">
        <v>445</v>
      </c>
      <c r="AD216" s="226">
        <v>13.002110399999999</v>
      </c>
    </row>
    <row r="217" spans="1:30" x14ac:dyDescent="0.25">
      <c r="A217">
        <v>111257</v>
      </c>
      <c r="B217">
        <v>20015000</v>
      </c>
      <c r="C217" t="s">
        <v>318</v>
      </c>
      <c r="D217">
        <v>20015000</v>
      </c>
      <c r="E217" t="s">
        <v>474</v>
      </c>
      <c r="F217">
        <v>34203085</v>
      </c>
      <c r="G217">
        <v>1.83</v>
      </c>
      <c r="H217">
        <v>5.3534350338582213</v>
      </c>
      <c r="I217">
        <v>10.04630786000345</v>
      </c>
      <c r="J217">
        <v>-9.7922976305888554</v>
      </c>
      <c r="K217">
        <v>5.4627577371141882</v>
      </c>
      <c r="L217">
        <v>13.306848041790358</v>
      </c>
      <c r="M217">
        <v>59.040000915527344</v>
      </c>
      <c r="N217">
        <v>0.96829999923706056</v>
      </c>
      <c r="O217">
        <v>0.9329846751933194</v>
      </c>
      <c r="P217">
        <v>0.90340906027788037</v>
      </c>
      <c r="Q217">
        <v>0.97094166596730558</v>
      </c>
      <c r="R217">
        <v>0.96533690096206171</v>
      </c>
      <c r="S217">
        <v>0.9372858188398201</v>
      </c>
      <c r="T217">
        <v>0.90340906027788037</v>
      </c>
      <c r="U217">
        <v>0.9372858188398201</v>
      </c>
      <c r="V217">
        <v>406.790663</v>
      </c>
      <c r="W217">
        <v>255.106009</v>
      </c>
      <c r="X217">
        <v>262.000766</v>
      </c>
      <c r="Y217">
        <v>74463.375599999999</v>
      </c>
      <c r="Z217" s="226">
        <v>16.319283961</v>
      </c>
      <c r="AA217" s="226">
        <v>42.049944269999997</v>
      </c>
      <c r="AB217" s="226">
        <v>21.940276475000001</v>
      </c>
      <c r="AC217" s="226">
        <v>23.171432970000001</v>
      </c>
      <c r="AD217" s="226" t="s">
        <v>445</v>
      </c>
    </row>
    <row r="218" spans="1:30" x14ac:dyDescent="0.25">
      <c r="A218">
        <v>113355</v>
      </c>
      <c r="B218">
        <v>20016000</v>
      </c>
      <c r="C218" t="s">
        <v>318</v>
      </c>
      <c r="D218">
        <v>20016000</v>
      </c>
      <c r="E218" t="s">
        <v>474</v>
      </c>
      <c r="F218">
        <v>34203085</v>
      </c>
      <c r="G218">
        <v>1.83</v>
      </c>
      <c r="H218">
        <v>16.216720827529223</v>
      </c>
      <c r="I218">
        <v>-4.3227279598639115</v>
      </c>
      <c r="J218">
        <v>7.7142134439282808</v>
      </c>
      <c r="K218">
        <v>-16.189815934825152</v>
      </c>
      <c r="L218">
        <v>14.522878552722364</v>
      </c>
      <c r="M218">
        <v>59.040000915527344</v>
      </c>
      <c r="N218">
        <v>0.96829999923706056</v>
      </c>
      <c r="O218">
        <v>0.9329846751933194</v>
      </c>
      <c r="P218">
        <v>0.90340906027788037</v>
      </c>
      <c r="Q218">
        <v>0.97094166596730558</v>
      </c>
      <c r="R218">
        <v>0.96533690096206171</v>
      </c>
      <c r="S218">
        <v>0.9372858188398201</v>
      </c>
      <c r="T218">
        <v>0.90340906027788037</v>
      </c>
      <c r="U218">
        <v>0.9372858188398201</v>
      </c>
      <c r="V218">
        <v>406.790663</v>
      </c>
      <c r="W218">
        <v>255.106009</v>
      </c>
      <c r="X218">
        <v>262.000766</v>
      </c>
      <c r="Y218">
        <v>74463.375599999999</v>
      </c>
      <c r="Z218" s="226">
        <v>14.86910467</v>
      </c>
      <c r="AA218" s="226">
        <v>13.211571027</v>
      </c>
      <c r="AB218" s="226" t="s">
        <v>444</v>
      </c>
      <c r="AC218" s="226" t="s">
        <v>445</v>
      </c>
      <c r="AD218" s="226">
        <v>13.619923213</v>
      </c>
    </row>
    <row r="219" spans="1:30" x14ac:dyDescent="0.25">
      <c r="A219">
        <v>115453</v>
      </c>
      <c r="B219">
        <v>20017000</v>
      </c>
      <c r="C219" t="s">
        <v>318</v>
      </c>
      <c r="D219">
        <v>20017000</v>
      </c>
      <c r="E219" t="s">
        <v>474</v>
      </c>
      <c r="F219">
        <v>34203085</v>
      </c>
      <c r="G219">
        <v>1.83</v>
      </c>
      <c r="H219">
        <v>0.57962043193584822</v>
      </c>
      <c r="I219">
        <v>11.895235381003014</v>
      </c>
      <c r="J219">
        <v>-16.789533657629264</v>
      </c>
      <c r="K219">
        <v>10.082015320904727</v>
      </c>
      <c r="L219">
        <v>17.088663612641703</v>
      </c>
      <c r="M219">
        <v>59.040000915527344</v>
      </c>
      <c r="N219">
        <v>0.96829999923706056</v>
      </c>
      <c r="O219">
        <v>0.9329846751933194</v>
      </c>
      <c r="P219">
        <v>0.90340906027788037</v>
      </c>
      <c r="Q219">
        <v>0.97094166596730558</v>
      </c>
      <c r="R219">
        <v>0.96533690096206171</v>
      </c>
      <c r="S219">
        <v>0.9372858188398201</v>
      </c>
      <c r="T219">
        <v>0.90340906027788037</v>
      </c>
      <c r="U219">
        <v>0.9372858188398201</v>
      </c>
      <c r="V219">
        <v>406.790663</v>
      </c>
      <c r="W219">
        <v>255.106009</v>
      </c>
      <c r="X219">
        <v>262.000766</v>
      </c>
      <c r="Y219">
        <v>74463.375599999999</v>
      </c>
      <c r="Z219" s="226">
        <v>12.486430834</v>
      </c>
      <c r="AA219" s="226">
        <v>396.61379545</v>
      </c>
      <c r="AB219" s="226">
        <v>18.374570781999999</v>
      </c>
      <c r="AC219" s="226">
        <v>13.097703404000001</v>
      </c>
      <c r="AD219" s="226" t="s">
        <v>445</v>
      </c>
    </row>
    <row r="220" spans="1:30" x14ac:dyDescent="0.25">
      <c r="A220">
        <v>117551</v>
      </c>
      <c r="B220">
        <v>20018000</v>
      </c>
      <c r="C220" t="s">
        <v>318</v>
      </c>
      <c r="D220">
        <v>20018000</v>
      </c>
      <c r="E220" t="s">
        <v>474</v>
      </c>
      <c r="F220">
        <v>34203085</v>
      </c>
      <c r="G220">
        <v>1.83</v>
      </c>
      <c r="H220">
        <v>5.9000535155137417</v>
      </c>
      <c r="I220">
        <v>2.9160443626556773</v>
      </c>
      <c r="J220">
        <v>2.2572441117830602</v>
      </c>
      <c r="K220">
        <v>-4.2730104448235897</v>
      </c>
      <c r="L220">
        <v>6.2698292354617511</v>
      </c>
      <c r="M220">
        <v>59.040000915527344</v>
      </c>
      <c r="N220">
        <v>0.96829999923706056</v>
      </c>
      <c r="O220">
        <v>0.9329846751933194</v>
      </c>
      <c r="P220">
        <v>0.90340906027788037</v>
      </c>
      <c r="Q220">
        <v>0.97094166596730558</v>
      </c>
      <c r="R220">
        <v>0.96533690096206171</v>
      </c>
      <c r="S220">
        <v>0.9372858188398201</v>
      </c>
      <c r="T220">
        <v>0.90340906027788037</v>
      </c>
      <c r="U220">
        <v>0.9372858188398201</v>
      </c>
      <c r="V220">
        <v>406.790663</v>
      </c>
      <c r="W220">
        <v>255.106009</v>
      </c>
      <c r="X220">
        <v>262.000766</v>
      </c>
      <c r="Y220">
        <v>74463.375599999999</v>
      </c>
      <c r="Z220" s="226">
        <v>35.757792150999997</v>
      </c>
      <c r="AA220" s="226">
        <v>38.061523637999997</v>
      </c>
      <c r="AB220" s="226">
        <v>78.033461497999994</v>
      </c>
      <c r="AC220" s="226" t="s">
        <v>445</v>
      </c>
      <c r="AD220" s="226">
        <v>54.392765560000001</v>
      </c>
    </row>
    <row r="221" spans="1:30" x14ac:dyDescent="0.25">
      <c r="A221">
        <v>119649</v>
      </c>
      <c r="B221">
        <v>20019000</v>
      </c>
      <c r="C221" t="s">
        <v>318</v>
      </c>
      <c r="D221">
        <v>20019000</v>
      </c>
      <c r="E221" t="s">
        <v>474</v>
      </c>
      <c r="F221">
        <v>34203085</v>
      </c>
      <c r="G221">
        <v>1.83</v>
      </c>
      <c r="H221">
        <v>4.6533956530865428</v>
      </c>
      <c r="I221">
        <v>1.9840559736293613</v>
      </c>
      <c r="J221">
        <v>1.6259083941604895</v>
      </c>
      <c r="K221">
        <v>-3.6345045857178753</v>
      </c>
      <c r="L221">
        <v>4.9457878081473874</v>
      </c>
      <c r="M221">
        <v>59.040000915527344</v>
      </c>
      <c r="N221">
        <v>0.96829999923706056</v>
      </c>
      <c r="O221">
        <v>0.9329846751933194</v>
      </c>
      <c r="P221">
        <v>0.90340906027788037</v>
      </c>
      <c r="Q221">
        <v>0.97094166596730558</v>
      </c>
      <c r="R221">
        <v>0.96533690096206171</v>
      </c>
      <c r="S221">
        <v>0.9372858188398201</v>
      </c>
      <c r="T221">
        <v>0.90340906027788037</v>
      </c>
      <c r="U221">
        <v>0.9372858188398201</v>
      </c>
      <c r="V221">
        <v>406.790663</v>
      </c>
      <c r="W221">
        <v>255.106009</v>
      </c>
      <c r="X221">
        <v>262.000766</v>
      </c>
      <c r="Y221">
        <v>74463.375599999999</v>
      </c>
      <c r="Z221" s="226">
        <v>45.598254677</v>
      </c>
      <c r="AA221" s="226">
        <v>48.526216347000002</v>
      </c>
      <c r="AB221" s="226">
        <v>115.15855748</v>
      </c>
      <c r="AC221" s="226" t="s">
        <v>445</v>
      </c>
      <c r="AD221" s="226">
        <v>64.124107074999998</v>
      </c>
    </row>
    <row r="222" spans="1:30" x14ac:dyDescent="0.25">
      <c r="A222">
        <v>121747</v>
      </c>
      <c r="B222">
        <v>20020000</v>
      </c>
      <c r="C222" t="s">
        <v>318</v>
      </c>
      <c r="D222">
        <v>20020000</v>
      </c>
      <c r="E222" t="s">
        <v>474</v>
      </c>
      <c r="F222">
        <v>34203085</v>
      </c>
      <c r="G222">
        <v>1.83</v>
      </c>
      <c r="H222">
        <v>4.9524374350028939</v>
      </c>
      <c r="I222">
        <v>2.2801271218288157</v>
      </c>
      <c r="J222">
        <v>1.6806729543243959</v>
      </c>
      <c r="K222">
        <v>-3.6980529579176613</v>
      </c>
      <c r="L222">
        <v>5.2349875536546024</v>
      </c>
      <c r="M222">
        <v>59.040000915527344</v>
      </c>
      <c r="N222">
        <v>0.96829999923706056</v>
      </c>
      <c r="O222">
        <v>0.9329846751933194</v>
      </c>
      <c r="P222">
        <v>0.90340906027788037</v>
      </c>
      <c r="Q222">
        <v>0.97094166596730558</v>
      </c>
      <c r="R222">
        <v>0.96533690096206171</v>
      </c>
      <c r="S222">
        <v>0.9372858188398201</v>
      </c>
      <c r="T222">
        <v>0.90340906027788037</v>
      </c>
      <c r="U222">
        <v>0.9372858188398201</v>
      </c>
      <c r="V222">
        <v>406.790663</v>
      </c>
      <c r="W222">
        <v>255.106009</v>
      </c>
      <c r="X222">
        <v>262.000766</v>
      </c>
      <c r="Y222">
        <v>74463.375599999999</v>
      </c>
      <c r="Z222" s="226">
        <v>43.023997669000003</v>
      </c>
      <c r="AA222" s="226">
        <v>45.535687303000003</v>
      </c>
      <c r="AB222" s="226">
        <v>100.07553989</v>
      </c>
      <c r="AC222" s="226" t="s">
        <v>445</v>
      </c>
      <c r="AD222" s="226">
        <v>63.004996276999996</v>
      </c>
    </row>
    <row r="223" spans="1:30" x14ac:dyDescent="0.25">
      <c r="A223">
        <v>123845</v>
      </c>
      <c r="B223">
        <v>20021000</v>
      </c>
      <c r="C223" t="s">
        <v>318</v>
      </c>
      <c r="D223">
        <v>20021000</v>
      </c>
      <c r="E223" t="s">
        <v>474</v>
      </c>
      <c r="F223">
        <v>34203085</v>
      </c>
      <c r="G223">
        <v>1.83</v>
      </c>
      <c r="H223">
        <v>5.6647257263447477</v>
      </c>
      <c r="I223">
        <v>2.8579951815868379</v>
      </c>
      <c r="J223">
        <v>1.9410413805864108</v>
      </c>
      <c r="K223">
        <v>-3.9960418508414257</v>
      </c>
      <c r="L223">
        <v>5.9707191142479514</v>
      </c>
      <c r="M223">
        <v>59.040000915527344</v>
      </c>
      <c r="N223">
        <v>0.96829999923706056</v>
      </c>
      <c r="O223">
        <v>0.9329846751933194</v>
      </c>
      <c r="P223">
        <v>0.90340906027788037</v>
      </c>
      <c r="Q223">
        <v>0.97094166596730558</v>
      </c>
      <c r="R223">
        <v>0.96533690096206171</v>
      </c>
      <c r="S223">
        <v>0.9372858188398201</v>
      </c>
      <c r="T223">
        <v>0.90340906027788037</v>
      </c>
      <c r="U223">
        <v>0.9372858188398201</v>
      </c>
      <c r="V223">
        <v>406.790663</v>
      </c>
      <c r="W223">
        <v>255.106009</v>
      </c>
      <c r="X223">
        <v>262.000766</v>
      </c>
      <c r="Y223">
        <v>74463.375599999999</v>
      </c>
      <c r="Z223" s="226">
        <v>37.599216517999999</v>
      </c>
      <c r="AA223" s="226">
        <v>39.684243332000001</v>
      </c>
      <c r="AB223" s="226">
        <v>79.638722328</v>
      </c>
      <c r="AC223" s="226" t="s">
        <v>445</v>
      </c>
      <c r="AD223" s="226">
        <v>58.232078801999997</v>
      </c>
    </row>
    <row r="224" spans="1:30" x14ac:dyDescent="0.25">
      <c r="A224">
        <v>125943</v>
      </c>
      <c r="B224">
        <v>20022000</v>
      </c>
      <c r="C224" t="s">
        <v>318</v>
      </c>
      <c r="D224">
        <v>20022000</v>
      </c>
      <c r="E224" t="s">
        <v>474</v>
      </c>
      <c r="F224">
        <v>34203085</v>
      </c>
      <c r="G224">
        <v>1.83</v>
      </c>
      <c r="H224">
        <v>2.4923447074230856</v>
      </c>
      <c r="I224">
        <v>-0.8054866052569738</v>
      </c>
      <c r="J224">
        <v>0.34209342662164621</v>
      </c>
      <c r="K224">
        <v>-4.3427648299775772</v>
      </c>
      <c r="L224">
        <v>4.002162010297095</v>
      </c>
      <c r="M224">
        <v>59.040000915527344</v>
      </c>
      <c r="N224">
        <v>0.96829999923706056</v>
      </c>
      <c r="O224">
        <v>0.9329846751933194</v>
      </c>
      <c r="P224">
        <v>0.90340906027788037</v>
      </c>
      <c r="Q224">
        <v>0.97094166596730558</v>
      </c>
      <c r="R224">
        <v>0.96533690096206171</v>
      </c>
      <c r="S224">
        <v>0.9372858188398201</v>
      </c>
      <c r="T224">
        <v>0.90340906027788037</v>
      </c>
      <c r="U224">
        <v>0.9372858188398201</v>
      </c>
      <c r="V224">
        <v>406.790663</v>
      </c>
      <c r="W224">
        <v>255.106009</v>
      </c>
      <c r="X224">
        <v>262.000766</v>
      </c>
      <c r="Y224">
        <v>74463.375599999999</v>
      </c>
      <c r="Z224" s="226">
        <v>56.585145046000001</v>
      </c>
      <c r="AA224" s="226">
        <v>91.469183405999999</v>
      </c>
      <c r="AB224" s="226" t="s">
        <v>444</v>
      </c>
      <c r="AC224" s="226" t="s">
        <v>445</v>
      </c>
      <c r="AD224" s="226">
        <v>53.503035525000001</v>
      </c>
    </row>
    <row r="225" spans="1:30" x14ac:dyDescent="0.25">
      <c r="A225">
        <v>128041</v>
      </c>
      <c r="B225">
        <v>20024000</v>
      </c>
      <c r="C225" t="s">
        <v>318</v>
      </c>
      <c r="D225">
        <v>20024000</v>
      </c>
      <c r="E225" t="s">
        <v>474</v>
      </c>
      <c r="F225">
        <v>34203085</v>
      </c>
      <c r="G225">
        <v>1.83</v>
      </c>
      <c r="H225">
        <v>8.2944764159565523</v>
      </c>
      <c r="I225">
        <v>-7.2815920770232223</v>
      </c>
      <c r="J225">
        <v>-6.1411860170983559</v>
      </c>
      <c r="K225">
        <v>-11.1166203807839</v>
      </c>
      <c r="L225">
        <v>12.548568374229024</v>
      </c>
      <c r="M225">
        <v>59.040000915527344</v>
      </c>
      <c r="N225">
        <v>0.96829999923706056</v>
      </c>
      <c r="O225">
        <v>0.9329846751933194</v>
      </c>
      <c r="P225">
        <v>0.90340906027788037</v>
      </c>
      <c r="Q225">
        <v>0.97094166596730558</v>
      </c>
      <c r="R225">
        <v>0.96533690096206171</v>
      </c>
      <c r="S225">
        <v>0.9372858188398201</v>
      </c>
      <c r="T225">
        <v>0.90340906027788037</v>
      </c>
      <c r="U225">
        <v>0.9372858188398201</v>
      </c>
      <c r="V225">
        <v>406.790663</v>
      </c>
      <c r="W225">
        <v>255.106009</v>
      </c>
      <c r="X225">
        <v>262.000766</v>
      </c>
      <c r="Y225">
        <v>74463.375599999999</v>
      </c>
      <c r="Z225" s="226">
        <v>17.365846444999999</v>
      </c>
      <c r="AA225" s="226">
        <v>26.785368033000001</v>
      </c>
      <c r="AB225" s="226" t="s">
        <v>444</v>
      </c>
      <c r="AC225" s="226">
        <v>37.542044670999999</v>
      </c>
      <c r="AD225" s="226">
        <v>20.291890673000001</v>
      </c>
    </row>
    <row r="226" spans="1:30" x14ac:dyDescent="0.25">
      <c r="A226">
        <v>130139</v>
      </c>
      <c r="B226">
        <v>20026000</v>
      </c>
      <c r="C226" t="s">
        <v>318</v>
      </c>
      <c r="D226">
        <v>20026000</v>
      </c>
      <c r="E226" t="s">
        <v>474</v>
      </c>
      <c r="F226">
        <v>34203085</v>
      </c>
      <c r="G226">
        <v>1.83</v>
      </c>
      <c r="H226">
        <v>11.540816388804242</v>
      </c>
      <c r="I226">
        <v>6.8630943077219513</v>
      </c>
      <c r="J226">
        <v>5.8757033923647715</v>
      </c>
      <c r="K226">
        <v>-7.1894361719618587</v>
      </c>
      <c r="L226">
        <v>12.172005330537374</v>
      </c>
      <c r="M226">
        <v>59.040000915527344</v>
      </c>
      <c r="N226">
        <v>0.96829999923706056</v>
      </c>
      <c r="O226">
        <v>0.9329846751933194</v>
      </c>
      <c r="P226">
        <v>0.90340906027788037</v>
      </c>
      <c r="Q226">
        <v>0.97094166596730558</v>
      </c>
      <c r="R226">
        <v>0.96533690096206171</v>
      </c>
      <c r="S226">
        <v>0.9372858188398201</v>
      </c>
      <c r="T226">
        <v>0.90340906027788037</v>
      </c>
      <c r="U226">
        <v>0.9372858188398201</v>
      </c>
      <c r="V226">
        <v>406.790663</v>
      </c>
      <c r="W226">
        <v>255.106009</v>
      </c>
      <c r="X226">
        <v>262.000766</v>
      </c>
      <c r="Y226">
        <v>74463.375599999999</v>
      </c>
      <c r="Z226" s="226">
        <v>17.934027188000002</v>
      </c>
      <c r="AA226" s="226">
        <v>18.969564726000002</v>
      </c>
      <c r="AB226" s="226">
        <v>32.580345764</v>
      </c>
      <c r="AC226" s="226" t="s">
        <v>445</v>
      </c>
      <c r="AD226" s="226">
        <v>31.922451795000001</v>
      </c>
    </row>
    <row r="227" spans="1:30" x14ac:dyDescent="0.25">
      <c r="A227">
        <v>132237</v>
      </c>
      <c r="B227">
        <v>20028000</v>
      </c>
      <c r="C227" t="s">
        <v>318</v>
      </c>
      <c r="D227">
        <v>20028000</v>
      </c>
      <c r="E227" t="s">
        <v>474</v>
      </c>
      <c r="F227">
        <v>34203085</v>
      </c>
      <c r="G227">
        <v>1.83</v>
      </c>
      <c r="H227">
        <v>9.1006354852318569</v>
      </c>
      <c r="I227">
        <v>3.3739771089948429</v>
      </c>
      <c r="J227">
        <v>8.5852239990891803</v>
      </c>
      <c r="K227">
        <v>-8.6435712157250233</v>
      </c>
      <c r="L227">
        <v>10.735902431686872</v>
      </c>
      <c r="M227">
        <v>59.040000915527344</v>
      </c>
      <c r="N227">
        <v>0.96829999923706056</v>
      </c>
      <c r="O227">
        <v>0.9329846751933194</v>
      </c>
      <c r="P227">
        <v>0.90340906027788037</v>
      </c>
      <c r="Q227">
        <v>0.97094166596730558</v>
      </c>
      <c r="R227">
        <v>0.96533690096206171</v>
      </c>
      <c r="S227">
        <v>0.9372858188398201</v>
      </c>
      <c r="T227">
        <v>0.90340906027788037</v>
      </c>
      <c r="U227">
        <v>0.9372858188398201</v>
      </c>
      <c r="V227">
        <v>406.790663</v>
      </c>
      <c r="W227">
        <v>255.106009</v>
      </c>
      <c r="X227">
        <v>262.000766</v>
      </c>
      <c r="Y227">
        <v>74463.375599999999</v>
      </c>
      <c r="Z227" s="226">
        <v>20.466763630999999</v>
      </c>
      <c r="AA227" s="226">
        <v>24.324064483000001</v>
      </c>
      <c r="AB227" s="226">
        <v>67.306651888000005</v>
      </c>
      <c r="AC227" s="226" t="s">
        <v>445</v>
      </c>
      <c r="AD227" s="226">
        <v>26.383804668</v>
      </c>
    </row>
    <row r="228" spans="1:30" x14ac:dyDescent="0.25">
      <c r="A228">
        <v>134335</v>
      </c>
      <c r="B228">
        <v>20030000</v>
      </c>
      <c r="C228" t="s">
        <v>318</v>
      </c>
      <c r="D228">
        <v>20030000</v>
      </c>
      <c r="E228" t="s">
        <v>474</v>
      </c>
      <c r="F228">
        <v>34203085</v>
      </c>
      <c r="G228">
        <v>1.83</v>
      </c>
      <c r="H228">
        <v>11.26172816381399</v>
      </c>
      <c r="I228">
        <v>-4.8052201600569919</v>
      </c>
      <c r="J228">
        <v>2.6376945255941449</v>
      </c>
      <c r="K228">
        <v>-10.887950106487532</v>
      </c>
      <c r="L228">
        <v>10.201920349107105</v>
      </c>
      <c r="M228">
        <v>59.040000915527344</v>
      </c>
      <c r="N228">
        <v>0.96829999923706056</v>
      </c>
      <c r="O228">
        <v>0.9329846751933194</v>
      </c>
      <c r="P228">
        <v>0.90340906027788037</v>
      </c>
      <c r="Q228">
        <v>0.97094166596730558</v>
      </c>
      <c r="R228">
        <v>0.96533690096206171</v>
      </c>
      <c r="S228">
        <v>0.9372858188398201</v>
      </c>
      <c r="T228">
        <v>0.90340906027788037</v>
      </c>
      <c r="U228">
        <v>0.9372858188398201</v>
      </c>
      <c r="V228">
        <v>406.790663</v>
      </c>
      <c r="W228">
        <v>255.106009</v>
      </c>
      <c r="X228">
        <v>262.000766</v>
      </c>
      <c r="Y228">
        <v>74463.375599999999</v>
      </c>
      <c r="Z228" s="226">
        <v>21.590362595999999</v>
      </c>
      <c r="AA228" s="226">
        <v>19.464450616000001</v>
      </c>
      <c r="AB228" s="226" t="s">
        <v>444</v>
      </c>
      <c r="AC228" s="226" t="s">
        <v>445</v>
      </c>
      <c r="AD228" s="226">
        <v>20.739065985</v>
      </c>
    </row>
    <row r="229" spans="1:30" x14ac:dyDescent="0.25">
      <c r="A229">
        <v>136433</v>
      </c>
      <c r="B229">
        <v>20031000</v>
      </c>
      <c r="C229" t="s">
        <v>318</v>
      </c>
      <c r="D229">
        <v>20031000</v>
      </c>
      <c r="E229" t="s">
        <v>474</v>
      </c>
      <c r="F229">
        <v>34203085</v>
      </c>
      <c r="G229">
        <v>1.83</v>
      </c>
      <c r="H229">
        <v>-2.9385063117037973</v>
      </c>
      <c r="I229">
        <v>2.6256029563507188</v>
      </c>
      <c r="J229">
        <v>-7.3960090977389692</v>
      </c>
      <c r="K229">
        <v>-4.7273340620719928</v>
      </c>
      <c r="L229">
        <v>6.4542854176144546</v>
      </c>
      <c r="M229">
        <v>59.040000915527344</v>
      </c>
      <c r="N229">
        <v>0.96829999923706056</v>
      </c>
      <c r="O229">
        <v>0.9329846751933194</v>
      </c>
      <c r="P229">
        <v>0.90340906027788037</v>
      </c>
      <c r="Q229">
        <v>0.97094166596730558</v>
      </c>
      <c r="R229">
        <v>0.96533690096206171</v>
      </c>
      <c r="S229">
        <v>0.9372858188398201</v>
      </c>
      <c r="T229">
        <v>0.90340906027788037</v>
      </c>
      <c r="U229">
        <v>0.9372858188398201</v>
      </c>
      <c r="V229">
        <v>406.790663</v>
      </c>
      <c r="W229">
        <v>255.106009</v>
      </c>
      <c r="X229">
        <v>262.000766</v>
      </c>
      <c r="Y229">
        <v>74463.375599999999</v>
      </c>
      <c r="Z229" s="226">
        <v>34.707295997999999</v>
      </c>
      <c r="AA229" s="226" t="s">
        <v>444</v>
      </c>
      <c r="AB229" s="226">
        <v>86.776058945000003</v>
      </c>
      <c r="AC229" s="226">
        <v>31.002917069999999</v>
      </c>
      <c r="AD229" s="226">
        <v>49.069206596000001</v>
      </c>
    </row>
    <row r="230" spans="1:30" x14ac:dyDescent="0.25">
      <c r="A230">
        <v>138531</v>
      </c>
      <c r="B230">
        <v>20032000</v>
      </c>
      <c r="C230" t="s">
        <v>318</v>
      </c>
      <c r="D230">
        <v>20032000</v>
      </c>
      <c r="E230" t="s">
        <v>474</v>
      </c>
      <c r="F230">
        <v>34203085</v>
      </c>
      <c r="G230">
        <v>1.83</v>
      </c>
      <c r="H230">
        <v>5.4819107459811587</v>
      </c>
      <c r="I230">
        <v>-4.9379960965947935</v>
      </c>
      <c r="J230">
        <v>-8.0463955417772765E-2</v>
      </c>
      <c r="K230">
        <v>-5.252437749208025</v>
      </c>
      <c r="L230">
        <v>5.534099941585044</v>
      </c>
      <c r="M230">
        <v>59.040000915527344</v>
      </c>
      <c r="N230">
        <v>0.96829999923706056</v>
      </c>
      <c r="O230">
        <v>0.9329846751933194</v>
      </c>
      <c r="P230">
        <v>0.90340906027788037</v>
      </c>
      <c r="Q230">
        <v>0.97094166596730558</v>
      </c>
      <c r="R230">
        <v>0.96533690096206171</v>
      </c>
      <c r="S230">
        <v>0.9372858188398201</v>
      </c>
      <c r="T230">
        <v>0.90340906027788037</v>
      </c>
      <c r="U230">
        <v>0.9372858188398201</v>
      </c>
      <c r="V230">
        <v>406.790663</v>
      </c>
      <c r="W230">
        <v>255.106009</v>
      </c>
      <c r="X230">
        <v>262.000766</v>
      </c>
      <c r="Y230">
        <v>74463.375599999999</v>
      </c>
      <c r="Z230" s="226">
        <v>40.644546050000002</v>
      </c>
      <c r="AA230" s="226">
        <v>41.041012803999998</v>
      </c>
      <c r="AB230" s="226" t="s">
        <v>444</v>
      </c>
      <c r="AC230" s="226">
        <v>2940.6136029999998</v>
      </c>
      <c r="AD230" s="226">
        <v>44.063621333</v>
      </c>
    </row>
    <row r="231" spans="1:30" x14ac:dyDescent="0.25">
      <c r="A231">
        <v>140629</v>
      </c>
      <c r="B231">
        <v>20033000</v>
      </c>
      <c r="C231" t="s">
        <v>318</v>
      </c>
      <c r="D231">
        <v>20033000</v>
      </c>
      <c r="E231" t="s">
        <v>474</v>
      </c>
      <c r="F231">
        <v>34203085</v>
      </c>
      <c r="G231">
        <v>1.83</v>
      </c>
      <c r="H231">
        <v>9.5824155622822857</v>
      </c>
      <c r="I231">
        <v>-8.6508691337666814</v>
      </c>
      <c r="J231">
        <v>-0.98472467980018696</v>
      </c>
      <c r="K231">
        <v>-8.734594953763926</v>
      </c>
      <c r="L231">
        <v>10.118201709416203</v>
      </c>
      <c r="M231">
        <v>59.040000915527344</v>
      </c>
      <c r="N231">
        <v>0.96829999923706056</v>
      </c>
      <c r="O231">
        <v>0.9329846751933194</v>
      </c>
      <c r="P231">
        <v>0.90340906027788037</v>
      </c>
      <c r="Q231">
        <v>0.97094166596730558</v>
      </c>
      <c r="R231">
        <v>0.96533690096206171</v>
      </c>
      <c r="S231">
        <v>0.9372858188398201</v>
      </c>
      <c r="T231">
        <v>0.90340906027788037</v>
      </c>
      <c r="U231">
        <v>0.9372858188398201</v>
      </c>
      <c r="V231">
        <v>406.790663</v>
      </c>
      <c r="W231">
        <v>255.106009</v>
      </c>
      <c r="X231">
        <v>262.000766</v>
      </c>
      <c r="Y231">
        <v>74463.375599999999</v>
      </c>
      <c r="Z231" s="226">
        <v>21.777276682</v>
      </c>
      <c r="AA231" s="226">
        <v>23.050833358999999</v>
      </c>
      <c r="AB231" s="226" t="s">
        <v>444</v>
      </c>
      <c r="AC231" s="226">
        <v>239.36552617999999</v>
      </c>
      <c r="AD231" s="226">
        <v>26.098436397</v>
      </c>
    </row>
    <row r="232" spans="1:30" x14ac:dyDescent="0.25">
      <c r="A232">
        <v>142727</v>
      </c>
      <c r="B232">
        <v>20034000</v>
      </c>
      <c r="C232" t="s">
        <v>318</v>
      </c>
      <c r="D232">
        <v>20034000</v>
      </c>
      <c r="E232" t="s">
        <v>474</v>
      </c>
      <c r="F232">
        <v>34203085</v>
      </c>
      <c r="G232">
        <v>1.83</v>
      </c>
      <c r="H232">
        <v>5.3155744850637943</v>
      </c>
      <c r="I232">
        <v>1.3986823110040127</v>
      </c>
      <c r="J232">
        <v>5.0558400865680024</v>
      </c>
      <c r="K232">
        <v>-4.7250361956633062</v>
      </c>
      <c r="L232">
        <v>5.5590053396303709</v>
      </c>
      <c r="M232">
        <v>59.040000915527344</v>
      </c>
      <c r="N232">
        <v>0.96829999923706056</v>
      </c>
      <c r="O232">
        <v>0.9329846751933194</v>
      </c>
      <c r="P232">
        <v>0.90340906027788037</v>
      </c>
      <c r="Q232">
        <v>0.97094166596730558</v>
      </c>
      <c r="R232">
        <v>0.96533690096206171</v>
      </c>
      <c r="S232">
        <v>0.9372858188398201</v>
      </c>
      <c r="T232">
        <v>0.90340906027788037</v>
      </c>
      <c r="U232">
        <v>0.9372858188398201</v>
      </c>
      <c r="V232">
        <v>406.790663</v>
      </c>
      <c r="W232">
        <v>255.106009</v>
      </c>
      <c r="X232">
        <v>262.000766</v>
      </c>
      <c r="Y232">
        <v>74463.375599999999</v>
      </c>
      <c r="Z232" s="226">
        <v>40.457970586999998</v>
      </c>
      <c r="AA232" s="226">
        <v>42.356570490999999</v>
      </c>
      <c r="AB232" s="226">
        <v>163.77299959000001</v>
      </c>
      <c r="AC232" s="226" t="s">
        <v>445</v>
      </c>
      <c r="AD232" s="226">
        <v>49.093556112999998</v>
      </c>
    </row>
    <row r="233" spans="1:30" x14ac:dyDescent="0.25">
      <c r="A233">
        <v>144825</v>
      </c>
      <c r="B233">
        <v>20035000</v>
      </c>
      <c r="C233" t="s">
        <v>318</v>
      </c>
      <c r="D233">
        <v>20035000</v>
      </c>
      <c r="E233" t="s">
        <v>474</v>
      </c>
      <c r="F233">
        <v>34203085</v>
      </c>
      <c r="G233">
        <v>1.83</v>
      </c>
      <c r="H233">
        <v>7.3198527937279785</v>
      </c>
      <c r="I233">
        <v>-4.0693436422063192</v>
      </c>
      <c r="J233">
        <v>1.6474282704621159</v>
      </c>
      <c r="K233">
        <v>-6.6142415979632609</v>
      </c>
      <c r="L233">
        <v>6.6560530960642703</v>
      </c>
      <c r="M233">
        <v>59.040000915527344</v>
      </c>
      <c r="N233">
        <v>0.96829999923706056</v>
      </c>
      <c r="O233">
        <v>0.9329846751933194</v>
      </c>
      <c r="P233">
        <v>0.90340906027788037</v>
      </c>
      <c r="Q233">
        <v>0.97094166596730558</v>
      </c>
      <c r="R233">
        <v>0.96533690096206171</v>
      </c>
      <c r="S233">
        <v>0.9372858188398201</v>
      </c>
      <c r="T233">
        <v>0.90340906027788037</v>
      </c>
      <c r="U233">
        <v>0.9372858188398201</v>
      </c>
      <c r="V233">
        <v>406.790663</v>
      </c>
      <c r="W233">
        <v>255.106009</v>
      </c>
      <c r="X233">
        <v>262.000766</v>
      </c>
      <c r="Y233">
        <v>74463.375599999999</v>
      </c>
      <c r="Z233" s="226">
        <v>33.624886029999999</v>
      </c>
      <c r="AA233" s="226">
        <v>30.484933693999999</v>
      </c>
      <c r="AB233" s="226" t="s">
        <v>444</v>
      </c>
      <c r="AC233" s="226" t="s">
        <v>445</v>
      </c>
      <c r="AD233" s="226">
        <v>34.785488374000003</v>
      </c>
    </row>
    <row r="234" spans="1:30" x14ac:dyDescent="0.25">
      <c r="A234">
        <v>146923</v>
      </c>
      <c r="B234">
        <v>20036000</v>
      </c>
      <c r="C234" t="s">
        <v>318</v>
      </c>
      <c r="D234">
        <v>20036000</v>
      </c>
      <c r="E234" t="s">
        <v>474</v>
      </c>
      <c r="F234">
        <v>34203085</v>
      </c>
      <c r="G234">
        <v>1.83</v>
      </c>
      <c r="H234">
        <v>8.4125834077040622</v>
      </c>
      <c r="I234">
        <v>-4.882792356273832</v>
      </c>
      <c r="J234">
        <v>1.6062664884874911</v>
      </c>
      <c r="K234">
        <v>-7.6786204340534256</v>
      </c>
      <c r="L234">
        <v>7.7405808323156871</v>
      </c>
      <c r="M234">
        <v>59.040000915527344</v>
      </c>
      <c r="N234">
        <v>0.96829999923706056</v>
      </c>
      <c r="O234">
        <v>0.9329846751933194</v>
      </c>
      <c r="P234">
        <v>0.90340906027788037</v>
      </c>
      <c r="Q234">
        <v>0.97094166596730558</v>
      </c>
      <c r="R234">
        <v>0.96533690096206171</v>
      </c>
      <c r="S234">
        <v>0.9372858188398201</v>
      </c>
      <c r="T234">
        <v>0.90340906027788037</v>
      </c>
      <c r="U234">
        <v>0.9372858188398201</v>
      </c>
      <c r="V234">
        <v>406.790663</v>
      </c>
      <c r="W234">
        <v>255.106009</v>
      </c>
      <c r="X234">
        <v>262.000766</v>
      </c>
      <c r="Y234">
        <v>74463.375599999999</v>
      </c>
      <c r="Z234" s="226">
        <v>28.773615811999999</v>
      </c>
      <c r="AA234" s="226">
        <v>26.395280224</v>
      </c>
      <c r="AB234" s="226" t="s">
        <v>444</v>
      </c>
      <c r="AC234" s="226" t="s">
        <v>445</v>
      </c>
      <c r="AD234" s="226">
        <v>29.825050911000002</v>
      </c>
    </row>
    <row r="235" spans="1:30" x14ac:dyDescent="0.25">
      <c r="A235">
        <v>149021</v>
      </c>
      <c r="B235">
        <v>20091000</v>
      </c>
      <c r="C235" t="s">
        <v>318</v>
      </c>
      <c r="D235">
        <v>20091000</v>
      </c>
      <c r="E235" t="s">
        <v>474</v>
      </c>
      <c r="F235">
        <v>34203085</v>
      </c>
      <c r="G235">
        <v>1.83</v>
      </c>
      <c r="H235">
        <v>1.1640462824143738</v>
      </c>
      <c r="I235">
        <v>0.230715475100952</v>
      </c>
      <c r="J235">
        <v>0.36379646178073299</v>
      </c>
      <c r="K235">
        <v>-0.95325375780056076</v>
      </c>
      <c r="L235">
        <v>1.0991555064363034</v>
      </c>
      <c r="M235">
        <v>59.040000915527344</v>
      </c>
      <c r="N235">
        <v>0.96829999923706056</v>
      </c>
      <c r="O235">
        <v>0.9329846751933194</v>
      </c>
      <c r="P235">
        <v>0.90340906027788037</v>
      </c>
      <c r="Q235">
        <v>0.97094166596730558</v>
      </c>
      <c r="R235">
        <v>0.96533690096206171</v>
      </c>
      <c r="S235">
        <v>0.9372858188398201</v>
      </c>
      <c r="T235">
        <v>0.90340906027788037</v>
      </c>
      <c r="U235">
        <v>0.9372858188398201</v>
      </c>
      <c r="V235">
        <v>406.790663</v>
      </c>
      <c r="W235">
        <v>255.106009</v>
      </c>
      <c r="X235">
        <v>262.000766</v>
      </c>
      <c r="Y235">
        <v>74463.375599999999</v>
      </c>
      <c r="Z235" s="226">
        <v>208.67468070999999</v>
      </c>
      <c r="AA235" s="226">
        <v>196.98618263</v>
      </c>
      <c r="AB235" s="226">
        <v>997.91470115000004</v>
      </c>
      <c r="AC235" s="226" t="s">
        <v>445</v>
      </c>
      <c r="AD235" s="226">
        <v>247.30100471</v>
      </c>
    </row>
    <row r="236" spans="1:30" x14ac:dyDescent="0.25">
      <c r="A236">
        <v>151119</v>
      </c>
      <c r="B236">
        <v>20092000</v>
      </c>
      <c r="C236" t="s">
        <v>318</v>
      </c>
      <c r="D236">
        <v>20092000</v>
      </c>
      <c r="E236" t="s">
        <v>474</v>
      </c>
      <c r="F236">
        <v>34203085</v>
      </c>
      <c r="G236">
        <v>1.83</v>
      </c>
      <c r="H236">
        <v>4.2010490583272624</v>
      </c>
      <c r="I236">
        <v>-3.2831683592041672</v>
      </c>
      <c r="J236">
        <v>-3.8006948515290997</v>
      </c>
      <c r="K236">
        <v>-5.8203127071855842</v>
      </c>
      <c r="L236">
        <v>6.9350672313427433</v>
      </c>
      <c r="M236">
        <v>59.040000915527344</v>
      </c>
      <c r="N236">
        <v>0.96829999923706056</v>
      </c>
      <c r="O236">
        <v>0.9329846751933194</v>
      </c>
      <c r="P236">
        <v>0.90340906027788037</v>
      </c>
      <c r="Q236">
        <v>0.97094166596730558</v>
      </c>
      <c r="R236">
        <v>0.96533690096206171</v>
      </c>
      <c r="S236">
        <v>0.9372858188398201</v>
      </c>
      <c r="T236">
        <v>0.90340906027788037</v>
      </c>
      <c r="U236">
        <v>0.9372858188398201</v>
      </c>
      <c r="V236">
        <v>406.790663</v>
      </c>
      <c r="W236">
        <v>255.106009</v>
      </c>
      <c r="X236">
        <v>262.000766</v>
      </c>
      <c r="Y236">
        <v>74463.375599999999</v>
      </c>
      <c r="Z236" s="226">
        <v>32.231845082</v>
      </c>
      <c r="AA236" s="226">
        <v>53.858935627999998</v>
      </c>
      <c r="AB236" s="226" t="s">
        <v>444</v>
      </c>
      <c r="AC236" s="226">
        <v>61.276471815999997</v>
      </c>
      <c r="AD236" s="226">
        <v>39.666864087</v>
      </c>
    </row>
    <row r="237" spans="1:30" x14ac:dyDescent="0.25">
      <c r="A237">
        <v>153217</v>
      </c>
      <c r="B237">
        <v>21001000</v>
      </c>
      <c r="C237" t="s">
        <v>318</v>
      </c>
      <c r="D237">
        <v>21001000</v>
      </c>
      <c r="E237" t="s">
        <v>474</v>
      </c>
      <c r="F237">
        <v>34203085</v>
      </c>
      <c r="G237">
        <v>1.83</v>
      </c>
      <c r="H237">
        <v>6.379382438003228</v>
      </c>
      <c r="I237">
        <v>-5.9351279702375175</v>
      </c>
      <c r="J237">
        <v>-1.3950800100837411</v>
      </c>
      <c r="K237">
        <v>-6.1730032671531534</v>
      </c>
      <c r="L237">
        <v>7.1799144249986915</v>
      </c>
      <c r="M237">
        <v>59.040000915527344</v>
      </c>
      <c r="N237">
        <v>0.96829999923706056</v>
      </c>
      <c r="O237">
        <v>0.9329846751933194</v>
      </c>
      <c r="P237">
        <v>0.90340906027788037</v>
      </c>
      <c r="Q237">
        <v>0.97094166596730558</v>
      </c>
      <c r="R237">
        <v>0.96533690096206171</v>
      </c>
      <c r="S237">
        <v>0.9372858188398201</v>
      </c>
      <c r="T237">
        <v>0.90340906027788037</v>
      </c>
      <c r="U237">
        <v>0.9372858188398201</v>
      </c>
      <c r="V237">
        <v>406.790663</v>
      </c>
      <c r="W237">
        <v>255.106009</v>
      </c>
      <c r="X237">
        <v>262.000766</v>
      </c>
      <c r="Y237">
        <v>74463.375599999999</v>
      </c>
      <c r="Z237" s="226">
        <v>31.098583106</v>
      </c>
      <c r="AA237" s="226">
        <v>35.126550195</v>
      </c>
      <c r="AB237" s="226" t="s">
        <v>444</v>
      </c>
      <c r="AC237" s="226">
        <v>168.66329106000001</v>
      </c>
      <c r="AD237" s="226">
        <v>37.343389037999998</v>
      </c>
    </row>
    <row r="238" spans="1:30" x14ac:dyDescent="0.25">
      <c r="A238">
        <v>155315</v>
      </c>
      <c r="B238">
        <v>21002000</v>
      </c>
      <c r="C238" t="s">
        <v>318</v>
      </c>
      <c r="D238">
        <v>21002000</v>
      </c>
      <c r="E238" t="s">
        <v>474</v>
      </c>
      <c r="F238">
        <v>34203085</v>
      </c>
      <c r="G238">
        <v>1.83</v>
      </c>
      <c r="H238">
        <v>3.7446950460386019</v>
      </c>
      <c r="I238">
        <v>-3.2275413066306804</v>
      </c>
      <c r="J238">
        <v>-0.81691751992404926</v>
      </c>
      <c r="K238">
        <v>-3.605235977482506</v>
      </c>
      <c r="L238">
        <v>4.2130339119996263</v>
      </c>
      <c r="M238">
        <v>59.040000915527344</v>
      </c>
      <c r="N238">
        <v>0.96829999923706056</v>
      </c>
      <c r="O238">
        <v>0.9329846751933194</v>
      </c>
      <c r="P238">
        <v>0.90340906027788037</v>
      </c>
      <c r="Q238">
        <v>0.97094166596730558</v>
      </c>
      <c r="R238">
        <v>0.96533690096206171</v>
      </c>
      <c r="S238">
        <v>0.9372858188398201</v>
      </c>
      <c r="T238">
        <v>0.90340906027788037</v>
      </c>
      <c r="U238">
        <v>0.9372858188398201</v>
      </c>
      <c r="V238">
        <v>406.790663</v>
      </c>
      <c r="W238">
        <v>255.106009</v>
      </c>
      <c r="X238">
        <v>262.000766</v>
      </c>
      <c r="Y238">
        <v>74463.375599999999</v>
      </c>
      <c r="Z238" s="226">
        <v>53.702877944000001</v>
      </c>
      <c r="AA238" s="226">
        <v>60.544418712000002</v>
      </c>
      <c r="AB238" s="226" t="s">
        <v>444</v>
      </c>
      <c r="AC238" s="226">
        <v>288.74022472000001</v>
      </c>
      <c r="AD238" s="226">
        <v>64.652808105000005</v>
      </c>
    </row>
    <row r="239" spans="1:30" x14ac:dyDescent="0.25">
      <c r="A239">
        <v>157413</v>
      </c>
      <c r="B239">
        <v>26001000</v>
      </c>
      <c r="C239" t="s">
        <v>318</v>
      </c>
      <c r="D239">
        <v>26001000</v>
      </c>
      <c r="E239" t="s">
        <v>474</v>
      </c>
      <c r="F239">
        <v>34203085</v>
      </c>
      <c r="G239">
        <v>1.83</v>
      </c>
      <c r="H239">
        <v>6.299462944160533</v>
      </c>
      <c r="I239">
        <v>-5.5845166984183363</v>
      </c>
      <c r="J239">
        <v>-1.1209107775561962</v>
      </c>
      <c r="K239">
        <v>-6.1258647385997609</v>
      </c>
      <c r="L239">
        <v>6.9289456870146147</v>
      </c>
      <c r="M239">
        <v>59.040000915527344</v>
      </c>
      <c r="N239">
        <v>0.96829999923706056</v>
      </c>
      <c r="O239">
        <v>0.9329846751933194</v>
      </c>
      <c r="P239">
        <v>0.90340906027788037</v>
      </c>
      <c r="Q239">
        <v>0.97094166596730558</v>
      </c>
      <c r="R239">
        <v>0.96533690096206171</v>
      </c>
      <c r="S239">
        <v>0.9372858188398201</v>
      </c>
      <c r="T239">
        <v>0.90340906027788037</v>
      </c>
      <c r="U239">
        <v>0.9372858188398201</v>
      </c>
      <c r="V239">
        <v>406.790663</v>
      </c>
      <c r="W239">
        <v>255.106009</v>
      </c>
      <c r="X239">
        <v>262.000766</v>
      </c>
      <c r="Y239">
        <v>74463.375599999999</v>
      </c>
      <c r="Z239" s="226">
        <v>32.261204556999999</v>
      </c>
      <c r="AA239" s="226">
        <v>35.584877458000001</v>
      </c>
      <c r="AB239" s="226" t="s">
        <v>444</v>
      </c>
      <c r="AC239" s="226">
        <v>210.16209294999999</v>
      </c>
      <c r="AD239" s="226">
        <v>37.638441413000002</v>
      </c>
    </row>
    <row r="240" spans="1:30" x14ac:dyDescent="0.25">
      <c r="A240">
        <v>159511</v>
      </c>
      <c r="B240">
        <v>26002000</v>
      </c>
      <c r="C240" t="s">
        <v>318</v>
      </c>
      <c r="D240">
        <v>26002000</v>
      </c>
      <c r="E240" t="s">
        <v>474</v>
      </c>
      <c r="F240">
        <v>34203085</v>
      </c>
      <c r="G240">
        <v>1.83</v>
      </c>
      <c r="H240">
        <v>3.5118063345037798</v>
      </c>
      <c r="I240">
        <v>-2.9120234582724689</v>
      </c>
      <c r="J240">
        <v>-0.62326813040520201</v>
      </c>
      <c r="K240">
        <v>-3.3669962132442239</v>
      </c>
      <c r="L240">
        <v>3.8613724973759123</v>
      </c>
      <c r="M240">
        <v>59.040000915527344</v>
      </c>
      <c r="N240">
        <v>0.96829999923706056</v>
      </c>
      <c r="O240">
        <v>0.9329846751933194</v>
      </c>
      <c r="P240">
        <v>0.90340906027788037</v>
      </c>
      <c r="Q240">
        <v>0.97094166596730558</v>
      </c>
      <c r="R240">
        <v>0.96533690096206171</v>
      </c>
      <c r="S240">
        <v>0.9372858188398201</v>
      </c>
      <c r="T240">
        <v>0.90340906027788037</v>
      </c>
      <c r="U240">
        <v>0.9372858188398201</v>
      </c>
      <c r="V240">
        <v>406.790663</v>
      </c>
      <c r="W240">
        <v>255.106009</v>
      </c>
      <c r="X240">
        <v>262.000766</v>
      </c>
      <c r="Y240">
        <v>74463.375599999999</v>
      </c>
      <c r="Z240" s="226">
        <v>58.684757173000001</v>
      </c>
      <c r="AA240" s="226">
        <v>64.625794224000003</v>
      </c>
      <c r="AB240" s="226" t="s">
        <v>444</v>
      </c>
      <c r="AC240" s="226">
        <v>378.76250390000001</v>
      </c>
      <c r="AD240" s="226">
        <v>69.298227503999996</v>
      </c>
    </row>
    <row r="241" spans="1:30" x14ac:dyDescent="0.25">
      <c r="A241">
        <v>161609</v>
      </c>
      <c r="B241">
        <v>20050006</v>
      </c>
      <c r="C241" t="s">
        <v>318</v>
      </c>
      <c r="D241">
        <v>20050006</v>
      </c>
      <c r="E241" t="s">
        <v>474</v>
      </c>
      <c r="F241">
        <v>34203085</v>
      </c>
      <c r="G241">
        <v>1.83</v>
      </c>
      <c r="H241">
        <v>7.6878724253953674</v>
      </c>
      <c r="I241">
        <v>-6.0668076264489894</v>
      </c>
      <c r="J241">
        <v>-3.3636044800749385</v>
      </c>
      <c r="K241">
        <v>-9.0681058775470671</v>
      </c>
      <c r="L241">
        <v>9.815599775142946</v>
      </c>
      <c r="M241">
        <v>59.040000915527344</v>
      </c>
      <c r="N241">
        <v>0.96829999923706056</v>
      </c>
      <c r="O241">
        <v>0.9329846751933194</v>
      </c>
      <c r="P241">
        <v>0.90340906027788037</v>
      </c>
      <c r="Q241">
        <v>0.97094166596730558</v>
      </c>
      <c r="R241">
        <v>0.96533690096206171</v>
      </c>
      <c r="S241">
        <v>0.9372858188398201</v>
      </c>
      <c r="T241">
        <v>0.90340906027788037</v>
      </c>
      <c r="U241">
        <v>0.9372858188398201</v>
      </c>
      <c r="V241">
        <v>406.790663</v>
      </c>
      <c r="W241">
        <v>255.106009</v>
      </c>
      <c r="X241">
        <v>262.000766</v>
      </c>
      <c r="Y241">
        <v>74463.375599999999</v>
      </c>
      <c r="Z241" s="226">
        <v>22.479469940000001</v>
      </c>
      <c r="AA241" s="226">
        <v>28.977745090999999</v>
      </c>
      <c r="AB241" s="226" t="s">
        <v>444</v>
      </c>
      <c r="AC241" s="226">
        <v>69.369113612000007</v>
      </c>
      <c r="AD241" s="226">
        <v>25.101797773000001</v>
      </c>
    </row>
    <row r="242" spans="1:30" x14ac:dyDescent="0.25">
      <c r="A242">
        <v>163707</v>
      </c>
      <c r="B242">
        <v>20051006</v>
      </c>
      <c r="C242" t="s">
        <v>318</v>
      </c>
      <c r="D242">
        <v>20051006</v>
      </c>
      <c r="E242" t="s">
        <v>474</v>
      </c>
      <c r="F242">
        <v>34203085</v>
      </c>
      <c r="G242">
        <v>1.83</v>
      </c>
      <c r="H242">
        <v>4.5496958085376882</v>
      </c>
      <c r="I242">
        <v>-0.99148792348667281</v>
      </c>
      <c r="J242">
        <v>1.7150414596356462</v>
      </c>
      <c r="K242">
        <v>-4.525843343652082</v>
      </c>
      <c r="L242">
        <v>4.122130009766436</v>
      </c>
      <c r="M242">
        <v>59.040000915527344</v>
      </c>
      <c r="N242">
        <v>0.96829999923706056</v>
      </c>
      <c r="O242">
        <v>0.9329846751933194</v>
      </c>
      <c r="P242">
        <v>0.90340906027788037</v>
      </c>
      <c r="Q242">
        <v>0.97094166596730558</v>
      </c>
      <c r="R242">
        <v>0.96533690096206171</v>
      </c>
      <c r="S242">
        <v>0.9372858188398201</v>
      </c>
      <c r="T242">
        <v>0.90340906027788037</v>
      </c>
      <c r="U242">
        <v>0.9372858188398201</v>
      </c>
      <c r="V242">
        <v>406.790663</v>
      </c>
      <c r="W242">
        <v>255.106009</v>
      </c>
      <c r="X242">
        <v>262.000766</v>
      </c>
      <c r="Y242">
        <v>74463.375599999999</v>
      </c>
      <c r="Z242" s="226">
        <v>54.909221522999999</v>
      </c>
      <c r="AA242" s="226">
        <v>49.655052460999997</v>
      </c>
      <c r="AB242" s="226" t="s">
        <v>444</v>
      </c>
      <c r="AC242" s="226" t="s">
        <v>445</v>
      </c>
      <c r="AD242" s="226">
        <v>51.298289584999999</v>
      </c>
    </row>
    <row r="243" spans="1:30" x14ac:dyDescent="0.25">
      <c r="A243">
        <v>165805</v>
      </c>
      <c r="B243">
        <v>20052006</v>
      </c>
      <c r="C243" t="s">
        <v>318</v>
      </c>
      <c r="D243">
        <v>20052006</v>
      </c>
      <c r="E243" t="s">
        <v>474</v>
      </c>
      <c r="F243">
        <v>34203085</v>
      </c>
      <c r="G243">
        <v>1.83</v>
      </c>
      <c r="H243">
        <v>7.3758909705162203</v>
      </c>
      <c r="I243">
        <v>2.9092254691977617</v>
      </c>
      <c r="J243">
        <v>6.000460946490394</v>
      </c>
      <c r="K243">
        <v>-6.8872882804935545</v>
      </c>
      <c r="L243">
        <v>8.715709744226956</v>
      </c>
      <c r="M243">
        <v>59.040000915527344</v>
      </c>
      <c r="N243">
        <v>0.96829999923706056</v>
      </c>
      <c r="O243">
        <v>0.9329846751933194</v>
      </c>
      <c r="P243">
        <v>0.90340906027788037</v>
      </c>
      <c r="Q243">
        <v>0.97094166596730558</v>
      </c>
      <c r="R243">
        <v>0.96533690096206171</v>
      </c>
      <c r="S243">
        <v>0.9372858188398201</v>
      </c>
      <c r="T243">
        <v>0.90340906027788037</v>
      </c>
      <c r="U243">
        <v>0.9372858188398201</v>
      </c>
      <c r="V243">
        <v>406.790663</v>
      </c>
      <c r="W243">
        <v>255.106009</v>
      </c>
      <c r="X243">
        <v>262.000766</v>
      </c>
      <c r="Y243">
        <v>74463.375599999999</v>
      </c>
      <c r="Z243" s="226">
        <v>25.442491389000001</v>
      </c>
      <c r="AA243" s="226">
        <v>30.245727572</v>
      </c>
      <c r="AB243" s="226">
        <v>78.218706937999997</v>
      </c>
      <c r="AC243" s="226" t="s">
        <v>445</v>
      </c>
      <c r="AD243" s="226">
        <v>33.366771966999998</v>
      </c>
    </row>
    <row r="244" spans="1:30" x14ac:dyDescent="0.25">
      <c r="A244">
        <v>167903</v>
      </c>
      <c r="B244">
        <v>20053006</v>
      </c>
      <c r="C244" t="s">
        <v>318</v>
      </c>
      <c r="D244">
        <v>20053006</v>
      </c>
      <c r="E244" t="s">
        <v>474</v>
      </c>
      <c r="F244">
        <v>34203085</v>
      </c>
      <c r="G244">
        <v>1.83</v>
      </c>
      <c r="H244">
        <v>10.935726238432983</v>
      </c>
      <c r="I244">
        <v>6.1784151466253245</v>
      </c>
      <c r="J244">
        <v>6.1602451810701346</v>
      </c>
      <c r="K244">
        <v>-7.6061598212057646</v>
      </c>
      <c r="L244">
        <v>11.960657898921987</v>
      </c>
      <c r="M244">
        <v>59.040000915527344</v>
      </c>
      <c r="N244">
        <v>0.96829999923706056</v>
      </c>
      <c r="O244">
        <v>0.9329846751933194</v>
      </c>
      <c r="P244">
        <v>0.90340906027788037</v>
      </c>
      <c r="Q244">
        <v>0.97094166596730558</v>
      </c>
      <c r="R244">
        <v>0.96533690096206171</v>
      </c>
      <c r="S244">
        <v>0.9372858188398201</v>
      </c>
      <c r="T244">
        <v>0.90340906027788037</v>
      </c>
      <c r="U244">
        <v>0.9372858188398201</v>
      </c>
      <c r="V244">
        <v>406.790663</v>
      </c>
      <c r="W244">
        <v>255.106009</v>
      </c>
      <c r="X244">
        <v>262.000766</v>
      </c>
      <c r="Y244">
        <v>74463.375599999999</v>
      </c>
      <c r="Z244" s="226">
        <v>18.268595574999999</v>
      </c>
      <c r="AA244" s="226">
        <v>20.074510721999999</v>
      </c>
      <c r="AB244" s="226">
        <v>36.301650082000002</v>
      </c>
      <c r="AC244" s="226" t="s">
        <v>445</v>
      </c>
      <c r="AD244" s="226">
        <v>30.118707911000001</v>
      </c>
    </row>
    <row r="245" spans="1:30" x14ac:dyDescent="0.25">
      <c r="A245">
        <v>170001</v>
      </c>
      <c r="B245">
        <v>20054006</v>
      </c>
      <c r="C245" t="s">
        <v>318</v>
      </c>
      <c r="D245">
        <v>20054006</v>
      </c>
      <c r="E245" t="s">
        <v>474</v>
      </c>
      <c r="F245">
        <v>34203085</v>
      </c>
      <c r="G245">
        <v>1.83</v>
      </c>
      <c r="H245">
        <v>11.940022381949829</v>
      </c>
      <c r="I245">
        <v>8.1980195911748943</v>
      </c>
      <c r="J245">
        <v>3.0612942407426456</v>
      </c>
      <c r="K245">
        <v>-5.6502434519100095</v>
      </c>
      <c r="L245">
        <v>12.066594444245387</v>
      </c>
      <c r="M245">
        <v>59.040000915527344</v>
      </c>
      <c r="N245">
        <v>0.96829999923706056</v>
      </c>
      <c r="O245">
        <v>0.9329846751933194</v>
      </c>
      <c r="P245">
        <v>0.90340906027788037</v>
      </c>
      <c r="Q245">
        <v>0.97094166596730558</v>
      </c>
      <c r="R245">
        <v>0.96533690096206171</v>
      </c>
      <c r="S245">
        <v>0.9372858188398201</v>
      </c>
      <c r="T245">
        <v>0.90340906027788037</v>
      </c>
      <c r="U245">
        <v>0.9372858188398201</v>
      </c>
      <c r="V245">
        <v>406.790663</v>
      </c>
      <c r="W245">
        <v>255.106009</v>
      </c>
      <c r="X245">
        <v>262.000766</v>
      </c>
      <c r="Y245">
        <v>74463.375599999999</v>
      </c>
      <c r="Z245" s="226">
        <v>18.099430326</v>
      </c>
      <c r="AA245" s="226">
        <v>18.301896804999998</v>
      </c>
      <c r="AB245" s="226">
        <v>27.112287035000001</v>
      </c>
      <c r="AC245" s="226" t="s">
        <v>445</v>
      </c>
      <c r="AD245" s="226">
        <v>40.890914580999997</v>
      </c>
    </row>
    <row r="246" spans="1:30" x14ac:dyDescent="0.25">
      <c r="A246">
        <v>172099</v>
      </c>
      <c r="B246">
        <v>20055006</v>
      </c>
      <c r="C246" t="s">
        <v>318</v>
      </c>
      <c r="D246">
        <v>20055006</v>
      </c>
      <c r="E246" t="s">
        <v>474</v>
      </c>
      <c r="F246">
        <v>34203085</v>
      </c>
      <c r="G246">
        <v>1.83</v>
      </c>
      <c r="H246">
        <v>9.4184680256253017</v>
      </c>
      <c r="I246">
        <v>6.9224042692277443</v>
      </c>
      <c r="J246">
        <v>1.0636624558944943</v>
      </c>
      <c r="K246">
        <v>-3.7213103050006957</v>
      </c>
      <c r="L246">
        <v>9.3633537140444965</v>
      </c>
      <c r="M246">
        <v>59.040000915527344</v>
      </c>
      <c r="N246">
        <v>0.96829999923706056</v>
      </c>
      <c r="O246">
        <v>0.9329846751933194</v>
      </c>
      <c r="P246">
        <v>0.90340906027788037</v>
      </c>
      <c r="Q246">
        <v>0.97094166596730558</v>
      </c>
      <c r="R246">
        <v>0.96533690096206171</v>
      </c>
      <c r="S246">
        <v>0.9372858188398201</v>
      </c>
      <c r="T246">
        <v>0.90340906027788037</v>
      </c>
      <c r="U246">
        <v>0.9372858188398201</v>
      </c>
      <c r="V246">
        <v>406.790663</v>
      </c>
      <c r="W246">
        <v>255.106009</v>
      </c>
      <c r="X246">
        <v>262.000766</v>
      </c>
      <c r="Y246">
        <v>74463.375599999999</v>
      </c>
      <c r="Z246" s="226">
        <v>23.613518500000001</v>
      </c>
      <c r="AA246" s="226">
        <v>23.469486887999999</v>
      </c>
      <c r="AB246" s="226">
        <v>32.292635173999997</v>
      </c>
      <c r="AC246" s="226" t="s">
        <v>445</v>
      </c>
      <c r="AD246" s="226">
        <v>62.604979538000002</v>
      </c>
    </row>
    <row r="247" spans="1:30" x14ac:dyDescent="0.25">
      <c r="A247">
        <v>174197</v>
      </c>
      <c r="B247">
        <v>20056006</v>
      </c>
      <c r="C247" t="s">
        <v>318</v>
      </c>
      <c r="D247">
        <v>20056006</v>
      </c>
      <c r="E247" t="s">
        <v>474</v>
      </c>
      <c r="F247">
        <v>34203085</v>
      </c>
      <c r="G247">
        <v>1.83</v>
      </c>
      <c r="H247">
        <v>4.7597168218533037</v>
      </c>
      <c r="I247">
        <v>1.5390959050837356</v>
      </c>
      <c r="J247">
        <v>3.3550276343443399</v>
      </c>
      <c r="K247">
        <v>-4.3640141182623688</v>
      </c>
      <c r="L247">
        <v>5.3083803641851581</v>
      </c>
      <c r="M247">
        <v>59.040000915527344</v>
      </c>
      <c r="N247">
        <v>0.96829999923706056</v>
      </c>
      <c r="O247">
        <v>0.9329846751933194</v>
      </c>
      <c r="P247">
        <v>0.90340906027788037</v>
      </c>
      <c r="Q247">
        <v>0.97094166596730558</v>
      </c>
      <c r="R247">
        <v>0.96533690096206171</v>
      </c>
      <c r="S247">
        <v>0.9372858188398201</v>
      </c>
      <c r="T247">
        <v>0.90340906027788037</v>
      </c>
      <c r="U247">
        <v>0.9372858188398201</v>
      </c>
      <c r="V247">
        <v>406.790663</v>
      </c>
      <c r="W247">
        <v>255.106009</v>
      </c>
      <c r="X247">
        <v>262.000766</v>
      </c>
      <c r="Y247">
        <v>74463.375599999999</v>
      </c>
      <c r="Z247" s="226">
        <v>42.415328979999998</v>
      </c>
      <c r="AA247" s="226">
        <v>47.419914144000003</v>
      </c>
      <c r="AB247" s="226">
        <v>148.74055813999999</v>
      </c>
      <c r="AC247" s="226" t="s">
        <v>445</v>
      </c>
      <c r="AD247" s="226">
        <v>53.237648960000001</v>
      </c>
    </row>
    <row r="248" spans="1:30" x14ac:dyDescent="0.25">
      <c r="A248">
        <v>176295</v>
      </c>
      <c r="B248">
        <v>20057006</v>
      </c>
      <c r="C248" t="s">
        <v>318</v>
      </c>
      <c r="D248">
        <v>20057006</v>
      </c>
      <c r="E248" t="s">
        <v>474</v>
      </c>
      <c r="F248">
        <v>34203085</v>
      </c>
      <c r="G248">
        <v>1.83</v>
      </c>
      <c r="H248">
        <v>7.1460201172814344</v>
      </c>
      <c r="I248">
        <v>1.868580956183318</v>
      </c>
      <c r="J248">
        <v>2.4667848136875201</v>
      </c>
      <c r="K248">
        <v>-5.5051390215259586</v>
      </c>
      <c r="L248">
        <v>6.6894146464941429</v>
      </c>
      <c r="M248">
        <v>59.040000915527344</v>
      </c>
      <c r="N248">
        <v>0.96829999923706056</v>
      </c>
      <c r="O248">
        <v>0.9329846751933194</v>
      </c>
      <c r="P248">
        <v>0.90340906027788037</v>
      </c>
      <c r="Q248">
        <v>0.97094166596730558</v>
      </c>
      <c r="R248">
        <v>0.96533690096206171</v>
      </c>
      <c r="S248">
        <v>0.9372858188398201</v>
      </c>
      <c r="T248">
        <v>0.90340906027788037</v>
      </c>
      <c r="U248">
        <v>0.9372858188398201</v>
      </c>
      <c r="V248">
        <v>406.790663</v>
      </c>
      <c r="W248">
        <v>255.106009</v>
      </c>
      <c r="X248">
        <v>262.000766</v>
      </c>
      <c r="Y248">
        <v>74463.375599999999</v>
      </c>
      <c r="Z248" s="226">
        <v>33.452204272000003</v>
      </c>
      <c r="AA248" s="226">
        <v>31.250829983999999</v>
      </c>
      <c r="AB248" s="226">
        <v>122.33695209</v>
      </c>
      <c r="AC248" s="226" t="s">
        <v>445</v>
      </c>
      <c r="AD248" s="226">
        <v>41.995075125</v>
      </c>
    </row>
    <row r="249" spans="1:30" x14ac:dyDescent="0.25">
      <c r="A249">
        <v>178393</v>
      </c>
      <c r="B249">
        <v>20058006</v>
      </c>
      <c r="C249" t="s">
        <v>318</v>
      </c>
      <c r="D249">
        <v>20058006</v>
      </c>
      <c r="E249" t="s">
        <v>474</v>
      </c>
      <c r="F249">
        <v>34203085</v>
      </c>
      <c r="G249">
        <v>1.83</v>
      </c>
      <c r="H249">
        <v>8.9635601053952207</v>
      </c>
      <c r="I249">
        <v>3.7292730528482396</v>
      </c>
      <c r="J249">
        <v>5.4064310986590103</v>
      </c>
      <c r="K249">
        <v>-6.1618738862899187</v>
      </c>
      <c r="L249">
        <v>8.6640437499419214</v>
      </c>
      <c r="M249">
        <v>59.040000915527344</v>
      </c>
      <c r="N249">
        <v>0.96829999923706056</v>
      </c>
      <c r="O249">
        <v>0.9329846751933194</v>
      </c>
      <c r="P249">
        <v>0.90340906027788037</v>
      </c>
      <c r="Q249">
        <v>0.97094166596730558</v>
      </c>
      <c r="R249">
        <v>0.96533690096206171</v>
      </c>
      <c r="S249">
        <v>0.9372858188398201</v>
      </c>
      <c r="T249">
        <v>0.90340906027788037</v>
      </c>
      <c r="U249">
        <v>0.9372858188398201</v>
      </c>
      <c r="V249">
        <v>406.790663</v>
      </c>
      <c r="W249">
        <v>255.106009</v>
      </c>
      <c r="X249">
        <v>262.000766</v>
      </c>
      <c r="Y249">
        <v>74463.375599999999</v>
      </c>
      <c r="Z249" s="226">
        <v>25.600174988999999</v>
      </c>
      <c r="AA249" s="226">
        <v>24.711333126</v>
      </c>
      <c r="AB249" s="226">
        <v>60.798928797999999</v>
      </c>
      <c r="AC249" s="226" t="s">
        <v>445</v>
      </c>
      <c r="AD249" s="226">
        <v>37.412643649000003</v>
      </c>
    </row>
    <row r="250" spans="1:30" x14ac:dyDescent="0.25">
      <c r="A250">
        <v>180491</v>
      </c>
      <c r="B250">
        <v>20093006</v>
      </c>
      <c r="C250" t="s">
        <v>318</v>
      </c>
      <c r="D250">
        <v>20093006</v>
      </c>
      <c r="E250" t="s">
        <v>474</v>
      </c>
      <c r="F250">
        <v>34203085</v>
      </c>
      <c r="G250">
        <v>1.83</v>
      </c>
      <c r="H250">
        <v>8.0818260648683271</v>
      </c>
      <c r="I250">
        <v>6.5260261312309211</v>
      </c>
      <c r="J250">
        <v>0.1257597735854416</v>
      </c>
      <c r="K250">
        <v>-1.7819226731217541</v>
      </c>
      <c r="L250">
        <v>8.0284579826938689</v>
      </c>
      <c r="M250">
        <v>59.040000915527344</v>
      </c>
      <c r="N250">
        <v>0.96829999923706056</v>
      </c>
      <c r="O250">
        <v>0.9329846751933194</v>
      </c>
      <c r="P250">
        <v>0.90340906027788037</v>
      </c>
      <c r="Q250">
        <v>0.97094166596730558</v>
      </c>
      <c r="R250">
        <v>0.96533690096206171</v>
      </c>
      <c r="S250">
        <v>0.9372858188398201</v>
      </c>
      <c r="T250">
        <v>0.90340906027788037</v>
      </c>
      <c r="U250">
        <v>0.9372858188398201</v>
      </c>
      <c r="V250">
        <v>406.790663</v>
      </c>
      <c r="W250">
        <v>255.106009</v>
      </c>
      <c r="X250">
        <v>262.000766</v>
      </c>
      <c r="Y250">
        <v>74463.375599999999</v>
      </c>
      <c r="Z250" s="226">
        <v>27.706020552999998</v>
      </c>
      <c r="AA250" s="226">
        <v>27.516461257</v>
      </c>
      <c r="AB250" s="226">
        <v>34.314765100000002</v>
      </c>
      <c r="AC250" s="226" t="s">
        <v>445</v>
      </c>
      <c r="AD250" s="226">
        <v>131.83060448000001</v>
      </c>
    </row>
    <row r="251" spans="1:30" x14ac:dyDescent="0.25">
      <c r="A251">
        <v>182589</v>
      </c>
      <c r="B251">
        <v>21051006</v>
      </c>
      <c r="C251" t="s">
        <v>318</v>
      </c>
      <c r="D251">
        <v>21051006</v>
      </c>
      <c r="E251" t="s">
        <v>474</v>
      </c>
      <c r="F251">
        <v>34203085</v>
      </c>
      <c r="G251">
        <v>1.83</v>
      </c>
      <c r="H251">
        <v>6.3046317067407216</v>
      </c>
      <c r="I251">
        <v>2.3051236229164123</v>
      </c>
      <c r="J251">
        <v>4.3032304814571978</v>
      </c>
      <c r="K251">
        <v>-5.614346353869653</v>
      </c>
      <c r="L251">
        <v>7.0581200811758107</v>
      </c>
      <c r="M251">
        <v>59.040000915527344</v>
      </c>
      <c r="N251">
        <v>0.96829999923706056</v>
      </c>
      <c r="O251">
        <v>0.9329846751933194</v>
      </c>
      <c r="P251">
        <v>0.90340906027788037</v>
      </c>
      <c r="Q251">
        <v>0.97094166596730558</v>
      </c>
      <c r="R251">
        <v>0.96533690096206171</v>
      </c>
      <c r="S251">
        <v>0.9372858188398201</v>
      </c>
      <c r="T251">
        <v>0.90340906027788037</v>
      </c>
      <c r="U251">
        <v>0.9372858188398201</v>
      </c>
      <c r="V251">
        <v>406.790663</v>
      </c>
      <c r="W251">
        <v>255.106009</v>
      </c>
      <c r="X251">
        <v>262.000766</v>
      </c>
      <c r="Y251">
        <v>74463.375599999999</v>
      </c>
      <c r="Z251" s="226">
        <v>31.652473635</v>
      </c>
      <c r="AA251" s="226">
        <v>35.554883867000001</v>
      </c>
      <c r="AB251" s="226">
        <v>98.979488114999995</v>
      </c>
      <c r="AC251" s="226" t="s">
        <v>445</v>
      </c>
      <c r="AD251" s="226">
        <v>41.158757383999998</v>
      </c>
    </row>
    <row r="252" spans="1:30" x14ac:dyDescent="0.25">
      <c r="A252">
        <v>184687</v>
      </c>
      <c r="B252">
        <v>26051006</v>
      </c>
      <c r="C252" t="s">
        <v>318</v>
      </c>
      <c r="D252">
        <v>26051006</v>
      </c>
      <c r="E252" t="s">
        <v>474</v>
      </c>
      <c r="F252">
        <v>34203085</v>
      </c>
      <c r="G252">
        <v>1.83</v>
      </c>
      <c r="H252">
        <v>5.8689682180418128</v>
      </c>
      <c r="I252">
        <v>2.5538001374882002</v>
      </c>
      <c r="J252">
        <v>3.5794046758541009</v>
      </c>
      <c r="K252">
        <v>-4.6618763774454823</v>
      </c>
      <c r="L252">
        <v>6.3409454112616146</v>
      </c>
      <c r="M252">
        <v>59.040000915527344</v>
      </c>
      <c r="N252">
        <v>0.96829999923706056</v>
      </c>
      <c r="O252">
        <v>0.9329846751933194</v>
      </c>
      <c r="P252">
        <v>0.90340906027788037</v>
      </c>
      <c r="Q252">
        <v>0.97094166596730558</v>
      </c>
      <c r="R252">
        <v>0.96533690096206171</v>
      </c>
      <c r="S252">
        <v>0.9372858188398201</v>
      </c>
      <c r="T252">
        <v>0.90340906027788037</v>
      </c>
      <c r="U252">
        <v>0.9372858188398201</v>
      </c>
      <c r="V252">
        <v>406.790663</v>
      </c>
      <c r="W252">
        <v>255.106009</v>
      </c>
      <c r="X252">
        <v>262.000766</v>
      </c>
      <c r="Y252">
        <v>74463.375599999999</v>
      </c>
      <c r="Z252" s="226">
        <v>35.345539176999999</v>
      </c>
      <c r="AA252" s="226">
        <v>38.268415042999997</v>
      </c>
      <c r="AB252" s="226">
        <v>89.243976605</v>
      </c>
      <c r="AC252" s="226" t="s">
        <v>445</v>
      </c>
      <c r="AD252" s="226">
        <v>49.772231316000003</v>
      </c>
    </row>
    <row r="253" spans="1:30" x14ac:dyDescent="0.25">
      <c r="A253">
        <v>170101</v>
      </c>
      <c r="B253">
        <v>20018000</v>
      </c>
      <c r="C253" t="s">
        <v>459</v>
      </c>
      <c r="D253">
        <v>111101</v>
      </c>
      <c r="E253" t="s">
        <v>475</v>
      </c>
      <c r="F253">
        <v>34203085</v>
      </c>
      <c r="G253">
        <v>1.83</v>
      </c>
      <c r="H253">
        <v>5.89304893092981</v>
      </c>
      <c r="I253">
        <v>2.7261275156032592</v>
      </c>
      <c r="J253">
        <v>2.4965513443445504</v>
      </c>
      <c r="K253">
        <v>-4.4905062195728451</v>
      </c>
      <c r="L253">
        <v>6.3187623608845849</v>
      </c>
      <c r="M253">
        <v>30.780000686645508</v>
      </c>
      <c r="N253">
        <v>0.9918499994277955</v>
      </c>
      <c r="O253">
        <v>0.9329846751933194</v>
      </c>
      <c r="P253">
        <v>0.9253808495566358</v>
      </c>
      <c r="Q253">
        <v>0.99252916614214581</v>
      </c>
      <c r="R253">
        <v>0.96533690096206171</v>
      </c>
      <c r="S253">
        <v>0.95812502935811827</v>
      </c>
      <c r="T253">
        <v>0.9253808495566358</v>
      </c>
      <c r="U253">
        <v>0.95812502935811827</v>
      </c>
      <c r="V253">
        <v>406.790663</v>
      </c>
      <c r="W253">
        <v>255.106009</v>
      </c>
      <c r="X253">
        <v>262.000766</v>
      </c>
      <c r="Y253">
        <v>74463.375599999999</v>
      </c>
      <c r="Z253" s="226">
        <v>36.360198382999997</v>
      </c>
      <c r="AA253" s="226">
        <v>39.059096421</v>
      </c>
      <c r="AB253" s="226">
        <v>85.59544133</v>
      </c>
      <c r="AC253" s="226" t="s">
        <v>445</v>
      </c>
      <c r="AD253" s="226">
        <v>52.991795037999999</v>
      </c>
    </row>
    <row r="254" spans="1:30" x14ac:dyDescent="0.25">
      <c r="A254">
        <v>170102</v>
      </c>
      <c r="B254">
        <v>20003000</v>
      </c>
      <c r="C254" t="s">
        <v>459</v>
      </c>
      <c r="D254">
        <v>111016</v>
      </c>
      <c r="E254" t="s">
        <v>475</v>
      </c>
      <c r="F254">
        <v>34203085</v>
      </c>
      <c r="G254">
        <v>1.83</v>
      </c>
      <c r="H254">
        <v>10.215668146483814</v>
      </c>
      <c r="I254">
        <v>-3.5110876505155275</v>
      </c>
      <c r="J254">
        <v>4.8141301079205165</v>
      </c>
      <c r="K254">
        <v>-10.984421029678971</v>
      </c>
      <c r="L254">
        <v>9.723129035994571</v>
      </c>
      <c r="M254">
        <v>30.780000686645508</v>
      </c>
      <c r="N254">
        <v>0.9918499994277955</v>
      </c>
      <c r="O254">
        <v>0.9329846751933194</v>
      </c>
      <c r="P254">
        <v>0.9253808495566358</v>
      </c>
      <c r="Q254">
        <v>0.99252916614214581</v>
      </c>
      <c r="R254">
        <v>0.96533690096206171</v>
      </c>
      <c r="S254">
        <v>0.95812502935811827</v>
      </c>
      <c r="T254">
        <v>0.9253808495566358</v>
      </c>
      <c r="U254">
        <v>0.95812502935811827</v>
      </c>
      <c r="V254">
        <v>406.790663</v>
      </c>
      <c r="W254">
        <v>255.106009</v>
      </c>
      <c r="X254">
        <v>262.000766</v>
      </c>
      <c r="Y254">
        <v>74463.375599999999</v>
      </c>
      <c r="Z254" s="226">
        <v>23.279243283</v>
      </c>
      <c r="AA254" s="226">
        <v>22.108641739999999</v>
      </c>
      <c r="AB254" s="226" t="s">
        <v>444</v>
      </c>
      <c r="AC254" s="226" t="s">
        <v>445</v>
      </c>
      <c r="AD254" s="226">
        <v>21.072213981000001</v>
      </c>
    </row>
    <row r="255" spans="1:30" x14ac:dyDescent="0.25">
      <c r="A255">
        <v>170103</v>
      </c>
      <c r="B255">
        <v>20057006</v>
      </c>
      <c r="C255" t="s">
        <v>459</v>
      </c>
      <c r="D255">
        <v>111212</v>
      </c>
      <c r="E255" t="s">
        <v>475</v>
      </c>
      <c r="F255">
        <v>34203085</v>
      </c>
      <c r="G255">
        <v>1.83</v>
      </c>
      <c r="H255">
        <v>7.1459535865719799</v>
      </c>
      <c r="I255">
        <v>1.7103133268692488</v>
      </c>
      <c r="J255">
        <v>2.6991539923745327</v>
      </c>
      <c r="K255">
        <v>-5.7542840140135629</v>
      </c>
      <c r="L255">
        <v>6.8221848939160763</v>
      </c>
      <c r="M255">
        <v>30.780000686645508</v>
      </c>
      <c r="N255">
        <v>0.9918499994277955</v>
      </c>
      <c r="O255">
        <v>0.9329846751933194</v>
      </c>
      <c r="P255">
        <v>0.9253808495566358</v>
      </c>
      <c r="Q255">
        <v>0.99252916614214581</v>
      </c>
      <c r="R255">
        <v>0.96533690096206171</v>
      </c>
      <c r="S255">
        <v>0.95812502935811827</v>
      </c>
      <c r="T255">
        <v>0.9253808495566358</v>
      </c>
      <c r="U255">
        <v>0.95812502935811827</v>
      </c>
      <c r="V255">
        <v>406.790663</v>
      </c>
      <c r="W255">
        <v>255.106009</v>
      </c>
      <c r="X255">
        <v>262.000766</v>
      </c>
      <c r="Y255">
        <v>74463.375599999999</v>
      </c>
      <c r="Z255" s="226">
        <v>33.603315361</v>
      </c>
      <c r="AA255" s="226">
        <v>32.035509183999999</v>
      </c>
      <c r="AB255" s="226">
        <v>137.02746644999999</v>
      </c>
      <c r="AC255" s="226" t="s">
        <v>445</v>
      </c>
      <c r="AD255" s="226">
        <v>41.133911157999997</v>
      </c>
    </row>
    <row r="256" spans="1:30" x14ac:dyDescent="0.25">
      <c r="A256">
        <v>170104</v>
      </c>
      <c r="B256">
        <v>20056006</v>
      </c>
      <c r="C256" t="s">
        <v>459</v>
      </c>
      <c r="D256">
        <v>111209</v>
      </c>
      <c r="E256" t="s">
        <v>475</v>
      </c>
      <c r="F256">
        <v>34203085</v>
      </c>
      <c r="G256">
        <v>1.83</v>
      </c>
      <c r="H256">
        <v>4.7523985280956831</v>
      </c>
      <c r="I256">
        <v>1.356471439961823</v>
      </c>
      <c r="J256">
        <v>3.5946485760795173</v>
      </c>
      <c r="K256">
        <v>-4.5888022749421307</v>
      </c>
      <c r="L256">
        <v>5.4009825640283919</v>
      </c>
      <c r="M256">
        <v>30.780000686645508</v>
      </c>
      <c r="N256">
        <v>0.9918499994277955</v>
      </c>
      <c r="O256">
        <v>0.9329846751933194</v>
      </c>
      <c r="P256">
        <v>0.9253808495566358</v>
      </c>
      <c r="Q256">
        <v>0.99252916614214581</v>
      </c>
      <c r="R256">
        <v>0.96533690096206171</v>
      </c>
      <c r="S256">
        <v>0.95812502935811827</v>
      </c>
      <c r="T256">
        <v>0.9253808495566358</v>
      </c>
      <c r="U256">
        <v>0.95812502935811827</v>
      </c>
      <c r="V256">
        <v>406.790663</v>
      </c>
      <c r="W256">
        <v>255.106009</v>
      </c>
      <c r="X256">
        <v>262.000766</v>
      </c>
      <c r="Y256">
        <v>74463.375599999999</v>
      </c>
      <c r="Z256" s="226">
        <v>42.708753459999997</v>
      </c>
      <c r="AA256" s="226">
        <v>48.673909698000003</v>
      </c>
      <c r="AB256" s="226">
        <v>173.03257332000001</v>
      </c>
      <c r="AC256" s="226" t="s">
        <v>445</v>
      </c>
      <c r="AD256" s="226">
        <v>51.835244776000003</v>
      </c>
    </row>
    <row r="257" spans="1:30" x14ac:dyDescent="0.25">
      <c r="A257">
        <v>170105</v>
      </c>
      <c r="B257">
        <v>20007000</v>
      </c>
      <c r="C257" t="s">
        <v>459</v>
      </c>
      <c r="D257">
        <v>111038</v>
      </c>
      <c r="E257" t="s">
        <v>475</v>
      </c>
      <c r="F257">
        <v>34203085</v>
      </c>
      <c r="G257">
        <v>1.83</v>
      </c>
      <c r="H257">
        <v>9.5541330090469003</v>
      </c>
      <c r="I257">
        <v>-2.8617296811963726</v>
      </c>
      <c r="J257">
        <v>5.211556346793988</v>
      </c>
      <c r="K257">
        <v>-10.644795102445935</v>
      </c>
      <c r="L257">
        <v>9.5488662002698241</v>
      </c>
      <c r="M257">
        <v>30.780000686645508</v>
      </c>
      <c r="N257">
        <v>0.9918499994277955</v>
      </c>
      <c r="O257">
        <v>0.9329846751933194</v>
      </c>
      <c r="P257">
        <v>0.9253808495566358</v>
      </c>
      <c r="Q257">
        <v>0.99252916614214581</v>
      </c>
      <c r="R257">
        <v>0.96533690096206171</v>
      </c>
      <c r="S257">
        <v>0.95812502935811827</v>
      </c>
      <c r="T257">
        <v>0.9253808495566358</v>
      </c>
      <c r="U257">
        <v>0.95812502935811827</v>
      </c>
      <c r="V257">
        <v>406.790663</v>
      </c>
      <c r="W257">
        <v>255.106009</v>
      </c>
      <c r="X257">
        <v>262.000766</v>
      </c>
      <c r="Y257">
        <v>74463.375599999999</v>
      </c>
      <c r="Z257" s="226">
        <v>23.722329372000001</v>
      </c>
      <c r="AA257" s="226">
        <v>23.708700948000001</v>
      </c>
      <c r="AB257" s="226" t="s">
        <v>444</v>
      </c>
      <c r="AC257" s="226" t="s">
        <v>445</v>
      </c>
      <c r="AD257" s="226">
        <v>21.776435721999999</v>
      </c>
    </row>
    <row r="258" spans="1:30" x14ac:dyDescent="0.25">
      <c r="A258">
        <v>170106</v>
      </c>
      <c r="B258">
        <v>20004000</v>
      </c>
      <c r="C258" t="s">
        <v>459</v>
      </c>
      <c r="D258">
        <v>111022</v>
      </c>
      <c r="E258" t="s">
        <v>475</v>
      </c>
      <c r="F258">
        <v>34203085</v>
      </c>
      <c r="G258">
        <v>1.83</v>
      </c>
      <c r="H258">
        <v>2.3857214044142983</v>
      </c>
      <c r="I258">
        <v>6.6661343752958571</v>
      </c>
      <c r="J258">
        <v>-8.5464620406014582</v>
      </c>
      <c r="K258">
        <v>4.6535425310203271</v>
      </c>
      <c r="L258">
        <v>9.9603422443903629</v>
      </c>
      <c r="M258">
        <v>30.780000686645508</v>
      </c>
      <c r="N258">
        <v>0.9918499994277955</v>
      </c>
      <c r="O258">
        <v>0.9329846751933194</v>
      </c>
      <c r="P258">
        <v>0.9253808495566358</v>
      </c>
      <c r="Q258">
        <v>0.99252916614214581</v>
      </c>
      <c r="R258">
        <v>0.96533690096206171</v>
      </c>
      <c r="S258">
        <v>0.95812502935811827</v>
      </c>
      <c r="T258">
        <v>0.9253808495566358</v>
      </c>
      <c r="U258">
        <v>0.95812502935811827</v>
      </c>
      <c r="V258">
        <v>406.790663</v>
      </c>
      <c r="W258">
        <v>255.106009</v>
      </c>
      <c r="X258">
        <v>262.000766</v>
      </c>
      <c r="Y258">
        <v>74463.375599999999</v>
      </c>
      <c r="Z258" s="226">
        <v>22.701014437000001</v>
      </c>
      <c r="AA258" s="226">
        <v>97.951292007000006</v>
      </c>
      <c r="AB258" s="226">
        <v>34.413359833999998</v>
      </c>
      <c r="AC258" s="226">
        <v>27.368521416</v>
      </c>
      <c r="AD258" s="226" t="s">
        <v>445</v>
      </c>
    </row>
    <row r="259" spans="1:30" x14ac:dyDescent="0.25">
      <c r="A259">
        <v>170107</v>
      </c>
      <c r="B259">
        <v>20008000</v>
      </c>
      <c r="C259" t="s">
        <v>459</v>
      </c>
      <c r="D259">
        <v>111044</v>
      </c>
      <c r="E259" t="s">
        <v>475</v>
      </c>
      <c r="F259">
        <v>34203085</v>
      </c>
      <c r="G259">
        <v>1.83</v>
      </c>
      <c r="H259">
        <v>2.7575586044730649</v>
      </c>
      <c r="I259">
        <v>1.8610605285260138</v>
      </c>
      <c r="J259">
        <v>-1.9787826592208049</v>
      </c>
      <c r="K259">
        <v>-2.1765003321868241</v>
      </c>
      <c r="L259">
        <v>4.1458760174826406</v>
      </c>
      <c r="M259">
        <v>30.780000686645508</v>
      </c>
      <c r="N259">
        <v>0.9918499994277955</v>
      </c>
      <c r="O259">
        <v>0.9329846751933194</v>
      </c>
      <c r="P259">
        <v>0.9253808495566358</v>
      </c>
      <c r="Q259">
        <v>0.99252916614214581</v>
      </c>
      <c r="R259">
        <v>0.96533690096206171</v>
      </c>
      <c r="S259">
        <v>0.95812502935811827</v>
      </c>
      <c r="T259">
        <v>0.9253808495566358</v>
      </c>
      <c r="U259">
        <v>0.95812502935811827</v>
      </c>
      <c r="V259">
        <v>406.790663</v>
      </c>
      <c r="W259">
        <v>255.106009</v>
      </c>
      <c r="X259">
        <v>262.000766</v>
      </c>
      <c r="Y259">
        <v>74463.375599999999</v>
      </c>
      <c r="Z259" s="226">
        <v>55.940973231999997</v>
      </c>
      <c r="AA259" s="226">
        <v>84.608412801</v>
      </c>
      <c r="AB259" s="226">
        <v>125.84714533</v>
      </c>
      <c r="AC259" s="226">
        <v>121.52507384</v>
      </c>
      <c r="AD259" s="226">
        <v>110.39464940000001</v>
      </c>
    </row>
    <row r="260" spans="1:30" x14ac:dyDescent="0.25">
      <c r="A260">
        <v>170108</v>
      </c>
      <c r="B260">
        <v>20022000</v>
      </c>
      <c r="C260" t="s">
        <v>459</v>
      </c>
      <c r="D260">
        <v>111125</v>
      </c>
      <c r="E260" t="s">
        <v>475</v>
      </c>
      <c r="F260">
        <v>34203085</v>
      </c>
      <c r="G260">
        <v>1.83</v>
      </c>
      <c r="H260">
        <v>2.6830672815017849</v>
      </c>
      <c r="I260">
        <v>-1.0469339897997549</v>
      </c>
      <c r="J260">
        <v>0.38367346794966084</v>
      </c>
      <c r="K260">
        <v>-4.5087300998073134</v>
      </c>
      <c r="L260">
        <v>4.0879494063692166</v>
      </c>
      <c r="M260">
        <v>30.780000686645508</v>
      </c>
      <c r="N260">
        <v>0.9918499994277955</v>
      </c>
      <c r="O260">
        <v>0.9329846751933194</v>
      </c>
      <c r="P260">
        <v>0.9253808495566358</v>
      </c>
      <c r="Q260">
        <v>0.99252916614214581</v>
      </c>
      <c r="R260">
        <v>0.96533690096206171</v>
      </c>
      <c r="S260">
        <v>0.95812502935811827</v>
      </c>
      <c r="T260">
        <v>0.9253808495566358</v>
      </c>
      <c r="U260">
        <v>0.95812502935811827</v>
      </c>
      <c r="V260">
        <v>406.790663</v>
      </c>
      <c r="W260">
        <v>255.106009</v>
      </c>
      <c r="X260">
        <v>262.000766</v>
      </c>
      <c r="Y260">
        <v>74463.375599999999</v>
      </c>
      <c r="Z260" s="226">
        <v>56.747831949000002</v>
      </c>
      <c r="AA260" s="226">
        <v>86.985201476</v>
      </c>
      <c r="AB260" s="226" t="s">
        <v>444</v>
      </c>
      <c r="AC260" s="226" t="s">
        <v>445</v>
      </c>
      <c r="AD260" s="226">
        <v>52.773565075</v>
      </c>
    </row>
    <row r="261" spans="1:30" x14ac:dyDescent="0.25">
      <c r="A261">
        <v>170109</v>
      </c>
      <c r="B261">
        <v>20026000</v>
      </c>
      <c r="C261" t="s">
        <v>459</v>
      </c>
      <c r="D261">
        <v>111140</v>
      </c>
      <c r="E261" t="s">
        <v>475</v>
      </c>
      <c r="F261">
        <v>34203085</v>
      </c>
      <c r="G261">
        <v>1.83</v>
      </c>
      <c r="H261">
        <v>11.533455714191238</v>
      </c>
      <c r="I261">
        <v>6.6826939092138264</v>
      </c>
      <c r="J261">
        <v>6.1153664543885862</v>
      </c>
      <c r="K261">
        <v>-7.4164486558221547</v>
      </c>
      <c r="L261">
        <v>12.216787783051894</v>
      </c>
      <c r="M261">
        <v>30.780000686645508</v>
      </c>
      <c r="N261">
        <v>0.9918499994277955</v>
      </c>
      <c r="O261">
        <v>0.9329846751933194</v>
      </c>
      <c r="P261">
        <v>0.9253808495566358</v>
      </c>
      <c r="Q261">
        <v>0.99252916614214581</v>
      </c>
      <c r="R261">
        <v>0.96533690096206171</v>
      </c>
      <c r="S261">
        <v>0.95812502935811827</v>
      </c>
      <c r="T261">
        <v>0.9253808495566358</v>
      </c>
      <c r="U261">
        <v>0.95812502935811827</v>
      </c>
      <c r="V261">
        <v>406.790663</v>
      </c>
      <c r="W261">
        <v>255.106009</v>
      </c>
      <c r="X261">
        <v>262.000766</v>
      </c>
      <c r="Y261">
        <v>74463.375599999999</v>
      </c>
      <c r="Z261" s="226">
        <v>18.323427689999999</v>
      </c>
      <c r="AA261" s="226">
        <v>19.46829859</v>
      </c>
      <c r="AB261" s="226">
        <v>34.325606491000002</v>
      </c>
      <c r="AC261" s="226" t="s">
        <v>445</v>
      </c>
      <c r="AD261" s="226">
        <v>31.690914840000001</v>
      </c>
    </row>
    <row r="262" spans="1:30" x14ac:dyDescent="0.25">
      <c r="A262">
        <v>170110</v>
      </c>
      <c r="B262">
        <v>20021000</v>
      </c>
      <c r="C262" t="s">
        <v>459</v>
      </c>
      <c r="D262">
        <v>111116</v>
      </c>
      <c r="E262" t="s">
        <v>475</v>
      </c>
      <c r="F262">
        <v>34203085</v>
      </c>
      <c r="G262">
        <v>1.83</v>
      </c>
      <c r="H262">
        <v>5.6579237440318959</v>
      </c>
      <c r="I262">
        <v>2.6655877354753281</v>
      </c>
      <c r="J262">
        <v>2.1801460108768209</v>
      </c>
      <c r="K262">
        <v>-4.2110470265315891</v>
      </c>
      <c r="L262">
        <v>6.0129555400201822</v>
      </c>
      <c r="M262">
        <v>30.780000686645508</v>
      </c>
      <c r="N262">
        <v>0.9918499994277955</v>
      </c>
      <c r="O262">
        <v>0.9329846751933194</v>
      </c>
      <c r="P262">
        <v>0.9253808495566358</v>
      </c>
      <c r="Q262">
        <v>0.99252916614214581</v>
      </c>
      <c r="R262">
        <v>0.96533690096206171</v>
      </c>
      <c r="S262">
        <v>0.95812502935811827</v>
      </c>
      <c r="T262">
        <v>0.9253808495566358</v>
      </c>
      <c r="U262">
        <v>0.95812502935811827</v>
      </c>
      <c r="V262">
        <v>406.790663</v>
      </c>
      <c r="W262">
        <v>255.106009</v>
      </c>
      <c r="X262">
        <v>262.000766</v>
      </c>
      <c r="Y262">
        <v>74463.375599999999</v>
      </c>
      <c r="Z262" s="226">
        <v>38.260262904999998</v>
      </c>
      <c r="AA262" s="226">
        <v>40.723824147000002</v>
      </c>
      <c r="AB262" s="226">
        <v>87.562162931000003</v>
      </c>
      <c r="AC262" s="226" t="s">
        <v>445</v>
      </c>
      <c r="AD262" s="226">
        <v>56.574871498</v>
      </c>
    </row>
    <row r="263" spans="1:30" x14ac:dyDescent="0.25">
      <c r="A263">
        <v>170111</v>
      </c>
      <c r="B263">
        <v>20019000</v>
      </c>
      <c r="C263" t="s">
        <v>459</v>
      </c>
      <c r="D263">
        <v>111106</v>
      </c>
      <c r="E263" t="s">
        <v>475</v>
      </c>
      <c r="F263">
        <v>34203085</v>
      </c>
      <c r="G263">
        <v>1.83</v>
      </c>
      <c r="H263">
        <v>4.6460272105590912</v>
      </c>
      <c r="I263">
        <v>1.7974057979889806</v>
      </c>
      <c r="J263">
        <v>1.8655794846654987</v>
      </c>
      <c r="K263">
        <v>-3.8552670318791677</v>
      </c>
      <c r="L263">
        <v>5.012684401682173</v>
      </c>
      <c r="M263">
        <v>30.780000686645508</v>
      </c>
      <c r="N263">
        <v>0.9918499994277955</v>
      </c>
      <c r="O263">
        <v>0.9329846751933194</v>
      </c>
      <c r="P263">
        <v>0.9253808495566358</v>
      </c>
      <c r="Q263">
        <v>0.99252916614214581</v>
      </c>
      <c r="R263">
        <v>0.96533690096206171</v>
      </c>
      <c r="S263">
        <v>0.95812502935811827</v>
      </c>
      <c r="T263">
        <v>0.9253808495566358</v>
      </c>
      <c r="U263">
        <v>0.95812502935811827</v>
      </c>
      <c r="V263">
        <v>406.790663</v>
      </c>
      <c r="W263">
        <v>255.106009</v>
      </c>
      <c r="X263">
        <v>262.000766</v>
      </c>
      <c r="Y263">
        <v>74463.375599999999</v>
      </c>
      <c r="Z263" s="226">
        <v>46.094569778999997</v>
      </c>
      <c r="AA263" s="226">
        <v>49.811199469000002</v>
      </c>
      <c r="AB263" s="226">
        <v>130.33940905</v>
      </c>
      <c r="AC263" s="226" t="s">
        <v>445</v>
      </c>
      <c r="AD263" s="226">
        <v>61.888118882999997</v>
      </c>
    </row>
    <row r="264" spans="1:30" x14ac:dyDescent="0.25">
      <c r="A264">
        <v>170112</v>
      </c>
      <c r="B264">
        <v>20020000</v>
      </c>
      <c r="C264" t="s">
        <v>459</v>
      </c>
      <c r="D264">
        <v>111111</v>
      </c>
      <c r="E264" t="s">
        <v>475</v>
      </c>
      <c r="F264">
        <v>34203085</v>
      </c>
      <c r="G264">
        <v>1.83</v>
      </c>
      <c r="H264">
        <v>4.9451691059178655</v>
      </c>
      <c r="I264">
        <v>2.0919620849814256</v>
      </c>
      <c r="J264">
        <v>1.920243931386981</v>
      </c>
      <c r="K264">
        <v>-3.9173005428719443</v>
      </c>
      <c r="L264">
        <v>5.2929195981499459</v>
      </c>
      <c r="M264">
        <v>30.780000686645508</v>
      </c>
      <c r="N264">
        <v>0.9918499994277955</v>
      </c>
      <c r="O264">
        <v>0.9329846751933194</v>
      </c>
      <c r="P264">
        <v>0.9253808495566358</v>
      </c>
      <c r="Q264">
        <v>0.99252916614214581</v>
      </c>
      <c r="R264">
        <v>0.96533690096206171</v>
      </c>
      <c r="S264">
        <v>0.95812502935811827</v>
      </c>
      <c r="T264">
        <v>0.9253808495566358</v>
      </c>
      <c r="U264">
        <v>0.95812502935811827</v>
      </c>
      <c r="V264">
        <v>406.790663</v>
      </c>
      <c r="W264">
        <v>255.106009</v>
      </c>
      <c r="X264">
        <v>262.000766</v>
      </c>
      <c r="Y264">
        <v>74463.375599999999</v>
      </c>
      <c r="Z264" s="226">
        <v>43.601133828000002</v>
      </c>
      <c r="AA264" s="226">
        <v>46.737541483000001</v>
      </c>
      <c r="AB264" s="226">
        <v>111.84631640000001</v>
      </c>
      <c r="AC264" s="226" t="s">
        <v>445</v>
      </c>
      <c r="AD264" s="226">
        <v>60.892236445000002</v>
      </c>
    </row>
    <row r="265" spans="1:30" x14ac:dyDescent="0.25">
      <c r="A265">
        <v>170113</v>
      </c>
      <c r="B265">
        <v>20032000</v>
      </c>
      <c r="C265" t="s">
        <v>459</v>
      </c>
      <c r="D265">
        <v>111168</v>
      </c>
      <c r="E265" t="s">
        <v>475</v>
      </c>
      <c r="F265">
        <v>34203085</v>
      </c>
      <c r="G265">
        <v>1.83</v>
      </c>
      <c r="H265">
        <v>5.7199953656813154</v>
      </c>
      <c r="I265">
        <v>-5.1486896329683525</v>
      </c>
      <c r="J265">
        <v>-8.6245927140372408E-2</v>
      </c>
      <c r="K265">
        <v>-5.4491568346361401</v>
      </c>
      <c r="L265">
        <v>5.7746506595180254</v>
      </c>
      <c r="M265">
        <v>30.780000686645508</v>
      </c>
      <c r="N265">
        <v>0.9918499994277955</v>
      </c>
      <c r="O265">
        <v>0.9329846751933194</v>
      </c>
      <c r="P265">
        <v>0.9253808495566358</v>
      </c>
      <c r="Q265">
        <v>0.99252916614214581</v>
      </c>
      <c r="R265">
        <v>0.96533690096206171</v>
      </c>
      <c r="S265">
        <v>0.95812502935811827</v>
      </c>
      <c r="T265">
        <v>0.9253808495566358</v>
      </c>
      <c r="U265">
        <v>0.95812502935811827</v>
      </c>
      <c r="V265">
        <v>406.790663</v>
      </c>
      <c r="W265">
        <v>255.106009</v>
      </c>
      <c r="X265">
        <v>262.000766</v>
      </c>
      <c r="Y265">
        <v>74463.375599999999</v>
      </c>
      <c r="Z265" s="226">
        <v>39.880432298999999</v>
      </c>
      <c r="AA265" s="226">
        <v>40.271050105</v>
      </c>
      <c r="AB265" s="226" t="s">
        <v>444</v>
      </c>
      <c r="AC265" s="226">
        <v>2810.1529375</v>
      </c>
      <c r="AD265" s="226">
        <v>43.493212213</v>
      </c>
    </row>
    <row r="266" spans="1:30" x14ac:dyDescent="0.25">
      <c r="A266">
        <v>170114</v>
      </c>
      <c r="B266">
        <v>20014000</v>
      </c>
      <c r="C266" t="s">
        <v>460</v>
      </c>
      <c r="D266">
        <v>111081</v>
      </c>
      <c r="E266" t="s">
        <v>476</v>
      </c>
      <c r="F266">
        <v>34203085</v>
      </c>
      <c r="G266">
        <v>1.83</v>
      </c>
      <c r="H266">
        <v>16.795063031832974</v>
      </c>
      <c r="I266">
        <v>-4.1759586392004309</v>
      </c>
      <c r="J266">
        <v>8.6994627861600531</v>
      </c>
      <c r="K266">
        <v>-17.218209244766406</v>
      </c>
      <c r="L266">
        <v>15.561495994176658</v>
      </c>
      <c r="M266">
        <v>34.409999847412109</v>
      </c>
      <c r="N266">
        <v>0.98882500012715657</v>
      </c>
      <c r="O266">
        <v>0.9329846751933194</v>
      </c>
      <c r="P266">
        <v>0.92255857156666921</v>
      </c>
      <c r="Q266">
        <v>0.98975625011656021</v>
      </c>
      <c r="R266">
        <v>0.96533690096206171</v>
      </c>
      <c r="S266">
        <v>0.95544823119535149</v>
      </c>
      <c r="T266">
        <v>0.92255857156666921</v>
      </c>
      <c r="U266">
        <v>0.95544823119535149</v>
      </c>
      <c r="V266">
        <v>406.790663</v>
      </c>
      <c r="W266">
        <v>255.106009</v>
      </c>
      <c r="X266">
        <v>262.000766</v>
      </c>
      <c r="Y266">
        <v>74463.375599999999</v>
      </c>
      <c r="Z266" s="226">
        <v>14.123882392000001</v>
      </c>
      <c r="AA266" s="226">
        <v>13.013060553000001</v>
      </c>
      <c r="AB266" s="226" t="s">
        <v>444</v>
      </c>
      <c r="AC266" s="226" t="s">
        <v>445</v>
      </c>
      <c r="AD266" s="226">
        <v>13.038106343999999</v>
      </c>
    </row>
    <row r="267" spans="1:30" x14ac:dyDescent="0.25">
      <c r="A267">
        <v>170115</v>
      </c>
      <c r="B267">
        <v>20016000</v>
      </c>
      <c r="C267" t="s">
        <v>460</v>
      </c>
      <c r="D267">
        <v>111091</v>
      </c>
      <c r="E267" t="s">
        <v>476</v>
      </c>
      <c r="F267">
        <v>34203085</v>
      </c>
      <c r="G267">
        <v>1.83</v>
      </c>
      <c r="H267">
        <v>16.550771504993886</v>
      </c>
      <c r="I267">
        <v>-4.5686267299975523</v>
      </c>
      <c r="J267">
        <v>7.7145629955283042</v>
      </c>
      <c r="K267">
        <v>-16.502069084427244</v>
      </c>
      <c r="L267">
        <v>14.761471173414847</v>
      </c>
      <c r="M267">
        <v>34.409999847412109</v>
      </c>
      <c r="N267">
        <v>0.98882500012715657</v>
      </c>
      <c r="O267">
        <v>0.9329846751933194</v>
      </c>
      <c r="P267">
        <v>0.92255857156666921</v>
      </c>
      <c r="Q267">
        <v>0.98975625011656021</v>
      </c>
      <c r="R267">
        <v>0.96533690096206171</v>
      </c>
      <c r="S267">
        <v>0.95544823119535149</v>
      </c>
      <c r="T267">
        <v>0.92255857156666921</v>
      </c>
      <c r="U267">
        <v>0.95544823119535149</v>
      </c>
      <c r="V267">
        <v>406.790663</v>
      </c>
      <c r="W267">
        <v>255.106009</v>
      </c>
      <c r="X267">
        <v>262.000766</v>
      </c>
      <c r="Y267">
        <v>74463.375599999999</v>
      </c>
      <c r="Z267" s="226">
        <v>14.943548749</v>
      </c>
      <c r="AA267" s="226">
        <v>13.219895138</v>
      </c>
      <c r="AB267" s="226" t="s">
        <v>444</v>
      </c>
      <c r="AC267" s="226" t="s">
        <v>445</v>
      </c>
      <c r="AD267" s="226">
        <v>13.647317933</v>
      </c>
    </row>
    <row r="268" spans="1:30" x14ac:dyDescent="0.25">
      <c r="A268">
        <v>170116</v>
      </c>
      <c r="B268">
        <v>20017000</v>
      </c>
      <c r="C268" t="s">
        <v>460</v>
      </c>
      <c r="D268">
        <v>111096</v>
      </c>
      <c r="E268" t="s">
        <v>476</v>
      </c>
      <c r="F268">
        <v>34203085</v>
      </c>
      <c r="G268">
        <v>1.83</v>
      </c>
      <c r="H268">
        <v>0.57979455611996777</v>
      </c>
      <c r="I268">
        <v>11.618616548313373</v>
      </c>
      <c r="J268">
        <v>-16.455308457957823</v>
      </c>
      <c r="K268">
        <v>9.8004830372838718</v>
      </c>
      <c r="L268">
        <v>16.754719123865584</v>
      </c>
      <c r="M268">
        <v>34.409999847412109</v>
      </c>
      <c r="N268">
        <v>0.98882500012715657</v>
      </c>
      <c r="O268">
        <v>0.9329846751933194</v>
      </c>
      <c r="P268">
        <v>0.92255857156666921</v>
      </c>
      <c r="Q268">
        <v>0.98975625011656021</v>
      </c>
      <c r="R268">
        <v>0.96533690096206171</v>
      </c>
      <c r="S268">
        <v>0.95544823119535149</v>
      </c>
      <c r="T268">
        <v>0.92255857156666921</v>
      </c>
      <c r="U268">
        <v>0.95544823119535149</v>
      </c>
      <c r="V268">
        <v>406.790663</v>
      </c>
      <c r="W268">
        <v>255.106009</v>
      </c>
      <c r="X268">
        <v>262.000766</v>
      </c>
      <c r="Y268">
        <v>74463.375599999999</v>
      </c>
      <c r="Z268" s="226">
        <v>13.046802786000001</v>
      </c>
      <c r="AA268" s="226">
        <v>404.92005009000002</v>
      </c>
      <c r="AB268" s="226">
        <v>19.256304550999999</v>
      </c>
      <c r="AC268" s="226">
        <v>13.688940839000001</v>
      </c>
      <c r="AD268" s="226" t="s">
        <v>445</v>
      </c>
    </row>
    <row r="269" spans="1:30" x14ac:dyDescent="0.25">
      <c r="A269">
        <v>170117</v>
      </c>
      <c r="B269">
        <v>20018000</v>
      </c>
      <c r="C269" t="s">
        <v>460</v>
      </c>
      <c r="D269">
        <v>111100</v>
      </c>
      <c r="E269" t="s">
        <v>476</v>
      </c>
      <c r="F269">
        <v>34203085</v>
      </c>
      <c r="G269">
        <v>1.83</v>
      </c>
      <c r="H269">
        <v>5.9014664523298741</v>
      </c>
      <c r="I269">
        <v>2.6638742293428361</v>
      </c>
      <c r="J269">
        <v>2.5902304571745245</v>
      </c>
      <c r="K269">
        <v>-4.5789912558899095</v>
      </c>
      <c r="L269">
        <v>6.3521577441453818</v>
      </c>
      <c r="M269">
        <v>34.409999847412109</v>
      </c>
      <c r="N269">
        <v>0.98882500012715657</v>
      </c>
      <c r="O269">
        <v>0.9329846751933194</v>
      </c>
      <c r="P269">
        <v>0.92255857156666921</v>
      </c>
      <c r="Q269">
        <v>0.98975625011656021</v>
      </c>
      <c r="R269">
        <v>0.96533690096206171</v>
      </c>
      <c r="S269">
        <v>0.95544823119535149</v>
      </c>
      <c r="T269">
        <v>0.92255857156666921</v>
      </c>
      <c r="U269">
        <v>0.95544823119535149</v>
      </c>
      <c r="V269">
        <v>406.790663</v>
      </c>
      <c r="W269">
        <v>255.106009</v>
      </c>
      <c r="X269">
        <v>262.000766</v>
      </c>
      <c r="Y269">
        <v>74463.375599999999</v>
      </c>
      <c r="Z269" s="226">
        <v>36.050439353000002</v>
      </c>
      <c r="AA269" s="226">
        <v>38.879958170000002</v>
      </c>
      <c r="AB269" s="226">
        <v>87.348853962000007</v>
      </c>
      <c r="AC269" s="226" t="s">
        <v>445</v>
      </c>
      <c r="AD269" s="226">
        <v>51.786965277</v>
      </c>
    </row>
    <row r="270" spans="1:30" x14ac:dyDescent="0.25">
      <c r="A270">
        <v>170118</v>
      </c>
      <c r="B270">
        <v>20015000</v>
      </c>
      <c r="C270" t="s">
        <v>460</v>
      </c>
      <c r="D270">
        <v>111086</v>
      </c>
      <c r="E270" t="s">
        <v>476</v>
      </c>
      <c r="F270">
        <v>34203085</v>
      </c>
      <c r="G270">
        <v>1.83</v>
      </c>
      <c r="H270">
        <v>5.353602561693509</v>
      </c>
      <c r="I270">
        <v>9.802672453374786</v>
      </c>
      <c r="J270">
        <v>-9.4580658345685826</v>
      </c>
      <c r="K270">
        <v>5.1482420274323584</v>
      </c>
      <c r="L270">
        <v>12.994319780014502</v>
      </c>
      <c r="M270">
        <v>34.409999847412109</v>
      </c>
      <c r="N270">
        <v>0.98882500012715657</v>
      </c>
      <c r="O270">
        <v>0.9329846751933194</v>
      </c>
      <c r="P270">
        <v>0.92255857156666921</v>
      </c>
      <c r="Q270">
        <v>0.98975625011656021</v>
      </c>
      <c r="R270">
        <v>0.96533690096206171</v>
      </c>
      <c r="S270">
        <v>0.95544823119535149</v>
      </c>
      <c r="T270">
        <v>0.92255857156666921</v>
      </c>
      <c r="U270">
        <v>0.95544823119535149</v>
      </c>
      <c r="V270">
        <v>406.790663</v>
      </c>
      <c r="W270">
        <v>255.106009</v>
      </c>
      <c r="X270">
        <v>262.000766</v>
      </c>
      <c r="Y270">
        <v>74463.375599999999</v>
      </c>
      <c r="Z270" s="226">
        <v>17.111778010999998</v>
      </c>
      <c r="AA270" s="226">
        <v>42.961095831999998</v>
      </c>
      <c r="AB270" s="226">
        <v>23.008782950000001</v>
      </c>
      <c r="AC270" s="226">
        <v>24.556076333</v>
      </c>
      <c r="AD270" s="226" t="s">
        <v>445</v>
      </c>
    </row>
    <row r="271" spans="1:30" x14ac:dyDescent="0.25">
      <c r="A271">
        <v>170119</v>
      </c>
      <c r="B271">
        <v>20003000</v>
      </c>
      <c r="C271" t="s">
        <v>460</v>
      </c>
      <c r="D271">
        <v>111015</v>
      </c>
      <c r="E271" t="s">
        <v>476</v>
      </c>
      <c r="F271">
        <v>34203085</v>
      </c>
      <c r="G271">
        <v>1.83</v>
      </c>
      <c r="H271">
        <v>10.310502251199924</v>
      </c>
      <c r="I271">
        <v>-3.5735701079289206</v>
      </c>
      <c r="J271">
        <v>4.821392382207188</v>
      </c>
      <c r="K271">
        <v>-11.072676509332434</v>
      </c>
      <c r="L271">
        <v>9.794226022679215</v>
      </c>
      <c r="M271">
        <v>34.409999847412109</v>
      </c>
      <c r="N271">
        <v>0.98882500012715657</v>
      </c>
      <c r="O271">
        <v>0.9329846751933194</v>
      </c>
      <c r="P271">
        <v>0.92255857156666921</v>
      </c>
      <c r="Q271">
        <v>0.98975625011656021</v>
      </c>
      <c r="R271">
        <v>0.96533690096206171</v>
      </c>
      <c r="S271">
        <v>0.95544823119535149</v>
      </c>
      <c r="T271">
        <v>0.92255857156666921</v>
      </c>
      <c r="U271">
        <v>0.95544823119535149</v>
      </c>
      <c r="V271">
        <v>406.790663</v>
      </c>
      <c r="W271">
        <v>255.106009</v>
      </c>
      <c r="X271">
        <v>262.000766</v>
      </c>
      <c r="Y271">
        <v>74463.375599999999</v>
      </c>
      <c r="Z271" s="226">
        <v>23.029487854999999</v>
      </c>
      <c r="AA271" s="226">
        <v>21.826262924000002</v>
      </c>
      <c r="AB271" s="226" t="s">
        <v>444</v>
      </c>
      <c r="AC271" s="226" t="s">
        <v>445</v>
      </c>
      <c r="AD271" s="226">
        <v>20.829505470000001</v>
      </c>
    </row>
    <row r="272" spans="1:30" x14ac:dyDescent="0.25">
      <c r="A272">
        <v>170120</v>
      </c>
      <c r="B272">
        <v>20055006</v>
      </c>
      <c r="C272" t="s">
        <v>460</v>
      </c>
      <c r="D272">
        <v>111206</v>
      </c>
      <c r="E272" t="s">
        <v>476</v>
      </c>
      <c r="F272">
        <v>34203085</v>
      </c>
      <c r="G272">
        <v>1.83</v>
      </c>
      <c r="H272">
        <v>9.418636220272095</v>
      </c>
      <c r="I272">
        <v>6.6780447501543776</v>
      </c>
      <c r="J272">
        <v>1.3978936918929059</v>
      </c>
      <c r="K272">
        <v>-4.0351020090274723</v>
      </c>
      <c r="L272">
        <v>9.3791913574632133</v>
      </c>
      <c r="M272">
        <v>34.409999847412109</v>
      </c>
      <c r="N272">
        <v>0.98882500012715657</v>
      </c>
      <c r="O272">
        <v>0.9329846751933194</v>
      </c>
      <c r="P272">
        <v>0.92255857156666921</v>
      </c>
      <c r="Q272">
        <v>0.98975625011656021</v>
      </c>
      <c r="R272">
        <v>0.96533690096206171</v>
      </c>
      <c r="S272">
        <v>0.95544823119535149</v>
      </c>
      <c r="T272">
        <v>0.92255857156666921</v>
      </c>
      <c r="U272">
        <v>0.95544823119535149</v>
      </c>
      <c r="V272">
        <v>406.790663</v>
      </c>
      <c r="W272">
        <v>255.106009</v>
      </c>
      <c r="X272">
        <v>262.000766</v>
      </c>
      <c r="Y272">
        <v>74463.375599999999</v>
      </c>
      <c r="Z272" s="226">
        <v>24.092806649</v>
      </c>
      <c r="AA272" s="226">
        <v>23.987719002999999</v>
      </c>
      <c r="AB272" s="226">
        <v>34.242386666000002</v>
      </c>
      <c r="AC272" s="226" t="s">
        <v>445</v>
      </c>
      <c r="AD272" s="226">
        <v>58.902092162999999</v>
      </c>
    </row>
    <row r="273" spans="1:30" x14ac:dyDescent="0.25">
      <c r="A273">
        <v>170121</v>
      </c>
      <c r="B273">
        <v>20054006</v>
      </c>
      <c r="C273" t="s">
        <v>460</v>
      </c>
      <c r="D273">
        <v>111203</v>
      </c>
      <c r="E273" t="s">
        <v>476</v>
      </c>
      <c r="F273">
        <v>34203085</v>
      </c>
      <c r="G273">
        <v>1.83</v>
      </c>
      <c r="H273">
        <v>11.940193353573543</v>
      </c>
      <c r="I273">
        <v>7.9534057375880867</v>
      </c>
      <c r="J273">
        <v>3.3955231141079829</v>
      </c>
      <c r="K273">
        <v>-5.9637801935002042</v>
      </c>
      <c r="L273">
        <v>12.099792717805265</v>
      </c>
      <c r="M273">
        <v>34.409999847412109</v>
      </c>
      <c r="N273">
        <v>0.98882500012715657</v>
      </c>
      <c r="O273">
        <v>0.9329846751933194</v>
      </c>
      <c r="P273">
        <v>0.92255857156666921</v>
      </c>
      <c r="Q273">
        <v>0.98975625011656021</v>
      </c>
      <c r="R273">
        <v>0.96533690096206171</v>
      </c>
      <c r="S273">
        <v>0.95544823119535149</v>
      </c>
      <c r="T273">
        <v>0.92255857156666921</v>
      </c>
      <c r="U273">
        <v>0.95544823119535149</v>
      </c>
      <c r="V273">
        <v>406.790663</v>
      </c>
      <c r="W273">
        <v>255.106009</v>
      </c>
      <c r="X273">
        <v>262.000766</v>
      </c>
      <c r="Y273">
        <v>74463.375599999999</v>
      </c>
      <c r="Z273" s="226">
        <v>18.450765873000002</v>
      </c>
      <c r="AA273" s="226">
        <v>18.710755789</v>
      </c>
      <c r="AB273" s="226">
        <v>28.591126497000001</v>
      </c>
      <c r="AC273" s="226" t="s">
        <v>445</v>
      </c>
      <c r="AD273" s="226">
        <v>39.529839226999997</v>
      </c>
    </row>
    <row r="274" spans="1:30" x14ac:dyDescent="0.25">
      <c r="A274">
        <v>170122</v>
      </c>
      <c r="B274">
        <v>20007000</v>
      </c>
      <c r="C274" t="s">
        <v>460</v>
      </c>
      <c r="D274">
        <v>111037</v>
      </c>
      <c r="E274" t="s">
        <v>476</v>
      </c>
      <c r="F274">
        <v>34203085</v>
      </c>
      <c r="G274">
        <v>1.83</v>
      </c>
      <c r="H274">
        <v>9.6487735694650461</v>
      </c>
      <c r="I274">
        <v>-2.9217882994729902</v>
      </c>
      <c r="J274">
        <v>5.2190122305203115</v>
      </c>
      <c r="K274">
        <v>-10.735474356094485</v>
      </c>
      <c r="L274">
        <v>9.6209514267834546</v>
      </c>
      <c r="M274">
        <v>34.409999847412109</v>
      </c>
      <c r="N274">
        <v>0.98882500012715657</v>
      </c>
      <c r="O274">
        <v>0.9329846751933194</v>
      </c>
      <c r="P274">
        <v>0.92255857156666921</v>
      </c>
      <c r="Q274">
        <v>0.98975625011656021</v>
      </c>
      <c r="R274">
        <v>0.96533690096206171</v>
      </c>
      <c r="S274">
        <v>0.95544823119535149</v>
      </c>
      <c r="T274">
        <v>0.92255857156666921</v>
      </c>
      <c r="U274">
        <v>0.95544823119535149</v>
      </c>
      <c r="V274">
        <v>406.790663</v>
      </c>
      <c r="W274">
        <v>255.106009</v>
      </c>
      <c r="X274">
        <v>262.000766</v>
      </c>
      <c r="Y274">
        <v>74463.375599999999</v>
      </c>
      <c r="Z274" s="226">
        <v>23.462262079999999</v>
      </c>
      <c r="AA274" s="226">
        <v>23.391725390000001</v>
      </c>
      <c r="AB274" s="226" t="s">
        <v>444</v>
      </c>
      <c r="AC274" s="226" t="s">
        <v>445</v>
      </c>
      <c r="AD274" s="226">
        <v>21.515172074999999</v>
      </c>
    </row>
    <row r="275" spans="1:30" x14ac:dyDescent="0.25">
      <c r="A275">
        <v>170123</v>
      </c>
      <c r="B275">
        <v>20004000</v>
      </c>
      <c r="C275" t="s">
        <v>460</v>
      </c>
      <c r="D275">
        <v>111021</v>
      </c>
      <c r="E275" t="s">
        <v>476</v>
      </c>
      <c r="F275">
        <v>34203085</v>
      </c>
      <c r="G275">
        <v>1.83</v>
      </c>
      <c r="H275">
        <v>2.3940989165089999</v>
      </c>
      <c r="I275">
        <v>6.5824820761512619</v>
      </c>
      <c r="J275">
        <v>-8.4527428768181583</v>
      </c>
      <c r="K275">
        <v>4.5864563356561003</v>
      </c>
      <c r="L275">
        <v>9.8743379852607163</v>
      </c>
      <c r="M275">
        <v>34.409999847412109</v>
      </c>
      <c r="N275">
        <v>0.98882500012715657</v>
      </c>
      <c r="O275">
        <v>0.9329846751933194</v>
      </c>
      <c r="P275">
        <v>0.92255857156666921</v>
      </c>
      <c r="Q275">
        <v>0.98975625011656021</v>
      </c>
      <c r="R275">
        <v>0.96533690096206171</v>
      </c>
      <c r="S275">
        <v>0.95544823119535149</v>
      </c>
      <c r="T275">
        <v>0.92255857156666921</v>
      </c>
      <c r="U275">
        <v>0.95544823119535149</v>
      </c>
      <c r="V275">
        <v>406.790663</v>
      </c>
      <c r="W275">
        <v>255.106009</v>
      </c>
      <c r="X275">
        <v>262.000766</v>
      </c>
      <c r="Y275">
        <v>74463.375599999999</v>
      </c>
      <c r="Z275" s="226">
        <v>22.834533070999999</v>
      </c>
      <c r="AA275" s="226">
        <v>97.304307159999993</v>
      </c>
      <c r="AB275" s="226">
        <v>34.754025994999999</v>
      </c>
      <c r="AC275" s="226">
        <v>27.595576129000001</v>
      </c>
      <c r="AD275" s="226" t="s">
        <v>445</v>
      </c>
    </row>
    <row r="276" spans="1:30" x14ac:dyDescent="0.25">
      <c r="A276">
        <v>170124</v>
      </c>
      <c r="B276">
        <v>20008000</v>
      </c>
      <c r="C276" t="s">
        <v>460</v>
      </c>
      <c r="D276">
        <v>111043</v>
      </c>
      <c r="E276" t="s">
        <v>476</v>
      </c>
      <c r="F276">
        <v>34203085</v>
      </c>
      <c r="G276">
        <v>1.83</v>
      </c>
      <c r="H276">
        <v>2.7742019209808495</v>
      </c>
      <c r="I276">
        <v>1.7766315829016752</v>
      </c>
      <c r="J276">
        <v>-1.8933293265480018</v>
      </c>
      <c r="K276">
        <v>-2.2428098543738955</v>
      </c>
      <c r="L276">
        <v>4.0921099874519884</v>
      </c>
      <c r="M276">
        <v>34.409999847412109</v>
      </c>
      <c r="N276">
        <v>0.98882500012715657</v>
      </c>
      <c r="O276">
        <v>0.9329846751933194</v>
      </c>
      <c r="P276">
        <v>0.92255857156666921</v>
      </c>
      <c r="Q276">
        <v>0.98975625011656021</v>
      </c>
      <c r="R276">
        <v>0.96533690096206171</v>
      </c>
      <c r="S276">
        <v>0.95544823119535149</v>
      </c>
      <c r="T276">
        <v>0.92255857156666921</v>
      </c>
      <c r="U276">
        <v>0.95544823119535149</v>
      </c>
      <c r="V276">
        <v>406.790663</v>
      </c>
      <c r="W276">
        <v>255.106009</v>
      </c>
      <c r="X276">
        <v>262.000766</v>
      </c>
      <c r="Y276">
        <v>74463.375599999999</v>
      </c>
      <c r="Z276" s="226">
        <v>56.513174372999998</v>
      </c>
      <c r="AA276" s="226">
        <v>83.835293883999995</v>
      </c>
      <c r="AB276" s="226">
        <v>131.46991527</v>
      </c>
      <c r="AC276" s="226">
        <v>126.66455843</v>
      </c>
      <c r="AD276" s="226">
        <v>106.77153130000001</v>
      </c>
    </row>
    <row r="277" spans="1:30" x14ac:dyDescent="0.25">
      <c r="A277">
        <v>170125</v>
      </c>
      <c r="B277">
        <v>20011000</v>
      </c>
      <c r="C277" t="s">
        <v>460</v>
      </c>
      <c r="D277">
        <v>111062</v>
      </c>
      <c r="E277" t="s">
        <v>476</v>
      </c>
      <c r="F277">
        <v>34203085</v>
      </c>
      <c r="G277">
        <v>1.83</v>
      </c>
      <c r="H277">
        <v>13.197492315447633</v>
      </c>
      <c r="I277">
        <v>-4.4705276371320402</v>
      </c>
      <c r="J277">
        <v>5.8011126786262839</v>
      </c>
      <c r="K277">
        <v>-13.590414628937017</v>
      </c>
      <c r="L277">
        <v>12.001879144056558</v>
      </c>
      <c r="M277">
        <v>34.409999847412109</v>
      </c>
      <c r="N277">
        <v>0.98882500012715657</v>
      </c>
      <c r="O277">
        <v>0.9329846751933194</v>
      </c>
      <c r="P277">
        <v>0.92255857156666921</v>
      </c>
      <c r="Q277">
        <v>0.98975625011656021</v>
      </c>
      <c r="R277">
        <v>0.96533690096206171</v>
      </c>
      <c r="S277">
        <v>0.95544823119535149</v>
      </c>
      <c r="T277">
        <v>0.92255857156666921</v>
      </c>
      <c r="U277">
        <v>0.95544823119535149</v>
      </c>
      <c r="V277">
        <v>406.790663</v>
      </c>
      <c r="W277">
        <v>255.106009</v>
      </c>
      <c r="X277">
        <v>262.000766</v>
      </c>
      <c r="Y277">
        <v>74463.375599999999</v>
      </c>
      <c r="Z277" s="226">
        <v>18.609448857</v>
      </c>
      <c r="AA277" s="226">
        <v>16.832951112</v>
      </c>
      <c r="AB277" s="226" t="s">
        <v>444</v>
      </c>
      <c r="AC277" s="226" t="s">
        <v>445</v>
      </c>
      <c r="AD277" s="226">
        <v>16.785406775999999</v>
      </c>
    </row>
    <row r="278" spans="1:30" x14ac:dyDescent="0.25">
      <c r="A278">
        <v>170126</v>
      </c>
      <c r="B278">
        <v>20021000</v>
      </c>
      <c r="C278" t="s">
        <v>460</v>
      </c>
      <c r="D278">
        <v>111115</v>
      </c>
      <c r="E278" t="s">
        <v>476</v>
      </c>
      <c r="F278">
        <v>34203085</v>
      </c>
      <c r="G278">
        <v>1.83</v>
      </c>
      <c r="H278">
        <v>5.6665360980560173</v>
      </c>
      <c r="I278">
        <v>2.6027033948024023</v>
      </c>
      <c r="J278">
        <v>2.2736305046620333</v>
      </c>
      <c r="K278">
        <v>-4.2989012220154477</v>
      </c>
      <c r="L278">
        <v>6.0444885894816238</v>
      </c>
      <c r="M278">
        <v>34.409999847412109</v>
      </c>
      <c r="N278">
        <v>0.98882500012715657</v>
      </c>
      <c r="O278">
        <v>0.9329846751933194</v>
      </c>
      <c r="P278">
        <v>0.92255857156666921</v>
      </c>
      <c r="Q278">
        <v>0.98975625011656021</v>
      </c>
      <c r="R278">
        <v>0.96533690096206171</v>
      </c>
      <c r="S278">
        <v>0.95544823119535149</v>
      </c>
      <c r="T278">
        <v>0.92255857156666921</v>
      </c>
      <c r="U278">
        <v>0.95544823119535149</v>
      </c>
      <c r="V278">
        <v>406.790663</v>
      </c>
      <c r="W278">
        <v>255.106009</v>
      </c>
      <c r="X278">
        <v>262.000766</v>
      </c>
      <c r="Y278">
        <v>74463.375599999999</v>
      </c>
      <c r="Z278" s="226">
        <v>37.936335436</v>
      </c>
      <c r="AA278" s="226">
        <v>40.533351449000001</v>
      </c>
      <c r="AB278" s="226">
        <v>89.425299989999999</v>
      </c>
      <c r="AC278" s="226" t="s">
        <v>445</v>
      </c>
      <c r="AD278" s="226">
        <v>55.226240136000001</v>
      </c>
    </row>
    <row r="279" spans="1:30" x14ac:dyDescent="0.25">
      <c r="A279">
        <v>170127</v>
      </c>
      <c r="B279">
        <v>20019000</v>
      </c>
      <c r="C279" t="s">
        <v>460</v>
      </c>
      <c r="D279">
        <v>111105</v>
      </c>
      <c r="E279" t="s">
        <v>476</v>
      </c>
      <c r="F279">
        <v>34203085</v>
      </c>
      <c r="G279">
        <v>1.83</v>
      </c>
      <c r="H279">
        <v>4.6539611261377516</v>
      </c>
      <c r="I279">
        <v>1.7361150509253211</v>
      </c>
      <c r="J279">
        <v>1.9597424168961726</v>
      </c>
      <c r="K279">
        <v>-3.9447148209722918</v>
      </c>
      <c r="L279">
        <v>5.0524391361958987</v>
      </c>
      <c r="M279">
        <v>34.409999847412109</v>
      </c>
      <c r="N279">
        <v>0.98882500012715657</v>
      </c>
      <c r="O279">
        <v>0.9329846751933194</v>
      </c>
      <c r="P279">
        <v>0.92255857156666921</v>
      </c>
      <c r="Q279">
        <v>0.98975625011656021</v>
      </c>
      <c r="R279">
        <v>0.96533690096206171</v>
      </c>
      <c r="S279">
        <v>0.95544823119535149</v>
      </c>
      <c r="T279">
        <v>0.92255857156666921</v>
      </c>
      <c r="U279">
        <v>0.95544823119535149</v>
      </c>
      <c r="V279">
        <v>406.790663</v>
      </c>
      <c r="W279">
        <v>255.106009</v>
      </c>
      <c r="X279">
        <v>262.000766</v>
      </c>
      <c r="Y279">
        <v>74463.375599999999</v>
      </c>
      <c r="Z279" s="226">
        <v>45.581508241000002</v>
      </c>
      <c r="AA279" s="226">
        <v>49.569875613999997</v>
      </c>
      <c r="AB279" s="226">
        <v>134.56142788</v>
      </c>
      <c r="AC279" s="226" t="s">
        <v>445</v>
      </c>
      <c r="AD279" s="226">
        <v>60.274658219999999</v>
      </c>
    </row>
    <row r="280" spans="1:30" x14ac:dyDescent="0.25">
      <c r="A280">
        <v>170128</v>
      </c>
      <c r="B280">
        <v>20020000</v>
      </c>
      <c r="C280" t="s">
        <v>460</v>
      </c>
      <c r="D280">
        <v>111110</v>
      </c>
      <c r="E280" t="s">
        <v>476</v>
      </c>
      <c r="F280">
        <v>34203085</v>
      </c>
      <c r="G280">
        <v>1.83</v>
      </c>
      <c r="H280">
        <v>4.953276042214636</v>
      </c>
      <c r="I280">
        <v>2.0302495236583535</v>
      </c>
      <c r="J280">
        <v>2.0142338428995461</v>
      </c>
      <c r="K280">
        <v>-4.0063265177056557</v>
      </c>
      <c r="L280">
        <v>5.3296369446878415</v>
      </c>
      <c r="M280">
        <v>34.409999847412109</v>
      </c>
      <c r="N280">
        <v>0.98882500012715657</v>
      </c>
      <c r="O280">
        <v>0.9329846751933194</v>
      </c>
      <c r="P280">
        <v>0.92255857156666921</v>
      </c>
      <c r="Q280">
        <v>0.98975625011656021</v>
      </c>
      <c r="R280">
        <v>0.96533690096206171</v>
      </c>
      <c r="S280">
        <v>0.95544823119535149</v>
      </c>
      <c r="T280">
        <v>0.92255857156666921</v>
      </c>
      <c r="U280">
        <v>0.95544823119535149</v>
      </c>
      <c r="V280">
        <v>406.790663</v>
      </c>
      <c r="W280">
        <v>255.106009</v>
      </c>
      <c r="X280">
        <v>262.000766</v>
      </c>
      <c r="Y280">
        <v>74463.375599999999</v>
      </c>
      <c r="Z280" s="226">
        <v>43.158774360000002</v>
      </c>
      <c r="AA280" s="226">
        <v>46.514056001999997</v>
      </c>
      <c r="AB280" s="226">
        <v>114.9218276</v>
      </c>
      <c r="AC280" s="226" t="s">
        <v>445</v>
      </c>
      <c r="AD280" s="226">
        <v>59.332339703999999</v>
      </c>
    </row>
    <row r="281" spans="1:30" x14ac:dyDescent="0.25">
      <c r="A281">
        <v>170129</v>
      </c>
      <c r="B281">
        <v>20032000</v>
      </c>
      <c r="C281" t="s">
        <v>460</v>
      </c>
      <c r="D281">
        <v>111167</v>
      </c>
      <c r="E281" t="s">
        <v>476</v>
      </c>
      <c r="F281">
        <v>34203085</v>
      </c>
      <c r="G281">
        <v>1.83</v>
      </c>
      <c r="H281">
        <v>5.8148254458260631</v>
      </c>
      <c r="I281">
        <v>-5.2067757267162067</v>
      </c>
      <c r="J281">
        <v>-7.897928255085529E-2</v>
      </c>
      <c r="K281">
        <v>-5.541809186540843</v>
      </c>
      <c r="L281">
        <v>5.8655930557408116</v>
      </c>
      <c r="M281">
        <v>34.409999847412109</v>
      </c>
      <c r="N281">
        <v>0.98882500012715657</v>
      </c>
      <c r="O281">
        <v>0.9329846751933194</v>
      </c>
      <c r="P281">
        <v>0.92255857156666921</v>
      </c>
      <c r="Q281">
        <v>0.98975625011656021</v>
      </c>
      <c r="R281">
        <v>0.96533690096206171</v>
      </c>
      <c r="S281">
        <v>0.95544823119535149</v>
      </c>
      <c r="T281">
        <v>0.92255857156666921</v>
      </c>
      <c r="U281">
        <v>0.95544823119535149</v>
      </c>
      <c r="V281">
        <v>406.790663</v>
      </c>
      <c r="W281">
        <v>255.106009</v>
      </c>
      <c r="X281">
        <v>262.000766</v>
      </c>
      <c r="Y281">
        <v>74463.375599999999</v>
      </c>
      <c r="Z281" s="226">
        <v>39.123860114999999</v>
      </c>
      <c r="AA281" s="226">
        <v>39.474170282999999</v>
      </c>
      <c r="AB281" s="226" t="s">
        <v>444</v>
      </c>
      <c r="AC281" s="226">
        <v>3059.4361628000001</v>
      </c>
      <c r="AD281" s="226">
        <v>42.615910309</v>
      </c>
    </row>
    <row r="282" spans="1:30" x14ac:dyDescent="0.25">
      <c r="A282">
        <v>170130</v>
      </c>
      <c r="B282">
        <v>20013000</v>
      </c>
      <c r="C282" t="s">
        <v>447</v>
      </c>
      <c r="D282">
        <v>111076</v>
      </c>
      <c r="E282" t="s">
        <v>478</v>
      </c>
      <c r="F282">
        <v>34203085</v>
      </c>
      <c r="G282">
        <v>1.83</v>
      </c>
      <c r="H282">
        <v>21.595444394719191</v>
      </c>
      <c r="I282">
        <v>-15.599389483675544</v>
      </c>
      <c r="J282">
        <v>2.344008497309745</v>
      </c>
      <c r="K282">
        <v>-20.70782751050259</v>
      </c>
      <c r="L282">
        <v>20.551096076966569</v>
      </c>
      <c r="M282">
        <v>59.040000915527344</v>
      </c>
      <c r="N282">
        <v>0.96829999923706056</v>
      </c>
      <c r="O282">
        <v>0.9329846751933194</v>
      </c>
      <c r="P282">
        <v>0.90340906027788037</v>
      </c>
      <c r="Q282">
        <v>0.97094166596730558</v>
      </c>
      <c r="R282">
        <v>0.96533690096206171</v>
      </c>
      <c r="S282">
        <v>0.9372858188398201</v>
      </c>
      <c r="T282">
        <v>0.90340906027788037</v>
      </c>
      <c r="U282">
        <v>0.9372858188398201</v>
      </c>
      <c r="V282">
        <v>406.790663</v>
      </c>
      <c r="W282">
        <v>255.106009</v>
      </c>
      <c r="X282">
        <v>262.000766</v>
      </c>
      <c r="Y282">
        <v>74463.375599999999</v>
      </c>
      <c r="Z282" s="226">
        <v>10.2142476</v>
      </c>
      <c r="AA282" s="226">
        <v>9.6719304150000003</v>
      </c>
      <c r="AB282" s="226" t="s">
        <v>444</v>
      </c>
      <c r="AC282" s="226" t="s">
        <v>445</v>
      </c>
      <c r="AD282" s="226">
        <v>10.430164061999999</v>
      </c>
    </row>
    <row r="283" spans="1:30" x14ac:dyDescent="0.25">
      <c r="A283">
        <v>170131</v>
      </c>
      <c r="B283">
        <v>20012000</v>
      </c>
      <c r="C283" t="s">
        <v>447</v>
      </c>
      <c r="D283">
        <v>111069</v>
      </c>
      <c r="E283" t="s">
        <v>478</v>
      </c>
      <c r="F283">
        <v>34203085</v>
      </c>
      <c r="G283">
        <v>1.83</v>
      </c>
      <c r="H283">
        <v>-0.90191527719630349</v>
      </c>
      <c r="I283">
        <v>5.86095698240368</v>
      </c>
      <c r="J283">
        <v>-9.4466488265702733</v>
      </c>
      <c r="K283">
        <v>4.1801920366458072</v>
      </c>
      <c r="L283">
        <v>9.0307960510810599</v>
      </c>
      <c r="M283">
        <v>59.040000915527344</v>
      </c>
      <c r="N283">
        <v>0.96829999923706056</v>
      </c>
      <c r="O283">
        <v>0.9329846751933194</v>
      </c>
      <c r="P283">
        <v>0.90340906027788037</v>
      </c>
      <c r="Q283">
        <v>0.97094166596730558</v>
      </c>
      <c r="R283">
        <v>0.96533690096206171</v>
      </c>
      <c r="S283">
        <v>0.9372858188398201</v>
      </c>
      <c r="T283">
        <v>0.90340906027788037</v>
      </c>
      <c r="U283">
        <v>0.9372858188398201</v>
      </c>
      <c r="V283">
        <v>406.790663</v>
      </c>
      <c r="W283">
        <v>255.106009</v>
      </c>
      <c r="X283">
        <v>262.000766</v>
      </c>
      <c r="Y283">
        <v>74463.375599999999</v>
      </c>
      <c r="Z283" s="226">
        <v>24.519907498999999</v>
      </c>
      <c r="AA283" s="226" t="s">
        <v>444</v>
      </c>
      <c r="AB283" s="226">
        <v>38.322090326999998</v>
      </c>
      <c r="AC283" s="226">
        <v>24.055855271999999</v>
      </c>
      <c r="AD283" s="226" t="s">
        <v>445</v>
      </c>
    </row>
    <row r="284" spans="1:30" x14ac:dyDescent="0.25">
      <c r="A284">
        <v>170132</v>
      </c>
      <c r="B284">
        <v>20002000</v>
      </c>
      <c r="C284" t="s">
        <v>447</v>
      </c>
      <c r="D284">
        <v>111010</v>
      </c>
      <c r="E284" t="s">
        <v>478</v>
      </c>
      <c r="F284">
        <v>34203085</v>
      </c>
      <c r="G284">
        <v>1.83</v>
      </c>
      <c r="H284">
        <v>-1.3030550824088123</v>
      </c>
      <c r="I284">
        <v>6.0160399979169163</v>
      </c>
      <c r="J284">
        <v>-9.5970962255579373</v>
      </c>
      <c r="K284">
        <v>3.8892171805991005</v>
      </c>
      <c r="L284">
        <v>9.0176546284472394</v>
      </c>
      <c r="M284">
        <v>59.040000915527344</v>
      </c>
      <c r="N284">
        <v>0.96829999923706056</v>
      </c>
      <c r="O284">
        <v>0.9329846751933194</v>
      </c>
      <c r="P284">
        <v>0.90340906027788037</v>
      </c>
      <c r="Q284">
        <v>0.97094166596730558</v>
      </c>
      <c r="R284">
        <v>0.96533690096206171</v>
      </c>
      <c r="S284">
        <v>0.9372858188398201</v>
      </c>
      <c r="T284">
        <v>0.90340906027788037</v>
      </c>
      <c r="U284">
        <v>0.9372858188398201</v>
      </c>
      <c r="V284">
        <v>406.790663</v>
      </c>
      <c r="W284">
        <v>255.106009</v>
      </c>
      <c r="X284">
        <v>262.000766</v>
      </c>
      <c r="Y284">
        <v>74463.375599999999</v>
      </c>
      <c r="Z284" s="226">
        <v>24.557097643999999</v>
      </c>
      <c r="AA284" s="226" t="s">
        <v>444</v>
      </c>
      <c r="AB284" s="226">
        <v>37.308435439999997</v>
      </c>
      <c r="AC284" s="226">
        <v>23.663071021</v>
      </c>
      <c r="AD284" s="226" t="s">
        <v>445</v>
      </c>
    </row>
    <row r="285" spans="1:30" x14ac:dyDescent="0.25">
      <c r="A285">
        <v>170133</v>
      </c>
      <c r="B285">
        <v>20001000</v>
      </c>
      <c r="C285" t="s">
        <v>447</v>
      </c>
      <c r="D285">
        <v>111005</v>
      </c>
      <c r="E285" t="s">
        <v>478</v>
      </c>
      <c r="F285">
        <v>34203085</v>
      </c>
      <c r="G285">
        <v>1.83</v>
      </c>
      <c r="H285">
        <v>18.14988010581683</v>
      </c>
      <c r="I285">
        <v>-5.5622191380870323</v>
      </c>
      <c r="J285">
        <v>7.5692517683965725</v>
      </c>
      <c r="K285">
        <v>-17.887880045226868</v>
      </c>
      <c r="L285">
        <v>15.858615842737253</v>
      </c>
      <c r="M285">
        <v>59.040000915527344</v>
      </c>
      <c r="N285">
        <v>0.96829999923706056</v>
      </c>
      <c r="O285">
        <v>0.9329846751933194</v>
      </c>
      <c r="P285">
        <v>0.90340906027788037</v>
      </c>
      <c r="Q285">
        <v>0.97094166596730558</v>
      </c>
      <c r="R285">
        <v>0.96533690096206171</v>
      </c>
      <c r="S285">
        <v>0.9372858188398201</v>
      </c>
      <c r="T285">
        <v>0.90340906027788037</v>
      </c>
      <c r="U285">
        <v>0.9372858188398201</v>
      </c>
      <c r="V285">
        <v>406.790663</v>
      </c>
      <c r="W285">
        <v>255.106009</v>
      </c>
      <c r="X285">
        <v>262.000766</v>
      </c>
      <c r="Y285">
        <v>74463.375599999999</v>
      </c>
      <c r="Z285" s="226">
        <v>13.532483928</v>
      </c>
      <c r="AA285" s="226">
        <v>11.697884422</v>
      </c>
      <c r="AB285" s="226" t="s">
        <v>444</v>
      </c>
      <c r="AC285" s="226" t="s">
        <v>445</v>
      </c>
      <c r="AD285" s="226">
        <v>12.232080335999999</v>
      </c>
    </row>
    <row r="286" spans="1:30" x14ac:dyDescent="0.25">
      <c r="A286">
        <v>170134</v>
      </c>
      <c r="B286">
        <v>20006000</v>
      </c>
      <c r="C286" t="s">
        <v>447</v>
      </c>
      <c r="D286">
        <v>111032</v>
      </c>
      <c r="E286" t="s">
        <v>478</v>
      </c>
      <c r="F286">
        <v>34203085</v>
      </c>
      <c r="G286">
        <v>1.83</v>
      </c>
      <c r="H286">
        <v>3.8795037472230662</v>
      </c>
      <c r="I286">
        <v>6.1831106378880989</v>
      </c>
      <c r="J286">
        <v>-5.6795741836840312</v>
      </c>
      <c r="K286">
        <v>2.0774532872378542</v>
      </c>
      <c r="L286">
        <v>8.3303948266994716</v>
      </c>
      <c r="M286">
        <v>59.040000915527344</v>
      </c>
      <c r="N286">
        <v>0.96829999923706056</v>
      </c>
      <c r="O286">
        <v>0.9329846751933194</v>
      </c>
      <c r="P286">
        <v>0.90340906027788037</v>
      </c>
      <c r="Q286">
        <v>0.97094166596730558</v>
      </c>
      <c r="R286">
        <v>0.96533690096206171</v>
      </c>
      <c r="S286">
        <v>0.9372858188398201</v>
      </c>
      <c r="T286">
        <v>0.90340906027788037</v>
      </c>
      <c r="U286">
        <v>0.9372858188398201</v>
      </c>
      <c r="V286">
        <v>406.790663</v>
      </c>
      <c r="W286">
        <v>255.106009</v>
      </c>
      <c r="X286">
        <v>262.000766</v>
      </c>
      <c r="Y286">
        <v>74463.375599999999</v>
      </c>
      <c r="Z286" s="226">
        <v>26.665565037</v>
      </c>
      <c r="AA286" s="226">
        <v>58.405814475</v>
      </c>
      <c r="AB286" s="226">
        <v>36.273322985999997</v>
      </c>
      <c r="AC286" s="226">
        <v>40.674579493000003</v>
      </c>
      <c r="AD286" s="226" t="s">
        <v>445</v>
      </c>
    </row>
    <row r="287" spans="1:30" x14ac:dyDescent="0.25">
      <c r="A287">
        <v>170135</v>
      </c>
      <c r="B287">
        <v>20005000</v>
      </c>
      <c r="C287" t="s">
        <v>447</v>
      </c>
      <c r="D287">
        <v>111027</v>
      </c>
      <c r="E287" t="s">
        <v>478</v>
      </c>
      <c r="F287">
        <v>34203085</v>
      </c>
      <c r="G287">
        <v>1.83</v>
      </c>
      <c r="H287">
        <v>19.084474694800868</v>
      </c>
      <c r="I287">
        <v>-5.0599473036788121</v>
      </c>
      <c r="J287">
        <v>9.1324215802690532</v>
      </c>
      <c r="K287">
        <v>-19.136412647507164</v>
      </c>
      <c r="L287">
        <v>17.178994154641103</v>
      </c>
      <c r="M287">
        <v>59.040000915527344</v>
      </c>
      <c r="N287">
        <v>0.96829999923706056</v>
      </c>
      <c r="O287">
        <v>0.9329846751933194</v>
      </c>
      <c r="P287">
        <v>0.90340906027788037</v>
      </c>
      <c r="Q287">
        <v>0.97094166596730558</v>
      </c>
      <c r="R287">
        <v>0.96533690096206171</v>
      </c>
      <c r="S287">
        <v>0.9372858188398201</v>
      </c>
      <c r="T287">
        <v>0.90340906027788037</v>
      </c>
      <c r="U287">
        <v>0.9372858188398201</v>
      </c>
      <c r="V287">
        <v>406.790663</v>
      </c>
      <c r="W287">
        <v>255.106009</v>
      </c>
      <c r="X287">
        <v>262.000766</v>
      </c>
      <c r="Y287">
        <v>74463.375599999999</v>
      </c>
      <c r="Z287" s="226">
        <v>12.415516519000001</v>
      </c>
      <c r="AA287" s="226">
        <v>11.076050483</v>
      </c>
      <c r="AB287" s="226" t="s">
        <v>444</v>
      </c>
      <c r="AC287" s="226" t="s">
        <v>445</v>
      </c>
      <c r="AD287" s="226">
        <v>11.36876891</v>
      </c>
    </row>
    <row r="288" spans="1:30" x14ac:dyDescent="0.25">
      <c r="A288">
        <v>170136</v>
      </c>
      <c r="B288">
        <v>20010000</v>
      </c>
      <c r="C288" t="s">
        <v>447</v>
      </c>
      <c r="D288">
        <v>111058</v>
      </c>
      <c r="E288" t="s">
        <v>478</v>
      </c>
      <c r="F288">
        <v>34203085</v>
      </c>
      <c r="G288">
        <v>1.83</v>
      </c>
      <c r="H288">
        <v>-2.1274608464622196</v>
      </c>
      <c r="I288">
        <v>1.7852370494110334</v>
      </c>
      <c r="J288">
        <v>-7.5714865764026733</v>
      </c>
      <c r="K288">
        <v>-5.515936376858642</v>
      </c>
      <c r="L288">
        <v>6.7638788682066533</v>
      </c>
      <c r="M288">
        <v>59.040000915527344</v>
      </c>
      <c r="N288">
        <v>0.96829999923706056</v>
      </c>
      <c r="O288">
        <v>0.9329846751933194</v>
      </c>
      <c r="P288">
        <v>0.90340906027788037</v>
      </c>
      <c r="Q288">
        <v>0.97094166596730558</v>
      </c>
      <c r="R288">
        <v>0.96533690096206171</v>
      </c>
      <c r="S288">
        <v>0.9372858188398201</v>
      </c>
      <c r="T288">
        <v>0.90340906027788037</v>
      </c>
      <c r="U288">
        <v>0.9372858188398201</v>
      </c>
      <c r="V288">
        <v>406.790663</v>
      </c>
      <c r="W288">
        <v>255.106009</v>
      </c>
      <c r="X288">
        <v>262.000766</v>
      </c>
      <c r="Y288">
        <v>74463.375599999999</v>
      </c>
      <c r="Z288" s="226">
        <v>33.072916495000001</v>
      </c>
      <c r="AA288" s="226" t="s">
        <v>444</v>
      </c>
      <c r="AB288" s="226">
        <v>128.09494565</v>
      </c>
      <c r="AC288" s="226">
        <v>30.261214481</v>
      </c>
      <c r="AD288" s="226">
        <v>41.910912967999998</v>
      </c>
    </row>
    <row r="289" spans="1:30" x14ac:dyDescent="0.25">
      <c r="A289">
        <v>170137</v>
      </c>
      <c r="B289">
        <v>20009000</v>
      </c>
      <c r="C289" t="s">
        <v>447</v>
      </c>
      <c r="D289">
        <v>111051</v>
      </c>
      <c r="E289" t="s">
        <v>478</v>
      </c>
      <c r="F289">
        <v>34203085</v>
      </c>
      <c r="G289">
        <v>1.83</v>
      </c>
      <c r="H289">
        <v>12.098782575138012</v>
      </c>
      <c r="I289">
        <v>-5.4337378505936185</v>
      </c>
      <c r="J289">
        <v>2.6142092772920105</v>
      </c>
      <c r="K289">
        <v>-11.672139506918661</v>
      </c>
      <c r="L289">
        <v>11.026608723821788</v>
      </c>
      <c r="M289">
        <v>59.040000915527344</v>
      </c>
      <c r="N289">
        <v>0.96829999923706056</v>
      </c>
      <c r="O289">
        <v>0.9329846751933194</v>
      </c>
      <c r="P289">
        <v>0.90340906027788037</v>
      </c>
      <c r="Q289">
        <v>0.97094166596730558</v>
      </c>
      <c r="R289">
        <v>0.96533690096206171</v>
      </c>
      <c r="S289">
        <v>0.9372858188398201</v>
      </c>
      <c r="T289">
        <v>0.90340906027788037</v>
      </c>
      <c r="U289">
        <v>0.9372858188398201</v>
      </c>
      <c r="V289">
        <v>406.790663</v>
      </c>
      <c r="W289">
        <v>255.106009</v>
      </c>
      <c r="X289">
        <v>262.000766</v>
      </c>
      <c r="Y289">
        <v>74463.375599999999</v>
      </c>
      <c r="Z289" s="226">
        <v>19.900812355999999</v>
      </c>
      <c r="AA289" s="226">
        <v>18.048617364999998</v>
      </c>
      <c r="AB289" s="226" t="s">
        <v>444</v>
      </c>
      <c r="AC289" s="226" t="s">
        <v>445</v>
      </c>
      <c r="AD289" s="226">
        <v>19.278532969</v>
      </c>
    </row>
    <row r="290" spans="1:30" x14ac:dyDescent="0.25">
      <c r="A290">
        <v>170138</v>
      </c>
      <c r="B290">
        <v>20092000</v>
      </c>
      <c r="C290" t="s">
        <v>447</v>
      </c>
      <c r="D290">
        <v>111223</v>
      </c>
      <c r="E290" t="s">
        <v>478</v>
      </c>
      <c r="F290">
        <v>34203085</v>
      </c>
      <c r="G290">
        <v>1.83</v>
      </c>
      <c r="H290">
        <v>5.0225553938226213</v>
      </c>
      <c r="I290">
        <v>-4.1994673864546899</v>
      </c>
      <c r="J290">
        <v>-3.7043939070092722</v>
      </c>
      <c r="K290">
        <v>-6.1918852802003306</v>
      </c>
      <c r="L290">
        <v>7.588750196026365</v>
      </c>
      <c r="M290">
        <v>59.040000915527344</v>
      </c>
      <c r="N290">
        <v>0.96829999923706056</v>
      </c>
      <c r="O290">
        <v>0.9329846751933194</v>
      </c>
      <c r="P290">
        <v>0.90340906027788037</v>
      </c>
      <c r="Q290">
        <v>0.97094166596730558</v>
      </c>
      <c r="R290">
        <v>0.96533690096206171</v>
      </c>
      <c r="S290">
        <v>0.9372858188398201</v>
      </c>
      <c r="T290">
        <v>0.90340906027788037</v>
      </c>
      <c r="U290">
        <v>0.9372858188398201</v>
      </c>
      <c r="V290">
        <v>406.790663</v>
      </c>
      <c r="W290">
        <v>255.106009</v>
      </c>
      <c r="X290">
        <v>262.000766</v>
      </c>
      <c r="Y290">
        <v>74463.375599999999</v>
      </c>
      <c r="Z290" s="226">
        <v>29.369306394999999</v>
      </c>
      <c r="AA290" s="226">
        <v>44.886020520000002</v>
      </c>
      <c r="AB290" s="226" t="s">
        <v>444</v>
      </c>
      <c r="AC290" s="226">
        <v>62.895436539999999</v>
      </c>
      <c r="AD290" s="226">
        <v>37.226461747000002</v>
      </c>
    </row>
    <row r="291" spans="1:30" x14ac:dyDescent="0.25">
      <c r="A291">
        <v>170139</v>
      </c>
      <c r="B291">
        <v>21001000</v>
      </c>
      <c r="C291" t="s">
        <v>447</v>
      </c>
      <c r="D291">
        <v>111235</v>
      </c>
      <c r="E291" t="s">
        <v>478</v>
      </c>
      <c r="F291">
        <v>34203085</v>
      </c>
      <c r="G291">
        <v>1.83</v>
      </c>
      <c r="H291">
        <v>7.2063671108037264</v>
      </c>
      <c r="I291">
        <v>-6.2605658806337878</v>
      </c>
      <c r="J291">
        <v>-1.3042572960794052</v>
      </c>
      <c r="K291">
        <v>-7.135437063811799</v>
      </c>
      <c r="L291">
        <v>7.939773555638042</v>
      </c>
      <c r="M291">
        <v>59.040000915527344</v>
      </c>
      <c r="N291">
        <v>0.96829999923706056</v>
      </c>
      <c r="O291">
        <v>0.9329846751933194</v>
      </c>
      <c r="P291">
        <v>0.90340906027788037</v>
      </c>
      <c r="Q291">
        <v>0.97094166596730558</v>
      </c>
      <c r="R291">
        <v>0.96533690096206171</v>
      </c>
      <c r="S291">
        <v>0.9372858188398201</v>
      </c>
      <c r="T291">
        <v>0.90340906027788037</v>
      </c>
      <c r="U291">
        <v>0.9372858188398201</v>
      </c>
      <c r="V291">
        <v>406.790663</v>
      </c>
      <c r="W291">
        <v>255.106009</v>
      </c>
      <c r="X291">
        <v>262.000766</v>
      </c>
      <c r="Y291">
        <v>74463.375599999999</v>
      </c>
      <c r="Z291" s="226">
        <v>28.026656522</v>
      </c>
      <c r="AA291" s="226">
        <v>30.980757615999998</v>
      </c>
      <c r="AB291" s="226" t="s">
        <v>444</v>
      </c>
      <c r="AC291" s="226">
        <v>180.47789283</v>
      </c>
      <c r="AD291" s="226">
        <v>32.171600238000003</v>
      </c>
    </row>
    <row r="292" spans="1:30" x14ac:dyDescent="0.25">
      <c r="A292">
        <v>170140</v>
      </c>
      <c r="B292">
        <v>26001000</v>
      </c>
      <c r="C292" t="s">
        <v>447</v>
      </c>
      <c r="D292">
        <v>111253</v>
      </c>
      <c r="E292" t="s">
        <v>478</v>
      </c>
      <c r="F292">
        <v>34203085</v>
      </c>
      <c r="G292">
        <v>1.83</v>
      </c>
      <c r="H292">
        <v>7.1257270754066644</v>
      </c>
      <c r="I292">
        <v>-6.0888119109077037</v>
      </c>
      <c r="J292">
        <v>-1.0293670948389009</v>
      </c>
      <c r="K292">
        <v>-6.9094416603239006</v>
      </c>
      <c r="L292">
        <v>7.6928284669884901</v>
      </c>
      <c r="M292">
        <v>59.040000915527344</v>
      </c>
      <c r="N292">
        <v>0.96829999923706056</v>
      </c>
      <c r="O292">
        <v>0.9329846751933194</v>
      </c>
      <c r="P292">
        <v>0.90340906027788037</v>
      </c>
      <c r="Q292">
        <v>0.97094166596730558</v>
      </c>
      <c r="R292">
        <v>0.96533690096206171</v>
      </c>
      <c r="S292">
        <v>0.9372858188398201</v>
      </c>
      <c r="T292">
        <v>0.90340906027788037</v>
      </c>
      <c r="U292">
        <v>0.9372858188398201</v>
      </c>
      <c r="V292">
        <v>406.790663</v>
      </c>
      <c r="W292">
        <v>255.106009</v>
      </c>
      <c r="X292">
        <v>262.000766</v>
      </c>
      <c r="Y292">
        <v>74463.375599999999</v>
      </c>
      <c r="Z292" s="226">
        <v>28.958432174999999</v>
      </c>
      <c r="AA292" s="226">
        <v>31.342675691</v>
      </c>
      <c r="AB292" s="226" t="s">
        <v>444</v>
      </c>
      <c r="AC292" s="226">
        <v>228.9411619</v>
      </c>
      <c r="AD292" s="226">
        <v>33.256583591000002</v>
      </c>
    </row>
    <row r="293" spans="1:30" x14ac:dyDescent="0.25">
      <c r="A293">
        <v>170141</v>
      </c>
      <c r="B293">
        <v>21002000</v>
      </c>
      <c r="C293" t="s">
        <v>447</v>
      </c>
      <c r="D293">
        <v>111241</v>
      </c>
      <c r="E293" t="s">
        <v>478</v>
      </c>
      <c r="F293">
        <v>34203085</v>
      </c>
      <c r="G293">
        <v>1.83</v>
      </c>
      <c r="H293">
        <v>4.5718609385798095</v>
      </c>
      <c r="I293">
        <v>-3.5393208941841023</v>
      </c>
      <c r="J293">
        <v>-0.72627569714876783</v>
      </c>
      <c r="K293">
        <v>-4.5813284092102329</v>
      </c>
      <c r="L293">
        <v>4.9749749378479153</v>
      </c>
      <c r="M293">
        <v>59.040000915527344</v>
      </c>
      <c r="N293">
        <v>0.96829999923706056</v>
      </c>
      <c r="O293">
        <v>0.9329846751933194</v>
      </c>
      <c r="P293">
        <v>0.90340906027788037</v>
      </c>
      <c r="Q293">
        <v>0.97094166596730558</v>
      </c>
      <c r="R293">
        <v>0.96533690096206171</v>
      </c>
      <c r="S293">
        <v>0.9372858188398201</v>
      </c>
      <c r="T293">
        <v>0.90340906027788037</v>
      </c>
      <c r="U293">
        <v>0.9372858188398201</v>
      </c>
      <c r="V293">
        <v>406.790663</v>
      </c>
      <c r="W293">
        <v>255.106009</v>
      </c>
      <c r="X293">
        <v>262.000766</v>
      </c>
      <c r="Y293">
        <v>74463.375599999999</v>
      </c>
      <c r="Z293" s="226">
        <v>45.324872534999997</v>
      </c>
      <c r="AA293" s="226">
        <v>49.409468476000001</v>
      </c>
      <c r="AB293" s="226" t="s">
        <v>444</v>
      </c>
      <c r="AC293" s="226">
        <v>324.90084831000001</v>
      </c>
      <c r="AD293" s="226">
        <v>50.664898182999998</v>
      </c>
    </row>
    <row r="294" spans="1:30" x14ac:dyDescent="0.25">
      <c r="A294">
        <v>170142</v>
      </c>
      <c r="B294">
        <v>20050006</v>
      </c>
      <c r="C294" t="s">
        <v>447</v>
      </c>
      <c r="D294">
        <v>111191</v>
      </c>
      <c r="E294" t="s">
        <v>478</v>
      </c>
      <c r="F294">
        <v>34203085</v>
      </c>
      <c r="G294">
        <v>1.83</v>
      </c>
      <c r="H294">
        <v>8.5125596975232511</v>
      </c>
      <c r="I294">
        <v>-6.9650877372866891</v>
      </c>
      <c r="J294">
        <v>-3.2704845789772827</v>
      </c>
      <c r="K294">
        <v>-9.457697260184986</v>
      </c>
      <c r="L294">
        <v>10.538906578263608</v>
      </c>
      <c r="M294">
        <v>59.040000915527344</v>
      </c>
      <c r="N294">
        <v>0.96829999923706056</v>
      </c>
      <c r="O294">
        <v>0.9329846751933194</v>
      </c>
      <c r="P294">
        <v>0.90340906027788037</v>
      </c>
      <c r="Q294">
        <v>0.97094166596730558</v>
      </c>
      <c r="R294">
        <v>0.96533690096206171</v>
      </c>
      <c r="S294">
        <v>0.9372858188398201</v>
      </c>
      <c r="T294">
        <v>0.90340906027788037</v>
      </c>
      <c r="U294">
        <v>0.9372858188398201</v>
      </c>
      <c r="V294">
        <v>406.790663</v>
      </c>
      <c r="W294">
        <v>255.106009</v>
      </c>
      <c r="X294">
        <v>262.000766</v>
      </c>
      <c r="Y294">
        <v>74463.375599999999</v>
      </c>
      <c r="Z294" s="226">
        <v>20.868025696</v>
      </c>
      <c r="AA294" s="226">
        <v>26.073534641999998</v>
      </c>
      <c r="AB294" s="226" t="s">
        <v>444</v>
      </c>
      <c r="AC294" s="226">
        <v>71.372720337999993</v>
      </c>
      <c r="AD294" s="226">
        <v>24.026585149999999</v>
      </c>
    </row>
    <row r="295" spans="1:30" x14ac:dyDescent="0.25">
      <c r="A295">
        <v>170143</v>
      </c>
      <c r="B295">
        <v>26002000</v>
      </c>
      <c r="C295" t="s">
        <v>447</v>
      </c>
      <c r="D295">
        <v>111259</v>
      </c>
      <c r="E295" t="s">
        <v>478</v>
      </c>
      <c r="F295">
        <v>34203085</v>
      </c>
      <c r="G295">
        <v>1.83</v>
      </c>
      <c r="H295">
        <v>4.3369762687334621</v>
      </c>
      <c r="I295">
        <v>-3.4068682261400887</v>
      </c>
      <c r="J295">
        <v>-0.53063047960176801</v>
      </c>
      <c r="K295">
        <v>-4.1600235949411264</v>
      </c>
      <c r="L295">
        <v>4.6252004839360739</v>
      </c>
      <c r="M295">
        <v>59.040000915527344</v>
      </c>
      <c r="N295">
        <v>0.96829999923706056</v>
      </c>
      <c r="O295">
        <v>0.9329846751933194</v>
      </c>
      <c r="P295">
        <v>0.90340906027788037</v>
      </c>
      <c r="Q295">
        <v>0.97094166596730558</v>
      </c>
      <c r="R295">
        <v>0.96533690096206171</v>
      </c>
      <c r="S295">
        <v>0.9372858188398201</v>
      </c>
      <c r="T295">
        <v>0.90340906027788037</v>
      </c>
      <c r="U295">
        <v>0.9372858188398201</v>
      </c>
      <c r="V295">
        <v>406.790663</v>
      </c>
      <c r="W295">
        <v>255.106009</v>
      </c>
      <c r="X295">
        <v>262.000766</v>
      </c>
      <c r="Y295">
        <v>74463.375599999999</v>
      </c>
      <c r="Z295" s="226">
        <v>48.828127594000001</v>
      </c>
      <c r="AA295" s="226">
        <v>52.139575958000002</v>
      </c>
      <c r="AB295" s="226" t="s">
        <v>444</v>
      </c>
      <c r="AC295" s="226">
        <v>445.06157185000001</v>
      </c>
      <c r="AD295" s="226">
        <v>55.897241182000002</v>
      </c>
    </row>
    <row r="296" spans="1:30" x14ac:dyDescent="0.25">
      <c r="A296">
        <v>170144</v>
      </c>
      <c r="B296">
        <v>20024000</v>
      </c>
      <c r="C296" t="s">
        <v>447</v>
      </c>
      <c r="D296">
        <v>111131</v>
      </c>
      <c r="E296" t="s">
        <v>478</v>
      </c>
      <c r="F296">
        <v>34203085</v>
      </c>
      <c r="G296">
        <v>1.83</v>
      </c>
      <c r="H296">
        <v>9.1202241494845069</v>
      </c>
      <c r="I296">
        <v>-8.1879035151543462</v>
      </c>
      <c r="J296">
        <v>-6.0491261502421816</v>
      </c>
      <c r="K296">
        <v>-11.498180863286988</v>
      </c>
      <c r="L296">
        <v>13.227113420730714</v>
      </c>
      <c r="M296">
        <v>59.040000915527344</v>
      </c>
      <c r="N296">
        <v>0.96829999923706056</v>
      </c>
      <c r="O296">
        <v>0.9329846751933194</v>
      </c>
      <c r="P296">
        <v>0.90340906027788037</v>
      </c>
      <c r="Q296">
        <v>0.97094166596730558</v>
      </c>
      <c r="R296">
        <v>0.96533690096206171</v>
      </c>
      <c r="S296">
        <v>0.9372858188398201</v>
      </c>
      <c r="T296">
        <v>0.90340906027788037</v>
      </c>
      <c r="U296">
        <v>0.9372858188398201</v>
      </c>
      <c r="V296">
        <v>406.790663</v>
      </c>
      <c r="W296">
        <v>255.106009</v>
      </c>
      <c r="X296">
        <v>262.000766</v>
      </c>
      <c r="Y296">
        <v>74463.375599999999</v>
      </c>
      <c r="Z296" s="226">
        <v>16.423686674999999</v>
      </c>
      <c r="AA296" s="226">
        <v>24.269672772</v>
      </c>
      <c r="AB296" s="226" t="s">
        <v>444</v>
      </c>
      <c r="AC296" s="226">
        <v>38.128604682000002</v>
      </c>
      <c r="AD296" s="226">
        <v>19.585331593999999</v>
      </c>
    </row>
    <row r="297" spans="1:30" x14ac:dyDescent="0.25">
      <c r="A297">
        <v>170145</v>
      </c>
      <c r="B297">
        <v>20022000</v>
      </c>
      <c r="C297" t="s">
        <v>447</v>
      </c>
      <c r="D297">
        <v>111124</v>
      </c>
      <c r="E297" t="s">
        <v>478</v>
      </c>
      <c r="F297">
        <v>34203085</v>
      </c>
      <c r="G297">
        <v>1.83</v>
      </c>
      <c r="H297">
        <v>3.2119916797270265</v>
      </c>
      <c r="I297">
        <v>-1.4922618408749249</v>
      </c>
      <c r="J297">
        <v>0.54025406377895346</v>
      </c>
      <c r="K297">
        <v>-4.9438617194960166</v>
      </c>
      <c r="L297">
        <v>4.3929063414321146</v>
      </c>
      <c r="M297">
        <v>59.040000915527344</v>
      </c>
      <c r="N297">
        <v>0.96829999923706056</v>
      </c>
      <c r="O297">
        <v>0.9329846751933194</v>
      </c>
      <c r="P297">
        <v>0.90340906027788037</v>
      </c>
      <c r="Q297">
        <v>0.97094166596730558</v>
      </c>
      <c r="R297">
        <v>0.96533690096206171</v>
      </c>
      <c r="S297">
        <v>0.9372858188398201</v>
      </c>
      <c r="T297">
        <v>0.90340906027788037</v>
      </c>
      <c r="U297">
        <v>0.9372858188398201</v>
      </c>
      <c r="V297">
        <v>406.790663</v>
      </c>
      <c r="W297">
        <v>255.106009</v>
      </c>
      <c r="X297">
        <v>262.000766</v>
      </c>
      <c r="Y297">
        <v>74463.375599999999</v>
      </c>
      <c r="Z297" s="226">
        <v>51.463007847</v>
      </c>
      <c r="AA297" s="226">
        <v>70.751456056999999</v>
      </c>
      <c r="AB297" s="226" t="s">
        <v>444</v>
      </c>
      <c r="AC297" s="226" t="s">
        <v>445</v>
      </c>
      <c r="AD297" s="226">
        <v>46.876311927000003</v>
      </c>
    </row>
    <row r="298" spans="1:30" x14ac:dyDescent="0.25">
      <c r="A298">
        <v>170146</v>
      </c>
      <c r="B298">
        <v>20026000</v>
      </c>
      <c r="C298" t="s">
        <v>447</v>
      </c>
      <c r="D298">
        <v>111139</v>
      </c>
      <c r="E298" t="s">
        <v>478</v>
      </c>
      <c r="F298">
        <v>34203085</v>
      </c>
      <c r="G298">
        <v>1.83</v>
      </c>
      <c r="H298">
        <v>11.631693146714909</v>
      </c>
      <c r="I298">
        <v>6.3677242132671914</v>
      </c>
      <c r="J298">
        <v>6.7026338076796428</v>
      </c>
      <c r="K298">
        <v>-7.9819375709827192</v>
      </c>
      <c r="L298">
        <v>12.454363239741244</v>
      </c>
      <c r="M298">
        <v>59.040000915527344</v>
      </c>
      <c r="N298">
        <v>0.96829999923706056</v>
      </c>
      <c r="O298">
        <v>0.9329846751933194</v>
      </c>
      <c r="P298">
        <v>0.90340906027788037</v>
      </c>
      <c r="Q298">
        <v>0.97094166596730558</v>
      </c>
      <c r="R298">
        <v>0.96533690096206171</v>
      </c>
      <c r="S298">
        <v>0.9372858188398201</v>
      </c>
      <c r="T298">
        <v>0.90340906027788037</v>
      </c>
      <c r="U298">
        <v>0.9372858188398201</v>
      </c>
      <c r="V298">
        <v>406.790663</v>
      </c>
      <c r="W298">
        <v>255.106009</v>
      </c>
      <c r="X298">
        <v>262.000766</v>
      </c>
      <c r="Y298">
        <v>74463.375599999999</v>
      </c>
      <c r="Z298" s="226">
        <v>17.504766194999998</v>
      </c>
      <c r="AA298" s="226">
        <v>18.813545367</v>
      </c>
      <c r="AB298" s="226">
        <v>35.192691791000001</v>
      </c>
      <c r="AC298" s="226" t="s">
        <v>445</v>
      </c>
      <c r="AD298" s="226">
        <v>28.653685423999999</v>
      </c>
    </row>
    <row r="299" spans="1:30" x14ac:dyDescent="0.25">
      <c r="A299">
        <v>170147</v>
      </c>
      <c r="B299">
        <v>20028000</v>
      </c>
      <c r="C299" t="s">
        <v>447</v>
      </c>
      <c r="D299">
        <v>111146</v>
      </c>
      <c r="E299" t="s">
        <v>478</v>
      </c>
      <c r="F299">
        <v>34203085</v>
      </c>
      <c r="G299">
        <v>1.83</v>
      </c>
      <c r="H299">
        <v>9.6544188800176656</v>
      </c>
      <c r="I299">
        <v>2.8672500840973911</v>
      </c>
      <c r="J299">
        <v>8.949248418266798</v>
      </c>
      <c r="K299">
        <v>-9.4247163250410804</v>
      </c>
      <c r="L299">
        <v>11.138713458230921</v>
      </c>
      <c r="M299">
        <v>59.040000915527344</v>
      </c>
      <c r="N299">
        <v>0.96829999923706056</v>
      </c>
      <c r="O299">
        <v>0.9329846751933194</v>
      </c>
      <c r="P299">
        <v>0.90340906027788037</v>
      </c>
      <c r="Q299">
        <v>0.97094166596730558</v>
      </c>
      <c r="R299">
        <v>0.96533690096206171</v>
      </c>
      <c r="S299">
        <v>0.9372858188398201</v>
      </c>
      <c r="T299">
        <v>0.90340906027788037</v>
      </c>
      <c r="U299">
        <v>0.9372858188398201</v>
      </c>
      <c r="V299">
        <v>406.790663</v>
      </c>
      <c r="W299">
        <v>255.106009</v>
      </c>
      <c r="X299">
        <v>262.000766</v>
      </c>
      <c r="Y299">
        <v>74463.375599999999</v>
      </c>
      <c r="Z299" s="226">
        <v>19.690457720000001</v>
      </c>
      <c r="AA299" s="226">
        <v>22.871460594999999</v>
      </c>
      <c r="AB299" s="226">
        <v>79.378436864999998</v>
      </c>
      <c r="AC299" s="226" t="s">
        <v>445</v>
      </c>
      <c r="AD299" s="226">
        <v>24.114163401999999</v>
      </c>
    </row>
    <row r="300" spans="1:30" x14ac:dyDescent="0.25">
      <c r="A300">
        <v>170148</v>
      </c>
      <c r="B300">
        <v>20030000</v>
      </c>
      <c r="C300" t="s">
        <v>447</v>
      </c>
      <c r="D300">
        <v>111153</v>
      </c>
      <c r="E300" t="s">
        <v>478</v>
      </c>
      <c r="F300">
        <v>34203085</v>
      </c>
      <c r="G300">
        <v>1.83</v>
      </c>
      <c r="H300">
        <v>12.088971303007749</v>
      </c>
      <c r="I300">
        <v>-5.3062277765539969</v>
      </c>
      <c r="J300">
        <v>2.7282588565011441</v>
      </c>
      <c r="K300">
        <v>-11.674814540908113</v>
      </c>
      <c r="L300">
        <v>10.982028120392163</v>
      </c>
      <c r="M300">
        <v>59.040000915527344</v>
      </c>
      <c r="N300">
        <v>0.96829999923706056</v>
      </c>
      <c r="O300">
        <v>0.9329846751933194</v>
      </c>
      <c r="P300">
        <v>0.90340906027788037</v>
      </c>
      <c r="Q300">
        <v>0.97094166596730558</v>
      </c>
      <c r="R300">
        <v>0.96533690096206171</v>
      </c>
      <c r="S300">
        <v>0.9372858188398201</v>
      </c>
      <c r="T300">
        <v>0.90340906027788037</v>
      </c>
      <c r="U300">
        <v>0.9372858188398201</v>
      </c>
      <c r="V300">
        <v>406.790663</v>
      </c>
      <c r="W300">
        <v>255.106009</v>
      </c>
      <c r="X300">
        <v>262.000766</v>
      </c>
      <c r="Y300">
        <v>74463.375599999999</v>
      </c>
      <c r="Z300" s="226">
        <v>19.985657414999999</v>
      </c>
      <c r="AA300" s="226">
        <v>18.064077007000002</v>
      </c>
      <c r="AB300" s="226" t="s">
        <v>444</v>
      </c>
      <c r="AC300" s="226" t="s">
        <v>445</v>
      </c>
      <c r="AD300" s="226">
        <v>19.273886576999999</v>
      </c>
    </row>
    <row r="301" spans="1:30" x14ac:dyDescent="0.25">
      <c r="A301">
        <v>170149</v>
      </c>
      <c r="B301">
        <v>20031000</v>
      </c>
      <c r="C301" t="s">
        <v>447</v>
      </c>
      <c r="D301">
        <v>111160</v>
      </c>
      <c r="E301" t="s">
        <v>478</v>
      </c>
      <c r="F301">
        <v>34203085</v>
      </c>
      <c r="G301">
        <v>1.83</v>
      </c>
      <c r="H301">
        <v>-2.1651408649096666</v>
      </c>
      <c r="I301">
        <v>1.7781788981285109</v>
      </c>
      <c r="J301">
        <v>-7.2515670509386174</v>
      </c>
      <c r="K301">
        <v>-5.1677818176943493</v>
      </c>
      <c r="L301">
        <v>6.4480166086223907</v>
      </c>
      <c r="M301">
        <v>59.040000915527344</v>
      </c>
      <c r="N301">
        <v>0.96829999923706056</v>
      </c>
      <c r="O301">
        <v>0.9329846751933194</v>
      </c>
      <c r="P301">
        <v>0.90340906027788037</v>
      </c>
      <c r="Q301">
        <v>0.97094166596730558</v>
      </c>
      <c r="R301">
        <v>0.96533690096206171</v>
      </c>
      <c r="S301">
        <v>0.9372858188398201</v>
      </c>
      <c r="T301">
        <v>0.90340906027788037</v>
      </c>
      <c r="U301">
        <v>0.9372858188398201</v>
      </c>
      <c r="V301">
        <v>406.790663</v>
      </c>
      <c r="W301">
        <v>255.106009</v>
      </c>
      <c r="X301">
        <v>262.000766</v>
      </c>
      <c r="Y301">
        <v>74463.375599999999</v>
      </c>
      <c r="Z301" s="226">
        <v>34.742010893</v>
      </c>
      <c r="AA301" s="226" t="s">
        <v>444</v>
      </c>
      <c r="AB301" s="226">
        <v>128.60736409</v>
      </c>
      <c r="AC301" s="226">
        <v>31.640374714</v>
      </c>
      <c r="AD301" s="226">
        <v>44.801830293000002</v>
      </c>
    </row>
    <row r="302" spans="1:30" x14ac:dyDescent="0.25">
      <c r="A302">
        <v>170150</v>
      </c>
      <c r="B302">
        <v>20052006</v>
      </c>
      <c r="C302" t="s">
        <v>447</v>
      </c>
      <c r="D302">
        <v>111197</v>
      </c>
      <c r="E302" t="s">
        <v>478</v>
      </c>
      <c r="F302">
        <v>34203085</v>
      </c>
      <c r="G302">
        <v>1.83</v>
      </c>
      <c r="H302">
        <v>7.4785750168079375</v>
      </c>
      <c r="I302">
        <v>2.4132344340197625</v>
      </c>
      <c r="J302">
        <v>6.8155840734242155</v>
      </c>
      <c r="K302">
        <v>-7.6791687387911756</v>
      </c>
      <c r="L302">
        <v>9.1297747779542853</v>
      </c>
      <c r="M302">
        <v>59.040000915527344</v>
      </c>
      <c r="N302">
        <v>0.96829999923706056</v>
      </c>
      <c r="O302">
        <v>0.9329846751933194</v>
      </c>
      <c r="P302">
        <v>0.90340906027788037</v>
      </c>
      <c r="Q302">
        <v>0.97094166596730558</v>
      </c>
      <c r="R302">
        <v>0.96533690096206171</v>
      </c>
      <c r="S302">
        <v>0.9372858188398201</v>
      </c>
      <c r="T302">
        <v>0.90340906027788037</v>
      </c>
      <c r="U302">
        <v>0.9372858188398201</v>
      </c>
      <c r="V302">
        <v>406.790663</v>
      </c>
      <c r="W302">
        <v>255.106009</v>
      </c>
      <c r="X302">
        <v>262.000766</v>
      </c>
      <c r="Y302">
        <v>74463.375599999999</v>
      </c>
      <c r="Z302" s="226">
        <v>24.243238247000001</v>
      </c>
      <c r="AA302" s="226">
        <v>29.816710315000002</v>
      </c>
      <c r="AB302" s="226">
        <v>94.500493700000007</v>
      </c>
      <c r="AC302" s="226" t="s">
        <v>445</v>
      </c>
      <c r="AD302" s="226">
        <v>29.822849953999999</v>
      </c>
    </row>
    <row r="303" spans="1:30" x14ac:dyDescent="0.25">
      <c r="A303">
        <v>170151</v>
      </c>
      <c r="B303">
        <v>20051006</v>
      </c>
      <c r="C303" t="s">
        <v>447</v>
      </c>
      <c r="D303">
        <v>111194</v>
      </c>
      <c r="E303" t="s">
        <v>478</v>
      </c>
      <c r="F303">
        <v>34203085</v>
      </c>
      <c r="G303">
        <v>1.83</v>
      </c>
      <c r="H303">
        <v>5.3433513189567279</v>
      </c>
      <c r="I303">
        <v>-1.6065887349022741</v>
      </c>
      <c r="J303">
        <v>1.8391934559595631</v>
      </c>
      <c r="K303">
        <v>-5.1986145465118669</v>
      </c>
      <c r="L303">
        <v>4.7030874467125532</v>
      </c>
      <c r="M303">
        <v>59.040000915527344</v>
      </c>
      <c r="N303">
        <v>0.96829999923706056</v>
      </c>
      <c r="O303">
        <v>0.9329846751933194</v>
      </c>
      <c r="P303">
        <v>0.90340906027788037</v>
      </c>
      <c r="Q303">
        <v>0.97094166596730558</v>
      </c>
      <c r="R303">
        <v>0.96533690096206171</v>
      </c>
      <c r="S303">
        <v>0.9372858188398201</v>
      </c>
      <c r="T303">
        <v>0.90340906027788037</v>
      </c>
      <c r="U303">
        <v>0.9372858188398201</v>
      </c>
      <c r="V303">
        <v>406.790663</v>
      </c>
      <c r="W303">
        <v>255.106009</v>
      </c>
      <c r="X303">
        <v>262.000766</v>
      </c>
      <c r="Y303">
        <v>74463.375599999999</v>
      </c>
      <c r="Z303" s="226">
        <v>48.002933173999999</v>
      </c>
      <c r="AA303" s="226">
        <v>42.131186049</v>
      </c>
      <c r="AB303" s="226" t="s">
        <v>444</v>
      </c>
      <c r="AC303" s="226" t="s">
        <v>445</v>
      </c>
      <c r="AD303" s="226">
        <v>44.530181876</v>
      </c>
    </row>
    <row r="304" spans="1:30" x14ac:dyDescent="0.25">
      <c r="A304">
        <v>170152</v>
      </c>
      <c r="B304">
        <v>20053006</v>
      </c>
      <c r="C304" t="s">
        <v>447</v>
      </c>
      <c r="D304">
        <v>111200</v>
      </c>
      <c r="E304" t="s">
        <v>478</v>
      </c>
      <c r="F304">
        <v>34203085</v>
      </c>
      <c r="G304">
        <v>1.83</v>
      </c>
      <c r="H304">
        <v>11.026474100757657</v>
      </c>
      <c r="I304">
        <v>5.6701038117194198</v>
      </c>
      <c r="J304">
        <v>6.9873049191295928</v>
      </c>
      <c r="K304">
        <v>-8.3857204069340714</v>
      </c>
      <c r="L304">
        <v>12.249663618449059</v>
      </c>
      <c r="M304">
        <v>59.040000915527344</v>
      </c>
      <c r="N304">
        <v>0.96829999923706056</v>
      </c>
      <c r="O304">
        <v>0.9329846751933194</v>
      </c>
      <c r="P304">
        <v>0.90340906027788037</v>
      </c>
      <c r="Q304">
        <v>0.97094166596730558</v>
      </c>
      <c r="R304">
        <v>0.96533690096206171</v>
      </c>
      <c r="S304">
        <v>0.9372858188398201</v>
      </c>
      <c r="T304">
        <v>0.90340906027788037</v>
      </c>
      <c r="U304">
        <v>0.9372858188398201</v>
      </c>
      <c r="V304">
        <v>406.790663</v>
      </c>
      <c r="W304">
        <v>255.106009</v>
      </c>
      <c r="X304">
        <v>262.000766</v>
      </c>
      <c r="Y304">
        <v>74463.375599999999</v>
      </c>
      <c r="Z304" s="226">
        <v>17.813992534</v>
      </c>
      <c r="AA304" s="226">
        <v>19.901067535999999</v>
      </c>
      <c r="AB304" s="226">
        <v>39.645654385999997</v>
      </c>
      <c r="AC304" s="226" t="s">
        <v>445</v>
      </c>
      <c r="AD304" s="226">
        <v>27.225823699999999</v>
      </c>
    </row>
    <row r="305" spans="1:30" x14ac:dyDescent="0.25">
      <c r="A305">
        <v>170153</v>
      </c>
      <c r="B305">
        <v>20058006</v>
      </c>
      <c r="C305" t="s">
        <v>461</v>
      </c>
      <c r="D305">
        <v>111215</v>
      </c>
      <c r="E305" t="s">
        <v>477</v>
      </c>
      <c r="F305">
        <v>34203085</v>
      </c>
      <c r="G305">
        <v>1.83</v>
      </c>
      <c r="H305">
        <v>9.0485287449042211</v>
      </c>
      <c r="I305">
        <v>3.2460479274592196</v>
      </c>
      <c r="J305">
        <v>6.2070631426925758</v>
      </c>
      <c r="K305">
        <v>-6.9344000774284886</v>
      </c>
      <c r="L305">
        <v>9.0188941614949183</v>
      </c>
      <c r="M305">
        <v>57.729999542236328</v>
      </c>
      <c r="N305">
        <v>0.9693916670481364</v>
      </c>
      <c r="O305">
        <v>0.9329846751933194</v>
      </c>
      <c r="P305">
        <v>0.904427569616016</v>
      </c>
      <c r="Q305">
        <v>0.97194236146079172</v>
      </c>
      <c r="R305">
        <v>0.96533690096206171</v>
      </c>
      <c r="S305">
        <v>0.93825182712630872</v>
      </c>
      <c r="T305">
        <v>0.904427569616016</v>
      </c>
      <c r="U305">
        <v>0.93825182712630872</v>
      </c>
      <c r="V305">
        <v>406.790663</v>
      </c>
      <c r="W305">
        <v>255.106009</v>
      </c>
      <c r="X305">
        <v>262.000766</v>
      </c>
      <c r="Y305">
        <v>74463.375599999999</v>
      </c>
      <c r="Z305" s="226">
        <v>24.582394425</v>
      </c>
      <c r="AA305" s="226">
        <v>24.498610240000001</v>
      </c>
      <c r="AB305" s="226">
        <v>70.078712597999996</v>
      </c>
      <c r="AC305" s="226" t="s">
        <v>445</v>
      </c>
      <c r="AD305" s="226">
        <v>33.171768774</v>
      </c>
    </row>
    <row r="306" spans="1:30" x14ac:dyDescent="0.25">
      <c r="A306">
        <v>170154</v>
      </c>
      <c r="B306">
        <v>20093006</v>
      </c>
      <c r="C306" t="s">
        <v>461</v>
      </c>
      <c r="D306">
        <v>111226</v>
      </c>
      <c r="E306" t="s">
        <v>477</v>
      </c>
      <c r="F306">
        <v>34203085</v>
      </c>
      <c r="G306">
        <v>1.83</v>
      </c>
      <c r="H306">
        <v>8.1648792587187611</v>
      </c>
      <c r="I306">
        <v>6.0491153175014745</v>
      </c>
      <c r="J306">
        <v>0.92830771019225955</v>
      </c>
      <c r="K306">
        <v>-2.5607625154259122</v>
      </c>
      <c r="L306">
        <v>7.7515644737536897</v>
      </c>
      <c r="M306">
        <v>57.729999542236328</v>
      </c>
      <c r="N306">
        <v>0.9693916670481364</v>
      </c>
      <c r="O306">
        <v>0.9329846751933194</v>
      </c>
      <c r="P306">
        <v>0.904427569616016</v>
      </c>
      <c r="Q306">
        <v>0.97194236146079172</v>
      </c>
      <c r="R306">
        <v>0.96533690096206171</v>
      </c>
      <c r="S306">
        <v>0.93825182712630872</v>
      </c>
      <c r="T306">
        <v>0.904427569616016</v>
      </c>
      <c r="U306">
        <v>0.93825182712630872</v>
      </c>
      <c r="V306">
        <v>406.790663</v>
      </c>
      <c r="W306">
        <v>255.106009</v>
      </c>
      <c r="X306">
        <v>262.000766</v>
      </c>
      <c r="Y306">
        <v>74463.375599999999</v>
      </c>
      <c r="Z306" s="226">
        <v>28.764947255999999</v>
      </c>
      <c r="AA306" s="226">
        <v>27.258214286000001</v>
      </c>
      <c r="AB306" s="226">
        <v>37.141925819999997</v>
      </c>
      <c r="AC306" s="226" t="s">
        <v>445</v>
      </c>
      <c r="AD306" s="226">
        <v>91.535217383000003</v>
      </c>
    </row>
    <row r="307" spans="1:30" x14ac:dyDescent="0.25">
      <c r="A307">
        <v>170155</v>
      </c>
      <c r="B307">
        <v>26051006</v>
      </c>
      <c r="C307" t="s">
        <v>461</v>
      </c>
      <c r="D307">
        <v>111262</v>
      </c>
      <c r="E307" t="s">
        <v>477</v>
      </c>
      <c r="F307">
        <v>34203085</v>
      </c>
      <c r="G307">
        <v>1.83</v>
      </c>
      <c r="H307">
        <v>6.0045469396336557</v>
      </c>
      <c r="I307">
        <v>2.0209525738529903</v>
      </c>
      <c r="J307">
        <v>4.3294267915819207</v>
      </c>
      <c r="K307">
        <v>-5.3847797629814673</v>
      </c>
      <c r="L307">
        <v>6.6339064111295345</v>
      </c>
      <c r="M307">
        <v>57.729999542236328</v>
      </c>
      <c r="N307">
        <v>0.9693916670481364</v>
      </c>
      <c r="O307">
        <v>0.9329846751933194</v>
      </c>
      <c r="P307">
        <v>0.904427569616016</v>
      </c>
      <c r="Q307">
        <v>0.97194236146079172</v>
      </c>
      <c r="R307">
        <v>0.96533690096206171</v>
      </c>
      <c r="S307">
        <v>0.93825182712630872</v>
      </c>
      <c r="T307">
        <v>0.904427569616016</v>
      </c>
      <c r="U307">
        <v>0.93825182712630872</v>
      </c>
      <c r="V307">
        <v>406.790663</v>
      </c>
      <c r="W307">
        <v>255.106009</v>
      </c>
      <c r="X307">
        <v>262.000766</v>
      </c>
      <c r="Y307">
        <v>74463.375599999999</v>
      </c>
      <c r="Z307" s="226">
        <v>33.779644664000003</v>
      </c>
      <c r="AA307" s="226">
        <v>37.425031902000001</v>
      </c>
      <c r="AB307" s="226">
        <v>113.16641375</v>
      </c>
      <c r="AC307" s="226" t="s">
        <v>445</v>
      </c>
      <c r="AD307" s="226">
        <v>43.005646742000003</v>
      </c>
    </row>
    <row r="308" spans="1:30" x14ac:dyDescent="0.25">
      <c r="A308">
        <v>170156</v>
      </c>
      <c r="B308">
        <v>21051006</v>
      </c>
      <c r="C308" t="s">
        <v>461</v>
      </c>
      <c r="D308">
        <v>111244</v>
      </c>
      <c r="E308" t="s">
        <v>477</v>
      </c>
      <c r="F308">
        <v>34203085</v>
      </c>
      <c r="G308">
        <v>1.83</v>
      </c>
      <c r="H308">
        <v>6.5405020351447973</v>
      </c>
      <c r="I308">
        <v>1.7548814641972625</v>
      </c>
      <c r="J308">
        <v>4.9529610971624312</v>
      </c>
      <c r="K308">
        <v>-6.3198552511113473</v>
      </c>
      <c r="L308">
        <v>7.3587212851728632</v>
      </c>
      <c r="M308">
        <v>57.729999542236328</v>
      </c>
      <c r="N308">
        <v>0.9693916670481364</v>
      </c>
      <c r="O308">
        <v>0.9329846751933194</v>
      </c>
      <c r="P308">
        <v>0.904427569616016</v>
      </c>
      <c r="Q308">
        <v>0.97194236146079172</v>
      </c>
      <c r="R308">
        <v>0.96533690096206171</v>
      </c>
      <c r="S308">
        <v>0.93825182712630872</v>
      </c>
      <c r="T308">
        <v>0.904427569616016</v>
      </c>
      <c r="U308">
        <v>0.93825182712630872</v>
      </c>
      <c r="V308">
        <v>406.790663</v>
      </c>
      <c r="W308">
        <v>255.106009</v>
      </c>
      <c r="X308">
        <v>262.000766</v>
      </c>
      <c r="Y308">
        <v>74463.375599999999</v>
      </c>
      <c r="Z308" s="226">
        <v>30.35394028</v>
      </c>
      <c r="AA308" s="226">
        <v>34.276329932000003</v>
      </c>
      <c r="AB308" s="226">
        <v>130.47606400999999</v>
      </c>
      <c r="AC308" s="226" t="s">
        <v>445</v>
      </c>
      <c r="AD308" s="226">
        <v>36.494642933000002</v>
      </c>
    </row>
    <row r="309" spans="1:30" x14ac:dyDescent="0.25">
      <c r="A309">
        <v>170157</v>
      </c>
      <c r="B309">
        <v>20091000</v>
      </c>
      <c r="C309" t="s">
        <v>461</v>
      </c>
      <c r="D309">
        <v>111218</v>
      </c>
      <c r="E309" t="s">
        <v>477</v>
      </c>
      <c r="F309">
        <v>34203085</v>
      </c>
      <c r="G309">
        <v>1.83</v>
      </c>
      <c r="H309">
        <v>1.3183516772802339</v>
      </c>
      <c r="I309">
        <v>-0.1503940471177565</v>
      </c>
      <c r="J309">
        <v>1.0950920273096048</v>
      </c>
      <c r="K309">
        <v>-1.8278952752572739</v>
      </c>
      <c r="L309">
        <v>1.7648095669283275</v>
      </c>
      <c r="M309">
        <v>57.729999542236328</v>
      </c>
      <c r="N309">
        <v>0.9693916670481364</v>
      </c>
      <c r="O309">
        <v>0.9329846751933194</v>
      </c>
      <c r="P309">
        <v>0.904427569616016</v>
      </c>
      <c r="Q309">
        <v>0.97194236146079172</v>
      </c>
      <c r="R309">
        <v>0.96533690096206171</v>
      </c>
      <c r="S309">
        <v>0.93825182712630872</v>
      </c>
      <c r="T309">
        <v>0.904427569616016</v>
      </c>
      <c r="U309">
        <v>0.93825182712630872</v>
      </c>
      <c r="V309">
        <v>406.790663</v>
      </c>
      <c r="W309">
        <v>255.106009</v>
      </c>
      <c r="X309">
        <v>262.000766</v>
      </c>
      <c r="Y309">
        <v>74463.375599999999</v>
      </c>
      <c r="Z309" s="226">
        <v>129.73643301000001</v>
      </c>
      <c r="AA309" s="226">
        <v>174.01013703999999</v>
      </c>
      <c r="AB309" s="226" t="s">
        <v>444</v>
      </c>
      <c r="AC309" s="226" t="s">
        <v>445</v>
      </c>
      <c r="AD309" s="226">
        <v>128.63582718999999</v>
      </c>
    </row>
    <row r="310" spans="1:30" x14ac:dyDescent="0.25">
      <c r="A310">
        <v>170158</v>
      </c>
      <c r="B310">
        <v>21001000</v>
      </c>
      <c r="C310" t="s">
        <v>461</v>
      </c>
      <c r="D310">
        <v>111236</v>
      </c>
      <c r="E310" t="s">
        <v>477</v>
      </c>
      <c r="F310">
        <v>34203085</v>
      </c>
      <c r="G310">
        <v>1.83</v>
      </c>
      <c r="H310">
        <v>7.1820662571055811</v>
      </c>
      <c r="I310">
        <v>-6.2568415404633875</v>
      </c>
      <c r="J310">
        <v>-1.3121628687913627</v>
      </c>
      <c r="K310">
        <v>-7.1070407366027046</v>
      </c>
      <c r="L310">
        <v>7.9206167251650959</v>
      </c>
      <c r="M310">
        <v>57.729999542236328</v>
      </c>
      <c r="N310">
        <v>0.9693916670481364</v>
      </c>
      <c r="O310">
        <v>0.9329846751933194</v>
      </c>
      <c r="P310">
        <v>0.904427569616016</v>
      </c>
      <c r="Q310">
        <v>0.97194236146079172</v>
      </c>
      <c r="R310">
        <v>0.96533690096206171</v>
      </c>
      <c r="S310">
        <v>0.93825182712630872</v>
      </c>
      <c r="T310">
        <v>0.904427569616016</v>
      </c>
      <c r="U310">
        <v>0.93825182712630872</v>
      </c>
      <c r="V310">
        <v>406.790663</v>
      </c>
      <c r="W310">
        <v>255.106009</v>
      </c>
      <c r="X310">
        <v>262.000766</v>
      </c>
      <c r="Y310">
        <v>74463.375599999999</v>
      </c>
      <c r="Z310" s="226">
        <v>28.129664483999999</v>
      </c>
      <c r="AA310" s="226">
        <v>31.125143302000001</v>
      </c>
      <c r="AB310" s="226" t="s">
        <v>444</v>
      </c>
      <c r="AC310" s="226">
        <v>179.58788407</v>
      </c>
      <c r="AD310" s="226">
        <v>32.341685353000003</v>
      </c>
    </row>
    <row r="311" spans="1:30" x14ac:dyDescent="0.25">
      <c r="A311">
        <v>170159</v>
      </c>
      <c r="B311">
        <v>26001000</v>
      </c>
      <c r="C311" t="s">
        <v>461</v>
      </c>
      <c r="D311">
        <v>111254</v>
      </c>
      <c r="E311" t="s">
        <v>477</v>
      </c>
      <c r="F311">
        <v>34203085</v>
      </c>
      <c r="G311">
        <v>1.83</v>
      </c>
      <c r="H311">
        <v>7.1014289706941174</v>
      </c>
      <c r="I311">
        <v>-6.0833268671063054</v>
      </c>
      <c r="J311">
        <v>-1.0372758436950489</v>
      </c>
      <c r="K311">
        <v>-6.882805609587213</v>
      </c>
      <c r="L311">
        <v>7.6734258207858526</v>
      </c>
      <c r="M311">
        <v>57.729999542236328</v>
      </c>
      <c r="N311">
        <v>0.9693916670481364</v>
      </c>
      <c r="O311">
        <v>0.9329846751933194</v>
      </c>
      <c r="P311">
        <v>0.904427569616016</v>
      </c>
      <c r="Q311">
        <v>0.97194236146079172</v>
      </c>
      <c r="R311">
        <v>0.96533690096206171</v>
      </c>
      <c r="S311">
        <v>0.93825182712630872</v>
      </c>
      <c r="T311">
        <v>0.904427569616016</v>
      </c>
      <c r="U311">
        <v>0.93825182712630872</v>
      </c>
      <c r="V311">
        <v>406.790663</v>
      </c>
      <c r="W311">
        <v>255.106009</v>
      </c>
      <c r="X311">
        <v>262.000766</v>
      </c>
      <c r="Y311">
        <v>74463.375599999999</v>
      </c>
      <c r="Z311" s="226">
        <v>29.068044325999999</v>
      </c>
      <c r="AA311" s="226">
        <v>31.489926839999999</v>
      </c>
      <c r="AB311" s="226" t="s">
        <v>444</v>
      </c>
      <c r="AC311" s="226">
        <v>227.44522744</v>
      </c>
      <c r="AD311" s="226">
        <v>33.427925104000003</v>
      </c>
    </row>
    <row r="312" spans="1:30" x14ac:dyDescent="0.25">
      <c r="A312">
        <v>170160</v>
      </c>
      <c r="B312">
        <v>20036000</v>
      </c>
      <c r="C312" t="s">
        <v>461</v>
      </c>
      <c r="D312">
        <v>111188</v>
      </c>
      <c r="E312" t="s">
        <v>477</v>
      </c>
      <c r="F312">
        <v>34203085</v>
      </c>
      <c r="G312">
        <v>1.83</v>
      </c>
      <c r="H312">
        <v>9.2154322127329156</v>
      </c>
      <c r="I312">
        <v>-5.3893855505331025</v>
      </c>
      <c r="J312">
        <v>1.689018627567948</v>
      </c>
      <c r="K312">
        <v>-8.4277782957549991</v>
      </c>
      <c r="L312">
        <v>8.5022705514205175</v>
      </c>
      <c r="M312">
        <v>57.729999542236328</v>
      </c>
      <c r="N312">
        <v>0.9693916670481364</v>
      </c>
      <c r="O312">
        <v>0.9329846751933194</v>
      </c>
      <c r="P312">
        <v>0.904427569616016</v>
      </c>
      <c r="Q312">
        <v>0.97194236146079172</v>
      </c>
      <c r="R312">
        <v>0.96533690096206171</v>
      </c>
      <c r="S312">
        <v>0.93825182712630872</v>
      </c>
      <c r="T312">
        <v>0.904427569616016</v>
      </c>
      <c r="U312">
        <v>0.93825182712630872</v>
      </c>
      <c r="V312">
        <v>406.790663</v>
      </c>
      <c r="W312">
        <v>255.106009</v>
      </c>
      <c r="X312">
        <v>262.000766</v>
      </c>
      <c r="Y312">
        <v>74463.375599999999</v>
      </c>
      <c r="Z312" s="226">
        <v>26.136857891999998</v>
      </c>
      <c r="AA312" s="226">
        <v>24.036797232000001</v>
      </c>
      <c r="AB312" s="226" t="s">
        <v>444</v>
      </c>
      <c r="AC312" s="226" t="s">
        <v>445</v>
      </c>
      <c r="AD312" s="226">
        <v>27.116629047</v>
      </c>
    </row>
    <row r="313" spans="1:30" x14ac:dyDescent="0.25">
      <c r="A313">
        <v>170161</v>
      </c>
      <c r="B313">
        <v>20033000</v>
      </c>
      <c r="C313" t="s">
        <v>461</v>
      </c>
      <c r="D313">
        <v>111173</v>
      </c>
      <c r="E313" t="s">
        <v>477</v>
      </c>
      <c r="F313">
        <v>34203085</v>
      </c>
      <c r="G313">
        <v>1.83</v>
      </c>
      <c r="H313">
        <v>10.385353749283853</v>
      </c>
      <c r="I313">
        <v>-9.0245075212118877</v>
      </c>
      <c r="J313">
        <v>-0.90206218325918996</v>
      </c>
      <c r="K313">
        <v>-9.6167078828463097</v>
      </c>
      <c r="L313">
        <v>10.871318091664042</v>
      </c>
      <c r="M313">
        <v>57.729999542236328</v>
      </c>
      <c r="N313">
        <v>0.9693916670481364</v>
      </c>
      <c r="O313">
        <v>0.9329846751933194</v>
      </c>
      <c r="P313">
        <v>0.904427569616016</v>
      </c>
      <c r="Q313">
        <v>0.97194236146079172</v>
      </c>
      <c r="R313">
        <v>0.96533690096206171</v>
      </c>
      <c r="S313">
        <v>0.93825182712630872</v>
      </c>
      <c r="T313">
        <v>0.904427569616016</v>
      </c>
      <c r="U313">
        <v>0.93825182712630872</v>
      </c>
      <c r="V313">
        <v>406.790663</v>
      </c>
      <c r="W313">
        <v>255.106009</v>
      </c>
      <c r="X313">
        <v>262.000766</v>
      </c>
      <c r="Y313">
        <v>74463.375599999999</v>
      </c>
      <c r="Z313" s="226">
        <v>20.223268951000001</v>
      </c>
      <c r="AA313" s="226">
        <v>21.216374452</v>
      </c>
      <c r="AB313" s="226" t="s">
        <v>444</v>
      </c>
      <c r="AC313" s="226">
        <v>261.68778408999998</v>
      </c>
      <c r="AD313" s="226">
        <v>23.640523442999999</v>
      </c>
    </row>
    <row r="314" spans="1:30" x14ac:dyDescent="0.25">
      <c r="A314">
        <v>170162</v>
      </c>
      <c r="B314">
        <v>20035000</v>
      </c>
      <c r="C314" t="s">
        <v>461</v>
      </c>
      <c r="D314">
        <v>111183</v>
      </c>
      <c r="E314" t="s">
        <v>477</v>
      </c>
      <c r="F314">
        <v>34203085</v>
      </c>
      <c r="G314">
        <v>1.83</v>
      </c>
      <c r="H314">
        <v>8.1228012173225039</v>
      </c>
      <c r="I314">
        <v>-4.5425864837751426</v>
      </c>
      <c r="J314">
        <v>1.7300807909769</v>
      </c>
      <c r="K314">
        <v>-7.3967498123552797</v>
      </c>
      <c r="L314">
        <v>7.4152976090437113</v>
      </c>
      <c r="M314">
        <v>57.729999542236328</v>
      </c>
      <c r="N314">
        <v>0.9693916670481364</v>
      </c>
      <c r="O314">
        <v>0.9329846751933194</v>
      </c>
      <c r="P314">
        <v>0.904427569616016</v>
      </c>
      <c r="Q314">
        <v>0.97194236146079172</v>
      </c>
      <c r="R314">
        <v>0.96533690096206171</v>
      </c>
      <c r="S314">
        <v>0.93825182712630872</v>
      </c>
      <c r="T314">
        <v>0.904427569616016</v>
      </c>
      <c r="U314">
        <v>0.93825182712630872</v>
      </c>
      <c r="V314">
        <v>406.790663</v>
      </c>
      <c r="W314">
        <v>255.106009</v>
      </c>
      <c r="X314">
        <v>262.000766</v>
      </c>
      <c r="Y314">
        <v>74463.375599999999</v>
      </c>
      <c r="Z314" s="226">
        <v>30.114719851</v>
      </c>
      <c r="AA314" s="226">
        <v>27.404598554</v>
      </c>
      <c r="AB314" s="226" t="s">
        <v>444</v>
      </c>
      <c r="AC314" s="226" t="s">
        <v>445</v>
      </c>
      <c r="AD314" s="226">
        <v>31.035788966999998</v>
      </c>
    </row>
    <row r="315" spans="1:30" x14ac:dyDescent="0.25">
      <c r="A315">
        <v>170163</v>
      </c>
      <c r="B315">
        <v>20034000</v>
      </c>
      <c r="C315" t="s">
        <v>461</v>
      </c>
      <c r="D315">
        <v>111178</v>
      </c>
      <c r="E315" t="s">
        <v>477</v>
      </c>
      <c r="F315">
        <v>34203085</v>
      </c>
      <c r="G315">
        <v>1.83</v>
      </c>
      <c r="H315">
        <v>6.052688199893681</v>
      </c>
      <c r="I315">
        <v>0.90055194729929666</v>
      </c>
      <c r="J315">
        <v>5.2043273321328467</v>
      </c>
      <c r="K315">
        <v>-5.4826568716340107</v>
      </c>
      <c r="L315">
        <v>5.984893091409913</v>
      </c>
      <c r="M315">
        <v>57.729999542236328</v>
      </c>
      <c r="N315">
        <v>0.9693916670481364</v>
      </c>
      <c r="O315">
        <v>0.9329846751933194</v>
      </c>
      <c r="P315">
        <v>0.904427569616016</v>
      </c>
      <c r="Q315">
        <v>0.97194236146079172</v>
      </c>
      <c r="R315">
        <v>0.96533690096206171</v>
      </c>
      <c r="S315">
        <v>0.93825182712630872</v>
      </c>
      <c r="T315">
        <v>0.904427569616016</v>
      </c>
      <c r="U315">
        <v>0.93825182712630872</v>
      </c>
      <c r="V315">
        <v>406.790663</v>
      </c>
      <c r="W315">
        <v>255.106009</v>
      </c>
      <c r="X315">
        <v>262.000766</v>
      </c>
      <c r="Y315">
        <v>74463.375599999999</v>
      </c>
      <c r="Z315" s="226">
        <v>37.551216236000002</v>
      </c>
      <c r="AA315" s="226">
        <v>37.119410762999998</v>
      </c>
      <c r="AB315" s="226">
        <v>255.20388518999999</v>
      </c>
      <c r="AC315" s="226" t="s">
        <v>445</v>
      </c>
      <c r="AD315" s="226">
        <v>42.220052172000003</v>
      </c>
    </row>
    <row r="316" spans="1:30" x14ac:dyDescent="0.25">
      <c r="A316">
        <v>226261</v>
      </c>
      <c r="B316">
        <v>20001000</v>
      </c>
      <c r="C316" t="s">
        <v>479</v>
      </c>
      <c r="D316">
        <v>131002</v>
      </c>
      <c r="E316" t="s">
        <v>480</v>
      </c>
      <c r="F316">
        <v>34203085</v>
      </c>
      <c r="G316">
        <v>1.83</v>
      </c>
      <c r="H316">
        <v>71.139205077535706</v>
      </c>
      <c r="I316">
        <v>-29.430895160989166</v>
      </c>
      <c r="J316">
        <v>18.417906358501227</v>
      </c>
      <c r="K316">
        <v>-68.675758579785395</v>
      </c>
      <c r="L316">
        <v>63.951733862958292</v>
      </c>
      <c r="M316">
        <v>132.83750915527344</v>
      </c>
      <c r="N316">
        <v>0.87463390895298543</v>
      </c>
      <c r="O316">
        <v>0.9329846751933194</v>
      </c>
      <c r="P316">
        <v>0.81602003345756435</v>
      </c>
      <c r="Q316">
        <v>0.85195086342947812</v>
      </c>
      <c r="R316">
        <v>0.96533690096206171</v>
      </c>
      <c r="S316">
        <v>0.82241960627496513</v>
      </c>
      <c r="T316">
        <v>0.81602003345756435</v>
      </c>
      <c r="U316">
        <v>0.82241960627496513</v>
      </c>
      <c r="V316">
        <v>406.790663</v>
      </c>
      <c r="W316">
        <v>255.106009</v>
      </c>
      <c r="X316">
        <v>262.000766</v>
      </c>
      <c r="Y316">
        <v>74463.375599999999</v>
      </c>
      <c r="Z316" s="226">
        <v>2.2551363571</v>
      </c>
      <c r="AA316" s="226">
        <v>1.9262572413000001</v>
      </c>
      <c r="AB316" s="226" t="s">
        <v>444</v>
      </c>
      <c r="AC316" s="226" t="s">
        <v>445</v>
      </c>
      <c r="AD316" s="226">
        <v>2.1131490682999998</v>
      </c>
    </row>
    <row r="317" spans="1:30" x14ac:dyDescent="0.25">
      <c r="A317">
        <v>226262</v>
      </c>
      <c r="B317">
        <v>20001000</v>
      </c>
      <c r="C317" t="s">
        <v>481</v>
      </c>
      <c r="D317">
        <v>131003</v>
      </c>
      <c r="E317" t="s">
        <v>482</v>
      </c>
      <c r="F317">
        <v>34203085</v>
      </c>
      <c r="G317">
        <v>1.83</v>
      </c>
      <c r="H317">
        <v>44.792493231051878</v>
      </c>
      <c r="I317">
        <v>-19.824425078960687</v>
      </c>
      <c r="J317">
        <v>11.431514741756372</v>
      </c>
      <c r="K317">
        <v>-42.759236400004404</v>
      </c>
      <c r="L317">
        <v>40.31476955615053</v>
      </c>
      <c r="M317">
        <v>119.41749572753906</v>
      </c>
      <c r="N317">
        <v>0.90208224246376456</v>
      </c>
      <c r="O317">
        <v>0.9329846751933194</v>
      </c>
      <c r="P317">
        <v>0.84162890798271661</v>
      </c>
      <c r="Q317">
        <v>0.89333158794202294</v>
      </c>
      <c r="R317">
        <v>0.96533690096206171</v>
      </c>
      <c r="S317">
        <v>0.86236594663546995</v>
      </c>
      <c r="T317">
        <v>0.84162890798271661</v>
      </c>
      <c r="U317">
        <v>0.86236594663546995</v>
      </c>
      <c r="V317">
        <v>406.790663</v>
      </c>
      <c r="W317">
        <v>255.106009</v>
      </c>
      <c r="X317">
        <v>262.000766</v>
      </c>
      <c r="Y317">
        <v>74463.375599999999</v>
      </c>
      <c r="Z317" s="226">
        <v>4.3257055450999999</v>
      </c>
      <c r="AA317" s="226">
        <v>3.7933163859999999</v>
      </c>
      <c r="AB317" s="226" t="s">
        <v>444</v>
      </c>
      <c r="AC317" s="226" t="s">
        <v>445</v>
      </c>
      <c r="AD317" s="226">
        <v>4.1569540793000002</v>
      </c>
    </row>
    <row r="318" spans="1:30" x14ac:dyDescent="0.25">
      <c r="A318">
        <v>226263</v>
      </c>
      <c r="B318">
        <v>20001000</v>
      </c>
      <c r="C318" t="s">
        <v>483</v>
      </c>
      <c r="D318">
        <v>131001</v>
      </c>
      <c r="E318" t="s">
        <v>484</v>
      </c>
      <c r="F318">
        <v>34203085</v>
      </c>
      <c r="G318">
        <v>1.83</v>
      </c>
      <c r="H318">
        <v>78.340450602639152</v>
      </c>
      <c r="I318">
        <v>-35.516717183071457</v>
      </c>
      <c r="J318">
        <v>16.050807683825241</v>
      </c>
      <c r="K318">
        <v>-75.110235190996647</v>
      </c>
      <c r="L318">
        <v>71.675867705229322</v>
      </c>
      <c r="M318">
        <v>124.55000305175781</v>
      </c>
      <c r="N318">
        <v>0.89239285060337603</v>
      </c>
      <c r="O318">
        <v>0.9329846751933194</v>
      </c>
      <c r="P318">
        <v>0.83258885386503123</v>
      </c>
      <c r="Q318">
        <v>0.87858927590506397</v>
      </c>
      <c r="R318">
        <v>0.96533690096206171</v>
      </c>
      <c r="S318">
        <v>0.84813464882069622</v>
      </c>
      <c r="T318">
        <v>0.83258885386503123</v>
      </c>
      <c r="U318">
        <v>0.84813464882069622</v>
      </c>
      <c r="V318">
        <v>406.790663</v>
      </c>
      <c r="W318">
        <v>255.106009</v>
      </c>
      <c r="X318">
        <v>262.000766</v>
      </c>
      <c r="Y318">
        <v>74463.375599999999</v>
      </c>
      <c r="Z318" s="226">
        <v>1.9633184285</v>
      </c>
      <c r="AA318" s="226">
        <v>1.7112228486000001</v>
      </c>
      <c r="AB318" s="226" t="s">
        <v>444</v>
      </c>
      <c r="AC318" s="226" t="s">
        <v>445</v>
      </c>
      <c r="AD318" s="226">
        <v>1.9042502253</v>
      </c>
    </row>
    <row r="319" spans="1:30" x14ac:dyDescent="0.25">
      <c r="A319">
        <v>232555</v>
      </c>
      <c r="B319">
        <v>20002000</v>
      </c>
      <c r="C319" t="s">
        <v>479</v>
      </c>
      <c r="D319">
        <v>131009</v>
      </c>
      <c r="E319" t="s">
        <v>480</v>
      </c>
      <c r="F319">
        <v>34203085</v>
      </c>
      <c r="G319">
        <v>1.83</v>
      </c>
      <c r="H319">
        <v>58.321786705408513</v>
      </c>
      <c r="I319">
        <v>-31.010502620267317</v>
      </c>
      <c r="J319">
        <v>7.7011193666139572</v>
      </c>
      <c r="K319">
        <v>-56.737898859168524</v>
      </c>
      <c r="L319">
        <v>54.878014318459172</v>
      </c>
      <c r="M319">
        <v>132.83750915527344</v>
      </c>
      <c r="N319">
        <v>0.87463390895298543</v>
      </c>
      <c r="O319">
        <v>0.9329846751933194</v>
      </c>
      <c r="P319">
        <v>0.81602003345756435</v>
      </c>
      <c r="Q319">
        <v>0.85195086342947812</v>
      </c>
      <c r="R319">
        <v>0.96533690096206171</v>
      </c>
      <c r="S319">
        <v>0.82241960627496513</v>
      </c>
      <c r="T319">
        <v>0.81602003345756435</v>
      </c>
      <c r="U319">
        <v>0.82241960627496513</v>
      </c>
      <c r="V319">
        <v>406.790663</v>
      </c>
      <c r="W319">
        <v>255.106009</v>
      </c>
      <c r="X319">
        <v>262.000766</v>
      </c>
      <c r="Y319">
        <v>74463.375599999999</v>
      </c>
      <c r="Z319" s="226">
        <v>2.7933517927999998</v>
      </c>
      <c r="AA319" s="226">
        <v>2.5693627674999999</v>
      </c>
      <c r="AB319" s="226" t="s">
        <v>444</v>
      </c>
      <c r="AC319" s="226" t="s">
        <v>445</v>
      </c>
      <c r="AD319" s="226">
        <v>2.7681669243</v>
      </c>
    </row>
    <row r="320" spans="1:30" x14ac:dyDescent="0.25">
      <c r="A320">
        <v>232556</v>
      </c>
      <c r="B320">
        <v>20002000</v>
      </c>
      <c r="C320" t="s">
        <v>481</v>
      </c>
      <c r="D320">
        <v>131010</v>
      </c>
      <c r="E320" t="s">
        <v>482</v>
      </c>
      <c r="F320">
        <v>34203085</v>
      </c>
      <c r="G320">
        <v>1.83</v>
      </c>
      <c r="H320">
        <v>31.962382903885612</v>
      </c>
      <c r="I320">
        <v>-21.347574468649022</v>
      </c>
      <c r="J320">
        <v>0.72741195091184474</v>
      </c>
      <c r="K320">
        <v>-30.877827125264385</v>
      </c>
      <c r="L320">
        <v>31.606731572555969</v>
      </c>
      <c r="M320">
        <v>119.41749572753906</v>
      </c>
      <c r="N320">
        <v>0.90208224246376456</v>
      </c>
      <c r="O320">
        <v>0.9329846751933194</v>
      </c>
      <c r="P320">
        <v>0.84162890798271661</v>
      </c>
      <c r="Q320">
        <v>0.89333158794202294</v>
      </c>
      <c r="R320">
        <v>0.96533690096206171</v>
      </c>
      <c r="S320">
        <v>0.86236594663546995</v>
      </c>
      <c r="T320">
        <v>0.84162890798271661</v>
      </c>
      <c r="U320">
        <v>0.86236594663546995</v>
      </c>
      <c r="V320">
        <v>406.790663</v>
      </c>
      <c r="W320">
        <v>255.106009</v>
      </c>
      <c r="X320">
        <v>262.000766</v>
      </c>
      <c r="Y320">
        <v>74463.375599999999</v>
      </c>
      <c r="Z320" s="226">
        <v>5.7930020313000004</v>
      </c>
      <c r="AA320" s="226">
        <v>5.7174150444</v>
      </c>
      <c r="AB320" s="226" t="s">
        <v>444</v>
      </c>
      <c r="AC320" s="226" t="s">
        <v>445</v>
      </c>
      <c r="AD320" s="226">
        <v>6.1412867779000004</v>
      </c>
    </row>
    <row r="321" spans="1:30" x14ac:dyDescent="0.25">
      <c r="A321">
        <v>232557</v>
      </c>
      <c r="B321">
        <v>20002000</v>
      </c>
      <c r="C321" t="s">
        <v>483</v>
      </c>
      <c r="D321">
        <v>131008</v>
      </c>
      <c r="E321" t="s">
        <v>484</v>
      </c>
      <c r="F321">
        <v>34203085</v>
      </c>
      <c r="G321">
        <v>1.83</v>
      </c>
      <c r="H321">
        <v>65.517431447361687</v>
      </c>
      <c r="I321">
        <v>-37.093842996825423</v>
      </c>
      <c r="J321">
        <v>5.339614119417277</v>
      </c>
      <c r="K321">
        <v>-63.174850802499989</v>
      </c>
      <c r="L321">
        <v>63.018003109427447</v>
      </c>
      <c r="M321">
        <v>124.55000305175781</v>
      </c>
      <c r="N321">
        <v>0.89239285060337603</v>
      </c>
      <c r="O321">
        <v>0.9329846751933194</v>
      </c>
      <c r="P321">
        <v>0.83258885386503123</v>
      </c>
      <c r="Q321">
        <v>0.87858927590506397</v>
      </c>
      <c r="R321">
        <v>0.96533690096206171</v>
      </c>
      <c r="S321">
        <v>0.84813464882069622</v>
      </c>
      <c r="T321">
        <v>0.83258885386503123</v>
      </c>
      <c r="U321">
        <v>0.84813464882069622</v>
      </c>
      <c r="V321">
        <v>406.790663</v>
      </c>
      <c r="W321">
        <v>255.106009</v>
      </c>
      <c r="X321">
        <v>262.000766</v>
      </c>
      <c r="Y321">
        <v>74463.375599999999</v>
      </c>
      <c r="Z321" s="226">
        <v>2.3704403371999998</v>
      </c>
      <c r="AA321" s="226">
        <v>2.2418612108999998</v>
      </c>
      <c r="AB321" s="226" t="s">
        <v>444</v>
      </c>
      <c r="AC321" s="226" t="s">
        <v>445</v>
      </c>
      <c r="AD321" s="226">
        <v>2.4529391791999999</v>
      </c>
    </row>
    <row r="322" spans="1:30" x14ac:dyDescent="0.25">
      <c r="A322">
        <v>238849</v>
      </c>
      <c r="B322">
        <v>20003000</v>
      </c>
      <c r="C322" t="s">
        <v>485</v>
      </c>
      <c r="D322">
        <v>131017</v>
      </c>
      <c r="E322" t="s">
        <v>486</v>
      </c>
      <c r="F322">
        <v>34203085</v>
      </c>
      <c r="G322">
        <v>1.83</v>
      </c>
      <c r="H322">
        <v>53.317126280917307</v>
      </c>
      <c r="I322">
        <v>-28.014017273045567</v>
      </c>
      <c r="J322">
        <v>9.7080147216888903</v>
      </c>
      <c r="K322">
        <v>-50.57901234352989</v>
      </c>
      <c r="L322">
        <v>49.188486465792714</v>
      </c>
      <c r="M322">
        <v>114.66500091552734</v>
      </c>
      <c r="N322">
        <v>0.90833552511114846</v>
      </c>
      <c r="O322">
        <v>0.9329846751933194</v>
      </c>
      <c r="P322">
        <v>0.84746312486237807</v>
      </c>
      <c r="Q322">
        <v>0.90333684017783711</v>
      </c>
      <c r="R322">
        <v>0.96533690096206171</v>
      </c>
      <c r="S322">
        <v>0.87202438582213448</v>
      </c>
      <c r="T322">
        <v>0.84746312486237807</v>
      </c>
      <c r="U322">
        <v>0.87202438582213448</v>
      </c>
      <c r="V322">
        <v>406.790663</v>
      </c>
      <c r="W322">
        <v>255.106009</v>
      </c>
      <c r="X322">
        <v>262.000766</v>
      </c>
      <c r="Y322">
        <v>74463.375599999999</v>
      </c>
      <c r="Z322" s="226">
        <v>3.3951938978</v>
      </c>
      <c r="AA322" s="226">
        <v>3.0548497385000002</v>
      </c>
      <c r="AB322" s="226" t="s">
        <v>444</v>
      </c>
      <c r="AC322" s="226" t="s">
        <v>445</v>
      </c>
      <c r="AD322" s="226">
        <v>3.3898838191</v>
      </c>
    </row>
    <row r="323" spans="1:30" x14ac:dyDescent="0.25">
      <c r="A323">
        <v>238850</v>
      </c>
      <c r="B323">
        <v>20003000</v>
      </c>
      <c r="C323" t="s">
        <v>481</v>
      </c>
      <c r="D323">
        <v>131015</v>
      </c>
      <c r="E323" t="s">
        <v>482</v>
      </c>
      <c r="F323">
        <v>34203085</v>
      </c>
      <c r="G323">
        <v>1.83</v>
      </c>
      <c r="H323">
        <v>41.343074893521816</v>
      </c>
      <c r="I323">
        <v>-21.00934188746141</v>
      </c>
      <c r="J323">
        <v>8.3304157862188752</v>
      </c>
      <c r="K323">
        <v>-39.554398664715578</v>
      </c>
      <c r="L323">
        <v>37.875807854785748</v>
      </c>
      <c r="M323">
        <v>119.41749572753906</v>
      </c>
      <c r="N323">
        <v>0.90208224246376456</v>
      </c>
      <c r="O323">
        <v>0.9329846751933194</v>
      </c>
      <c r="P323">
        <v>0.84162890798271661</v>
      </c>
      <c r="Q323">
        <v>0.89333158794202294</v>
      </c>
      <c r="R323">
        <v>0.96533690096206171</v>
      </c>
      <c r="S323">
        <v>0.86236594663546995</v>
      </c>
      <c r="T323">
        <v>0.84162890798271661</v>
      </c>
      <c r="U323">
        <v>0.86236594663546995</v>
      </c>
      <c r="V323">
        <v>406.790663</v>
      </c>
      <c r="W323">
        <v>255.106009</v>
      </c>
      <c r="X323">
        <v>262.000766</v>
      </c>
      <c r="Y323">
        <v>74463.375599999999</v>
      </c>
      <c r="Z323" s="226">
        <v>4.6686471902999997</v>
      </c>
      <c r="AA323" s="226">
        <v>4.1932419717</v>
      </c>
      <c r="AB323" s="226" t="s">
        <v>444</v>
      </c>
      <c r="AC323" s="226" t="s">
        <v>445</v>
      </c>
      <c r="AD323" s="226">
        <v>4.5747887978000001</v>
      </c>
    </row>
    <row r="324" spans="1:30" x14ac:dyDescent="0.25">
      <c r="A324">
        <v>238851</v>
      </c>
      <c r="B324">
        <v>20003000</v>
      </c>
      <c r="C324" t="s">
        <v>487</v>
      </c>
      <c r="D324">
        <v>131016</v>
      </c>
      <c r="E324" t="s">
        <v>482</v>
      </c>
      <c r="F324">
        <v>34203085</v>
      </c>
      <c r="G324">
        <v>1.83</v>
      </c>
      <c r="H324">
        <v>47.936000513592894</v>
      </c>
      <c r="I324">
        <v>-25.444302381692239</v>
      </c>
      <c r="J324">
        <v>8.7384228525919312</v>
      </c>
      <c r="K324">
        <v>-45.645772499398348</v>
      </c>
      <c r="L324">
        <v>44.22320628716011</v>
      </c>
      <c r="M324">
        <v>116.6824951171875</v>
      </c>
      <c r="N324">
        <v>0.90568092747738504</v>
      </c>
      <c r="O324">
        <v>0.9329846751933194</v>
      </c>
      <c r="P324">
        <v>0.84498642595127238</v>
      </c>
      <c r="Q324">
        <v>0.89908948396381572</v>
      </c>
      <c r="R324">
        <v>0.96533690096206171</v>
      </c>
      <c r="S324">
        <v>0.86792425613720914</v>
      </c>
      <c r="T324">
        <v>0.84498642595127238</v>
      </c>
      <c r="U324">
        <v>0.86792425613720914</v>
      </c>
      <c r="V324">
        <v>406.790663</v>
      </c>
      <c r="W324">
        <v>255.106009</v>
      </c>
      <c r="X324">
        <v>262.000766</v>
      </c>
      <c r="Y324">
        <v>74463.375599999999</v>
      </c>
      <c r="Z324" s="226">
        <v>3.8743891019999999</v>
      </c>
      <c r="AA324" s="226">
        <v>3.4968523130000002</v>
      </c>
      <c r="AB324" s="226" t="s">
        <v>444</v>
      </c>
      <c r="AC324" s="226" t="s">
        <v>445</v>
      </c>
      <c r="AD324" s="226">
        <v>3.8501116036999998</v>
      </c>
    </row>
    <row r="325" spans="1:30" x14ac:dyDescent="0.25">
      <c r="A325">
        <v>245143</v>
      </c>
      <c r="B325">
        <v>20004000</v>
      </c>
      <c r="C325" t="s">
        <v>487</v>
      </c>
      <c r="D325">
        <v>131025</v>
      </c>
      <c r="E325" t="s">
        <v>482</v>
      </c>
      <c r="F325">
        <v>34203085</v>
      </c>
      <c r="G325">
        <v>1.83</v>
      </c>
      <c r="H325">
        <v>38.979429339855265</v>
      </c>
      <c r="I325">
        <v>-22.736754117561325</v>
      </c>
      <c r="J325">
        <v>5.068594351363167</v>
      </c>
      <c r="K325">
        <v>-37.593848608599963</v>
      </c>
      <c r="L325">
        <v>36.711943052615702</v>
      </c>
      <c r="M325">
        <v>116.6824951171875</v>
      </c>
      <c r="N325">
        <v>0.90568092747738504</v>
      </c>
      <c r="O325">
        <v>0.9329846751933194</v>
      </c>
      <c r="P325">
        <v>0.84498642595127238</v>
      </c>
      <c r="Q325">
        <v>0.89908948396381572</v>
      </c>
      <c r="R325">
        <v>0.96533690096206171</v>
      </c>
      <c r="S325">
        <v>0.86792425613720914</v>
      </c>
      <c r="T325">
        <v>0.84498642595127238</v>
      </c>
      <c r="U325">
        <v>0.86792425613720914</v>
      </c>
      <c r="V325">
        <v>406.790663</v>
      </c>
      <c r="W325">
        <v>255.106009</v>
      </c>
      <c r="X325">
        <v>262.000766</v>
      </c>
      <c r="Y325">
        <v>74463.375599999999</v>
      </c>
      <c r="Z325" s="226">
        <v>4.8716890705999996</v>
      </c>
      <c r="AA325" s="226">
        <v>4.5301249514000004</v>
      </c>
      <c r="AB325" s="226" t="s">
        <v>444</v>
      </c>
      <c r="AC325" s="226" t="s">
        <v>445</v>
      </c>
      <c r="AD325" s="226">
        <v>4.8889179760000001</v>
      </c>
    </row>
    <row r="326" spans="1:30" x14ac:dyDescent="0.25">
      <c r="A326">
        <v>245144</v>
      </c>
      <c r="B326">
        <v>20004000</v>
      </c>
      <c r="C326" t="s">
        <v>481</v>
      </c>
      <c r="D326">
        <v>131024</v>
      </c>
      <c r="E326" t="s">
        <v>482</v>
      </c>
      <c r="F326">
        <v>34203085</v>
      </c>
      <c r="G326">
        <v>1.83</v>
      </c>
      <c r="H326">
        <v>32.409473136026449</v>
      </c>
      <c r="I326">
        <v>-18.278306334046079</v>
      </c>
      <c r="J326">
        <v>4.6376192441985307</v>
      </c>
      <c r="K326">
        <v>-31.525962396385292</v>
      </c>
      <c r="L326">
        <v>30.361364966566466</v>
      </c>
      <c r="M326">
        <v>119.41749572753906</v>
      </c>
      <c r="N326">
        <v>0.90208224246376456</v>
      </c>
      <c r="O326">
        <v>0.9329846751933194</v>
      </c>
      <c r="P326">
        <v>0.84162890798271661</v>
      </c>
      <c r="Q326">
        <v>0.89333158794202294</v>
      </c>
      <c r="R326">
        <v>0.96533690096206171</v>
      </c>
      <c r="S326">
        <v>0.86236594663546995</v>
      </c>
      <c r="T326">
        <v>0.84162890798271661</v>
      </c>
      <c r="U326">
        <v>0.86236594663546995</v>
      </c>
      <c r="V326">
        <v>406.790663</v>
      </c>
      <c r="W326">
        <v>255.106009</v>
      </c>
      <c r="X326">
        <v>262.000766</v>
      </c>
      <c r="Y326">
        <v>74463.375599999999</v>
      </c>
      <c r="Z326" s="226">
        <v>6.0716383144000003</v>
      </c>
      <c r="AA326" s="226">
        <v>5.6247479825999998</v>
      </c>
      <c r="AB326" s="226" t="s">
        <v>444</v>
      </c>
      <c r="AC326" s="226" t="s">
        <v>445</v>
      </c>
      <c r="AD326" s="226">
        <v>5.9944706462999999</v>
      </c>
    </row>
    <row r="327" spans="1:30" x14ac:dyDescent="0.25">
      <c r="A327">
        <v>245145</v>
      </c>
      <c r="B327">
        <v>20004000</v>
      </c>
      <c r="C327" t="s">
        <v>485</v>
      </c>
      <c r="D327">
        <v>131026</v>
      </c>
      <c r="E327" t="s">
        <v>486</v>
      </c>
      <c r="F327">
        <v>34203085</v>
      </c>
      <c r="G327">
        <v>1.83</v>
      </c>
      <c r="H327">
        <v>44.360859502168552</v>
      </c>
      <c r="I327">
        <v>-25.307265599472579</v>
      </c>
      <c r="J327">
        <v>6.0378814922875712</v>
      </c>
      <c r="K327">
        <v>-42.5262904867229</v>
      </c>
      <c r="L327">
        <v>41.672296886929544</v>
      </c>
      <c r="M327">
        <v>114.66500091552734</v>
      </c>
      <c r="N327">
        <v>0.90833552511114846</v>
      </c>
      <c r="O327">
        <v>0.9329846751933194</v>
      </c>
      <c r="P327">
        <v>0.84746312486237807</v>
      </c>
      <c r="Q327">
        <v>0.90333684017783711</v>
      </c>
      <c r="R327">
        <v>0.96533690096206171</v>
      </c>
      <c r="S327">
        <v>0.87202438582213448</v>
      </c>
      <c r="T327">
        <v>0.84746312486237807</v>
      </c>
      <c r="U327">
        <v>0.87202438582213448</v>
      </c>
      <c r="V327">
        <v>406.790663</v>
      </c>
      <c r="W327">
        <v>255.106009</v>
      </c>
      <c r="X327">
        <v>262.000766</v>
      </c>
      <c r="Y327">
        <v>74463.375599999999</v>
      </c>
      <c r="Z327" s="226">
        <v>4.1879294328999999</v>
      </c>
      <c r="AA327" s="226">
        <v>3.8735064646000001</v>
      </c>
      <c r="AB327" s="226" t="s">
        <v>444</v>
      </c>
      <c r="AC327" s="226" t="s">
        <v>445</v>
      </c>
      <c r="AD327" s="226">
        <v>4.2211463857</v>
      </c>
    </row>
    <row r="328" spans="1:30" x14ac:dyDescent="0.25">
      <c r="A328">
        <v>251437</v>
      </c>
      <c r="B328">
        <v>20005000</v>
      </c>
      <c r="C328" t="s">
        <v>483</v>
      </c>
      <c r="D328">
        <v>131033</v>
      </c>
      <c r="E328" t="s">
        <v>484</v>
      </c>
      <c r="F328">
        <v>34203085</v>
      </c>
      <c r="G328">
        <v>1.83</v>
      </c>
      <c r="H328">
        <v>80.897514158921041</v>
      </c>
      <c r="I328">
        <v>-36.222264901264822</v>
      </c>
      <c r="J328">
        <v>17.425679713805025</v>
      </c>
      <c r="K328">
        <v>-77.665675411028346</v>
      </c>
      <c r="L328">
        <v>73.745300802134636</v>
      </c>
      <c r="M328">
        <v>124.55000305175781</v>
      </c>
      <c r="N328">
        <v>0.89239285060337603</v>
      </c>
      <c r="O328">
        <v>0.9329846751933194</v>
      </c>
      <c r="P328">
        <v>0.83258885386503123</v>
      </c>
      <c r="Q328">
        <v>0.87858927590506397</v>
      </c>
      <c r="R328">
        <v>0.96533690096206171</v>
      </c>
      <c r="S328">
        <v>0.84813464882069622</v>
      </c>
      <c r="T328">
        <v>0.83258885386503123</v>
      </c>
      <c r="U328">
        <v>0.84813464882069622</v>
      </c>
      <c r="V328">
        <v>406.790663</v>
      </c>
      <c r="W328">
        <v>255.106009</v>
      </c>
      <c r="X328">
        <v>262.000766</v>
      </c>
      <c r="Y328">
        <v>74463.375599999999</v>
      </c>
      <c r="Z328" s="226">
        <v>1.8801620895</v>
      </c>
      <c r="AA328" s="226">
        <v>1.6255246759999999</v>
      </c>
      <c r="AB328" s="226" t="s">
        <v>444</v>
      </c>
      <c r="AC328" s="226" t="s">
        <v>445</v>
      </c>
      <c r="AD328" s="226">
        <v>1.808691437</v>
      </c>
    </row>
    <row r="329" spans="1:30" x14ac:dyDescent="0.25">
      <c r="A329">
        <v>251438</v>
      </c>
      <c r="B329">
        <v>20005000</v>
      </c>
      <c r="C329" t="s">
        <v>479</v>
      </c>
      <c r="D329">
        <v>131034</v>
      </c>
      <c r="E329" t="s">
        <v>480</v>
      </c>
      <c r="F329">
        <v>34203085</v>
      </c>
      <c r="G329">
        <v>1.83</v>
      </c>
      <c r="H329">
        <v>73.696313271200083</v>
      </c>
      <c r="I329">
        <v>-30.136791472655737</v>
      </c>
      <c r="J329">
        <v>19.792740064502485</v>
      </c>
      <c r="K329">
        <v>-71.230857562014847</v>
      </c>
      <c r="L329">
        <v>66.063238738047147</v>
      </c>
      <c r="M329">
        <v>132.83750915527344</v>
      </c>
      <c r="N329">
        <v>0.87463390895298543</v>
      </c>
      <c r="O329">
        <v>0.9329846751933194</v>
      </c>
      <c r="P329">
        <v>0.81602003345756435</v>
      </c>
      <c r="Q329">
        <v>0.85195086342947812</v>
      </c>
      <c r="R329">
        <v>0.96533690096206171</v>
      </c>
      <c r="S329">
        <v>0.82241960627496513</v>
      </c>
      <c r="T329">
        <v>0.81602003345756435</v>
      </c>
      <c r="U329">
        <v>0.82241960627496513</v>
      </c>
      <c r="V329">
        <v>406.790663</v>
      </c>
      <c r="W329">
        <v>255.106009</v>
      </c>
      <c r="X329">
        <v>262.000766</v>
      </c>
      <c r="Y329">
        <v>74463.375599999999</v>
      </c>
      <c r="Z329" s="226">
        <v>2.1510961008999998</v>
      </c>
      <c r="AA329" s="226">
        <v>1.8247222249999999</v>
      </c>
      <c r="AB329" s="226" t="s">
        <v>444</v>
      </c>
      <c r="AC329" s="226" t="s">
        <v>445</v>
      </c>
      <c r="AD329" s="226">
        <v>2.0014783080999998</v>
      </c>
    </row>
    <row r="330" spans="1:30" x14ac:dyDescent="0.25">
      <c r="A330">
        <v>251439</v>
      </c>
      <c r="B330">
        <v>20005000</v>
      </c>
      <c r="C330" t="s">
        <v>481</v>
      </c>
      <c r="D330">
        <v>131035</v>
      </c>
      <c r="E330" t="s">
        <v>482</v>
      </c>
      <c r="F330">
        <v>34203085</v>
      </c>
      <c r="G330">
        <v>1.83</v>
      </c>
      <c r="H330">
        <v>47.347745802082343</v>
      </c>
      <c r="I330">
        <v>-20.528292809987967</v>
      </c>
      <c r="J330">
        <v>12.808200848547871</v>
      </c>
      <c r="K330">
        <v>-45.316360350179345</v>
      </c>
      <c r="L330">
        <v>42.424099134800549</v>
      </c>
      <c r="M330">
        <v>119.41749572753906</v>
      </c>
      <c r="N330">
        <v>0.90208224246376456</v>
      </c>
      <c r="O330">
        <v>0.9329846751933194</v>
      </c>
      <c r="P330">
        <v>0.84162890798271661</v>
      </c>
      <c r="Q330">
        <v>0.89333158794202294</v>
      </c>
      <c r="R330">
        <v>0.96533690096206171</v>
      </c>
      <c r="S330">
        <v>0.86236594663546995</v>
      </c>
      <c r="T330">
        <v>0.84162890798271661</v>
      </c>
      <c r="U330">
        <v>0.86236594663546995</v>
      </c>
      <c r="V330">
        <v>406.790663</v>
      </c>
      <c r="W330">
        <v>255.106009</v>
      </c>
      <c r="X330">
        <v>262.000766</v>
      </c>
      <c r="Y330">
        <v>74463.375599999999</v>
      </c>
      <c r="Z330" s="226">
        <v>4.0609110423999999</v>
      </c>
      <c r="AA330" s="226">
        <v>3.5346317578000002</v>
      </c>
      <c r="AB330" s="226" t="s">
        <v>444</v>
      </c>
      <c r="AC330" s="226" t="s">
        <v>445</v>
      </c>
      <c r="AD330" s="226">
        <v>3.8659560669999999</v>
      </c>
    </row>
    <row r="331" spans="1:30" x14ac:dyDescent="0.25">
      <c r="A331">
        <v>257731</v>
      </c>
      <c r="B331">
        <v>20006000</v>
      </c>
      <c r="C331" t="s">
        <v>481</v>
      </c>
      <c r="D331">
        <v>131042</v>
      </c>
      <c r="E331" t="s">
        <v>482</v>
      </c>
      <c r="F331">
        <v>34203085</v>
      </c>
      <c r="G331">
        <v>1.83</v>
      </c>
      <c r="H331">
        <v>34.716555932593678</v>
      </c>
      <c r="I331">
        <v>-18.248100956327946</v>
      </c>
      <c r="J331">
        <v>6.090108945213828</v>
      </c>
      <c r="K331">
        <v>-33.887316361117158</v>
      </c>
      <c r="L331">
        <v>32.11045616610992</v>
      </c>
      <c r="M331">
        <v>119.41749572753906</v>
      </c>
      <c r="N331">
        <v>0.90208224246376456</v>
      </c>
      <c r="O331">
        <v>0.9329846751933194</v>
      </c>
      <c r="P331">
        <v>0.84162890798271661</v>
      </c>
      <c r="Q331">
        <v>0.89333158794202294</v>
      </c>
      <c r="R331">
        <v>0.96533690096206171</v>
      </c>
      <c r="S331">
        <v>0.86236594663546995</v>
      </c>
      <c r="T331">
        <v>0.84162890798271661</v>
      </c>
      <c r="U331">
        <v>0.86236594663546995</v>
      </c>
      <c r="V331">
        <v>406.790663</v>
      </c>
      <c r="W331">
        <v>255.106009</v>
      </c>
      <c r="X331">
        <v>262.000766</v>
      </c>
      <c r="Y331">
        <v>74463.375599999999</v>
      </c>
      <c r="Z331" s="226">
        <v>5.6864385439999996</v>
      </c>
      <c r="AA331" s="226">
        <v>5.1845014866000003</v>
      </c>
      <c r="AB331" s="226" t="s">
        <v>444</v>
      </c>
      <c r="AC331" s="226" t="s">
        <v>445</v>
      </c>
      <c r="AD331" s="226">
        <v>5.5070782304000003</v>
      </c>
    </row>
    <row r="332" spans="1:30" x14ac:dyDescent="0.25">
      <c r="A332">
        <v>257732</v>
      </c>
      <c r="B332">
        <v>20006000</v>
      </c>
      <c r="C332" t="s">
        <v>483</v>
      </c>
      <c r="D332">
        <v>131040</v>
      </c>
      <c r="E332" t="s">
        <v>484</v>
      </c>
      <c r="F332">
        <v>34203085</v>
      </c>
      <c r="G332">
        <v>1.83</v>
      </c>
      <c r="H332">
        <v>68.273486356863813</v>
      </c>
      <c r="I332">
        <v>-33.969766568822436</v>
      </c>
      <c r="J332">
        <v>10.700428378608024</v>
      </c>
      <c r="K332">
        <v>-66.20894209971749</v>
      </c>
      <c r="L332">
        <v>63.602181210069467</v>
      </c>
      <c r="M332">
        <v>124.55000305175781</v>
      </c>
      <c r="N332">
        <v>0.89239285060337603</v>
      </c>
      <c r="O332">
        <v>0.9329846751933194</v>
      </c>
      <c r="P332">
        <v>0.83258885386503123</v>
      </c>
      <c r="Q332">
        <v>0.87858927590506397</v>
      </c>
      <c r="R332">
        <v>0.96533690096206171</v>
      </c>
      <c r="S332">
        <v>0.84813464882069622</v>
      </c>
      <c r="T332">
        <v>0.83258885386503123</v>
      </c>
      <c r="U332">
        <v>0.84813464882069622</v>
      </c>
      <c r="V332">
        <v>406.790663</v>
      </c>
      <c r="W332">
        <v>255.106009</v>
      </c>
      <c r="X332">
        <v>262.000766</v>
      </c>
      <c r="Y332">
        <v>74463.375599999999</v>
      </c>
      <c r="Z332" s="226">
        <v>2.3394832631</v>
      </c>
      <c r="AA332" s="226">
        <v>2.1109941937999999</v>
      </c>
      <c r="AB332" s="226" t="s">
        <v>444</v>
      </c>
      <c r="AC332" s="226" t="s">
        <v>445</v>
      </c>
      <c r="AD332" s="226">
        <v>2.2947047719000002</v>
      </c>
    </row>
    <row r="333" spans="1:30" x14ac:dyDescent="0.25">
      <c r="A333">
        <v>257733</v>
      </c>
      <c r="B333">
        <v>20006000</v>
      </c>
      <c r="C333" t="s">
        <v>479</v>
      </c>
      <c r="D333">
        <v>131041</v>
      </c>
      <c r="E333" t="s">
        <v>480</v>
      </c>
      <c r="F333">
        <v>34203085</v>
      </c>
      <c r="G333">
        <v>1.83</v>
      </c>
      <c r="H333">
        <v>61.076544308101106</v>
      </c>
      <c r="I333">
        <v>-27.88603827777289</v>
      </c>
      <c r="J333">
        <v>13.063230932614236</v>
      </c>
      <c r="K333">
        <v>-59.772378070877473</v>
      </c>
      <c r="L333">
        <v>55.705937964738389</v>
      </c>
      <c r="M333">
        <v>132.83750915527344</v>
      </c>
      <c r="N333">
        <v>0.87463390895298543</v>
      </c>
      <c r="O333">
        <v>0.9329846751933194</v>
      </c>
      <c r="P333">
        <v>0.81602003345756435</v>
      </c>
      <c r="Q333">
        <v>0.85195086342947812</v>
      </c>
      <c r="R333">
        <v>0.96533690096206171</v>
      </c>
      <c r="S333">
        <v>0.82241960627496513</v>
      </c>
      <c r="T333">
        <v>0.81602003345756435</v>
      </c>
      <c r="U333">
        <v>0.82241960627496513</v>
      </c>
      <c r="V333">
        <v>406.790663</v>
      </c>
      <c r="W333">
        <v>255.106009</v>
      </c>
      <c r="X333">
        <v>262.000766</v>
      </c>
      <c r="Y333">
        <v>74463.375599999999</v>
      </c>
      <c r="Z333" s="226">
        <v>2.7369735006</v>
      </c>
      <c r="AA333" s="226">
        <v>2.4083724997</v>
      </c>
      <c r="AB333" s="226" t="s">
        <v>444</v>
      </c>
      <c r="AC333" s="226" t="s">
        <v>445</v>
      </c>
      <c r="AD333" s="226">
        <v>2.5768674550999999</v>
      </c>
    </row>
    <row r="334" spans="1:30" x14ac:dyDescent="0.25">
      <c r="A334">
        <v>264025</v>
      </c>
      <c r="B334">
        <v>20007000</v>
      </c>
      <c r="C334" t="s">
        <v>481</v>
      </c>
      <c r="D334">
        <v>131047</v>
      </c>
      <c r="E334" t="s">
        <v>482</v>
      </c>
      <c r="F334">
        <v>34203085</v>
      </c>
      <c r="G334">
        <v>1.83</v>
      </c>
      <c r="H334">
        <v>41.253453372361342</v>
      </c>
      <c r="I334">
        <v>-20.764755883885062</v>
      </c>
      <c r="J334">
        <v>8.6563293835167343</v>
      </c>
      <c r="K334">
        <v>-39.688208872719599</v>
      </c>
      <c r="L334">
        <v>37.683465226240592</v>
      </c>
      <c r="M334">
        <v>119.41749572753906</v>
      </c>
      <c r="N334">
        <v>0.90208224246376456</v>
      </c>
      <c r="O334">
        <v>0.9329846751933194</v>
      </c>
      <c r="P334">
        <v>0.84162890798271661</v>
      </c>
      <c r="Q334">
        <v>0.89333158794202294</v>
      </c>
      <c r="R334">
        <v>0.96533690096206171</v>
      </c>
      <c r="S334">
        <v>0.86236594663546995</v>
      </c>
      <c r="T334">
        <v>0.84162890798271661</v>
      </c>
      <c r="U334">
        <v>0.86236594663546995</v>
      </c>
      <c r="V334">
        <v>406.790663</v>
      </c>
      <c r="W334">
        <v>255.106009</v>
      </c>
      <c r="X334">
        <v>262.000766</v>
      </c>
      <c r="Y334">
        <v>74463.375599999999</v>
      </c>
      <c r="Z334" s="226">
        <v>4.6975809015000003</v>
      </c>
      <c r="AA334" s="226">
        <v>4.2045240876000003</v>
      </c>
      <c r="AB334" s="226" t="s">
        <v>444</v>
      </c>
      <c r="AC334" s="226" t="s">
        <v>445</v>
      </c>
      <c r="AD334" s="226">
        <v>4.5559931990000004</v>
      </c>
    </row>
    <row r="335" spans="1:30" x14ac:dyDescent="0.25">
      <c r="A335">
        <v>264026</v>
      </c>
      <c r="B335">
        <v>20007000</v>
      </c>
      <c r="C335" t="s">
        <v>485</v>
      </c>
      <c r="D335">
        <v>131049</v>
      </c>
      <c r="E335" t="s">
        <v>486</v>
      </c>
      <c r="F335">
        <v>34203085</v>
      </c>
      <c r="G335">
        <v>1.83</v>
      </c>
      <c r="H335">
        <v>53.229148038889001</v>
      </c>
      <c r="I335">
        <v>-27.769966658791663</v>
      </c>
      <c r="J335">
        <v>10.032283331220219</v>
      </c>
      <c r="K335">
        <v>-50.71228545357711</v>
      </c>
      <c r="L335">
        <v>48.991318804404202</v>
      </c>
      <c r="M335">
        <v>114.66500091552734</v>
      </c>
      <c r="N335">
        <v>0.90833552511114846</v>
      </c>
      <c r="O335">
        <v>0.9329846751933194</v>
      </c>
      <c r="P335">
        <v>0.84746312486237807</v>
      </c>
      <c r="Q335">
        <v>0.90333684017783711</v>
      </c>
      <c r="R335">
        <v>0.96533690096206171</v>
      </c>
      <c r="S335">
        <v>0.87202438582213448</v>
      </c>
      <c r="T335">
        <v>0.84746312486237807</v>
      </c>
      <c r="U335">
        <v>0.87202438582213448</v>
      </c>
      <c r="V335">
        <v>406.790663</v>
      </c>
      <c r="W335">
        <v>255.106009</v>
      </c>
      <c r="X335">
        <v>262.000766</v>
      </c>
      <c r="Y335">
        <v>74463.375599999999</v>
      </c>
      <c r="Z335" s="226">
        <v>3.4128825439999999</v>
      </c>
      <c r="AA335" s="226">
        <v>3.0615516783999999</v>
      </c>
      <c r="AB335" s="226" t="s">
        <v>444</v>
      </c>
      <c r="AC335" s="226" t="s">
        <v>445</v>
      </c>
      <c r="AD335" s="226">
        <v>3.3783470983999999</v>
      </c>
    </row>
    <row r="336" spans="1:30" x14ac:dyDescent="0.25">
      <c r="A336">
        <v>264027</v>
      </c>
      <c r="B336">
        <v>20007000</v>
      </c>
      <c r="C336" t="s">
        <v>487</v>
      </c>
      <c r="D336">
        <v>131048</v>
      </c>
      <c r="E336" t="s">
        <v>482</v>
      </c>
      <c r="F336">
        <v>34203085</v>
      </c>
      <c r="G336">
        <v>1.83</v>
      </c>
      <c r="H336">
        <v>47.849024292528902</v>
      </c>
      <c r="I336">
        <v>-25.197392308367434</v>
      </c>
      <c r="J336">
        <v>9.0616894411589435</v>
      </c>
      <c r="K336">
        <v>-45.781905068516465</v>
      </c>
      <c r="L336">
        <v>44.027713241006737</v>
      </c>
      <c r="M336">
        <v>116.6824951171875</v>
      </c>
      <c r="N336">
        <v>0.90568092747738504</v>
      </c>
      <c r="O336">
        <v>0.9329846751933194</v>
      </c>
      <c r="P336">
        <v>0.84498642595127238</v>
      </c>
      <c r="Q336">
        <v>0.89908948396381572</v>
      </c>
      <c r="R336">
        <v>0.96533690096206171</v>
      </c>
      <c r="S336">
        <v>0.86792425613720914</v>
      </c>
      <c r="T336">
        <v>0.84498642595127238</v>
      </c>
      <c r="U336">
        <v>0.86792425613720914</v>
      </c>
      <c r="V336">
        <v>406.790663</v>
      </c>
      <c r="W336">
        <v>255.106009</v>
      </c>
      <c r="X336">
        <v>262.000766</v>
      </c>
      <c r="Y336">
        <v>74463.375599999999</v>
      </c>
      <c r="Z336" s="226">
        <v>3.8960324967000002</v>
      </c>
      <c r="AA336" s="226">
        <v>3.5050263401000001</v>
      </c>
      <c r="AB336" s="226" t="s">
        <v>444</v>
      </c>
      <c r="AC336" s="226" t="s">
        <v>445</v>
      </c>
      <c r="AD336" s="226">
        <v>3.8356897889999999</v>
      </c>
    </row>
    <row r="337" spans="1:30" x14ac:dyDescent="0.25">
      <c r="A337">
        <v>270319</v>
      </c>
      <c r="B337">
        <v>20008000</v>
      </c>
      <c r="C337" t="s">
        <v>485</v>
      </c>
      <c r="D337">
        <v>131058</v>
      </c>
      <c r="E337" t="s">
        <v>486</v>
      </c>
      <c r="F337">
        <v>34203085</v>
      </c>
      <c r="G337">
        <v>1.83</v>
      </c>
      <c r="H337">
        <v>49.008485601880075</v>
      </c>
      <c r="I337">
        <v>-28.695771036942723</v>
      </c>
      <c r="J337">
        <v>6.3221341421211079</v>
      </c>
      <c r="K337">
        <v>-47.232808091607623</v>
      </c>
      <c r="L337">
        <v>46.175550958515885</v>
      </c>
      <c r="M337">
        <v>114.66500091552734</v>
      </c>
      <c r="N337">
        <v>0.90833552511114846</v>
      </c>
      <c r="O337">
        <v>0.9329846751933194</v>
      </c>
      <c r="P337">
        <v>0.84746312486237807</v>
      </c>
      <c r="Q337">
        <v>0.90333684017783711</v>
      </c>
      <c r="R337">
        <v>0.96533690096206171</v>
      </c>
      <c r="S337">
        <v>0.87202438582213448</v>
      </c>
      <c r="T337">
        <v>0.84746312486237807</v>
      </c>
      <c r="U337">
        <v>0.87202438582213448</v>
      </c>
      <c r="V337">
        <v>406.790663</v>
      </c>
      <c r="W337">
        <v>255.106009</v>
      </c>
      <c r="X337">
        <v>262.000766</v>
      </c>
      <c r="Y337">
        <v>74463.375599999999</v>
      </c>
      <c r="Z337" s="226">
        <v>3.6819784728</v>
      </c>
      <c r="AA337" s="226">
        <v>3.41133679</v>
      </c>
      <c r="AB337" s="226" t="s">
        <v>444</v>
      </c>
      <c r="AC337" s="226" t="s">
        <v>445</v>
      </c>
      <c r="AD337" s="226">
        <v>3.7008847629999999</v>
      </c>
    </row>
    <row r="338" spans="1:30" x14ac:dyDescent="0.25">
      <c r="A338">
        <v>270320</v>
      </c>
      <c r="B338">
        <v>20008000</v>
      </c>
      <c r="C338" t="s">
        <v>487</v>
      </c>
      <c r="D338">
        <v>131057</v>
      </c>
      <c r="E338" t="s">
        <v>482</v>
      </c>
      <c r="F338">
        <v>34203085</v>
      </c>
      <c r="G338">
        <v>1.83</v>
      </c>
      <c r="H338">
        <v>43.627906964566762</v>
      </c>
      <c r="I338">
        <v>-26.117194097716549</v>
      </c>
      <c r="J338">
        <v>5.351995664146548</v>
      </c>
      <c r="K338">
        <v>-42.308429774215426</v>
      </c>
      <c r="L338">
        <v>41.21895856378891</v>
      </c>
      <c r="M338">
        <v>116.6824951171875</v>
      </c>
      <c r="N338">
        <v>0.90568092747738504</v>
      </c>
      <c r="O338">
        <v>0.9329846751933194</v>
      </c>
      <c r="P338">
        <v>0.84498642595127238</v>
      </c>
      <c r="Q338">
        <v>0.89908948396381572</v>
      </c>
      <c r="R338">
        <v>0.96533690096206171</v>
      </c>
      <c r="S338">
        <v>0.86792425613720914</v>
      </c>
      <c r="T338">
        <v>0.84498642595127238</v>
      </c>
      <c r="U338">
        <v>0.86792425613720914</v>
      </c>
      <c r="V338">
        <v>406.790663</v>
      </c>
      <c r="W338">
        <v>255.106009</v>
      </c>
      <c r="X338">
        <v>262.000766</v>
      </c>
      <c r="Y338">
        <v>74463.375599999999</v>
      </c>
      <c r="Z338" s="226">
        <v>4.2296594162999996</v>
      </c>
      <c r="AA338" s="226">
        <v>3.9408997539000001</v>
      </c>
      <c r="AB338" s="226" t="s">
        <v>444</v>
      </c>
      <c r="AC338" s="226" t="s">
        <v>445</v>
      </c>
      <c r="AD338" s="226">
        <v>4.2326945726999998</v>
      </c>
    </row>
    <row r="339" spans="1:30" x14ac:dyDescent="0.25">
      <c r="A339">
        <v>270321</v>
      </c>
      <c r="B339">
        <v>20008000</v>
      </c>
      <c r="C339" t="s">
        <v>481</v>
      </c>
      <c r="D339">
        <v>131056</v>
      </c>
      <c r="E339" t="s">
        <v>482</v>
      </c>
      <c r="F339">
        <v>34203085</v>
      </c>
      <c r="G339">
        <v>1.83</v>
      </c>
      <c r="H339">
        <v>37.06308679118483</v>
      </c>
      <c r="I339">
        <v>-21.641728097522851</v>
      </c>
      <c r="J339">
        <v>4.915886568353077</v>
      </c>
      <c r="K339">
        <v>-36.257564862764255</v>
      </c>
      <c r="L339">
        <v>34.87230507528173</v>
      </c>
      <c r="M339">
        <v>119.41749572753906</v>
      </c>
      <c r="N339">
        <v>0.90208224246376456</v>
      </c>
      <c r="O339">
        <v>0.9329846751933194</v>
      </c>
      <c r="P339">
        <v>0.84162890798271661</v>
      </c>
      <c r="Q339">
        <v>0.89333158794202294</v>
      </c>
      <c r="R339">
        <v>0.96533690096206171</v>
      </c>
      <c r="S339">
        <v>0.86236594663546995</v>
      </c>
      <c r="T339">
        <v>0.84162890798271661</v>
      </c>
      <c r="U339">
        <v>0.86236594663546995</v>
      </c>
      <c r="V339">
        <v>406.790663</v>
      </c>
      <c r="W339">
        <v>255.106009</v>
      </c>
      <c r="X339">
        <v>262.000766</v>
      </c>
      <c r="Y339">
        <v>74463.375599999999</v>
      </c>
      <c r="Z339" s="226">
        <v>5.1568798309000003</v>
      </c>
      <c r="AA339" s="226">
        <v>4.7929495452999999</v>
      </c>
      <c r="AB339" s="226" t="s">
        <v>444</v>
      </c>
      <c r="AC339" s="226" t="s">
        <v>445</v>
      </c>
      <c r="AD339" s="226">
        <v>5.0816941074999997</v>
      </c>
    </row>
    <row r="340" spans="1:30" x14ac:dyDescent="0.25">
      <c r="A340">
        <v>277697</v>
      </c>
      <c r="B340">
        <v>20009000</v>
      </c>
      <c r="C340" t="s">
        <v>481</v>
      </c>
      <c r="D340">
        <v>131068</v>
      </c>
      <c r="E340" t="s">
        <v>482</v>
      </c>
      <c r="F340">
        <v>34203085</v>
      </c>
      <c r="G340">
        <v>1.83</v>
      </c>
      <c r="H340">
        <v>37.702504513805657</v>
      </c>
      <c r="I340">
        <v>-18.913428153541069</v>
      </c>
      <c r="J340">
        <v>6.5944144915190002</v>
      </c>
      <c r="K340">
        <v>-35.711312872709314</v>
      </c>
      <c r="L340">
        <v>34.877098186284101</v>
      </c>
      <c r="M340">
        <v>119.41749572753906</v>
      </c>
      <c r="N340">
        <v>0.90208224246376456</v>
      </c>
      <c r="O340">
        <v>0.9329846751933194</v>
      </c>
      <c r="P340">
        <v>0.84162890798271661</v>
      </c>
      <c r="Q340">
        <v>0.89333158794202294</v>
      </c>
      <c r="R340">
        <v>0.96533690096206171</v>
      </c>
      <c r="S340">
        <v>0.86236594663546995</v>
      </c>
      <c r="T340">
        <v>0.84162890798271661</v>
      </c>
      <c r="U340">
        <v>0.86236594663546995</v>
      </c>
      <c r="V340">
        <v>406.790663</v>
      </c>
      <c r="W340">
        <v>255.106009</v>
      </c>
      <c r="X340">
        <v>262.000766</v>
      </c>
      <c r="Y340">
        <v>74463.375599999999</v>
      </c>
      <c r="Z340" s="226">
        <v>5.1560336995</v>
      </c>
      <c r="AA340" s="226">
        <v>4.6947036952000003</v>
      </c>
      <c r="AB340" s="226" t="s">
        <v>444</v>
      </c>
      <c r="AC340" s="226" t="s">
        <v>445</v>
      </c>
      <c r="AD340" s="226">
        <v>5.1747217014000002</v>
      </c>
    </row>
    <row r="341" spans="1:30" x14ac:dyDescent="0.25">
      <c r="A341">
        <v>277698</v>
      </c>
      <c r="B341">
        <v>20009000</v>
      </c>
      <c r="C341" t="s">
        <v>479</v>
      </c>
      <c r="D341">
        <v>131067</v>
      </c>
      <c r="E341" t="s">
        <v>480</v>
      </c>
      <c r="F341">
        <v>34203085</v>
      </c>
      <c r="G341">
        <v>1.83</v>
      </c>
      <c r="H341">
        <v>64.045045244298876</v>
      </c>
      <c r="I341">
        <v>-28.517870109660564</v>
      </c>
      <c r="J341">
        <v>13.584984123933612</v>
      </c>
      <c r="K341">
        <v>-61.629869947795079</v>
      </c>
      <c r="L341">
        <v>58.448861932247667</v>
      </c>
      <c r="M341">
        <v>132.83750915527344</v>
      </c>
      <c r="N341">
        <v>0.87463390895298543</v>
      </c>
      <c r="O341">
        <v>0.9329846751933194</v>
      </c>
      <c r="P341">
        <v>0.81602003345756435</v>
      </c>
      <c r="Q341">
        <v>0.85195086342947812</v>
      </c>
      <c r="R341">
        <v>0.96533690096206171</v>
      </c>
      <c r="S341">
        <v>0.82241960627496513</v>
      </c>
      <c r="T341">
        <v>0.81602003345756435</v>
      </c>
      <c r="U341">
        <v>0.82241960627496513</v>
      </c>
      <c r="V341">
        <v>406.790663</v>
      </c>
      <c r="W341">
        <v>255.106009</v>
      </c>
      <c r="X341">
        <v>262.000766</v>
      </c>
      <c r="Y341">
        <v>74463.375599999999</v>
      </c>
      <c r="Z341" s="226">
        <v>2.5616025209000002</v>
      </c>
      <c r="AA341" s="226">
        <v>2.2503937378000001</v>
      </c>
      <c r="AB341" s="226" t="s">
        <v>444</v>
      </c>
      <c r="AC341" s="226" t="s">
        <v>445</v>
      </c>
      <c r="AD341" s="226">
        <v>2.4690625505999999</v>
      </c>
    </row>
    <row r="342" spans="1:30" x14ac:dyDescent="0.25">
      <c r="A342">
        <v>277699</v>
      </c>
      <c r="B342">
        <v>20009000</v>
      </c>
      <c r="C342" t="s">
        <v>483</v>
      </c>
      <c r="D342">
        <v>131066</v>
      </c>
      <c r="E342" t="s">
        <v>484</v>
      </c>
      <c r="F342">
        <v>34203085</v>
      </c>
      <c r="G342">
        <v>1.83</v>
      </c>
      <c r="H342">
        <v>71.246267536795145</v>
      </c>
      <c r="I342">
        <v>-34.604927638434987</v>
      </c>
      <c r="J342">
        <v>11.217901847327331</v>
      </c>
      <c r="K342">
        <v>-68.063104217776726</v>
      </c>
      <c r="L342">
        <v>66.353116704679024</v>
      </c>
      <c r="M342">
        <v>124.55000305175781</v>
      </c>
      <c r="N342">
        <v>0.89239285060337603</v>
      </c>
      <c r="O342">
        <v>0.9329846751933194</v>
      </c>
      <c r="P342">
        <v>0.83258885386503123</v>
      </c>
      <c r="Q342">
        <v>0.87858927590506397</v>
      </c>
      <c r="R342">
        <v>0.96533690096206171</v>
      </c>
      <c r="S342">
        <v>0.84813464882069622</v>
      </c>
      <c r="T342">
        <v>0.83258885386503123</v>
      </c>
      <c r="U342">
        <v>0.84813464882069622</v>
      </c>
      <c r="V342">
        <v>406.790663</v>
      </c>
      <c r="W342">
        <v>255.106009</v>
      </c>
      <c r="X342">
        <v>262.000766</v>
      </c>
      <c r="Y342">
        <v>74463.375599999999</v>
      </c>
      <c r="Z342" s="226">
        <v>2.2010315445000002</v>
      </c>
      <c r="AA342" s="226">
        <v>1.9811866220000001</v>
      </c>
      <c r="AB342" s="226" t="s">
        <v>444</v>
      </c>
      <c r="AC342" s="226" t="s">
        <v>445</v>
      </c>
      <c r="AD342" s="226">
        <v>2.2049510522000002</v>
      </c>
    </row>
    <row r="343" spans="1:30" x14ac:dyDescent="0.25">
      <c r="A343">
        <v>277700</v>
      </c>
      <c r="B343">
        <v>20009000</v>
      </c>
      <c r="C343" t="s">
        <v>488</v>
      </c>
      <c r="D343">
        <v>131065</v>
      </c>
      <c r="E343" t="s">
        <v>489</v>
      </c>
      <c r="F343">
        <v>34203085</v>
      </c>
      <c r="G343">
        <v>1.83</v>
      </c>
      <c r="H343">
        <v>68.684658465613026</v>
      </c>
      <c r="I343">
        <v>-16.796960875199762</v>
      </c>
      <c r="J343">
        <v>26.837442301429945</v>
      </c>
      <c r="K343">
        <v>-65.355439257630266</v>
      </c>
      <c r="L343">
        <v>59.958785459180191</v>
      </c>
      <c r="M343">
        <v>98.912498474121094</v>
      </c>
      <c r="N343">
        <v>0.93014583587646482</v>
      </c>
      <c r="O343">
        <v>0.9329846751933194</v>
      </c>
      <c r="P343">
        <v>0.86781181056762213</v>
      </c>
      <c r="Q343">
        <v>0.93514583587646494</v>
      </c>
      <c r="R343">
        <v>0.96533690096206171</v>
      </c>
      <c r="S343">
        <v>0.9027307831525635</v>
      </c>
      <c r="T343">
        <v>0.86781181056762213</v>
      </c>
      <c r="U343">
        <v>0.9027307831525635</v>
      </c>
      <c r="V343">
        <v>406.790663</v>
      </c>
      <c r="W343">
        <v>255.106009</v>
      </c>
      <c r="X343">
        <v>262.000766</v>
      </c>
      <c r="Y343">
        <v>74463.375599999999</v>
      </c>
      <c r="Z343" s="226">
        <v>2.6922697125999999</v>
      </c>
      <c r="AA343" s="226">
        <v>2.2231944149</v>
      </c>
      <c r="AB343" s="226" t="s">
        <v>444</v>
      </c>
      <c r="AC343" s="226" t="s">
        <v>445</v>
      </c>
      <c r="AD343" s="226">
        <v>2.4789355207999999</v>
      </c>
    </row>
    <row r="344" spans="1:30" x14ac:dyDescent="0.25">
      <c r="A344">
        <v>286089</v>
      </c>
      <c r="B344">
        <v>20010000</v>
      </c>
      <c r="C344" t="s">
        <v>481</v>
      </c>
      <c r="D344">
        <v>131078</v>
      </c>
      <c r="E344" t="s">
        <v>482</v>
      </c>
      <c r="F344">
        <v>34203085</v>
      </c>
      <c r="G344">
        <v>1.83</v>
      </c>
      <c r="H344">
        <v>31.785025887270923</v>
      </c>
      <c r="I344">
        <v>-25.146237724675085</v>
      </c>
      <c r="J344">
        <v>-4.3261215946143654</v>
      </c>
      <c r="K344">
        <v>-29.403546060876895</v>
      </c>
      <c r="L344">
        <v>34.154530085036136</v>
      </c>
      <c r="M344">
        <v>119.41749572753906</v>
      </c>
      <c r="N344">
        <v>0.90208224246376456</v>
      </c>
      <c r="O344">
        <v>0.9329846751933194</v>
      </c>
      <c r="P344">
        <v>0.84162890798271661</v>
      </c>
      <c r="Q344">
        <v>0.89333158794202294</v>
      </c>
      <c r="R344">
        <v>0.96533690096206171</v>
      </c>
      <c r="S344">
        <v>0.86236594663546995</v>
      </c>
      <c r="T344">
        <v>0.84162890798271661</v>
      </c>
      <c r="U344">
        <v>0.86236594663546995</v>
      </c>
      <c r="V344">
        <v>406.790663</v>
      </c>
      <c r="W344">
        <v>255.106009</v>
      </c>
      <c r="X344">
        <v>262.000766</v>
      </c>
      <c r="Y344">
        <v>74463.375599999999</v>
      </c>
      <c r="Z344" s="226">
        <v>5.2862698225000004</v>
      </c>
      <c r="AA344" s="226">
        <v>5.7548974958999999</v>
      </c>
      <c r="AB344" s="226" t="s">
        <v>444</v>
      </c>
      <c r="AC344" s="226">
        <v>49.971155977999999</v>
      </c>
      <c r="AD344" s="226">
        <v>6.4993478039000001</v>
      </c>
    </row>
    <row r="345" spans="1:30" x14ac:dyDescent="0.25">
      <c r="A345">
        <v>286090</v>
      </c>
      <c r="B345">
        <v>20010000</v>
      </c>
      <c r="C345" t="s">
        <v>479</v>
      </c>
      <c r="D345">
        <v>131077</v>
      </c>
      <c r="E345" t="s">
        <v>480</v>
      </c>
      <c r="F345">
        <v>34203085</v>
      </c>
      <c r="G345">
        <v>1.83</v>
      </c>
      <c r="H345">
        <v>58.144008570338215</v>
      </c>
      <c r="I345">
        <v>-34.930246394530386</v>
      </c>
      <c r="J345">
        <v>2.6480060852261751</v>
      </c>
      <c r="K345">
        <v>-55.142536422226847</v>
      </c>
      <c r="L345">
        <v>56.86645211874341</v>
      </c>
      <c r="M345">
        <v>132.83750915527344</v>
      </c>
      <c r="N345">
        <v>0.87463390895298543</v>
      </c>
      <c r="O345">
        <v>0.9329846751933194</v>
      </c>
      <c r="P345">
        <v>0.81602003345756435</v>
      </c>
      <c r="Q345">
        <v>0.85195086342947812</v>
      </c>
      <c r="R345">
        <v>0.96533690096206171</v>
      </c>
      <c r="S345">
        <v>0.82241960627496513</v>
      </c>
      <c r="T345">
        <v>0.81602003345756435</v>
      </c>
      <c r="U345">
        <v>0.82241960627496513</v>
      </c>
      <c r="V345">
        <v>406.790663</v>
      </c>
      <c r="W345">
        <v>255.106009</v>
      </c>
      <c r="X345">
        <v>262.000766</v>
      </c>
      <c r="Y345">
        <v>74463.375599999999</v>
      </c>
      <c r="Z345" s="226">
        <v>2.6607104231999998</v>
      </c>
      <c r="AA345" s="226">
        <v>2.5802762678</v>
      </c>
      <c r="AB345" s="226" t="s">
        <v>444</v>
      </c>
      <c r="AC345" s="226" t="s">
        <v>445</v>
      </c>
      <c r="AD345" s="226">
        <v>2.8771860656000001</v>
      </c>
    </row>
    <row r="346" spans="1:30" x14ac:dyDescent="0.25">
      <c r="A346">
        <v>286091</v>
      </c>
      <c r="B346">
        <v>20010000</v>
      </c>
      <c r="C346" t="s">
        <v>483</v>
      </c>
      <c r="D346">
        <v>131076</v>
      </c>
      <c r="E346" t="s">
        <v>484</v>
      </c>
      <c r="F346">
        <v>34203085</v>
      </c>
      <c r="G346">
        <v>1.83</v>
      </c>
      <c r="H346">
        <v>65.338932539761757</v>
      </c>
      <c r="I346">
        <v>-41.012750799288646</v>
      </c>
      <c r="J346">
        <v>0.28722265282611775</v>
      </c>
      <c r="K346">
        <v>-61.580323295091162</v>
      </c>
      <c r="L346">
        <v>65.197223149449357</v>
      </c>
      <c r="M346">
        <v>124.55000305175781</v>
      </c>
      <c r="N346">
        <v>0.89239285060337603</v>
      </c>
      <c r="O346">
        <v>0.9329846751933194</v>
      </c>
      <c r="P346">
        <v>0.83258885386503123</v>
      </c>
      <c r="Q346">
        <v>0.87858927590506397</v>
      </c>
      <c r="R346">
        <v>0.96533690096206171</v>
      </c>
      <c r="S346">
        <v>0.84813464882069622</v>
      </c>
      <c r="T346">
        <v>0.83258885386503123</v>
      </c>
      <c r="U346">
        <v>0.84813464882069622</v>
      </c>
      <c r="V346">
        <v>406.790663</v>
      </c>
      <c r="W346">
        <v>255.106009</v>
      </c>
      <c r="X346">
        <v>262.000766</v>
      </c>
      <c r="Y346">
        <v>74463.375599999999</v>
      </c>
      <c r="Z346" s="226">
        <v>2.2577832212</v>
      </c>
      <c r="AA346" s="226">
        <v>2.2507176256000001</v>
      </c>
      <c r="AB346" s="226" t="s">
        <v>444</v>
      </c>
      <c r="AC346" s="226" t="s">
        <v>445</v>
      </c>
      <c r="AD346" s="226">
        <v>2.5423477144</v>
      </c>
    </row>
    <row r="347" spans="1:30" x14ac:dyDescent="0.25">
      <c r="A347">
        <v>286092</v>
      </c>
      <c r="B347">
        <v>20010000</v>
      </c>
      <c r="C347" t="s">
        <v>488</v>
      </c>
      <c r="D347">
        <v>131075</v>
      </c>
      <c r="E347" t="s">
        <v>489</v>
      </c>
      <c r="F347">
        <v>34203085</v>
      </c>
      <c r="G347">
        <v>1.83</v>
      </c>
      <c r="H347">
        <v>62.76035224989014</v>
      </c>
      <c r="I347">
        <v>-23.240510397338682</v>
      </c>
      <c r="J347">
        <v>15.923733804484726</v>
      </c>
      <c r="K347">
        <v>-58.836932494792933</v>
      </c>
      <c r="L347">
        <v>56.513568345278152</v>
      </c>
      <c r="M347">
        <v>98.912498474121094</v>
      </c>
      <c r="N347">
        <v>0.93014583587646482</v>
      </c>
      <c r="O347">
        <v>0.9329846751933194</v>
      </c>
      <c r="P347">
        <v>0.86781181056762213</v>
      </c>
      <c r="Q347">
        <v>0.93514583587646494</v>
      </c>
      <c r="R347">
        <v>0.96533690096206171</v>
      </c>
      <c r="S347">
        <v>0.9027307831525635</v>
      </c>
      <c r="T347">
        <v>0.86781181056762213</v>
      </c>
      <c r="U347">
        <v>0.9027307831525635</v>
      </c>
      <c r="V347">
        <v>406.790663</v>
      </c>
      <c r="W347">
        <v>255.106009</v>
      </c>
      <c r="X347">
        <v>262.000766</v>
      </c>
      <c r="Y347">
        <v>74463.375599999999</v>
      </c>
      <c r="Z347" s="226">
        <v>2.9173602735999999</v>
      </c>
      <c r="AA347" s="226">
        <v>2.5274500479999999</v>
      </c>
      <c r="AB347" s="226" t="s">
        <v>444</v>
      </c>
      <c r="AC347" s="226" t="s">
        <v>445</v>
      </c>
      <c r="AD347" s="226">
        <v>2.8643646001</v>
      </c>
    </row>
    <row r="348" spans="1:30" x14ac:dyDescent="0.25">
      <c r="A348">
        <v>292313</v>
      </c>
      <c r="B348">
        <v>20011000</v>
      </c>
      <c r="C348" t="s">
        <v>487</v>
      </c>
      <c r="D348">
        <v>131086</v>
      </c>
      <c r="E348" t="s">
        <v>482</v>
      </c>
      <c r="F348">
        <v>34203085</v>
      </c>
      <c r="G348">
        <v>1.83</v>
      </c>
      <c r="H348">
        <v>49.675290904742184</v>
      </c>
      <c r="I348">
        <v>-25.46804500852928</v>
      </c>
      <c r="J348">
        <v>9.8420273849934521</v>
      </c>
      <c r="K348">
        <v>-47.242207518784475</v>
      </c>
      <c r="L348">
        <v>45.562580624783941</v>
      </c>
      <c r="M348">
        <v>116.6824951171875</v>
      </c>
      <c r="N348">
        <v>0.90568092747738504</v>
      </c>
      <c r="O348">
        <v>0.9329846751933194</v>
      </c>
      <c r="P348">
        <v>0.84498642595127238</v>
      </c>
      <c r="Q348">
        <v>0.89908948396381572</v>
      </c>
      <c r="R348">
        <v>0.96533690096206171</v>
      </c>
      <c r="S348">
        <v>0.86792425613720914</v>
      </c>
      <c r="T348">
        <v>0.84498642595127238</v>
      </c>
      <c r="U348">
        <v>0.86792425613720914</v>
      </c>
      <c r="V348">
        <v>406.790663</v>
      </c>
      <c r="W348">
        <v>255.106009</v>
      </c>
      <c r="X348">
        <v>262.000766</v>
      </c>
      <c r="Y348">
        <v>74463.375599999999</v>
      </c>
      <c r="Z348" s="226">
        <v>3.7310997714999998</v>
      </c>
      <c r="AA348" s="226">
        <v>3.3394031692000001</v>
      </c>
      <c r="AB348" s="226" t="s">
        <v>444</v>
      </c>
      <c r="AC348" s="226" t="s">
        <v>445</v>
      </c>
      <c r="AD348" s="226">
        <v>3.6862139278999999</v>
      </c>
    </row>
    <row r="349" spans="1:30" x14ac:dyDescent="0.25">
      <c r="A349">
        <v>292314</v>
      </c>
      <c r="B349">
        <v>20011000</v>
      </c>
      <c r="C349" t="s">
        <v>481</v>
      </c>
      <c r="D349">
        <v>131085</v>
      </c>
      <c r="E349" t="s">
        <v>482</v>
      </c>
      <c r="F349">
        <v>34203085</v>
      </c>
      <c r="G349">
        <v>1.83</v>
      </c>
      <c r="H349">
        <v>43.079781560235055</v>
      </c>
      <c r="I349">
        <v>-21.035027975436726</v>
      </c>
      <c r="J349">
        <v>9.4366074603251811</v>
      </c>
      <c r="K349">
        <v>-41.14889364023216</v>
      </c>
      <c r="L349">
        <v>39.226570599149802</v>
      </c>
      <c r="M349">
        <v>119.41749572753906</v>
      </c>
      <c r="N349">
        <v>0.90208224246376456</v>
      </c>
      <c r="O349">
        <v>0.9329846751933194</v>
      </c>
      <c r="P349">
        <v>0.84162890798271661</v>
      </c>
      <c r="Q349">
        <v>0.89333158794202294</v>
      </c>
      <c r="R349">
        <v>0.96533690096206171</v>
      </c>
      <c r="S349">
        <v>0.86236594663546995</v>
      </c>
      <c r="T349">
        <v>0.84162890798271661</v>
      </c>
      <c r="U349">
        <v>0.86236594663546995</v>
      </c>
      <c r="V349">
        <v>406.790663</v>
      </c>
      <c r="W349">
        <v>255.106009</v>
      </c>
      <c r="X349">
        <v>262.000766</v>
      </c>
      <c r="Y349">
        <v>74463.375599999999</v>
      </c>
      <c r="Z349" s="226">
        <v>4.4734479333000001</v>
      </c>
      <c r="AA349" s="226">
        <v>3.9838830188999999</v>
      </c>
      <c r="AB349" s="226" t="s">
        <v>444</v>
      </c>
      <c r="AC349" s="226" t="s">
        <v>445</v>
      </c>
      <c r="AD349" s="226">
        <v>4.3587690718000003</v>
      </c>
    </row>
    <row r="350" spans="1:30" x14ac:dyDescent="0.25">
      <c r="A350">
        <v>299761</v>
      </c>
      <c r="B350">
        <v>20012000</v>
      </c>
      <c r="C350" t="s">
        <v>490</v>
      </c>
      <c r="D350">
        <v>131095</v>
      </c>
      <c r="E350" t="s">
        <v>491</v>
      </c>
      <c r="F350">
        <v>34203085</v>
      </c>
      <c r="G350">
        <v>1.83</v>
      </c>
      <c r="H350">
        <v>8.6877084046869779</v>
      </c>
      <c r="I350">
        <v>-6.9249413157617568</v>
      </c>
      <c r="J350">
        <v>-1.3321797432414355</v>
      </c>
      <c r="K350">
        <v>-9.3951324192688119</v>
      </c>
      <c r="L350">
        <v>9.4250555115484413</v>
      </c>
      <c r="M350">
        <v>64.709999084472656</v>
      </c>
      <c r="N350">
        <v>0.96357500076293945</v>
      </c>
      <c r="O350">
        <v>0.9329846751933194</v>
      </c>
      <c r="P350">
        <v>0.89900070911121355</v>
      </c>
      <c r="Q350">
        <v>0.96661041736602782</v>
      </c>
      <c r="R350">
        <v>0.96533690096206171</v>
      </c>
      <c r="S350">
        <v>0.9331047047377663</v>
      </c>
      <c r="T350">
        <v>0.89900070911121355</v>
      </c>
      <c r="U350">
        <v>0.9331047047377663</v>
      </c>
      <c r="V350">
        <v>406.790663</v>
      </c>
      <c r="W350">
        <v>255.106009</v>
      </c>
      <c r="X350">
        <v>262.000766</v>
      </c>
      <c r="Y350">
        <v>74463.375599999999</v>
      </c>
      <c r="Z350" s="226">
        <v>23.333064427</v>
      </c>
      <c r="AA350" s="226">
        <v>25.398271248</v>
      </c>
      <c r="AB350" s="226" t="s">
        <v>444</v>
      </c>
      <c r="AC350" s="226">
        <v>175.80712803</v>
      </c>
      <c r="AD350" s="226">
        <v>24.070309168000001</v>
      </c>
    </row>
    <row r="351" spans="1:30" x14ac:dyDescent="0.25">
      <c r="A351">
        <v>299762</v>
      </c>
      <c r="B351">
        <v>20012000</v>
      </c>
      <c r="C351" t="s">
        <v>483</v>
      </c>
      <c r="D351">
        <v>131091</v>
      </c>
      <c r="E351" t="s">
        <v>484</v>
      </c>
      <c r="F351">
        <v>34203085</v>
      </c>
      <c r="G351">
        <v>1.83</v>
      </c>
      <c r="H351">
        <v>65.574077379174298</v>
      </c>
      <c r="I351">
        <v>-36.733679167497236</v>
      </c>
      <c r="J351">
        <v>5.755809853093818</v>
      </c>
      <c r="K351">
        <v>-63.257654406944646</v>
      </c>
      <c r="L351">
        <v>62.894482643756383</v>
      </c>
      <c r="M351">
        <v>124.55000305175781</v>
      </c>
      <c r="N351">
        <v>0.89239285060337603</v>
      </c>
      <c r="O351">
        <v>0.9329846751933194</v>
      </c>
      <c r="P351">
        <v>0.83258885386503123</v>
      </c>
      <c r="Q351">
        <v>0.87858927590506397</v>
      </c>
      <c r="R351">
        <v>0.96533690096206171</v>
      </c>
      <c r="S351">
        <v>0.84813464882069622</v>
      </c>
      <c r="T351">
        <v>0.83258885386503123</v>
      </c>
      <c r="U351">
        <v>0.84813464882069622</v>
      </c>
      <c r="V351">
        <v>406.790663</v>
      </c>
      <c r="W351">
        <v>255.106009</v>
      </c>
      <c r="X351">
        <v>262.000766</v>
      </c>
      <c r="Y351">
        <v>74463.375599999999</v>
      </c>
      <c r="Z351" s="226">
        <v>2.3770596516000002</v>
      </c>
      <c r="AA351" s="226">
        <v>2.2390607406999998</v>
      </c>
      <c r="AB351" s="226" t="s">
        <v>444</v>
      </c>
      <c r="AC351" s="226" t="s">
        <v>445</v>
      </c>
      <c r="AD351" s="226">
        <v>2.4484193181</v>
      </c>
    </row>
    <row r="352" spans="1:30" x14ac:dyDescent="0.25">
      <c r="A352">
        <v>299763</v>
      </c>
      <c r="B352">
        <v>20012000</v>
      </c>
      <c r="C352" t="s">
        <v>481</v>
      </c>
      <c r="D352">
        <v>131093</v>
      </c>
      <c r="E352" t="s">
        <v>482</v>
      </c>
      <c r="F352">
        <v>34203085</v>
      </c>
      <c r="G352">
        <v>1.83</v>
      </c>
      <c r="H352">
        <v>32.019053487798253</v>
      </c>
      <c r="I352">
        <v>-20.987480049738643</v>
      </c>
      <c r="J352">
        <v>1.1435880932497611</v>
      </c>
      <c r="K352">
        <v>-30.960566510336022</v>
      </c>
      <c r="L352">
        <v>31.464685161830307</v>
      </c>
      <c r="M352">
        <v>119.41749572753906</v>
      </c>
      <c r="N352">
        <v>0.90208224246376456</v>
      </c>
      <c r="O352">
        <v>0.9329846751933194</v>
      </c>
      <c r="P352">
        <v>0.84162890798271661</v>
      </c>
      <c r="Q352">
        <v>0.89333158794202294</v>
      </c>
      <c r="R352">
        <v>0.96533690096206171</v>
      </c>
      <c r="S352">
        <v>0.86236594663546995</v>
      </c>
      <c r="T352">
        <v>0.84162890798271661</v>
      </c>
      <c r="U352">
        <v>0.86236594663546995</v>
      </c>
      <c r="V352">
        <v>406.790663</v>
      </c>
      <c r="W352">
        <v>255.106009</v>
      </c>
      <c r="X352">
        <v>262.000766</v>
      </c>
      <c r="Y352">
        <v>74463.375599999999</v>
      </c>
      <c r="Z352" s="226">
        <v>5.8236688424</v>
      </c>
      <c r="AA352" s="226">
        <v>5.7055258786999996</v>
      </c>
      <c r="AB352" s="226" t="s">
        <v>444</v>
      </c>
      <c r="AC352" s="226" t="s">
        <v>445</v>
      </c>
      <c r="AD352" s="226">
        <v>6.1222023184000003</v>
      </c>
    </row>
    <row r="353" spans="1:30" x14ac:dyDescent="0.25">
      <c r="A353">
        <v>299764</v>
      </c>
      <c r="B353">
        <v>20012000</v>
      </c>
      <c r="C353" t="s">
        <v>479</v>
      </c>
      <c r="D353">
        <v>131092</v>
      </c>
      <c r="E353" t="s">
        <v>480</v>
      </c>
      <c r="F353">
        <v>34203085</v>
      </c>
      <c r="G353">
        <v>1.83</v>
      </c>
      <c r="H353">
        <v>58.37844098475977</v>
      </c>
      <c r="I353">
        <v>-30.650379054947365</v>
      </c>
      <c r="J353">
        <v>8.1173066876101512</v>
      </c>
      <c r="K353">
        <v>-56.820662264746638</v>
      </c>
      <c r="L353">
        <v>54.772795819559725</v>
      </c>
      <c r="M353">
        <v>132.83750915527344</v>
      </c>
      <c r="N353">
        <v>0.87463390895298543</v>
      </c>
      <c r="O353">
        <v>0.9329846751933194</v>
      </c>
      <c r="P353">
        <v>0.81602003345756435</v>
      </c>
      <c r="Q353">
        <v>0.85195086342947812</v>
      </c>
      <c r="R353">
        <v>0.96533690096206171</v>
      </c>
      <c r="S353">
        <v>0.82241960627496513</v>
      </c>
      <c r="T353">
        <v>0.81602003345756435</v>
      </c>
      <c r="U353">
        <v>0.82241960627496513</v>
      </c>
      <c r="V353">
        <v>406.790663</v>
      </c>
      <c r="W353">
        <v>255.106009</v>
      </c>
      <c r="X353">
        <v>262.000766</v>
      </c>
      <c r="Y353">
        <v>74463.375599999999</v>
      </c>
      <c r="Z353" s="226">
        <v>2.8006388187</v>
      </c>
      <c r="AA353" s="226">
        <v>2.5658988230999999</v>
      </c>
      <c r="AB353" s="226" t="s">
        <v>444</v>
      </c>
      <c r="AC353" s="226" t="s">
        <v>445</v>
      </c>
      <c r="AD353" s="226">
        <v>2.7626783166000002</v>
      </c>
    </row>
    <row r="354" spans="1:30" x14ac:dyDescent="0.25">
      <c r="A354">
        <v>299765</v>
      </c>
      <c r="B354">
        <v>20012000</v>
      </c>
      <c r="C354" t="s">
        <v>492</v>
      </c>
      <c r="D354">
        <v>131094</v>
      </c>
      <c r="E354" t="s">
        <v>493</v>
      </c>
      <c r="F354">
        <v>34203085</v>
      </c>
      <c r="G354">
        <v>1.83</v>
      </c>
      <c r="H354">
        <v>-2.7705118706798544</v>
      </c>
      <c r="I354">
        <v>2.0929867402460296</v>
      </c>
      <c r="J354">
        <v>-4.7420761608461</v>
      </c>
      <c r="K354">
        <v>-2.42646277960778</v>
      </c>
      <c r="L354">
        <v>4.1282645226753072</v>
      </c>
      <c r="M354">
        <v>34.474998474121094</v>
      </c>
      <c r="N354">
        <v>0.98877083460489912</v>
      </c>
      <c r="O354">
        <v>0.9329846751933194</v>
      </c>
      <c r="P354">
        <v>0.92250803596447917</v>
      </c>
      <c r="Q354">
        <v>0.98970659838782415</v>
      </c>
      <c r="R354">
        <v>0.96533690096206171</v>
      </c>
      <c r="S354">
        <v>0.95540030054940595</v>
      </c>
      <c r="T354">
        <v>0.92250803596447917</v>
      </c>
      <c r="U354">
        <v>0.95540030054940595</v>
      </c>
      <c r="V354">
        <v>406.790663</v>
      </c>
      <c r="W354">
        <v>255.106009</v>
      </c>
      <c r="X354">
        <v>262.000766</v>
      </c>
      <c r="Y354">
        <v>74463.375599999999</v>
      </c>
      <c r="Z354" s="226">
        <v>56.006362367000001</v>
      </c>
      <c r="AA354" s="226" t="s">
        <v>444</v>
      </c>
      <c r="AB354" s="226">
        <v>111.4409146</v>
      </c>
      <c r="AC354" s="226">
        <v>49.968774828999997</v>
      </c>
      <c r="AD354" s="226">
        <v>98.609115826999997</v>
      </c>
    </row>
    <row r="355" spans="1:30" x14ac:dyDescent="0.25">
      <c r="A355">
        <v>310251</v>
      </c>
      <c r="B355">
        <v>20013000</v>
      </c>
      <c r="C355" t="s">
        <v>490</v>
      </c>
      <c r="D355">
        <v>131104</v>
      </c>
      <c r="E355" t="s">
        <v>491</v>
      </c>
      <c r="F355">
        <v>34203085</v>
      </c>
      <c r="G355">
        <v>1.83</v>
      </c>
      <c r="H355">
        <v>35.466299544315582</v>
      </c>
      <c r="I355">
        <v>-23.9146207096464</v>
      </c>
      <c r="J355">
        <v>2.6115713351739771</v>
      </c>
      <c r="K355">
        <v>-32.460819609741257</v>
      </c>
      <c r="L355">
        <v>34.249999758556903</v>
      </c>
      <c r="M355">
        <v>64.709999084472656</v>
      </c>
      <c r="N355">
        <v>0.96357500076293945</v>
      </c>
      <c r="O355">
        <v>0.9329846751933194</v>
      </c>
      <c r="P355">
        <v>0.89900070911121355</v>
      </c>
      <c r="Q355">
        <v>0.96661041736602782</v>
      </c>
      <c r="R355">
        <v>0.96533690096206171</v>
      </c>
      <c r="S355">
        <v>0.9331047047377663</v>
      </c>
      <c r="T355">
        <v>0.89900070911121355</v>
      </c>
      <c r="U355">
        <v>0.9331047047377663</v>
      </c>
      <c r="V355">
        <v>406.790663</v>
      </c>
      <c r="W355">
        <v>255.106009</v>
      </c>
      <c r="X355">
        <v>262.000766</v>
      </c>
      <c r="Y355">
        <v>74463.375599999999</v>
      </c>
      <c r="Z355" s="226">
        <v>5.6960725431999997</v>
      </c>
      <c r="AA355" s="226">
        <v>5.4664339368999997</v>
      </c>
      <c r="AB355" s="226" t="s">
        <v>444</v>
      </c>
      <c r="AC355" s="226" t="s">
        <v>445</v>
      </c>
      <c r="AD355" s="226">
        <v>6.256097574</v>
      </c>
    </row>
    <row r="356" spans="1:30" x14ac:dyDescent="0.25">
      <c r="A356">
        <v>310252</v>
      </c>
      <c r="B356">
        <v>20013000</v>
      </c>
      <c r="C356" t="s">
        <v>481</v>
      </c>
      <c r="D356">
        <v>131102</v>
      </c>
      <c r="E356" t="s">
        <v>482</v>
      </c>
      <c r="F356">
        <v>34203085</v>
      </c>
      <c r="G356">
        <v>1.83</v>
      </c>
      <c r="H356">
        <v>58.849019208690841</v>
      </c>
      <c r="I356">
        <v>-37.849049626882589</v>
      </c>
      <c r="J356">
        <v>5.0359659119230589</v>
      </c>
      <c r="K356">
        <v>-54.154366467613215</v>
      </c>
      <c r="L356">
        <v>56.513633823988727</v>
      </c>
      <c r="M356">
        <v>119.41749572753906</v>
      </c>
      <c r="N356">
        <v>0.90208224246376456</v>
      </c>
      <c r="O356">
        <v>0.9329846751933194</v>
      </c>
      <c r="P356">
        <v>0.84162890798271661</v>
      </c>
      <c r="Q356">
        <v>0.89333158794202294</v>
      </c>
      <c r="R356">
        <v>0.96533690096206171</v>
      </c>
      <c r="S356">
        <v>0.86236594663546995</v>
      </c>
      <c r="T356">
        <v>0.84162890798271661</v>
      </c>
      <c r="U356">
        <v>0.86236594663546995</v>
      </c>
      <c r="V356">
        <v>406.790663</v>
      </c>
      <c r="W356">
        <v>255.106009</v>
      </c>
      <c r="X356">
        <v>262.000766</v>
      </c>
      <c r="Y356">
        <v>74463.375599999999</v>
      </c>
      <c r="Z356" s="226">
        <v>2.7991645068</v>
      </c>
      <c r="AA356" s="226">
        <v>2.6483971128000001</v>
      </c>
      <c r="AB356" s="226" t="s">
        <v>444</v>
      </c>
      <c r="AC356" s="226" t="s">
        <v>445</v>
      </c>
      <c r="AD356" s="226">
        <v>3.0718308229</v>
      </c>
    </row>
    <row r="357" spans="1:30" x14ac:dyDescent="0.25">
      <c r="A357">
        <v>310253</v>
      </c>
      <c r="B357">
        <v>20013000</v>
      </c>
      <c r="C357" t="s">
        <v>483</v>
      </c>
      <c r="D357">
        <v>131100</v>
      </c>
      <c r="E357" t="s">
        <v>484</v>
      </c>
      <c r="F357">
        <v>34203085</v>
      </c>
      <c r="G357">
        <v>1.83</v>
      </c>
      <c r="H357">
        <v>92.404716710556556</v>
      </c>
      <c r="I357">
        <v>-53.628114951482786</v>
      </c>
      <c r="J357">
        <v>9.6475210186230314</v>
      </c>
      <c r="K357">
        <v>-86.418593160475211</v>
      </c>
      <c r="L357">
        <v>87.981176279692079</v>
      </c>
      <c r="M357">
        <v>124.55000305175781</v>
      </c>
      <c r="N357">
        <v>0.89239285060337603</v>
      </c>
      <c r="O357">
        <v>0.9329846751933194</v>
      </c>
      <c r="P357">
        <v>0.83258885386503123</v>
      </c>
      <c r="Q357">
        <v>0.87858927590506397</v>
      </c>
      <c r="R357">
        <v>0.96533690096206171</v>
      </c>
      <c r="S357">
        <v>0.84813464882069622</v>
      </c>
      <c r="T357">
        <v>0.83258885386503123</v>
      </c>
      <c r="U357">
        <v>0.84813464882069622</v>
      </c>
      <c r="V357">
        <v>406.790663</v>
      </c>
      <c r="W357">
        <v>255.106009</v>
      </c>
      <c r="X357">
        <v>262.000766</v>
      </c>
      <c r="Y357">
        <v>74463.375599999999</v>
      </c>
      <c r="Z357" s="226">
        <v>1.4141348028</v>
      </c>
      <c r="AA357" s="226">
        <v>1.2985668612000001</v>
      </c>
      <c r="AB357" s="226" t="s">
        <v>444</v>
      </c>
      <c r="AC357" s="226" t="s">
        <v>445</v>
      </c>
      <c r="AD357" s="226">
        <v>1.5242127822</v>
      </c>
    </row>
    <row r="358" spans="1:30" x14ac:dyDescent="0.25">
      <c r="A358">
        <v>310254</v>
      </c>
      <c r="B358">
        <v>20013000</v>
      </c>
      <c r="C358" t="s">
        <v>479</v>
      </c>
      <c r="D358">
        <v>131101</v>
      </c>
      <c r="E358" t="s">
        <v>480</v>
      </c>
      <c r="F358">
        <v>34203085</v>
      </c>
      <c r="G358">
        <v>1.83</v>
      </c>
      <c r="H358">
        <v>85.208793809635878</v>
      </c>
      <c r="I358">
        <v>-47.546019437166429</v>
      </c>
      <c r="J358">
        <v>12.009302846436221</v>
      </c>
      <c r="K358">
        <v>-79.980394515984273</v>
      </c>
      <c r="L358">
        <v>79.889851415226886</v>
      </c>
      <c r="M358">
        <v>132.83750915527344</v>
      </c>
      <c r="N358">
        <v>0.87463390895298543</v>
      </c>
      <c r="O358">
        <v>0.9329846751933194</v>
      </c>
      <c r="P358">
        <v>0.81602003345756435</v>
      </c>
      <c r="Q358">
        <v>0.85195086342947812</v>
      </c>
      <c r="R358">
        <v>0.96533690096206171</v>
      </c>
      <c r="S358">
        <v>0.82241960627496513</v>
      </c>
      <c r="T358">
        <v>0.81602003345756435</v>
      </c>
      <c r="U358">
        <v>0.82241960627496513</v>
      </c>
      <c r="V358">
        <v>406.790663</v>
      </c>
      <c r="W358">
        <v>255.106009</v>
      </c>
      <c r="X358">
        <v>262.000766</v>
      </c>
      <c r="Y358">
        <v>74463.375599999999</v>
      </c>
      <c r="Z358" s="226">
        <v>1.6057328974</v>
      </c>
      <c r="AA358" s="226">
        <v>1.4430766438</v>
      </c>
      <c r="AB358" s="226" t="s">
        <v>444</v>
      </c>
      <c r="AC358" s="226" t="s">
        <v>445</v>
      </c>
      <c r="AD358" s="226">
        <v>1.6731285226999999</v>
      </c>
    </row>
    <row r="359" spans="1:30" x14ac:dyDescent="0.25">
      <c r="A359">
        <v>310255</v>
      </c>
      <c r="B359">
        <v>20013000</v>
      </c>
      <c r="C359" t="s">
        <v>492</v>
      </c>
      <c r="D359">
        <v>131103</v>
      </c>
      <c r="E359" t="s">
        <v>493</v>
      </c>
      <c r="F359">
        <v>34203085</v>
      </c>
      <c r="G359">
        <v>1.83</v>
      </c>
      <c r="H359">
        <v>23.514135864278668</v>
      </c>
      <c r="I359">
        <v>-18.300704144730489</v>
      </c>
      <c r="J359">
        <v>-0.30438015547418057</v>
      </c>
      <c r="K359">
        <v>-22.088140587549958</v>
      </c>
      <c r="L359">
        <v>23.691134643620771</v>
      </c>
      <c r="M359">
        <v>34.474998474121094</v>
      </c>
      <c r="N359">
        <v>0.98877083460489912</v>
      </c>
      <c r="O359">
        <v>0.9329846751933194</v>
      </c>
      <c r="P359">
        <v>0.92250803596447917</v>
      </c>
      <c r="Q359">
        <v>0.98970659838782415</v>
      </c>
      <c r="R359">
        <v>0.96533690096206171</v>
      </c>
      <c r="S359">
        <v>0.95540030054940595</v>
      </c>
      <c r="T359">
        <v>0.92250803596447917</v>
      </c>
      <c r="U359">
        <v>0.95540030054940595</v>
      </c>
      <c r="V359">
        <v>406.790663</v>
      </c>
      <c r="W359">
        <v>255.106009</v>
      </c>
      <c r="X359">
        <v>262.000766</v>
      </c>
      <c r="Y359">
        <v>74463.375599999999</v>
      </c>
      <c r="Z359" s="226">
        <v>8.9335615142999991</v>
      </c>
      <c r="AA359" s="226">
        <v>9.0083347601000003</v>
      </c>
      <c r="AB359" s="226" t="s">
        <v>444</v>
      </c>
      <c r="AC359" s="226">
        <v>793.06560420000005</v>
      </c>
      <c r="AD359" s="226">
        <v>9.9424245605999992</v>
      </c>
    </row>
    <row r="360" spans="1:30" x14ac:dyDescent="0.25">
      <c r="A360">
        <v>318573</v>
      </c>
      <c r="B360">
        <v>20014000</v>
      </c>
      <c r="C360" t="s">
        <v>487</v>
      </c>
      <c r="D360">
        <v>131111</v>
      </c>
      <c r="E360" t="s">
        <v>482</v>
      </c>
      <c r="F360">
        <v>34203085</v>
      </c>
      <c r="G360">
        <v>1.83</v>
      </c>
      <c r="H360">
        <v>53.726768092464141</v>
      </c>
      <c r="I360">
        <v>-25.510961474600325</v>
      </c>
      <c r="J360">
        <v>12.687961588629273</v>
      </c>
      <c r="K360">
        <v>-51.236920901929061</v>
      </c>
      <c r="L360">
        <v>48.644502809482297</v>
      </c>
      <c r="M360">
        <v>116.6824951171875</v>
      </c>
      <c r="N360">
        <v>0.90568092747738504</v>
      </c>
      <c r="O360">
        <v>0.9329846751933194</v>
      </c>
      <c r="P360">
        <v>0.84498642595127238</v>
      </c>
      <c r="Q360">
        <v>0.89908948396381572</v>
      </c>
      <c r="R360">
        <v>0.96533690096206171</v>
      </c>
      <c r="S360">
        <v>0.86792425613720914</v>
      </c>
      <c r="T360">
        <v>0.84498642595127238</v>
      </c>
      <c r="U360">
        <v>0.86792425613720914</v>
      </c>
      <c r="V360">
        <v>406.790663</v>
      </c>
      <c r="W360">
        <v>255.106009</v>
      </c>
      <c r="X360">
        <v>262.000766</v>
      </c>
      <c r="Y360">
        <v>74463.375599999999</v>
      </c>
      <c r="Z360" s="226">
        <v>3.4313561107999999</v>
      </c>
      <c r="AA360" s="226">
        <v>3.0121734926000001</v>
      </c>
      <c r="AB360" s="226" t="s">
        <v>444</v>
      </c>
      <c r="AC360" s="226" t="s">
        <v>445</v>
      </c>
      <c r="AD360" s="226">
        <v>3.3208508037</v>
      </c>
    </row>
    <row r="361" spans="1:30" x14ac:dyDescent="0.25">
      <c r="A361">
        <v>318574</v>
      </c>
      <c r="B361">
        <v>20014000</v>
      </c>
      <c r="C361" t="s">
        <v>481</v>
      </c>
      <c r="D361">
        <v>131110</v>
      </c>
      <c r="E361" t="s">
        <v>482</v>
      </c>
      <c r="F361">
        <v>34203085</v>
      </c>
      <c r="G361">
        <v>1.83</v>
      </c>
      <c r="H361">
        <v>47.131390061637028</v>
      </c>
      <c r="I361">
        <v>-21.077694515805408</v>
      </c>
      <c r="J361">
        <v>12.28240699815394</v>
      </c>
      <c r="K361">
        <v>-45.143853466668695</v>
      </c>
      <c r="L361">
        <v>42.352531127529296</v>
      </c>
      <c r="M361">
        <v>119.41749572753906</v>
      </c>
      <c r="N361">
        <v>0.90208224246376456</v>
      </c>
      <c r="O361">
        <v>0.9329846751933194</v>
      </c>
      <c r="P361">
        <v>0.84162890798271661</v>
      </c>
      <c r="Q361">
        <v>0.89333158794202294</v>
      </c>
      <c r="R361">
        <v>0.96533690096206171</v>
      </c>
      <c r="S361">
        <v>0.86236594663546995</v>
      </c>
      <c r="T361">
        <v>0.84162890798271661</v>
      </c>
      <c r="U361">
        <v>0.86236594663546995</v>
      </c>
      <c r="V361">
        <v>406.790663</v>
      </c>
      <c r="W361">
        <v>255.106009</v>
      </c>
      <c r="X361">
        <v>262.000766</v>
      </c>
      <c r="Y361">
        <v>74463.375599999999</v>
      </c>
      <c r="Z361" s="226">
        <v>4.0694630534999998</v>
      </c>
      <c r="AA361" s="226">
        <v>3.5554478978000001</v>
      </c>
      <c r="AB361" s="226" t="s">
        <v>444</v>
      </c>
      <c r="AC361" s="226" t="s">
        <v>445</v>
      </c>
      <c r="AD361" s="226">
        <v>3.8845502021999998</v>
      </c>
    </row>
    <row r="362" spans="1:30" x14ac:dyDescent="0.25">
      <c r="A362">
        <v>318575</v>
      </c>
      <c r="B362">
        <v>20014000</v>
      </c>
      <c r="C362" t="s">
        <v>479</v>
      </c>
      <c r="D362">
        <v>131109</v>
      </c>
      <c r="E362" t="s">
        <v>480</v>
      </c>
      <c r="F362">
        <v>34203085</v>
      </c>
      <c r="G362">
        <v>1.83</v>
      </c>
      <c r="H362">
        <v>73.479738623844369</v>
      </c>
      <c r="I362">
        <v>-30.685020223492945</v>
      </c>
      <c r="J362">
        <v>19.26716873371274</v>
      </c>
      <c r="K362">
        <v>-71.059526855328102</v>
      </c>
      <c r="L362">
        <v>65.99136930683369</v>
      </c>
      <c r="M362">
        <v>132.83750915527344</v>
      </c>
      <c r="N362">
        <v>0.87463390895298543</v>
      </c>
      <c r="O362">
        <v>0.9329846751933194</v>
      </c>
      <c r="P362">
        <v>0.81602003345756435</v>
      </c>
      <c r="Q362">
        <v>0.85195086342947812</v>
      </c>
      <c r="R362">
        <v>0.96533690096206171</v>
      </c>
      <c r="S362">
        <v>0.82241960627496513</v>
      </c>
      <c r="T362">
        <v>0.81602003345756435</v>
      </c>
      <c r="U362">
        <v>0.82241960627496513</v>
      </c>
      <c r="V362">
        <v>406.790663</v>
      </c>
      <c r="W362">
        <v>255.106009</v>
      </c>
      <c r="X362">
        <v>262.000766</v>
      </c>
      <c r="Y362">
        <v>74463.375599999999</v>
      </c>
      <c r="Z362" s="226">
        <v>2.1545278751999999</v>
      </c>
      <c r="AA362" s="226">
        <v>1.8330478292000001</v>
      </c>
      <c r="AB362" s="226" t="s">
        <v>444</v>
      </c>
      <c r="AC362" s="226" t="s">
        <v>445</v>
      </c>
      <c r="AD362" s="226">
        <v>2.0087151336</v>
      </c>
    </row>
    <row r="363" spans="1:30" x14ac:dyDescent="0.25">
      <c r="A363">
        <v>5673</v>
      </c>
      <c r="B363">
        <v>20015000</v>
      </c>
      <c r="C363" t="s">
        <v>481</v>
      </c>
      <c r="D363">
        <v>131117</v>
      </c>
      <c r="E363" t="s">
        <v>482</v>
      </c>
      <c r="F363">
        <v>34203085</v>
      </c>
      <c r="G363">
        <v>1.83</v>
      </c>
      <c r="H363">
        <v>35.392914044395958</v>
      </c>
      <c r="I363">
        <v>-17.849797418747634</v>
      </c>
      <c r="J363">
        <v>7.214604954504896</v>
      </c>
      <c r="K363">
        <v>-34.51038940907786</v>
      </c>
      <c r="L363">
        <v>32.397624264745524</v>
      </c>
      <c r="M363">
        <v>119.41749572753906</v>
      </c>
      <c r="N363">
        <v>0.90208224246376456</v>
      </c>
      <c r="O363">
        <v>0.9329846751933194</v>
      </c>
      <c r="P363">
        <v>0.84162890798271661</v>
      </c>
      <c r="Q363">
        <v>0.89333158794202294</v>
      </c>
      <c r="R363">
        <v>0.96533690096206171</v>
      </c>
      <c r="S363">
        <v>0.86236594663546995</v>
      </c>
      <c r="T363">
        <v>0.84162890798271661</v>
      </c>
      <c r="U363">
        <v>0.86236594663546995</v>
      </c>
      <c r="V363">
        <v>406.790663</v>
      </c>
      <c r="W363">
        <v>255.106009</v>
      </c>
      <c r="X363">
        <v>262.000766</v>
      </c>
      <c r="Y363">
        <v>74463.375599999999</v>
      </c>
      <c r="Z363" s="226">
        <v>5.6271708696999996</v>
      </c>
      <c r="AA363" s="226">
        <v>5.0663157462999999</v>
      </c>
      <c r="AB363" s="226" t="s">
        <v>444</v>
      </c>
      <c r="AC363" s="226" t="s">
        <v>445</v>
      </c>
      <c r="AD363" s="226">
        <v>5.3895952017999997</v>
      </c>
    </row>
    <row r="364" spans="1:30" x14ac:dyDescent="0.25">
      <c r="A364">
        <v>5674</v>
      </c>
      <c r="B364">
        <v>20015000</v>
      </c>
      <c r="C364" t="s">
        <v>487</v>
      </c>
      <c r="D364">
        <v>131118</v>
      </c>
      <c r="E364" t="s">
        <v>482</v>
      </c>
      <c r="F364">
        <v>34203085</v>
      </c>
      <c r="G364">
        <v>1.83</v>
      </c>
      <c r="H364">
        <v>41.973133329497323</v>
      </c>
      <c r="I364">
        <v>-22.292512932330823</v>
      </c>
      <c r="J364">
        <v>7.6353149385789312</v>
      </c>
      <c r="K364">
        <v>-40.594004807139541</v>
      </c>
      <c r="L364">
        <v>38.72756843459392</v>
      </c>
      <c r="M364">
        <v>116.6824951171875</v>
      </c>
      <c r="N364">
        <v>0.90568092747738504</v>
      </c>
      <c r="O364">
        <v>0.9329846751933194</v>
      </c>
      <c r="P364">
        <v>0.84498642595127238</v>
      </c>
      <c r="Q364">
        <v>0.89908948396381572</v>
      </c>
      <c r="R364">
        <v>0.96533690096206171</v>
      </c>
      <c r="S364">
        <v>0.86792425613720914</v>
      </c>
      <c r="T364">
        <v>0.84498642595127238</v>
      </c>
      <c r="U364">
        <v>0.86792425613720914</v>
      </c>
      <c r="V364">
        <v>406.790663</v>
      </c>
      <c r="W364">
        <v>255.106009</v>
      </c>
      <c r="X364">
        <v>262.000766</v>
      </c>
      <c r="Y364">
        <v>74463.375599999999</v>
      </c>
      <c r="Z364" s="226">
        <v>4.5660895712</v>
      </c>
      <c r="AA364" s="226">
        <v>4.1356927082999997</v>
      </c>
      <c r="AB364" s="226" t="s">
        <v>444</v>
      </c>
      <c r="AC364" s="226" t="s">
        <v>445</v>
      </c>
      <c r="AD364" s="226">
        <v>4.4536893295000004</v>
      </c>
    </row>
    <row r="365" spans="1:30" x14ac:dyDescent="0.25">
      <c r="A365">
        <v>5675</v>
      </c>
      <c r="B365">
        <v>20015000</v>
      </c>
      <c r="C365" t="s">
        <v>479</v>
      </c>
      <c r="D365">
        <v>131116</v>
      </c>
      <c r="E365" t="s">
        <v>480</v>
      </c>
      <c r="F365">
        <v>34203085</v>
      </c>
      <c r="G365">
        <v>1.83</v>
      </c>
      <c r="H365">
        <v>61.7529369373393</v>
      </c>
      <c r="I365">
        <v>-27.490929514969295</v>
      </c>
      <c r="J365">
        <v>14.187692424469386</v>
      </c>
      <c r="K365">
        <v>-60.392256344061458</v>
      </c>
      <c r="L365">
        <v>56.023410514386462</v>
      </c>
      <c r="M365">
        <v>132.83750915527344</v>
      </c>
      <c r="N365">
        <v>0.87463390895298543</v>
      </c>
      <c r="O365">
        <v>0.9329846751933194</v>
      </c>
      <c r="P365">
        <v>0.81602003345756435</v>
      </c>
      <c r="Q365">
        <v>0.85195086342947812</v>
      </c>
      <c r="R365">
        <v>0.96533690096206171</v>
      </c>
      <c r="S365">
        <v>0.82241960627496513</v>
      </c>
      <c r="T365">
        <v>0.81602003345756435</v>
      </c>
      <c r="U365">
        <v>0.82241960627496513</v>
      </c>
      <c r="V365">
        <v>406.790663</v>
      </c>
      <c r="W365">
        <v>255.106009</v>
      </c>
      <c r="X365">
        <v>262.000766</v>
      </c>
      <c r="Y365">
        <v>74463.375599999999</v>
      </c>
      <c r="Z365" s="226">
        <v>2.7157968801000001</v>
      </c>
      <c r="AA365" s="226">
        <v>2.3710398941999999</v>
      </c>
      <c r="AB365" s="226" t="s">
        <v>444</v>
      </c>
      <c r="AC365" s="226" t="s">
        <v>445</v>
      </c>
      <c r="AD365" s="226">
        <v>2.5401537677000001</v>
      </c>
    </row>
    <row r="366" spans="1:30" x14ac:dyDescent="0.25">
      <c r="A366">
        <v>11967</v>
      </c>
      <c r="B366">
        <v>20016000</v>
      </c>
      <c r="C366" t="s">
        <v>479</v>
      </c>
      <c r="D366">
        <v>131123</v>
      </c>
      <c r="E366" t="s">
        <v>480</v>
      </c>
      <c r="F366">
        <v>34203085</v>
      </c>
      <c r="G366">
        <v>1.83</v>
      </c>
      <c r="H366">
        <v>71.391375616663254</v>
      </c>
      <c r="I366">
        <v>-29.708316157354759</v>
      </c>
      <c r="J366">
        <v>18.496000520460115</v>
      </c>
      <c r="K366">
        <v>-68.854092532698019</v>
      </c>
      <c r="L366">
        <v>64.175117964999359</v>
      </c>
      <c r="M366">
        <v>132.83750915527344</v>
      </c>
      <c r="N366">
        <v>0.87463390895298543</v>
      </c>
      <c r="O366">
        <v>0.9329846751933194</v>
      </c>
      <c r="P366">
        <v>0.81602003345756435</v>
      </c>
      <c r="Q366">
        <v>0.85195086342947812</v>
      </c>
      <c r="R366">
        <v>0.96533690096206171</v>
      </c>
      <c r="S366">
        <v>0.82241960627496513</v>
      </c>
      <c r="T366">
        <v>0.81602003345756435</v>
      </c>
      <c r="U366">
        <v>0.82241960627496513</v>
      </c>
      <c r="V366">
        <v>406.790663</v>
      </c>
      <c r="W366">
        <v>255.106009</v>
      </c>
      <c r="X366">
        <v>262.000766</v>
      </c>
      <c r="Y366">
        <v>74463.375599999999</v>
      </c>
      <c r="Z366" s="226">
        <v>2.2438057085000001</v>
      </c>
      <c r="AA366" s="226">
        <v>1.9159210366999999</v>
      </c>
      <c r="AB366" s="226" t="s">
        <v>444</v>
      </c>
      <c r="AC366" s="226" t="s">
        <v>445</v>
      </c>
      <c r="AD366" s="226">
        <v>2.1050859283999999</v>
      </c>
    </row>
    <row r="367" spans="1:30" x14ac:dyDescent="0.25">
      <c r="A367">
        <v>11968</v>
      </c>
      <c r="B367">
        <v>20016000</v>
      </c>
      <c r="C367" t="s">
        <v>481</v>
      </c>
      <c r="D367">
        <v>131124</v>
      </c>
      <c r="E367" t="s">
        <v>482</v>
      </c>
      <c r="F367">
        <v>34203085</v>
      </c>
      <c r="G367">
        <v>1.83</v>
      </c>
      <c r="H367">
        <v>45.044097602740138</v>
      </c>
      <c r="I367">
        <v>-20.101832047132987</v>
      </c>
      <c r="J367">
        <v>11.510171588744132</v>
      </c>
      <c r="K367">
        <v>-42.937581028983267</v>
      </c>
      <c r="L367">
        <v>40.537702184147115</v>
      </c>
      <c r="M367">
        <v>119.41749572753906</v>
      </c>
      <c r="N367">
        <v>0.90208224246376456</v>
      </c>
      <c r="O367">
        <v>0.9329846751933194</v>
      </c>
      <c r="P367">
        <v>0.84162890798271661</v>
      </c>
      <c r="Q367">
        <v>0.89333158794202294</v>
      </c>
      <c r="R367">
        <v>0.96533690096206171</v>
      </c>
      <c r="S367">
        <v>0.86236594663546995</v>
      </c>
      <c r="T367">
        <v>0.84162890798271661</v>
      </c>
      <c r="U367">
        <v>0.86236594663546995</v>
      </c>
      <c r="V367">
        <v>406.790663</v>
      </c>
      <c r="W367">
        <v>255.106009</v>
      </c>
      <c r="X367">
        <v>262.000766</v>
      </c>
      <c r="Y367">
        <v>74463.375599999999</v>
      </c>
      <c r="Z367" s="226">
        <v>4.2964174141000004</v>
      </c>
      <c r="AA367" s="226">
        <v>3.7665421930999998</v>
      </c>
      <c r="AB367" s="226" t="s">
        <v>444</v>
      </c>
      <c r="AC367" s="226" t="s">
        <v>445</v>
      </c>
      <c r="AD367" s="226">
        <v>4.1355342638000003</v>
      </c>
    </row>
    <row r="368" spans="1:30" x14ac:dyDescent="0.25">
      <c r="A368">
        <v>11969</v>
      </c>
      <c r="B368">
        <v>20016000</v>
      </c>
      <c r="C368" t="s">
        <v>487</v>
      </c>
      <c r="D368">
        <v>131125</v>
      </c>
      <c r="E368" t="s">
        <v>482</v>
      </c>
      <c r="F368">
        <v>34203085</v>
      </c>
      <c r="G368">
        <v>1.83</v>
      </c>
      <c r="H368">
        <v>51.640000917563121</v>
      </c>
      <c r="I368">
        <v>-24.534800267521483</v>
      </c>
      <c r="J368">
        <v>11.91519754309655</v>
      </c>
      <c r="K368">
        <v>-49.030943720239641</v>
      </c>
      <c r="L368">
        <v>46.83691582854545</v>
      </c>
      <c r="M368">
        <v>116.6824951171875</v>
      </c>
      <c r="N368">
        <v>0.90568092747738504</v>
      </c>
      <c r="O368">
        <v>0.9329846751933194</v>
      </c>
      <c r="P368">
        <v>0.84498642595127238</v>
      </c>
      <c r="Q368">
        <v>0.89908948396381572</v>
      </c>
      <c r="R368">
        <v>0.96533690096206171</v>
      </c>
      <c r="S368">
        <v>0.86792425613720914</v>
      </c>
      <c r="T368">
        <v>0.84498642595127238</v>
      </c>
      <c r="U368">
        <v>0.86792425613720914</v>
      </c>
      <c r="V368">
        <v>406.790663</v>
      </c>
      <c r="W368">
        <v>255.106009</v>
      </c>
      <c r="X368">
        <v>262.000766</v>
      </c>
      <c r="Y368">
        <v>74463.375599999999</v>
      </c>
      <c r="Z368" s="226">
        <v>3.6023763727999998</v>
      </c>
      <c r="AA368" s="226">
        <v>3.1743050145999998</v>
      </c>
      <c r="AB368" s="226" t="s">
        <v>444</v>
      </c>
      <c r="AC368" s="226" t="s">
        <v>445</v>
      </c>
      <c r="AD368" s="226">
        <v>3.5152524928000002</v>
      </c>
    </row>
    <row r="369" spans="1:30" x14ac:dyDescent="0.25">
      <c r="A369">
        <v>18261</v>
      </c>
      <c r="B369">
        <v>20017000</v>
      </c>
      <c r="C369" t="s">
        <v>487</v>
      </c>
      <c r="D369">
        <v>131132</v>
      </c>
      <c r="E369" t="s">
        <v>482</v>
      </c>
      <c r="F369">
        <v>34203085</v>
      </c>
      <c r="G369">
        <v>1.83</v>
      </c>
      <c r="H369">
        <v>38.73924482473803</v>
      </c>
      <c r="I369">
        <v>-25.025557033485878</v>
      </c>
      <c r="J369">
        <v>2.4204641340973021</v>
      </c>
      <c r="K369">
        <v>-37.237712680688162</v>
      </c>
      <c r="L369">
        <v>37.590014621239924</v>
      </c>
      <c r="M369">
        <v>116.6824951171875</v>
      </c>
      <c r="N369">
        <v>0.90568092747738504</v>
      </c>
      <c r="O369">
        <v>0.9329846751933194</v>
      </c>
      <c r="P369">
        <v>0.84498642595127238</v>
      </c>
      <c r="Q369">
        <v>0.89908948396381572</v>
      </c>
      <c r="R369">
        <v>0.96533690096206171</v>
      </c>
      <c r="S369">
        <v>0.86792425613720914</v>
      </c>
      <c r="T369">
        <v>0.84498642595127238</v>
      </c>
      <c r="U369">
        <v>0.86792425613720914</v>
      </c>
      <c r="V369">
        <v>406.790663</v>
      </c>
      <c r="W369">
        <v>255.106009</v>
      </c>
      <c r="X369">
        <v>262.000766</v>
      </c>
      <c r="Y369">
        <v>74463.375599999999</v>
      </c>
      <c r="Z369" s="226">
        <v>4.7345312832999999</v>
      </c>
      <c r="AA369" s="226">
        <v>4.5644118970000003</v>
      </c>
      <c r="AB369" s="226" t="s">
        <v>444</v>
      </c>
      <c r="AC369" s="226" t="s">
        <v>445</v>
      </c>
      <c r="AD369" s="226">
        <v>4.9452387088999998</v>
      </c>
    </row>
    <row r="370" spans="1:30" x14ac:dyDescent="0.25">
      <c r="A370">
        <v>18262</v>
      </c>
      <c r="B370">
        <v>20017000</v>
      </c>
      <c r="C370" t="s">
        <v>479</v>
      </c>
      <c r="D370">
        <v>131130</v>
      </c>
      <c r="E370" t="s">
        <v>480</v>
      </c>
      <c r="F370">
        <v>34203085</v>
      </c>
      <c r="G370">
        <v>1.83</v>
      </c>
      <c r="H370">
        <v>58.519897289037402</v>
      </c>
      <c r="I370">
        <v>-30.227505309752353</v>
      </c>
      <c r="J370">
        <v>8.9719893462616263</v>
      </c>
      <c r="K370">
        <v>-57.032429106713344</v>
      </c>
      <c r="L370">
        <v>54.5898280751165</v>
      </c>
      <c r="M370">
        <v>132.83750915527344</v>
      </c>
      <c r="N370">
        <v>0.87463390895298543</v>
      </c>
      <c r="O370">
        <v>0.9329846751933194</v>
      </c>
      <c r="P370">
        <v>0.81602003345756435</v>
      </c>
      <c r="Q370">
        <v>0.85195086342947812</v>
      </c>
      <c r="R370">
        <v>0.96533690096206171</v>
      </c>
      <c r="S370">
        <v>0.82241960627496513</v>
      </c>
      <c r="T370">
        <v>0.81602003345756435</v>
      </c>
      <c r="U370">
        <v>0.82241960627496513</v>
      </c>
      <c r="V370">
        <v>406.790663</v>
      </c>
      <c r="W370">
        <v>255.106009</v>
      </c>
      <c r="X370">
        <v>262.000766</v>
      </c>
      <c r="Y370">
        <v>74463.375599999999</v>
      </c>
      <c r="Z370" s="226">
        <v>2.8133773513999998</v>
      </c>
      <c r="AA370" s="226">
        <v>2.5572792099999999</v>
      </c>
      <c r="AB370" s="226" t="s">
        <v>444</v>
      </c>
      <c r="AC370" s="226" t="s">
        <v>445</v>
      </c>
      <c r="AD370" s="226">
        <v>2.7487071336</v>
      </c>
    </row>
    <row r="371" spans="1:30" x14ac:dyDescent="0.25">
      <c r="A371">
        <v>18263</v>
      </c>
      <c r="B371">
        <v>20017000</v>
      </c>
      <c r="C371" t="s">
        <v>481</v>
      </c>
      <c r="D371">
        <v>131131</v>
      </c>
      <c r="E371" t="s">
        <v>482</v>
      </c>
      <c r="F371">
        <v>34203085</v>
      </c>
      <c r="G371">
        <v>1.83</v>
      </c>
      <c r="H371">
        <v>32.159924147683405</v>
      </c>
      <c r="I371">
        <v>-20.57891647635633</v>
      </c>
      <c r="J371">
        <v>1.9988529790249716</v>
      </c>
      <c r="K371">
        <v>-31.158019763221294</v>
      </c>
      <c r="L371">
        <v>31.211322365904334</v>
      </c>
      <c r="M371">
        <v>119.41749572753906</v>
      </c>
      <c r="N371">
        <v>0.90208224246376456</v>
      </c>
      <c r="O371">
        <v>0.9329846751933194</v>
      </c>
      <c r="P371">
        <v>0.84162890798271661</v>
      </c>
      <c r="Q371">
        <v>0.89333158794202294</v>
      </c>
      <c r="R371">
        <v>0.96533690096206171</v>
      </c>
      <c r="S371">
        <v>0.86236594663546995</v>
      </c>
      <c r="T371">
        <v>0.84162890798271661</v>
      </c>
      <c r="U371">
        <v>0.86236594663546995</v>
      </c>
      <c r="V371">
        <v>406.790663</v>
      </c>
      <c r="W371">
        <v>255.106009</v>
      </c>
      <c r="X371">
        <v>262.000766</v>
      </c>
      <c r="Y371">
        <v>74463.375599999999</v>
      </c>
      <c r="Z371" s="226">
        <v>5.8790610426000001</v>
      </c>
      <c r="AA371" s="226">
        <v>5.6761535502999996</v>
      </c>
      <c r="AB371" s="226" t="s">
        <v>444</v>
      </c>
      <c r="AC371" s="226" t="s">
        <v>445</v>
      </c>
      <c r="AD371" s="226">
        <v>6.0770678064999997</v>
      </c>
    </row>
    <row r="372" spans="1:30" x14ac:dyDescent="0.25">
      <c r="A372">
        <v>23471</v>
      </c>
      <c r="B372">
        <v>20018000</v>
      </c>
      <c r="C372" t="s">
        <v>485</v>
      </c>
      <c r="D372">
        <v>131138</v>
      </c>
      <c r="E372" t="s">
        <v>486</v>
      </c>
      <c r="F372">
        <v>34203085</v>
      </c>
      <c r="G372">
        <v>1.83</v>
      </c>
      <c r="H372">
        <v>50.191095805803819</v>
      </c>
      <c r="I372">
        <v>-25.168248396648671</v>
      </c>
      <c r="J372">
        <v>10.21874412631518</v>
      </c>
      <c r="K372">
        <v>-47.781510849674277</v>
      </c>
      <c r="L372">
        <v>45.943218286057991</v>
      </c>
      <c r="M372">
        <v>114.66500091552734</v>
      </c>
      <c r="N372">
        <v>0.90833552511114846</v>
      </c>
      <c r="O372">
        <v>0.9329846751933194</v>
      </c>
      <c r="P372">
        <v>0.84746312486237807</v>
      </c>
      <c r="Q372">
        <v>0.90333684017783711</v>
      </c>
      <c r="R372">
        <v>0.96533690096206171</v>
      </c>
      <c r="S372">
        <v>0.87202438582213448</v>
      </c>
      <c r="T372">
        <v>0.84746312486237807</v>
      </c>
      <c r="U372">
        <v>0.87202438582213448</v>
      </c>
      <c r="V372">
        <v>406.790663</v>
      </c>
      <c r="W372">
        <v>255.106009</v>
      </c>
      <c r="X372">
        <v>262.000766</v>
      </c>
      <c r="Y372">
        <v>74463.375599999999</v>
      </c>
      <c r="Z372" s="226">
        <v>3.7056550156000001</v>
      </c>
      <c r="AA372" s="226">
        <v>3.3073962041999998</v>
      </c>
      <c r="AB372" s="226" t="s">
        <v>444</v>
      </c>
      <c r="AC372" s="226" t="s">
        <v>445</v>
      </c>
      <c r="AD372" s="226">
        <v>3.6469017811</v>
      </c>
    </row>
    <row r="373" spans="1:30" x14ac:dyDescent="0.25">
      <c r="A373">
        <v>23472</v>
      </c>
      <c r="B373">
        <v>20018000</v>
      </c>
      <c r="C373" t="s">
        <v>487</v>
      </c>
      <c r="D373">
        <v>131137</v>
      </c>
      <c r="E373" t="s">
        <v>482</v>
      </c>
      <c r="F373">
        <v>34203085</v>
      </c>
      <c r="G373">
        <v>1.83</v>
      </c>
      <c r="H373">
        <v>44.809201743715519</v>
      </c>
      <c r="I373">
        <v>-22.600026969834559</v>
      </c>
      <c r="J373">
        <v>9.2499205519821004</v>
      </c>
      <c r="K373">
        <v>-42.846777541003519</v>
      </c>
      <c r="L373">
        <v>40.978322518986253</v>
      </c>
      <c r="M373">
        <v>116.6824951171875</v>
      </c>
      <c r="N373">
        <v>0.90568092747738504</v>
      </c>
      <c r="O373">
        <v>0.9329846751933194</v>
      </c>
      <c r="P373">
        <v>0.84498642595127238</v>
      </c>
      <c r="Q373">
        <v>0.89908948396381572</v>
      </c>
      <c r="R373">
        <v>0.96533690096206171</v>
      </c>
      <c r="S373">
        <v>0.86792425613720914</v>
      </c>
      <c r="T373">
        <v>0.84498642595127238</v>
      </c>
      <c r="U373">
        <v>0.86792425613720914</v>
      </c>
      <c r="V373">
        <v>406.790663</v>
      </c>
      <c r="W373">
        <v>255.106009</v>
      </c>
      <c r="X373">
        <v>262.000766</v>
      </c>
      <c r="Y373">
        <v>74463.375599999999</v>
      </c>
      <c r="Z373" s="226">
        <v>4.2603694230000002</v>
      </c>
      <c r="AA373" s="226">
        <v>3.8106439391000002</v>
      </c>
      <c r="AB373" s="226" t="s">
        <v>444</v>
      </c>
      <c r="AC373" s="226" t="s">
        <v>445</v>
      </c>
      <c r="AD373" s="226">
        <v>4.1669484512999997</v>
      </c>
    </row>
    <row r="374" spans="1:30" x14ac:dyDescent="0.25">
      <c r="A374">
        <v>27667</v>
      </c>
      <c r="B374">
        <v>20019000</v>
      </c>
      <c r="C374" t="s">
        <v>485</v>
      </c>
      <c r="D374">
        <v>131146</v>
      </c>
      <c r="E374" t="s">
        <v>486</v>
      </c>
      <c r="F374">
        <v>34203085</v>
      </c>
      <c r="G374">
        <v>1.83</v>
      </c>
      <c r="H374">
        <v>49.520686262770177</v>
      </c>
      <c r="I374">
        <v>-26.061081032359219</v>
      </c>
      <c r="J374">
        <v>9.00150059346287</v>
      </c>
      <c r="K374">
        <v>-47.128753263776225</v>
      </c>
      <c r="L374">
        <v>45.691149499791244</v>
      </c>
      <c r="M374">
        <v>114.66500091552734</v>
      </c>
      <c r="N374">
        <v>0.90833552511114846</v>
      </c>
      <c r="O374">
        <v>0.9329846751933194</v>
      </c>
      <c r="P374">
        <v>0.84746312486237807</v>
      </c>
      <c r="Q374">
        <v>0.90333684017783711</v>
      </c>
      <c r="R374">
        <v>0.96533690096206171</v>
      </c>
      <c r="S374">
        <v>0.87202438582213448</v>
      </c>
      <c r="T374">
        <v>0.84746312486237807</v>
      </c>
      <c r="U374">
        <v>0.87202438582213448</v>
      </c>
      <c r="V374">
        <v>406.790663</v>
      </c>
      <c r="W374">
        <v>255.106009</v>
      </c>
      <c r="X374">
        <v>262.000766</v>
      </c>
      <c r="Y374">
        <v>74463.375599999999</v>
      </c>
      <c r="Z374" s="226">
        <v>3.7316151579999999</v>
      </c>
      <c r="AA374" s="226">
        <v>3.3657096029</v>
      </c>
      <c r="AB374" s="226" t="s">
        <v>444</v>
      </c>
      <c r="AC374" s="226" t="s">
        <v>445</v>
      </c>
      <c r="AD374" s="226">
        <v>3.7112637720000001</v>
      </c>
    </row>
    <row r="375" spans="1:30" x14ac:dyDescent="0.25">
      <c r="A375">
        <v>27668</v>
      </c>
      <c r="B375">
        <v>20019000</v>
      </c>
      <c r="C375" t="s">
        <v>487</v>
      </c>
      <c r="D375">
        <v>131145</v>
      </c>
      <c r="E375" t="s">
        <v>482</v>
      </c>
      <c r="F375">
        <v>34203085</v>
      </c>
      <c r="G375">
        <v>1.83</v>
      </c>
      <c r="H375">
        <v>44.139103305787444</v>
      </c>
      <c r="I375">
        <v>-23.492086079032706</v>
      </c>
      <c r="J375">
        <v>8.0323659140242292</v>
      </c>
      <c r="K375">
        <v>-42.194793481617864</v>
      </c>
      <c r="L375">
        <v>40.725210269535211</v>
      </c>
      <c r="M375">
        <v>116.6824951171875</v>
      </c>
      <c r="N375">
        <v>0.90568092747738504</v>
      </c>
      <c r="O375">
        <v>0.9329846751933194</v>
      </c>
      <c r="P375">
        <v>0.84498642595127238</v>
      </c>
      <c r="Q375">
        <v>0.89908948396381572</v>
      </c>
      <c r="R375">
        <v>0.96533690096206171</v>
      </c>
      <c r="S375">
        <v>0.86792425613720914</v>
      </c>
      <c r="T375">
        <v>0.84498642595127238</v>
      </c>
      <c r="U375">
        <v>0.86792425613720914</v>
      </c>
      <c r="V375">
        <v>406.790663</v>
      </c>
      <c r="W375">
        <v>255.106009</v>
      </c>
      <c r="X375">
        <v>262.000766</v>
      </c>
      <c r="Y375">
        <v>74463.375599999999</v>
      </c>
      <c r="Z375" s="226">
        <v>4.2930632734999996</v>
      </c>
      <c r="AA375" s="226">
        <v>3.8836767998999999</v>
      </c>
      <c r="AB375" s="226" t="s">
        <v>444</v>
      </c>
      <c r="AC375" s="226" t="s">
        <v>445</v>
      </c>
      <c r="AD375" s="226">
        <v>4.2467869277999997</v>
      </c>
    </row>
    <row r="376" spans="1:30" x14ac:dyDescent="0.25">
      <c r="A376">
        <v>31863</v>
      </c>
      <c r="B376">
        <v>20020000</v>
      </c>
      <c r="C376" t="s">
        <v>485</v>
      </c>
      <c r="D376">
        <v>131154</v>
      </c>
      <c r="E376" t="s">
        <v>486</v>
      </c>
      <c r="F376">
        <v>34203085</v>
      </c>
      <c r="G376">
        <v>1.83</v>
      </c>
      <c r="H376">
        <v>49.587397658266639</v>
      </c>
      <c r="I376">
        <v>-25.779229338937995</v>
      </c>
      <c r="J376">
        <v>9.2904474560296251</v>
      </c>
      <c r="K376">
        <v>-47.196134574109088</v>
      </c>
      <c r="L376">
        <v>45.657905543211939</v>
      </c>
      <c r="M376">
        <v>114.66500091552734</v>
      </c>
      <c r="N376">
        <v>0.90833552511114846</v>
      </c>
      <c r="O376">
        <v>0.9329846751933194</v>
      </c>
      <c r="P376">
        <v>0.84746312486237807</v>
      </c>
      <c r="Q376">
        <v>0.90333684017783711</v>
      </c>
      <c r="R376">
        <v>0.96533690096206171</v>
      </c>
      <c r="S376">
        <v>0.87202438582213448</v>
      </c>
      <c r="T376">
        <v>0.84746312486237807</v>
      </c>
      <c r="U376">
        <v>0.87202438582213448</v>
      </c>
      <c r="V376">
        <v>406.790663</v>
      </c>
      <c r="W376">
        <v>255.106009</v>
      </c>
      <c r="X376">
        <v>262.000766</v>
      </c>
      <c r="Y376">
        <v>74463.375599999999</v>
      </c>
      <c r="Z376" s="226">
        <v>3.7350602921</v>
      </c>
      <c r="AA376" s="226">
        <v>3.3598362844</v>
      </c>
      <c r="AB376" s="226" t="s">
        <v>444</v>
      </c>
      <c r="AC376" s="226" t="s">
        <v>445</v>
      </c>
      <c r="AD376" s="226">
        <v>3.7045375617</v>
      </c>
    </row>
    <row r="377" spans="1:30" x14ac:dyDescent="0.25">
      <c r="A377">
        <v>31864</v>
      </c>
      <c r="B377">
        <v>20020000</v>
      </c>
      <c r="C377" t="s">
        <v>487</v>
      </c>
      <c r="D377">
        <v>131153</v>
      </c>
      <c r="E377" t="s">
        <v>482</v>
      </c>
      <c r="F377">
        <v>34203085</v>
      </c>
      <c r="G377">
        <v>1.83</v>
      </c>
      <c r="H377">
        <v>44.205685709375111</v>
      </c>
      <c r="I377">
        <v>-23.210570522980603</v>
      </c>
      <c r="J377">
        <v>8.3214417684997848</v>
      </c>
      <c r="K377">
        <v>-42.261838654581602</v>
      </c>
      <c r="L377">
        <v>40.691895401513214</v>
      </c>
      <c r="M377">
        <v>116.6824951171875</v>
      </c>
      <c r="N377">
        <v>0.90568092747738504</v>
      </c>
      <c r="O377">
        <v>0.9329846751933194</v>
      </c>
      <c r="P377">
        <v>0.84498642595127238</v>
      </c>
      <c r="Q377">
        <v>0.89908948396381572</v>
      </c>
      <c r="R377">
        <v>0.96533690096206171</v>
      </c>
      <c r="S377">
        <v>0.86792425613720914</v>
      </c>
      <c r="T377">
        <v>0.84498642595127238</v>
      </c>
      <c r="U377">
        <v>0.86792425613720914</v>
      </c>
      <c r="V377">
        <v>406.790663</v>
      </c>
      <c r="W377">
        <v>255.106009</v>
      </c>
      <c r="X377">
        <v>262.000766</v>
      </c>
      <c r="Y377">
        <v>74463.375599999999</v>
      </c>
      <c r="Z377" s="226">
        <v>4.2973967581999997</v>
      </c>
      <c r="AA377" s="226">
        <v>3.876321028</v>
      </c>
      <c r="AB377" s="226" t="s">
        <v>444</v>
      </c>
      <c r="AC377" s="226" t="s">
        <v>445</v>
      </c>
      <c r="AD377" s="226">
        <v>4.2384633018000004</v>
      </c>
    </row>
    <row r="378" spans="1:30" x14ac:dyDescent="0.25">
      <c r="A378">
        <v>36059</v>
      </c>
      <c r="B378">
        <v>20021000</v>
      </c>
      <c r="C378" t="s">
        <v>485</v>
      </c>
      <c r="D378">
        <v>131162</v>
      </c>
      <c r="E378" t="s">
        <v>486</v>
      </c>
      <c r="F378">
        <v>34203085</v>
      </c>
      <c r="G378">
        <v>1.83</v>
      </c>
      <c r="H378">
        <v>49.876230259591082</v>
      </c>
      <c r="I378">
        <v>-25.217746278419</v>
      </c>
      <c r="J378">
        <v>9.987296625547291</v>
      </c>
      <c r="K378">
        <v>-47.492883882935814</v>
      </c>
      <c r="L378">
        <v>45.709516574847548</v>
      </c>
      <c r="M378">
        <v>114.66500091552734</v>
      </c>
      <c r="N378">
        <v>0.90833552511114846</v>
      </c>
      <c r="O378">
        <v>0.9329846751933194</v>
      </c>
      <c r="P378">
        <v>0.84746312486237807</v>
      </c>
      <c r="Q378">
        <v>0.90333684017783711</v>
      </c>
      <c r="R378">
        <v>0.96533690096206171</v>
      </c>
      <c r="S378">
        <v>0.87202438582213448</v>
      </c>
      <c r="T378">
        <v>0.84746312486237807</v>
      </c>
      <c r="U378">
        <v>0.87202438582213448</v>
      </c>
      <c r="V378">
        <v>406.790663</v>
      </c>
      <c r="W378">
        <v>255.106009</v>
      </c>
      <c r="X378">
        <v>262.000766</v>
      </c>
      <c r="Y378">
        <v>74463.375599999999</v>
      </c>
      <c r="Z378" s="226">
        <v>3.7297138924</v>
      </c>
      <c r="AA378" s="226">
        <v>3.3345885290999999</v>
      </c>
      <c r="AB378" s="226" t="s">
        <v>444</v>
      </c>
      <c r="AC378" s="226" t="s">
        <v>445</v>
      </c>
      <c r="AD378" s="226">
        <v>3.6751422470000001</v>
      </c>
    </row>
    <row r="379" spans="1:30" x14ac:dyDescent="0.25">
      <c r="A379">
        <v>36060</v>
      </c>
      <c r="B379">
        <v>20021000</v>
      </c>
      <c r="C379" t="s">
        <v>487</v>
      </c>
      <c r="D379">
        <v>131161</v>
      </c>
      <c r="E379" t="s">
        <v>482</v>
      </c>
      <c r="F379">
        <v>34203085</v>
      </c>
      <c r="G379">
        <v>1.83</v>
      </c>
      <c r="H379">
        <v>44.49425708888446</v>
      </c>
      <c r="I379">
        <v>-22.649843048525938</v>
      </c>
      <c r="J379">
        <v>9.0185517038407319</v>
      </c>
      <c r="K379">
        <v>-42.557832833335809</v>
      </c>
      <c r="L379">
        <v>40.744134674792221</v>
      </c>
      <c r="M379">
        <v>116.6824951171875</v>
      </c>
      <c r="N379">
        <v>0.90568092747738504</v>
      </c>
      <c r="O379">
        <v>0.9329846751933194</v>
      </c>
      <c r="P379">
        <v>0.84498642595127238</v>
      </c>
      <c r="Q379">
        <v>0.89908948396381572</v>
      </c>
      <c r="R379">
        <v>0.96533690096206171</v>
      </c>
      <c r="S379">
        <v>0.86792425613720914</v>
      </c>
      <c r="T379">
        <v>0.84498642595127238</v>
      </c>
      <c r="U379">
        <v>0.86792425613720914</v>
      </c>
      <c r="V379">
        <v>406.790663</v>
      </c>
      <c r="W379">
        <v>255.106009</v>
      </c>
      <c r="X379">
        <v>262.000766</v>
      </c>
      <c r="Y379">
        <v>74463.375599999999</v>
      </c>
      <c r="Z379" s="226">
        <v>4.2906048074000003</v>
      </c>
      <c r="AA379" s="226">
        <v>3.8446952233</v>
      </c>
      <c r="AB379" s="226" t="s">
        <v>444</v>
      </c>
      <c r="AC379" s="226" t="s">
        <v>445</v>
      </c>
      <c r="AD379" s="226">
        <v>4.2020292416</v>
      </c>
    </row>
    <row r="380" spans="1:30" x14ac:dyDescent="0.25">
      <c r="A380">
        <v>44591</v>
      </c>
      <c r="B380">
        <v>20022000</v>
      </c>
      <c r="C380" t="s">
        <v>492</v>
      </c>
      <c r="D380">
        <v>131173</v>
      </c>
      <c r="E380" t="s">
        <v>493</v>
      </c>
      <c r="F380">
        <v>34203085</v>
      </c>
      <c r="G380">
        <v>1.83</v>
      </c>
      <c r="H380">
        <v>0.93291837845869585</v>
      </c>
      <c r="I380">
        <v>-0.88296662204306386</v>
      </c>
      <c r="J380">
        <v>-1.5777710869271573</v>
      </c>
      <c r="K380">
        <v>-3.2227228600327287</v>
      </c>
      <c r="L380">
        <v>2.8860660455175071</v>
      </c>
      <c r="M380">
        <v>34.474998474121094</v>
      </c>
      <c r="N380">
        <v>0.98877083460489912</v>
      </c>
      <c r="O380">
        <v>0.9329846751933194</v>
      </c>
      <c r="P380">
        <v>0.92250803596447917</v>
      </c>
      <c r="Q380">
        <v>0.98970659838782415</v>
      </c>
      <c r="R380">
        <v>0.96533690096206171</v>
      </c>
      <c r="S380">
        <v>0.95540030054940595</v>
      </c>
      <c r="T380">
        <v>0.92250803596447917</v>
      </c>
      <c r="U380">
        <v>0.95540030054940595</v>
      </c>
      <c r="V380">
        <v>406.790663</v>
      </c>
      <c r="W380">
        <v>255.106009</v>
      </c>
      <c r="X380">
        <v>262.000766</v>
      </c>
      <c r="Y380">
        <v>74463.375599999999</v>
      </c>
      <c r="Z380" s="226">
        <v>80.542604921000006</v>
      </c>
      <c r="AA380" s="226">
        <v>251.25930667</v>
      </c>
      <c r="AB380" s="226" t="s">
        <v>444</v>
      </c>
      <c r="AC380" s="226">
        <v>152.18940375</v>
      </c>
      <c r="AD380" s="226">
        <v>73.998013345000004</v>
      </c>
    </row>
    <row r="381" spans="1:30" x14ac:dyDescent="0.25">
      <c r="A381">
        <v>44592</v>
      </c>
      <c r="B381">
        <v>20022000</v>
      </c>
      <c r="C381" t="s">
        <v>485</v>
      </c>
      <c r="D381">
        <v>131172</v>
      </c>
      <c r="E381" t="s">
        <v>486</v>
      </c>
      <c r="F381">
        <v>34203085</v>
      </c>
      <c r="G381">
        <v>1.83</v>
      </c>
      <c r="H381">
        <v>48.08855232432574</v>
      </c>
      <c r="I381">
        <v>-27.758731888330963</v>
      </c>
      <c r="J381">
        <v>5.293474321709585</v>
      </c>
      <c r="K381">
        <v>-45.990817119054022</v>
      </c>
      <c r="L381">
        <v>45.672600516038031</v>
      </c>
      <c r="M381">
        <v>114.66500091552734</v>
      </c>
      <c r="N381">
        <v>0.90833552511114846</v>
      </c>
      <c r="O381">
        <v>0.9329846751933194</v>
      </c>
      <c r="P381">
        <v>0.84746312486237807</v>
      </c>
      <c r="Q381">
        <v>0.90333684017783711</v>
      </c>
      <c r="R381">
        <v>0.96533690096206171</v>
      </c>
      <c r="S381">
        <v>0.87202438582213448</v>
      </c>
      <c r="T381">
        <v>0.84746312486237807</v>
      </c>
      <c r="U381">
        <v>0.87202438582213448</v>
      </c>
      <c r="V381">
        <v>406.790663</v>
      </c>
      <c r="W381">
        <v>255.106009</v>
      </c>
      <c r="X381">
        <v>262.000766</v>
      </c>
      <c r="Y381">
        <v>74463.375599999999</v>
      </c>
      <c r="Z381" s="226">
        <v>3.7335368058</v>
      </c>
      <c r="AA381" s="226">
        <v>3.4957255960000002</v>
      </c>
      <c r="AB381" s="226" t="s">
        <v>444</v>
      </c>
      <c r="AC381" s="226" t="s">
        <v>445</v>
      </c>
      <c r="AD381" s="226">
        <v>3.8278330715000002</v>
      </c>
    </row>
    <row r="382" spans="1:30" x14ac:dyDescent="0.25">
      <c r="A382">
        <v>44593</v>
      </c>
      <c r="B382">
        <v>20022000</v>
      </c>
      <c r="C382" t="s">
        <v>481</v>
      </c>
      <c r="D382">
        <v>131171</v>
      </c>
      <c r="E382" t="s">
        <v>482</v>
      </c>
      <c r="F382">
        <v>34203085</v>
      </c>
      <c r="G382">
        <v>1.83</v>
      </c>
      <c r="H382">
        <v>36.12501000670229</v>
      </c>
      <c r="I382">
        <v>-20.74126619945239</v>
      </c>
      <c r="J382">
        <v>3.9053685462353851</v>
      </c>
      <c r="K382">
        <v>-34.978994931034997</v>
      </c>
      <c r="L382">
        <v>34.340635576656013</v>
      </c>
      <c r="M382">
        <v>119.41749572753906</v>
      </c>
      <c r="N382">
        <v>0.90208224246376456</v>
      </c>
      <c r="O382">
        <v>0.9329846751933194</v>
      </c>
      <c r="P382">
        <v>0.84162890798271661</v>
      </c>
      <c r="Q382">
        <v>0.89333158794202294</v>
      </c>
      <c r="R382">
        <v>0.96533690096206171</v>
      </c>
      <c r="S382">
        <v>0.86236594663546995</v>
      </c>
      <c r="T382">
        <v>0.84162890798271661</v>
      </c>
      <c r="U382">
        <v>0.86236594663546995</v>
      </c>
      <c r="V382">
        <v>406.790663</v>
      </c>
      <c r="W382">
        <v>255.106009</v>
      </c>
      <c r="X382">
        <v>262.000766</v>
      </c>
      <c r="Y382">
        <v>74463.375599999999</v>
      </c>
      <c r="Z382" s="226">
        <v>5.2522020390000002</v>
      </c>
      <c r="AA382" s="226">
        <v>4.9433780568000003</v>
      </c>
      <c r="AB382" s="226" t="s">
        <v>444</v>
      </c>
      <c r="AC382" s="226" t="s">
        <v>445</v>
      </c>
      <c r="AD382" s="226">
        <v>5.3039952695999997</v>
      </c>
    </row>
    <row r="383" spans="1:30" x14ac:dyDescent="0.25">
      <c r="A383">
        <v>44594</v>
      </c>
      <c r="B383">
        <v>20022000</v>
      </c>
      <c r="C383" t="s">
        <v>479</v>
      </c>
      <c r="D383">
        <v>131170</v>
      </c>
      <c r="E383" t="s">
        <v>480</v>
      </c>
      <c r="F383">
        <v>34203085</v>
      </c>
      <c r="G383">
        <v>1.83</v>
      </c>
      <c r="H383">
        <v>62.485051416763405</v>
      </c>
      <c r="I383">
        <v>-30.4074144573989</v>
      </c>
      <c r="J383">
        <v>10.8784374990821</v>
      </c>
      <c r="K383">
        <v>-60.835845704293739</v>
      </c>
      <c r="L383">
        <v>57.818529723946767</v>
      </c>
      <c r="M383">
        <v>132.83750915527344</v>
      </c>
      <c r="N383">
        <v>0.87463390895298543</v>
      </c>
      <c r="O383">
        <v>0.9329846751933194</v>
      </c>
      <c r="P383">
        <v>0.81602003345756435</v>
      </c>
      <c r="Q383">
        <v>0.85195086342947812</v>
      </c>
      <c r="R383">
        <v>0.96533690096206171</v>
      </c>
      <c r="S383">
        <v>0.82241960627496513</v>
      </c>
      <c r="T383">
        <v>0.81602003345756435</v>
      </c>
      <c r="U383">
        <v>0.82241960627496513</v>
      </c>
      <c r="V383">
        <v>406.790663</v>
      </c>
      <c r="W383">
        <v>255.106009</v>
      </c>
      <c r="X383">
        <v>262.000766</v>
      </c>
      <c r="Y383">
        <v>74463.375599999999</v>
      </c>
      <c r="Z383" s="226">
        <v>2.6004307786999998</v>
      </c>
      <c r="AA383" s="226">
        <v>2.3315426535000001</v>
      </c>
      <c r="AB383" s="226" t="s">
        <v>444</v>
      </c>
      <c r="AC383" s="226" t="s">
        <v>445</v>
      </c>
      <c r="AD383" s="226">
        <v>2.5143404576999999</v>
      </c>
    </row>
    <row r="384" spans="1:30" x14ac:dyDescent="0.25">
      <c r="A384">
        <v>44595</v>
      </c>
      <c r="B384">
        <v>20022000</v>
      </c>
      <c r="C384" t="s">
        <v>483</v>
      </c>
      <c r="D384">
        <v>131169</v>
      </c>
      <c r="E384" t="s">
        <v>484</v>
      </c>
      <c r="F384">
        <v>34203085</v>
      </c>
      <c r="G384">
        <v>1.83</v>
      </c>
      <c r="H384">
        <v>69.682629908798873</v>
      </c>
      <c r="I384">
        <v>-36.490321193198966</v>
      </c>
      <c r="J384">
        <v>8.5149985018031256</v>
      </c>
      <c r="K384">
        <v>-67.273231288383244</v>
      </c>
      <c r="L384">
        <v>65.839988387120343</v>
      </c>
      <c r="M384">
        <v>124.55000305175781</v>
      </c>
      <c r="N384">
        <v>0.89239285060337603</v>
      </c>
      <c r="O384">
        <v>0.9329846751933194</v>
      </c>
      <c r="P384">
        <v>0.83258885386503123</v>
      </c>
      <c r="Q384">
        <v>0.87858927590506397</v>
      </c>
      <c r="R384">
        <v>0.96533690096206171</v>
      </c>
      <c r="S384">
        <v>0.84813464882069622</v>
      </c>
      <c r="T384">
        <v>0.83258885386503123</v>
      </c>
      <c r="U384">
        <v>0.84813464882069622</v>
      </c>
      <c r="V384">
        <v>406.790663</v>
      </c>
      <c r="W384">
        <v>255.106009</v>
      </c>
      <c r="X384">
        <v>262.000766</v>
      </c>
      <c r="Y384">
        <v>74463.375599999999</v>
      </c>
      <c r="Z384" s="226">
        <v>2.2259789961999998</v>
      </c>
      <c r="AA384" s="226">
        <v>2.0480827133999999</v>
      </c>
      <c r="AB384" s="226" t="s">
        <v>444</v>
      </c>
      <c r="AC384" s="226" t="s">
        <v>445</v>
      </c>
      <c r="AD384" s="226">
        <v>2.2425812361999999</v>
      </c>
    </row>
    <row r="385" spans="1:30" x14ac:dyDescent="0.25">
      <c r="A385">
        <v>44596</v>
      </c>
      <c r="B385">
        <v>20022000</v>
      </c>
      <c r="C385" t="s">
        <v>490</v>
      </c>
      <c r="D385">
        <v>131174</v>
      </c>
      <c r="E385" t="s">
        <v>491</v>
      </c>
      <c r="F385">
        <v>34203085</v>
      </c>
      <c r="G385">
        <v>1.83</v>
      </c>
      <c r="H385">
        <v>12.752974490951281</v>
      </c>
      <c r="I385">
        <v>-6.8353770927318198</v>
      </c>
      <c r="J385">
        <v>1.4702892057536543</v>
      </c>
      <c r="K385">
        <v>-13.256909732073005</v>
      </c>
      <c r="L385">
        <v>12.08519397722071</v>
      </c>
      <c r="M385">
        <v>64.709999084472656</v>
      </c>
      <c r="N385">
        <v>0.96357500076293945</v>
      </c>
      <c r="O385">
        <v>0.9329846751933194</v>
      </c>
      <c r="P385">
        <v>0.89900070911121355</v>
      </c>
      <c r="Q385">
        <v>0.96661041736602782</v>
      </c>
      <c r="R385">
        <v>0.96533690096206171</v>
      </c>
      <c r="S385">
        <v>0.9331047047377663</v>
      </c>
      <c r="T385">
        <v>0.89900070911121355</v>
      </c>
      <c r="U385">
        <v>0.9331047047377663</v>
      </c>
      <c r="V385">
        <v>406.790663</v>
      </c>
      <c r="W385">
        <v>255.106009</v>
      </c>
      <c r="X385">
        <v>262.000766</v>
      </c>
      <c r="Y385">
        <v>74463.375599999999</v>
      </c>
      <c r="Z385" s="226">
        <v>17.976979882999998</v>
      </c>
      <c r="AA385" s="226">
        <v>16.983293478</v>
      </c>
      <c r="AB385" s="226" t="s">
        <v>444</v>
      </c>
      <c r="AC385" s="226" t="s">
        <v>445</v>
      </c>
      <c r="AD385" s="226">
        <v>16.767253393000001</v>
      </c>
    </row>
    <row r="386" spans="1:30" x14ac:dyDescent="0.25">
      <c r="A386">
        <v>55011</v>
      </c>
      <c r="B386">
        <v>20024000</v>
      </c>
      <c r="C386" t="s">
        <v>492</v>
      </c>
      <c r="D386">
        <v>131183</v>
      </c>
      <c r="E386" t="s">
        <v>493</v>
      </c>
      <c r="F386">
        <v>34203085</v>
      </c>
      <c r="G386">
        <v>1.83</v>
      </c>
      <c r="H386">
        <v>1.5608338718254533</v>
      </c>
      <c r="I386">
        <v>-1.2896069774231926</v>
      </c>
      <c r="J386">
        <v>-7.5996799849327683</v>
      </c>
      <c r="K386">
        <v>-7.7703417687220835</v>
      </c>
      <c r="L386">
        <v>8.4889051351724323</v>
      </c>
      <c r="M386">
        <v>34.474998474121094</v>
      </c>
      <c r="N386">
        <v>0.98877083460489912</v>
      </c>
      <c r="O386">
        <v>0.9329846751933194</v>
      </c>
      <c r="P386">
        <v>0.92250803596447917</v>
      </c>
      <c r="Q386">
        <v>0.98970659838782415</v>
      </c>
      <c r="R386">
        <v>0.96533690096206171</v>
      </c>
      <c r="S386">
        <v>0.95540030054940595</v>
      </c>
      <c r="T386">
        <v>0.92250803596447917</v>
      </c>
      <c r="U386">
        <v>0.95540030054940595</v>
      </c>
      <c r="V386">
        <v>406.790663</v>
      </c>
      <c r="W386">
        <v>255.106009</v>
      </c>
      <c r="X386">
        <v>262.000766</v>
      </c>
      <c r="Y386">
        <v>74463.375599999999</v>
      </c>
      <c r="Z386" s="226">
        <v>26.722932412999999</v>
      </c>
      <c r="AA386" s="226">
        <v>149.77667622000001</v>
      </c>
      <c r="AB386" s="226" t="s">
        <v>444</v>
      </c>
      <c r="AC386" s="226">
        <v>30.803682857999998</v>
      </c>
      <c r="AD386" s="226">
        <v>30.105171337000002</v>
      </c>
    </row>
    <row r="387" spans="1:30" x14ac:dyDescent="0.25">
      <c r="A387">
        <v>55012</v>
      </c>
      <c r="B387">
        <v>20024000</v>
      </c>
      <c r="C387" t="s">
        <v>490</v>
      </c>
      <c r="D387">
        <v>131184</v>
      </c>
      <c r="E387" t="s">
        <v>491</v>
      </c>
      <c r="F387">
        <v>34203085</v>
      </c>
      <c r="G387">
        <v>1.83</v>
      </c>
      <c r="H387">
        <v>13.524421546691075</v>
      </c>
      <c r="I387">
        <v>-11.93587063795785</v>
      </c>
      <c r="J387">
        <v>-4.6951515803334285</v>
      </c>
      <c r="K387">
        <v>-13.110675776624893</v>
      </c>
      <c r="L387">
        <v>16.385147597814523</v>
      </c>
      <c r="M387">
        <v>64.709999084472656</v>
      </c>
      <c r="N387">
        <v>0.96357500076293945</v>
      </c>
      <c r="O387">
        <v>0.9329846751933194</v>
      </c>
      <c r="P387">
        <v>0.89900070911121355</v>
      </c>
      <c r="Q387">
        <v>0.96661041736602782</v>
      </c>
      <c r="R387">
        <v>0.96533690096206171</v>
      </c>
      <c r="S387">
        <v>0.9331047047377663</v>
      </c>
      <c r="T387">
        <v>0.89900070911121355</v>
      </c>
      <c r="U387">
        <v>0.9331047047377663</v>
      </c>
      <c r="V387">
        <v>406.790663</v>
      </c>
      <c r="W387">
        <v>255.106009</v>
      </c>
      <c r="X387">
        <v>262.000766</v>
      </c>
      <c r="Y387">
        <v>74463.375599999999</v>
      </c>
      <c r="Z387" s="226">
        <v>12.996851821</v>
      </c>
      <c r="AA387" s="226">
        <v>15.957507735</v>
      </c>
      <c r="AB387" s="226" t="s">
        <v>444</v>
      </c>
      <c r="AC387" s="226">
        <v>49.166404724000003</v>
      </c>
      <c r="AD387" s="226">
        <v>16.965425920000001</v>
      </c>
    </row>
    <row r="388" spans="1:30" x14ac:dyDescent="0.25">
      <c r="A388">
        <v>55013</v>
      </c>
      <c r="B388">
        <v>20024000</v>
      </c>
      <c r="C388" t="s">
        <v>479</v>
      </c>
      <c r="D388">
        <v>131182</v>
      </c>
      <c r="E388" t="s">
        <v>480</v>
      </c>
      <c r="F388">
        <v>34203085</v>
      </c>
      <c r="G388">
        <v>1.83</v>
      </c>
      <c r="H388">
        <v>63.296979931482056</v>
      </c>
      <c r="I388">
        <v>-36.139967680266892</v>
      </c>
      <c r="J388">
        <v>4.6725102583964286</v>
      </c>
      <c r="K388">
        <v>-60.05754681501719</v>
      </c>
      <c r="L388">
        <v>61.095147228700235</v>
      </c>
      <c r="M388">
        <v>132.83750915527344</v>
      </c>
      <c r="N388">
        <v>0.87463390895298543</v>
      </c>
      <c r="O388">
        <v>0.9329846751933194</v>
      </c>
      <c r="P388">
        <v>0.81602003345756435</v>
      </c>
      <c r="Q388">
        <v>0.85195086342947812</v>
      </c>
      <c r="R388">
        <v>0.96533690096206171</v>
      </c>
      <c r="S388">
        <v>0.82241960627496513</v>
      </c>
      <c r="T388">
        <v>0.81602003345756435</v>
      </c>
      <c r="U388">
        <v>0.82241960627496513</v>
      </c>
      <c r="V388">
        <v>406.790663</v>
      </c>
      <c r="W388">
        <v>255.106009</v>
      </c>
      <c r="X388">
        <v>262.000766</v>
      </c>
      <c r="Y388">
        <v>74463.375599999999</v>
      </c>
      <c r="Z388" s="226">
        <v>2.4073346811</v>
      </c>
      <c r="AA388" s="226">
        <v>2.2888080004</v>
      </c>
      <c r="AB388" s="226" t="s">
        <v>444</v>
      </c>
      <c r="AC388" s="226" t="s">
        <v>445</v>
      </c>
      <c r="AD388" s="226">
        <v>2.5598835646000002</v>
      </c>
    </row>
    <row r="389" spans="1:30" x14ac:dyDescent="0.25">
      <c r="A389">
        <v>55014</v>
      </c>
      <c r="B389">
        <v>20024000</v>
      </c>
      <c r="C389" t="s">
        <v>483</v>
      </c>
      <c r="D389">
        <v>131181</v>
      </c>
      <c r="E389" t="s">
        <v>484</v>
      </c>
      <c r="F389">
        <v>34203085</v>
      </c>
      <c r="G389">
        <v>1.83</v>
      </c>
      <c r="H389">
        <v>70.497355927328897</v>
      </c>
      <c r="I389">
        <v>-42.224145476698148</v>
      </c>
      <c r="J389">
        <v>2.3062815038271696</v>
      </c>
      <c r="K389">
        <v>-66.493667261029344</v>
      </c>
      <c r="L389">
        <v>69.374539983632033</v>
      </c>
      <c r="M389">
        <v>124.55000305175781</v>
      </c>
      <c r="N389">
        <v>0.89239285060337603</v>
      </c>
      <c r="O389">
        <v>0.9329846751933194</v>
      </c>
      <c r="P389">
        <v>0.83258885386503123</v>
      </c>
      <c r="Q389">
        <v>0.87858927590506397</v>
      </c>
      <c r="R389">
        <v>0.96533690096206171</v>
      </c>
      <c r="S389">
        <v>0.84813464882069622</v>
      </c>
      <c r="T389">
        <v>0.83258885386503123</v>
      </c>
      <c r="U389">
        <v>0.84813464882069622</v>
      </c>
      <c r="V389">
        <v>406.790663</v>
      </c>
      <c r="W389">
        <v>255.106009</v>
      </c>
      <c r="X389">
        <v>262.000766</v>
      </c>
      <c r="Y389">
        <v>74463.375599999999</v>
      </c>
      <c r="Z389" s="226">
        <v>2.0616191430000002</v>
      </c>
      <c r="AA389" s="226">
        <v>2.0128565369999998</v>
      </c>
      <c r="AB389" s="226" t="s">
        <v>444</v>
      </c>
      <c r="AC389" s="226" t="s">
        <v>445</v>
      </c>
      <c r="AD389" s="226">
        <v>2.2805968818000002</v>
      </c>
    </row>
    <row r="390" spans="1:30" x14ac:dyDescent="0.25">
      <c r="A390">
        <v>65571</v>
      </c>
      <c r="B390">
        <v>20026000</v>
      </c>
      <c r="C390" t="s">
        <v>492</v>
      </c>
      <c r="D390">
        <v>131193</v>
      </c>
      <c r="E390" t="s">
        <v>493</v>
      </c>
      <c r="F390">
        <v>34203085</v>
      </c>
      <c r="G390">
        <v>1.83</v>
      </c>
      <c r="H390">
        <v>9.441730428191601</v>
      </c>
      <c r="I390">
        <v>6.0777112110414286</v>
      </c>
      <c r="J390">
        <v>4.4872513689249534</v>
      </c>
      <c r="K390">
        <v>-5.3266142544643671</v>
      </c>
      <c r="L390">
        <v>9.8851098641264343</v>
      </c>
      <c r="M390">
        <v>34.474998474121094</v>
      </c>
      <c r="N390">
        <v>0.98877083460489912</v>
      </c>
      <c r="O390">
        <v>0.9329846751933194</v>
      </c>
      <c r="P390">
        <v>0.92250803596447917</v>
      </c>
      <c r="Q390">
        <v>0.98970659838782415</v>
      </c>
      <c r="R390">
        <v>0.96533690096206171</v>
      </c>
      <c r="S390">
        <v>0.95540030054940595</v>
      </c>
      <c r="T390">
        <v>0.92250803596447917</v>
      </c>
      <c r="U390">
        <v>0.95540030054940595</v>
      </c>
      <c r="V390">
        <v>406.790663</v>
      </c>
      <c r="W390">
        <v>255.106009</v>
      </c>
      <c r="X390">
        <v>262.000766</v>
      </c>
      <c r="Y390">
        <v>74463.375599999999</v>
      </c>
      <c r="Z390" s="226">
        <v>22.807256223</v>
      </c>
      <c r="AA390" s="226">
        <v>23.925234322000001</v>
      </c>
      <c r="AB390" s="226">
        <v>37.721376378999999</v>
      </c>
      <c r="AC390" s="226" t="s">
        <v>445</v>
      </c>
      <c r="AD390" s="226">
        <v>44.375505060999998</v>
      </c>
    </row>
    <row r="391" spans="1:30" x14ac:dyDescent="0.25">
      <c r="A391">
        <v>65572</v>
      </c>
      <c r="B391">
        <v>20026000</v>
      </c>
      <c r="C391" t="s">
        <v>483</v>
      </c>
      <c r="D391">
        <v>131189</v>
      </c>
      <c r="E391" t="s">
        <v>484</v>
      </c>
      <c r="F391">
        <v>34203085</v>
      </c>
      <c r="G391">
        <v>1.83</v>
      </c>
      <c r="H391">
        <v>73.426433998957307</v>
      </c>
      <c r="I391">
        <v>-28.442846501323096</v>
      </c>
      <c r="J391">
        <v>19.345027501732929</v>
      </c>
      <c r="K391">
        <v>-70.463917539834299</v>
      </c>
      <c r="L391">
        <v>65.918701568766991</v>
      </c>
      <c r="M391">
        <v>124.55000305175781</v>
      </c>
      <c r="N391">
        <v>0.89239285060337603</v>
      </c>
      <c r="O391">
        <v>0.9329846751933194</v>
      </c>
      <c r="P391">
        <v>0.83258885386503123</v>
      </c>
      <c r="Q391">
        <v>0.87858927590506397</v>
      </c>
      <c r="R391">
        <v>0.96533690096206171</v>
      </c>
      <c r="S391">
        <v>0.84813464882069622</v>
      </c>
      <c r="T391">
        <v>0.83258885386503123</v>
      </c>
      <c r="U391">
        <v>0.84813464882069622</v>
      </c>
      <c r="V391">
        <v>406.790663</v>
      </c>
      <c r="W391">
        <v>255.106009</v>
      </c>
      <c r="X391">
        <v>262.000766</v>
      </c>
      <c r="Y391">
        <v>74463.375599999999</v>
      </c>
      <c r="Z391" s="226">
        <v>2.2221268713</v>
      </c>
      <c r="AA391" s="226">
        <v>1.8926696841999999</v>
      </c>
      <c r="AB391" s="226" t="s">
        <v>444</v>
      </c>
      <c r="AC391" s="226" t="s">
        <v>445</v>
      </c>
      <c r="AD391" s="226">
        <v>2.0957534733999998</v>
      </c>
    </row>
    <row r="392" spans="1:30" x14ac:dyDescent="0.25">
      <c r="A392">
        <v>65573</v>
      </c>
      <c r="B392">
        <v>20026000</v>
      </c>
      <c r="C392" t="s">
        <v>479</v>
      </c>
      <c r="D392">
        <v>131190</v>
      </c>
      <c r="E392" t="s">
        <v>480</v>
      </c>
      <c r="F392">
        <v>34203085</v>
      </c>
      <c r="G392">
        <v>1.83</v>
      </c>
      <c r="H392">
        <v>66.225982144110418</v>
      </c>
      <c r="I392">
        <v>-22.357271154976026</v>
      </c>
      <c r="J392">
        <v>21.711337632055461</v>
      </c>
      <c r="K392">
        <v>-64.029199378790921</v>
      </c>
      <c r="L392">
        <v>58.475767520566677</v>
      </c>
      <c r="M392">
        <v>132.83750915527344</v>
      </c>
      <c r="N392">
        <v>0.87463390895298543</v>
      </c>
      <c r="O392">
        <v>0.9329846751933194</v>
      </c>
      <c r="P392">
        <v>0.81602003345756435</v>
      </c>
      <c r="Q392">
        <v>0.85195086342947812</v>
      </c>
      <c r="R392">
        <v>0.96533690096206171</v>
      </c>
      <c r="S392">
        <v>0.82241960627496513</v>
      </c>
      <c r="T392">
        <v>0.81602003345756435</v>
      </c>
      <c r="U392">
        <v>0.82241960627496513</v>
      </c>
      <c r="V392">
        <v>406.790663</v>
      </c>
      <c r="W392">
        <v>255.106009</v>
      </c>
      <c r="X392">
        <v>262.000766</v>
      </c>
      <c r="Y392">
        <v>74463.375599999999</v>
      </c>
      <c r="Z392" s="226">
        <v>2.5599637734999998</v>
      </c>
      <c r="AA392" s="226">
        <v>2.1433526127000002</v>
      </c>
      <c r="AB392" s="226" t="s">
        <v>444</v>
      </c>
      <c r="AC392" s="226" t="s">
        <v>445</v>
      </c>
      <c r="AD392" s="226">
        <v>2.3390683611999998</v>
      </c>
    </row>
    <row r="393" spans="1:30" x14ac:dyDescent="0.25">
      <c r="A393">
        <v>65574</v>
      </c>
      <c r="B393">
        <v>20026000</v>
      </c>
      <c r="C393" t="s">
        <v>481</v>
      </c>
      <c r="D393">
        <v>131191</v>
      </c>
      <c r="E393" t="s">
        <v>482</v>
      </c>
      <c r="F393">
        <v>34203085</v>
      </c>
      <c r="G393">
        <v>1.83</v>
      </c>
      <c r="H393">
        <v>39.87071983503337</v>
      </c>
      <c r="I393">
        <v>-12.749473925192639</v>
      </c>
      <c r="J393">
        <v>14.733493849810596</v>
      </c>
      <c r="K393">
        <v>-38.114001848954977</v>
      </c>
      <c r="L393">
        <v>34.920779083187988</v>
      </c>
      <c r="M393">
        <v>119.41749572753906</v>
      </c>
      <c r="N393">
        <v>0.90208224246376456</v>
      </c>
      <c r="O393">
        <v>0.9329846751933194</v>
      </c>
      <c r="P393">
        <v>0.84162890798271661</v>
      </c>
      <c r="Q393">
        <v>0.89333158794202294</v>
      </c>
      <c r="R393">
        <v>0.96533690096206171</v>
      </c>
      <c r="S393">
        <v>0.86236594663546995</v>
      </c>
      <c r="T393">
        <v>0.84162890798271661</v>
      </c>
      <c r="U393">
        <v>0.86236594663546995</v>
      </c>
      <c r="V393">
        <v>406.790663</v>
      </c>
      <c r="W393">
        <v>255.106009</v>
      </c>
      <c r="X393">
        <v>262.000766</v>
      </c>
      <c r="Y393">
        <v>74463.375599999999</v>
      </c>
      <c r="Z393" s="226">
        <v>5.1483333822999997</v>
      </c>
      <c r="AA393" s="226">
        <v>4.3850191986000002</v>
      </c>
      <c r="AB393" s="226" t="s">
        <v>444</v>
      </c>
      <c r="AC393" s="226" t="s">
        <v>445</v>
      </c>
      <c r="AD393" s="226">
        <v>4.7854701128999997</v>
      </c>
    </row>
    <row r="394" spans="1:30" x14ac:dyDescent="0.25">
      <c r="A394">
        <v>65575</v>
      </c>
      <c r="B394">
        <v>20026000</v>
      </c>
      <c r="C394" t="s">
        <v>490</v>
      </c>
      <c r="D394">
        <v>131194</v>
      </c>
      <c r="E394" t="s">
        <v>491</v>
      </c>
      <c r="F394">
        <v>34203085</v>
      </c>
      <c r="G394">
        <v>1.83</v>
      </c>
      <c r="H394">
        <v>16.457828885055871</v>
      </c>
      <c r="I394">
        <v>1.044143477770104</v>
      </c>
      <c r="J394">
        <v>12.339269878413672</v>
      </c>
      <c r="K394">
        <v>-16.27964501137685</v>
      </c>
      <c r="L394">
        <v>16.826505468029218</v>
      </c>
      <c r="M394">
        <v>64.709999084472656</v>
      </c>
      <c r="N394">
        <v>0.96357500076293945</v>
      </c>
      <c r="O394">
        <v>0.9329846751933194</v>
      </c>
      <c r="P394">
        <v>0.89900070911121355</v>
      </c>
      <c r="Q394">
        <v>0.96661041736602782</v>
      </c>
      <c r="R394">
        <v>0.96533690096206171</v>
      </c>
      <c r="S394">
        <v>0.9331047047377663</v>
      </c>
      <c r="T394">
        <v>0.89900070911121355</v>
      </c>
      <c r="U394">
        <v>0.9331047047377663</v>
      </c>
      <c r="V394">
        <v>406.790663</v>
      </c>
      <c r="W394">
        <v>255.106009</v>
      </c>
      <c r="X394">
        <v>262.000766</v>
      </c>
      <c r="Y394">
        <v>74463.375599999999</v>
      </c>
      <c r="Z394" s="226">
        <v>12.629715536000001</v>
      </c>
      <c r="AA394" s="226">
        <v>12.935038734000001</v>
      </c>
      <c r="AB394" s="226">
        <v>218.6446062</v>
      </c>
      <c r="AC394" s="226" t="s">
        <v>445</v>
      </c>
      <c r="AD394" s="226">
        <v>13.468305314</v>
      </c>
    </row>
    <row r="395" spans="1:30" x14ac:dyDescent="0.25">
      <c r="A395">
        <v>65576</v>
      </c>
      <c r="B395">
        <v>20026000</v>
      </c>
      <c r="C395" t="s">
        <v>485</v>
      </c>
      <c r="D395">
        <v>131192</v>
      </c>
      <c r="E395" t="s">
        <v>486</v>
      </c>
      <c r="F395">
        <v>34203085</v>
      </c>
      <c r="G395">
        <v>1.83</v>
      </c>
      <c r="H395">
        <v>51.844161777684704</v>
      </c>
      <c r="I395">
        <v>-19.754269642222724</v>
      </c>
      <c r="J395">
        <v>16.111697958438853</v>
      </c>
      <c r="K395">
        <v>-49.138490924737454</v>
      </c>
      <c r="L395">
        <v>45.958044238276464</v>
      </c>
      <c r="M395">
        <v>114.66500091552734</v>
      </c>
      <c r="N395">
        <v>0.90833552511114846</v>
      </c>
      <c r="O395">
        <v>0.9329846751933194</v>
      </c>
      <c r="P395">
        <v>0.84746312486237807</v>
      </c>
      <c r="Q395">
        <v>0.90333684017783711</v>
      </c>
      <c r="R395">
        <v>0.96533690096206171</v>
      </c>
      <c r="S395">
        <v>0.87202438582213448</v>
      </c>
      <c r="T395">
        <v>0.84746312486237807</v>
      </c>
      <c r="U395">
        <v>0.87202438582213448</v>
      </c>
      <c r="V395">
        <v>406.790663</v>
      </c>
      <c r="W395">
        <v>255.106009</v>
      </c>
      <c r="X395">
        <v>262.000766</v>
      </c>
      <c r="Y395">
        <v>74463.375599999999</v>
      </c>
      <c r="Z395" s="226">
        <v>3.7041369828000001</v>
      </c>
      <c r="AA395" s="226">
        <v>3.1700536404999999</v>
      </c>
      <c r="AB395" s="226" t="s">
        <v>444</v>
      </c>
      <c r="AC395" s="226" t="s">
        <v>445</v>
      </c>
      <c r="AD395" s="226">
        <v>3.5185756358</v>
      </c>
    </row>
    <row r="396" spans="1:30" x14ac:dyDescent="0.25">
      <c r="A396">
        <v>75991</v>
      </c>
      <c r="B396">
        <v>20028000</v>
      </c>
      <c r="C396" t="s">
        <v>479</v>
      </c>
      <c r="D396">
        <v>131202</v>
      </c>
      <c r="E396" t="s">
        <v>480</v>
      </c>
      <c r="F396">
        <v>34203085</v>
      </c>
      <c r="G396">
        <v>1.83</v>
      </c>
      <c r="H396">
        <v>63.861148849447218</v>
      </c>
      <c r="I396">
        <v>-21.964223369906446</v>
      </c>
      <c r="J396">
        <v>19.730480618429681</v>
      </c>
      <c r="K396">
        <v>-61.263642672513086</v>
      </c>
      <c r="L396">
        <v>56.635107102596244</v>
      </c>
      <c r="M396">
        <v>132.83750915527344</v>
      </c>
      <c r="N396">
        <v>0.87463390895298543</v>
      </c>
      <c r="O396">
        <v>0.9329846751933194</v>
      </c>
      <c r="P396">
        <v>0.81602003345756435</v>
      </c>
      <c r="Q396">
        <v>0.85195086342947812</v>
      </c>
      <c r="R396">
        <v>0.96533690096206171</v>
      </c>
      <c r="S396">
        <v>0.82241960627496513</v>
      </c>
      <c r="T396">
        <v>0.81602003345756435</v>
      </c>
      <c r="U396">
        <v>0.82241960627496513</v>
      </c>
      <c r="V396">
        <v>406.790663</v>
      </c>
      <c r="W396">
        <v>255.106009</v>
      </c>
      <c r="X396">
        <v>262.000766</v>
      </c>
      <c r="Y396">
        <v>74463.375599999999</v>
      </c>
      <c r="Z396" s="226">
        <v>2.6756638178999999</v>
      </c>
      <c r="AA396" s="226">
        <v>2.2597536647999998</v>
      </c>
      <c r="AB396" s="226" t="s">
        <v>444</v>
      </c>
      <c r="AC396" s="226" t="s">
        <v>445</v>
      </c>
      <c r="AD396" s="226">
        <v>2.4898002226</v>
      </c>
    </row>
    <row r="397" spans="1:30" x14ac:dyDescent="0.25">
      <c r="A397">
        <v>75992</v>
      </c>
      <c r="B397">
        <v>20028000</v>
      </c>
      <c r="C397" t="s">
        <v>492</v>
      </c>
      <c r="D397">
        <v>131203</v>
      </c>
      <c r="E397" t="s">
        <v>493</v>
      </c>
      <c r="F397">
        <v>34203085</v>
      </c>
      <c r="G397">
        <v>1.83</v>
      </c>
      <c r="H397">
        <v>7.459779185049312</v>
      </c>
      <c r="I397">
        <v>6.4663731651461234</v>
      </c>
      <c r="J397">
        <v>2.1235113173088878</v>
      </c>
      <c r="K397">
        <v>-2.5566705678980597</v>
      </c>
      <c r="L397">
        <v>8.054994354052269</v>
      </c>
      <c r="M397">
        <v>34.474998474121094</v>
      </c>
      <c r="N397">
        <v>0.98877083460489912</v>
      </c>
      <c r="O397">
        <v>0.9329846751933194</v>
      </c>
      <c r="P397">
        <v>0.92250803596447917</v>
      </c>
      <c r="Q397">
        <v>0.98970659838782415</v>
      </c>
      <c r="R397">
        <v>0.96533690096206171</v>
      </c>
      <c r="S397">
        <v>0.95540030054940595</v>
      </c>
      <c r="T397">
        <v>0.92250803596447917</v>
      </c>
      <c r="U397">
        <v>0.95540030054940595</v>
      </c>
      <c r="V397">
        <v>406.790663</v>
      </c>
      <c r="W397">
        <v>255.106009</v>
      </c>
      <c r="X397">
        <v>262.000766</v>
      </c>
      <c r="Y397">
        <v>74463.375599999999</v>
      </c>
      <c r="Z397" s="226">
        <v>28.216326292000002</v>
      </c>
      <c r="AA397" s="226">
        <v>30.547494569000001</v>
      </c>
      <c r="AB397" s="226">
        <v>35.394024489000003</v>
      </c>
      <c r="AC397" s="226" t="s">
        <v>445</v>
      </c>
      <c r="AD397" s="226">
        <v>93.536157727000003</v>
      </c>
    </row>
    <row r="398" spans="1:30" x14ac:dyDescent="0.25">
      <c r="A398">
        <v>75993</v>
      </c>
      <c r="B398">
        <v>20028000</v>
      </c>
      <c r="C398" t="s">
        <v>483</v>
      </c>
      <c r="D398">
        <v>131201</v>
      </c>
      <c r="E398" t="s">
        <v>484</v>
      </c>
      <c r="F398">
        <v>34203085</v>
      </c>
      <c r="G398">
        <v>1.83</v>
      </c>
      <c r="H398">
        <v>71.061942354179251</v>
      </c>
      <c r="I398">
        <v>-28.050135865283579</v>
      </c>
      <c r="J398">
        <v>17.363827129587641</v>
      </c>
      <c r="K398">
        <v>-67.698021975892033</v>
      </c>
      <c r="L398">
        <v>64.168033438809474</v>
      </c>
      <c r="M398">
        <v>124.55000305175781</v>
      </c>
      <c r="N398">
        <v>0.89239285060337603</v>
      </c>
      <c r="O398">
        <v>0.9329846751933194</v>
      </c>
      <c r="P398">
        <v>0.83258885386503123</v>
      </c>
      <c r="Q398">
        <v>0.87858927590506397</v>
      </c>
      <c r="R398">
        <v>0.96533690096206171</v>
      </c>
      <c r="S398">
        <v>0.84813464882069622</v>
      </c>
      <c r="T398">
        <v>0.83258885386503123</v>
      </c>
      <c r="U398">
        <v>0.84813464882069622</v>
      </c>
      <c r="V398">
        <v>406.790663</v>
      </c>
      <c r="W398">
        <v>255.106009</v>
      </c>
      <c r="X398">
        <v>262.000766</v>
      </c>
      <c r="Y398">
        <v>74463.375599999999</v>
      </c>
      <c r="Z398" s="226">
        <v>2.3100347364</v>
      </c>
      <c r="AA398" s="226">
        <v>1.9889194216999999</v>
      </c>
      <c r="AB398" s="226" t="s">
        <v>444</v>
      </c>
      <c r="AC398" s="226" t="s">
        <v>445</v>
      </c>
      <c r="AD398" s="226">
        <v>2.2222347287000002</v>
      </c>
    </row>
    <row r="399" spans="1:30" x14ac:dyDescent="0.25">
      <c r="A399">
        <v>75994</v>
      </c>
      <c r="B399">
        <v>20028000</v>
      </c>
      <c r="C399" t="s">
        <v>490</v>
      </c>
      <c r="D399">
        <v>131204</v>
      </c>
      <c r="E399" t="s">
        <v>491</v>
      </c>
      <c r="F399">
        <v>34203085</v>
      </c>
      <c r="G399">
        <v>1.83</v>
      </c>
      <c r="H399">
        <v>14.0873193250036</v>
      </c>
      <c r="I399">
        <v>1.4347977202621953</v>
      </c>
      <c r="J399">
        <v>10.364087946413715</v>
      </c>
      <c r="K399">
        <v>-13.51169338333322</v>
      </c>
      <c r="L399">
        <v>14.28332922452099</v>
      </c>
      <c r="M399">
        <v>64.709999084472656</v>
      </c>
      <c r="N399">
        <v>0.96357500076293945</v>
      </c>
      <c r="O399">
        <v>0.9329846751933194</v>
      </c>
      <c r="P399">
        <v>0.89900070911121355</v>
      </c>
      <c r="Q399">
        <v>0.96661041736602782</v>
      </c>
      <c r="R399">
        <v>0.96533690096206171</v>
      </c>
      <c r="S399">
        <v>0.9331047047377663</v>
      </c>
      <c r="T399">
        <v>0.89900070911121355</v>
      </c>
      <c r="U399">
        <v>0.9331047047377663</v>
      </c>
      <c r="V399">
        <v>406.790663</v>
      </c>
      <c r="W399">
        <v>255.106009</v>
      </c>
      <c r="X399">
        <v>262.000766</v>
      </c>
      <c r="Y399">
        <v>74463.375599999999</v>
      </c>
      <c r="Z399" s="226">
        <v>15.056514513</v>
      </c>
      <c r="AA399" s="226">
        <v>15.279923646</v>
      </c>
      <c r="AB399" s="226">
        <v>158.84168342999999</v>
      </c>
      <c r="AC399" s="226" t="s">
        <v>445</v>
      </c>
      <c r="AD399" s="226">
        <v>16.432224647000002</v>
      </c>
    </row>
    <row r="400" spans="1:30" x14ac:dyDescent="0.25">
      <c r="A400">
        <v>84383</v>
      </c>
      <c r="B400">
        <v>20030000</v>
      </c>
      <c r="C400" t="s">
        <v>481</v>
      </c>
      <c r="D400">
        <v>131212</v>
      </c>
      <c r="E400" t="s">
        <v>482</v>
      </c>
      <c r="F400">
        <v>34203085</v>
      </c>
      <c r="G400">
        <v>1.83</v>
      </c>
      <c r="H400">
        <v>37.752615697793509</v>
      </c>
      <c r="I400">
        <v>-18.830922015034677</v>
      </c>
      <c r="J400">
        <v>6.7015764128136404</v>
      </c>
      <c r="K400">
        <v>-35.762176665000844</v>
      </c>
      <c r="L400">
        <v>34.888974899462838</v>
      </c>
      <c r="M400">
        <v>119.41749572753906</v>
      </c>
      <c r="N400">
        <v>0.90208224246376456</v>
      </c>
      <c r="O400">
        <v>0.9329846751933194</v>
      </c>
      <c r="P400">
        <v>0.84162890798271661</v>
      </c>
      <c r="Q400">
        <v>0.89333158794202294</v>
      </c>
      <c r="R400">
        <v>0.96533690096206171</v>
      </c>
      <c r="S400">
        <v>0.86236594663546995</v>
      </c>
      <c r="T400">
        <v>0.84162890798271661</v>
      </c>
      <c r="U400">
        <v>0.86236594663546995</v>
      </c>
      <c r="V400">
        <v>406.790663</v>
      </c>
      <c r="W400">
        <v>255.106009</v>
      </c>
      <c r="X400">
        <v>262.000766</v>
      </c>
      <c r="Y400">
        <v>74463.375599999999</v>
      </c>
      <c r="Z400" s="226">
        <v>5.1539380963000001</v>
      </c>
      <c r="AA400" s="226">
        <v>4.6871447925999998</v>
      </c>
      <c r="AB400" s="226" t="s">
        <v>444</v>
      </c>
      <c r="AC400" s="226" t="s">
        <v>445</v>
      </c>
      <c r="AD400" s="226">
        <v>5.1659395244999997</v>
      </c>
    </row>
    <row r="401" spans="1:30" x14ac:dyDescent="0.25">
      <c r="A401">
        <v>84384</v>
      </c>
      <c r="B401">
        <v>20030000</v>
      </c>
      <c r="C401" t="s">
        <v>479</v>
      </c>
      <c r="D401">
        <v>131211</v>
      </c>
      <c r="E401" t="s">
        <v>480</v>
      </c>
      <c r="F401">
        <v>34203085</v>
      </c>
      <c r="G401">
        <v>1.83</v>
      </c>
      <c r="H401">
        <v>64.095494958182059</v>
      </c>
      <c r="I401">
        <v>-28.435278733144727</v>
      </c>
      <c r="J401">
        <v>13.691806595874056</v>
      </c>
      <c r="K401">
        <v>-61.680818188920547</v>
      </c>
      <c r="L401">
        <v>58.464654512898022</v>
      </c>
      <c r="M401">
        <v>132.83750915527344</v>
      </c>
      <c r="N401">
        <v>0.87463390895298543</v>
      </c>
      <c r="O401">
        <v>0.9329846751933194</v>
      </c>
      <c r="P401">
        <v>0.81602003345756435</v>
      </c>
      <c r="Q401">
        <v>0.85195086342947812</v>
      </c>
      <c r="R401">
        <v>0.96533690096206171</v>
      </c>
      <c r="S401">
        <v>0.82241960627496513</v>
      </c>
      <c r="T401">
        <v>0.81602003345756435</v>
      </c>
      <c r="U401">
        <v>0.82241960627496513</v>
      </c>
      <c r="V401">
        <v>406.790663</v>
      </c>
      <c r="W401">
        <v>255.106009</v>
      </c>
      <c r="X401">
        <v>262.000766</v>
      </c>
      <c r="Y401">
        <v>74463.375599999999</v>
      </c>
      <c r="Z401" s="226">
        <v>2.5606404542000001</v>
      </c>
      <c r="AA401" s="226">
        <v>2.2478353453</v>
      </c>
      <c r="AB401" s="226" t="s">
        <v>444</v>
      </c>
      <c r="AC401" s="226" t="s">
        <v>445</v>
      </c>
      <c r="AD401" s="226">
        <v>2.4661971114000001</v>
      </c>
    </row>
    <row r="402" spans="1:30" x14ac:dyDescent="0.25">
      <c r="A402">
        <v>84385</v>
      </c>
      <c r="B402">
        <v>20030000</v>
      </c>
      <c r="C402" t="s">
        <v>488</v>
      </c>
      <c r="D402">
        <v>131209</v>
      </c>
      <c r="E402" t="s">
        <v>489</v>
      </c>
      <c r="F402">
        <v>34203085</v>
      </c>
      <c r="G402">
        <v>1.83</v>
      </c>
      <c r="H402">
        <v>68.734856150127797</v>
      </c>
      <c r="I402">
        <v>-16.714481412004723</v>
      </c>
      <c r="J402">
        <v>26.944516802738804</v>
      </c>
      <c r="K402">
        <v>-65.40627558543494</v>
      </c>
      <c r="L402">
        <v>59.991744202989224</v>
      </c>
      <c r="M402">
        <v>98.912498474121094</v>
      </c>
      <c r="N402">
        <v>0.93014583587646482</v>
      </c>
      <c r="O402">
        <v>0.9329846751933194</v>
      </c>
      <c r="P402">
        <v>0.86781181056762213</v>
      </c>
      <c r="Q402">
        <v>0.93514583587646494</v>
      </c>
      <c r="R402">
        <v>0.96533690096206171</v>
      </c>
      <c r="S402">
        <v>0.9027307831525635</v>
      </c>
      <c r="T402">
        <v>0.86781181056762213</v>
      </c>
      <c r="U402">
        <v>0.9027307831525635</v>
      </c>
      <c r="V402">
        <v>406.790663</v>
      </c>
      <c r="W402">
        <v>255.106009</v>
      </c>
      <c r="X402">
        <v>262.000766</v>
      </c>
      <c r="Y402">
        <v>74463.375599999999</v>
      </c>
      <c r="Z402" s="226">
        <v>2.6902412240000002</v>
      </c>
      <c r="AA402" s="226">
        <v>2.2208404869999998</v>
      </c>
      <c r="AB402" s="226" t="s">
        <v>444</v>
      </c>
      <c r="AC402" s="226" t="s">
        <v>445</v>
      </c>
      <c r="AD402" s="226">
        <v>2.4762315554000001</v>
      </c>
    </row>
    <row r="403" spans="1:30" x14ac:dyDescent="0.25">
      <c r="A403">
        <v>84386</v>
      </c>
      <c r="B403">
        <v>20030000</v>
      </c>
      <c r="C403" t="s">
        <v>483</v>
      </c>
      <c r="D403">
        <v>131210</v>
      </c>
      <c r="E403" t="s">
        <v>484</v>
      </c>
      <c r="F403">
        <v>34203085</v>
      </c>
      <c r="G403">
        <v>1.83</v>
      </c>
      <c r="H403">
        <v>71.29671662309137</v>
      </c>
      <c r="I403">
        <v>-34.522284620654275</v>
      </c>
      <c r="J403">
        <v>11.324718633450754</v>
      </c>
      <c r="K403">
        <v>-68.114096744496109</v>
      </c>
      <c r="L403">
        <v>66.363808414277045</v>
      </c>
      <c r="M403">
        <v>124.55000305175781</v>
      </c>
      <c r="N403">
        <v>0.89239285060337603</v>
      </c>
      <c r="O403">
        <v>0.9329846751933194</v>
      </c>
      <c r="P403">
        <v>0.83258885386503123</v>
      </c>
      <c r="Q403">
        <v>0.87858927590506397</v>
      </c>
      <c r="R403">
        <v>0.96533690096206171</v>
      </c>
      <c r="S403">
        <v>0.84813464882069622</v>
      </c>
      <c r="T403">
        <v>0.83258885386503123</v>
      </c>
      <c r="U403">
        <v>0.84813464882069622</v>
      </c>
      <c r="V403">
        <v>406.790663</v>
      </c>
      <c r="W403">
        <v>255.106009</v>
      </c>
      <c r="X403">
        <v>262.000766</v>
      </c>
      <c r="Y403">
        <v>74463.375599999999</v>
      </c>
      <c r="Z403" s="226">
        <v>2.2005158342</v>
      </c>
      <c r="AA403" s="226">
        <v>1.9790771540000001</v>
      </c>
      <c r="AB403" s="226" t="s">
        <v>444</v>
      </c>
      <c r="AC403" s="226" t="s">
        <v>445</v>
      </c>
      <c r="AD403" s="226">
        <v>2.2025517169</v>
      </c>
    </row>
    <row r="404" spans="1:30" x14ac:dyDescent="0.25">
      <c r="A404">
        <v>92775</v>
      </c>
      <c r="B404">
        <v>20031000</v>
      </c>
      <c r="C404" t="s">
        <v>481</v>
      </c>
      <c r="D404">
        <v>131222</v>
      </c>
      <c r="E404" t="s">
        <v>482</v>
      </c>
      <c r="F404">
        <v>34203085</v>
      </c>
      <c r="G404">
        <v>1.83</v>
      </c>
      <c r="H404">
        <v>31.744889456987202</v>
      </c>
      <c r="I404">
        <v>-24.82636539644983</v>
      </c>
      <c r="J404">
        <v>-4.0028534068676311</v>
      </c>
      <c r="K404">
        <v>-29.385060151644254</v>
      </c>
      <c r="L404">
        <v>33.924239156106879</v>
      </c>
      <c r="M404">
        <v>119.41749572753906</v>
      </c>
      <c r="N404">
        <v>0.90208224246376456</v>
      </c>
      <c r="O404">
        <v>0.9329846751933194</v>
      </c>
      <c r="P404">
        <v>0.84162890798271661</v>
      </c>
      <c r="Q404">
        <v>0.89333158794202294</v>
      </c>
      <c r="R404">
        <v>0.96533690096206171</v>
      </c>
      <c r="S404">
        <v>0.86236594663546995</v>
      </c>
      <c r="T404">
        <v>0.84162890798271661</v>
      </c>
      <c r="U404">
        <v>0.86236594663546995</v>
      </c>
      <c r="V404">
        <v>406.790663</v>
      </c>
      <c r="W404">
        <v>255.106009</v>
      </c>
      <c r="X404">
        <v>262.000766</v>
      </c>
      <c r="Y404">
        <v>74463.375599999999</v>
      </c>
      <c r="Z404" s="226">
        <v>5.3289434668000002</v>
      </c>
      <c r="AA404" s="226">
        <v>5.7634380036000001</v>
      </c>
      <c r="AB404" s="226" t="s">
        <v>444</v>
      </c>
      <c r="AC404" s="226">
        <v>54.087557840999999</v>
      </c>
      <c r="AD404" s="226">
        <v>6.5040655844000002</v>
      </c>
    </row>
    <row r="405" spans="1:30" x14ac:dyDescent="0.25">
      <c r="A405">
        <v>92776</v>
      </c>
      <c r="B405">
        <v>20031000</v>
      </c>
      <c r="C405" t="s">
        <v>479</v>
      </c>
      <c r="D405">
        <v>131221</v>
      </c>
      <c r="E405" t="s">
        <v>480</v>
      </c>
      <c r="F405">
        <v>34203085</v>
      </c>
      <c r="G405">
        <v>1.83</v>
      </c>
      <c r="H405">
        <v>58.104055129400898</v>
      </c>
      <c r="I405">
        <v>-34.587374493039015</v>
      </c>
      <c r="J405">
        <v>2.971092456176863</v>
      </c>
      <c r="K405">
        <v>-55.147048913709959</v>
      </c>
      <c r="L405">
        <v>56.677132164048217</v>
      </c>
      <c r="M405">
        <v>132.83750915527344</v>
      </c>
      <c r="N405">
        <v>0.87463390895298543</v>
      </c>
      <c r="O405">
        <v>0.9329846751933194</v>
      </c>
      <c r="P405">
        <v>0.81602003345756435</v>
      </c>
      <c r="Q405">
        <v>0.85195086342947812</v>
      </c>
      <c r="R405">
        <v>0.96533690096206171</v>
      </c>
      <c r="S405">
        <v>0.82241960627496513</v>
      </c>
      <c r="T405">
        <v>0.81602003345756435</v>
      </c>
      <c r="U405">
        <v>0.82241960627496513</v>
      </c>
      <c r="V405">
        <v>406.790663</v>
      </c>
      <c r="W405">
        <v>255.106009</v>
      </c>
      <c r="X405">
        <v>262.000766</v>
      </c>
      <c r="Y405">
        <v>74463.375599999999</v>
      </c>
      <c r="Z405" s="226">
        <v>2.6729383801000002</v>
      </c>
      <c r="AA405" s="226">
        <v>2.5827381330999999</v>
      </c>
      <c r="AB405" s="226" t="s">
        <v>444</v>
      </c>
      <c r="AC405" s="226" t="s">
        <v>445</v>
      </c>
      <c r="AD405" s="226">
        <v>2.8768688088999999</v>
      </c>
    </row>
    <row r="406" spans="1:30" x14ac:dyDescent="0.25">
      <c r="A406">
        <v>92777</v>
      </c>
      <c r="B406">
        <v>20031000</v>
      </c>
      <c r="C406" t="s">
        <v>488</v>
      </c>
      <c r="D406">
        <v>131219</v>
      </c>
      <c r="E406" t="s">
        <v>489</v>
      </c>
      <c r="F406">
        <v>34203085</v>
      </c>
      <c r="G406">
        <v>1.83</v>
      </c>
      <c r="H406">
        <v>62.720663215389408</v>
      </c>
      <c r="I406">
        <v>-22.895986452697638</v>
      </c>
      <c r="J406">
        <v>16.246555117581963</v>
      </c>
      <c r="K406">
        <v>-58.84309768084259</v>
      </c>
      <c r="L406">
        <v>56.387692193352215</v>
      </c>
      <c r="M406">
        <v>98.912498474121094</v>
      </c>
      <c r="N406">
        <v>0.93014583587646482</v>
      </c>
      <c r="O406">
        <v>0.9329846751933194</v>
      </c>
      <c r="P406">
        <v>0.86781181056762213</v>
      </c>
      <c r="Q406">
        <v>0.93514583587646494</v>
      </c>
      <c r="R406">
        <v>0.96533690096206171</v>
      </c>
      <c r="S406">
        <v>0.9027307831525635</v>
      </c>
      <c r="T406">
        <v>0.86781181056762213</v>
      </c>
      <c r="U406">
        <v>0.9027307831525635</v>
      </c>
      <c r="V406">
        <v>406.790663</v>
      </c>
      <c r="W406">
        <v>255.106009</v>
      </c>
      <c r="X406">
        <v>262.000766</v>
      </c>
      <c r="Y406">
        <v>74463.375599999999</v>
      </c>
      <c r="Z406" s="226">
        <v>2.9261051293999998</v>
      </c>
      <c r="AA406" s="226">
        <v>2.5296821845999999</v>
      </c>
      <c r="AB406" s="226" t="s">
        <v>444</v>
      </c>
      <c r="AC406" s="226" t="s">
        <v>445</v>
      </c>
      <c r="AD406" s="226">
        <v>2.8639597178999998</v>
      </c>
    </row>
    <row r="407" spans="1:30" x14ac:dyDescent="0.25">
      <c r="A407">
        <v>92778</v>
      </c>
      <c r="B407">
        <v>20031000</v>
      </c>
      <c r="C407" t="s">
        <v>483</v>
      </c>
      <c r="D407">
        <v>131220</v>
      </c>
      <c r="E407" t="s">
        <v>484</v>
      </c>
      <c r="F407">
        <v>34203085</v>
      </c>
      <c r="G407">
        <v>1.83</v>
      </c>
      <c r="H407">
        <v>65.299230583770495</v>
      </c>
      <c r="I407">
        <v>-40.670011672867346</v>
      </c>
      <c r="J407">
        <v>0.61005636628038751</v>
      </c>
      <c r="K407">
        <v>-61.584704184054573</v>
      </c>
      <c r="L407">
        <v>64.997777445551279</v>
      </c>
      <c r="M407">
        <v>124.55000305175781</v>
      </c>
      <c r="N407">
        <v>0.89239285060337603</v>
      </c>
      <c r="O407">
        <v>0.9329846751933194</v>
      </c>
      <c r="P407">
        <v>0.83258885386503123</v>
      </c>
      <c r="Q407">
        <v>0.87858927590506397</v>
      </c>
      <c r="R407">
        <v>0.96533690096206171</v>
      </c>
      <c r="S407">
        <v>0.84813464882069622</v>
      </c>
      <c r="T407">
        <v>0.83258885386503123</v>
      </c>
      <c r="U407">
        <v>0.84813464882069622</v>
      </c>
      <c r="V407">
        <v>406.790663</v>
      </c>
      <c r="W407">
        <v>255.106009</v>
      </c>
      <c r="X407">
        <v>262.000766</v>
      </c>
      <c r="Y407">
        <v>74463.375599999999</v>
      </c>
      <c r="Z407" s="226">
        <v>2.2677797302</v>
      </c>
      <c r="AA407" s="226">
        <v>2.2526940630999999</v>
      </c>
      <c r="AB407" s="226" t="s">
        <v>444</v>
      </c>
      <c r="AC407" s="226" t="s">
        <v>445</v>
      </c>
      <c r="AD407" s="226">
        <v>2.5420957259999999</v>
      </c>
    </row>
    <row r="408" spans="1:30" x14ac:dyDescent="0.25">
      <c r="A408">
        <v>102251</v>
      </c>
      <c r="B408">
        <v>20032000</v>
      </c>
      <c r="C408" t="s">
        <v>490</v>
      </c>
      <c r="D408">
        <v>131233</v>
      </c>
      <c r="E408" t="s">
        <v>491</v>
      </c>
      <c r="F408">
        <v>34203085</v>
      </c>
      <c r="G408">
        <v>1.83</v>
      </c>
      <c r="H408">
        <v>14.763522557077232</v>
      </c>
      <c r="I408">
        <v>-9.8337890251213018</v>
      </c>
      <c r="J408">
        <v>0.88792918724990066</v>
      </c>
      <c r="K408">
        <v>-13.28012759073698</v>
      </c>
      <c r="L408">
        <v>14.343927656025082</v>
      </c>
      <c r="M408">
        <v>64.709999084472656</v>
      </c>
      <c r="N408">
        <v>0.96357500076293945</v>
      </c>
      <c r="O408">
        <v>0.9329846751933194</v>
      </c>
      <c r="P408">
        <v>0.89900070911121355</v>
      </c>
      <c r="Q408">
        <v>0.96661041736602782</v>
      </c>
      <c r="R408">
        <v>0.96533690096206171</v>
      </c>
      <c r="S408">
        <v>0.9331047047377663</v>
      </c>
      <c r="T408">
        <v>0.89900070911121355</v>
      </c>
      <c r="U408">
        <v>0.9331047047377663</v>
      </c>
      <c r="V408">
        <v>406.790663</v>
      </c>
      <c r="W408">
        <v>255.106009</v>
      </c>
      <c r="X408">
        <v>262.000766</v>
      </c>
      <c r="Y408">
        <v>74463.375599999999</v>
      </c>
      <c r="Z408" s="226">
        <v>14.988680959</v>
      </c>
      <c r="AA408" s="226">
        <v>14.534265762</v>
      </c>
      <c r="AB408" s="226" t="s">
        <v>444</v>
      </c>
      <c r="AC408" s="226" t="s">
        <v>445</v>
      </c>
      <c r="AD408" s="226">
        <v>16.736190620999999</v>
      </c>
    </row>
    <row r="409" spans="1:30" x14ac:dyDescent="0.25">
      <c r="A409">
        <v>102252</v>
      </c>
      <c r="B409">
        <v>20032000</v>
      </c>
      <c r="C409" t="s">
        <v>492</v>
      </c>
      <c r="D409">
        <v>131232</v>
      </c>
      <c r="E409" t="s">
        <v>493</v>
      </c>
      <c r="F409">
        <v>34203085</v>
      </c>
      <c r="G409">
        <v>1.83</v>
      </c>
      <c r="H409">
        <v>2.8003477865783939</v>
      </c>
      <c r="I409">
        <v>-2.3221523969225171</v>
      </c>
      <c r="J409">
        <v>-2.0170119407077705</v>
      </c>
      <c r="K409">
        <v>-4.8051667966484377</v>
      </c>
      <c r="L409">
        <v>4.2070942043824315</v>
      </c>
      <c r="M409">
        <v>34.474998474121094</v>
      </c>
      <c r="N409">
        <v>0.98877083460489912</v>
      </c>
      <c r="O409">
        <v>0.9329846751933194</v>
      </c>
      <c r="P409">
        <v>0.92250803596447917</v>
      </c>
      <c r="Q409">
        <v>0.98970659838782415</v>
      </c>
      <c r="R409">
        <v>0.96533690096206171</v>
      </c>
      <c r="S409">
        <v>0.95540030054940595</v>
      </c>
      <c r="T409">
        <v>0.92250803596447917</v>
      </c>
      <c r="U409">
        <v>0.95540030054940595</v>
      </c>
      <c r="V409">
        <v>406.790663</v>
      </c>
      <c r="W409">
        <v>255.106009</v>
      </c>
      <c r="X409">
        <v>262.000766</v>
      </c>
      <c r="Y409">
        <v>74463.375599999999</v>
      </c>
      <c r="Z409" s="226">
        <v>54.938215759999999</v>
      </c>
      <c r="AA409" s="226">
        <v>83.038612794000002</v>
      </c>
      <c r="AB409" s="226" t="s">
        <v>444</v>
      </c>
      <c r="AC409" s="226">
        <v>118.82963868</v>
      </c>
      <c r="AD409" s="226">
        <v>49.299567588999999</v>
      </c>
    </row>
    <row r="410" spans="1:30" x14ac:dyDescent="0.25">
      <c r="A410">
        <v>102253</v>
      </c>
      <c r="B410">
        <v>20032000</v>
      </c>
      <c r="C410" t="s">
        <v>485</v>
      </c>
      <c r="D410">
        <v>131231</v>
      </c>
      <c r="E410" t="s">
        <v>486</v>
      </c>
      <c r="F410">
        <v>34203085</v>
      </c>
      <c r="G410">
        <v>1.83</v>
      </c>
      <c r="H410">
        <v>50.156680884506329</v>
      </c>
      <c r="I410">
        <v>-30.631908842124041</v>
      </c>
      <c r="J410">
        <v>4.6535333819925953</v>
      </c>
      <c r="K410">
        <v>-46.139269529155811</v>
      </c>
      <c r="L410">
        <v>48.000977070837955</v>
      </c>
      <c r="M410">
        <v>114.66500091552734</v>
      </c>
      <c r="N410">
        <v>0.90833552511114846</v>
      </c>
      <c r="O410">
        <v>0.9329846751933194</v>
      </c>
      <c r="P410">
        <v>0.84746312486237807</v>
      </c>
      <c r="Q410">
        <v>0.90333684017783711</v>
      </c>
      <c r="R410">
        <v>0.96533690096206171</v>
      </c>
      <c r="S410">
        <v>0.87202438582213448</v>
      </c>
      <c r="T410">
        <v>0.84746312486237807</v>
      </c>
      <c r="U410">
        <v>0.87202438582213448</v>
      </c>
      <c r="V410">
        <v>406.790663</v>
      </c>
      <c r="W410">
        <v>255.106009</v>
      </c>
      <c r="X410">
        <v>262.000766</v>
      </c>
      <c r="Y410">
        <v>74463.375599999999</v>
      </c>
      <c r="Z410" s="226">
        <v>3.5039278105</v>
      </c>
      <c r="AA410" s="226">
        <v>3.3103517168000001</v>
      </c>
      <c r="AB410" s="226" t="s">
        <v>444</v>
      </c>
      <c r="AC410" s="226" t="s">
        <v>445</v>
      </c>
      <c r="AD410" s="226">
        <v>3.8122995906999999</v>
      </c>
    </row>
    <row r="411" spans="1:30" x14ac:dyDescent="0.25">
      <c r="A411">
        <v>102254</v>
      </c>
      <c r="B411">
        <v>20032000</v>
      </c>
      <c r="C411" t="s">
        <v>487</v>
      </c>
      <c r="D411">
        <v>131230</v>
      </c>
      <c r="E411" t="s">
        <v>482</v>
      </c>
      <c r="F411">
        <v>34203085</v>
      </c>
      <c r="G411">
        <v>1.83</v>
      </c>
      <c r="H411">
        <v>44.775275589246682</v>
      </c>
      <c r="I411">
        <v>-28.059289626830754</v>
      </c>
      <c r="J411">
        <v>3.6842215619643692</v>
      </c>
      <c r="K411">
        <v>-41.208933487830727</v>
      </c>
      <c r="L411">
        <v>43.055746891482464</v>
      </c>
      <c r="M411">
        <v>116.6824951171875</v>
      </c>
      <c r="N411">
        <v>0.90568092747738504</v>
      </c>
      <c r="O411">
        <v>0.9329846751933194</v>
      </c>
      <c r="P411">
        <v>0.84498642595127238</v>
      </c>
      <c r="Q411">
        <v>0.89908948396381572</v>
      </c>
      <c r="R411">
        <v>0.96533690096206171</v>
      </c>
      <c r="S411">
        <v>0.86792425613720914</v>
      </c>
      <c r="T411">
        <v>0.84498642595127238</v>
      </c>
      <c r="U411">
        <v>0.86792425613720914</v>
      </c>
      <c r="V411">
        <v>406.790663</v>
      </c>
      <c r="W411">
        <v>255.106009</v>
      </c>
      <c r="X411">
        <v>262.000766</v>
      </c>
      <c r="Y411">
        <v>74463.375599999999</v>
      </c>
      <c r="Z411" s="226">
        <v>4.0065584817</v>
      </c>
      <c r="AA411" s="226">
        <v>3.8142889563</v>
      </c>
      <c r="AB411" s="226" t="s">
        <v>444</v>
      </c>
      <c r="AC411" s="226" t="s">
        <v>445</v>
      </c>
      <c r="AD411" s="226">
        <v>4.3723081895</v>
      </c>
    </row>
    <row r="412" spans="1:30" x14ac:dyDescent="0.25">
      <c r="A412">
        <v>102255</v>
      </c>
      <c r="B412">
        <v>20032000</v>
      </c>
      <c r="C412" t="s">
        <v>481</v>
      </c>
      <c r="D412">
        <v>131229</v>
      </c>
      <c r="E412" t="s">
        <v>482</v>
      </c>
      <c r="F412">
        <v>34203085</v>
      </c>
      <c r="G412">
        <v>1.83</v>
      </c>
      <c r="H412">
        <v>38.183370672767225</v>
      </c>
      <c r="I412">
        <v>-23.626751479174089</v>
      </c>
      <c r="J412">
        <v>3.2751946463168653</v>
      </c>
      <c r="K412">
        <v>-35.115138160890979</v>
      </c>
      <c r="L412">
        <v>36.660312509806346</v>
      </c>
      <c r="M412">
        <v>119.41749572753906</v>
      </c>
      <c r="N412">
        <v>0.90208224246376456</v>
      </c>
      <c r="O412">
        <v>0.9329846751933194</v>
      </c>
      <c r="P412">
        <v>0.84162890798271661</v>
      </c>
      <c r="Q412">
        <v>0.89333158794202294</v>
      </c>
      <c r="R412">
        <v>0.96533690096206171</v>
      </c>
      <c r="S412">
        <v>0.86236594663546995</v>
      </c>
      <c r="T412">
        <v>0.84162890798271661</v>
      </c>
      <c r="U412">
        <v>0.86236594663546995</v>
      </c>
      <c r="V412">
        <v>406.790663</v>
      </c>
      <c r="W412">
        <v>255.106009</v>
      </c>
      <c r="X412">
        <v>262.000766</v>
      </c>
      <c r="Y412">
        <v>74463.375599999999</v>
      </c>
      <c r="Z412" s="226">
        <v>4.8565946953000001</v>
      </c>
      <c r="AA412" s="226">
        <v>4.6229868654999997</v>
      </c>
      <c r="AB412" s="226" t="s">
        <v>444</v>
      </c>
      <c r="AC412" s="226" t="s">
        <v>445</v>
      </c>
      <c r="AD412" s="226">
        <v>5.2795543496999997</v>
      </c>
    </row>
    <row r="413" spans="1:30" x14ac:dyDescent="0.25">
      <c r="A413">
        <v>110573</v>
      </c>
      <c r="B413">
        <v>20033000</v>
      </c>
      <c r="C413" t="s">
        <v>490</v>
      </c>
      <c r="D413">
        <v>131241</v>
      </c>
      <c r="E413" t="s">
        <v>491</v>
      </c>
      <c r="F413">
        <v>34203085</v>
      </c>
      <c r="G413">
        <v>1.83</v>
      </c>
      <c r="H413">
        <v>15.723257364739943</v>
      </c>
      <c r="I413">
        <v>-11.181920862522896</v>
      </c>
      <c r="J413">
        <v>0.34198248137264375</v>
      </c>
      <c r="K413">
        <v>-14.244494394974099</v>
      </c>
      <c r="L413">
        <v>15.559502184855074</v>
      </c>
      <c r="M413">
        <v>64.709999084472656</v>
      </c>
      <c r="N413">
        <v>0.96357500076293945</v>
      </c>
      <c r="O413">
        <v>0.9329846751933194</v>
      </c>
      <c r="P413">
        <v>0.89900070911121355</v>
      </c>
      <c r="Q413">
        <v>0.96661041736602782</v>
      </c>
      <c r="R413">
        <v>0.96533690096206171</v>
      </c>
      <c r="S413">
        <v>0.9331047047377663</v>
      </c>
      <c r="T413">
        <v>0.89900070911121355</v>
      </c>
      <c r="U413">
        <v>0.9331047047377663</v>
      </c>
      <c r="V413">
        <v>406.790663</v>
      </c>
      <c r="W413">
        <v>255.106009</v>
      </c>
      <c r="X413">
        <v>262.000766</v>
      </c>
      <c r="Y413">
        <v>74463.375599999999</v>
      </c>
      <c r="Z413" s="226">
        <v>13.739577157999999</v>
      </c>
      <c r="AA413" s="226">
        <v>13.586066848</v>
      </c>
      <c r="AB413" s="226" t="s">
        <v>444</v>
      </c>
      <c r="AC413" s="226" t="s">
        <v>445</v>
      </c>
      <c r="AD413" s="226">
        <v>15.535432419999999</v>
      </c>
    </row>
    <row r="414" spans="1:30" x14ac:dyDescent="0.25">
      <c r="A414">
        <v>110574</v>
      </c>
      <c r="B414">
        <v>20033000</v>
      </c>
      <c r="C414" t="s">
        <v>492</v>
      </c>
      <c r="D414">
        <v>131240</v>
      </c>
      <c r="E414" t="s">
        <v>493</v>
      </c>
      <c r="F414">
        <v>34203085</v>
      </c>
      <c r="G414">
        <v>1.83</v>
      </c>
      <c r="H414">
        <v>3.7890171911591279</v>
      </c>
      <c r="I414">
        <v>-3.2545900838105073</v>
      </c>
      <c r="J414">
        <v>-2.5918943439703748</v>
      </c>
      <c r="K414">
        <v>-6.185226716073525</v>
      </c>
      <c r="L414">
        <v>5.5741088138731927</v>
      </c>
      <c r="M414">
        <v>34.474998474121094</v>
      </c>
      <c r="N414">
        <v>0.98877083460489912</v>
      </c>
      <c r="O414">
        <v>0.9329846751933194</v>
      </c>
      <c r="P414">
        <v>0.92250803596447917</v>
      </c>
      <c r="Q414">
        <v>0.98970659838782415</v>
      </c>
      <c r="R414">
        <v>0.96533690096206171</v>
      </c>
      <c r="S414">
        <v>0.95540030054940595</v>
      </c>
      <c r="T414">
        <v>0.92250803596447917</v>
      </c>
      <c r="U414">
        <v>0.95540030054940595</v>
      </c>
      <c r="V414">
        <v>406.790663</v>
      </c>
      <c r="W414">
        <v>255.106009</v>
      </c>
      <c r="X414">
        <v>262.000766</v>
      </c>
      <c r="Y414">
        <v>74463.375599999999</v>
      </c>
      <c r="Z414" s="226">
        <v>41.219725373999999</v>
      </c>
      <c r="AA414" s="226">
        <v>61.110392075999997</v>
      </c>
      <c r="AB414" s="226" t="s">
        <v>444</v>
      </c>
      <c r="AC414" s="226">
        <v>92.251413826000004</v>
      </c>
      <c r="AD414" s="226">
        <v>38.076629388000001</v>
      </c>
    </row>
    <row r="415" spans="1:30" x14ac:dyDescent="0.25">
      <c r="A415">
        <v>110575</v>
      </c>
      <c r="B415">
        <v>20033000</v>
      </c>
      <c r="C415" t="s">
        <v>494</v>
      </c>
      <c r="D415">
        <v>131242</v>
      </c>
      <c r="E415" t="s">
        <v>495</v>
      </c>
      <c r="F415">
        <v>34203085</v>
      </c>
      <c r="G415">
        <v>1.83</v>
      </c>
      <c r="H415">
        <v>57.240010128207288</v>
      </c>
      <c r="I415">
        <v>-33.149098684677767</v>
      </c>
      <c r="J415">
        <v>5.2096446569990178</v>
      </c>
      <c r="K415">
        <v>-53.973380089710332</v>
      </c>
      <c r="L415">
        <v>54.821639303033209</v>
      </c>
      <c r="M415">
        <v>120.83999633789063</v>
      </c>
      <c r="N415">
        <v>0.90021053113435467</v>
      </c>
      <c r="O415">
        <v>0.9329846751933194</v>
      </c>
      <c r="P415">
        <v>0.83988262999599139</v>
      </c>
      <c r="Q415">
        <v>0.89033684981496708</v>
      </c>
      <c r="R415">
        <v>0.96533690096206171</v>
      </c>
      <c r="S415">
        <v>0.85947501541270488</v>
      </c>
      <c r="T415">
        <v>0.83988262999599139</v>
      </c>
      <c r="U415">
        <v>0.85947501541270488</v>
      </c>
      <c r="V415">
        <v>406.790663</v>
      </c>
      <c r="W415">
        <v>255.106009</v>
      </c>
      <c r="X415">
        <v>262.000766</v>
      </c>
      <c r="Y415">
        <v>74463.375599999999</v>
      </c>
      <c r="Z415" s="226">
        <v>2.9082943978000002</v>
      </c>
      <c r="AA415" s="226">
        <v>2.7431702979999999</v>
      </c>
      <c r="AB415" s="226" t="s">
        <v>444</v>
      </c>
      <c r="AC415" s="226" t="s">
        <v>445</v>
      </c>
      <c r="AD415" s="226">
        <v>3.0770078147</v>
      </c>
    </row>
    <row r="416" spans="1:30" x14ac:dyDescent="0.25">
      <c r="A416">
        <v>116867</v>
      </c>
      <c r="B416">
        <v>20034000</v>
      </c>
      <c r="C416" t="s">
        <v>492</v>
      </c>
      <c r="D416">
        <v>131247</v>
      </c>
      <c r="E416" t="s">
        <v>493</v>
      </c>
      <c r="F416">
        <v>34203085</v>
      </c>
      <c r="G416">
        <v>1.83</v>
      </c>
      <c r="H416">
        <v>3.5653957552577458</v>
      </c>
      <c r="I416">
        <v>3.8978644774327442</v>
      </c>
      <c r="J416">
        <v>-0.59454651019965365</v>
      </c>
      <c r="K416">
        <v>0.72144530334911239</v>
      </c>
      <c r="L416">
        <v>3.8993124375226147</v>
      </c>
      <c r="M416">
        <v>34.474998474121094</v>
      </c>
      <c r="N416">
        <v>0.98877083460489912</v>
      </c>
      <c r="O416">
        <v>0.9329846751933194</v>
      </c>
      <c r="P416">
        <v>0.92250803596447917</v>
      </c>
      <c r="Q416">
        <v>0.98970659838782415</v>
      </c>
      <c r="R416">
        <v>0.96533690096206171</v>
      </c>
      <c r="S416">
        <v>0.95540030054940595</v>
      </c>
      <c r="T416">
        <v>0.92250803596447917</v>
      </c>
      <c r="U416">
        <v>0.95540030054940595</v>
      </c>
      <c r="V416">
        <v>406.790663</v>
      </c>
      <c r="W416">
        <v>255.106009</v>
      </c>
      <c r="X416">
        <v>262.000766</v>
      </c>
      <c r="Y416">
        <v>74463.375599999999</v>
      </c>
      <c r="Z416" s="226">
        <v>59.353548758999999</v>
      </c>
      <c r="AA416" s="226">
        <v>65.005952629000006</v>
      </c>
      <c r="AB416" s="226">
        <v>59.375968606999997</v>
      </c>
      <c r="AC416" s="226">
        <v>405.52465016000002</v>
      </c>
      <c r="AD416" s="226" t="s">
        <v>445</v>
      </c>
    </row>
    <row r="417" spans="1:30" x14ac:dyDescent="0.25">
      <c r="A417">
        <v>116868</v>
      </c>
      <c r="B417">
        <v>20034000</v>
      </c>
      <c r="C417" t="s">
        <v>490</v>
      </c>
      <c r="D417">
        <v>131248</v>
      </c>
      <c r="E417" t="s">
        <v>491</v>
      </c>
      <c r="F417">
        <v>34203085</v>
      </c>
      <c r="G417">
        <v>1.83</v>
      </c>
      <c r="H417">
        <v>11.37279685524669</v>
      </c>
      <c r="I417">
        <v>-1.1331489165544386</v>
      </c>
      <c r="J417">
        <v>6.4661694194372643</v>
      </c>
      <c r="K417">
        <v>-10.234139302416045</v>
      </c>
      <c r="L417">
        <v>9.8803683580169803</v>
      </c>
      <c r="M417">
        <v>64.709999084472656</v>
      </c>
      <c r="N417">
        <v>0.96357500076293945</v>
      </c>
      <c r="O417">
        <v>0.9329846751933194</v>
      </c>
      <c r="P417">
        <v>0.89900070911121355</v>
      </c>
      <c r="Q417">
        <v>0.96661041736602782</v>
      </c>
      <c r="R417">
        <v>0.96533690096206171</v>
      </c>
      <c r="S417">
        <v>0.9331047047377663</v>
      </c>
      <c r="T417">
        <v>0.89900070911121355</v>
      </c>
      <c r="U417">
        <v>0.9331047047377663</v>
      </c>
      <c r="V417">
        <v>406.790663</v>
      </c>
      <c r="W417">
        <v>255.106009</v>
      </c>
      <c r="X417">
        <v>262.000766</v>
      </c>
      <c r="Y417">
        <v>74463.375599999999</v>
      </c>
      <c r="Z417" s="226">
        <v>22.211734085</v>
      </c>
      <c r="AA417" s="226">
        <v>19.165706457999999</v>
      </c>
      <c r="AB417" s="226" t="s">
        <v>444</v>
      </c>
      <c r="AC417" s="226" t="s">
        <v>445</v>
      </c>
      <c r="AD417" s="226">
        <v>22.015015474999998</v>
      </c>
    </row>
    <row r="418" spans="1:30" x14ac:dyDescent="0.25">
      <c r="A418">
        <v>116869</v>
      </c>
      <c r="B418">
        <v>20034000</v>
      </c>
      <c r="C418" t="s">
        <v>494</v>
      </c>
      <c r="D418">
        <v>131249</v>
      </c>
      <c r="E418" t="s">
        <v>495</v>
      </c>
      <c r="F418">
        <v>34203085</v>
      </c>
      <c r="G418">
        <v>1.83</v>
      </c>
      <c r="H418">
        <v>52.897630320674452</v>
      </c>
      <c r="I418">
        <v>-23.084802033598258</v>
      </c>
      <c r="J418">
        <v>11.325753456054773</v>
      </c>
      <c r="K418">
        <v>-49.97855226521488</v>
      </c>
      <c r="L418">
        <v>48.242397633318788</v>
      </c>
      <c r="M418">
        <v>120.83999633789063</v>
      </c>
      <c r="N418">
        <v>0.90021053113435467</v>
      </c>
      <c r="O418">
        <v>0.9329846751933194</v>
      </c>
      <c r="P418">
        <v>0.83988262999599139</v>
      </c>
      <c r="Q418">
        <v>0.89033684981496708</v>
      </c>
      <c r="R418">
        <v>0.96533690096206171</v>
      </c>
      <c r="S418">
        <v>0.85947501541270488</v>
      </c>
      <c r="T418">
        <v>0.83988262999599139</v>
      </c>
      <c r="U418">
        <v>0.85947501541270488</v>
      </c>
      <c r="V418">
        <v>406.790663</v>
      </c>
      <c r="W418">
        <v>255.106009</v>
      </c>
      <c r="X418">
        <v>262.000766</v>
      </c>
      <c r="Y418">
        <v>74463.375599999999</v>
      </c>
      <c r="Z418" s="226">
        <v>3.4413030088999998</v>
      </c>
      <c r="AA418" s="226">
        <v>3.0504480912999998</v>
      </c>
      <c r="AB418" s="226" t="s">
        <v>444</v>
      </c>
      <c r="AC418" s="226" t="s">
        <v>445</v>
      </c>
      <c r="AD418" s="226">
        <v>3.402886487</v>
      </c>
    </row>
    <row r="419" spans="1:30" x14ac:dyDescent="0.25">
      <c r="A419">
        <v>123161</v>
      </c>
      <c r="B419">
        <v>20035000</v>
      </c>
      <c r="C419" t="s">
        <v>494</v>
      </c>
      <c r="D419">
        <v>131256</v>
      </c>
      <c r="E419" t="s">
        <v>495</v>
      </c>
      <c r="F419">
        <v>34203085</v>
      </c>
      <c r="G419">
        <v>1.83</v>
      </c>
      <c r="H419">
        <v>54.979526177423843</v>
      </c>
      <c r="I419">
        <v>-28.540017523989199</v>
      </c>
      <c r="J419">
        <v>7.8397200757716661</v>
      </c>
      <c r="K419">
        <v>-51.880592222880047</v>
      </c>
      <c r="L419">
        <v>51.5091857061513</v>
      </c>
      <c r="M419">
        <v>120.83999633789063</v>
      </c>
      <c r="N419">
        <v>0.90021053113435467</v>
      </c>
      <c r="O419">
        <v>0.9329846751933194</v>
      </c>
      <c r="P419">
        <v>0.83988262999599139</v>
      </c>
      <c r="Q419">
        <v>0.89033684981496708</v>
      </c>
      <c r="R419">
        <v>0.96533690096206171</v>
      </c>
      <c r="S419">
        <v>0.85947501541270488</v>
      </c>
      <c r="T419">
        <v>0.83988262999599139</v>
      </c>
      <c r="U419">
        <v>0.85947501541270488</v>
      </c>
      <c r="V419">
        <v>406.790663</v>
      </c>
      <c r="W419">
        <v>255.106009</v>
      </c>
      <c r="X419">
        <v>262.000766</v>
      </c>
      <c r="Y419">
        <v>74463.375599999999</v>
      </c>
      <c r="Z419" s="226">
        <v>3.1596290609</v>
      </c>
      <c r="AA419" s="226">
        <v>2.8970707945999998</v>
      </c>
      <c r="AB419" s="226" t="s">
        <v>444</v>
      </c>
      <c r="AC419" s="226" t="s">
        <v>445</v>
      </c>
      <c r="AD419" s="226">
        <v>3.2414683984999999</v>
      </c>
    </row>
    <row r="420" spans="1:30" x14ac:dyDescent="0.25">
      <c r="A420">
        <v>123162</v>
      </c>
      <c r="B420">
        <v>20035000</v>
      </c>
      <c r="C420" t="s">
        <v>492</v>
      </c>
      <c r="D420">
        <v>131254</v>
      </c>
      <c r="E420" t="s">
        <v>493</v>
      </c>
      <c r="F420">
        <v>34203085</v>
      </c>
      <c r="G420">
        <v>1.83</v>
      </c>
      <c r="H420">
        <v>1.5803381925721345</v>
      </c>
      <c r="I420">
        <v>-1.1244643398442811</v>
      </c>
      <c r="J420">
        <v>-1.3625625540739997E-2</v>
      </c>
      <c r="K420">
        <v>-1.6134838991916853</v>
      </c>
      <c r="L420">
        <v>1.6138736253571053</v>
      </c>
      <c r="M420">
        <v>34.474998474121094</v>
      </c>
      <c r="N420">
        <v>0.98877083460489912</v>
      </c>
      <c r="O420">
        <v>0.9329846751933194</v>
      </c>
      <c r="P420">
        <v>0.92250803596447917</v>
      </c>
      <c r="Q420">
        <v>0.98970659838782415</v>
      </c>
      <c r="R420">
        <v>0.96533690096206171</v>
      </c>
      <c r="S420">
        <v>0.95540030054940595</v>
      </c>
      <c r="T420">
        <v>0.92250803596447917</v>
      </c>
      <c r="U420">
        <v>0.95540030054940595</v>
      </c>
      <c r="V420">
        <v>406.790663</v>
      </c>
      <c r="W420">
        <v>255.106009</v>
      </c>
      <c r="X420">
        <v>262.000766</v>
      </c>
      <c r="Y420">
        <v>74463.375599999999</v>
      </c>
      <c r="Z420" s="226">
        <v>144.82141974000001</v>
      </c>
      <c r="AA420" s="226">
        <v>147.91581083</v>
      </c>
      <c r="AB420" s="226" t="s">
        <v>444</v>
      </c>
      <c r="AC420" s="226">
        <v>17737.474563</v>
      </c>
      <c r="AD420" s="226">
        <v>148.79871331999999</v>
      </c>
    </row>
    <row r="421" spans="1:30" x14ac:dyDescent="0.25">
      <c r="A421">
        <v>123163</v>
      </c>
      <c r="B421">
        <v>20035000</v>
      </c>
      <c r="C421" t="s">
        <v>490</v>
      </c>
      <c r="D421">
        <v>131255</v>
      </c>
      <c r="E421" t="s">
        <v>491</v>
      </c>
      <c r="F421">
        <v>34203085</v>
      </c>
      <c r="G421">
        <v>1.83</v>
      </c>
      <c r="H421">
        <v>13.460580074052192</v>
      </c>
      <c r="I421">
        <v>-6.5840683473916091</v>
      </c>
      <c r="J421">
        <v>2.9742494737487988</v>
      </c>
      <c r="K421">
        <v>-12.140477940252964</v>
      </c>
      <c r="L421">
        <v>12.249810295633054</v>
      </c>
      <c r="M421">
        <v>64.709999084472656</v>
      </c>
      <c r="N421">
        <v>0.96357500076293945</v>
      </c>
      <c r="O421">
        <v>0.9329846751933194</v>
      </c>
      <c r="P421">
        <v>0.89900070911121355</v>
      </c>
      <c r="Q421">
        <v>0.96661041736602782</v>
      </c>
      <c r="R421">
        <v>0.96533690096206171</v>
      </c>
      <c r="S421">
        <v>0.9331047047377663</v>
      </c>
      <c r="T421">
        <v>0.89900070911121355</v>
      </c>
      <c r="U421">
        <v>0.9331047047377663</v>
      </c>
      <c r="V421">
        <v>406.790663</v>
      </c>
      <c r="W421">
        <v>255.106009</v>
      </c>
      <c r="X421">
        <v>262.000766</v>
      </c>
      <c r="Y421">
        <v>74463.375599999999</v>
      </c>
      <c r="Z421" s="226">
        <v>17.721962009999999</v>
      </c>
      <c r="AA421" s="226">
        <v>16.037934601</v>
      </c>
      <c r="AB421" s="226" t="s">
        <v>444</v>
      </c>
      <c r="AC421" s="226" t="s">
        <v>445</v>
      </c>
      <c r="AD421" s="226">
        <v>18.401120416000001</v>
      </c>
    </row>
    <row r="422" spans="1:30" x14ac:dyDescent="0.25">
      <c r="A422">
        <v>129455</v>
      </c>
      <c r="B422">
        <v>20036000</v>
      </c>
      <c r="C422" t="s">
        <v>494</v>
      </c>
      <c r="D422">
        <v>131263</v>
      </c>
      <c r="E422" t="s">
        <v>495</v>
      </c>
      <c r="F422">
        <v>34203085</v>
      </c>
      <c r="G422">
        <v>1.83</v>
      </c>
      <c r="H422">
        <v>56.073694673678062</v>
      </c>
      <c r="I422">
        <v>-29.375141791868998</v>
      </c>
      <c r="J422">
        <v>7.7971200398911336</v>
      </c>
      <c r="K422">
        <v>-52.923277936124848</v>
      </c>
      <c r="L422">
        <v>52.610417322364334</v>
      </c>
      <c r="M422">
        <v>120.83999633789063</v>
      </c>
      <c r="N422">
        <v>0.90021053113435467</v>
      </c>
      <c r="O422">
        <v>0.9329846751933194</v>
      </c>
      <c r="P422">
        <v>0.83988262999599139</v>
      </c>
      <c r="Q422">
        <v>0.89033684981496708</v>
      </c>
      <c r="R422">
        <v>0.96533690096206171</v>
      </c>
      <c r="S422">
        <v>0.85947501541270488</v>
      </c>
      <c r="T422">
        <v>0.83988262999599139</v>
      </c>
      <c r="U422">
        <v>0.85947501541270488</v>
      </c>
      <c r="V422">
        <v>406.790663</v>
      </c>
      <c r="W422">
        <v>255.106009</v>
      </c>
      <c r="X422">
        <v>262.000766</v>
      </c>
      <c r="Y422">
        <v>74463.375599999999</v>
      </c>
      <c r="Z422" s="226">
        <v>3.0725604674999998</v>
      </c>
      <c r="AA422" s="226">
        <v>2.8210270789999998</v>
      </c>
      <c r="AB422" s="226" t="s">
        <v>444</v>
      </c>
      <c r="AC422" s="226" t="s">
        <v>445</v>
      </c>
      <c r="AD422" s="226">
        <v>3.1579036861000001</v>
      </c>
    </row>
    <row r="423" spans="1:30" x14ac:dyDescent="0.25">
      <c r="A423">
        <v>129456</v>
      </c>
      <c r="B423">
        <v>20036000</v>
      </c>
      <c r="C423" t="s">
        <v>490</v>
      </c>
      <c r="D423">
        <v>131262</v>
      </c>
      <c r="E423" t="s">
        <v>491</v>
      </c>
      <c r="F423">
        <v>34203085</v>
      </c>
      <c r="G423">
        <v>1.83</v>
      </c>
      <c r="H423">
        <v>14.551770703224715</v>
      </c>
      <c r="I423">
        <v>-7.4235096397175706</v>
      </c>
      <c r="J423">
        <v>2.9346285501172669</v>
      </c>
      <c r="K423">
        <v>-13.178847092518668</v>
      </c>
      <c r="L423">
        <v>13.331583234758812</v>
      </c>
      <c r="M423">
        <v>64.709999084472656</v>
      </c>
      <c r="N423">
        <v>0.96357500076293945</v>
      </c>
      <c r="O423">
        <v>0.9329846751933194</v>
      </c>
      <c r="P423">
        <v>0.89900070911121355</v>
      </c>
      <c r="Q423">
        <v>0.96661041736602782</v>
      </c>
      <c r="R423">
        <v>0.96533690096206171</v>
      </c>
      <c r="S423">
        <v>0.9331047047377663</v>
      </c>
      <c r="T423">
        <v>0.89900070911121355</v>
      </c>
      <c r="U423">
        <v>0.9331047047377663</v>
      </c>
      <c r="V423">
        <v>406.790663</v>
      </c>
      <c r="W423">
        <v>255.106009</v>
      </c>
      <c r="X423">
        <v>262.000766</v>
      </c>
      <c r="Y423">
        <v>74463.375599999999</v>
      </c>
      <c r="Z423" s="226">
        <v>16.202794218000001</v>
      </c>
      <c r="AA423" s="226">
        <v>14.760314512000001</v>
      </c>
      <c r="AB423" s="226" t="s">
        <v>444</v>
      </c>
      <c r="AC423" s="226" t="s">
        <v>445</v>
      </c>
      <c r="AD423" s="226">
        <v>16.872494669999998</v>
      </c>
    </row>
    <row r="424" spans="1:30" x14ac:dyDescent="0.25">
      <c r="A424">
        <v>129457</v>
      </c>
      <c r="B424">
        <v>20036000</v>
      </c>
      <c r="C424" t="s">
        <v>492</v>
      </c>
      <c r="D424">
        <v>131261</v>
      </c>
      <c r="E424" t="s">
        <v>493</v>
      </c>
      <c r="F424">
        <v>34203085</v>
      </c>
      <c r="G424">
        <v>1.83</v>
      </c>
      <c r="H424">
        <v>2.6200953397979458</v>
      </c>
      <c r="I424">
        <v>-2.2220697574661217</v>
      </c>
      <c r="J424">
        <v>-1.8135595258403636E-3</v>
      </c>
      <c r="K424">
        <v>-2.3936885641446048</v>
      </c>
      <c r="L424">
        <v>2.639381278186038</v>
      </c>
      <c r="M424">
        <v>34.474998474121094</v>
      </c>
      <c r="N424">
        <v>0.98877083460489912</v>
      </c>
      <c r="O424">
        <v>0.9329846751933194</v>
      </c>
      <c r="P424">
        <v>0.92250803596447917</v>
      </c>
      <c r="Q424">
        <v>0.98970659838782415</v>
      </c>
      <c r="R424">
        <v>0.96533690096206171</v>
      </c>
      <c r="S424">
        <v>0.95540030054940595</v>
      </c>
      <c r="T424">
        <v>0.92250803596447917</v>
      </c>
      <c r="U424">
        <v>0.95540030054940595</v>
      </c>
      <c r="V424">
        <v>406.790663</v>
      </c>
      <c r="W424">
        <v>255.106009</v>
      </c>
      <c r="X424">
        <v>262.000766</v>
      </c>
      <c r="Y424">
        <v>74463.375599999999</v>
      </c>
      <c r="Z424" s="226">
        <v>88.163829898000003</v>
      </c>
      <c r="AA424" s="226">
        <v>88.820144997</v>
      </c>
      <c r="AB424" s="226" t="s">
        <v>444</v>
      </c>
      <c r="AC424" s="226">
        <v>133271.61037000001</v>
      </c>
      <c r="AD424" s="226">
        <v>99.972956835000005</v>
      </c>
    </row>
    <row r="425" spans="1:30" x14ac:dyDescent="0.25">
      <c r="A425">
        <v>133581</v>
      </c>
      <c r="B425">
        <v>20091000</v>
      </c>
      <c r="C425" t="s">
        <v>494</v>
      </c>
      <c r="D425">
        <v>131313</v>
      </c>
      <c r="E425" t="s">
        <v>495</v>
      </c>
      <c r="F425">
        <v>34203085</v>
      </c>
      <c r="G425">
        <v>1.83</v>
      </c>
      <c r="H425">
        <v>50.841847865902515</v>
      </c>
      <c r="I425">
        <v>-26.34177667495981</v>
      </c>
      <c r="J425">
        <v>7.0154810557727396</v>
      </c>
      <c r="K425">
        <v>-48.467040906883192</v>
      </c>
      <c r="L425">
        <v>47.722431849287403</v>
      </c>
      <c r="M425">
        <v>120.83999633789063</v>
      </c>
      <c r="N425">
        <v>0.90021053113435467</v>
      </c>
      <c r="O425">
        <v>0.9329846751933194</v>
      </c>
      <c r="P425">
        <v>0.83988262999599139</v>
      </c>
      <c r="Q425">
        <v>0.89033684981496708</v>
      </c>
      <c r="R425">
        <v>0.96533690096206171</v>
      </c>
      <c r="S425">
        <v>0.85947501541270488</v>
      </c>
      <c r="T425">
        <v>0.83988262999599139</v>
      </c>
      <c r="U425">
        <v>0.85947501541270488</v>
      </c>
      <c r="V425">
        <v>406.790663</v>
      </c>
      <c r="W425">
        <v>255.106009</v>
      </c>
      <c r="X425">
        <v>262.000766</v>
      </c>
      <c r="Y425">
        <v>74463.375599999999</v>
      </c>
      <c r="Z425" s="226">
        <v>3.4896937868000002</v>
      </c>
      <c r="AA425" s="226">
        <v>3.2142273493000002</v>
      </c>
      <c r="AB425" s="226" t="s">
        <v>444</v>
      </c>
      <c r="AC425" s="226" t="s">
        <v>445</v>
      </c>
      <c r="AD425" s="226">
        <v>3.5401965602000001</v>
      </c>
    </row>
    <row r="426" spans="1:30" x14ac:dyDescent="0.25">
      <c r="A426">
        <v>136763</v>
      </c>
      <c r="B426">
        <v>20092000</v>
      </c>
      <c r="C426" t="s">
        <v>488</v>
      </c>
      <c r="D426">
        <v>131318</v>
      </c>
      <c r="E426" t="s">
        <v>489</v>
      </c>
      <c r="F426">
        <v>34203085</v>
      </c>
      <c r="G426">
        <v>1.83</v>
      </c>
      <c r="H426">
        <v>63.850680420196355</v>
      </c>
      <c r="I426">
        <v>-19.202828250735294</v>
      </c>
      <c r="J426">
        <v>20.303931650433853</v>
      </c>
      <c r="K426">
        <v>-59.787787343539037</v>
      </c>
      <c r="L426">
        <v>56.512322978472184</v>
      </c>
      <c r="M426">
        <v>98.912498474121094</v>
      </c>
      <c r="N426">
        <v>0.93014583587646482</v>
      </c>
      <c r="O426">
        <v>0.9329846751933194</v>
      </c>
      <c r="P426">
        <v>0.86781181056762213</v>
      </c>
      <c r="Q426">
        <v>0.93514583587646494</v>
      </c>
      <c r="R426">
        <v>0.96533690096206171</v>
      </c>
      <c r="S426">
        <v>0.9027307831525635</v>
      </c>
      <c r="T426">
        <v>0.86781181056762213</v>
      </c>
      <c r="U426">
        <v>0.9027307831525635</v>
      </c>
      <c r="V426">
        <v>406.790663</v>
      </c>
      <c r="W426">
        <v>255.106009</v>
      </c>
      <c r="X426">
        <v>262.000766</v>
      </c>
      <c r="Y426">
        <v>74463.375599999999</v>
      </c>
      <c r="Z426" s="226">
        <v>2.9174466008</v>
      </c>
      <c r="AA426" s="226">
        <v>2.4672145402000001</v>
      </c>
      <c r="AB426" s="226" t="s">
        <v>444</v>
      </c>
      <c r="AC426" s="226" t="s">
        <v>445</v>
      </c>
      <c r="AD426" s="226">
        <v>2.8029063996999999</v>
      </c>
    </row>
    <row r="427" spans="1:30" x14ac:dyDescent="0.25">
      <c r="A427">
        <v>136764</v>
      </c>
      <c r="B427">
        <v>20092000</v>
      </c>
      <c r="C427" t="s">
        <v>483</v>
      </c>
      <c r="D427">
        <v>131319</v>
      </c>
      <c r="E427" t="s">
        <v>484</v>
      </c>
      <c r="F427">
        <v>34203085</v>
      </c>
      <c r="G427">
        <v>1.83</v>
      </c>
      <c r="H427">
        <v>66.425571362738424</v>
      </c>
      <c r="I427">
        <v>-37.001028433065116</v>
      </c>
      <c r="J427">
        <v>4.6711098461047937</v>
      </c>
      <c r="K427">
        <v>-62.505218363457409</v>
      </c>
      <c r="L427">
        <v>64.219697789845696</v>
      </c>
      <c r="M427">
        <v>124.55000305175781</v>
      </c>
      <c r="N427">
        <v>0.89239285060337603</v>
      </c>
      <c r="O427">
        <v>0.9329846751933194</v>
      </c>
      <c r="P427">
        <v>0.83258885386503123</v>
      </c>
      <c r="Q427">
        <v>0.87858927590506397</v>
      </c>
      <c r="R427">
        <v>0.96533690096206171</v>
      </c>
      <c r="S427">
        <v>0.84813464882069622</v>
      </c>
      <c r="T427">
        <v>0.83258885386503123</v>
      </c>
      <c r="U427">
        <v>0.84813464882069622</v>
      </c>
      <c r="V427">
        <v>406.790663</v>
      </c>
      <c r="W427">
        <v>255.106009</v>
      </c>
      <c r="X427">
        <v>262.000766</v>
      </c>
      <c r="Y427">
        <v>74463.375599999999</v>
      </c>
      <c r="Z427" s="226">
        <v>2.3073718338</v>
      </c>
      <c r="AA427" s="226">
        <v>2.1975399728</v>
      </c>
      <c r="AB427" s="226" t="s">
        <v>444</v>
      </c>
      <c r="AC427" s="226" t="s">
        <v>445</v>
      </c>
      <c r="AD427" s="226">
        <v>2.4899312919000001</v>
      </c>
    </row>
    <row r="428" spans="1:30" x14ac:dyDescent="0.25">
      <c r="A428">
        <v>144211</v>
      </c>
      <c r="B428">
        <v>21001000</v>
      </c>
      <c r="C428" t="s">
        <v>494</v>
      </c>
      <c r="D428">
        <v>131335</v>
      </c>
      <c r="E428" t="s">
        <v>495</v>
      </c>
      <c r="F428">
        <v>34203085</v>
      </c>
      <c r="G428">
        <v>1.83</v>
      </c>
      <c r="H428">
        <v>54.582689402034504</v>
      </c>
      <c r="I428">
        <v>-30.813092197728238</v>
      </c>
      <c r="J428">
        <v>4.7325487783312674</v>
      </c>
      <c r="K428">
        <v>-51.872355633990757</v>
      </c>
      <c r="L428">
        <v>52.377056946873282</v>
      </c>
      <c r="M428">
        <v>120.83999633789063</v>
      </c>
      <c r="N428">
        <v>0.90021053113435467</v>
      </c>
      <c r="O428">
        <v>0.9329846751933194</v>
      </c>
      <c r="P428">
        <v>0.83988262999599139</v>
      </c>
      <c r="Q428">
        <v>0.89033684981496708</v>
      </c>
      <c r="R428">
        <v>0.96533690096206171</v>
      </c>
      <c r="S428">
        <v>0.85947501541270488</v>
      </c>
      <c r="T428">
        <v>0.83988262999599139</v>
      </c>
      <c r="U428">
        <v>0.85947501541270488</v>
      </c>
      <c r="V428">
        <v>406.790663</v>
      </c>
      <c r="W428">
        <v>255.106009</v>
      </c>
      <c r="X428">
        <v>262.000766</v>
      </c>
      <c r="Y428">
        <v>74463.375599999999</v>
      </c>
      <c r="Z428" s="226">
        <v>3.0907053251000001</v>
      </c>
      <c r="AA428" s="226">
        <v>2.9254039717000002</v>
      </c>
      <c r="AB428" s="226" t="s">
        <v>444</v>
      </c>
      <c r="AC428" s="226" t="s">
        <v>445</v>
      </c>
      <c r="AD428" s="226">
        <v>3.2421418831</v>
      </c>
    </row>
    <row r="429" spans="1:30" x14ac:dyDescent="0.25">
      <c r="A429">
        <v>144212</v>
      </c>
      <c r="B429">
        <v>21001000</v>
      </c>
      <c r="C429" t="s">
        <v>490</v>
      </c>
      <c r="D429">
        <v>131334</v>
      </c>
      <c r="E429" t="s">
        <v>491</v>
      </c>
      <c r="F429">
        <v>34203085</v>
      </c>
      <c r="G429">
        <v>1.83</v>
      </c>
      <c r="H429">
        <v>13.058880971711732</v>
      </c>
      <c r="I429">
        <v>-8.840412789159819</v>
      </c>
      <c r="J429">
        <v>-0.12805779558136832</v>
      </c>
      <c r="K429">
        <v>-12.14897159080976</v>
      </c>
      <c r="L429">
        <v>13.123591053369125</v>
      </c>
      <c r="M429">
        <v>64.709999084472656</v>
      </c>
      <c r="N429">
        <v>0.96357500076293945</v>
      </c>
      <c r="O429">
        <v>0.9329846751933194</v>
      </c>
      <c r="P429">
        <v>0.89900070911121355</v>
      </c>
      <c r="Q429">
        <v>0.96661041736602782</v>
      </c>
      <c r="R429">
        <v>0.96533690096206171</v>
      </c>
      <c r="S429">
        <v>0.9331047047377663</v>
      </c>
      <c r="T429">
        <v>0.89900070911121355</v>
      </c>
      <c r="U429">
        <v>0.9331047047377663</v>
      </c>
      <c r="V429">
        <v>406.790663</v>
      </c>
      <c r="W429">
        <v>255.106009</v>
      </c>
      <c r="X429">
        <v>262.000766</v>
      </c>
      <c r="Y429">
        <v>74463.375599999999</v>
      </c>
      <c r="Z429" s="226">
        <v>16.475436566999999</v>
      </c>
      <c r="AA429" s="226">
        <v>16.562031807</v>
      </c>
      <c r="AB429" s="226" t="s">
        <v>444</v>
      </c>
      <c r="AC429" s="226">
        <v>1838.3169534000001</v>
      </c>
      <c r="AD429" s="226">
        <v>18.387556606</v>
      </c>
    </row>
    <row r="430" spans="1:30" x14ac:dyDescent="0.25">
      <c r="A430">
        <v>144213</v>
      </c>
      <c r="B430">
        <v>21001000</v>
      </c>
      <c r="C430" t="s">
        <v>479</v>
      </c>
      <c r="D430">
        <v>131333</v>
      </c>
      <c r="E430" t="s">
        <v>480</v>
      </c>
      <c r="F430">
        <v>34203085</v>
      </c>
      <c r="G430">
        <v>1.83</v>
      </c>
      <c r="H430">
        <v>62.832947933080924</v>
      </c>
      <c r="I430">
        <v>-32.258432890116296</v>
      </c>
      <c r="J430">
        <v>9.2381001001730976</v>
      </c>
      <c r="K430">
        <v>-59.881924334440818</v>
      </c>
      <c r="L430">
        <v>58.761091614438648</v>
      </c>
      <c r="M430">
        <v>132.83750915527344</v>
      </c>
      <c r="N430">
        <v>0.87463390895298543</v>
      </c>
      <c r="O430">
        <v>0.9329846751933194</v>
      </c>
      <c r="P430">
        <v>0.81602003345756435</v>
      </c>
      <c r="Q430">
        <v>0.85195086342947812</v>
      </c>
      <c r="R430">
        <v>0.96533690096206171</v>
      </c>
      <c r="S430">
        <v>0.82241960627496513</v>
      </c>
      <c r="T430">
        <v>0.81602003345756435</v>
      </c>
      <c r="U430">
        <v>0.82241960627496513</v>
      </c>
      <c r="V430">
        <v>406.790663</v>
      </c>
      <c r="W430">
        <v>255.106009</v>
      </c>
      <c r="X430">
        <v>262.000766</v>
      </c>
      <c r="Y430">
        <v>74463.375599999999</v>
      </c>
      <c r="Z430" s="226">
        <v>2.5426777870000001</v>
      </c>
      <c r="AA430" s="226">
        <v>2.3130964064000001</v>
      </c>
      <c r="AB430" s="226" t="s">
        <v>444</v>
      </c>
      <c r="AC430" s="226" t="s">
        <v>445</v>
      </c>
      <c r="AD430" s="226">
        <v>2.5703240370999998</v>
      </c>
    </row>
    <row r="431" spans="1:30" x14ac:dyDescent="0.25">
      <c r="A431">
        <v>144214</v>
      </c>
      <c r="B431">
        <v>21001000</v>
      </c>
      <c r="C431" t="s">
        <v>483</v>
      </c>
      <c r="D431">
        <v>131332</v>
      </c>
      <c r="E431" t="s">
        <v>484</v>
      </c>
      <c r="F431">
        <v>34203085</v>
      </c>
      <c r="G431">
        <v>1.83</v>
      </c>
      <c r="H431">
        <v>70.034067870363771</v>
      </c>
      <c r="I431">
        <v>-38.345826567633019</v>
      </c>
      <c r="J431">
        <v>6.8711196576467479</v>
      </c>
      <c r="K431">
        <v>-66.314822976813659</v>
      </c>
      <c r="L431">
        <v>66.86429638305296</v>
      </c>
      <c r="M431">
        <v>124.55000305175781</v>
      </c>
      <c r="N431">
        <v>0.89239285060337603</v>
      </c>
      <c r="O431">
        <v>0.9329846751933194</v>
      </c>
      <c r="P431">
        <v>0.83258885386503123</v>
      </c>
      <c r="Q431">
        <v>0.87858927590506397</v>
      </c>
      <c r="R431">
        <v>0.96533690096206171</v>
      </c>
      <c r="S431">
        <v>0.84813464882069622</v>
      </c>
      <c r="T431">
        <v>0.83258885386503123</v>
      </c>
      <c r="U431">
        <v>0.84813464882069622</v>
      </c>
      <c r="V431">
        <v>406.790663</v>
      </c>
      <c r="W431">
        <v>255.106009</v>
      </c>
      <c r="X431">
        <v>262.000766</v>
      </c>
      <c r="Y431">
        <v>74463.375599999999</v>
      </c>
      <c r="Z431" s="226">
        <v>2.1765595562</v>
      </c>
      <c r="AA431" s="226">
        <v>2.0327871292999999</v>
      </c>
      <c r="AB431" s="226" t="s">
        <v>444</v>
      </c>
      <c r="AC431" s="226" t="s">
        <v>445</v>
      </c>
      <c r="AD431" s="226">
        <v>2.2894443154999999</v>
      </c>
    </row>
    <row r="432" spans="1:30" x14ac:dyDescent="0.25">
      <c r="A432">
        <v>144215</v>
      </c>
      <c r="B432">
        <v>21001000</v>
      </c>
      <c r="C432" t="s">
        <v>488</v>
      </c>
      <c r="D432">
        <v>131331</v>
      </c>
      <c r="E432" t="s">
        <v>489</v>
      </c>
      <c r="F432">
        <v>34203085</v>
      </c>
      <c r="G432">
        <v>1.83</v>
      </c>
      <c r="H432">
        <v>67.466415734651378</v>
      </c>
      <c r="I432">
        <v>-20.536868448421792</v>
      </c>
      <c r="J432">
        <v>22.496703436846381</v>
      </c>
      <c r="K432">
        <v>-63.608149112076454</v>
      </c>
      <c r="L432">
        <v>59.502161540617827</v>
      </c>
      <c r="M432">
        <v>98.912498474121094</v>
      </c>
      <c r="N432">
        <v>0.93014583587646482</v>
      </c>
      <c r="O432">
        <v>0.9329846751933194</v>
      </c>
      <c r="P432">
        <v>0.86781181056762213</v>
      </c>
      <c r="Q432">
        <v>0.93514583587646494</v>
      </c>
      <c r="R432">
        <v>0.96533690096206171</v>
      </c>
      <c r="S432">
        <v>0.9027307831525635</v>
      </c>
      <c r="T432">
        <v>0.86781181056762213</v>
      </c>
      <c r="U432">
        <v>0.9027307831525635</v>
      </c>
      <c r="V432">
        <v>406.790663</v>
      </c>
      <c r="W432">
        <v>255.106009</v>
      </c>
      <c r="X432">
        <v>262.000766</v>
      </c>
      <c r="Y432">
        <v>74463.375599999999</v>
      </c>
      <c r="Z432" s="226">
        <v>2.7206044591</v>
      </c>
      <c r="AA432" s="226">
        <v>2.2813957159</v>
      </c>
      <c r="AB432" s="226" t="s">
        <v>444</v>
      </c>
      <c r="AC432" s="226" t="s">
        <v>445</v>
      </c>
      <c r="AD432" s="226">
        <v>2.5745004734000001</v>
      </c>
    </row>
    <row r="433" spans="1:30" x14ac:dyDescent="0.25">
      <c r="A433">
        <v>151449</v>
      </c>
      <c r="B433">
        <v>21002000</v>
      </c>
      <c r="C433" t="s">
        <v>488</v>
      </c>
      <c r="D433">
        <v>131346</v>
      </c>
      <c r="E433" t="s">
        <v>489</v>
      </c>
      <c r="F433">
        <v>34203085</v>
      </c>
      <c r="G433">
        <v>1.83</v>
      </c>
      <c r="H433">
        <v>64.286986770925381</v>
      </c>
      <c r="I433">
        <v>-17.459202846688363</v>
      </c>
      <c r="J433">
        <v>23.136551676958518</v>
      </c>
      <c r="K433">
        <v>-60.562998515961603</v>
      </c>
      <c r="L433">
        <v>56.4035663397867</v>
      </c>
      <c r="M433">
        <v>98.912498474121094</v>
      </c>
      <c r="N433">
        <v>0.93014583587646482</v>
      </c>
      <c r="O433">
        <v>0.9329846751933194</v>
      </c>
      <c r="P433">
        <v>0.86781181056762213</v>
      </c>
      <c r="Q433">
        <v>0.93514583587646494</v>
      </c>
      <c r="R433">
        <v>0.96533690096206171</v>
      </c>
      <c r="S433">
        <v>0.9027307831525635</v>
      </c>
      <c r="T433">
        <v>0.86781181056762213</v>
      </c>
      <c r="U433">
        <v>0.9027307831525635</v>
      </c>
      <c r="V433">
        <v>406.790663</v>
      </c>
      <c r="W433">
        <v>255.106009</v>
      </c>
      <c r="X433">
        <v>262.000766</v>
      </c>
      <c r="Y433">
        <v>74463.375599999999</v>
      </c>
      <c r="Z433" s="226">
        <v>2.9250001714999998</v>
      </c>
      <c r="AA433" s="226">
        <v>2.4436830637</v>
      </c>
      <c r="AB433" s="226" t="s">
        <v>444</v>
      </c>
      <c r="AC433" s="226" t="s">
        <v>445</v>
      </c>
      <c r="AD433" s="226">
        <v>2.7542288968999999</v>
      </c>
    </row>
    <row r="434" spans="1:30" x14ac:dyDescent="0.25">
      <c r="A434">
        <v>151450</v>
      </c>
      <c r="B434">
        <v>21002000</v>
      </c>
      <c r="C434" t="s">
        <v>483</v>
      </c>
      <c r="D434">
        <v>131347</v>
      </c>
      <c r="E434" t="s">
        <v>484</v>
      </c>
      <c r="F434">
        <v>34203085</v>
      </c>
      <c r="G434">
        <v>1.83</v>
      </c>
      <c r="H434">
        <v>66.852967761108417</v>
      </c>
      <c r="I434">
        <v>-35.269092752015212</v>
      </c>
      <c r="J434">
        <v>7.512638782721492</v>
      </c>
      <c r="K434">
        <v>-63.268740855149936</v>
      </c>
      <c r="L434">
        <v>63.432243682972675</v>
      </c>
      <c r="M434">
        <v>124.55000305175781</v>
      </c>
      <c r="N434">
        <v>0.89239285060337603</v>
      </c>
      <c r="O434">
        <v>0.9329846751933194</v>
      </c>
      <c r="P434">
        <v>0.83258885386503123</v>
      </c>
      <c r="Q434">
        <v>0.87858927590506397</v>
      </c>
      <c r="R434">
        <v>0.96533690096206171</v>
      </c>
      <c r="S434">
        <v>0.84813464882069622</v>
      </c>
      <c r="T434">
        <v>0.83258885386503123</v>
      </c>
      <c r="U434">
        <v>0.84813464882069622</v>
      </c>
      <c r="V434">
        <v>406.790663</v>
      </c>
      <c r="W434">
        <v>255.106009</v>
      </c>
      <c r="X434">
        <v>262.000766</v>
      </c>
      <c r="Y434">
        <v>74463.375599999999</v>
      </c>
      <c r="Z434" s="226">
        <v>2.3484298728000002</v>
      </c>
      <c r="AA434" s="226">
        <v>2.1770978425999998</v>
      </c>
      <c r="AB434" s="226" t="s">
        <v>444</v>
      </c>
      <c r="AC434" s="226" t="s">
        <v>445</v>
      </c>
      <c r="AD434" s="226">
        <v>2.4478150588999998</v>
      </c>
    </row>
    <row r="435" spans="1:30" x14ac:dyDescent="0.25">
      <c r="A435">
        <v>158897</v>
      </c>
      <c r="B435">
        <v>26001000</v>
      </c>
      <c r="C435" t="s">
        <v>479</v>
      </c>
      <c r="D435">
        <v>131361</v>
      </c>
      <c r="E435" t="s">
        <v>480</v>
      </c>
      <c r="F435">
        <v>34203085</v>
      </c>
      <c r="G435">
        <v>1.83</v>
      </c>
      <c r="H435">
        <v>62.749733197845231</v>
      </c>
      <c r="I435">
        <v>-31.946372606923035</v>
      </c>
      <c r="J435">
        <v>9.5152836609737612</v>
      </c>
      <c r="K435">
        <v>-59.797176971881235</v>
      </c>
      <c r="L435">
        <v>58.574649361564653</v>
      </c>
      <c r="M435">
        <v>132.83750915527344</v>
      </c>
      <c r="N435">
        <v>0.87463390895298543</v>
      </c>
      <c r="O435">
        <v>0.9329846751933194</v>
      </c>
      <c r="P435">
        <v>0.81602003345756435</v>
      </c>
      <c r="Q435">
        <v>0.85195086342947812</v>
      </c>
      <c r="R435">
        <v>0.96533690096206171</v>
      </c>
      <c r="S435">
        <v>0.82241960627496513</v>
      </c>
      <c r="T435">
        <v>0.81602003345756435</v>
      </c>
      <c r="U435">
        <v>0.82241960627496513</v>
      </c>
      <c r="V435">
        <v>406.790663</v>
      </c>
      <c r="W435">
        <v>255.106009</v>
      </c>
      <c r="X435">
        <v>262.000766</v>
      </c>
      <c r="Y435">
        <v>74463.375599999999</v>
      </c>
      <c r="Z435" s="226">
        <v>2.5539540785999999</v>
      </c>
      <c r="AA435" s="226">
        <v>2.3174900257000002</v>
      </c>
      <c r="AB435" s="226" t="s">
        <v>444</v>
      </c>
      <c r="AC435" s="226" t="s">
        <v>445</v>
      </c>
      <c r="AD435" s="226">
        <v>2.5753840676999999</v>
      </c>
    </row>
    <row r="436" spans="1:30" x14ac:dyDescent="0.25">
      <c r="A436">
        <v>158898</v>
      </c>
      <c r="B436">
        <v>26001000</v>
      </c>
      <c r="C436" t="s">
        <v>490</v>
      </c>
      <c r="D436">
        <v>131362</v>
      </c>
      <c r="E436" t="s">
        <v>491</v>
      </c>
      <c r="F436">
        <v>34203085</v>
      </c>
      <c r="G436">
        <v>1.83</v>
      </c>
      <c r="H436">
        <v>12.974907116259283</v>
      </c>
      <c r="I436">
        <v>-8.5470196127559248</v>
      </c>
      <c r="J436">
        <v>0.14988462486930643</v>
      </c>
      <c r="K436">
        <v>-12.045557382027551</v>
      </c>
      <c r="L436">
        <v>12.900859935683206</v>
      </c>
      <c r="M436">
        <v>64.709999084472656</v>
      </c>
      <c r="N436">
        <v>0.96357500076293945</v>
      </c>
      <c r="O436">
        <v>0.9329846751933194</v>
      </c>
      <c r="P436">
        <v>0.89900070911121355</v>
      </c>
      <c r="Q436">
        <v>0.96661041736602782</v>
      </c>
      <c r="R436">
        <v>0.96533690096206171</v>
      </c>
      <c r="S436">
        <v>0.9331047047377663</v>
      </c>
      <c r="T436">
        <v>0.89900070911121355</v>
      </c>
      <c r="U436">
        <v>0.9331047047377663</v>
      </c>
      <c r="V436">
        <v>406.790663</v>
      </c>
      <c r="W436">
        <v>255.106009</v>
      </c>
      <c r="X436">
        <v>262.000766</v>
      </c>
      <c r="Y436">
        <v>74463.375599999999</v>
      </c>
      <c r="Z436" s="226">
        <v>16.77714696</v>
      </c>
      <c r="AA436" s="226">
        <v>16.675693624000001</v>
      </c>
      <c r="AB436" s="226" t="s">
        <v>444</v>
      </c>
      <c r="AC436" s="226" t="s">
        <v>445</v>
      </c>
      <c r="AD436" s="226">
        <v>18.554003767000001</v>
      </c>
    </row>
    <row r="437" spans="1:30" x14ac:dyDescent="0.25">
      <c r="A437">
        <v>158899</v>
      </c>
      <c r="B437">
        <v>26001000</v>
      </c>
      <c r="C437" t="s">
        <v>483</v>
      </c>
      <c r="D437">
        <v>131360</v>
      </c>
      <c r="E437" t="s">
        <v>484</v>
      </c>
      <c r="F437">
        <v>34203085</v>
      </c>
      <c r="G437">
        <v>1.83</v>
      </c>
      <c r="H437">
        <v>69.950635911269075</v>
      </c>
      <c r="I437">
        <v>-38.033007584464748</v>
      </c>
      <c r="J437">
        <v>7.1485204423064168</v>
      </c>
      <c r="K437">
        <v>-66.230834314229085</v>
      </c>
      <c r="L437">
        <v>66.664913871212121</v>
      </c>
      <c r="M437">
        <v>124.55000305175781</v>
      </c>
      <c r="N437">
        <v>0.89239285060337603</v>
      </c>
      <c r="O437">
        <v>0.9329846751933194</v>
      </c>
      <c r="P437">
        <v>0.83258885386503123</v>
      </c>
      <c r="Q437">
        <v>0.87858927590506397</v>
      </c>
      <c r="R437">
        <v>0.96533690096206171</v>
      </c>
      <c r="S437">
        <v>0.84813464882069622</v>
      </c>
      <c r="T437">
        <v>0.83258885386503123</v>
      </c>
      <c r="U437">
        <v>0.84813464882069622</v>
      </c>
      <c r="V437">
        <v>406.790663</v>
      </c>
      <c r="W437">
        <v>255.106009</v>
      </c>
      <c r="X437">
        <v>262.000766</v>
      </c>
      <c r="Y437">
        <v>74463.375599999999</v>
      </c>
      <c r="Z437" s="226">
        <v>2.1860600624000002</v>
      </c>
      <c r="AA437" s="226">
        <v>2.0364044141000002</v>
      </c>
      <c r="AB437" s="226" t="s">
        <v>444</v>
      </c>
      <c r="AC437" s="226" t="s">
        <v>445</v>
      </c>
      <c r="AD437" s="226">
        <v>2.2936157265000001</v>
      </c>
    </row>
    <row r="438" spans="1:30" x14ac:dyDescent="0.25">
      <c r="A438">
        <v>158900</v>
      </c>
      <c r="B438">
        <v>26001000</v>
      </c>
      <c r="C438" t="s">
        <v>488</v>
      </c>
      <c r="D438">
        <v>131359</v>
      </c>
      <c r="E438" t="s">
        <v>489</v>
      </c>
      <c r="F438">
        <v>34203085</v>
      </c>
      <c r="G438">
        <v>1.83</v>
      </c>
      <c r="H438">
        <v>67.380832525542445</v>
      </c>
      <c r="I438">
        <v>-20.226355177641256</v>
      </c>
      <c r="J438">
        <v>22.77625521095354</v>
      </c>
      <c r="K438">
        <v>-63.521854997670886</v>
      </c>
      <c r="L438">
        <v>59.369232452358098</v>
      </c>
      <c r="M438">
        <v>98.912498474121094</v>
      </c>
      <c r="N438">
        <v>0.93014583587646482</v>
      </c>
      <c r="O438">
        <v>0.9329846751933194</v>
      </c>
      <c r="P438">
        <v>0.86781181056762213</v>
      </c>
      <c r="Q438">
        <v>0.93514583587646494</v>
      </c>
      <c r="R438">
        <v>0.96533690096206171</v>
      </c>
      <c r="S438">
        <v>0.9027307831525635</v>
      </c>
      <c r="T438">
        <v>0.86781181056762213</v>
      </c>
      <c r="U438">
        <v>0.9027307831525635</v>
      </c>
      <c r="V438">
        <v>406.790663</v>
      </c>
      <c r="W438">
        <v>255.106009</v>
      </c>
      <c r="X438">
        <v>262.000766</v>
      </c>
      <c r="Y438">
        <v>74463.375599999999</v>
      </c>
      <c r="Z438" s="226">
        <v>2.7289349787999999</v>
      </c>
      <c r="AA438" s="226">
        <v>2.2855635535999999</v>
      </c>
      <c r="AB438" s="226" t="s">
        <v>444</v>
      </c>
      <c r="AC438" s="226" t="s">
        <v>445</v>
      </c>
      <c r="AD438" s="226">
        <v>2.5793564139999998</v>
      </c>
    </row>
    <row r="439" spans="1:30" x14ac:dyDescent="0.25">
      <c r="A439">
        <v>158901</v>
      </c>
      <c r="B439">
        <v>26001000</v>
      </c>
      <c r="C439" t="s">
        <v>494</v>
      </c>
      <c r="D439">
        <v>131363</v>
      </c>
      <c r="E439" t="s">
        <v>495</v>
      </c>
      <c r="F439">
        <v>34203085</v>
      </c>
      <c r="G439">
        <v>1.83</v>
      </c>
      <c r="H439">
        <v>54.500144321774087</v>
      </c>
      <c r="I439">
        <v>-30.500645593278279</v>
      </c>
      <c r="J439">
        <v>5.0090626841566541</v>
      </c>
      <c r="K439">
        <v>-51.787994592687873</v>
      </c>
      <c r="L439">
        <v>52.176293365919761</v>
      </c>
      <c r="M439">
        <v>120.83999633789063</v>
      </c>
      <c r="N439">
        <v>0.90021053113435467</v>
      </c>
      <c r="O439">
        <v>0.9329846751933194</v>
      </c>
      <c r="P439">
        <v>0.83988262999599139</v>
      </c>
      <c r="Q439">
        <v>0.89033684981496708</v>
      </c>
      <c r="R439">
        <v>0.96533690096206171</v>
      </c>
      <c r="S439">
        <v>0.85947501541270488</v>
      </c>
      <c r="T439">
        <v>0.83988262999599139</v>
      </c>
      <c r="U439">
        <v>0.85947501541270488</v>
      </c>
      <c r="V439">
        <v>406.790663</v>
      </c>
      <c r="W439">
        <v>255.106009</v>
      </c>
      <c r="X439">
        <v>262.000766</v>
      </c>
      <c r="Y439">
        <v>74463.375599999999</v>
      </c>
      <c r="Z439" s="226">
        <v>3.1064455128000001</v>
      </c>
      <c r="AA439" s="226">
        <v>2.9313493282</v>
      </c>
      <c r="AB439" s="226" t="s">
        <v>444</v>
      </c>
      <c r="AC439" s="226" t="s">
        <v>445</v>
      </c>
      <c r="AD439" s="226">
        <v>3.249052201</v>
      </c>
    </row>
    <row r="440" spans="1:30" x14ac:dyDescent="0.25">
      <c r="A440">
        <v>166135</v>
      </c>
      <c r="B440">
        <v>26002000</v>
      </c>
      <c r="C440" t="s">
        <v>483</v>
      </c>
      <c r="D440">
        <v>131375</v>
      </c>
      <c r="E440" t="s">
        <v>484</v>
      </c>
      <c r="F440">
        <v>34203085</v>
      </c>
      <c r="G440">
        <v>1.83</v>
      </c>
      <c r="H440">
        <v>66.612549149204156</v>
      </c>
      <c r="I440">
        <v>-34.951940020408131</v>
      </c>
      <c r="J440">
        <v>7.7138456088533012</v>
      </c>
      <c r="K440">
        <v>-63.032260506375628</v>
      </c>
      <c r="L440">
        <v>63.111191538062904</v>
      </c>
      <c r="M440">
        <v>124.55000305175781</v>
      </c>
      <c r="N440">
        <v>0.89239285060337603</v>
      </c>
      <c r="O440">
        <v>0.9329846751933194</v>
      </c>
      <c r="P440">
        <v>0.83258885386503123</v>
      </c>
      <c r="Q440">
        <v>0.87858927590506397</v>
      </c>
      <c r="R440">
        <v>0.96533690096206171</v>
      </c>
      <c r="S440">
        <v>0.84813464882069622</v>
      </c>
      <c r="T440">
        <v>0.83258885386503123</v>
      </c>
      <c r="U440">
        <v>0.84813464882069622</v>
      </c>
      <c r="V440">
        <v>406.790663</v>
      </c>
      <c r="W440">
        <v>255.106009</v>
      </c>
      <c r="X440">
        <v>262.000766</v>
      </c>
      <c r="Y440">
        <v>74463.375599999999</v>
      </c>
      <c r="Z440" s="226">
        <v>2.3654636281000001</v>
      </c>
      <c r="AA440" s="226">
        <v>2.1885646527999998</v>
      </c>
      <c r="AB440" s="226" t="s">
        <v>444</v>
      </c>
      <c r="AC440" s="226" t="s">
        <v>445</v>
      </c>
      <c r="AD440" s="226">
        <v>2.4607503478999999</v>
      </c>
    </row>
    <row r="441" spans="1:30" x14ac:dyDescent="0.25">
      <c r="A441">
        <v>166136</v>
      </c>
      <c r="B441">
        <v>26002000</v>
      </c>
      <c r="C441" t="s">
        <v>488</v>
      </c>
      <c r="D441">
        <v>131374</v>
      </c>
      <c r="E441" t="s">
        <v>489</v>
      </c>
      <c r="F441">
        <v>34203085</v>
      </c>
      <c r="G441">
        <v>1.83</v>
      </c>
      <c r="H441">
        <v>64.043108922495321</v>
      </c>
      <c r="I441">
        <v>-17.144590046777644</v>
      </c>
      <c r="J441">
        <v>23.341217218482626</v>
      </c>
      <c r="K441">
        <v>-60.32397875662442</v>
      </c>
      <c r="L441">
        <v>56.143556346038842</v>
      </c>
      <c r="M441">
        <v>98.912498474121094</v>
      </c>
      <c r="N441">
        <v>0.93014583587646482</v>
      </c>
      <c r="O441">
        <v>0.9329846751933194</v>
      </c>
      <c r="P441">
        <v>0.86781181056762213</v>
      </c>
      <c r="Q441">
        <v>0.93514583587646494</v>
      </c>
      <c r="R441">
        <v>0.96533690096206171</v>
      </c>
      <c r="S441">
        <v>0.9027307831525635</v>
      </c>
      <c r="T441">
        <v>0.86781181056762213</v>
      </c>
      <c r="U441">
        <v>0.9027307831525635</v>
      </c>
      <c r="V441">
        <v>406.790663</v>
      </c>
      <c r="W441">
        <v>255.106009</v>
      </c>
      <c r="X441">
        <v>262.000766</v>
      </c>
      <c r="Y441">
        <v>74463.375599999999</v>
      </c>
      <c r="Z441" s="226">
        <v>2.9431774894</v>
      </c>
      <c r="AA441" s="226">
        <v>2.4567966995999999</v>
      </c>
      <c r="AB441" s="226" t="s">
        <v>444</v>
      </c>
      <c r="AC441" s="226" t="s">
        <v>445</v>
      </c>
      <c r="AD441" s="226">
        <v>2.7691041572000001</v>
      </c>
    </row>
    <row r="442" spans="1:30" x14ac:dyDescent="0.25">
      <c r="A442">
        <v>169247</v>
      </c>
      <c r="B442">
        <v>20050006</v>
      </c>
      <c r="C442" t="s">
        <v>488</v>
      </c>
      <c r="D442">
        <v>131268</v>
      </c>
      <c r="E442" t="s">
        <v>489</v>
      </c>
      <c r="F442">
        <v>34203085</v>
      </c>
      <c r="G442">
        <v>1.83</v>
      </c>
      <c r="H442">
        <v>68.224550643884797</v>
      </c>
      <c r="I442">
        <v>-23.125683713815068</v>
      </c>
      <c r="J442">
        <v>20.615942003016997</v>
      </c>
      <c r="K442">
        <v>-63.234563703298448</v>
      </c>
      <c r="L442">
        <v>60.608151750295477</v>
      </c>
      <c r="M442">
        <v>98.912498474121094</v>
      </c>
      <c r="N442">
        <v>0.93014583587646482</v>
      </c>
      <c r="O442">
        <v>0.9329846751933194</v>
      </c>
      <c r="P442">
        <v>0.86781181056762213</v>
      </c>
      <c r="Q442">
        <v>0.93514583587646494</v>
      </c>
      <c r="R442">
        <v>0.96533690096206171</v>
      </c>
      <c r="S442">
        <v>0.9027307831525635</v>
      </c>
      <c r="T442">
        <v>0.86781181056762213</v>
      </c>
      <c r="U442">
        <v>0.9027307831525635</v>
      </c>
      <c r="V442">
        <v>406.790663</v>
      </c>
      <c r="W442">
        <v>255.106009</v>
      </c>
      <c r="X442">
        <v>262.000766</v>
      </c>
      <c r="Y442">
        <v>74463.375599999999</v>
      </c>
      <c r="Z442" s="226">
        <v>2.652710092</v>
      </c>
      <c r="AA442" s="226">
        <v>2.2449317067000001</v>
      </c>
      <c r="AB442" s="226" t="s">
        <v>444</v>
      </c>
      <c r="AC442" s="226" t="s">
        <v>445</v>
      </c>
      <c r="AD442" s="226">
        <v>2.5956183737999998</v>
      </c>
    </row>
    <row r="443" spans="1:30" x14ac:dyDescent="0.25">
      <c r="A443">
        <v>171345</v>
      </c>
      <c r="B443">
        <v>20051006</v>
      </c>
      <c r="C443" t="s">
        <v>488</v>
      </c>
      <c r="D443">
        <v>131273</v>
      </c>
      <c r="E443" t="s">
        <v>489</v>
      </c>
      <c r="F443">
        <v>34203085</v>
      </c>
      <c r="G443">
        <v>1.83</v>
      </c>
      <c r="H443">
        <v>64.142254663315384</v>
      </c>
      <c r="I443">
        <v>-14.78531742994528</v>
      </c>
      <c r="J443">
        <v>25.90973392016403</v>
      </c>
      <c r="K443">
        <v>-60.676898776175896</v>
      </c>
      <c r="L443">
        <v>55.893286404105403</v>
      </c>
      <c r="M443">
        <v>98.912498474121094</v>
      </c>
      <c r="N443">
        <v>0.93014583587646482</v>
      </c>
      <c r="O443">
        <v>0.9329846751933194</v>
      </c>
      <c r="P443">
        <v>0.86781181056762213</v>
      </c>
      <c r="Q443">
        <v>0.93514583587646494</v>
      </c>
      <c r="R443">
        <v>0.96533690096206171</v>
      </c>
      <c r="S443">
        <v>0.9027307831525635</v>
      </c>
      <c r="T443">
        <v>0.86781181056762213</v>
      </c>
      <c r="U443">
        <v>0.9027307831525635</v>
      </c>
      <c r="V443">
        <v>406.790663</v>
      </c>
      <c r="W443">
        <v>255.106009</v>
      </c>
      <c r="X443">
        <v>262.000766</v>
      </c>
      <c r="Y443">
        <v>74463.375599999999</v>
      </c>
      <c r="Z443" s="226">
        <v>2.9608336135000002</v>
      </c>
      <c r="AA443" s="226">
        <v>2.4514534719999999</v>
      </c>
      <c r="AB443" s="226" t="s">
        <v>444</v>
      </c>
      <c r="AC443" s="226" t="s">
        <v>445</v>
      </c>
      <c r="AD443" s="226">
        <v>2.7471816078</v>
      </c>
    </row>
    <row r="444" spans="1:30" x14ac:dyDescent="0.25">
      <c r="A444">
        <v>173443</v>
      </c>
      <c r="B444">
        <v>20052006</v>
      </c>
      <c r="C444" t="s">
        <v>483</v>
      </c>
      <c r="D444">
        <v>131278</v>
      </c>
      <c r="E444" t="s">
        <v>484</v>
      </c>
      <c r="F444">
        <v>34203085</v>
      </c>
      <c r="G444">
        <v>1.83</v>
      </c>
      <c r="H444">
        <v>67.203446842017229</v>
      </c>
      <c r="I444">
        <v>-27.666374508494116</v>
      </c>
      <c r="J444">
        <v>15.91971644717235</v>
      </c>
      <c r="K444">
        <v>-65.050504900911321</v>
      </c>
      <c r="L444">
        <v>60.826871777094411</v>
      </c>
      <c r="M444">
        <v>124.55000305175781</v>
      </c>
      <c r="N444">
        <v>0.89239285060337603</v>
      </c>
      <c r="O444">
        <v>0.9329846751933194</v>
      </c>
      <c r="P444">
        <v>0.83258885386503123</v>
      </c>
      <c r="Q444">
        <v>0.87858927590506397</v>
      </c>
      <c r="R444">
        <v>0.96533690096206171</v>
      </c>
      <c r="S444">
        <v>0.84813464882069622</v>
      </c>
      <c r="T444">
        <v>0.83258885386503123</v>
      </c>
      <c r="U444">
        <v>0.84813464882069622</v>
      </c>
      <c r="V444">
        <v>406.790663</v>
      </c>
      <c r="W444">
        <v>255.106009</v>
      </c>
      <c r="X444">
        <v>262.000766</v>
      </c>
      <c r="Y444">
        <v>74463.375599999999</v>
      </c>
      <c r="Z444" s="226">
        <v>2.4918517661999999</v>
      </c>
      <c r="AA444" s="226">
        <v>2.1605286578</v>
      </c>
      <c r="AB444" s="226" t="s">
        <v>444</v>
      </c>
      <c r="AC444" s="226" t="s">
        <v>445</v>
      </c>
      <c r="AD444" s="226">
        <v>2.3533777763999999</v>
      </c>
    </row>
    <row r="445" spans="1:30" x14ac:dyDescent="0.25">
      <c r="A445">
        <v>175541</v>
      </c>
      <c r="B445">
        <v>20053006</v>
      </c>
      <c r="C445" t="s">
        <v>479</v>
      </c>
      <c r="D445">
        <v>131283</v>
      </c>
      <c r="E445" t="s">
        <v>480</v>
      </c>
      <c r="F445">
        <v>34203085</v>
      </c>
      <c r="G445">
        <v>1.83</v>
      </c>
      <c r="H445">
        <v>60.592042998952394</v>
      </c>
      <c r="I445">
        <v>-18.651614083988342</v>
      </c>
      <c r="J445">
        <v>21.800044836440971</v>
      </c>
      <c r="K445">
        <v>-59.66810576705884</v>
      </c>
      <c r="L445">
        <v>53.157766165668889</v>
      </c>
      <c r="M445">
        <v>132.83750915527344</v>
      </c>
      <c r="N445">
        <v>0.87463390895298543</v>
      </c>
      <c r="O445">
        <v>0.9329846751933194</v>
      </c>
      <c r="P445">
        <v>0.81602003345756435</v>
      </c>
      <c r="Q445">
        <v>0.85195086342947812</v>
      </c>
      <c r="R445">
        <v>0.96533690096206171</v>
      </c>
      <c r="S445">
        <v>0.82241960627496513</v>
      </c>
      <c r="T445">
        <v>0.81602003345756435</v>
      </c>
      <c r="U445">
        <v>0.82241960627496513</v>
      </c>
      <c r="V445">
        <v>406.790663</v>
      </c>
      <c r="W445">
        <v>255.106009</v>
      </c>
      <c r="X445">
        <v>262.000766</v>
      </c>
      <c r="Y445">
        <v>74463.375599999999</v>
      </c>
      <c r="Z445" s="226">
        <v>2.9161091411000002</v>
      </c>
      <c r="AA445" s="226">
        <v>2.4356262588000002</v>
      </c>
      <c r="AB445" s="226" t="s">
        <v>444</v>
      </c>
      <c r="AC445" s="226" t="s">
        <v>445</v>
      </c>
      <c r="AD445" s="226">
        <v>2.5831181682</v>
      </c>
    </row>
    <row r="446" spans="1:30" x14ac:dyDescent="0.25">
      <c r="A446">
        <v>177639</v>
      </c>
      <c r="B446">
        <v>20054006</v>
      </c>
      <c r="C446" t="s">
        <v>481</v>
      </c>
      <c r="D446">
        <v>131288</v>
      </c>
      <c r="E446" t="s">
        <v>482</v>
      </c>
      <c r="F446">
        <v>34203085</v>
      </c>
      <c r="G446">
        <v>1.83</v>
      </c>
      <c r="H446">
        <v>37.836511606559156</v>
      </c>
      <c r="I446">
        <v>-11.993640018362321</v>
      </c>
      <c r="J446">
        <v>15.046477227649913</v>
      </c>
      <c r="K446">
        <v>-37.203028316011981</v>
      </c>
      <c r="L446">
        <v>33.000852622549047</v>
      </c>
      <c r="M446">
        <v>119.41749572753906</v>
      </c>
      <c r="N446">
        <v>0.90208224246376456</v>
      </c>
      <c r="O446">
        <v>0.9329846751933194</v>
      </c>
      <c r="P446">
        <v>0.84162890798271661</v>
      </c>
      <c r="Q446">
        <v>0.89333158794202294</v>
      </c>
      <c r="R446">
        <v>0.96533690096206171</v>
      </c>
      <c r="S446">
        <v>0.86236594663546995</v>
      </c>
      <c r="T446">
        <v>0.84162890798271661</v>
      </c>
      <c r="U446">
        <v>0.86236594663546995</v>
      </c>
      <c r="V446">
        <v>406.790663</v>
      </c>
      <c r="W446">
        <v>255.106009</v>
      </c>
      <c r="X446">
        <v>262.000766</v>
      </c>
      <c r="Y446">
        <v>74463.375599999999</v>
      </c>
      <c r="Z446" s="226">
        <v>5.5060316541000001</v>
      </c>
      <c r="AA446" s="226">
        <v>4.6745345344000002</v>
      </c>
      <c r="AB446" s="226" t="s">
        <v>444</v>
      </c>
      <c r="AC446" s="226" t="s">
        <v>445</v>
      </c>
      <c r="AD446" s="226">
        <v>4.9271362725000003</v>
      </c>
    </row>
    <row r="447" spans="1:30" x14ac:dyDescent="0.25">
      <c r="A447">
        <v>179737</v>
      </c>
      <c r="B447">
        <v>20055006</v>
      </c>
      <c r="C447" t="s">
        <v>487</v>
      </c>
      <c r="D447">
        <v>131293</v>
      </c>
      <c r="E447" t="s">
        <v>482</v>
      </c>
      <c r="F447">
        <v>34203085</v>
      </c>
      <c r="G447">
        <v>1.83</v>
      </c>
      <c r="H447">
        <v>44.611974514988866</v>
      </c>
      <c r="I447">
        <v>-19.32486706835315</v>
      </c>
      <c r="J447">
        <v>12.680875431239933</v>
      </c>
      <c r="K447">
        <v>-43.13031302988442</v>
      </c>
      <c r="L447">
        <v>39.820608100055232</v>
      </c>
      <c r="M447">
        <v>116.6824951171875</v>
      </c>
      <c r="N447">
        <v>0.90568092747738504</v>
      </c>
      <c r="O447">
        <v>0.9329846751933194</v>
      </c>
      <c r="P447">
        <v>0.84498642595127238</v>
      </c>
      <c r="Q447">
        <v>0.89908948396381572</v>
      </c>
      <c r="R447">
        <v>0.96533690096206171</v>
      </c>
      <c r="S447">
        <v>0.86792425613720914</v>
      </c>
      <c r="T447">
        <v>0.84498642595127238</v>
      </c>
      <c r="U447">
        <v>0.86792425613720914</v>
      </c>
      <c r="V447">
        <v>406.790663</v>
      </c>
      <c r="W447">
        <v>255.106009</v>
      </c>
      <c r="X447">
        <v>262.000766</v>
      </c>
      <c r="Y447">
        <v>74463.375599999999</v>
      </c>
      <c r="Z447" s="226">
        <v>4.4133054483</v>
      </c>
      <c r="AA447" s="226">
        <v>3.8319115467999998</v>
      </c>
      <c r="AB447" s="226" t="s">
        <v>444</v>
      </c>
      <c r="AC447" s="226" t="s">
        <v>445</v>
      </c>
      <c r="AD447" s="226">
        <v>4.1329813142000003</v>
      </c>
    </row>
    <row r="448" spans="1:30" x14ac:dyDescent="0.25">
      <c r="A448">
        <v>181835</v>
      </c>
      <c r="B448">
        <v>20056006</v>
      </c>
      <c r="C448" t="s">
        <v>485</v>
      </c>
      <c r="D448">
        <v>131298</v>
      </c>
      <c r="E448" t="s">
        <v>486</v>
      </c>
      <c r="F448">
        <v>34203085</v>
      </c>
      <c r="G448">
        <v>1.83</v>
      </c>
      <c r="H448">
        <v>47.252436091912323</v>
      </c>
      <c r="I448">
        <v>-23.538498637669289</v>
      </c>
      <c r="J448">
        <v>9.5749481159209893</v>
      </c>
      <c r="K448">
        <v>-44.641562987944958</v>
      </c>
      <c r="L448">
        <v>43.267755899145087</v>
      </c>
      <c r="M448">
        <v>114.66500091552734</v>
      </c>
      <c r="N448">
        <v>0.90833552511114846</v>
      </c>
      <c r="O448">
        <v>0.9329846751933194</v>
      </c>
      <c r="P448">
        <v>0.84746312486237807</v>
      </c>
      <c r="Q448">
        <v>0.90333684017783711</v>
      </c>
      <c r="R448">
        <v>0.96533690096206171</v>
      </c>
      <c r="S448">
        <v>0.87202438582213448</v>
      </c>
      <c r="T448">
        <v>0.84746312486237807</v>
      </c>
      <c r="U448">
        <v>0.87202438582213448</v>
      </c>
      <c r="V448">
        <v>406.790663</v>
      </c>
      <c r="W448">
        <v>255.106009</v>
      </c>
      <c r="X448">
        <v>262.000766</v>
      </c>
      <c r="Y448">
        <v>74463.375599999999</v>
      </c>
      <c r="Z448" s="226">
        <v>3.9966292697000001</v>
      </c>
      <c r="AA448" s="226">
        <v>3.5752759739000002</v>
      </c>
      <c r="AB448" s="226" t="s">
        <v>444</v>
      </c>
      <c r="AC448" s="226" t="s">
        <v>445</v>
      </c>
      <c r="AD448" s="226">
        <v>3.9737503127</v>
      </c>
    </row>
    <row r="449" spans="1:30" x14ac:dyDescent="0.25">
      <c r="A449">
        <v>183933</v>
      </c>
      <c r="B449">
        <v>20057006</v>
      </c>
      <c r="C449" t="s">
        <v>492</v>
      </c>
      <c r="D449">
        <v>131303</v>
      </c>
      <c r="E449" t="s">
        <v>493</v>
      </c>
      <c r="F449">
        <v>34203085</v>
      </c>
      <c r="G449">
        <v>1.83</v>
      </c>
      <c r="H449">
        <v>12.735609142118019</v>
      </c>
      <c r="I449">
        <v>-7.6184062515514483</v>
      </c>
      <c r="J449">
        <v>3.6293012564742728</v>
      </c>
      <c r="K449">
        <v>-12.893735644896411</v>
      </c>
      <c r="L449">
        <v>11.390933298788644</v>
      </c>
      <c r="M449">
        <v>34.474998474121094</v>
      </c>
      <c r="N449">
        <v>0.98877083460489912</v>
      </c>
      <c r="O449">
        <v>0.9329846751933194</v>
      </c>
      <c r="P449">
        <v>0.92250803596447917</v>
      </c>
      <c r="Q449">
        <v>0.98970659838782415</v>
      </c>
      <c r="R449">
        <v>0.96533690096206171</v>
      </c>
      <c r="S449">
        <v>0.95540030054940595</v>
      </c>
      <c r="T449">
        <v>0.92250803596447917</v>
      </c>
      <c r="U449">
        <v>0.95540030054940595</v>
      </c>
      <c r="V449">
        <v>406.790663</v>
      </c>
      <c r="W449">
        <v>255.106009</v>
      </c>
      <c r="X449">
        <v>262.000766</v>
      </c>
      <c r="Y449">
        <v>74463.375599999999</v>
      </c>
      <c r="Z449" s="226">
        <v>19.660058061000001</v>
      </c>
      <c r="AA449" s="226">
        <v>17.478687647000001</v>
      </c>
      <c r="AB449" s="226" t="s">
        <v>444</v>
      </c>
      <c r="AC449" s="226" t="s">
        <v>445</v>
      </c>
      <c r="AD449" s="226">
        <v>17.745367419000001</v>
      </c>
    </row>
    <row r="450" spans="1:30" x14ac:dyDescent="0.25">
      <c r="A450">
        <v>186031</v>
      </c>
      <c r="B450">
        <v>20058006</v>
      </c>
      <c r="C450" t="s">
        <v>490</v>
      </c>
      <c r="D450">
        <v>131308</v>
      </c>
      <c r="E450" t="s">
        <v>491</v>
      </c>
      <c r="F450">
        <v>34203085</v>
      </c>
      <c r="G450">
        <v>1.83</v>
      </c>
      <c r="H450">
        <v>12.45012505810317</v>
      </c>
      <c r="I450">
        <v>0.55816869200817365</v>
      </c>
      <c r="J450">
        <v>10.162200356669107</v>
      </c>
      <c r="K450">
        <v>-12.389793399804239</v>
      </c>
      <c r="L450">
        <v>12.685683223856673</v>
      </c>
      <c r="M450">
        <v>64.709999084472656</v>
      </c>
      <c r="N450">
        <v>0.96357500076293945</v>
      </c>
      <c r="O450">
        <v>0.9329846751933194</v>
      </c>
      <c r="P450">
        <v>0.89900070911121355</v>
      </c>
      <c r="Q450">
        <v>0.96661041736602782</v>
      </c>
      <c r="R450">
        <v>0.96533690096206171</v>
      </c>
      <c r="S450">
        <v>0.9331047047377663</v>
      </c>
      <c r="T450">
        <v>0.89900070911121355</v>
      </c>
      <c r="U450">
        <v>0.9331047047377663</v>
      </c>
      <c r="V450">
        <v>406.790663</v>
      </c>
      <c r="W450">
        <v>255.106009</v>
      </c>
      <c r="X450">
        <v>262.000766</v>
      </c>
      <c r="Y450">
        <v>74463.375599999999</v>
      </c>
      <c r="Z450" s="226">
        <v>17.078685944</v>
      </c>
      <c r="AA450" s="226">
        <v>17.420737294999999</v>
      </c>
      <c r="AB450" s="226">
        <v>409.88023436999998</v>
      </c>
      <c r="AC450" s="226" t="s">
        <v>445</v>
      </c>
      <c r="AD450" s="226">
        <v>18.010718485999998</v>
      </c>
    </row>
    <row r="451" spans="1:30" x14ac:dyDescent="0.25">
      <c r="A451">
        <v>188129</v>
      </c>
      <c r="B451">
        <v>20093006</v>
      </c>
      <c r="C451" t="s">
        <v>494</v>
      </c>
      <c r="D451">
        <v>131326</v>
      </c>
      <c r="E451" t="s">
        <v>495</v>
      </c>
      <c r="F451">
        <v>34203085</v>
      </c>
      <c r="G451">
        <v>1.83</v>
      </c>
      <c r="H451">
        <v>49.067155797412248</v>
      </c>
      <c r="I451">
        <v>-18.896089286718798</v>
      </c>
      <c r="J451">
        <v>14.122858971054878</v>
      </c>
      <c r="K451">
        <v>-48.081205694511496</v>
      </c>
      <c r="L451">
        <v>43.750634100483389</v>
      </c>
      <c r="M451">
        <v>120.83999633789063</v>
      </c>
      <c r="N451">
        <v>0.90021053113435467</v>
      </c>
      <c r="O451">
        <v>0.9329846751933194</v>
      </c>
      <c r="P451">
        <v>0.83988262999599139</v>
      </c>
      <c r="Q451">
        <v>0.89033684981496708</v>
      </c>
      <c r="R451">
        <v>0.96533690096206171</v>
      </c>
      <c r="S451">
        <v>0.85947501541270488</v>
      </c>
      <c r="T451">
        <v>0.83988262999599139</v>
      </c>
      <c r="U451">
        <v>0.85947501541270488</v>
      </c>
      <c r="V451">
        <v>406.790663</v>
      </c>
      <c r="W451">
        <v>255.106009</v>
      </c>
      <c r="X451">
        <v>262.000766</v>
      </c>
      <c r="Y451">
        <v>74463.375599999999</v>
      </c>
      <c r="Z451" s="226">
        <v>3.8972800091000002</v>
      </c>
      <c r="AA451" s="226">
        <v>3.3666502018000002</v>
      </c>
      <c r="AB451" s="226" t="s">
        <v>444</v>
      </c>
      <c r="AC451" s="226" t="s">
        <v>445</v>
      </c>
      <c r="AD451" s="226">
        <v>3.576630083</v>
      </c>
    </row>
    <row r="452" spans="1:30" x14ac:dyDescent="0.25">
      <c r="A452">
        <v>190227</v>
      </c>
      <c r="B452">
        <v>21051006</v>
      </c>
      <c r="C452" t="s">
        <v>494</v>
      </c>
      <c r="D452">
        <v>131354</v>
      </c>
      <c r="E452" t="s">
        <v>495</v>
      </c>
      <c r="F452">
        <v>34203085</v>
      </c>
      <c r="G452">
        <v>1.83</v>
      </c>
      <c r="H452">
        <v>51.99722880396542</v>
      </c>
      <c r="I452">
        <v>-22.046200533227072</v>
      </c>
      <c r="J452">
        <v>12.188415795313716</v>
      </c>
      <c r="K452">
        <v>-50.518914845869062</v>
      </c>
      <c r="L452">
        <v>47.101036510731397</v>
      </c>
      <c r="M452">
        <v>120.83999633789063</v>
      </c>
      <c r="N452">
        <v>0.90021053113435467</v>
      </c>
      <c r="O452">
        <v>0.9329846751933194</v>
      </c>
      <c r="P452">
        <v>0.83988262999599139</v>
      </c>
      <c r="Q452">
        <v>0.89033684981496708</v>
      </c>
      <c r="R452">
        <v>0.96533690096206171</v>
      </c>
      <c r="S452">
        <v>0.85947501541270488</v>
      </c>
      <c r="T452">
        <v>0.83988262999599139</v>
      </c>
      <c r="U452">
        <v>0.85947501541270488</v>
      </c>
      <c r="V452">
        <v>406.790663</v>
      </c>
      <c r="W452">
        <v>255.106009</v>
      </c>
      <c r="X452">
        <v>262.000766</v>
      </c>
      <c r="Y452">
        <v>74463.375599999999</v>
      </c>
      <c r="Z452" s="226">
        <v>3.5489254938000001</v>
      </c>
      <c r="AA452" s="226">
        <v>3.1205870138999998</v>
      </c>
      <c r="AB452" s="226" t="s">
        <v>444</v>
      </c>
      <c r="AC452" s="226" t="s">
        <v>445</v>
      </c>
      <c r="AD452" s="226">
        <v>3.355792144</v>
      </c>
    </row>
    <row r="453" spans="1:30" x14ac:dyDescent="0.25">
      <c r="A453">
        <v>192325</v>
      </c>
      <c r="B453">
        <v>26051006</v>
      </c>
      <c r="C453" t="s">
        <v>494</v>
      </c>
      <c r="D453">
        <v>131382</v>
      </c>
      <c r="E453" t="s">
        <v>495</v>
      </c>
      <c r="F453">
        <v>34203085</v>
      </c>
      <c r="G453">
        <v>1.83</v>
      </c>
      <c r="H453">
        <v>51.074140819222258</v>
      </c>
      <c r="I453">
        <v>-21.753110098780564</v>
      </c>
      <c r="J453">
        <v>11.951910075385282</v>
      </c>
      <c r="K453">
        <v>-49.610331218552879</v>
      </c>
      <c r="L453">
        <v>46.270793366505195</v>
      </c>
      <c r="M453">
        <v>120.83999633789063</v>
      </c>
      <c r="N453">
        <v>0.90021053113435467</v>
      </c>
      <c r="O453">
        <v>0.9329846751933194</v>
      </c>
      <c r="P453">
        <v>0.83988262999599139</v>
      </c>
      <c r="Q453">
        <v>0.89033684981496708</v>
      </c>
      <c r="R453">
        <v>0.96533690096206171</v>
      </c>
      <c r="S453">
        <v>0.85947501541270488</v>
      </c>
      <c r="T453">
        <v>0.83988262999599139</v>
      </c>
      <c r="U453">
        <v>0.85947501541270488</v>
      </c>
      <c r="V453">
        <v>406.790663</v>
      </c>
      <c r="W453">
        <v>255.106009</v>
      </c>
      <c r="X453">
        <v>262.000766</v>
      </c>
      <c r="Y453">
        <v>74463.375599999999</v>
      </c>
      <c r="Z453" s="226">
        <v>3.6305474832</v>
      </c>
      <c r="AA453" s="226">
        <v>3.1950604029999998</v>
      </c>
      <c r="AB453" s="226" t="s">
        <v>444</v>
      </c>
      <c r="AC453" s="226" t="s">
        <v>445</v>
      </c>
      <c r="AD453" s="226">
        <v>3.4355658791999999</v>
      </c>
    </row>
    <row r="454" spans="1:30" x14ac:dyDescent="0.25">
      <c r="A454">
        <v>99677</v>
      </c>
      <c r="B454">
        <v>20001000</v>
      </c>
      <c r="C454" t="s">
        <v>496</v>
      </c>
      <c r="D454">
        <v>131006</v>
      </c>
      <c r="E454" t="s">
        <v>497</v>
      </c>
      <c r="F454">
        <v>34203085</v>
      </c>
      <c r="G454">
        <v>1.83</v>
      </c>
      <c r="H454">
        <v>70.713538516505139</v>
      </c>
      <c r="I454">
        <v>-29.323293270451657</v>
      </c>
      <c r="J454">
        <v>17.304900548320024</v>
      </c>
      <c r="K454">
        <v>-67.428409282790312</v>
      </c>
      <c r="L454">
        <v>63.845004826781761</v>
      </c>
      <c r="M454">
        <v>29.722499847412109</v>
      </c>
      <c r="N454">
        <v>0.99273125012715657</v>
      </c>
      <c r="O454">
        <v>0.9329846751933194</v>
      </c>
      <c r="P454">
        <v>0.92620304295414313</v>
      </c>
      <c r="Q454">
        <v>0.99333697928322695</v>
      </c>
      <c r="R454">
        <v>0.96533690096206171</v>
      </c>
      <c r="S454">
        <v>0.95890484119228603</v>
      </c>
      <c r="T454">
        <v>0.92620304295414313</v>
      </c>
      <c r="U454">
        <v>0.95890484119228603</v>
      </c>
      <c r="V454">
        <v>406.790663</v>
      </c>
      <c r="W454">
        <v>255.106009</v>
      </c>
      <c r="X454">
        <v>262.000766</v>
      </c>
      <c r="Y454">
        <v>74463.375599999999</v>
      </c>
      <c r="Z454" s="226">
        <v>2.7008370890000002</v>
      </c>
      <c r="AA454" s="226">
        <v>2.3413680995999999</v>
      </c>
      <c r="AB454" s="226" t="s">
        <v>444</v>
      </c>
      <c r="AC454" s="226" t="s">
        <v>445</v>
      </c>
      <c r="AD454" s="226">
        <v>2.5988674403999998</v>
      </c>
    </row>
    <row r="455" spans="1:30" x14ac:dyDescent="0.25">
      <c r="A455">
        <v>101775</v>
      </c>
      <c r="B455">
        <v>20002000</v>
      </c>
      <c r="C455" t="s">
        <v>496</v>
      </c>
      <c r="D455">
        <v>131013</v>
      </c>
      <c r="E455" t="s">
        <v>497</v>
      </c>
      <c r="F455">
        <v>34203085</v>
      </c>
      <c r="G455">
        <v>1.83</v>
      </c>
      <c r="H455">
        <v>57.893313525557438</v>
      </c>
      <c r="I455">
        <v>-30.851594635019907</v>
      </c>
      <c r="J455">
        <v>6.5909196541197854</v>
      </c>
      <c r="K455">
        <v>-55.541856178016843</v>
      </c>
      <c r="L455">
        <v>54.896227544873277</v>
      </c>
      <c r="M455">
        <v>29.722499847412109</v>
      </c>
      <c r="N455">
        <v>0.99273125012715657</v>
      </c>
      <c r="O455">
        <v>0.9329846751933194</v>
      </c>
      <c r="P455">
        <v>0.92620304295414313</v>
      </c>
      <c r="Q455">
        <v>0.99333697928322695</v>
      </c>
      <c r="R455">
        <v>0.96533690096206171</v>
      </c>
      <c r="S455">
        <v>0.95890484119228603</v>
      </c>
      <c r="T455">
        <v>0.92620304295414313</v>
      </c>
      <c r="U455">
        <v>0.95890484119228603</v>
      </c>
      <c r="V455">
        <v>406.790663</v>
      </c>
      <c r="W455">
        <v>255.106009</v>
      </c>
      <c r="X455">
        <v>262.000766</v>
      </c>
      <c r="Y455">
        <v>74463.375599999999</v>
      </c>
      <c r="Z455" s="226">
        <v>3.3041201988000002</v>
      </c>
      <c r="AA455" s="226">
        <v>3.0812996773000001</v>
      </c>
      <c r="AB455" s="226" t="s">
        <v>444</v>
      </c>
      <c r="AC455" s="226" t="s">
        <v>445</v>
      </c>
      <c r="AD455" s="226">
        <v>3.3690636831999998</v>
      </c>
    </row>
    <row r="456" spans="1:30" x14ac:dyDescent="0.25">
      <c r="A456">
        <v>103873</v>
      </c>
      <c r="B456">
        <v>20003000</v>
      </c>
      <c r="C456" t="s">
        <v>498</v>
      </c>
      <c r="D456">
        <v>131021</v>
      </c>
      <c r="E456" t="s">
        <v>499</v>
      </c>
      <c r="F456">
        <v>34203085</v>
      </c>
      <c r="G456">
        <v>1.83</v>
      </c>
      <c r="H456">
        <v>35.645960986205573</v>
      </c>
      <c r="I456">
        <v>-23.740524405290806</v>
      </c>
      <c r="J456">
        <v>1.848468476557716</v>
      </c>
      <c r="K456">
        <v>-33.922984474503899</v>
      </c>
      <c r="L456">
        <v>34.765907870989274</v>
      </c>
      <c r="M456">
        <v>57.904998779296875</v>
      </c>
      <c r="N456">
        <v>0.96924583435058598</v>
      </c>
      <c r="O456">
        <v>0.9329846751933194</v>
      </c>
      <c r="P456">
        <v>0.90429150994405927</v>
      </c>
      <c r="Q456">
        <v>0.97180868148803712</v>
      </c>
      <c r="R456">
        <v>0.96533690096206171</v>
      </c>
      <c r="S456">
        <v>0.93812278091568901</v>
      </c>
      <c r="T456">
        <v>0.90429150994405927</v>
      </c>
      <c r="U456">
        <v>0.93812278091568901</v>
      </c>
      <c r="V456">
        <v>406.790663</v>
      </c>
      <c r="W456">
        <v>255.106009</v>
      </c>
      <c r="X456">
        <v>262.000766</v>
      </c>
      <c r="Y456">
        <v>74463.375599999999</v>
      </c>
      <c r="Z456" s="226">
        <v>5.6355292353999999</v>
      </c>
      <c r="AA456" s="226">
        <v>5.4717065185999996</v>
      </c>
      <c r="AB456" s="226" t="s">
        <v>444</v>
      </c>
      <c r="AC456" s="226" t="s">
        <v>445</v>
      </c>
      <c r="AD456" s="226">
        <v>5.9842047203000002</v>
      </c>
    </row>
    <row r="457" spans="1:30" x14ac:dyDescent="0.25">
      <c r="A457">
        <v>105971</v>
      </c>
      <c r="B457">
        <v>20004000</v>
      </c>
      <c r="C457" t="s">
        <v>498</v>
      </c>
      <c r="D457">
        <v>131030</v>
      </c>
      <c r="E457" t="s">
        <v>499</v>
      </c>
      <c r="F457">
        <v>34203085</v>
      </c>
      <c r="G457">
        <v>1.83</v>
      </c>
      <c r="H457">
        <v>26.714473943515443</v>
      </c>
      <c r="I457">
        <v>-20.48019138705267</v>
      </c>
      <c r="J457">
        <v>-1.8464410716335027</v>
      </c>
      <c r="K457">
        <v>-26.423847379630789</v>
      </c>
      <c r="L457">
        <v>27.690769758463738</v>
      </c>
      <c r="M457">
        <v>57.904998779296875</v>
      </c>
      <c r="N457">
        <v>0.96924583435058598</v>
      </c>
      <c r="O457">
        <v>0.9329846751933194</v>
      </c>
      <c r="P457">
        <v>0.90429150994405927</v>
      </c>
      <c r="Q457">
        <v>0.97180868148803712</v>
      </c>
      <c r="R457">
        <v>0.96533690096206171</v>
      </c>
      <c r="S457">
        <v>0.93812278091568901</v>
      </c>
      <c r="T457">
        <v>0.90429150994405927</v>
      </c>
      <c r="U457">
        <v>0.93812278091568901</v>
      </c>
      <c r="V457">
        <v>406.790663</v>
      </c>
      <c r="W457">
        <v>255.106009</v>
      </c>
      <c r="X457">
        <v>262.000766</v>
      </c>
      <c r="Y457">
        <v>74463.375599999999</v>
      </c>
      <c r="Z457" s="226">
        <v>7.3309420462999997</v>
      </c>
      <c r="AA457" s="226">
        <v>7.6354011147999996</v>
      </c>
      <c r="AB457" s="226" t="s">
        <v>444</v>
      </c>
      <c r="AC457" s="226">
        <v>127.31444877</v>
      </c>
      <c r="AD457" s="226">
        <v>7.9663350264000004</v>
      </c>
    </row>
    <row r="458" spans="1:30" x14ac:dyDescent="0.25">
      <c r="A458">
        <v>108069</v>
      </c>
      <c r="B458">
        <v>20005000</v>
      </c>
      <c r="C458" t="s">
        <v>496</v>
      </c>
      <c r="D458">
        <v>131038</v>
      </c>
      <c r="E458" t="s">
        <v>497</v>
      </c>
      <c r="F458">
        <v>34203085</v>
      </c>
      <c r="G458">
        <v>1.83</v>
      </c>
      <c r="H458">
        <v>73.270515414743201</v>
      </c>
      <c r="I458">
        <v>-30.024386720911625</v>
      </c>
      <c r="J458">
        <v>18.679866070881097</v>
      </c>
      <c r="K458">
        <v>-69.988310605092877</v>
      </c>
      <c r="L458">
        <v>65.945603705299547</v>
      </c>
      <c r="M458">
        <v>29.722499847412109</v>
      </c>
      <c r="N458">
        <v>0.99273125012715657</v>
      </c>
      <c r="O458">
        <v>0.9329846751933194</v>
      </c>
      <c r="P458">
        <v>0.92620304295414313</v>
      </c>
      <c r="Q458">
        <v>0.99333697928322695</v>
      </c>
      <c r="R458">
        <v>0.96533690096206171</v>
      </c>
      <c r="S458">
        <v>0.95890484119228603</v>
      </c>
      <c r="T458">
        <v>0.92620304295414313</v>
      </c>
      <c r="U458">
        <v>0.95890484119228603</v>
      </c>
      <c r="V458">
        <v>406.790663</v>
      </c>
      <c r="W458">
        <v>255.106009</v>
      </c>
      <c r="X458">
        <v>262.000766</v>
      </c>
      <c r="Y458">
        <v>74463.375599999999</v>
      </c>
      <c r="Z458" s="226">
        <v>2.5829524415999998</v>
      </c>
      <c r="AA458" s="226">
        <v>2.2247618359999999</v>
      </c>
      <c r="AB458" s="226" t="s">
        <v>444</v>
      </c>
      <c r="AC458" s="226" t="s">
        <v>445</v>
      </c>
      <c r="AD458" s="226">
        <v>2.4672348086000002</v>
      </c>
    </row>
    <row r="459" spans="1:30" x14ac:dyDescent="0.25">
      <c r="A459">
        <v>110167</v>
      </c>
      <c r="B459">
        <v>20006000</v>
      </c>
      <c r="C459" t="s">
        <v>496</v>
      </c>
      <c r="D459">
        <v>131045</v>
      </c>
      <c r="E459" t="s">
        <v>497</v>
      </c>
      <c r="F459">
        <v>34203085</v>
      </c>
      <c r="G459">
        <v>1.83</v>
      </c>
      <c r="H459">
        <v>60.648471743462807</v>
      </c>
      <c r="I459">
        <v>-27.739311856256194</v>
      </c>
      <c r="J459">
        <v>11.952631126040778</v>
      </c>
      <c r="K459">
        <v>-58.564153304861577</v>
      </c>
      <c r="L459">
        <v>55.643849291353007</v>
      </c>
      <c r="M459">
        <v>29.722499847412109</v>
      </c>
      <c r="N459">
        <v>0.99273125012715657</v>
      </c>
      <c r="O459">
        <v>0.9329846751933194</v>
      </c>
      <c r="P459">
        <v>0.92620304295414313</v>
      </c>
      <c r="Q459">
        <v>0.99333697928322695</v>
      </c>
      <c r="R459">
        <v>0.96533690096206171</v>
      </c>
      <c r="S459">
        <v>0.95890484119228603</v>
      </c>
      <c r="T459">
        <v>0.92620304295414313</v>
      </c>
      <c r="U459">
        <v>0.95890484119228603</v>
      </c>
      <c r="V459">
        <v>406.790663</v>
      </c>
      <c r="W459">
        <v>255.106009</v>
      </c>
      <c r="X459">
        <v>262.000766</v>
      </c>
      <c r="Y459">
        <v>74463.375599999999</v>
      </c>
      <c r="Z459" s="226">
        <v>3.2462907368999998</v>
      </c>
      <c r="AA459" s="226">
        <v>2.8958930872000002</v>
      </c>
      <c r="AB459" s="226" t="s">
        <v>444</v>
      </c>
      <c r="AC459" s="226" t="s">
        <v>445</v>
      </c>
      <c r="AD459" s="226">
        <v>3.1435911394999998</v>
      </c>
    </row>
    <row r="460" spans="1:30" x14ac:dyDescent="0.25">
      <c r="A460">
        <v>112265</v>
      </c>
      <c r="B460">
        <v>20007000</v>
      </c>
      <c r="C460" t="s">
        <v>498</v>
      </c>
      <c r="D460">
        <v>131053</v>
      </c>
      <c r="E460" t="s">
        <v>499</v>
      </c>
      <c r="F460">
        <v>34203085</v>
      </c>
      <c r="G460">
        <v>1.83</v>
      </c>
      <c r="H460">
        <v>35.555677497369707</v>
      </c>
      <c r="I460">
        <v>-23.542503688198568</v>
      </c>
      <c r="J460">
        <v>2.1750440415309731</v>
      </c>
      <c r="K460">
        <v>-34.010229396023817</v>
      </c>
      <c r="L460">
        <v>34.527492175878947</v>
      </c>
      <c r="M460">
        <v>57.904998779296875</v>
      </c>
      <c r="N460">
        <v>0.96924583435058598</v>
      </c>
      <c r="O460">
        <v>0.9329846751933194</v>
      </c>
      <c r="P460">
        <v>0.90429150994405927</v>
      </c>
      <c r="Q460">
        <v>0.97180868148803712</v>
      </c>
      <c r="R460">
        <v>0.96533690096206171</v>
      </c>
      <c r="S460">
        <v>0.93812278091568901</v>
      </c>
      <c r="T460">
        <v>0.90429150994405927</v>
      </c>
      <c r="U460">
        <v>0.93812278091568901</v>
      </c>
      <c r="V460">
        <v>406.790663</v>
      </c>
      <c r="W460">
        <v>255.106009</v>
      </c>
      <c r="X460">
        <v>262.000766</v>
      </c>
      <c r="Y460">
        <v>74463.375599999999</v>
      </c>
      <c r="Z460" s="226">
        <v>5.6813482108000004</v>
      </c>
      <c r="AA460" s="226">
        <v>5.4881395690000003</v>
      </c>
      <c r="AB460" s="226" t="s">
        <v>444</v>
      </c>
      <c r="AC460" s="226" t="s">
        <v>445</v>
      </c>
      <c r="AD460" s="226">
        <v>5.9662884519999997</v>
      </c>
    </row>
    <row r="461" spans="1:30" x14ac:dyDescent="0.25">
      <c r="A461">
        <v>114363</v>
      </c>
      <c r="B461">
        <v>20008000</v>
      </c>
      <c r="C461" t="s">
        <v>498</v>
      </c>
      <c r="D461">
        <v>131062</v>
      </c>
      <c r="E461" t="s">
        <v>499</v>
      </c>
      <c r="F461">
        <v>34203085</v>
      </c>
      <c r="G461">
        <v>1.83</v>
      </c>
      <c r="H461">
        <v>31.368182421316703</v>
      </c>
      <c r="I461">
        <v>-23.683708190975935</v>
      </c>
      <c r="J461">
        <v>-1.5682707998896945</v>
      </c>
      <c r="K461">
        <v>-31.315353618062389</v>
      </c>
      <c r="L461">
        <v>32.190778940083966</v>
      </c>
      <c r="M461">
        <v>57.904998779296875</v>
      </c>
      <c r="N461">
        <v>0.96924583435058598</v>
      </c>
      <c r="O461">
        <v>0.9329846751933194</v>
      </c>
      <c r="P461">
        <v>0.90429150994405927</v>
      </c>
      <c r="Q461">
        <v>0.97180868148803712</v>
      </c>
      <c r="R461">
        <v>0.96533690096206171</v>
      </c>
      <c r="S461">
        <v>0.93812278091568901</v>
      </c>
      <c r="T461">
        <v>0.90429150994405927</v>
      </c>
      <c r="U461">
        <v>0.93812278091568901</v>
      </c>
      <c r="V461">
        <v>406.790663</v>
      </c>
      <c r="W461">
        <v>255.106009</v>
      </c>
      <c r="X461">
        <v>262.000766</v>
      </c>
      <c r="Y461">
        <v>74463.375599999999</v>
      </c>
      <c r="Z461" s="226">
        <v>6.1663440796</v>
      </c>
      <c r="AA461" s="226">
        <v>6.3542736705999996</v>
      </c>
      <c r="AB461" s="226" t="s">
        <v>444</v>
      </c>
      <c r="AC461" s="226">
        <v>150.07408000999999</v>
      </c>
      <c r="AD461" s="226">
        <v>6.5657797508</v>
      </c>
    </row>
    <row r="462" spans="1:30" x14ac:dyDescent="0.25">
      <c r="A462">
        <v>117545</v>
      </c>
      <c r="B462">
        <v>20009000</v>
      </c>
      <c r="C462" t="s">
        <v>500</v>
      </c>
      <c r="D462">
        <v>131072</v>
      </c>
      <c r="E462" t="s">
        <v>501</v>
      </c>
      <c r="F462">
        <v>34203085</v>
      </c>
      <c r="G462">
        <v>1.83</v>
      </c>
      <c r="H462">
        <v>56.806245706060068</v>
      </c>
      <c r="I462">
        <v>-11.501754926190564</v>
      </c>
      <c r="J462">
        <v>24.895451740413638</v>
      </c>
      <c r="K462">
        <v>-54.201630471670242</v>
      </c>
      <c r="L462">
        <v>49.467655838536359</v>
      </c>
      <c r="M462">
        <v>10.050000190734863</v>
      </c>
      <c r="N462">
        <v>1</v>
      </c>
      <c r="O462">
        <v>0.9329846751933194</v>
      </c>
      <c r="P462">
        <v>0.9329846751933194</v>
      </c>
      <c r="Q462">
        <v>1</v>
      </c>
      <c r="R462">
        <v>0.96533690096206171</v>
      </c>
      <c r="S462">
        <v>0.96533690096206171</v>
      </c>
      <c r="T462">
        <v>0.9329846751933194</v>
      </c>
      <c r="U462">
        <v>0.96533690096206171</v>
      </c>
      <c r="V462">
        <v>406.790663</v>
      </c>
      <c r="W462">
        <v>255.106009</v>
      </c>
      <c r="X462">
        <v>262.000766</v>
      </c>
      <c r="Y462">
        <v>74463.375599999999</v>
      </c>
      <c r="Z462" s="226">
        <v>3.8114266364999998</v>
      </c>
      <c r="AA462" s="226">
        <v>3.1898561327000001</v>
      </c>
      <c r="AB462" s="226" t="s">
        <v>444</v>
      </c>
      <c r="AC462" s="226" t="s">
        <v>445</v>
      </c>
      <c r="AD462" s="226">
        <v>3.5098772387000001</v>
      </c>
    </row>
    <row r="463" spans="1:30" x14ac:dyDescent="0.25">
      <c r="A463">
        <v>117546</v>
      </c>
      <c r="B463">
        <v>20009000</v>
      </c>
      <c r="C463" t="s">
        <v>496</v>
      </c>
      <c r="D463">
        <v>131073</v>
      </c>
      <c r="E463" t="s">
        <v>497</v>
      </c>
      <c r="F463">
        <v>34203085</v>
      </c>
      <c r="G463">
        <v>1.83</v>
      </c>
      <c r="H463">
        <v>63.619630919583344</v>
      </c>
      <c r="I463">
        <v>-28.425873560132196</v>
      </c>
      <c r="J463">
        <v>12.471726077437388</v>
      </c>
      <c r="K463">
        <v>-60.366915309790855</v>
      </c>
      <c r="L463">
        <v>58.392535571103835</v>
      </c>
      <c r="M463">
        <v>29.722499847412109</v>
      </c>
      <c r="N463">
        <v>0.99273125012715657</v>
      </c>
      <c r="O463">
        <v>0.9329846751933194</v>
      </c>
      <c r="P463">
        <v>0.92620304295414313</v>
      </c>
      <c r="Q463">
        <v>0.99333697928322695</v>
      </c>
      <c r="R463">
        <v>0.96533690096206171</v>
      </c>
      <c r="S463">
        <v>0.95890484119228603</v>
      </c>
      <c r="T463">
        <v>0.92620304295414313</v>
      </c>
      <c r="U463">
        <v>0.95890484119228603</v>
      </c>
      <c r="V463">
        <v>406.790663</v>
      </c>
      <c r="W463">
        <v>255.106009</v>
      </c>
      <c r="X463">
        <v>262.000766</v>
      </c>
      <c r="Y463">
        <v>74463.375599999999</v>
      </c>
      <c r="Z463" s="226">
        <v>3.0464069507999998</v>
      </c>
      <c r="AA463" s="226">
        <v>2.7139473837999999</v>
      </c>
      <c r="AB463" s="226" t="s">
        <v>444</v>
      </c>
      <c r="AC463" s="226" t="s">
        <v>445</v>
      </c>
      <c r="AD463" s="226">
        <v>3.0198493741000001</v>
      </c>
    </row>
    <row r="464" spans="1:30" x14ac:dyDescent="0.25">
      <c r="A464">
        <v>121741</v>
      </c>
      <c r="B464">
        <v>20010000</v>
      </c>
      <c r="C464" t="s">
        <v>500</v>
      </c>
      <c r="D464">
        <v>131082</v>
      </c>
      <c r="E464" t="s">
        <v>501</v>
      </c>
      <c r="F464">
        <v>34203085</v>
      </c>
      <c r="G464">
        <v>1.83</v>
      </c>
      <c r="H464">
        <v>50.896406762802137</v>
      </c>
      <c r="I464">
        <v>-17.883236399481937</v>
      </c>
      <c r="J464">
        <v>13.96727597100346</v>
      </c>
      <c r="K464">
        <v>-47.745191757680459</v>
      </c>
      <c r="L464">
        <v>45.553883680810394</v>
      </c>
      <c r="M464">
        <v>10.050000190734863</v>
      </c>
      <c r="N464">
        <v>1</v>
      </c>
      <c r="O464">
        <v>0.9329846751933194</v>
      </c>
      <c r="P464">
        <v>0.9329846751933194</v>
      </c>
      <c r="Q464">
        <v>1</v>
      </c>
      <c r="R464">
        <v>0.96533690096206171</v>
      </c>
      <c r="S464">
        <v>0.96533690096206171</v>
      </c>
      <c r="T464">
        <v>0.9329846751933194</v>
      </c>
      <c r="U464">
        <v>0.96533690096206171</v>
      </c>
      <c r="V464">
        <v>406.790663</v>
      </c>
      <c r="W464">
        <v>255.106009</v>
      </c>
      <c r="X464">
        <v>262.000766</v>
      </c>
      <c r="Y464">
        <v>74463.375599999999</v>
      </c>
      <c r="Z464" s="226">
        <v>4.2248014377000001</v>
      </c>
      <c r="AA464" s="226">
        <v>3.6763614974999999</v>
      </c>
      <c r="AB464" s="226" t="s">
        <v>444</v>
      </c>
      <c r="AC464" s="226" t="s">
        <v>445</v>
      </c>
      <c r="AD464" s="226">
        <v>4.1197343768000003</v>
      </c>
    </row>
    <row r="465" spans="1:30" x14ac:dyDescent="0.25">
      <c r="A465">
        <v>121742</v>
      </c>
      <c r="B465">
        <v>20010000</v>
      </c>
      <c r="C465" t="s">
        <v>496</v>
      </c>
      <c r="D465">
        <v>131083</v>
      </c>
      <c r="E465" t="s">
        <v>497</v>
      </c>
      <c r="F465">
        <v>34203085</v>
      </c>
      <c r="G465">
        <v>1.83</v>
      </c>
      <c r="H465">
        <v>57.71534146210022</v>
      </c>
      <c r="I465">
        <v>-34.746685840793816</v>
      </c>
      <c r="J465">
        <v>1.5380013433859037</v>
      </c>
      <c r="K465">
        <v>-53.971145267297338</v>
      </c>
      <c r="L465">
        <v>56.96397183750998</v>
      </c>
      <c r="M465">
        <v>29.722499847412109</v>
      </c>
      <c r="N465">
        <v>0.99273125012715657</v>
      </c>
      <c r="O465">
        <v>0.9329846751933194</v>
      </c>
      <c r="P465">
        <v>0.92620304295414313</v>
      </c>
      <c r="Q465">
        <v>0.99333697928322695</v>
      </c>
      <c r="R465">
        <v>0.96533690096206171</v>
      </c>
      <c r="S465">
        <v>0.95890484119228603</v>
      </c>
      <c r="T465">
        <v>0.92620304295414313</v>
      </c>
      <c r="U465">
        <v>0.95890484119228603</v>
      </c>
      <c r="V465">
        <v>406.790663</v>
      </c>
      <c r="W465">
        <v>255.106009</v>
      </c>
      <c r="X465">
        <v>262.000766</v>
      </c>
      <c r="Y465">
        <v>74463.375599999999</v>
      </c>
      <c r="Z465" s="226">
        <v>3.1478842537</v>
      </c>
      <c r="AA465" s="226">
        <v>3.0938848462999999</v>
      </c>
      <c r="AB465" s="226" t="s">
        <v>444</v>
      </c>
      <c r="AC465" s="226" t="s">
        <v>445</v>
      </c>
      <c r="AD465" s="226">
        <v>3.4962156264000002</v>
      </c>
    </row>
    <row r="466" spans="1:30" x14ac:dyDescent="0.25">
      <c r="A466">
        <v>124853</v>
      </c>
      <c r="B466">
        <v>20011000</v>
      </c>
      <c r="C466" t="s">
        <v>498</v>
      </c>
      <c r="D466">
        <v>131089</v>
      </c>
      <c r="E466" t="s">
        <v>499</v>
      </c>
      <c r="F466">
        <v>34203085</v>
      </c>
      <c r="G466">
        <v>1.83</v>
      </c>
      <c r="H466">
        <v>37.382013747377314</v>
      </c>
      <c r="I466">
        <v>-23.809320142352128</v>
      </c>
      <c r="J466">
        <v>2.955314577339017</v>
      </c>
      <c r="K466">
        <v>-35.474369279800989</v>
      </c>
      <c r="L466">
        <v>36.002466712808754</v>
      </c>
      <c r="M466">
        <v>57.904998779296875</v>
      </c>
      <c r="N466">
        <v>0.96924583435058598</v>
      </c>
      <c r="O466">
        <v>0.9329846751933194</v>
      </c>
      <c r="P466">
        <v>0.90429150994405927</v>
      </c>
      <c r="Q466">
        <v>0.97180868148803712</v>
      </c>
      <c r="R466">
        <v>0.96533690096206171</v>
      </c>
      <c r="S466">
        <v>0.93812278091568901</v>
      </c>
      <c r="T466">
        <v>0.90429150994405927</v>
      </c>
      <c r="U466">
        <v>0.93812278091568901</v>
      </c>
      <c r="V466">
        <v>406.790663</v>
      </c>
      <c r="W466">
        <v>255.106009</v>
      </c>
      <c r="X466">
        <v>262.000766</v>
      </c>
      <c r="Y466">
        <v>74463.375599999999</v>
      </c>
      <c r="Z466" s="226">
        <v>5.4076220085999998</v>
      </c>
      <c r="AA466" s="226">
        <v>5.1711549205000003</v>
      </c>
      <c r="AB466" s="226" t="s">
        <v>444</v>
      </c>
      <c r="AC466" s="226" t="s">
        <v>445</v>
      </c>
      <c r="AD466" s="226">
        <v>5.6787676032999999</v>
      </c>
    </row>
    <row r="467" spans="1:30" x14ac:dyDescent="0.25">
      <c r="A467">
        <v>126951</v>
      </c>
      <c r="B467">
        <v>20012000</v>
      </c>
      <c r="C467" t="s">
        <v>496</v>
      </c>
      <c r="D467">
        <v>131098</v>
      </c>
      <c r="E467" t="s">
        <v>497</v>
      </c>
      <c r="F467">
        <v>34203085</v>
      </c>
      <c r="G467">
        <v>1.83</v>
      </c>
      <c r="H467">
        <v>57.94996741643142</v>
      </c>
      <c r="I467">
        <v>-30.491065868669224</v>
      </c>
      <c r="J467">
        <v>7.0071108460036751</v>
      </c>
      <c r="K467">
        <v>-55.625028136752732</v>
      </c>
      <c r="L467">
        <v>54.78433780031704</v>
      </c>
      <c r="M467">
        <v>29.722499847412109</v>
      </c>
      <c r="N467">
        <v>0.99273125012715657</v>
      </c>
      <c r="O467">
        <v>0.9329846751933194</v>
      </c>
      <c r="P467">
        <v>0.92620304295414313</v>
      </c>
      <c r="Q467">
        <v>0.99333697928322695</v>
      </c>
      <c r="R467">
        <v>0.96533690096206171</v>
      </c>
      <c r="S467">
        <v>0.95890484119228603</v>
      </c>
      <c r="T467">
        <v>0.92620304295414313</v>
      </c>
      <c r="U467">
        <v>0.95890484119228603</v>
      </c>
      <c r="V467">
        <v>406.790663</v>
      </c>
      <c r="W467">
        <v>255.106009</v>
      </c>
      <c r="X467">
        <v>262.000766</v>
      </c>
      <c r="Y467">
        <v>74463.375599999999</v>
      </c>
      <c r="Z467" s="226">
        <v>3.3129107935</v>
      </c>
      <c r="AA467" s="226">
        <v>3.0773096576999999</v>
      </c>
      <c r="AB467" s="226" t="s">
        <v>444</v>
      </c>
      <c r="AC467" s="226" t="s">
        <v>445</v>
      </c>
      <c r="AD467" s="226">
        <v>3.3625309478999998</v>
      </c>
    </row>
    <row r="468" spans="1:30" x14ac:dyDescent="0.25">
      <c r="A468">
        <v>129049</v>
      </c>
      <c r="B468">
        <v>20013000</v>
      </c>
      <c r="C468" t="s">
        <v>496</v>
      </c>
      <c r="D468">
        <v>131107</v>
      </c>
      <c r="E468" t="s">
        <v>497</v>
      </c>
      <c r="F468">
        <v>34203085</v>
      </c>
      <c r="G468">
        <v>1.83</v>
      </c>
      <c r="H468">
        <v>84.780461418333999</v>
      </c>
      <c r="I468">
        <v>-47.36492052324413</v>
      </c>
      <c r="J468">
        <v>10.898963923743842</v>
      </c>
      <c r="K468">
        <v>-78.80654460242522</v>
      </c>
      <c r="L468">
        <v>79.89295303249213</v>
      </c>
      <c r="M468">
        <v>29.722499847412109</v>
      </c>
      <c r="N468">
        <v>0.99273125012715657</v>
      </c>
      <c r="O468">
        <v>0.9329846751933194</v>
      </c>
      <c r="P468">
        <v>0.92620304295414313</v>
      </c>
      <c r="Q468">
        <v>0.99333697928322695</v>
      </c>
      <c r="R468">
        <v>0.96533690096206171</v>
      </c>
      <c r="S468">
        <v>0.95890484119228603</v>
      </c>
      <c r="T468">
        <v>0.92620304295414313</v>
      </c>
      <c r="U468">
        <v>0.95890484119228603</v>
      </c>
      <c r="V468">
        <v>406.790663</v>
      </c>
      <c r="W468">
        <v>255.106009</v>
      </c>
      <c r="X468">
        <v>262.000766</v>
      </c>
      <c r="Y468">
        <v>74463.375599999999</v>
      </c>
      <c r="Z468" s="226">
        <v>1.9574568575</v>
      </c>
      <c r="AA468" s="226">
        <v>1.7869624422999999</v>
      </c>
      <c r="AB468" s="226" t="s">
        <v>444</v>
      </c>
      <c r="AC468" s="226" t="s">
        <v>445</v>
      </c>
      <c r="AD468" s="226">
        <v>2.0792608398999999</v>
      </c>
    </row>
    <row r="469" spans="1:30" x14ac:dyDescent="0.25">
      <c r="A469">
        <v>131147</v>
      </c>
      <c r="B469">
        <v>20014000</v>
      </c>
      <c r="C469" t="s">
        <v>498</v>
      </c>
      <c r="D469">
        <v>131114</v>
      </c>
      <c r="E469" t="s">
        <v>499</v>
      </c>
      <c r="F469">
        <v>34203085</v>
      </c>
      <c r="G469">
        <v>1.83</v>
      </c>
      <c r="H469">
        <v>41.433651794832457</v>
      </c>
      <c r="I469">
        <v>-23.857683551805643</v>
      </c>
      <c r="J469">
        <v>5.80108352684762</v>
      </c>
      <c r="K469">
        <v>-39.463633279419682</v>
      </c>
      <c r="L469">
        <v>38.866736790981335</v>
      </c>
      <c r="M469">
        <v>57.904998779296875</v>
      </c>
      <c r="N469">
        <v>0.96924583435058598</v>
      </c>
      <c r="O469">
        <v>0.9329846751933194</v>
      </c>
      <c r="P469">
        <v>0.90429150994405927</v>
      </c>
      <c r="Q469">
        <v>0.97180868148803712</v>
      </c>
      <c r="R469">
        <v>0.96533690096206171</v>
      </c>
      <c r="S469">
        <v>0.93812278091568901</v>
      </c>
      <c r="T469">
        <v>0.90429150994405927</v>
      </c>
      <c r="U469">
        <v>0.93812278091568901</v>
      </c>
      <c r="V469">
        <v>406.790663</v>
      </c>
      <c r="W469">
        <v>255.106009</v>
      </c>
      <c r="X469">
        <v>262.000766</v>
      </c>
      <c r="Y469">
        <v>74463.375599999999</v>
      </c>
      <c r="Z469" s="226">
        <v>4.9354146276000002</v>
      </c>
      <c r="AA469" s="226">
        <v>4.5677013269</v>
      </c>
      <c r="AB469" s="226" t="s">
        <v>444</v>
      </c>
      <c r="AC469" s="226" t="s">
        <v>445</v>
      </c>
      <c r="AD469" s="226">
        <v>5.0036303960000001</v>
      </c>
    </row>
    <row r="470" spans="1:30" x14ac:dyDescent="0.25">
      <c r="A470">
        <v>133245</v>
      </c>
      <c r="B470">
        <v>20015000</v>
      </c>
      <c r="C470" t="s">
        <v>498</v>
      </c>
      <c r="D470">
        <v>131121</v>
      </c>
      <c r="E470" t="s">
        <v>499</v>
      </c>
      <c r="F470">
        <v>34203085</v>
      </c>
      <c r="G470">
        <v>1.83</v>
      </c>
      <c r="H470">
        <v>29.697424968359208</v>
      </c>
      <c r="I470">
        <v>-20.432850290776855</v>
      </c>
      <c r="J470">
        <v>0.73103333469774423</v>
      </c>
      <c r="K470">
        <v>-29.027104343532869</v>
      </c>
      <c r="L470">
        <v>29.345408007695969</v>
      </c>
      <c r="M470">
        <v>57.904998779296875</v>
      </c>
      <c r="N470">
        <v>0.96924583435058598</v>
      </c>
      <c r="O470">
        <v>0.9329846751933194</v>
      </c>
      <c r="P470">
        <v>0.90429150994405927</v>
      </c>
      <c r="Q470">
        <v>0.97180868148803712</v>
      </c>
      <c r="R470">
        <v>0.96533690096206171</v>
      </c>
      <c r="S470">
        <v>0.93812278091568901</v>
      </c>
      <c r="T470">
        <v>0.90429150994405927</v>
      </c>
      <c r="U470">
        <v>0.93812278091568901</v>
      </c>
      <c r="V470">
        <v>406.790663</v>
      </c>
      <c r="W470">
        <v>255.106009</v>
      </c>
      <c r="X470">
        <v>262.000766</v>
      </c>
      <c r="Y470">
        <v>74463.375599999999</v>
      </c>
      <c r="Z470" s="226">
        <v>6.8612026117999996</v>
      </c>
      <c r="AA470" s="226">
        <v>6.7680202347999998</v>
      </c>
      <c r="AB470" s="226" t="s">
        <v>444</v>
      </c>
      <c r="AC470" s="226" t="s">
        <v>445</v>
      </c>
      <c r="AD470" s="226">
        <v>7.1622012821999999</v>
      </c>
    </row>
    <row r="471" spans="1:30" x14ac:dyDescent="0.25">
      <c r="A471">
        <v>135343</v>
      </c>
      <c r="B471">
        <v>20016000</v>
      </c>
      <c r="C471" t="s">
        <v>498</v>
      </c>
      <c r="D471">
        <v>131128</v>
      </c>
      <c r="E471" t="s">
        <v>499</v>
      </c>
      <c r="F471">
        <v>34203085</v>
      </c>
      <c r="G471">
        <v>1.83</v>
      </c>
      <c r="H471">
        <v>39.346209717352458</v>
      </c>
      <c r="I471">
        <v>-22.884420959678955</v>
      </c>
      <c r="J471">
        <v>5.028998257154413</v>
      </c>
      <c r="K471">
        <v>-37.254760444055016</v>
      </c>
      <c r="L471">
        <v>37.09481594075617</v>
      </c>
      <c r="M471">
        <v>57.904998779296875</v>
      </c>
      <c r="N471">
        <v>0.96924583435058598</v>
      </c>
      <c r="O471">
        <v>0.9329846751933194</v>
      </c>
      <c r="P471">
        <v>0.90429150994405927</v>
      </c>
      <c r="Q471">
        <v>0.97180868148803712</v>
      </c>
      <c r="R471">
        <v>0.96533690096206171</v>
      </c>
      <c r="S471">
        <v>0.93812278091568901</v>
      </c>
      <c r="T471">
        <v>0.90429150994405927</v>
      </c>
      <c r="U471">
        <v>0.93812278091568901</v>
      </c>
      <c r="V471">
        <v>406.790663</v>
      </c>
      <c r="W471">
        <v>255.106009</v>
      </c>
      <c r="X471">
        <v>262.000766</v>
      </c>
      <c r="Y471">
        <v>74463.375599999999</v>
      </c>
      <c r="Z471" s="226">
        <v>5.2189336224999998</v>
      </c>
      <c r="AA471" s="226">
        <v>4.8630856626999996</v>
      </c>
      <c r="AB471" s="226" t="s">
        <v>444</v>
      </c>
      <c r="AC471" s="226" t="s">
        <v>445</v>
      </c>
      <c r="AD471" s="226">
        <v>5.3595917801999997</v>
      </c>
    </row>
    <row r="472" spans="1:30" x14ac:dyDescent="0.25">
      <c r="A472">
        <v>137441</v>
      </c>
      <c r="B472">
        <v>20017000</v>
      </c>
      <c r="C472" t="s">
        <v>498</v>
      </c>
      <c r="D472">
        <v>131135</v>
      </c>
      <c r="E472" t="s">
        <v>499</v>
      </c>
      <c r="F472">
        <v>34203085</v>
      </c>
      <c r="G472">
        <v>1.83</v>
      </c>
      <c r="H472">
        <v>26.464480260924926</v>
      </c>
      <c r="I472">
        <v>-22.737306306494588</v>
      </c>
      <c r="J472">
        <v>-4.4847631636930707</v>
      </c>
      <c r="K472">
        <v>-26.099400490468618</v>
      </c>
      <c r="L472">
        <v>28.973611852386387</v>
      </c>
      <c r="M472">
        <v>57.904998779296875</v>
      </c>
      <c r="N472">
        <v>0.96924583435058598</v>
      </c>
      <c r="O472">
        <v>0.9329846751933194</v>
      </c>
      <c r="P472">
        <v>0.90429150994405927</v>
      </c>
      <c r="Q472">
        <v>0.97180868148803712</v>
      </c>
      <c r="R472">
        <v>0.96533690096206171</v>
      </c>
      <c r="S472">
        <v>0.93812278091568901</v>
      </c>
      <c r="T472">
        <v>0.90429150994405927</v>
      </c>
      <c r="U472">
        <v>0.93812278091568901</v>
      </c>
      <c r="V472">
        <v>406.790663</v>
      </c>
      <c r="W472">
        <v>255.106009</v>
      </c>
      <c r="X472">
        <v>262.000766</v>
      </c>
      <c r="Y472">
        <v>74463.375599999999</v>
      </c>
      <c r="Z472" s="226">
        <v>6.9620794000000004</v>
      </c>
      <c r="AA472" s="226">
        <v>7.7169744426999998</v>
      </c>
      <c r="AB472" s="226" t="s">
        <v>444</v>
      </c>
      <c r="AC472" s="226">
        <v>51.828891882000001</v>
      </c>
      <c r="AD472" s="226">
        <v>8.0777973378999999</v>
      </c>
    </row>
    <row r="473" spans="1:30" x14ac:dyDescent="0.25">
      <c r="A473">
        <v>139539</v>
      </c>
      <c r="B473">
        <v>20018000</v>
      </c>
      <c r="C473" t="s">
        <v>498</v>
      </c>
      <c r="D473">
        <v>131142</v>
      </c>
      <c r="E473" t="s">
        <v>499</v>
      </c>
      <c r="F473">
        <v>34203085</v>
      </c>
      <c r="G473">
        <v>1.83</v>
      </c>
      <c r="H473">
        <v>32.52387273664899</v>
      </c>
      <c r="I473">
        <v>-20.851938173614286</v>
      </c>
      <c r="J473">
        <v>2.3552599272130172</v>
      </c>
      <c r="K473">
        <v>-31.168304607513829</v>
      </c>
      <c r="L473">
        <v>31.4191168660731</v>
      </c>
      <c r="M473">
        <v>57.904998779296875</v>
      </c>
      <c r="N473">
        <v>0.96924583435058598</v>
      </c>
      <c r="O473">
        <v>0.9329846751933194</v>
      </c>
      <c r="P473">
        <v>0.90429150994405927</v>
      </c>
      <c r="Q473">
        <v>0.97180868148803712</v>
      </c>
      <c r="R473">
        <v>0.96533690096206171</v>
      </c>
      <c r="S473">
        <v>0.93812278091568901</v>
      </c>
      <c r="T473">
        <v>0.90429150994405927</v>
      </c>
      <c r="U473">
        <v>0.93812278091568901</v>
      </c>
      <c r="V473">
        <v>406.790663</v>
      </c>
      <c r="W473">
        <v>255.106009</v>
      </c>
      <c r="X473">
        <v>262.000766</v>
      </c>
      <c r="Y473">
        <v>74463.375599999999</v>
      </c>
      <c r="Z473" s="226">
        <v>6.3423514435000001</v>
      </c>
      <c r="AA473" s="226">
        <v>6.0929498445999997</v>
      </c>
      <c r="AB473" s="226" t="s">
        <v>444</v>
      </c>
      <c r="AC473" s="226" t="s">
        <v>445</v>
      </c>
      <c r="AD473" s="226">
        <v>6.6014743592</v>
      </c>
    </row>
    <row r="474" spans="1:30" x14ac:dyDescent="0.25">
      <c r="A474">
        <v>141637</v>
      </c>
      <c r="B474">
        <v>20019000</v>
      </c>
      <c r="C474" t="s">
        <v>498</v>
      </c>
      <c r="D474">
        <v>131150</v>
      </c>
      <c r="E474" t="s">
        <v>499</v>
      </c>
      <c r="F474">
        <v>34203085</v>
      </c>
      <c r="G474">
        <v>1.83</v>
      </c>
      <c r="H474">
        <v>31.851502808521388</v>
      </c>
      <c r="I474">
        <v>-21.757446499958604</v>
      </c>
      <c r="J474">
        <v>1.1399728410524403</v>
      </c>
      <c r="K474">
        <v>-30.502868434846768</v>
      </c>
      <c r="L474">
        <v>31.304199953462415</v>
      </c>
      <c r="M474">
        <v>57.904998779296875</v>
      </c>
      <c r="N474">
        <v>0.96924583435058598</v>
      </c>
      <c r="O474">
        <v>0.9329846751933194</v>
      </c>
      <c r="P474">
        <v>0.90429150994405927</v>
      </c>
      <c r="Q474">
        <v>0.97180868148803712</v>
      </c>
      <c r="R474">
        <v>0.96533690096206171</v>
      </c>
      <c r="S474">
        <v>0.93812278091568901</v>
      </c>
      <c r="T474">
        <v>0.90429150994405927</v>
      </c>
      <c r="U474">
        <v>0.93812278091568901</v>
      </c>
      <c r="V474">
        <v>406.790663</v>
      </c>
      <c r="W474">
        <v>255.106009</v>
      </c>
      <c r="X474">
        <v>262.000766</v>
      </c>
      <c r="Y474">
        <v>74463.375599999999</v>
      </c>
      <c r="Z474" s="226">
        <v>6.3693050267000002</v>
      </c>
      <c r="AA474" s="226">
        <v>6.2426786096000004</v>
      </c>
      <c r="AB474" s="226" t="s">
        <v>444</v>
      </c>
      <c r="AC474" s="226" t="s">
        <v>445</v>
      </c>
      <c r="AD474" s="226">
        <v>6.767304534</v>
      </c>
    </row>
    <row r="475" spans="1:30" x14ac:dyDescent="0.25">
      <c r="A475">
        <v>143735</v>
      </c>
      <c r="B475">
        <v>20020000</v>
      </c>
      <c r="C475" t="s">
        <v>498</v>
      </c>
      <c r="D475">
        <v>131158</v>
      </c>
      <c r="E475" t="s">
        <v>499</v>
      </c>
      <c r="F475">
        <v>34203085</v>
      </c>
      <c r="G475">
        <v>1.83</v>
      </c>
      <c r="H475">
        <v>31.918929896558655</v>
      </c>
      <c r="I475">
        <v>-21.468270655002996</v>
      </c>
      <c r="J475">
        <v>1.4282070951634358</v>
      </c>
      <c r="K475">
        <v>-30.577575938532068</v>
      </c>
      <c r="L475">
        <v>31.236289201385176</v>
      </c>
      <c r="M475">
        <v>57.904998779296875</v>
      </c>
      <c r="N475">
        <v>0.96924583435058598</v>
      </c>
      <c r="O475">
        <v>0.9329846751933194</v>
      </c>
      <c r="P475">
        <v>0.90429150994405927</v>
      </c>
      <c r="Q475">
        <v>0.97180868148803712</v>
      </c>
      <c r="R475">
        <v>0.96533690096206171</v>
      </c>
      <c r="S475">
        <v>0.93812278091568901</v>
      </c>
      <c r="T475">
        <v>0.90429150994405927</v>
      </c>
      <c r="U475">
        <v>0.93812278091568901</v>
      </c>
      <c r="V475">
        <v>406.790663</v>
      </c>
      <c r="W475">
        <v>255.106009</v>
      </c>
      <c r="X475">
        <v>262.000766</v>
      </c>
      <c r="Y475">
        <v>74463.375599999999</v>
      </c>
      <c r="Z475" s="226">
        <v>6.3853266175999996</v>
      </c>
      <c r="AA475" s="226">
        <v>6.2273788256999998</v>
      </c>
      <c r="AB475" s="226" t="s">
        <v>444</v>
      </c>
      <c r="AC475" s="226" t="s">
        <v>445</v>
      </c>
      <c r="AD475" s="226">
        <v>6.7483273615000003</v>
      </c>
    </row>
    <row r="476" spans="1:30" x14ac:dyDescent="0.25">
      <c r="A476">
        <v>145833</v>
      </c>
      <c r="B476">
        <v>20021000</v>
      </c>
      <c r="C476" t="s">
        <v>498</v>
      </c>
      <c r="D476">
        <v>131166</v>
      </c>
      <c r="E476" t="s">
        <v>499</v>
      </c>
      <c r="F476">
        <v>34203085</v>
      </c>
      <c r="G476">
        <v>1.83</v>
      </c>
      <c r="H476">
        <v>32.209675891336445</v>
      </c>
      <c r="I476">
        <v>-20.883807424494155</v>
      </c>
      <c r="J476">
        <v>2.1231437906866151</v>
      </c>
      <c r="K476">
        <v>-30.897306206524139</v>
      </c>
      <c r="L476">
        <v>31.209073376945515</v>
      </c>
      <c r="M476">
        <v>57.904998779296875</v>
      </c>
      <c r="N476">
        <v>0.96924583435058598</v>
      </c>
      <c r="O476">
        <v>0.9329846751933194</v>
      </c>
      <c r="P476">
        <v>0.90429150994405927</v>
      </c>
      <c r="Q476">
        <v>0.97180868148803712</v>
      </c>
      <c r="R476">
        <v>0.96533690096206171</v>
      </c>
      <c r="S476">
        <v>0.93812278091568901</v>
      </c>
      <c r="T476">
        <v>0.90429150994405927</v>
      </c>
      <c r="U476">
        <v>0.93812278091568901</v>
      </c>
      <c r="V476">
        <v>406.790663</v>
      </c>
      <c r="W476">
        <v>255.106009</v>
      </c>
      <c r="X476">
        <v>262.000766</v>
      </c>
      <c r="Y476">
        <v>74463.375599999999</v>
      </c>
      <c r="Z476" s="226">
        <v>6.3917669802999999</v>
      </c>
      <c r="AA476" s="226">
        <v>6.1621396891</v>
      </c>
      <c r="AB476" s="226" t="s">
        <v>444</v>
      </c>
      <c r="AC476" s="226" t="s">
        <v>445</v>
      </c>
      <c r="AD476" s="226">
        <v>6.6681464303000002</v>
      </c>
    </row>
    <row r="477" spans="1:30" x14ac:dyDescent="0.25">
      <c r="A477">
        <v>147931</v>
      </c>
      <c r="B477">
        <v>20022000</v>
      </c>
      <c r="C477" t="s">
        <v>496</v>
      </c>
      <c r="D477">
        <v>131178</v>
      </c>
      <c r="E477" t="s">
        <v>497</v>
      </c>
      <c r="F477">
        <v>34203085</v>
      </c>
      <c r="G477">
        <v>1.83</v>
      </c>
      <c r="H477">
        <v>62.057206825700305</v>
      </c>
      <c r="I477">
        <v>-30.243282770782951</v>
      </c>
      <c r="J477">
        <v>9.767609197799942</v>
      </c>
      <c r="K477">
        <v>-59.645026724510586</v>
      </c>
      <c r="L477">
        <v>57.79673052866837</v>
      </c>
      <c r="M477">
        <v>29.722499847412109</v>
      </c>
      <c r="N477">
        <v>0.99273125012715657</v>
      </c>
      <c r="O477">
        <v>0.9329846751933194</v>
      </c>
      <c r="P477">
        <v>0.92620304295414313</v>
      </c>
      <c r="Q477">
        <v>0.99333697928322695</v>
      </c>
      <c r="R477">
        <v>0.96533690096206171</v>
      </c>
      <c r="S477">
        <v>0.95890484119228603</v>
      </c>
      <c r="T477">
        <v>0.92620304295414313</v>
      </c>
      <c r="U477">
        <v>0.95890484119228603</v>
      </c>
      <c r="V477">
        <v>406.790663</v>
      </c>
      <c r="W477">
        <v>255.106009</v>
      </c>
      <c r="X477">
        <v>262.000766</v>
      </c>
      <c r="Y477">
        <v>74463.375599999999</v>
      </c>
      <c r="Z477" s="226">
        <v>3.0881198581999998</v>
      </c>
      <c r="AA477" s="226">
        <v>2.8074540234000001</v>
      </c>
      <c r="AB477" s="226" t="s">
        <v>444</v>
      </c>
      <c r="AC477" s="226" t="s">
        <v>445</v>
      </c>
      <c r="AD477" s="226">
        <v>3.0685019364000001</v>
      </c>
    </row>
    <row r="478" spans="1:30" x14ac:dyDescent="0.25">
      <c r="A478">
        <v>150029</v>
      </c>
      <c r="B478">
        <v>20024000</v>
      </c>
      <c r="C478" t="s">
        <v>496</v>
      </c>
      <c r="D478">
        <v>131187</v>
      </c>
      <c r="E478" t="s">
        <v>497</v>
      </c>
      <c r="F478">
        <v>34203085</v>
      </c>
      <c r="G478">
        <v>1.83</v>
      </c>
      <c r="H478">
        <v>62.870376309900017</v>
      </c>
      <c r="I478">
        <v>-35.995369200638123</v>
      </c>
      <c r="J478">
        <v>3.5604418996168326</v>
      </c>
      <c r="K478">
        <v>-58.847193716263249</v>
      </c>
      <c r="L478">
        <v>61.170122517816417</v>
      </c>
      <c r="M478">
        <v>29.722499847412109</v>
      </c>
      <c r="N478">
        <v>0.99273125012715657</v>
      </c>
      <c r="O478">
        <v>0.9329846751933194</v>
      </c>
      <c r="P478">
        <v>0.92620304295414313</v>
      </c>
      <c r="Q478">
        <v>0.99333697928322695</v>
      </c>
      <c r="R478">
        <v>0.96533690096206171</v>
      </c>
      <c r="S478">
        <v>0.95890484119228603</v>
      </c>
      <c r="T478">
        <v>0.92620304295414313</v>
      </c>
      <c r="U478">
        <v>0.95890484119228603</v>
      </c>
      <c r="V478">
        <v>406.790663</v>
      </c>
      <c r="W478">
        <v>255.106009</v>
      </c>
      <c r="X478">
        <v>262.000766</v>
      </c>
      <c r="Y478">
        <v>74463.375599999999</v>
      </c>
      <c r="Z478" s="226">
        <v>2.8626694224000002</v>
      </c>
      <c r="AA478" s="226">
        <v>2.7582081686</v>
      </c>
      <c r="AB478" s="226" t="s">
        <v>444</v>
      </c>
      <c r="AC478" s="226" t="s">
        <v>445</v>
      </c>
      <c r="AD478" s="226">
        <v>3.1236614935000002</v>
      </c>
    </row>
    <row r="479" spans="1:30" x14ac:dyDescent="0.25">
      <c r="A479">
        <v>152127</v>
      </c>
      <c r="B479">
        <v>20026000</v>
      </c>
      <c r="C479" t="s">
        <v>496</v>
      </c>
      <c r="D479">
        <v>131198</v>
      </c>
      <c r="E479" t="s">
        <v>497</v>
      </c>
      <c r="F479">
        <v>34203085</v>
      </c>
      <c r="G479">
        <v>1.83</v>
      </c>
      <c r="H479">
        <v>65.799423629475257</v>
      </c>
      <c r="I479">
        <v>-22.246627168686807</v>
      </c>
      <c r="J479">
        <v>20.599225484113227</v>
      </c>
      <c r="K479">
        <v>-62.784893886181926</v>
      </c>
      <c r="L479">
        <v>58.296991867764604</v>
      </c>
      <c r="M479">
        <v>29.722499847412109</v>
      </c>
      <c r="N479">
        <v>0.99273125012715657</v>
      </c>
      <c r="O479">
        <v>0.9329846751933194</v>
      </c>
      <c r="P479">
        <v>0.92620304295414313</v>
      </c>
      <c r="Q479">
        <v>0.99333697928322695</v>
      </c>
      <c r="R479">
        <v>0.96533690096206171</v>
      </c>
      <c r="S479">
        <v>0.95890484119228603</v>
      </c>
      <c r="T479">
        <v>0.92620304295414313</v>
      </c>
      <c r="U479">
        <v>0.95890484119228603</v>
      </c>
      <c r="V479">
        <v>406.790663</v>
      </c>
      <c r="W479">
        <v>255.106009</v>
      </c>
      <c r="X479">
        <v>262.000766</v>
      </c>
      <c r="Y479">
        <v>74463.375599999999</v>
      </c>
      <c r="Z479" s="226">
        <v>3.0530386601999999</v>
      </c>
      <c r="AA479" s="226">
        <v>2.5909123328999999</v>
      </c>
      <c r="AB479" s="226" t="s">
        <v>444</v>
      </c>
      <c r="AC479" s="226" t="s">
        <v>445</v>
      </c>
      <c r="AD479" s="226">
        <v>2.8650365032999998</v>
      </c>
    </row>
    <row r="480" spans="1:30" x14ac:dyDescent="0.25">
      <c r="A480">
        <v>154225</v>
      </c>
      <c r="B480">
        <v>20028000</v>
      </c>
      <c r="C480" t="s">
        <v>496</v>
      </c>
      <c r="D480">
        <v>131207</v>
      </c>
      <c r="E480" t="s">
        <v>497</v>
      </c>
      <c r="F480">
        <v>34203085</v>
      </c>
      <c r="G480">
        <v>1.83</v>
      </c>
      <c r="H480">
        <v>63.434845704602623</v>
      </c>
      <c r="I480">
        <v>-21.858028210641219</v>
      </c>
      <c r="J480">
        <v>18.618111392062513</v>
      </c>
      <c r="K480">
        <v>-60.014886644245735</v>
      </c>
      <c r="L480">
        <v>56.477966609775862</v>
      </c>
      <c r="M480">
        <v>29.722499847412109</v>
      </c>
      <c r="N480">
        <v>0.99273125012715657</v>
      </c>
      <c r="O480">
        <v>0.9329846751933194</v>
      </c>
      <c r="P480">
        <v>0.92620304295414313</v>
      </c>
      <c r="Q480">
        <v>0.99333697928322695</v>
      </c>
      <c r="R480">
        <v>0.96533690096206171</v>
      </c>
      <c r="S480">
        <v>0.95890484119228603</v>
      </c>
      <c r="T480">
        <v>0.92620304295414313</v>
      </c>
      <c r="U480">
        <v>0.95890484119228603</v>
      </c>
      <c r="V480">
        <v>406.790663</v>
      </c>
      <c r="W480">
        <v>255.106009</v>
      </c>
      <c r="X480">
        <v>262.000766</v>
      </c>
      <c r="Y480">
        <v>74463.375599999999</v>
      </c>
      <c r="Z480" s="226">
        <v>3.1835777029000001</v>
      </c>
      <c r="AA480" s="226">
        <v>2.7247660838000001</v>
      </c>
      <c r="AB480" s="226" t="s">
        <v>444</v>
      </c>
      <c r="AC480" s="226" t="s">
        <v>445</v>
      </c>
      <c r="AD480" s="226">
        <v>3.0434285606999998</v>
      </c>
    </row>
    <row r="481" spans="1:30" x14ac:dyDescent="0.25">
      <c r="A481">
        <v>157407</v>
      </c>
      <c r="B481">
        <v>20030000</v>
      </c>
      <c r="C481" t="s">
        <v>496</v>
      </c>
      <c r="D481">
        <v>131217</v>
      </c>
      <c r="E481" t="s">
        <v>497</v>
      </c>
      <c r="F481">
        <v>34203085</v>
      </c>
      <c r="G481">
        <v>1.83</v>
      </c>
      <c r="H481">
        <v>63.670059330409316</v>
      </c>
      <c r="I481">
        <v>-28.342627231145507</v>
      </c>
      <c r="J481">
        <v>12.57856985243504</v>
      </c>
      <c r="K481">
        <v>-60.418518503387176</v>
      </c>
      <c r="L481">
        <v>58.406795527910376</v>
      </c>
      <c r="M481">
        <v>29.722499847412109</v>
      </c>
      <c r="N481">
        <v>0.99273125012715657</v>
      </c>
      <c r="O481">
        <v>0.9329846751933194</v>
      </c>
      <c r="P481">
        <v>0.92620304295414313</v>
      </c>
      <c r="Q481">
        <v>0.99333697928322695</v>
      </c>
      <c r="R481">
        <v>0.96533690096206171</v>
      </c>
      <c r="S481">
        <v>0.95890484119228603</v>
      </c>
      <c r="T481">
        <v>0.92620304295414313</v>
      </c>
      <c r="U481">
        <v>0.95890484119228603</v>
      </c>
      <c r="V481">
        <v>406.790663</v>
      </c>
      <c r="W481">
        <v>255.106009</v>
      </c>
      <c r="X481">
        <v>262.000766</v>
      </c>
      <c r="Y481">
        <v>74463.375599999999</v>
      </c>
      <c r="Z481" s="226">
        <v>3.0454190249000002</v>
      </c>
      <c r="AA481" s="226">
        <v>2.7110058369000001</v>
      </c>
      <c r="AB481" s="226" t="s">
        <v>444</v>
      </c>
      <c r="AC481" s="226" t="s">
        <v>445</v>
      </c>
      <c r="AD481" s="226">
        <v>3.0164160383</v>
      </c>
    </row>
    <row r="482" spans="1:30" x14ac:dyDescent="0.25">
      <c r="A482">
        <v>157408</v>
      </c>
      <c r="B482">
        <v>20030000</v>
      </c>
      <c r="C482" t="s">
        <v>500</v>
      </c>
      <c r="D482">
        <v>131216</v>
      </c>
      <c r="E482" t="s">
        <v>501</v>
      </c>
      <c r="F482">
        <v>34203085</v>
      </c>
      <c r="G482">
        <v>1.83</v>
      </c>
      <c r="H482">
        <v>56.856425156645926</v>
      </c>
      <c r="I482">
        <v>-11.418722503763796</v>
      </c>
      <c r="J482">
        <v>25.002541058382665</v>
      </c>
      <c r="K482">
        <v>-54.253016341437913</v>
      </c>
      <c r="L482">
        <v>49.544277662828684</v>
      </c>
      <c r="M482">
        <v>10.050000190734863</v>
      </c>
      <c r="N482">
        <v>1</v>
      </c>
      <c r="O482">
        <v>0.9329846751933194</v>
      </c>
      <c r="P482">
        <v>0.9329846751933194</v>
      </c>
      <c r="Q482">
        <v>1</v>
      </c>
      <c r="R482">
        <v>0.96533690096206171</v>
      </c>
      <c r="S482">
        <v>0.96533690096206171</v>
      </c>
      <c r="T482">
        <v>0.9329846751933194</v>
      </c>
      <c r="U482">
        <v>0.96533690096206171</v>
      </c>
      <c r="V482">
        <v>406.790663</v>
      </c>
      <c r="W482">
        <v>255.106009</v>
      </c>
      <c r="X482">
        <v>262.000766</v>
      </c>
      <c r="Y482">
        <v>74463.375599999999</v>
      </c>
      <c r="Z482" s="226">
        <v>3.8039856098999998</v>
      </c>
      <c r="AA482" s="226">
        <v>3.1861583153000002</v>
      </c>
      <c r="AB482" s="226" t="s">
        <v>444</v>
      </c>
      <c r="AC482" s="226" t="s">
        <v>445</v>
      </c>
      <c r="AD482" s="226">
        <v>3.5056056981000001</v>
      </c>
    </row>
    <row r="483" spans="1:30" x14ac:dyDescent="0.25">
      <c r="A483">
        <v>161603</v>
      </c>
      <c r="B483">
        <v>20031000</v>
      </c>
      <c r="C483" t="s">
        <v>496</v>
      </c>
      <c r="D483">
        <v>131227</v>
      </c>
      <c r="E483" t="s">
        <v>497</v>
      </c>
      <c r="F483">
        <v>34203085</v>
      </c>
      <c r="G483">
        <v>1.83</v>
      </c>
      <c r="H483">
        <v>57.675459122243872</v>
      </c>
      <c r="I483">
        <v>-34.407339930371414</v>
      </c>
      <c r="J483">
        <v>1.8610154407052661</v>
      </c>
      <c r="K483">
        <v>-53.972132940261844</v>
      </c>
      <c r="L483">
        <v>56.769892785419245</v>
      </c>
      <c r="M483">
        <v>29.722499847412109</v>
      </c>
      <c r="N483">
        <v>0.99273125012715657</v>
      </c>
      <c r="O483">
        <v>0.9329846751933194</v>
      </c>
      <c r="P483">
        <v>0.92620304295414313</v>
      </c>
      <c r="Q483">
        <v>0.99333697928322695</v>
      </c>
      <c r="R483">
        <v>0.96533690096206171</v>
      </c>
      <c r="S483">
        <v>0.95890484119228603</v>
      </c>
      <c r="T483">
        <v>0.92620304295414313</v>
      </c>
      <c r="U483">
        <v>0.95890484119228603</v>
      </c>
      <c r="V483">
        <v>406.790663</v>
      </c>
      <c r="W483">
        <v>255.106009</v>
      </c>
      <c r="X483">
        <v>262.000766</v>
      </c>
      <c r="Y483">
        <v>74463.375599999999</v>
      </c>
      <c r="Z483" s="226">
        <v>3.1620646124</v>
      </c>
      <c r="AA483" s="226">
        <v>3.0967157506</v>
      </c>
      <c r="AB483" s="226" t="s">
        <v>444</v>
      </c>
      <c r="AC483" s="226" t="s">
        <v>445</v>
      </c>
      <c r="AD483" s="226">
        <v>3.4961333470999998</v>
      </c>
    </row>
    <row r="484" spans="1:30" x14ac:dyDescent="0.25">
      <c r="A484">
        <v>161604</v>
      </c>
      <c r="B484">
        <v>20031000</v>
      </c>
      <c r="C484" t="s">
        <v>500</v>
      </c>
      <c r="D484">
        <v>131226</v>
      </c>
      <c r="E484" t="s">
        <v>501</v>
      </c>
      <c r="F484">
        <v>34203085</v>
      </c>
      <c r="G484">
        <v>1.83</v>
      </c>
      <c r="H484">
        <v>50.856170467247082</v>
      </c>
      <c r="I484">
        <v>-17.540768510922028</v>
      </c>
      <c r="J484">
        <v>14.290644545155015</v>
      </c>
      <c r="K484">
        <v>-47.749300887648985</v>
      </c>
      <c r="L484">
        <v>45.434741448412424</v>
      </c>
      <c r="M484">
        <v>10.050000190734863</v>
      </c>
      <c r="N484">
        <v>1</v>
      </c>
      <c r="O484">
        <v>0.9329846751933194</v>
      </c>
      <c r="P484">
        <v>0.9329846751933194</v>
      </c>
      <c r="Q484">
        <v>1</v>
      </c>
      <c r="R484">
        <v>0.96533690096206171</v>
      </c>
      <c r="S484">
        <v>0.96533690096206171</v>
      </c>
      <c r="T484">
        <v>0.9329846751933194</v>
      </c>
      <c r="U484">
        <v>0.96533690096206171</v>
      </c>
      <c r="V484">
        <v>406.790663</v>
      </c>
      <c r="W484">
        <v>255.106009</v>
      </c>
      <c r="X484">
        <v>262.000766</v>
      </c>
      <c r="Y484">
        <v>74463.375599999999</v>
      </c>
      <c r="Z484" s="226">
        <v>4.2385022861000001</v>
      </c>
      <c r="AA484" s="226">
        <v>3.6800613329999998</v>
      </c>
      <c r="AB484" s="226" t="s">
        <v>444</v>
      </c>
      <c r="AC484" s="226" t="s">
        <v>445</v>
      </c>
      <c r="AD484" s="226">
        <v>4.1192937911999996</v>
      </c>
    </row>
    <row r="485" spans="1:30" x14ac:dyDescent="0.25">
      <c r="A485">
        <v>164715</v>
      </c>
      <c r="B485">
        <v>20032000</v>
      </c>
      <c r="C485" t="s">
        <v>498</v>
      </c>
      <c r="D485">
        <v>131237</v>
      </c>
      <c r="E485" t="s">
        <v>499</v>
      </c>
      <c r="F485">
        <v>34203085</v>
      </c>
      <c r="G485">
        <v>1.83</v>
      </c>
      <c r="H485">
        <v>32.486445290794585</v>
      </c>
      <c r="I485">
        <v>-26.314073238566962</v>
      </c>
      <c r="J485">
        <v>-3.2069417098213839</v>
      </c>
      <c r="K485">
        <v>-29.527585250249317</v>
      </c>
      <c r="L485">
        <v>34.210343647575947</v>
      </c>
      <c r="M485">
        <v>57.904998779296875</v>
      </c>
      <c r="N485">
        <v>0.96924583435058598</v>
      </c>
      <c r="O485">
        <v>0.9329846751933194</v>
      </c>
      <c r="P485">
        <v>0.90429150994405927</v>
      </c>
      <c r="Q485">
        <v>0.97180868148803712</v>
      </c>
      <c r="R485">
        <v>0.96533690096206171</v>
      </c>
      <c r="S485">
        <v>0.93812278091568901</v>
      </c>
      <c r="T485">
        <v>0.90429150994405927</v>
      </c>
      <c r="U485">
        <v>0.93812278091568901</v>
      </c>
      <c r="V485">
        <v>406.790663</v>
      </c>
      <c r="W485">
        <v>255.106009</v>
      </c>
      <c r="X485">
        <v>262.000766</v>
      </c>
      <c r="Y485">
        <v>74463.375599999999</v>
      </c>
      <c r="Z485" s="226">
        <v>5.7432879497</v>
      </c>
      <c r="AA485" s="226">
        <v>6.1011215912000001</v>
      </c>
      <c r="AB485" s="226" t="s">
        <v>444</v>
      </c>
      <c r="AC485" s="226">
        <v>72.878819676000006</v>
      </c>
      <c r="AD485" s="226">
        <v>7.0238551945000003</v>
      </c>
    </row>
    <row r="486" spans="1:30" x14ac:dyDescent="0.25">
      <c r="A486">
        <v>166813</v>
      </c>
      <c r="B486">
        <v>20033000</v>
      </c>
      <c r="C486" t="s">
        <v>502</v>
      </c>
      <c r="D486">
        <v>131245</v>
      </c>
      <c r="E486" t="s">
        <v>503</v>
      </c>
      <c r="F486">
        <v>34203085</v>
      </c>
      <c r="G486">
        <v>1.83</v>
      </c>
      <c r="H486">
        <v>55.203074900145168</v>
      </c>
      <c r="I486">
        <v>-34.525867093170234</v>
      </c>
      <c r="J486">
        <v>2.6950978019251308</v>
      </c>
      <c r="K486">
        <v>-51.677579616657006</v>
      </c>
      <c r="L486">
        <v>53.906728238089954</v>
      </c>
      <c r="M486">
        <v>28.762500762939453</v>
      </c>
      <c r="N486">
        <v>0.99353124936421722</v>
      </c>
      <c r="O486">
        <v>0.9329846751933194</v>
      </c>
      <c r="P486">
        <v>0.92694942998248697</v>
      </c>
      <c r="Q486">
        <v>0.99407031191719908</v>
      </c>
      <c r="R486">
        <v>0.96533690096206171</v>
      </c>
      <c r="S486">
        <v>0.95961275424453896</v>
      </c>
      <c r="T486">
        <v>0.92694942998248697</v>
      </c>
      <c r="U486">
        <v>0.95961275424453896</v>
      </c>
      <c r="V486">
        <v>406.790663</v>
      </c>
      <c r="W486">
        <v>255.106009</v>
      </c>
      <c r="X486">
        <v>262.000766</v>
      </c>
      <c r="Y486">
        <v>74463.375599999999</v>
      </c>
      <c r="Z486" s="226">
        <v>3.3866577950000001</v>
      </c>
      <c r="AA486" s="226">
        <v>3.2836448885</v>
      </c>
      <c r="AB486" s="226" t="s">
        <v>444</v>
      </c>
      <c r="AC486" s="226" t="s">
        <v>445</v>
      </c>
      <c r="AD486" s="226">
        <v>3.6995517689000001</v>
      </c>
    </row>
    <row r="487" spans="1:30" x14ac:dyDescent="0.25">
      <c r="A487">
        <v>168911</v>
      </c>
      <c r="B487">
        <v>20034000</v>
      </c>
      <c r="C487" t="s">
        <v>502</v>
      </c>
      <c r="D487">
        <v>131252</v>
      </c>
      <c r="E487" t="s">
        <v>503</v>
      </c>
      <c r="F487">
        <v>34203085</v>
      </c>
      <c r="G487">
        <v>1.83</v>
      </c>
      <c r="H487">
        <v>50.862349846295068</v>
      </c>
      <c r="I487">
        <v>-24.448021394145535</v>
      </c>
      <c r="J487">
        <v>8.8095508050311651</v>
      </c>
      <c r="K487">
        <v>-47.696301882373739</v>
      </c>
      <c r="L487">
        <v>47.079853510360174</v>
      </c>
      <c r="M487">
        <v>28.762500762939453</v>
      </c>
      <c r="N487">
        <v>0.99353124936421722</v>
      </c>
      <c r="O487">
        <v>0.9329846751933194</v>
      </c>
      <c r="P487">
        <v>0.92694942998248697</v>
      </c>
      <c r="Q487">
        <v>0.99407031191719908</v>
      </c>
      <c r="R487">
        <v>0.96533690096206171</v>
      </c>
      <c r="S487">
        <v>0.95961275424453896</v>
      </c>
      <c r="T487">
        <v>0.92694942998248697</v>
      </c>
      <c r="U487">
        <v>0.95961275424453896</v>
      </c>
      <c r="V487">
        <v>406.790663</v>
      </c>
      <c r="W487">
        <v>255.106009</v>
      </c>
      <c r="X487">
        <v>262.000766</v>
      </c>
      <c r="Y487">
        <v>74463.375599999999</v>
      </c>
      <c r="Z487" s="226">
        <v>4.0227507521000003</v>
      </c>
      <c r="AA487" s="226">
        <v>3.6492222703000001</v>
      </c>
      <c r="AB487" s="226" t="s">
        <v>444</v>
      </c>
      <c r="AC487" s="226" t="s">
        <v>445</v>
      </c>
      <c r="AD487" s="226">
        <v>4.0918299975999997</v>
      </c>
    </row>
    <row r="488" spans="1:30" x14ac:dyDescent="0.25">
      <c r="A488">
        <v>171009</v>
      </c>
      <c r="B488">
        <v>20035000</v>
      </c>
      <c r="C488" t="s">
        <v>502</v>
      </c>
      <c r="D488">
        <v>131259</v>
      </c>
      <c r="E488" t="s">
        <v>503</v>
      </c>
      <c r="F488">
        <v>34203085</v>
      </c>
      <c r="G488">
        <v>1.83</v>
      </c>
      <c r="H488">
        <v>52.943091826496449</v>
      </c>
      <c r="I488">
        <v>-29.91433531810047</v>
      </c>
      <c r="J488">
        <v>5.3246702590290766</v>
      </c>
      <c r="K488">
        <v>-49.587244448741892</v>
      </c>
      <c r="L488">
        <v>50.491956151776961</v>
      </c>
      <c r="M488">
        <v>28.762500762939453</v>
      </c>
      <c r="N488">
        <v>0.99353124936421722</v>
      </c>
      <c r="O488">
        <v>0.9329846751933194</v>
      </c>
      <c r="P488">
        <v>0.92694942998248697</v>
      </c>
      <c r="Q488">
        <v>0.99407031191719908</v>
      </c>
      <c r="R488">
        <v>0.96533690096206171</v>
      </c>
      <c r="S488">
        <v>0.95961275424453896</v>
      </c>
      <c r="T488">
        <v>0.92694942998248697</v>
      </c>
      <c r="U488">
        <v>0.95961275424453896</v>
      </c>
      <c r="V488">
        <v>406.790663</v>
      </c>
      <c r="W488">
        <v>255.106009</v>
      </c>
      <c r="X488">
        <v>262.000766</v>
      </c>
      <c r="Y488">
        <v>74463.375599999999</v>
      </c>
      <c r="Z488" s="226">
        <v>3.6833275565000001</v>
      </c>
      <c r="AA488" s="226">
        <v>3.4665009440999999</v>
      </c>
      <c r="AB488" s="226" t="s">
        <v>444</v>
      </c>
      <c r="AC488" s="226" t="s">
        <v>445</v>
      </c>
      <c r="AD488" s="226">
        <v>3.8976599405000001</v>
      </c>
    </row>
    <row r="489" spans="1:30" x14ac:dyDescent="0.25">
      <c r="A489">
        <v>173107</v>
      </c>
      <c r="B489">
        <v>20036000</v>
      </c>
      <c r="C489" t="s">
        <v>502</v>
      </c>
      <c r="D489">
        <v>131266</v>
      </c>
      <c r="E489" t="s">
        <v>503</v>
      </c>
      <c r="F489">
        <v>34203085</v>
      </c>
      <c r="G489">
        <v>1.83</v>
      </c>
      <c r="H489">
        <v>54.037593561923217</v>
      </c>
      <c r="I489">
        <v>-30.737326578687011</v>
      </c>
      <c r="J489">
        <v>5.2817380262429872</v>
      </c>
      <c r="K489">
        <v>-50.64206212701297</v>
      </c>
      <c r="L489">
        <v>51.600101011324803</v>
      </c>
      <c r="M489">
        <v>28.762500762939453</v>
      </c>
      <c r="N489">
        <v>0.99353124936421722</v>
      </c>
      <c r="O489">
        <v>0.9329846751933194</v>
      </c>
      <c r="P489">
        <v>0.92694942998248697</v>
      </c>
      <c r="Q489">
        <v>0.99407031191719908</v>
      </c>
      <c r="R489">
        <v>0.96533690096206171</v>
      </c>
      <c r="S489">
        <v>0.95961275424453896</v>
      </c>
      <c r="T489">
        <v>0.92694942998248697</v>
      </c>
      <c r="U489">
        <v>0.95961275424453896</v>
      </c>
      <c r="V489">
        <v>406.790663</v>
      </c>
      <c r="W489">
        <v>255.106009</v>
      </c>
      <c r="X489">
        <v>262.000766</v>
      </c>
      <c r="Y489">
        <v>74463.375599999999</v>
      </c>
      <c r="Z489" s="226">
        <v>3.5827501302</v>
      </c>
      <c r="AA489" s="226">
        <v>3.3760344242000002</v>
      </c>
      <c r="AB489" s="226" t="s">
        <v>444</v>
      </c>
      <c r="AC489" s="226" t="s">
        <v>445</v>
      </c>
      <c r="AD489" s="226">
        <v>3.7956471457999998</v>
      </c>
    </row>
    <row r="490" spans="1:30" x14ac:dyDescent="0.25">
      <c r="A490">
        <v>175205</v>
      </c>
      <c r="B490">
        <v>20091000</v>
      </c>
      <c r="C490" t="s">
        <v>502</v>
      </c>
      <c r="D490">
        <v>131316</v>
      </c>
      <c r="E490" t="s">
        <v>503</v>
      </c>
      <c r="F490">
        <v>34203085</v>
      </c>
      <c r="G490">
        <v>1.83</v>
      </c>
      <c r="H490">
        <v>48.805828632639589</v>
      </c>
      <c r="I490">
        <v>-27.718204994295355</v>
      </c>
      <c r="J490">
        <v>4.5000171636326716</v>
      </c>
      <c r="K490">
        <v>-46.171581565253774</v>
      </c>
      <c r="L490">
        <v>46.718655903038751</v>
      </c>
      <c r="M490">
        <v>28.762500762939453</v>
      </c>
      <c r="N490">
        <v>0.99353124936421722</v>
      </c>
      <c r="O490">
        <v>0.9329846751933194</v>
      </c>
      <c r="P490">
        <v>0.92694942998248697</v>
      </c>
      <c r="Q490">
        <v>0.99407031191719908</v>
      </c>
      <c r="R490">
        <v>0.96533690096206171</v>
      </c>
      <c r="S490">
        <v>0.95961275424453896</v>
      </c>
      <c r="T490">
        <v>0.92694942998248697</v>
      </c>
      <c r="U490">
        <v>0.95961275424453896</v>
      </c>
      <c r="V490">
        <v>406.790663</v>
      </c>
      <c r="W490">
        <v>255.106009</v>
      </c>
      <c r="X490">
        <v>262.000766</v>
      </c>
      <c r="Y490">
        <v>74463.375599999999</v>
      </c>
      <c r="Z490" s="226">
        <v>4.0615833237999999</v>
      </c>
      <c r="AA490" s="226">
        <v>3.8451255978000001</v>
      </c>
      <c r="AB490" s="226" t="s">
        <v>444</v>
      </c>
      <c r="AC490" s="226" t="s">
        <v>445</v>
      </c>
      <c r="AD490" s="226">
        <v>4.2599770782000004</v>
      </c>
    </row>
    <row r="491" spans="1:30" x14ac:dyDescent="0.25">
      <c r="A491">
        <v>178387</v>
      </c>
      <c r="B491">
        <v>20092000</v>
      </c>
      <c r="C491" t="s">
        <v>500</v>
      </c>
      <c r="D491">
        <v>131323</v>
      </c>
      <c r="E491" t="s">
        <v>501</v>
      </c>
      <c r="F491">
        <v>34203085</v>
      </c>
      <c r="G491">
        <v>1.83</v>
      </c>
      <c r="H491">
        <v>51.976094668505837</v>
      </c>
      <c r="I491">
        <v>-13.882176609295502</v>
      </c>
      <c r="J491">
        <v>18.358114081555104</v>
      </c>
      <c r="K491">
        <v>-48.659424250009607</v>
      </c>
      <c r="L491">
        <v>45.661851836980773</v>
      </c>
      <c r="M491">
        <v>10.050000190734863</v>
      </c>
      <c r="N491">
        <v>1</v>
      </c>
      <c r="O491">
        <v>0.9329846751933194</v>
      </c>
      <c r="P491">
        <v>0.9329846751933194</v>
      </c>
      <c r="Q491">
        <v>1</v>
      </c>
      <c r="R491">
        <v>0.96533690096206171</v>
      </c>
      <c r="S491">
        <v>0.96533690096206171</v>
      </c>
      <c r="T491">
        <v>0.9329846751933194</v>
      </c>
      <c r="U491">
        <v>0.96533690096206171</v>
      </c>
      <c r="V491">
        <v>406.790663</v>
      </c>
      <c r="W491">
        <v>255.106009</v>
      </c>
      <c r="X491">
        <v>262.000766</v>
      </c>
      <c r="Y491">
        <v>74463.375599999999</v>
      </c>
      <c r="Z491" s="226">
        <v>4.2124473137000003</v>
      </c>
      <c r="AA491" s="226">
        <v>3.5792204756000001</v>
      </c>
      <c r="AB491" s="226" t="s">
        <v>444</v>
      </c>
      <c r="AC491" s="226" t="s">
        <v>445</v>
      </c>
      <c r="AD491" s="226">
        <v>4.023542784</v>
      </c>
    </row>
    <row r="492" spans="1:30" x14ac:dyDescent="0.25">
      <c r="A492">
        <v>178388</v>
      </c>
      <c r="B492">
        <v>20092000</v>
      </c>
      <c r="C492" t="s">
        <v>496</v>
      </c>
      <c r="D492">
        <v>131324</v>
      </c>
      <c r="E492" t="s">
        <v>497</v>
      </c>
      <c r="F492">
        <v>34203085</v>
      </c>
      <c r="G492">
        <v>1.83</v>
      </c>
      <c r="H492">
        <v>58.798945906529191</v>
      </c>
      <c r="I492">
        <v>-30.787608947809886</v>
      </c>
      <c r="J492">
        <v>5.9249229152122753</v>
      </c>
      <c r="K492">
        <v>-54.843394862423978</v>
      </c>
      <c r="L492">
        <v>56.074721461802234</v>
      </c>
      <c r="M492">
        <v>29.722499847412109</v>
      </c>
      <c r="N492">
        <v>0.99273125012715657</v>
      </c>
      <c r="O492">
        <v>0.9329846751933194</v>
      </c>
      <c r="P492">
        <v>0.92620304295414313</v>
      </c>
      <c r="Q492">
        <v>0.99333697928322695</v>
      </c>
      <c r="R492">
        <v>0.96533690096206171</v>
      </c>
      <c r="S492">
        <v>0.95890484119228603</v>
      </c>
      <c r="T492">
        <v>0.92620304295414313</v>
      </c>
      <c r="U492">
        <v>0.95890484119228603</v>
      </c>
      <c r="V492">
        <v>406.790663</v>
      </c>
      <c r="W492">
        <v>255.106009</v>
      </c>
      <c r="X492">
        <v>262.000766</v>
      </c>
      <c r="Y492">
        <v>74463.375599999999</v>
      </c>
      <c r="Z492" s="226">
        <v>3.2136626923999998</v>
      </c>
      <c r="AA492" s="226">
        <v>3.0184387351000002</v>
      </c>
      <c r="AB492" s="226" t="s">
        <v>444</v>
      </c>
      <c r="AC492" s="226" t="s">
        <v>445</v>
      </c>
      <c r="AD492" s="226">
        <v>3.4247061534999998</v>
      </c>
    </row>
    <row r="493" spans="1:30" x14ac:dyDescent="0.25">
      <c r="A493">
        <v>183651</v>
      </c>
      <c r="B493">
        <v>21001000</v>
      </c>
      <c r="C493" t="s">
        <v>502</v>
      </c>
      <c r="D493">
        <v>131343</v>
      </c>
      <c r="E493" t="s">
        <v>503</v>
      </c>
      <c r="F493">
        <v>34203085</v>
      </c>
      <c r="G493">
        <v>1.83</v>
      </c>
      <c r="H493">
        <v>52.546902345772622</v>
      </c>
      <c r="I493">
        <v>-32.194341251952324</v>
      </c>
      <c r="J493">
        <v>2.2168527091901611</v>
      </c>
      <c r="K493">
        <v>-49.572075557472814</v>
      </c>
      <c r="L493">
        <v>51.474300838978465</v>
      </c>
      <c r="M493">
        <v>28.762500762939453</v>
      </c>
      <c r="N493">
        <v>0.99353124936421722</v>
      </c>
      <c r="O493">
        <v>0.9329846751933194</v>
      </c>
      <c r="P493">
        <v>0.92694942998248697</v>
      </c>
      <c r="Q493">
        <v>0.99407031191719908</v>
      </c>
      <c r="R493">
        <v>0.96533690096206171</v>
      </c>
      <c r="S493">
        <v>0.95961275424453896</v>
      </c>
      <c r="T493">
        <v>0.92694942998248697</v>
      </c>
      <c r="U493">
        <v>0.95961275424453896</v>
      </c>
      <c r="V493">
        <v>406.790663</v>
      </c>
      <c r="W493">
        <v>255.106009</v>
      </c>
      <c r="X493">
        <v>262.000766</v>
      </c>
      <c r="Y493">
        <v>74463.375599999999</v>
      </c>
      <c r="Z493" s="226">
        <v>3.5939501027</v>
      </c>
      <c r="AA493" s="226">
        <v>3.5001771574</v>
      </c>
      <c r="AB493" s="226" t="s">
        <v>444</v>
      </c>
      <c r="AC493" s="226" t="s">
        <v>445</v>
      </c>
      <c r="AD493" s="226">
        <v>3.8991586083000001</v>
      </c>
    </row>
    <row r="494" spans="1:30" x14ac:dyDescent="0.25">
      <c r="A494">
        <v>183652</v>
      </c>
      <c r="B494">
        <v>21001000</v>
      </c>
      <c r="C494" t="s">
        <v>496</v>
      </c>
      <c r="D494">
        <v>131342</v>
      </c>
      <c r="E494" t="s">
        <v>497</v>
      </c>
      <c r="F494">
        <v>34203085</v>
      </c>
      <c r="G494">
        <v>1.83</v>
      </c>
      <c r="H494">
        <v>62.406998241173284</v>
      </c>
      <c r="I494">
        <v>-32.167919548983917</v>
      </c>
      <c r="J494">
        <v>8.1253768997354907</v>
      </c>
      <c r="K494">
        <v>-58.617487009174098</v>
      </c>
      <c r="L494">
        <v>58.767914199296321</v>
      </c>
      <c r="M494">
        <v>29.722499847412109</v>
      </c>
      <c r="N494">
        <v>0.99273125012715657</v>
      </c>
      <c r="O494">
        <v>0.9329846751933194</v>
      </c>
      <c r="P494">
        <v>0.92620304295414313</v>
      </c>
      <c r="Q494">
        <v>0.99333697928322695</v>
      </c>
      <c r="R494">
        <v>0.96533690096206171</v>
      </c>
      <c r="S494">
        <v>0.95890484119228603</v>
      </c>
      <c r="T494">
        <v>0.92620304295414313</v>
      </c>
      <c r="U494">
        <v>0.95890484119228603</v>
      </c>
      <c r="V494">
        <v>406.790663</v>
      </c>
      <c r="W494">
        <v>255.106009</v>
      </c>
      <c r="X494">
        <v>262.000766</v>
      </c>
      <c r="Y494">
        <v>74463.375599999999</v>
      </c>
      <c r="Z494" s="226">
        <v>3.0205606244999998</v>
      </c>
      <c r="AA494" s="226">
        <v>2.7861132319999999</v>
      </c>
      <c r="AB494" s="226" t="s">
        <v>444</v>
      </c>
      <c r="AC494" s="226" t="s">
        <v>445</v>
      </c>
      <c r="AD494" s="226">
        <v>3.1398210517999998</v>
      </c>
    </row>
    <row r="495" spans="1:30" x14ac:dyDescent="0.25">
      <c r="A495">
        <v>183653</v>
      </c>
      <c r="B495">
        <v>21001000</v>
      </c>
      <c r="C495" t="s">
        <v>500</v>
      </c>
      <c r="D495">
        <v>131341</v>
      </c>
      <c r="E495" t="s">
        <v>501</v>
      </c>
      <c r="F495">
        <v>34203085</v>
      </c>
      <c r="G495">
        <v>1.83</v>
      </c>
      <c r="H495">
        <v>55.588293558198771</v>
      </c>
      <c r="I495">
        <v>-15.244065940948342</v>
      </c>
      <c r="J495">
        <v>20.554418875460978</v>
      </c>
      <c r="K495">
        <v>-52.451933467311953</v>
      </c>
      <c r="L495">
        <v>48.685159457587723</v>
      </c>
      <c r="M495">
        <v>10.050000190734863</v>
      </c>
      <c r="N495">
        <v>1</v>
      </c>
      <c r="O495">
        <v>0.9329846751933194</v>
      </c>
      <c r="P495">
        <v>0.9329846751933194</v>
      </c>
      <c r="Q495">
        <v>1</v>
      </c>
      <c r="R495">
        <v>0.96533690096206171</v>
      </c>
      <c r="S495">
        <v>0.96533690096206171</v>
      </c>
      <c r="T495">
        <v>0.9329846751933194</v>
      </c>
      <c r="U495">
        <v>0.96533690096206171</v>
      </c>
      <c r="V495">
        <v>406.790663</v>
      </c>
      <c r="W495">
        <v>255.106009</v>
      </c>
      <c r="X495">
        <v>262.000766</v>
      </c>
      <c r="Y495">
        <v>74463.375599999999</v>
      </c>
      <c r="Z495" s="226">
        <v>3.8887587018000001</v>
      </c>
      <c r="AA495" s="226">
        <v>3.281656833</v>
      </c>
      <c r="AB495" s="226" t="s">
        <v>444</v>
      </c>
      <c r="AC495" s="226" t="s">
        <v>445</v>
      </c>
      <c r="AD495" s="226">
        <v>3.6603181885999998</v>
      </c>
    </row>
    <row r="496" spans="1:30" x14ac:dyDescent="0.25">
      <c r="A496">
        <v>188861</v>
      </c>
      <c r="B496">
        <v>21002000</v>
      </c>
      <c r="C496" t="s">
        <v>500</v>
      </c>
      <c r="D496">
        <v>131351</v>
      </c>
      <c r="E496" t="s">
        <v>501</v>
      </c>
      <c r="F496">
        <v>34203085</v>
      </c>
      <c r="G496">
        <v>1.83</v>
      </c>
      <c r="H496">
        <v>52.408608123943011</v>
      </c>
      <c r="I496">
        <v>-12.171269147736925</v>
      </c>
      <c r="J496">
        <v>21.194527003371608</v>
      </c>
      <c r="K496">
        <v>-49.401917479943819</v>
      </c>
      <c r="L496">
        <v>45.667433238608417</v>
      </c>
      <c r="M496">
        <v>10.050000190734863</v>
      </c>
      <c r="N496">
        <v>1</v>
      </c>
      <c r="O496">
        <v>0.9329846751933194</v>
      </c>
      <c r="P496">
        <v>0.9329846751933194</v>
      </c>
      <c r="Q496">
        <v>1</v>
      </c>
      <c r="R496">
        <v>0.96533690096206171</v>
      </c>
      <c r="S496">
        <v>0.96533690096206171</v>
      </c>
      <c r="T496">
        <v>0.9329846751933194</v>
      </c>
      <c r="U496">
        <v>0.96533690096206171</v>
      </c>
      <c r="V496">
        <v>406.790663</v>
      </c>
      <c r="W496">
        <v>255.106009</v>
      </c>
      <c r="X496">
        <v>262.000766</v>
      </c>
      <c r="Y496">
        <v>74463.375599999999</v>
      </c>
      <c r="Z496" s="226">
        <v>4.2118102565999997</v>
      </c>
      <c r="AA496" s="226">
        <v>3.5414294610999999</v>
      </c>
      <c r="AB496" s="226" t="s">
        <v>444</v>
      </c>
      <c r="AC496" s="226" t="s">
        <v>445</v>
      </c>
      <c r="AD496" s="226">
        <v>3.9480407246999998</v>
      </c>
    </row>
    <row r="497" spans="1:30" x14ac:dyDescent="0.25">
      <c r="A497">
        <v>188862</v>
      </c>
      <c r="B497">
        <v>21002000</v>
      </c>
      <c r="C497" t="s">
        <v>496</v>
      </c>
      <c r="D497">
        <v>131352</v>
      </c>
      <c r="E497" t="s">
        <v>497</v>
      </c>
      <c r="F497">
        <v>34203085</v>
      </c>
      <c r="G497">
        <v>1.83</v>
      </c>
      <c r="H497">
        <v>59.225963383852211</v>
      </c>
      <c r="I497">
        <v>-29.097251301967447</v>
      </c>
      <c r="J497">
        <v>8.7668307728759451</v>
      </c>
      <c r="K497">
        <v>-55.565339318909039</v>
      </c>
      <c r="L497">
        <v>55.367154937657801</v>
      </c>
      <c r="M497">
        <v>29.722499847412109</v>
      </c>
      <c r="N497">
        <v>0.99273125012715657</v>
      </c>
      <c r="O497">
        <v>0.9329846751933194</v>
      </c>
      <c r="P497">
        <v>0.92620304295414313</v>
      </c>
      <c r="Q497">
        <v>0.99333697928322695</v>
      </c>
      <c r="R497">
        <v>0.96533690096206171</v>
      </c>
      <c r="S497">
        <v>0.95890484119228603</v>
      </c>
      <c r="T497">
        <v>0.92620304295414313</v>
      </c>
      <c r="U497">
        <v>0.95890484119228603</v>
      </c>
      <c r="V497">
        <v>406.790663</v>
      </c>
      <c r="W497">
        <v>255.106009</v>
      </c>
      <c r="X497">
        <v>262.000766</v>
      </c>
      <c r="Y497">
        <v>74463.375599999999</v>
      </c>
      <c r="Z497" s="226">
        <v>3.2675113444999999</v>
      </c>
      <c r="AA497" s="226">
        <v>2.9894659084000001</v>
      </c>
      <c r="AB497" s="226" t="s">
        <v>444</v>
      </c>
      <c r="AC497" s="226" t="s">
        <v>445</v>
      </c>
      <c r="AD497" s="226">
        <v>3.3672172203000001</v>
      </c>
    </row>
    <row r="498" spans="1:30" x14ac:dyDescent="0.25">
      <c r="A498">
        <v>194141</v>
      </c>
      <c r="B498">
        <v>26001000</v>
      </c>
      <c r="C498" t="s">
        <v>502</v>
      </c>
      <c r="D498">
        <v>131371</v>
      </c>
      <c r="E498" t="s">
        <v>503</v>
      </c>
      <c r="F498">
        <v>34203085</v>
      </c>
      <c r="G498">
        <v>1.83</v>
      </c>
      <c r="H498">
        <v>52.464977860860145</v>
      </c>
      <c r="I498">
        <v>-31.865588052970981</v>
      </c>
      <c r="J498">
        <v>2.4927494369363412</v>
      </c>
      <c r="K498">
        <v>-49.504024527970031</v>
      </c>
      <c r="L498">
        <v>51.264085041554033</v>
      </c>
      <c r="M498">
        <v>28.762500762939453</v>
      </c>
      <c r="N498">
        <v>0.99353124936421722</v>
      </c>
      <c r="O498">
        <v>0.9329846751933194</v>
      </c>
      <c r="P498">
        <v>0.92694942998248697</v>
      </c>
      <c r="Q498">
        <v>0.99407031191719908</v>
      </c>
      <c r="R498">
        <v>0.96533690096206171</v>
      </c>
      <c r="S498">
        <v>0.95961275424453896</v>
      </c>
      <c r="T498">
        <v>0.92694942998248697</v>
      </c>
      <c r="U498">
        <v>0.95961275424453896</v>
      </c>
      <c r="V498">
        <v>406.790663</v>
      </c>
      <c r="W498">
        <v>255.106009</v>
      </c>
      <c r="X498">
        <v>262.000766</v>
      </c>
      <c r="Y498">
        <v>74463.375599999999</v>
      </c>
      <c r="Z498" s="226">
        <v>3.6127882597999998</v>
      </c>
      <c r="AA498" s="226">
        <v>3.5072042202000002</v>
      </c>
      <c r="AB498" s="226" t="s">
        <v>444</v>
      </c>
      <c r="AC498" s="226" t="s">
        <v>445</v>
      </c>
      <c r="AD498" s="226">
        <v>3.9058932685999999</v>
      </c>
    </row>
    <row r="499" spans="1:30" x14ac:dyDescent="0.25">
      <c r="A499">
        <v>194142</v>
      </c>
      <c r="B499">
        <v>26001000</v>
      </c>
      <c r="C499" t="s">
        <v>496</v>
      </c>
      <c r="D499">
        <v>131370</v>
      </c>
      <c r="E499" t="s">
        <v>497</v>
      </c>
      <c r="F499">
        <v>34203085</v>
      </c>
      <c r="G499">
        <v>1.83</v>
      </c>
      <c r="H499">
        <v>62.323529668925559</v>
      </c>
      <c r="I499">
        <v>-31.845240286441886</v>
      </c>
      <c r="J499">
        <v>8.4028142975481863</v>
      </c>
      <c r="K499">
        <v>-58.543358625963286</v>
      </c>
      <c r="L499">
        <v>58.57667554538596</v>
      </c>
      <c r="M499">
        <v>29.722499847412109</v>
      </c>
      <c r="N499">
        <v>0.99273125012715657</v>
      </c>
      <c r="O499">
        <v>0.9329846751933194</v>
      </c>
      <c r="P499">
        <v>0.92620304295414313</v>
      </c>
      <c r="Q499">
        <v>0.99333697928322695</v>
      </c>
      <c r="R499">
        <v>0.96533690096206171</v>
      </c>
      <c r="S499">
        <v>0.95890484119228603</v>
      </c>
      <c r="T499">
        <v>0.92620304295414313</v>
      </c>
      <c r="U499">
        <v>0.95890484119228603</v>
      </c>
      <c r="V499">
        <v>406.790663</v>
      </c>
      <c r="W499">
        <v>255.106009</v>
      </c>
      <c r="X499">
        <v>262.000766</v>
      </c>
      <c r="Y499">
        <v>74463.375599999999</v>
      </c>
      <c r="Z499" s="226">
        <v>3.0336867808000001</v>
      </c>
      <c r="AA499" s="226">
        <v>2.7911838925999999</v>
      </c>
      <c r="AB499" s="226" t="s">
        <v>444</v>
      </c>
      <c r="AC499" s="226" t="s">
        <v>445</v>
      </c>
      <c r="AD499" s="226">
        <v>3.1450629486000001</v>
      </c>
    </row>
    <row r="500" spans="1:30" x14ac:dyDescent="0.25">
      <c r="A500">
        <v>194143</v>
      </c>
      <c r="B500">
        <v>26001000</v>
      </c>
      <c r="C500" t="s">
        <v>500</v>
      </c>
      <c r="D500">
        <v>131369</v>
      </c>
      <c r="E500" t="s">
        <v>501</v>
      </c>
      <c r="F500">
        <v>34203085</v>
      </c>
      <c r="G500">
        <v>1.83</v>
      </c>
      <c r="H500">
        <v>55.503229619847367</v>
      </c>
      <c r="I500">
        <v>-14.925413397558673</v>
      </c>
      <c r="J500">
        <v>20.833451378810608</v>
      </c>
      <c r="K500">
        <v>-52.37377862551552</v>
      </c>
      <c r="L500">
        <v>48.565420276638683</v>
      </c>
      <c r="M500">
        <v>10.050000190734863</v>
      </c>
      <c r="N500">
        <v>1</v>
      </c>
      <c r="O500">
        <v>0.9329846751933194</v>
      </c>
      <c r="P500">
        <v>0.9329846751933194</v>
      </c>
      <c r="Q500">
        <v>1</v>
      </c>
      <c r="R500">
        <v>0.96533690096206171</v>
      </c>
      <c r="S500">
        <v>0.96533690096206171</v>
      </c>
      <c r="T500">
        <v>0.9329846751933194</v>
      </c>
      <c r="U500">
        <v>0.96533690096206171</v>
      </c>
      <c r="V500">
        <v>406.790663</v>
      </c>
      <c r="W500">
        <v>255.106009</v>
      </c>
      <c r="X500">
        <v>262.000766</v>
      </c>
      <c r="Y500">
        <v>74463.375599999999</v>
      </c>
      <c r="Z500" s="226">
        <v>3.9008120508999999</v>
      </c>
      <c r="AA500" s="226">
        <v>3.2882188762000002</v>
      </c>
      <c r="AB500" s="226" t="s">
        <v>444</v>
      </c>
      <c r="AC500" s="226" t="s">
        <v>445</v>
      </c>
      <c r="AD500" s="226">
        <v>3.6672725546999998</v>
      </c>
    </row>
    <row r="501" spans="1:30" x14ac:dyDescent="0.25">
      <c r="A501">
        <v>199351</v>
      </c>
      <c r="B501">
        <v>26002000</v>
      </c>
      <c r="C501" t="s">
        <v>496</v>
      </c>
      <c r="D501">
        <v>131380</v>
      </c>
      <c r="E501" t="s">
        <v>497</v>
      </c>
      <c r="F501">
        <v>34203085</v>
      </c>
      <c r="G501">
        <v>1.83</v>
      </c>
      <c r="H501">
        <v>58.985442390971386</v>
      </c>
      <c r="I501">
        <v>-28.766721754482329</v>
      </c>
      <c r="J501">
        <v>8.9681399799843167</v>
      </c>
      <c r="K501">
        <v>-55.342235786012765</v>
      </c>
      <c r="L501">
        <v>55.05348938444525</v>
      </c>
      <c r="M501">
        <v>29.722499847412109</v>
      </c>
      <c r="N501">
        <v>0.99273125012715657</v>
      </c>
      <c r="O501">
        <v>0.9329846751933194</v>
      </c>
      <c r="P501">
        <v>0.92620304295414313</v>
      </c>
      <c r="Q501">
        <v>0.99333697928322695</v>
      </c>
      <c r="R501">
        <v>0.96533690096206171</v>
      </c>
      <c r="S501">
        <v>0.95890484119228603</v>
      </c>
      <c r="T501">
        <v>0.92620304295414313</v>
      </c>
      <c r="U501">
        <v>0.95890484119228603</v>
      </c>
      <c r="V501">
        <v>406.790663</v>
      </c>
      <c r="W501">
        <v>255.106009</v>
      </c>
      <c r="X501">
        <v>262.000766</v>
      </c>
      <c r="Y501">
        <v>74463.375599999999</v>
      </c>
      <c r="Z501" s="226">
        <v>3.2918253585000001</v>
      </c>
      <c r="AA501" s="226">
        <v>3.0057334867000001</v>
      </c>
      <c r="AB501" s="226" t="s">
        <v>444</v>
      </c>
      <c r="AC501" s="226" t="s">
        <v>445</v>
      </c>
      <c r="AD501" s="226">
        <v>3.3848229707000002</v>
      </c>
    </row>
    <row r="502" spans="1:30" x14ac:dyDescent="0.25">
      <c r="A502">
        <v>199352</v>
      </c>
      <c r="B502">
        <v>26002000</v>
      </c>
      <c r="C502" t="s">
        <v>500</v>
      </c>
      <c r="D502">
        <v>131379</v>
      </c>
      <c r="E502" t="s">
        <v>501</v>
      </c>
      <c r="F502">
        <v>34203085</v>
      </c>
      <c r="G502">
        <v>1.83</v>
      </c>
      <c r="H502">
        <v>52.165345280050516</v>
      </c>
      <c r="I502">
        <v>-11.84579273487128</v>
      </c>
      <c r="J502">
        <v>21.398574123089425</v>
      </c>
      <c r="K502">
        <v>-49.173757916292836</v>
      </c>
      <c r="L502">
        <v>45.423195673334988</v>
      </c>
      <c r="M502">
        <v>10.050000190734863</v>
      </c>
      <c r="N502">
        <v>1</v>
      </c>
      <c r="O502">
        <v>0.9329846751933194</v>
      </c>
      <c r="P502">
        <v>0.9329846751933194</v>
      </c>
      <c r="Q502">
        <v>1</v>
      </c>
      <c r="R502">
        <v>0.96533690096206171</v>
      </c>
      <c r="S502">
        <v>0.96533690096206171</v>
      </c>
      <c r="T502">
        <v>0.9329846751933194</v>
      </c>
      <c r="U502">
        <v>0.96533690096206171</v>
      </c>
      <c r="V502">
        <v>406.790663</v>
      </c>
      <c r="W502">
        <v>255.106009</v>
      </c>
      <c r="X502">
        <v>262.000766</v>
      </c>
      <c r="Y502">
        <v>74463.375599999999</v>
      </c>
      <c r="Z502" s="226">
        <v>4.2398338210000004</v>
      </c>
      <c r="AA502" s="226">
        <v>3.5626075254999998</v>
      </c>
      <c r="AB502" s="226" t="s">
        <v>444</v>
      </c>
      <c r="AC502" s="226" t="s">
        <v>445</v>
      </c>
      <c r="AD502" s="226">
        <v>3.9709989621999999</v>
      </c>
    </row>
    <row r="503" spans="1:30" x14ac:dyDescent="0.25">
      <c r="A503">
        <v>202463</v>
      </c>
      <c r="B503">
        <v>20050006</v>
      </c>
      <c r="C503" t="s">
        <v>500</v>
      </c>
      <c r="D503">
        <v>131271</v>
      </c>
      <c r="E503" t="s">
        <v>501</v>
      </c>
      <c r="F503">
        <v>34203085</v>
      </c>
      <c r="G503">
        <v>1.83</v>
      </c>
      <c r="H503">
        <v>56.349037187375878</v>
      </c>
      <c r="I503">
        <v>-17.801743444023973</v>
      </c>
      <c r="J503">
        <v>18.671052138956647</v>
      </c>
      <c r="K503">
        <v>-52.109489238120332</v>
      </c>
      <c r="L503">
        <v>49.717782181350032</v>
      </c>
      <c r="M503">
        <v>10.050000190734863</v>
      </c>
      <c r="N503">
        <v>1</v>
      </c>
      <c r="O503">
        <v>0.9329846751933194</v>
      </c>
      <c r="P503">
        <v>0.9329846751933194</v>
      </c>
      <c r="Q503">
        <v>1</v>
      </c>
      <c r="R503">
        <v>0.96533690096206171</v>
      </c>
      <c r="S503">
        <v>0.96533690096206171</v>
      </c>
      <c r="T503">
        <v>0.9329846751933194</v>
      </c>
      <c r="U503">
        <v>0.96533690096206171</v>
      </c>
      <c r="V503">
        <v>406.790663</v>
      </c>
      <c r="W503">
        <v>255.106009</v>
      </c>
      <c r="X503">
        <v>262.000766</v>
      </c>
      <c r="Y503">
        <v>74463.375599999999</v>
      </c>
      <c r="Z503" s="226">
        <v>3.7872207187</v>
      </c>
      <c r="AA503" s="226">
        <v>3.2238520625999998</v>
      </c>
      <c r="AB503" s="226" t="s">
        <v>444</v>
      </c>
      <c r="AC503" s="226" t="s">
        <v>445</v>
      </c>
      <c r="AD503" s="226">
        <v>3.6909440707000001</v>
      </c>
    </row>
    <row r="504" spans="1:30" x14ac:dyDescent="0.25">
      <c r="A504">
        <v>204561</v>
      </c>
      <c r="B504">
        <v>20051006</v>
      </c>
      <c r="C504" t="s">
        <v>500</v>
      </c>
      <c r="D504">
        <v>131276</v>
      </c>
      <c r="E504" t="s">
        <v>501</v>
      </c>
      <c r="F504">
        <v>34203085</v>
      </c>
      <c r="G504">
        <v>1.83</v>
      </c>
      <c r="H504">
        <v>52.268067641087143</v>
      </c>
      <c r="I504">
        <v>-9.4605524186808907</v>
      </c>
      <c r="J504">
        <v>23.963514204554265</v>
      </c>
      <c r="K504">
        <v>-49.552645635202339</v>
      </c>
      <c r="L504">
        <v>45.567872373092747</v>
      </c>
      <c r="M504">
        <v>10.050000190734863</v>
      </c>
      <c r="N504">
        <v>1</v>
      </c>
      <c r="O504">
        <v>0.9329846751933194</v>
      </c>
      <c r="P504">
        <v>0.9329846751933194</v>
      </c>
      <c r="Q504">
        <v>1</v>
      </c>
      <c r="R504">
        <v>0.96533690096206171</v>
      </c>
      <c r="S504">
        <v>0.96533690096206171</v>
      </c>
      <c r="T504">
        <v>0.9329846751933194</v>
      </c>
      <c r="U504">
        <v>0.96533690096206171</v>
      </c>
      <c r="V504">
        <v>406.790663</v>
      </c>
      <c r="W504">
        <v>255.106009</v>
      </c>
      <c r="X504">
        <v>262.000766</v>
      </c>
      <c r="Y504">
        <v>74463.375599999999</v>
      </c>
      <c r="Z504" s="226">
        <v>4.2231974975000002</v>
      </c>
      <c r="AA504" s="226">
        <v>3.5536406393000002</v>
      </c>
      <c r="AB504" s="226" t="s">
        <v>444</v>
      </c>
      <c r="AC504" s="226" t="s">
        <v>445</v>
      </c>
      <c r="AD504" s="226">
        <v>3.9329898823999998</v>
      </c>
    </row>
    <row r="505" spans="1:30" x14ac:dyDescent="0.25">
      <c r="A505">
        <v>206659</v>
      </c>
      <c r="B505">
        <v>20052006</v>
      </c>
      <c r="C505" t="s">
        <v>496</v>
      </c>
      <c r="D505">
        <v>131281</v>
      </c>
      <c r="E505" t="s">
        <v>497</v>
      </c>
      <c r="F505">
        <v>34203085</v>
      </c>
      <c r="G505">
        <v>1.83</v>
      </c>
      <c r="H505">
        <v>59.576747404202578</v>
      </c>
      <c r="I505">
        <v>-21.484945448700167</v>
      </c>
      <c r="J505">
        <v>17.173603497885257</v>
      </c>
      <c r="K505">
        <v>-57.356690974416608</v>
      </c>
      <c r="L505">
        <v>53.115174565590252</v>
      </c>
      <c r="M505">
        <v>29.722499847412109</v>
      </c>
      <c r="N505">
        <v>0.99273125012715657</v>
      </c>
      <c r="O505">
        <v>0.9329846751933194</v>
      </c>
      <c r="P505">
        <v>0.92620304295414313</v>
      </c>
      <c r="Q505">
        <v>0.99333697928322695</v>
      </c>
      <c r="R505">
        <v>0.96533690096206171</v>
      </c>
      <c r="S505">
        <v>0.95890484119228603</v>
      </c>
      <c r="T505">
        <v>0.92620304295414313</v>
      </c>
      <c r="U505">
        <v>0.95890484119228603</v>
      </c>
      <c r="V505">
        <v>406.790663</v>
      </c>
      <c r="W505">
        <v>255.106009</v>
      </c>
      <c r="X505">
        <v>262.000766</v>
      </c>
      <c r="Y505">
        <v>74463.375599999999</v>
      </c>
      <c r="Z505" s="226">
        <v>3.4484455477</v>
      </c>
      <c r="AA505" s="226">
        <v>2.9659761921999999</v>
      </c>
      <c r="AB505" s="226" t="s">
        <v>444</v>
      </c>
      <c r="AC505" s="226" t="s">
        <v>445</v>
      </c>
      <c r="AD505" s="226">
        <v>3.2308212451</v>
      </c>
    </row>
    <row r="506" spans="1:30" x14ac:dyDescent="0.25">
      <c r="A506">
        <v>208757</v>
      </c>
      <c r="B506">
        <v>20053006</v>
      </c>
      <c r="C506" t="s">
        <v>496</v>
      </c>
      <c r="D506">
        <v>131286</v>
      </c>
      <c r="E506" t="s">
        <v>497</v>
      </c>
      <c r="F506">
        <v>34203085</v>
      </c>
      <c r="G506">
        <v>1.83</v>
      </c>
      <c r="H506">
        <v>60.166003688264553</v>
      </c>
      <c r="I506">
        <v>-18.544871016673845</v>
      </c>
      <c r="J506">
        <v>20.687411775917059</v>
      </c>
      <c r="K506">
        <v>-58.419897646840745</v>
      </c>
      <c r="L506">
        <v>52.945982765993307</v>
      </c>
      <c r="M506">
        <v>29.722499847412109</v>
      </c>
      <c r="N506">
        <v>0.99273125012715657</v>
      </c>
      <c r="O506">
        <v>0.9329846751933194</v>
      </c>
      <c r="P506">
        <v>0.92620304295414313</v>
      </c>
      <c r="Q506">
        <v>0.99333697928322695</v>
      </c>
      <c r="R506">
        <v>0.96533690096206171</v>
      </c>
      <c r="S506">
        <v>0.95890484119228603</v>
      </c>
      <c r="T506">
        <v>0.92620304295414313</v>
      </c>
      <c r="U506">
        <v>0.95890484119228603</v>
      </c>
      <c r="V506">
        <v>406.790663</v>
      </c>
      <c r="W506">
        <v>255.106009</v>
      </c>
      <c r="X506">
        <v>262.000766</v>
      </c>
      <c r="Y506">
        <v>74463.375599999999</v>
      </c>
      <c r="Z506" s="226">
        <v>3.4626608001000001</v>
      </c>
      <c r="AA506" s="226">
        <v>2.9271340511999999</v>
      </c>
      <c r="AB506" s="226" t="s">
        <v>444</v>
      </c>
      <c r="AC506" s="226" t="s">
        <v>445</v>
      </c>
      <c r="AD506" s="226">
        <v>3.1538228669000001</v>
      </c>
    </row>
    <row r="507" spans="1:30" x14ac:dyDescent="0.25">
      <c r="A507">
        <v>210855</v>
      </c>
      <c r="B507">
        <v>20054006</v>
      </c>
      <c r="C507" t="s">
        <v>498</v>
      </c>
      <c r="D507">
        <v>131291</v>
      </c>
      <c r="E507" t="s">
        <v>499</v>
      </c>
      <c r="F507">
        <v>34203085</v>
      </c>
      <c r="G507">
        <v>1.83</v>
      </c>
      <c r="H507">
        <v>32.139865908912732</v>
      </c>
      <c r="I507">
        <v>-14.747784007709811</v>
      </c>
      <c r="J507">
        <v>8.5640617083189383</v>
      </c>
      <c r="K507">
        <v>-31.548652654282211</v>
      </c>
      <c r="L507">
        <v>28.837619904136943</v>
      </c>
      <c r="M507">
        <v>57.904998779296875</v>
      </c>
      <c r="N507">
        <v>0.96924583435058598</v>
      </c>
      <c r="O507">
        <v>0.9329846751933194</v>
      </c>
      <c r="P507">
        <v>0.90429150994405927</v>
      </c>
      <c r="Q507">
        <v>0.97180868148803712</v>
      </c>
      <c r="R507">
        <v>0.96533690096206171</v>
      </c>
      <c r="S507">
        <v>0.93812278091568901</v>
      </c>
      <c r="T507">
        <v>0.90429150994405927</v>
      </c>
      <c r="U507">
        <v>0.93812278091568901</v>
      </c>
      <c r="V507">
        <v>406.790663</v>
      </c>
      <c r="W507">
        <v>255.106009</v>
      </c>
      <c r="X507">
        <v>262.000766</v>
      </c>
      <c r="Y507">
        <v>74463.375599999999</v>
      </c>
      <c r="Z507" s="226">
        <v>6.9996268361</v>
      </c>
      <c r="AA507" s="226">
        <v>6.1776963453000002</v>
      </c>
      <c r="AB507" s="226" t="s">
        <v>444</v>
      </c>
      <c r="AC507" s="226" t="s">
        <v>445</v>
      </c>
      <c r="AD507" s="226">
        <v>6.509831589</v>
      </c>
    </row>
    <row r="508" spans="1:30" x14ac:dyDescent="0.25">
      <c r="A508">
        <v>212953</v>
      </c>
      <c r="B508">
        <v>20055006</v>
      </c>
      <c r="C508" t="s">
        <v>498</v>
      </c>
      <c r="D508">
        <v>131296</v>
      </c>
      <c r="E508" t="s">
        <v>499</v>
      </c>
      <c r="F508">
        <v>34203085</v>
      </c>
      <c r="G508">
        <v>1.83</v>
      </c>
      <c r="H508">
        <v>32.325600196979515</v>
      </c>
      <c r="I508">
        <v>-17.621897306972858</v>
      </c>
      <c r="J508">
        <v>5.7872601174136573</v>
      </c>
      <c r="K508">
        <v>-31.406721061554752</v>
      </c>
      <c r="L508">
        <v>29.864351589239956</v>
      </c>
      <c r="M508">
        <v>57.904998779296875</v>
      </c>
      <c r="N508">
        <v>0.96924583435058598</v>
      </c>
      <c r="O508">
        <v>0.9329846751933194</v>
      </c>
      <c r="P508">
        <v>0.90429150994405927</v>
      </c>
      <c r="Q508">
        <v>0.97180868148803712</v>
      </c>
      <c r="R508">
        <v>0.96533690096206171</v>
      </c>
      <c r="S508">
        <v>0.93812278091568901</v>
      </c>
      <c r="T508">
        <v>0.90429150994405927</v>
      </c>
      <c r="U508">
        <v>0.93812278091568901</v>
      </c>
      <c r="V508">
        <v>406.790663</v>
      </c>
      <c r="W508">
        <v>255.106009</v>
      </c>
      <c r="X508">
        <v>262.000766</v>
      </c>
      <c r="Y508">
        <v>74463.375599999999</v>
      </c>
      <c r="Z508" s="226">
        <v>6.7246009305000003</v>
      </c>
      <c r="AA508" s="226">
        <v>6.1364552140999997</v>
      </c>
      <c r="AB508" s="226" t="s">
        <v>444</v>
      </c>
      <c r="AC508" s="226" t="s">
        <v>445</v>
      </c>
      <c r="AD508" s="226">
        <v>6.5437696227000002</v>
      </c>
    </row>
    <row r="509" spans="1:30" x14ac:dyDescent="0.25">
      <c r="A509">
        <v>215051</v>
      </c>
      <c r="B509">
        <v>20056006</v>
      </c>
      <c r="C509" t="s">
        <v>498</v>
      </c>
      <c r="D509">
        <v>131301</v>
      </c>
      <c r="E509" t="s">
        <v>499</v>
      </c>
      <c r="F509">
        <v>34203085</v>
      </c>
      <c r="G509">
        <v>1.83</v>
      </c>
      <c r="H509">
        <v>29.579633048229489</v>
      </c>
      <c r="I509">
        <v>-19.300227879422401</v>
      </c>
      <c r="J509">
        <v>1.7170407421201048</v>
      </c>
      <c r="K509">
        <v>-27.950315304320636</v>
      </c>
      <c r="L509">
        <v>28.765488978477133</v>
      </c>
      <c r="M509">
        <v>57.904998779296875</v>
      </c>
      <c r="N509">
        <v>0.96924583435058598</v>
      </c>
      <c r="O509">
        <v>0.9329846751933194</v>
      </c>
      <c r="P509">
        <v>0.90429150994405927</v>
      </c>
      <c r="Q509">
        <v>0.97180868148803712</v>
      </c>
      <c r="R509">
        <v>0.96533690096206171</v>
      </c>
      <c r="S509">
        <v>0.93812278091568901</v>
      </c>
      <c r="T509">
        <v>0.90429150994405927</v>
      </c>
      <c r="U509">
        <v>0.93812278091568901</v>
      </c>
      <c r="V509">
        <v>406.790663</v>
      </c>
      <c r="W509">
        <v>255.106009</v>
      </c>
      <c r="X509">
        <v>262.000766</v>
      </c>
      <c r="Y509">
        <v>74463.375599999999</v>
      </c>
      <c r="Z509" s="226">
        <v>7.0196863069999997</v>
      </c>
      <c r="AA509" s="226">
        <v>6.7989540201000001</v>
      </c>
      <c r="AB509" s="226" t="s">
        <v>444</v>
      </c>
      <c r="AC509" s="226" t="s">
        <v>445</v>
      </c>
      <c r="AD509" s="226">
        <v>7.4766510041999998</v>
      </c>
    </row>
    <row r="510" spans="1:30" x14ac:dyDescent="0.25">
      <c r="A510">
        <v>217149</v>
      </c>
      <c r="B510">
        <v>20057006</v>
      </c>
      <c r="C510" t="s">
        <v>498</v>
      </c>
      <c r="D510">
        <v>131306</v>
      </c>
      <c r="E510" t="s">
        <v>499</v>
      </c>
      <c r="F510">
        <v>34203085</v>
      </c>
      <c r="G510">
        <v>1.83</v>
      </c>
      <c r="H510">
        <v>42.413071341659403</v>
      </c>
      <c r="I510">
        <v>-29.22213184693836</v>
      </c>
      <c r="J510">
        <v>2.4480109703139368</v>
      </c>
      <c r="K510">
        <v>-40.004352855331</v>
      </c>
      <c r="L510">
        <v>41.258770457079031</v>
      </c>
      <c r="M510">
        <v>57.904998779296875</v>
      </c>
      <c r="N510">
        <v>0.96924583435058598</v>
      </c>
      <c r="O510">
        <v>0.9329846751933194</v>
      </c>
      <c r="P510">
        <v>0.90429150994405927</v>
      </c>
      <c r="Q510">
        <v>0.97180868148803712</v>
      </c>
      <c r="R510">
        <v>0.96533690096206171</v>
      </c>
      <c r="S510">
        <v>0.93812278091568901</v>
      </c>
      <c r="T510">
        <v>0.90429150994405927</v>
      </c>
      <c r="U510">
        <v>0.93812278091568901</v>
      </c>
      <c r="V510">
        <v>406.790663</v>
      </c>
      <c r="W510">
        <v>255.106009</v>
      </c>
      <c r="X510">
        <v>262.000766</v>
      </c>
      <c r="Y510">
        <v>74463.375599999999</v>
      </c>
      <c r="Z510" s="226">
        <v>4.5913008439</v>
      </c>
      <c r="AA510" s="226">
        <v>4.4391297488000001</v>
      </c>
      <c r="AB510" s="226" t="s">
        <v>444</v>
      </c>
      <c r="AC510" s="226" t="s">
        <v>445</v>
      </c>
      <c r="AD510" s="226">
        <v>4.9224822145999996</v>
      </c>
    </row>
    <row r="511" spans="1:30" x14ac:dyDescent="0.25">
      <c r="A511">
        <v>219247</v>
      </c>
      <c r="B511">
        <v>20058006</v>
      </c>
      <c r="C511" t="s">
        <v>502</v>
      </c>
      <c r="D511">
        <v>131311</v>
      </c>
      <c r="E511" t="s">
        <v>503</v>
      </c>
      <c r="F511">
        <v>34203085</v>
      </c>
      <c r="G511">
        <v>1.83</v>
      </c>
      <c r="H511">
        <v>51.912012004684634</v>
      </c>
      <c r="I511">
        <v>-22.766210726706312</v>
      </c>
      <c r="J511">
        <v>12.533248373005103</v>
      </c>
      <c r="K511">
        <v>-49.842448452363364</v>
      </c>
      <c r="L511">
        <v>46.919332298518768</v>
      </c>
      <c r="M511">
        <v>28.762500762939453</v>
      </c>
      <c r="N511">
        <v>0.99353124936421722</v>
      </c>
      <c r="O511">
        <v>0.9329846751933194</v>
      </c>
      <c r="P511">
        <v>0.92694942998248697</v>
      </c>
      <c r="Q511">
        <v>0.99407031191719908</v>
      </c>
      <c r="R511">
        <v>0.96533690096206171</v>
      </c>
      <c r="S511">
        <v>0.95961275424453896</v>
      </c>
      <c r="T511">
        <v>0.92694942998248697</v>
      </c>
      <c r="U511">
        <v>0.95961275424453896</v>
      </c>
      <c r="V511">
        <v>406.790663</v>
      </c>
      <c r="W511">
        <v>255.106009</v>
      </c>
      <c r="X511">
        <v>262.000766</v>
      </c>
      <c r="Y511">
        <v>74463.375599999999</v>
      </c>
      <c r="Z511" s="226">
        <v>4.0399346718000002</v>
      </c>
      <c r="AA511" s="226">
        <v>3.5552148818</v>
      </c>
      <c r="AB511" s="226" t="s">
        <v>444</v>
      </c>
      <c r="AC511" s="226" t="s">
        <v>445</v>
      </c>
      <c r="AD511" s="226">
        <v>3.8725828733999998</v>
      </c>
    </row>
    <row r="512" spans="1:30" x14ac:dyDescent="0.25">
      <c r="A512">
        <v>221345</v>
      </c>
      <c r="B512">
        <v>20093006</v>
      </c>
      <c r="C512" t="s">
        <v>502</v>
      </c>
      <c r="D512">
        <v>131329</v>
      </c>
      <c r="E512" t="s">
        <v>503</v>
      </c>
      <c r="F512">
        <v>34203085</v>
      </c>
      <c r="G512">
        <v>1.83</v>
      </c>
      <c r="H512">
        <v>47.031232449438811</v>
      </c>
      <c r="I512">
        <v>-20.271440766792203</v>
      </c>
      <c r="J512">
        <v>11.607299193625318</v>
      </c>
      <c r="K512">
        <v>-45.786823192144226</v>
      </c>
      <c r="L512">
        <v>42.43609286449346</v>
      </c>
      <c r="M512">
        <v>28.762500762939453</v>
      </c>
      <c r="N512">
        <v>0.99353124936421722</v>
      </c>
      <c r="O512">
        <v>0.9329846751933194</v>
      </c>
      <c r="P512">
        <v>0.92694942998248697</v>
      </c>
      <c r="Q512">
        <v>0.99407031191719908</v>
      </c>
      <c r="R512">
        <v>0.96533690096206171</v>
      </c>
      <c r="S512">
        <v>0.95961275424453896</v>
      </c>
      <c r="T512">
        <v>0.92694942998248697</v>
      </c>
      <c r="U512">
        <v>0.95961275424453896</v>
      </c>
      <c r="V512">
        <v>406.790663</v>
      </c>
      <c r="W512">
        <v>255.106009</v>
      </c>
      <c r="X512">
        <v>262.000766</v>
      </c>
      <c r="Y512">
        <v>74463.375599999999</v>
      </c>
      <c r="Z512" s="226">
        <v>4.5723878818000001</v>
      </c>
      <c r="AA512" s="226">
        <v>4.0279432902999996</v>
      </c>
      <c r="AB512" s="226" t="s">
        <v>444</v>
      </c>
      <c r="AC512" s="226" t="s">
        <v>445</v>
      </c>
      <c r="AD512" s="226">
        <v>4.3041780095000002</v>
      </c>
    </row>
    <row r="513" spans="1:30" x14ac:dyDescent="0.25">
      <c r="A513">
        <v>223443</v>
      </c>
      <c r="B513">
        <v>21051006</v>
      </c>
      <c r="C513" t="s">
        <v>502</v>
      </c>
      <c r="D513">
        <v>131357</v>
      </c>
      <c r="E513" t="s">
        <v>503</v>
      </c>
      <c r="F513">
        <v>34203085</v>
      </c>
      <c r="G513">
        <v>1.83</v>
      </c>
      <c r="H513">
        <v>49.965279696349491</v>
      </c>
      <c r="I513">
        <v>-23.365355675175152</v>
      </c>
      <c r="J513">
        <v>9.66888177752665</v>
      </c>
      <c r="K513">
        <v>-48.28072868162711</v>
      </c>
      <c r="L513">
        <v>45.901139880339038</v>
      </c>
      <c r="M513">
        <v>28.762500762939453</v>
      </c>
      <c r="N513">
        <v>0.99353124936421722</v>
      </c>
      <c r="O513">
        <v>0.9329846751933194</v>
      </c>
      <c r="P513">
        <v>0.92694942998248697</v>
      </c>
      <c r="Q513">
        <v>0.99407031191719908</v>
      </c>
      <c r="R513">
        <v>0.96533690096206171</v>
      </c>
      <c r="S513">
        <v>0.95961275424453896</v>
      </c>
      <c r="T513">
        <v>0.92694942998248697</v>
      </c>
      <c r="U513">
        <v>0.95961275424453896</v>
      </c>
      <c r="V513">
        <v>406.790663</v>
      </c>
      <c r="W513">
        <v>255.106009</v>
      </c>
      <c r="X513">
        <v>262.000766</v>
      </c>
      <c r="Y513">
        <v>74463.375599999999</v>
      </c>
      <c r="Z513" s="226">
        <v>4.1517319666999999</v>
      </c>
      <c r="AA513" s="226">
        <v>3.7326938039000002</v>
      </c>
      <c r="AB513" s="226" t="s">
        <v>444</v>
      </c>
      <c r="AC513" s="226" t="s">
        <v>445</v>
      </c>
      <c r="AD513" s="226">
        <v>4.0301945999999997</v>
      </c>
    </row>
    <row r="514" spans="1:30" x14ac:dyDescent="0.25">
      <c r="A514">
        <v>225541</v>
      </c>
      <c r="B514">
        <v>26051006</v>
      </c>
      <c r="C514" t="s">
        <v>502</v>
      </c>
      <c r="D514">
        <v>131385</v>
      </c>
      <c r="E514" t="s">
        <v>503</v>
      </c>
      <c r="F514">
        <v>34203085</v>
      </c>
      <c r="G514">
        <v>1.83</v>
      </c>
      <c r="H514">
        <v>49.041201458654484</v>
      </c>
      <c r="I514">
        <v>-23.089588290688326</v>
      </c>
      <c r="J514">
        <v>9.4333663105500598</v>
      </c>
      <c r="K514">
        <v>-47.354822004351249</v>
      </c>
      <c r="L514">
        <v>45.071204350493147</v>
      </c>
      <c r="M514">
        <v>28.762500762939453</v>
      </c>
      <c r="N514">
        <v>0.99353124936421722</v>
      </c>
      <c r="O514">
        <v>0.9329846751933194</v>
      </c>
      <c r="P514">
        <v>0.92694942998248697</v>
      </c>
      <c r="Q514">
        <v>0.99407031191719908</v>
      </c>
      <c r="R514">
        <v>0.96533690096206171</v>
      </c>
      <c r="S514">
        <v>0.95961275424453896</v>
      </c>
      <c r="T514">
        <v>0.92694942998248697</v>
      </c>
      <c r="U514">
        <v>0.95961275424453896</v>
      </c>
      <c r="V514">
        <v>406.790663</v>
      </c>
      <c r="W514">
        <v>255.106009</v>
      </c>
      <c r="X514">
        <v>262.000766</v>
      </c>
      <c r="Y514">
        <v>74463.375599999999</v>
      </c>
      <c r="Z514" s="226">
        <v>4.2465953158999996</v>
      </c>
      <c r="AA514" s="226">
        <v>3.821871459</v>
      </c>
      <c r="AB514" s="226" t="s">
        <v>444</v>
      </c>
      <c r="AC514" s="226" t="s">
        <v>445</v>
      </c>
      <c r="AD514" s="226">
        <v>4.1285476414</v>
      </c>
    </row>
    <row r="515" spans="1:30" x14ac:dyDescent="0.25">
      <c r="A515">
        <v>102893</v>
      </c>
      <c r="B515">
        <v>20001000</v>
      </c>
      <c r="C515" t="s">
        <v>504</v>
      </c>
      <c r="D515">
        <v>131007</v>
      </c>
      <c r="E515" t="s">
        <v>505</v>
      </c>
      <c r="F515">
        <v>34203085</v>
      </c>
      <c r="G515">
        <v>1.83</v>
      </c>
      <c r="H515">
        <v>70.558948031481236</v>
      </c>
      <c r="I515">
        <v>-31.458647156100213</v>
      </c>
      <c r="J515">
        <v>15.989505581046933</v>
      </c>
      <c r="K515">
        <v>-68.288096122357288</v>
      </c>
      <c r="L515">
        <v>64.078573424242919</v>
      </c>
      <c r="M515">
        <v>175.54750061035156</v>
      </c>
      <c r="N515">
        <v>0.75311727072975854</v>
      </c>
      <c r="O515">
        <v>0.9329846751933194</v>
      </c>
      <c r="P515">
        <v>0.70264687221428301</v>
      </c>
      <c r="Q515">
        <v>0.70346363414417612</v>
      </c>
      <c r="R515">
        <v>0.96533690096206171</v>
      </c>
      <c r="S515">
        <v>0.67907940452424853</v>
      </c>
      <c r="T515">
        <v>0.70264687221428301</v>
      </c>
      <c r="U515">
        <v>0.67907940452424853</v>
      </c>
      <c r="V515">
        <v>406.790663</v>
      </c>
      <c r="W515">
        <v>255.106009</v>
      </c>
      <c r="X515">
        <v>262.000766</v>
      </c>
      <c r="Y515">
        <v>74463.375599999999</v>
      </c>
      <c r="Z515" s="226">
        <v>1.7973381697999999</v>
      </c>
      <c r="AA515" s="226">
        <v>1.5404210849</v>
      </c>
      <c r="AB515" s="226" t="s">
        <v>444</v>
      </c>
      <c r="AC515" s="226" t="s">
        <v>445</v>
      </c>
      <c r="AD515" s="226">
        <v>1.6958434808</v>
      </c>
    </row>
    <row r="516" spans="1:30" x14ac:dyDescent="0.25">
      <c r="A516">
        <v>104991</v>
      </c>
      <c r="B516">
        <v>20002000</v>
      </c>
      <c r="C516" t="s">
        <v>504</v>
      </c>
      <c r="D516">
        <v>131014</v>
      </c>
      <c r="E516" t="s">
        <v>505</v>
      </c>
      <c r="F516">
        <v>34203085</v>
      </c>
      <c r="G516">
        <v>1.83</v>
      </c>
      <c r="H516">
        <v>57.743477980710281</v>
      </c>
      <c r="I516">
        <v>-33.047239867652749</v>
      </c>
      <c r="J516">
        <v>5.2707629121324775</v>
      </c>
      <c r="K516">
        <v>-56.34124483606206</v>
      </c>
      <c r="L516">
        <v>55.296817653020781</v>
      </c>
      <c r="M516">
        <v>175.54750061035156</v>
      </c>
      <c r="N516">
        <v>0.75311727072975854</v>
      </c>
      <c r="O516">
        <v>0.9329846751933194</v>
      </c>
      <c r="P516">
        <v>0.70264687221428301</v>
      </c>
      <c r="Q516">
        <v>0.70346363414417612</v>
      </c>
      <c r="R516">
        <v>0.96533690096206171</v>
      </c>
      <c r="S516">
        <v>0.67907940452424853</v>
      </c>
      <c r="T516">
        <v>0.70264687221428301</v>
      </c>
      <c r="U516">
        <v>0.67907940452424853</v>
      </c>
      <c r="V516">
        <v>406.790663</v>
      </c>
      <c r="W516">
        <v>255.106009</v>
      </c>
      <c r="X516">
        <v>262.000766</v>
      </c>
      <c r="Y516">
        <v>74463.375599999999</v>
      </c>
      <c r="Z516" s="226">
        <v>2.2415868926</v>
      </c>
      <c r="AA516" s="226">
        <v>2.1042369731999999</v>
      </c>
      <c r="AB516" s="226" t="s">
        <v>444</v>
      </c>
      <c r="AC516" s="226" t="s">
        <v>445</v>
      </c>
      <c r="AD516" s="226">
        <v>2.2674822731000002</v>
      </c>
    </row>
    <row r="517" spans="1:30" x14ac:dyDescent="0.25">
      <c r="A517">
        <v>108173</v>
      </c>
      <c r="B517">
        <v>20003000</v>
      </c>
      <c r="C517" t="s">
        <v>506</v>
      </c>
      <c r="D517">
        <v>131023</v>
      </c>
      <c r="E517" t="s">
        <v>507</v>
      </c>
      <c r="F517">
        <v>34203085</v>
      </c>
      <c r="G517">
        <v>1.83</v>
      </c>
      <c r="H517">
        <v>52.659796119588307</v>
      </c>
      <c r="I517">
        <v>-26.424658766324072</v>
      </c>
      <c r="J517">
        <v>10.656586614753875</v>
      </c>
      <c r="K517">
        <v>-50.108849743521745</v>
      </c>
      <c r="L517">
        <v>48.224153700464711</v>
      </c>
      <c r="M517">
        <v>165.24249267578125</v>
      </c>
      <c r="N517">
        <v>0.78684275124289771</v>
      </c>
      <c r="O517">
        <v>0.9329846751933194</v>
      </c>
      <c r="P517">
        <v>0.73411222869657278</v>
      </c>
      <c r="Q517">
        <v>0.74093639026988634</v>
      </c>
      <c r="R517">
        <v>0.96533690096206171</v>
      </c>
      <c r="S517">
        <v>0.71525323879314873</v>
      </c>
      <c r="T517">
        <v>0.73411222869657278</v>
      </c>
      <c r="U517">
        <v>0.71525323879314873</v>
      </c>
      <c r="V517">
        <v>406.790663</v>
      </c>
      <c r="W517">
        <v>255.106009</v>
      </c>
      <c r="X517">
        <v>262.000766</v>
      </c>
      <c r="Y517">
        <v>74463.375599999999</v>
      </c>
      <c r="Z517" s="226">
        <v>2.8834572813000001</v>
      </c>
      <c r="AA517" s="226">
        <v>2.5563457251999999</v>
      </c>
      <c r="AB517" s="226" t="s">
        <v>444</v>
      </c>
      <c r="AC517" s="226" t="s">
        <v>445</v>
      </c>
      <c r="AD517" s="226">
        <v>2.8384031410000001</v>
      </c>
    </row>
    <row r="518" spans="1:30" x14ac:dyDescent="0.25">
      <c r="A518">
        <v>108174</v>
      </c>
      <c r="B518">
        <v>20003000</v>
      </c>
      <c r="C518" t="s">
        <v>508</v>
      </c>
      <c r="D518">
        <v>131022</v>
      </c>
      <c r="E518" t="s">
        <v>509</v>
      </c>
      <c r="F518">
        <v>34203085</v>
      </c>
      <c r="G518">
        <v>1.83</v>
      </c>
      <c r="H518">
        <v>50.547871083510678</v>
      </c>
      <c r="I518">
        <v>-23.201953351817551</v>
      </c>
      <c r="J518">
        <v>12.862642022769965</v>
      </c>
      <c r="K518">
        <v>-48.297896105941057</v>
      </c>
      <c r="L518">
        <v>45.503198770846424</v>
      </c>
      <c r="M518">
        <v>159.32000732421875</v>
      </c>
      <c r="N518">
        <v>0.80622543057528406</v>
      </c>
      <c r="O518">
        <v>0.9329846751933194</v>
      </c>
      <c r="P518">
        <v>0.75219597147787554</v>
      </c>
      <c r="Q518">
        <v>0.76247270063920458</v>
      </c>
      <c r="R518">
        <v>0.96533690096206171</v>
      </c>
      <c r="S518">
        <v>0.73604303390322356</v>
      </c>
      <c r="T518">
        <v>0.75219597147787554</v>
      </c>
      <c r="U518">
        <v>0.73604303390322356</v>
      </c>
      <c r="V518">
        <v>406.790663</v>
      </c>
      <c r="W518">
        <v>255.106009</v>
      </c>
      <c r="X518">
        <v>262.000766</v>
      </c>
      <c r="Y518">
        <v>74463.375599999999</v>
      </c>
      <c r="Z518" s="226">
        <v>3.2170598430999999</v>
      </c>
      <c r="AA518" s="226">
        <v>2.7961977064000001</v>
      </c>
      <c r="AB518" s="226" t="s">
        <v>444</v>
      </c>
      <c r="AC518" s="226" t="s">
        <v>445</v>
      </c>
      <c r="AD518" s="226">
        <v>3.0804245443</v>
      </c>
    </row>
    <row r="519" spans="1:30" x14ac:dyDescent="0.25">
      <c r="A519">
        <v>112369</v>
      </c>
      <c r="B519">
        <v>20004000</v>
      </c>
      <c r="C519" t="s">
        <v>506</v>
      </c>
      <c r="D519">
        <v>131032</v>
      </c>
      <c r="E519" t="s">
        <v>507</v>
      </c>
      <c r="F519">
        <v>34203085</v>
      </c>
      <c r="G519">
        <v>1.83</v>
      </c>
      <c r="H519">
        <v>43.700821790387089</v>
      </c>
      <c r="I519">
        <v>-23.788774708707528</v>
      </c>
      <c r="J519">
        <v>6.9891660617081115</v>
      </c>
      <c r="K519">
        <v>-41.985265396661418</v>
      </c>
      <c r="L519">
        <v>40.660111861223662</v>
      </c>
      <c r="M519">
        <v>165.24249267578125</v>
      </c>
      <c r="N519">
        <v>0.78684275124289771</v>
      </c>
      <c r="O519">
        <v>0.9329846751933194</v>
      </c>
      <c r="P519">
        <v>0.73411222869657278</v>
      </c>
      <c r="Q519">
        <v>0.74093639026988634</v>
      </c>
      <c r="R519">
        <v>0.96533690096206171</v>
      </c>
      <c r="S519">
        <v>0.71525323879314873</v>
      </c>
      <c r="T519">
        <v>0.73411222869657278</v>
      </c>
      <c r="U519">
        <v>0.71525323879314873</v>
      </c>
      <c r="V519">
        <v>406.790663</v>
      </c>
      <c r="W519">
        <v>255.106009</v>
      </c>
      <c r="X519">
        <v>262.000766</v>
      </c>
      <c r="Y519">
        <v>74463.375599999999</v>
      </c>
      <c r="Z519" s="226">
        <v>3.6059007772</v>
      </c>
      <c r="AA519" s="226">
        <v>3.2854214898</v>
      </c>
      <c r="AB519" s="226" t="s">
        <v>444</v>
      </c>
      <c r="AC519" s="226" t="s">
        <v>445</v>
      </c>
      <c r="AD519" s="226">
        <v>3.5810825401000002</v>
      </c>
    </row>
    <row r="520" spans="1:30" x14ac:dyDescent="0.25">
      <c r="A520">
        <v>112370</v>
      </c>
      <c r="B520">
        <v>20004000</v>
      </c>
      <c r="C520" t="s">
        <v>508</v>
      </c>
      <c r="D520">
        <v>131031</v>
      </c>
      <c r="E520" t="s">
        <v>509</v>
      </c>
      <c r="F520">
        <v>34203085</v>
      </c>
      <c r="G520">
        <v>1.83</v>
      </c>
      <c r="H520">
        <v>41.585988303218933</v>
      </c>
      <c r="I520">
        <v>-20.562721951564079</v>
      </c>
      <c r="J520">
        <v>9.1981282121803645</v>
      </c>
      <c r="K520">
        <v>-40.177657393083287</v>
      </c>
      <c r="L520">
        <v>37.836471113055595</v>
      </c>
      <c r="M520">
        <v>159.32000732421875</v>
      </c>
      <c r="N520">
        <v>0.80622543057528406</v>
      </c>
      <c r="O520">
        <v>0.9329846751933194</v>
      </c>
      <c r="P520">
        <v>0.75219597147787554</v>
      </c>
      <c r="Q520">
        <v>0.76247270063920458</v>
      </c>
      <c r="R520">
        <v>0.96533690096206171</v>
      </c>
      <c r="S520">
        <v>0.73604303390322356</v>
      </c>
      <c r="T520">
        <v>0.75219597147787554</v>
      </c>
      <c r="U520">
        <v>0.73604303390322356</v>
      </c>
      <c r="V520">
        <v>406.790663</v>
      </c>
      <c r="W520">
        <v>255.106009</v>
      </c>
      <c r="X520">
        <v>262.000766</v>
      </c>
      <c r="Y520">
        <v>74463.375599999999</v>
      </c>
      <c r="Z520" s="226">
        <v>4.0715541546000003</v>
      </c>
      <c r="AA520" s="226">
        <v>3.6142876507000001</v>
      </c>
      <c r="AB520" s="226" t="s">
        <v>444</v>
      </c>
      <c r="AC520" s="226" t="s">
        <v>445</v>
      </c>
      <c r="AD520" s="226">
        <v>3.9051122812000001</v>
      </c>
    </row>
    <row r="521" spans="1:30" x14ac:dyDescent="0.25">
      <c r="A521">
        <v>115481</v>
      </c>
      <c r="B521">
        <v>20005000</v>
      </c>
      <c r="C521" t="s">
        <v>504</v>
      </c>
      <c r="D521">
        <v>131039</v>
      </c>
      <c r="E521" t="s">
        <v>505</v>
      </c>
      <c r="F521">
        <v>34203085</v>
      </c>
      <c r="G521">
        <v>1.83</v>
      </c>
      <c r="H521">
        <v>73.116213522377976</v>
      </c>
      <c r="I521">
        <v>-32.16601073896976</v>
      </c>
      <c r="J521">
        <v>17.364175676411879</v>
      </c>
      <c r="K521">
        <v>-70.841720477712812</v>
      </c>
      <c r="L521">
        <v>66.166250298421176</v>
      </c>
      <c r="M521">
        <v>175.54750061035156</v>
      </c>
      <c r="N521">
        <v>0.75311727072975854</v>
      </c>
      <c r="O521">
        <v>0.9329846751933194</v>
      </c>
      <c r="P521">
        <v>0.70264687221428301</v>
      </c>
      <c r="Q521">
        <v>0.70346363414417612</v>
      </c>
      <c r="R521">
        <v>0.96533690096206171</v>
      </c>
      <c r="S521">
        <v>0.67907940452424853</v>
      </c>
      <c r="T521">
        <v>0.70264687221428301</v>
      </c>
      <c r="U521">
        <v>0.67907940452424853</v>
      </c>
      <c r="V521">
        <v>406.790663</v>
      </c>
      <c r="W521">
        <v>255.106009</v>
      </c>
      <c r="X521">
        <v>262.000766</v>
      </c>
      <c r="Y521">
        <v>74463.375599999999</v>
      </c>
      <c r="Z521" s="226">
        <v>1.7090765835999999</v>
      </c>
      <c r="AA521" s="226">
        <v>1.4515689568000001</v>
      </c>
      <c r="AB521" s="226" t="s">
        <v>444</v>
      </c>
      <c r="AC521" s="226" t="s">
        <v>445</v>
      </c>
      <c r="AD521" s="226">
        <v>1.5986666827</v>
      </c>
    </row>
    <row r="522" spans="1:30" x14ac:dyDescent="0.25">
      <c r="A522">
        <v>117579</v>
      </c>
      <c r="B522">
        <v>20006000</v>
      </c>
      <c r="C522" t="s">
        <v>504</v>
      </c>
      <c r="D522">
        <v>131046</v>
      </c>
      <c r="E522" t="s">
        <v>505</v>
      </c>
      <c r="F522">
        <v>34203085</v>
      </c>
      <c r="G522">
        <v>1.83</v>
      </c>
      <c r="H522">
        <v>60.498118722479759</v>
      </c>
      <c r="I522">
        <v>-29.921616836442496</v>
      </c>
      <c r="J522">
        <v>10.63299133905587</v>
      </c>
      <c r="K522">
        <v>-59.376882736486841</v>
      </c>
      <c r="L522">
        <v>55.944745892911961</v>
      </c>
      <c r="M522">
        <v>175.54750061035156</v>
      </c>
      <c r="N522">
        <v>0.75311727072975854</v>
      </c>
      <c r="O522">
        <v>0.9329846751933194</v>
      </c>
      <c r="P522">
        <v>0.70264687221428301</v>
      </c>
      <c r="Q522">
        <v>0.70346363414417612</v>
      </c>
      <c r="R522">
        <v>0.96533690096206171</v>
      </c>
      <c r="S522">
        <v>0.67907940452424853</v>
      </c>
      <c r="T522">
        <v>0.70264687221428301</v>
      </c>
      <c r="U522">
        <v>0.67907940452424853</v>
      </c>
      <c r="V522">
        <v>406.790663</v>
      </c>
      <c r="W522">
        <v>255.106009</v>
      </c>
      <c r="X522">
        <v>262.000766</v>
      </c>
      <c r="Y522">
        <v>74463.375599999999</v>
      </c>
      <c r="Z522" s="226">
        <v>2.2040442126999999</v>
      </c>
      <c r="AA522" s="226">
        <v>1.9628927823</v>
      </c>
      <c r="AB522" s="226" t="s">
        <v>444</v>
      </c>
      <c r="AC522" s="226" t="s">
        <v>445</v>
      </c>
      <c r="AD522" s="226">
        <v>2.1004325296999999</v>
      </c>
    </row>
    <row r="523" spans="1:30" x14ac:dyDescent="0.25">
      <c r="A523">
        <v>120761</v>
      </c>
      <c r="B523">
        <v>20007000</v>
      </c>
      <c r="C523" t="s">
        <v>506</v>
      </c>
      <c r="D523">
        <v>131055</v>
      </c>
      <c r="E523" t="s">
        <v>507</v>
      </c>
      <c r="F523">
        <v>34203085</v>
      </c>
      <c r="G523">
        <v>1.83</v>
      </c>
      <c r="H523">
        <v>52.572683574475064</v>
      </c>
      <c r="I523">
        <v>-26.165115441207654</v>
      </c>
      <c r="J523">
        <v>10.979994653273232</v>
      </c>
      <c r="K523">
        <v>-50.257620690334583</v>
      </c>
      <c r="L523">
        <v>48.034828551047397</v>
      </c>
      <c r="M523">
        <v>165.24249267578125</v>
      </c>
      <c r="N523">
        <v>0.78684275124289771</v>
      </c>
      <c r="O523">
        <v>0.9329846751933194</v>
      </c>
      <c r="P523">
        <v>0.73411222869657278</v>
      </c>
      <c r="Q523">
        <v>0.74093639026988634</v>
      </c>
      <c r="R523">
        <v>0.96533690096206171</v>
      </c>
      <c r="S523">
        <v>0.71525323879314873</v>
      </c>
      <c r="T523">
        <v>0.73411222869657278</v>
      </c>
      <c r="U523">
        <v>0.71525323879314873</v>
      </c>
      <c r="V523">
        <v>406.790663</v>
      </c>
      <c r="W523">
        <v>255.106009</v>
      </c>
      <c r="X523">
        <v>262.000766</v>
      </c>
      <c r="Y523">
        <v>74463.375599999999</v>
      </c>
      <c r="Z523" s="226">
        <v>2.8987635945000001</v>
      </c>
      <c r="AA523" s="226">
        <v>2.5622385635999998</v>
      </c>
      <c r="AB523" s="226" t="s">
        <v>444</v>
      </c>
      <c r="AC523" s="226" t="s">
        <v>445</v>
      </c>
      <c r="AD523" s="226">
        <v>2.8270408269999998</v>
      </c>
    </row>
    <row r="524" spans="1:30" x14ac:dyDescent="0.25">
      <c r="A524">
        <v>120762</v>
      </c>
      <c r="B524">
        <v>20007000</v>
      </c>
      <c r="C524" t="s">
        <v>508</v>
      </c>
      <c r="D524">
        <v>131054</v>
      </c>
      <c r="E524" t="s">
        <v>509</v>
      </c>
      <c r="F524">
        <v>34203085</v>
      </c>
      <c r="G524">
        <v>1.83</v>
      </c>
      <c r="H524">
        <v>50.46234033975626</v>
      </c>
      <c r="I524">
        <v>-22.944438683630167</v>
      </c>
      <c r="J524">
        <v>13.184466551296136</v>
      </c>
      <c r="K524">
        <v>-48.444636687190496</v>
      </c>
      <c r="L524">
        <v>45.333959310226895</v>
      </c>
      <c r="M524">
        <v>159.32000732421875</v>
      </c>
      <c r="N524">
        <v>0.80622543057528406</v>
      </c>
      <c r="O524">
        <v>0.9329846751933194</v>
      </c>
      <c r="P524">
        <v>0.75219597147787554</v>
      </c>
      <c r="Q524">
        <v>0.76247270063920458</v>
      </c>
      <c r="R524">
        <v>0.96533690096206171</v>
      </c>
      <c r="S524">
        <v>0.73604303390322356</v>
      </c>
      <c r="T524">
        <v>0.75219597147787554</v>
      </c>
      <c r="U524">
        <v>0.73604303390322356</v>
      </c>
      <c r="V524">
        <v>406.790663</v>
      </c>
      <c r="W524">
        <v>255.106009</v>
      </c>
      <c r="X524">
        <v>262.000766</v>
      </c>
      <c r="Y524">
        <v>74463.375599999999</v>
      </c>
      <c r="Z524" s="226">
        <v>3.2328028521999999</v>
      </c>
      <c r="AA524" s="226">
        <v>2.8026320415999999</v>
      </c>
      <c r="AB524" s="226" t="s">
        <v>444</v>
      </c>
      <c r="AC524" s="226" t="s">
        <v>445</v>
      </c>
      <c r="AD524" s="226">
        <v>3.0680647887000001</v>
      </c>
    </row>
    <row r="525" spans="1:30" x14ac:dyDescent="0.25">
      <c r="A525">
        <v>124957</v>
      </c>
      <c r="B525">
        <v>20008000</v>
      </c>
      <c r="C525" t="s">
        <v>506</v>
      </c>
      <c r="D525">
        <v>131064</v>
      </c>
      <c r="E525" t="s">
        <v>507</v>
      </c>
      <c r="F525">
        <v>34203085</v>
      </c>
      <c r="G525">
        <v>1.83</v>
      </c>
      <c r="H525">
        <v>48.348224457346262</v>
      </c>
      <c r="I525">
        <v>-27.216735910482367</v>
      </c>
      <c r="J525">
        <v>7.2736409567931357</v>
      </c>
      <c r="K525">
        <v>-46.652325007473586</v>
      </c>
      <c r="L525">
        <v>45.155056627023264</v>
      </c>
      <c r="M525">
        <v>165.24249267578125</v>
      </c>
      <c r="N525">
        <v>0.78684275124289771</v>
      </c>
      <c r="O525">
        <v>0.9329846751933194</v>
      </c>
      <c r="P525">
        <v>0.73411222869657278</v>
      </c>
      <c r="Q525">
        <v>0.74093639026988634</v>
      </c>
      <c r="R525">
        <v>0.96533690096206171</v>
      </c>
      <c r="S525">
        <v>0.71525323879314873</v>
      </c>
      <c r="T525">
        <v>0.73411222869657278</v>
      </c>
      <c r="U525">
        <v>0.71525323879314873</v>
      </c>
      <c r="V525">
        <v>406.790663</v>
      </c>
      <c r="W525">
        <v>255.106009</v>
      </c>
      <c r="X525">
        <v>262.000766</v>
      </c>
      <c r="Y525">
        <v>74463.375599999999</v>
      </c>
      <c r="Z525" s="226">
        <v>3.1474079495999998</v>
      </c>
      <c r="AA525" s="226">
        <v>2.8734915899</v>
      </c>
      <c r="AB525" s="226" t="s">
        <v>444</v>
      </c>
      <c r="AC525" s="226" t="s">
        <v>445</v>
      </c>
      <c r="AD525" s="226">
        <v>3.1227948706999999</v>
      </c>
    </row>
    <row r="526" spans="1:30" x14ac:dyDescent="0.25">
      <c r="A526">
        <v>124958</v>
      </c>
      <c r="B526">
        <v>20008000</v>
      </c>
      <c r="C526" t="s">
        <v>508</v>
      </c>
      <c r="D526">
        <v>131063</v>
      </c>
      <c r="E526" t="s">
        <v>509</v>
      </c>
      <c r="F526">
        <v>34203085</v>
      </c>
      <c r="G526">
        <v>1.83</v>
      </c>
      <c r="H526">
        <v>46.233796028165251</v>
      </c>
      <c r="I526">
        <v>-23.992265113119309</v>
      </c>
      <c r="J526">
        <v>9.4821997579126034</v>
      </c>
      <c r="K526">
        <v>-44.843136752749423</v>
      </c>
      <c r="L526">
        <v>42.300592680092599</v>
      </c>
      <c r="M526">
        <v>159.32000732421875</v>
      </c>
      <c r="N526">
        <v>0.80622543057528406</v>
      </c>
      <c r="O526">
        <v>0.9329846751933194</v>
      </c>
      <c r="P526">
        <v>0.75219597147787554</v>
      </c>
      <c r="Q526">
        <v>0.76247270063920458</v>
      </c>
      <c r="R526">
        <v>0.96533690096206171</v>
      </c>
      <c r="S526">
        <v>0.73604303390322356</v>
      </c>
      <c r="T526">
        <v>0.75219597147787554</v>
      </c>
      <c r="U526">
        <v>0.73604303390322356</v>
      </c>
      <c r="V526">
        <v>406.790663</v>
      </c>
      <c r="W526">
        <v>255.106009</v>
      </c>
      <c r="X526">
        <v>262.000766</v>
      </c>
      <c r="Y526">
        <v>74463.375599999999</v>
      </c>
      <c r="Z526" s="226">
        <v>3.5363362570999999</v>
      </c>
      <c r="AA526" s="226">
        <v>3.1504208772000002</v>
      </c>
      <c r="AB526" s="226" t="s">
        <v>444</v>
      </c>
      <c r="AC526" s="226" t="s">
        <v>445</v>
      </c>
      <c r="AD526" s="226">
        <v>3.3947844638000002</v>
      </c>
    </row>
    <row r="527" spans="1:30" x14ac:dyDescent="0.25">
      <c r="A527">
        <v>128069</v>
      </c>
      <c r="B527">
        <v>20009000</v>
      </c>
      <c r="C527" t="s">
        <v>504</v>
      </c>
      <c r="D527">
        <v>131074</v>
      </c>
      <c r="E527" t="s">
        <v>505</v>
      </c>
      <c r="F527">
        <v>34203085</v>
      </c>
      <c r="G527">
        <v>1.83</v>
      </c>
      <c r="H527">
        <v>63.464437068622615</v>
      </c>
      <c r="I527">
        <v>-30.540066044332612</v>
      </c>
      <c r="J527">
        <v>11.156927641563659</v>
      </c>
      <c r="K527">
        <v>-61.247756716268505</v>
      </c>
      <c r="L527">
        <v>58.686865922572984</v>
      </c>
      <c r="M527">
        <v>175.54750061035156</v>
      </c>
      <c r="N527">
        <v>0.75311727072975854</v>
      </c>
      <c r="O527">
        <v>0.9329846751933194</v>
      </c>
      <c r="P527">
        <v>0.70264687221428301</v>
      </c>
      <c r="Q527">
        <v>0.70346363414417612</v>
      </c>
      <c r="R527">
        <v>0.96533690096206171</v>
      </c>
      <c r="S527">
        <v>0.67907940452424853</v>
      </c>
      <c r="T527">
        <v>0.70264687221428301</v>
      </c>
      <c r="U527">
        <v>0.67907940452424853</v>
      </c>
      <c r="V527">
        <v>406.790663</v>
      </c>
      <c r="W527">
        <v>255.106009</v>
      </c>
      <c r="X527">
        <v>262.000766</v>
      </c>
      <c r="Y527">
        <v>74463.375599999999</v>
      </c>
      <c r="Z527" s="226">
        <v>2.0543365451</v>
      </c>
      <c r="AA527" s="226">
        <v>1.8244076145000001</v>
      </c>
      <c r="AB527" s="226" t="s">
        <v>444</v>
      </c>
      <c r="AC527" s="226" t="s">
        <v>445</v>
      </c>
      <c r="AD527" s="226">
        <v>2.0057267175</v>
      </c>
    </row>
    <row r="528" spans="1:30" x14ac:dyDescent="0.25">
      <c r="A528">
        <v>130167</v>
      </c>
      <c r="B528">
        <v>20010000</v>
      </c>
      <c r="C528" t="s">
        <v>504</v>
      </c>
      <c r="D528">
        <v>131084</v>
      </c>
      <c r="E528" t="s">
        <v>505</v>
      </c>
      <c r="F528">
        <v>34203085</v>
      </c>
      <c r="G528">
        <v>1.83</v>
      </c>
      <c r="H528">
        <v>57.565741509000084</v>
      </c>
      <c r="I528">
        <v>-36.969517150136205</v>
      </c>
      <c r="J528">
        <v>0.21760796738459467</v>
      </c>
      <c r="K528">
        <v>-54.743348890900002</v>
      </c>
      <c r="L528">
        <v>57.457548157708658</v>
      </c>
      <c r="M528">
        <v>175.54750061035156</v>
      </c>
      <c r="N528">
        <v>0.75311727072975854</v>
      </c>
      <c r="O528">
        <v>0.9329846751933194</v>
      </c>
      <c r="P528">
        <v>0.70264687221428301</v>
      </c>
      <c r="Q528">
        <v>0.70346363414417612</v>
      </c>
      <c r="R528">
        <v>0.96533690096206171</v>
      </c>
      <c r="S528">
        <v>0.67907940452424853</v>
      </c>
      <c r="T528">
        <v>0.70264687221428301</v>
      </c>
      <c r="U528">
        <v>0.67907940452424853</v>
      </c>
      <c r="V528">
        <v>406.790663</v>
      </c>
      <c r="W528">
        <v>255.106009</v>
      </c>
      <c r="X528">
        <v>262.000766</v>
      </c>
      <c r="Y528">
        <v>74463.375599999999</v>
      </c>
      <c r="Z528" s="226">
        <v>2.1196847942999999</v>
      </c>
      <c r="AA528" s="226">
        <v>2.1138214258999999</v>
      </c>
      <c r="AB528" s="226" t="s">
        <v>444</v>
      </c>
      <c r="AC528" s="226" t="s">
        <v>445</v>
      </c>
      <c r="AD528" s="226">
        <v>2.3628563557</v>
      </c>
    </row>
    <row r="529" spans="1:30" x14ac:dyDescent="0.25">
      <c r="A529">
        <v>132265</v>
      </c>
      <c r="B529">
        <v>20011000</v>
      </c>
      <c r="C529" t="s">
        <v>508</v>
      </c>
      <c r="D529">
        <v>131090</v>
      </c>
      <c r="E529" t="s">
        <v>509</v>
      </c>
      <c r="F529">
        <v>34203085</v>
      </c>
      <c r="G529">
        <v>1.83</v>
      </c>
      <c r="H529">
        <v>52.288545469871508</v>
      </c>
      <c r="I529">
        <v>-23.217344782847938</v>
      </c>
      <c r="J529">
        <v>13.964865977228683</v>
      </c>
      <c r="K529">
        <v>-49.902685738402582</v>
      </c>
      <c r="L529">
        <v>46.89446181386856</v>
      </c>
      <c r="M529">
        <v>159.32000732421875</v>
      </c>
      <c r="N529">
        <v>0.80622543057528406</v>
      </c>
      <c r="O529">
        <v>0.9329846751933194</v>
      </c>
      <c r="P529">
        <v>0.75219597147787554</v>
      </c>
      <c r="Q529">
        <v>0.76247270063920458</v>
      </c>
      <c r="R529">
        <v>0.96533690096206171</v>
      </c>
      <c r="S529">
        <v>0.73604303390322356</v>
      </c>
      <c r="T529">
        <v>0.75219597147787554</v>
      </c>
      <c r="U529">
        <v>0.73604303390322356</v>
      </c>
      <c r="V529">
        <v>406.790663</v>
      </c>
      <c r="W529">
        <v>255.106009</v>
      </c>
      <c r="X529">
        <v>262.000766</v>
      </c>
      <c r="Y529">
        <v>74463.375599999999</v>
      </c>
      <c r="Z529" s="226">
        <v>3.0919482780999998</v>
      </c>
      <c r="AA529" s="226">
        <v>2.6698231045999998</v>
      </c>
      <c r="AB529" s="226" t="s">
        <v>444</v>
      </c>
      <c r="AC529" s="226" t="s">
        <v>445</v>
      </c>
      <c r="AD529" s="226">
        <v>2.949204693</v>
      </c>
    </row>
    <row r="530" spans="1:30" x14ac:dyDescent="0.25">
      <c r="A530">
        <v>134363</v>
      </c>
      <c r="B530">
        <v>20012000</v>
      </c>
      <c r="C530" t="s">
        <v>504</v>
      </c>
      <c r="D530">
        <v>131099</v>
      </c>
      <c r="E530" t="s">
        <v>505</v>
      </c>
      <c r="F530">
        <v>34203085</v>
      </c>
      <c r="G530">
        <v>1.83</v>
      </c>
      <c r="H530">
        <v>57.800136807648634</v>
      </c>
      <c r="I530">
        <v>-32.687269853291546</v>
      </c>
      <c r="J530">
        <v>5.6869501450772955</v>
      </c>
      <c r="K530">
        <v>-56.42385706568318</v>
      </c>
      <c r="L530">
        <v>55.176904187886251</v>
      </c>
      <c r="M530">
        <v>175.54750061035156</v>
      </c>
      <c r="N530">
        <v>0.75311727072975854</v>
      </c>
      <c r="O530">
        <v>0.9329846751933194</v>
      </c>
      <c r="P530">
        <v>0.70264687221428301</v>
      </c>
      <c r="Q530">
        <v>0.70346363414417612</v>
      </c>
      <c r="R530">
        <v>0.96533690096206171</v>
      </c>
      <c r="S530">
        <v>0.67907940452424853</v>
      </c>
      <c r="T530">
        <v>0.70264687221428301</v>
      </c>
      <c r="U530">
        <v>0.67907940452424853</v>
      </c>
      <c r="V530">
        <v>406.790663</v>
      </c>
      <c r="W530">
        <v>255.106009</v>
      </c>
      <c r="X530">
        <v>262.000766</v>
      </c>
      <c r="Y530">
        <v>74463.375599999999</v>
      </c>
      <c r="Z530" s="226">
        <v>2.2486316865</v>
      </c>
      <c r="AA530" s="226">
        <v>2.1011940318</v>
      </c>
      <c r="AB530" s="226" t="s">
        <v>444</v>
      </c>
      <c r="AC530" s="226" t="s">
        <v>445</v>
      </c>
      <c r="AD530" s="226">
        <v>2.2626982330000001</v>
      </c>
    </row>
    <row r="531" spans="1:30" x14ac:dyDescent="0.25">
      <c r="A531">
        <v>136461</v>
      </c>
      <c r="B531">
        <v>20013000</v>
      </c>
      <c r="C531" t="s">
        <v>504</v>
      </c>
      <c r="D531">
        <v>131108</v>
      </c>
      <c r="E531" t="s">
        <v>505</v>
      </c>
      <c r="F531">
        <v>34203085</v>
      </c>
      <c r="G531">
        <v>1.83</v>
      </c>
      <c r="H531">
        <v>84.630438975475315</v>
      </c>
      <c r="I531">
        <v>-49.586736531870287</v>
      </c>
      <c r="J531">
        <v>9.578993543684053</v>
      </c>
      <c r="K531">
        <v>-79.579759603292402</v>
      </c>
      <c r="L531">
        <v>80.276045462433089</v>
      </c>
      <c r="M531">
        <v>175.54750061035156</v>
      </c>
      <c r="N531">
        <v>0.75311727072975854</v>
      </c>
      <c r="O531">
        <v>0.9329846751933194</v>
      </c>
      <c r="P531">
        <v>0.70264687221428301</v>
      </c>
      <c r="Q531">
        <v>0.70346363414417612</v>
      </c>
      <c r="R531">
        <v>0.96533690096206171</v>
      </c>
      <c r="S531">
        <v>0.67907940452424853</v>
      </c>
      <c r="T531">
        <v>0.70264687221428301</v>
      </c>
      <c r="U531">
        <v>0.67907940452424853</v>
      </c>
      <c r="V531">
        <v>406.790663</v>
      </c>
      <c r="W531">
        <v>255.106009</v>
      </c>
      <c r="X531">
        <v>262.000766</v>
      </c>
      <c r="Y531">
        <v>74463.375599999999</v>
      </c>
      <c r="Z531" s="226">
        <v>1.2329131719999999</v>
      </c>
      <c r="AA531" s="226">
        <v>1.1180256357</v>
      </c>
      <c r="AB531" s="226" t="s">
        <v>444</v>
      </c>
      <c r="AC531" s="226" t="s">
        <v>445</v>
      </c>
      <c r="AD531" s="226">
        <v>1.3133271533999999</v>
      </c>
    </row>
    <row r="532" spans="1:30" x14ac:dyDescent="0.25">
      <c r="A532">
        <v>138559</v>
      </c>
      <c r="B532">
        <v>20014000</v>
      </c>
      <c r="C532" t="s">
        <v>508</v>
      </c>
      <c r="D532">
        <v>131115</v>
      </c>
      <c r="E532" t="s">
        <v>509</v>
      </c>
      <c r="F532">
        <v>34203085</v>
      </c>
      <c r="G532">
        <v>1.83</v>
      </c>
      <c r="H532">
        <v>56.33991180307914</v>
      </c>
      <c r="I532">
        <v>-23.262438344208121</v>
      </c>
      <c r="J532">
        <v>16.810910774812079</v>
      </c>
      <c r="K532">
        <v>-53.895222286824769</v>
      </c>
      <c r="L532">
        <v>50.098896884902267</v>
      </c>
      <c r="M532">
        <v>159.32000732421875</v>
      </c>
      <c r="N532">
        <v>0.80622543057528406</v>
      </c>
      <c r="O532">
        <v>0.9329846751933194</v>
      </c>
      <c r="P532">
        <v>0.75219597147787554</v>
      </c>
      <c r="Q532">
        <v>0.76247270063920458</v>
      </c>
      <c r="R532">
        <v>0.96533690096206171</v>
      </c>
      <c r="S532">
        <v>0.73604303390322356</v>
      </c>
      <c r="T532">
        <v>0.75219597147787554</v>
      </c>
      <c r="U532">
        <v>0.73604303390322356</v>
      </c>
      <c r="V532">
        <v>406.790663</v>
      </c>
      <c r="W532">
        <v>255.106009</v>
      </c>
      <c r="X532">
        <v>262.000766</v>
      </c>
      <c r="Y532">
        <v>74463.375599999999</v>
      </c>
      <c r="Z532" s="226">
        <v>2.8302183122</v>
      </c>
      <c r="AA532" s="226">
        <v>2.4059285173</v>
      </c>
      <c r="AB532" s="226" t="s">
        <v>444</v>
      </c>
      <c r="AC532" s="226" t="s">
        <v>445</v>
      </c>
      <c r="AD532" s="226">
        <v>2.6566491861000001</v>
      </c>
    </row>
    <row r="533" spans="1:30" x14ac:dyDescent="0.25">
      <c r="A533">
        <v>140657</v>
      </c>
      <c r="B533">
        <v>20015000</v>
      </c>
      <c r="C533" t="s">
        <v>508</v>
      </c>
      <c r="D533">
        <v>131122</v>
      </c>
      <c r="E533" t="s">
        <v>509</v>
      </c>
      <c r="F533">
        <v>34203085</v>
      </c>
      <c r="G533">
        <v>1.83</v>
      </c>
      <c r="H533">
        <v>44.581313658034809</v>
      </c>
      <c r="I533">
        <v>-20.077180223422836</v>
      </c>
      <c r="J533">
        <v>11.763227767406001</v>
      </c>
      <c r="K533">
        <v>-43.219115509984292</v>
      </c>
      <c r="L533">
        <v>40.019559443684827</v>
      </c>
      <c r="M533">
        <v>159.32000732421875</v>
      </c>
      <c r="N533">
        <v>0.80622543057528406</v>
      </c>
      <c r="O533">
        <v>0.9329846751933194</v>
      </c>
      <c r="P533">
        <v>0.75219597147787554</v>
      </c>
      <c r="Q533">
        <v>0.76247270063920458</v>
      </c>
      <c r="R533">
        <v>0.96533690096206171</v>
      </c>
      <c r="S533">
        <v>0.73604303390322356</v>
      </c>
      <c r="T533">
        <v>0.75219597147787554</v>
      </c>
      <c r="U533">
        <v>0.73604303390322356</v>
      </c>
      <c r="V533">
        <v>406.790663</v>
      </c>
      <c r="W533">
        <v>255.106009</v>
      </c>
      <c r="X533">
        <v>262.000766</v>
      </c>
      <c r="Y533">
        <v>74463.375599999999</v>
      </c>
      <c r="Z533" s="226">
        <v>3.7948981682</v>
      </c>
      <c r="AA533" s="226">
        <v>3.3042633006000002</v>
      </c>
      <c r="AB533" s="226" t="s">
        <v>444</v>
      </c>
      <c r="AC533" s="226" t="s">
        <v>445</v>
      </c>
      <c r="AD533" s="226">
        <v>3.5599248939999999</v>
      </c>
    </row>
    <row r="534" spans="1:30" x14ac:dyDescent="0.25">
      <c r="A534">
        <v>142755</v>
      </c>
      <c r="B534">
        <v>20016000</v>
      </c>
      <c r="C534" t="s">
        <v>508</v>
      </c>
      <c r="D534">
        <v>131129</v>
      </c>
      <c r="E534" t="s">
        <v>509</v>
      </c>
      <c r="F534">
        <v>34203085</v>
      </c>
      <c r="G534">
        <v>1.83</v>
      </c>
      <c r="H534">
        <v>54.253516259084925</v>
      </c>
      <c r="I534">
        <v>-22.284483399651251</v>
      </c>
      <c r="J534">
        <v>16.037778776208029</v>
      </c>
      <c r="K534">
        <v>-51.69104199931536</v>
      </c>
      <c r="L534">
        <v>48.277519579769709</v>
      </c>
      <c r="M534">
        <v>159.32000732421875</v>
      </c>
      <c r="N534">
        <v>0.80622543057528406</v>
      </c>
      <c r="O534">
        <v>0.9329846751933194</v>
      </c>
      <c r="P534">
        <v>0.75219597147787554</v>
      </c>
      <c r="Q534">
        <v>0.76247270063920458</v>
      </c>
      <c r="R534">
        <v>0.96533690096206171</v>
      </c>
      <c r="S534">
        <v>0.73604303390322356</v>
      </c>
      <c r="T534">
        <v>0.75219597147787554</v>
      </c>
      <c r="U534">
        <v>0.73604303390322356</v>
      </c>
      <c r="V534">
        <v>406.790663</v>
      </c>
      <c r="W534">
        <v>255.106009</v>
      </c>
      <c r="X534">
        <v>262.000766</v>
      </c>
      <c r="Y534">
        <v>74463.375599999999</v>
      </c>
      <c r="Z534" s="226">
        <v>2.9747218569</v>
      </c>
      <c r="AA534" s="226">
        <v>2.5369083056999999</v>
      </c>
      <c r="AB534" s="226" t="s">
        <v>444</v>
      </c>
      <c r="AC534" s="226" t="s">
        <v>445</v>
      </c>
      <c r="AD534" s="226">
        <v>2.8125739603</v>
      </c>
    </row>
    <row r="535" spans="1:30" x14ac:dyDescent="0.25">
      <c r="A535">
        <v>144853</v>
      </c>
      <c r="B535">
        <v>20017000</v>
      </c>
      <c r="C535" t="s">
        <v>508</v>
      </c>
      <c r="D535">
        <v>131136</v>
      </c>
      <c r="E535" t="s">
        <v>509</v>
      </c>
      <c r="F535">
        <v>34203085</v>
      </c>
      <c r="G535">
        <v>1.83</v>
      </c>
      <c r="H535">
        <v>41.347190308134991</v>
      </c>
      <c r="I535">
        <v>-22.813605079779983</v>
      </c>
      <c r="J535">
        <v>6.548611808064897</v>
      </c>
      <c r="K535">
        <v>-39.859442628330818</v>
      </c>
      <c r="L535">
        <v>38.493885728109049</v>
      </c>
      <c r="M535">
        <v>159.32000732421875</v>
      </c>
      <c r="N535">
        <v>0.80622543057528406</v>
      </c>
      <c r="O535">
        <v>0.9329846751933194</v>
      </c>
      <c r="P535">
        <v>0.75219597147787554</v>
      </c>
      <c r="Q535">
        <v>0.76247270063920458</v>
      </c>
      <c r="R535">
        <v>0.96533690096206171</v>
      </c>
      <c r="S535">
        <v>0.73604303390322356</v>
      </c>
      <c r="T535">
        <v>0.75219597147787554</v>
      </c>
      <c r="U535">
        <v>0.73604303390322356</v>
      </c>
      <c r="V535">
        <v>406.790663</v>
      </c>
      <c r="W535">
        <v>255.106009</v>
      </c>
      <c r="X535">
        <v>262.000766</v>
      </c>
      <c r="Y535">
        <v>74463.375599999999</v>
      </c>
      <c r="Z535" s="226">
        <v>3.9849400402000001</v>
      </c>
      <c r="AA535" s="226">
        <v>3.6409371674000002</v>
      </c>
      <c r="AB535" s="226" t="s">
        <v>444</v>
      </c>
      <c r="AC535" s="226" t="s">
        <v>445</v>
      </c>
      <c r="AD535" s="226">
        <v>3.9442718642000001</v>
      </c>
    </row>
    <row r="536" spans="1:30" x14ac:dyDescent="0.25">
      <c r="A536">
        <v>148035</v>
      </c>
      <c r="B536">
        <v>20018000</v>
      </c>
      <c r="C536" t="s">
        <v>506</v>
      </c>
      <c r="D536">
        <v>131144</v>
      </c>
      <c r="E536" t="s">
        <v>507</v>
      </c>
      <c r="F536">
        <v>34203085</v>
      </c>
      <c r="G536">
        <v>1.83</v>
      </c>
      <c r="H536">
        <v>49.532906299311172</v>
      </c>
      <c r="I536">
        <v>-23.591670489733925</v>
      </c>
      <c r="J536">
        <v>11.168178781812541</v>
      </c>
      <c r="K536">
        <v>-47.298571067128123</v>
      </c>
      <c r="L536">
        <v>45.001400693915521</v>
      </c>
      <c r="M536">
        <v>165.24249267578125</v>
      </c>
      <c r="N536">
        <v>0.78684275124289771</v>
      </c>
      <c r="O536">
        <v>0.9329846751933194</v>
      </c>
      <c r="P536">
        <v>0.73411222869657278</v>
      </c>
      <c r="Q536">
        <v>0.74093639026988634</v>
      </c>
      <c r="R536">
        <v>0.96533690096206171</v>
      </c>
      <c r="S536">
        <v>0.71525323879314873</v>
      </c>
      <c r="T536">
        <v>0.73411222869657278</v>
      </c>
      <c r="U536">
        <v>0.71525323879314873</v>
      </c>
      <c r="V536">
        <v>406.790663</v>
      </c>
      <c r="W536">
        <v>255.106009</v>
      </c>
      <c r="X536">
        <v>262.000766</v>
      </c>
      <c r="Y536">
        <v>74463.375599999999</v>
      </c>
      <c r="Z536" s="226">
        <v>3.1615691497</v>
      </c>
      <c r="AA536" s="226">
        <v>2.7808490316999999</v>
      </c>
      <c r="AB536" s="226" t="s">
        <v>444</v>
      </c>
      <c r="AC536" s="226" t="s">
        <v>445</v>
      </c>
      <c r="AD536" s="226">
        <v>3.0664646289999999</v>
      </c>
    </row>
    <row r="537" spans="1:30" x14ac:dyDescent="0.25">
      <c r="A537">
        <v>148036</v>
      </c>
      <c r="B537">
        <v>20018000</v>
      </c>
      <c r="C537" t="s">
        <v>508</v>
      </c>
      <c r="D537">
        <v>131143</v>
      </c>
      <c r="E537" t="s">
        <v>509</v>
      </c>
      <c r="F537">
        <v>34203085</v>
      </c>
      <c r="G537">
        <v>1.83</v>
      </c>
      <c r="H537">
        <v>47.419605492582711</v>
      </c>
      <c r="I537">
        <v>-20.367660886286927</v>
      </c>
      <c r="J537">
        <v>13.37560996047946</v>
      </c>
      <c r="K537">
        <v>-45.488921618487907</v>
      </c>
      <c r="L537">
        <v>42.348439879589819</v>
      </c>
      <c r="M537">
        <v>159.32000732421875</v>
      </c>
      <c r="N537">
        <v>0.80622543057528406</v>
      </c>
      <c r="O537">
        <v>0.9329846751933194</v>
      </c>
      <c r="P537">
        <v>0.75219597147787554</v>
      </c>
      <c r="Q537">
        <v>0.76247270063920458</v>
      </c>
      <c r="R537">
        <v>0.96533690096206171</v>
      </c>
      <c r="S537">
        <v>0.73604303390322356</v>
      </c>
      <c r="T537">
        <v>0.75219597147787554</v>
      </c>
      <c r="U537">
        <v>0.73604303390322356</v>
      </c>
      <c r="V537">
        <v>406.790663</v>
      </c>
      <c r="W537">
        <v>255.106009</v>
      </c>
      <c r="X537">
        <v>262.000766</v>
      </c>
      <c r="Y537">
        <v>74463.375599999999</v>
      </c>
      <c r="Z537" s="226">
        <v>3.5312108973999998</v>
      </c>
      <c r="AA537" s="226">
        <v>3.0466324061000001</v>
      </c>
      <c r="AB537" s="226" t="s">
        <v>444</v>
      </c>
      <c r="AC537" s="226" t="s">
        <v>445</v>
      </c>
      <c r="AD537" s="226">
        <v>3.3323937719000001</v>
      </c>
    </row>
    <row r="538" spans="1:30" x14ac:dyDescent="0.25">
      <c r="A538">
        <v>152231</v>
      </c>
      <c r="B538">
        <v>20019000</v>
      </c>
      <c r="C538" t="s">
        <v>508</v>
      </c>
      <c r="D538">
        <v>131151</v>
      </c>
      <c r="E538" t="s">
        <v>509</v>
      </c>
      <c r="F538">
        <v>34203085</v>
      </c>
      <c r="G538">
        <v>1.83</v>
      </c>
      <c r="H538">
        <v>46.750198326102591</v>
      </c>
      <c r="I538">
        <v>-21.253144892456564</v>
      </c>
      <c r="J538">
        <v>12.157364051073639</v>
      </c>
      <c r="K538">
        <v>-44.843512662130763</v>
      </c>
      <c r="L538">
        <v>42.013948719576852</v>
      </c>
      <c r="M538">
        <v>159.32000732421875</v>
      </c>
      <c r="N538">
        <v>0.80622543057528406</v>
      </c>
      <c r="O538">
        <v>0.9329846751933194</v>
      </c>
      <c r="P538">
        <v>0.75219597147787554</v>
      </c>
      <c r="Q538">
        <v>0.76247270063920458</v>
      </c>
      <c r="R538">
        <v>0.96533690096206171</v>
      </c>
      <c r="S538">
        <v>0.73604303390322356</v>
      </c>
      <c r="T538">
        <v>0.75219597147787554</v>
      </c>
      <c r="U538">
        <v>0.73604303390322356</v>
      </c>
      <c r="V538">
        <v>406.790663</v>
      </c>
      <c r="W538">
        <v>255.106009</v>
      </c>
      <c r="X538">
        <v>262.000766</v>
      </c>
      <c r="Y538">
        <v>74463.375599999999</v>
      </c>
      <c r="Z538" s="226">
        <v>3.567285821</v>
      </c>
      <c r="AA538" s="226">
        <v>3.1045753630999999</v>
      </c>
      <c r="AB538" s="226" t="s">
        <v>444</v>
      </c>
      <c r="AC538" s="226" t="s">
        <v>445</v>
      </c>
      <c r="AD538" s="226">
        <v>3.3947476236999998</v>
      </c>
    </row>
    <row r="539" spans="1:30" x14ac:dyDescent="0.25">
      <c r="A539">
        <v>152232</v>
      </c>
      <c r="B539">
        <v>20019000</v>
      </c>
      <c r="C539" t="s">
        <v>506</v>
      </c>
      <c r="D539">
        <v>131152</v>
      </c>
      <c r="E539" t="s">
        <v>507</v>
      </c>
      <c r="F539">
        <v>34203085</v>
      </c>
      <c r="G539">
        <v>1.83</v>
      </c>
      <c r="H539">
        <v>48.862886727654249</v>
      </c>
      <c r="I539">
        <v>-24.476259001066666</v>
      </c>
      <c r="J539">
        <v>9.9505452775835188</v>
      </c>
      <c r="K539">
        <v>-46.654057605607875</v>
      </c>
      <c r="L539">
        <v>44.726707504070987</v>
      </c>
      <c r="M539">
        <v>165.24249267578125</v>
      </c>
      <c r="N539">
        <v>0.78684275124289771</v>
      </c>
      <c r="O539">
        <v>0.9329846751933194</v>
      </c>
      <c r="P539">
        <v>0.73411222869657278</v>
      </c>
      <c r="Q539">
        <v>0.74093639026988634</v>
      </c>
      <c r="R539">
        <v>0.96533690096206171</v>
      </c>
      <c r="S539">
        <v>0.71525323879314873</v>
      </c>
      <c r="T539">
        <v>0.73411222869657278</v>
      </c>
      <c r="U539">
        <v>0.71525323879314873</v>
      </c>
      <c r="V539">
        <v>406.790663</v>
      </c>
      <c r="W539">
        <v>255.106009</v>
      </c>
      <c r="X539">
        <v>262.000766</v>
      </c>
      <c r="Y539">
        <v>74463.375599999999</v>
      </c>
      <c r="Z539" s="226">
        <v>3.1871278096000002</v>
      </c>
      <c r="AA539" s="226">
        <v>2.8326929366</v>
      </c>
      <c r="AB539" s="226" t="s">
        <v>444</v>
      </c>
      <c r="AC539" s="226" t="s">
        <v>445</v>
      </c>
      <c r="AD539" s="226">
        <v>3.1226417619000002</v>
      </c>
    </row>
    <row r="540" spans="1:30" x14ac:dyDescent="0.25">
      <c r="A540">
        <v>156427</v>
      </c>
      <c r="B540">
        <v>20020000</v>
      </c>
      <c r="C540" t="s">
        <v>508</v>
      </c>
      <c r="D540">
        <v>131159</v>
      </c>
      <c r="E540" t="s">
        <v>509</v>
      </c>
      <c r="F540">
        <v>34203085</v>
      </c>
      <c r="G540">
        <v>1.83</v>
      </c>
      <c r="H540">
        <v>46.816514611423031</v>
      </c>
      <c r="I540">
        <v>-20.974069045370417</v>
      </c>
      <c r="J540">
        <v>12.446706023816407</v>
      </c>
      <c r="K540">
        <v>-44.908118126128542</v>
      </c>
      <c r="L540">
        <v>42.001639892132758</v>
      </c>
      <c r="M540">
        <v>159.32000732421875</v>
      </c>
      <c r="N540">
        <v>0.80622543057528406</v>
      </c>
      <c r="O540">
        <v>0.9329846751933194</v>
      </c>
      <c r="P540">
        <v>0.75219597147787554</v>
      </c>
      <c r="Q540">
        <v>0.76247270063920458</v>
      </c>
      <c r="R540">
        <v>0.96533690096206171</v>
      </c>
      <c r="S540">
        <v>0.73604303390322356</v>
      </c>
      <c r="T540">
        <v>0.75219597147787554</v>
      </c>
      <c r="U540">
        <v>0.73604303390322356</v>
      </c>
      <c r="V540">
        <v>406.790663</v>
      </c>
      <c r="W540">
        <v>255.106009</v>
      </c>
      <c r="X540">
        <v>262.000766</v>
      </c>
      <c r="Y540">
        <v>74463.375599999999</v>
      </c>
      <c r="Z540" s="226">
        <v>3.5686242908999999</v>
      </c>
      <c r="AA540" s="226">
        <v>3.0987611714000001</v>
      </c>
      <c r="AB540" s="226" t="s">
        <v>444</v>
      </c>
      <c r="AC540" s="226" t="s">
        <v>445</v>
      </c>
      <c r="AD540" s="226">
        <v>3.3884252766</v>
      </c>
    </row>
    <row r="541" spans="1:30" x14ac:dyDescent="0.25">
      <c r="A541">
        <v>156428</v>
      </c>
      <c r="B541">
        <v>20020000</v>
      </c>
      <c r="C541" t="s">
        <v>506</v>
      </c>
      <c r="D541">
        <v>131160</v>
      </c>
      <c r="E541" t="s">
        <v>507</v>
      </c>
      <c r="F541">
        <v>34203085</v>
      </c>
      <c r="G541">
        <v>1.83</v>
      </c>
      <c r="H541">
        <v>48.929446493864248</v>
      </c>
      <c r="I541">
        <v>-24.197528815515525</v>
      </c>
      <c r="J541">
        <v>10.239643769436734</v>
      </c>
      <c r="K541">
        <v>-46.718317408070661</v>
      </c>
      <c r="L541">
        <v>44.699126262773426</v>
      </c>
      <c r="M541">
        <v>165.24249267578125</v>
      </c>
      <c r="N541">
        <v>0.78684275124289771</v>
      </c>
      <c r="O541">
        <v>0.9329846751933194</v>
      </c>
      <c r="P541">
        <v>0.73411222869657278</v>
      </c>
      <c r="Q541">
        <v>0.74093639026988634</v>
      </c>
      <c r="R541">
        <v>0.96533690096206171</v>
      </c>
      <c r="S541">
        <v>0.71525323879314873</v>
      </c>
      <c r="T541">
        <v>0.73411222869657278</v>
      </c>
      <c r="U541">
        <v>0.71525323879314873</v>
      </c>
      <c r="V541">
        <v>406.790663</v>
      </c>
      <c r="W541">
        <v>255.106009</v>
      </c>
      <c r="X541">
        <v>262.000766</v>
      </c>
      <c r="Y541">
        <v>74463.375599999999</v>
      </c>
      <c r="Z541" s="226">
        <v>3.1897114435999998</v>
      </c>
      <c r="AA541" s="226">
        <v>2.8274792429</v>
      </c>
      <c r="AB541" s="226" t="s">
        <v>444</v>
      </c>
      <c r="AC541" s="226" t="s">
        <v>445</v>
      </c>
      <c r="AD541" s="226">
        <v>3.1169711779</v>
      </c>
    </row>
    <row r="542" spans="1:30" x14ac:dyDescent="0.25">
      <c r="A542">
        <v>160623</v>
      </c>
      <c r="B542">
        <v>20021000</v>
      </c>
      <c r="C542" t="s">
        <v>508</v>
      </c>
      <c r="D542">
        <v>131167</v>
      </c>
      <c r="E542" t="s">
        <v>509</v>
      </c>
      <c r="F542">
        <v>34203085</v>
      </c>
      <c r="G542">
        <v>1.83</v>
      </c>
      <c r="H542">
        <v>47.104447900428681</v>
      </c>
      <c r="I542">
        <v>-20.42059276156694</v>
      </c>
      <c r="J542">
        <v>13.1444543102278</v>
      </c>
      <c r="K542">
        <v>-45.196860853664823</v>
      </c>
      <c r="L542">
        <v>42.101998279513481</v>
      </c>
      <c r="M542">
        <v>159.32000732421875</v>
      </c>
      <c r="N542">
        <v>0.80622543057528406</v>
      </c>
      <c r="O542">
        <v>0.9329846751933194</v>
      </c>
      <c r="P542">
        <v>0.75219597147787554</v>
      </c>
      <c r="Q542">
        <v>0.76247270063920458</v>
      </c>
      <c r="R542">
        <v>0.96533690096206171</v>
      </c>
      <c r="S542">
        <v>0.73604303390322356</v>
      </c>
      <c r="T542">
        <v>0.75219597147787554</v>
      </c>
      <c r="U542">
        <v>0.73604303390322356</v>
      </c>
      <c r="V542">
        <v>406.790663</v>
      </c>
      <c r="W542">
        <v>255.106009</v>
      </c>
      <c r="X542">
        <v>262.000766</v>
      </c>
      <c r="Y542">
        <v>74463.375599999999</v>
      </c>
      <c r="Z542" s="226">
        <v>3.5577340770000001</v>
      </c>
      <c r="AA542" s="226">
        <v>3.0737068541000001</v>
      </c>
      <c r="AB542" s="226" t="s">
        <v>444</v>
      </c>
      <c r="AC542" s="226" t="s">
        <v>445</v>
      </c>
      <c r="AD542" s="226">
        <v>3.3603895709999998</v>
      </c>
    </row>
    <row r="543" spans="1:30" x14ac:dyDescent="0.25">
      <c r="A543">
        <v>160624</v>
      </c>
      <c r="B543">
        <v>20021000</v>
      </c>
      <c r="C543" t="s">
        <v>506</v>
      </c>
      <c r="D543">
        <v>131168</v>
      </c>
      <c r="E543" t="s">
        <v>507</v>
      </c>
      <c r="F543">
        <v>34203085</v>
      </c>
      <c r="G543">
        <v>1.83</v>
      </c>
      <c r="H543">
        <v>49.217923559505536</v>
      </c>
      <c r="I543">
        <v>-23.64490273629</v>
      </c>
      <c r="J543">
        <v>10.936847953504055</v>
      </c>
      <c r="K543">
        <v>-47.006210256737404</v>
      </c>
      <c r="L543">
        <v>44.76398610178186</v>
      </c>
      <c r="M543">
        <v>165.24249267578125</v>
      </c>
      <c r="N543">
        <v>0.78684275124289771</v>
      </c>
      <c r="O543">
        <v>0.9329846751933194</v>
      </c>
      <c r="P543">
        <v>0.73411222869657278</v>
      </c>
      <c r="Q543">
        <v>0.74093639026988634</v>
      </c>
      <c r="R543">
        <v>0.96533690096206171</v>
      </c>
      <c r="S543">
        <v>0.71525323879314873</v>
      </c>
      <c r="T543">
        <v>0.73411222869657278</v>
      </c>
      <c r="U543">
        <v>0.71525323879314873</v>
      </c>
      <c r="V543">
        <v>406.790663</v>
      </c>
      <c r="W543">
        <v>255.106009</v>
      </c>
      <c r="X543">
        <v>262.000766</v>
      </c>
      <c r="Y543">
        <v>74463.375599999999</v>
      </c>
      <c r="Z543" s="226">
        <v>3.1836408490000001</v>
      </c>
      <c r="AA543" s="226">
        <v>2.8050455459000001</v>
      </c>
      <c r="AB543" s="226" t="s">
        <v>444</v>
      </c>
      <c r="AC543" s="226" t="s">
        <v>445</v>
      </c>
      <c r="AD543" s="226">
        <v>3.0917564977000001</v>
      </c>
    </row>
    <row r="544" spans="1:30" x14ac:dyDescent="0.25">
      <c r="A544">
        <v>164819</v>
      </c>
      <c r="B544">
        <v>20022000</v>
      </c>
      <c r="C544" t="s">
        <v>504</v>
      </c>
      <c r="D544">
        <v>131179</v>
      </c>
      <c r="E544" t="s">
        <v>505</v>
      </c>
      <c r="F544">
        <v>34203085</v>
      </c>
      <c r="G544">
        <v>1.83</v>
      </c>
      <c r="H544">
        <v>61.906536797275471</v>
      </c>
      <c r="I544">
        <v>-32.445721666461566</v>
      </c>
      <c r="J544">
        <v>8.4482869393903144</v>
      </c>
      <c r="K544">
        <v>-60.437621719510041</v>
      </c>
      <c r="L544">
        <v>58.144559153853024</v>
      </c>
      <c r="M544">
        <v>175.54750061035156</v>
      </c>
      <c r="N544">
        <v>0.75311727072975854</v>
      </c>
      <c r="O544">
        <v>0.9329846751933194</v>
      </c>
      <c r="P544">
        <v>0.70264687221428301</v>
      </c>
      <c r="Q544">
        <v>0.70346363414417612</v>
      </c>
      <c r="R544">
        <v>0.96533690096206171</v>
      </c>
      <c r="S544">
        <v>0.67907940452424853</v>
      </c>
      <c r="T544">
        <v>0.70264687221428301</v>
      </c>
      <c r="U544">
        <v>0.67907940452424853</v>
      </c>
      <c r="V544">
        <v>406.790663</v>
      </c>
      <c r="W544">
        <v>255.106009</v>
      </c>
      <c r="X544">
        <v>262.000766</v>
      </c>
      <c r="Y544">
        <v>74463.375599999999</v>
      </c>
      <c r="Z544" s="226">
        <v>2.0828239463</v>
      </c>
      <c r="AA544" s="226">
        <v>1.8954848483</v>
      </c>
      <c r="AB544" s="226" t="s">
        <v>444</v>
      </c>
      <c r="AC544" s="226" t="s">
        <v>445</v>
      </c>
      <c r="AD544" s="226">
        <v>2.0460169264000001</v>
      </c>
    </row>
    <row r="545" spans="1:30" x14ac:dyDescent="0.25">
      <c r="A545">
        <v>164820</v>
      </c>
      <c r="B545">
        <v>20022000</v>
      </c>
      <c r="C545" t="s">
        <v>506</v>
      </c>
      <c r="D545">
        <v>131180</v>
      </c>
      <c r="E545" t="s">
        <v>507</v>
      </c>
      <c r="F545">
        <v>34203085</v>
      </c>
      <c r="G545">
        <v>1.83</v>
      </c>
      <c r="H545">
        <v>47.429260471850995</v>
      </c>
      <c r="I545">
        <v>-26.219361961919571</v>
      </c>
      <c r="J545">
        <v>6.2440101356881677</v>
      </c>
      <c r="K545">
        <v>-45.470667126236648</v>
      </c>
      <c r="L545">
        <v>44.636082453480476</v>
      </c>
      <c r="M545">
        <v>165.24249267578125</v>
      </c>
      <c r="N545">
        <v>0.78684275124289771</v>
      </c>
      <c r="O545">
        <v>0.9329846751933194</v>
      </c>
      <c r="P545">
        <v>0.73411222869657278</v>
      </c>
      <c r="Q545">
        <v>0.74093639026988634</v>
      </c>
      <c r="R545">
        <v>0.96533690096206171</v>
      </c>
      <c r="S545">
        <v>0.71525323879314873</v>
      </c>
      <c r="T545">
        <v>0.73411222869657278</v>
      </c>
      <c r="U545">
        <v>0.71525323879314873</v>
      </c>
      <c r="V545">
        <v>406.790663</v>
      </c>
      <c r="W545">
        <v>255.106009</v>
      </c>
      <c r="X545">
        <v>262.000766</v>
      </c>
      <c r="Y545">
        <v>74463.375599999999</v>
      </c>
      <c r="Z545" s="226">
        <v>3.1956289737999999</v>
      </c>
      <c r="AA545" s="226">
        <v>2.9485422913999999</v>
      </c>
      <c r="AB545" s="226" t="s">
        <v>444</v>
      </c>
      <c r="AC545" s="226" t="s">
        <v>445</v>
      </c>
      <c r="AD545" s="226">
        <v>3.2299349978</v>
      </c>
    </row>
    <row r="546" spans="1:30" x14ac:dyDescent="0.25">
      <c r="A546">
        <v>167931</v>
      </c>
      <c r="B546">
        <v>20024000</v>
      </c>
      <c r="C546" t="s">
        <v>504</v>
      </c>
      <c r="D546">
        <v>131188</v>
      </c>
      <c r="E546" t="s">
        <v>505</v>
      </c>
      <c r="F546">
        <v>34203085</v>
      </c>
      <c r="G546">
        <v>1.83</v>
      </c>
      <c r="H546">
        <v>62.717705725333175</v>
      </c>
      <c r="I546">
        <v>-38.173558063111372</v>
      </c>
      <c r="J546">
        <v>2.2431261199030632</v>
      </c>
      <c r="K546">
        <v>-59.664046490989136</v>
      </c>
      <c r="L546">
        <v>61.627163805905511</v>
      </c>
      <c r="M546">
        <v>175.54750061035156</v>
      </c>
      <c r="N546">
        <v>0.75311727072975854</v>
      </c>
      <c r="O546">
        <v>0.9329846751933194</v>
      </c>
      <c r="P546">
        <v>0.70264687221428301</v>
      </c>
      <c r="Q546">
        <v>0.70346363414417612</v>
      </c>
      <c r="R546">
        <v>0.96533690096206171</v>
      </c>
      <c r="S546">
        <v>0.67907940452424853</v>
      </c>
      <c r="T546">
        <v>0.70264687221428301</v>
      </c>
      <c r="U546">
        <v>0.67907940452424853</v>
      </c>
      <c r="V546">
        <v>406.790663</v>
      </c>
      <c r="W546">
        <v>255.106009</v>
      </c>
      <c r="X546">
        <v>262.000766</v>
      </c>
      <c r="Y546">
        <v>74463.375599999999</v>
      </c>
      <c r="Z546" s="226">
        <v>1.9086108825999999</v>
      </c>
      <c r="AA546" s="226">
        <v>1.8580356573000001</v>
      </c>
      <c r="AB546" s="226" t="s">
        <v>444</v>
      </c>
      <c r="AC546" s="226" t="s">
        <v>445</v>
      </c>
      <c r="AD546" s="226">
        <v>2.0855101116000001</v>
      </c>
    </row>
    <row r="547" spans="1:30" x14ac:dyDescent="0.25">
      <c r="A547">
        <v>171113</v>
      </c>
      <c r="B547">
        <v>20026000</v>
      </c>
      <c r="C547" t="s">
        <v>504</v>
      </c>
      <c r="D547">
        <v>131199</v>
      </c>
      <c r="E547" t="s">
        <v>505</v>
      </c>
      <c r="F547">
        <v>34203085</v>
      </c>
      <c r="G547">
        <v>1.83</v>
      </c>
      <c r="H547">
        <v>65.646686720366475</v>
      </c>
      <c r="I547">
        <v>-24.386106876590823</v>
      </c>
      <c r="J547">
        <v>19.281968397753186</v>
      </c>
      <c r="K547">
        <v>-63.640446360321612</v>
      </c>
      <c r="L547">
        <v>58.442163333123588</v>
      </c>
      <c r="M547">
        <v>175.54750061035156</v>
      </c>
      <c r="N547">
        <v>0.75311727072975854</v>
      </c>
      <c r="O547">
        <v>0.9329846751933194</v>
      </c>
      <c r="P547">
        <v>0.70264687221428301</v>
      </c>
      <c r="Q547">
        <v>0.70346363414417612</v>
      </c>
      <c r="R547">
        <v>0.96533690096206171</v>
      </c>
      <c r="S547">
        <v>0.67907940452424853</v>
      </c>
      <c r="T547">
        <v>0.70264687221428301</v>
      </c>
      <c r="U547">
        <v>0.67907940452424853</v>
      </c>
      <c r="V547">
        <v>406.790663</v>
      </c>
      <c r="W547">
        <v>255.106009</v>
      </c>
      <c r="X547">
        <v>262.000766</v>
      </c>
      <c r="Y547">
        <v>74463.375599999999</v>
      </c>
      <c r="Z547" s="226">
        <v>2.0671253266999998</v>
      </c>
      <c r="AA547" s="226">
        <v>1.7305176889</v>
      </c>
      <c r="AB547" s="226" t="s">
        <v>444</v>
      </c>
      <c r="AC547" s="226" t="s">
        <v>445</v>
      </c>
      <c r="AD547" s="226">
        <v>1.8927204204000001</v>
      </c>
    </row>
    <row r="548" spans="1:30" x14ac:dyDescent="0.25">
      <c r="A548">
        <v>171114</v>
      </c>
      <c r="B548">
        <v>20026000</v>
      </c>
      <c r="C548" t="s">
        <v>506</v>
      </c>
      <c r="D548">
        <v>131200</v>
      </c>
      <c r="E548" t="s">
        <v>507</v>
      </c>
      <c r="F548">
        <v>34203085</v>
      </c>
      <c r="G548">
        <v>1.83</v>
      </c>
      <c r="H548">
        <v>51.186716765626286</v>
      </c>
      <c r="I548">
        <v>-18.157508069100231</v>
      </c>
      <c r="J548">
        <v>17.060388119501994</v>
      </c>
      <c r="K548">
        <v>-48.675734808399042</v>
      </c>
      <c r="L548">
        <v>45.143062001123667</v>
      </c>
      <c r="M548">
        <v>165.24249267578125</v>
      </c>
      <c r="N548">
        <v>0.78684275124289771</v>
      </c>
      <c r="O548">
        <v>0.9329846751933194</v>
      </c>
      <c r="P548">
        <v>0.73411222869657278</v>
      </c>
      <c r="Q548">
        <v>0.74093639026988634</v>
      </c>
      <c r="R548">
        <v>0.96533690096206171</v>
      </c>
      <c r="S548">
        <v>0.71525323879314873</v>
      </c>
      <c r="T548">
        <v>0.73411222869657278</v>
      </c>
      <c r="U548">
        <v>0.71525323879314873</v>
      </c>
      <c r="V548">
        <v>406.790663</v>
      </c>
      <c r="W548">
        <v>255.106009</v>
      </c>
      <c r="X548">
        <v>262.000766</v>
      </c>
      <c r="Y548">
        <v>74463.375599999999</v>
      </c>
      <c r="Z548" s="226">
        <v>3.1485099264</v>
      </c>
      <c r="AA548" s="226">
        <v>2.6586921891999999</v>
      </c>
      <c r="AB548" s="226" t="s">
        <v>444</v>
      </c>
      <c r="AC548" s="226" t="s">
        <v>445</v>
      </c>
      <c r="AD548" s="226">
        <v>2.9514137179</v>
      </c>
    </row>
    <row r="549" spans="1:30" x14ac:dyDescent="0.25">
      <c r="A549">
        <v>174225</v>
      </c>
      <c r="B549">
        <v>20028000</v>
      </c>
      <c r="C549" t="s">
        <v>504</v>
      </c>
      <c r="D549">
        <v>131208</v>
      </c>
      <c r="E549" t="s">
        <v>505</v>
      </c>
      <c r="F549">
        <v>34203085</v>
      </c>
      <c r="G549">
        <v>1.83</v>
      </c>
      <c r="H549">
        <v>63.28162359739369</v>
      </c>
      <c r="I549">
        <v>-23.991605114602123</v>
      </c>
      <c r="J549">
        <v>17.301341212436995</v>
      </c>
      <c r="K549">
        <v>-60.876343630962893</v>
      </c>
      <c r="L549">
        <v>56.64857028345542</v>
      </c>
      <c r="M549">
        <v>175.54750061035156</v>
      </c>
      <c r="N549">
        <v>0.75311727072975854</v>
      </c>
      <c r="O549">
        <v>0.9329846751933194</v>
      </c>
      <c r="P549">
        <v>0.70264687221428301</v>
      </c>
      <c r="Q549">
        <v>0.70346363414417612</v>
      </c>
      <c r="R549">
        <v>0.96533690096206171</v>
      </c>
      <c r="S549">
        <v>0.67907940452424853</v>
      </c>
      <c r="T549">
        <v>0.70264687221428301</v>
      </c>
      <c r="U549">
        <v>0.67907940452424853</v>
      </c>
      <c r="V549">
        <v>406.790663</v>
      </c>
      <c r="W549">
        <v>255.106009</v>
      </c>
      <c r="X549">
        <v>262.000766</v>
      </c>
      <c r="Y549">
        <v>74463.375599999999</v>
      </c>
      <c r="Z549" s="226">
        <v>2.1642358917000002</v>
      </c>
      <c r="AA549" s="226">
        <v>1.8325670095</v>
      </c>
      <c r="AB549" s="226" t="s">
        <v>444</v>
      </c>
      <c r="AC549" s="226" t="s">
        <v>445</v>
      </c>
      <c r="AD549" s="226">
        <v>2.0240649777000002</v>
      </c>
    </row>
    <row r="550" spans="1:30" x14ac:dyDescent="0.25">
      <c r="A550">
        <v>176323</v>
      </c>
      <c r="B550">
        <v>20030000</v>
      </c>
      <c r="C550" t="s">
        <v>504</v>
      </c>
      <c r="D550">
        <v>131218</v>
      </c>
      <c r="E550" t="s">
        <v>505</v>
      </c>
      <c r="F550">
        <v>34203085</v>
      </c>
      <c r="G550">
        <v>1.83</v>
      </c>
      <c r="H550">
        <v>63.514911286151104</v>
      </c>
      <c r="I550">
        <v>-30.457708205697166</v>
      </c>
      <c r="J550">
        <v>11.263719296454823</v>
      </c>
      <c r="K550">
        <v>-61.29846406384263</v>
      </c>
      <c r="L550">
        <v>58.699285170784506</v>
      </c>
      <c r="M550">
        <v>175.54750061035156</v>
      </c>
      <c r="N550">
        <v>0.75311727072975854</v>
      </c>
      <c r="O550">
        <v>0.9329846751933194</v>
      </c>
      <c r="P550">
        <v>0.70264687221428301</v>
      </c>
      <c r="Q550">
        <v>0.70346363414417612</v>
      </c>
      <c r="R550">
        <v>0.96533690096206171</v>
      </c>
      <c r="S550">
        <v>0.67907940452424853</v>
      </c>
      <c r="T550">
        <v>0.70264687221428301</v>
      </c>
      <c r="U550">
        <v>0.67907940452424853</v>
      </c>
      <c r="V550">
        <v>406.790663</v>
      </c>
      <c r="W550">
        <v>255.106009</v>
      </c>
      <c r="X550">
        <v>262.000766</v>
      </c>
      <c r="Y550">
        <v>74463.375599999999</v>
      </c>
      <c r="Z550" s="226">
        <v>2.0536903265999999</v>
      </c>
      <c r="AA550" s="226">
        <v>1.8221631059000001</v>
      </c>
      <c r="AB550" s="226" t="s">
        <v>444</v>
      </c>
      <c r="AC550" s="226" t="s">
        <v>445</v>
      </c>
      <c r="AD550" s="226">
        <v>2.0032403186000001</v>
      </c>
    </row>
    <row r="551" spans="1:30" x14ac:dyDescent="0.25">
      <c r="A551">
        <v>178421</v>
      </c>
      <c r="B551">
        <v>20031000</v>
      </c>
      <c r="C551" t="s">
        <v>504</v>
      </c>
      <c r="D551">
        <v>131228</v>
      </c>
      <c r="E551" t="s">
        <v>505</v>
      </c>
      <c r="F551">
        <v>34203085</v>
      </c>
      <c r="G551">
        <v>1.83</v>
      </c>
      <c r="H551">
        <v>57.525773114116696</v>
      </c>
      <c r="I551">
        <v>-36.626243518518883</v>
      </c>
      <c r="J551">
        <v>0.5407103345483375</v>
      </c>
      <c r="K551">
        <v>-54.748262070242077</v>
      </c>
      <c r="L551">
        <v>57.257633447460719</v>
      </c>
      <c r="M551">
        <v>175.54750061035156</v>
      </c>
      <c r="N551">
        <v>0.75311727072975854</v>
      </c>
      <c r="O551">
        <v>0.9329846751933194</v>
      </c>
      <c r="P551">
        <v>0.70264687221428301</v>
      </c>
      <c r="Q551">
        <v>0.70346363414417612</v>
      </c>
      <c r="R551">
        <v>0.96533690096206171</v>
      </c>
      <c r="S551">
        <v>0.67907940452424853</v>
      </c>
      <c r="T551">
        <v>0.70264687221428301</v>
      </c>
      <c r="U551">
        <v>0.67907940452424853</v>
      </c>
      <c r="V551">
        <v>406.790663</v>
      </c>
      <c r="W551">
        <v>255.106009</v>
      </c>
      <c r="X551">
        <v>262.000766</v>
      </c>
      <c r="Y551">
        <v>74463.375599999999</v>
      </c>
      <c r="Z551" s="226">
        <v>2.1305771564999998</v>
      </c>
      <c r="AA551" s="226">
        <v>2.1159848813000002</v>
      </c>
      <c r="AB551" s="226" t="s">
        <v>444</v>
      </c>
      <c r="AC551" s="226" t="s">
        <v>445</v>
      </c>
      <c r="AD551" s="226">
        <v>2.3625545685999998</v>
      </c>
    </row>
    <row r="552" spans="1:30" x14ac:dyDescent="0.25">
      <c r="A552">
        <v>181603</v>
      </c>
      <c r="B552">
        <v>20032000</v>
      </c>
      <c r="C552" t="s">
        <v>506</v>
      </c>
      <c r="D552">
        <v>131239</v>
      </c>
      <c r="E552" t="s">
        <v>507</v>
      </c>
      <c r="F552">
        <v>34203085</v>
      </c>
      <c r="G552">
        <v>1.83</v>
      </c>
      <c r="H552">
        <v>49.499074167261483</v>
      </c>
      <c r="I552">
        <v>-29.022288150007988</v>
      </c>
      <c r="J552">
        <v>5.6023857693756574</v>
      </c>
      <c r="K552">
        <v>-45.689372010677467</v>
      </c>
      <c r="L552">
        <v>46.950613525931153</v>
      </c>
      <c r="M552">
        <v>165.24249267578125</v>
      </c>
      <c r="N552">
        <v>0.78684275124289771</v>
      </c>
      <c r="O552">
        <v>0.9329846751933194</v>
      </c>
      <c r="P552">
        <v>0.73411222869657278</v>
      </c>
      <c r="Q552">
        <v>0.74093639026988634</v>
      </c>
      <c r="R552">
        <v>0.96533690096206171</v>
      </c>
      <c r="S552">
        <v>0.71525323879314873</v>
      </c>
      <c r="T552">
        <v>0.73411222869657278</v>
      </c>
      <c r="U552">
        <v>0.71525323879314873</v>
      </c>
      <c r="V552">
        <v>406.790663</v>
      </c>
      <c r="W552">
        <v>255.106009</v>
      </c>
      <c r="X552">
        <v>262.000766</v>
      </c>
      <c r="Y552">
        <v>74463.375599999999</v>
      </c>
      <c r="Z552" s="226">
        <v>2.9887964556000002</v>
      </c>
      <c r="AA552" s="226">
        <v>2.7834332050000001</v>
      </c>
      <c r="AB552" s="226" t="s">
        <v>444</v>
      </c>
      <c r="AC552" s="226" t="s">
        <v>445</v>
      </c>
      <c r="AD552" s="226">
        <v>3.2096872375999999</v>
      </c>
    </row>
    <row r="553" spans="1:30" x14ac:dyDescent="0.25">
      <c r="A553">
        <v>181604</v>
      </c>
      <c r="B553">
        <v>20032000</v>
      </c>
      <c r="C553" t="s">
        <v>508</v>
      </c>
      <c r="D553">
        <v>131238</v>
      </c>
      <c r="E553" t="s">
        <v>509</v>
      </c>
      <c r="F553">
        <v>34203085</v>
      </c>
      <c r="G553">
        <v>1.83</v>
      </c>
      <c r="H553">
        <v>47.386651077652154</v>
      </c>
      <c r="I553">
        <v>-25.803163680534887</v>
      </c>
      <c r="J553">
        <v>7.8089392309234427</v>
      </c>
      <c r="K553">
        <v>-43.874837428063358</v>
      </c>
      <c r="L553">
        <v>44.007077859060672</v>
      </c>
      <c r="M553">
        <v>159.32000732421875</v>
      </c>
      <c r="N553">
        <v>0.80622543057528406</v>
      </c>
      <c r="O553">
        <v>0.9329846751933194</v>
      </c>
      <c r="P553">
        <v>0.75219597147787554</v>
      </c>
      <c r="Q553">
        <v>0.76247270063920458</v>
      </c>
      <c r="R553">
        <v>0.96533690096206171</v>
      </c>
      <c r="S553">
        <v>0.73604303390322356</v>
      </c>
      <c r="T553">
        <v>0.75219597147787554</v>
      </c>
      <c r="U553">
        <v>0.73604303390322356</v>
      </c>
      <c r="V553">
        <v>406.790663</v>
      </c>
      <c r="W553">
        <v>255.106009</v>
      </c>
      <c r="X553">
        <v>262.000766</v>
      </c>
      <c r="Y553">
        <v>74463.375599999999</v>
      </c>
      <c r="Z553" s="226">
        <v>3.3604284038999999</v>
      </c>
      <c r="AA553" s="226">
        <v>3.0494465825999999</v>
      </c>
      <c r="AB553" s="226" t="s">
        <v>444</v>
      </c>
      <c r="AC553" s="226" t="s">
        <v>445</v>
      </c>
      <c r="AD553" s="226">
        <v>3.4917755201</v>
      </c>
    </row>
    <row r="554" spans="1:30" x14ac:dyDescent="0.25">
      <c r="A554">
        <v>184715</v>
      </c>
      <c r="B554">
        <v>20033000</v>
      </c>
      <c r="C554" t="s">
        <v>510</v>
      </c>
      <c r="D554">
        <v>131246</v>
      </c>
      <c r="E554" t="s">
        <v>511</v>
      </c>
      <c r="F554">
        <v>34203085</v>
      </c>
      <c r="G554">
        <v>1.83</v>
      </c>
      <c r="H554">
        <v>56.289262737705613</v>
      </c>
      <c r="I554">
        <v>-32.456575306434232</v>
      </c>
      <c r="J554">
        <v>5.4469236371938692</v>
      </c>
      <c r="K554">
        <v>-53.226776209741615</v>
      </c>
      <c r="L554">
        <v>53.77373445156379</v>
      </c>
      <c r="M554">
        <v>170.71749877929688</v>
      </c>
      <c r="N554">
        <v>0.76892454944957389</v>
      </c>
      <c r="O554">
        <v>0.9329846751933194</v>
      </c>
      <c r="P554">
        <v>0.71739482101638019</v>
      </c>
      <c r="Q554">
        <v>0.72102727716619319</v>
      </c>
      <c r="R554">
        <v>0.96533690096206171</v>
      </c>
      <c r="S554">
        <v>0.69603423724872648</v>
      </c>
      <c r="T554">
        <v>0.71739482101638019</v>
      </c>
      <c r="U554">
        <v>0.69603423724872648</v>
      </c>
      <c r="V554">
        <v>406.790663</v>
      </c>
      <c r="W554">
        <v>255.106009</v>
      </c>
      <c r="X554">
        <v>262.000766</v>
      </c>
      <c r="Y554">
        <v>74463.375599999999</v>
      </c>
      <c r="Z554" s="226">
        <v>2.4033665604999999</v>
      </c>
      <c r="AA554" s="226">
        <v>2.2512724587999999</v>
      </c>
      <c r="AB554" s="226" t="s">
        <v>444</v>
      </c>
      <c r="AC554" s="226" t="s">
        <v>445</v>
      </c>
      <c r="AD554" s="226">
        <v>2.5312676441000002</v>
      </c>
    </row>
    <row r="555" spans="1:30" x14ac:dyDescent="0.25">
      <c r="A555">
        <v>186813</v>
      </c>
      <c r="B555">
        <v>20034000</v>
      </c>
      <c r="C555" t="s">
        <v>510</v>
      </c>
      <c r="D555">
        <v>131253</v>
      </c>
      <c r="E555" t="s">
        <v>511</v>
      </c>
      <c r="F555">
        <v>34203085</v>
      </c>
      <c r="G555">
        <v>1.83</v>
      </c>
      <c r="H555">
        <v>51.945903442752027</v>
      </c>
      <c r="I555">
        <v>-22.402494603798264</v>
      </c>
      <c r="J555">
        <v>11.564011923670376</v>
      </c>
      <c r="K555">
        <v>-49.221732436802611</v>
      </c>
      <c r="L555">
        <v>47.237703304191207</v>
      </c>
      <c r="M555">
        <v>170.71749877929688</v>
      </c>
      <c r="N555">
        <v>0.76892454944957389</v>
      </c>
      <c r="O555">
        <v>0.9329846751933194</v>
      </c>
      <c r="P555">
        <v>0.71739482101638019</v>
      </c>
      <c r="Q555">
        <v>0.72102727716619319</v>
      </c>
      <c r="R555">
        <v>0.96533690096206171</v>
      </c>
      <c r="S555">
        <v>0.69603423724872648</v>
      </c>
      <c r="T555">
        <v>0.71739482101638019</v>
      </c>
      <c r="U555">
        <v>0.69603423724872648</v>
      </c>
      <c r="V555">
        <v>406.790663</v>
      </c>
      <c r="W555">
        <v>255.106009</v>
      </c>
      <c r="X555">
        <v>262.000766</v>
      </c>
      <c r="Y555">
        <v>74463.375599999999</v>
      </c>
      <c r="Z555" s="226">
        <v>2.8742723898000002</v>
      </c>
      <c r="AA555" s="226">
        <v>2.5231215079</v>
      </c>
      <c r="AB555" s="226" t="s">
        <v>444</v>
      </c>
      <c r="AC555" s="226" t="s">
        <v>445</v>
      </c>
      <c r="AD555" s="226">
        <v>2.8185976666000001</v>
      </c>
    </row>
    <row r="556" spans="1:30" x14ac:dyDescent="0.25">
      <c r="A556">
        <v>188911</v>
      </c>
      <c r="B556">
        <v>20035000</v>
      </c>
      <c r="C556" t="s">
        <v>510</v>
      </c>
      <c r="D556">
        <v>131260</v>
      </c>
      <c r="E556" t="s">
        <v>511</v>
      </c>
      <c r="F556">
        <v>34203085</v>
      </c>
      <c r="G556">
        <v>1.83</v>
      </c>
      <c r="H556">
        <v>54.028481308435907</v>
      </c>
      <c r="I556">
        <v>-27.850782985822391</v>
      </c>
      <c r="J556">
        <v>8.0772953619024221</v>
      </c>
      <c r="K556">
        <v>-51.130700675384958</v>
      </c>
      <c r="L556">
        <v>50.477058051233577</v>
      </c>
      <c r="M556">
        <v>170.71749877929688</v>
      </c>
      <c r="N556">
        <v>0.76892454944957389</v>
      </c>
      <c r="O556">
        <v>0.9329846751933194</v>
      </c>
      <c r="P556">
        <v>0.71739482101638019</v>
      </c>
      <c r="Q556">
        <v>0.72102727716619319</v>
      </c>
      <c r="R556">
        <v>0.96533690096206171</v>
      </c>
      <c r="S556">
        <v>0.69603423724872648</v>
      </c>
      <c r="T556">
        <v>0.71739482101638019</v>
      </c>
      <c r="U556">
        <v>0.69603423724872648</v>
      </c>
      <c r="V556">
        <v>406.790663</v>
      </c>
      <c r="W556">
        <v>255.106009</v>
      </c>
      <c r="X556">
        <v>262.000766</v>
      </c>
      <c r="Y556">
        <v>74463.375599999999</v>
      </c>
      <c r="Z556" s="226">
        <v>2.6256417614999998</v>
      </c>
      <c r="AA556" s="226">
        <v>2.3873195255000002</v>
      </c>
      <c r="AB556" s="226" t="s">
        <v>444</v>
      </c>
      <c r="AC556" s="226" t="s">
        <v>445</v>
      </c>
      <c r="AD556" s="226">
        <v>2.6760300591999999</v>
      </c>
    </row>
    <row r="557" spans="1:30" x14ac:dyDescent="0.25">
      <c r="A557">
        <v>191009</v>
      </c>
      <c r="B557">
        <v>20036000</v>
      </c>
      <c r="C557" t="s">
        <v>510</v>
      </c>
      <c r="D557">
        <v>131267</v>
      </c>
      <c r="E557" t="s">
        <v>511</v>
      </c>
      <c r="F557">
        <v>34203085</v>
      </c>
      <c r="G557">
        <v>1.83</v>
      </c>
      <c r="H557">
        <v>55.122431807944714</v>
      </c>
      <c r="I557">
        <v>-28.690852513349753</v>
      </c>
      <c r="J557">
        <v>8.0349134530506703</v>
      </c>
      <c r="K557">
        <v>-52.16844099869882</v>
      </c>
      <c r="L557">
        <v>51.576754406294043</v>
      </c>
      <c r="M557">
        <v>170.71749877929688</v>
      </c>
      <c r="N557">
        <v>0.76892454944957389</v>
      </c>
      <c r="O557">
        <v>0.9329846751933194</v>
      </c>
      <c r="P557">
        <v>0.71739482101638019</v>
      </c>
      <c r="Q557">
        <v>0.72102727716619319</v>
      </c>
      <c r="R557">
        <v>0.96533690096206171</v>
      </c>
      <c r="S557">
        <v>0.69603423724872648</v>
      </c>
      <c r="T557">
        <v>0.71739482101638019</v>
      </c>
      <c r="U557">
        <v>0.69603423724872648</v>
      </c>
      <c r="V557">
        <v>406.790663</v>
      </c>
      <c r="W557">
        <v>255.106009</v>
      </c>
      <c r="X557">
        <v>262.000766</v>
      </c>
      <c r="Y557">
        <v>74463.375599999999</v>
      </c>
      <c r="Z557" s="226">
        <v>2.5483374588999999</v>
      </c>
      <c r="AA557" s="226">
        <v>2.3200953525000001</v>
      </c>
      <c r="AB557" s="226" t="s">
        <v>444</v>
      </c>
      <c r="AC557" s="226" t="s">
        <v>445</v>
      </c>
      <c r="AD557" s="226">
        <v>2.6029060679999998</v>
      </c>
    </row>
    <row r="558" spans="1:30" x14ac:dyDescent="0.25">
      <c r="A558">
        <v>193107</v>
      </c>
      <c r="B558">
        <v>20091000</v>
      </c>
      <c r="C558" t="s">
        <v>510</v>
      </c>
      <c r="D558">
        <v>131317</v>
      </c>
      <c r="E558" t="s">
        <v>511</v>
      </c>
      <c r="F558">
        <v>34203085</v>
      </c>
      <c r="G558">
        <v>1.83</v>
      </c>
      <c r="H558">
        <v>49.890560641895021</v>
      </c>
      <c r="I558">
        <v>-25.650649916832258</v>
      </c>
      <c r="J558">
        <v>7.2532988272064216</v>
      </c>
      <c r="K558">
        <v>-47.719041449065472</v>
      </c>
      <c r="L558">
        <v>46.688412244081704</v>
      </c>
      <c r="M558">
        <v>170.71749877929688</v>
      </c>
      <c r="N558">
        <v>0.76892454944957389</v>
      </c>
      <c r="O558">
        <v>0.9329846751933194</v>
      </c>
      <c r="P558">
        <v>0.71739482101638019</v>
      </c>
      <c r="Q558">
        <v>0.72102727716619319</v>
      </c>
      <c r="R558">
        <v>0.96533690096206171</v>
      </c>
      <c r="S558">
        <v>0.69603423724872648</v>
      </c>
      <c r="T558">
        <v>0.71739482101638019</v>
      </c>
      <c r="U558">
        <v>0.69603423724872648</v>
      </c>
      <c r="V558">
        <v>406.790663</v>
      </c>
      <c r="W558">
        <v>255.106009</v>
      </c>
      <c r="X558">
        <v>262.000766</v>
      </c>
      <c r="Y558">
        <v>74463.375599999999</v>
      </c>
      <c r="Z558" s="226">
        <v>2.9198533612999999</v>
      </c>
      <c r="AA558" s="226">
        <v>2.6682636416999999</v>
      </c>
      <c r="AB558" s="226" t="s">
        <v>444</v>
      </c>
      <c r="AC558" s="226" t="s">
        <v>445</v>
      </c>
      <c r="AD558" s="226">
        <v>2.9388467774000002</v>
      </c>
    </row>
    <row r="559" spans="1:30" x14ac:dyDescent="0.25">
      <c r="A559">
        <v>195205</v>
      </c>
      <c r="B559">
        <v>20092000</v>
      </c>
      <c r="C559" t="s">
        <v>504</v>
      </c>
      <c r="D559">
        <v>131325</v>
      </c>
      <c r="E559" t="s">
        <v>505</v>
      </c>
      <c r="F559">
        <v>34203085</v>
      </c>
      <c r="G559">
        <v>1.83</v>
      </c>
      <c r="H559">
        <v>58.647020101548605</v>
      </c>
      <c r="I559">
        <v>-32.946288769397107</v>
      </c>
      <c r="J559">
        <v>4.6068553910914094</v>
      </c>
      <c r="K559">
        <v>-55.67974997378181</v>
      </c>
      <c r="L559">
        <v>56.485357295090068</v>
      </c>
      <c r="M559">
        <v>175.54750061035156</v>
      </c>
      <c r="N559">
        <v>0.75311727072975854</v>
      </c>
      <c r="O559">
        <v>0.9329846751933194</v>
      </c>
      <c r="P559">
        <v>0.70264687221428301</v>
      </c>
      <c r="Q559">
        <v>0.70346363414417612</v>
      </c>
      <c r="R559">
        <v>0.96533690096206171</v>
      </c>
      <c r="S559">
        <v>0.67907940452424853</v>
      </c>
      <c r="T559">
        <v>0.70264687221428301</v>
      </c>
      <c r="U559">
        <v>0.67907940452424853</v>
      </c>
      <c r="V559">
        <v>406.790663</v>
      </c>
      <c r="W559">
        <v>255.106009</v>
      </c>
      <c r="X559">
        <v>262.000766</v>
      </c>
      <c r="Y559">
        <v>74463.375599999999</v>
      </c>
      <c r="Z559" s="226">
        <v>2.1733788700000001</v>
      </c>
      <c r="AA559" s="226">
        <v>2.0564117152999999</v>
      </c>
      <c r="AB559" s="226" t="s">
        <v>444</v>
      </c>
      <c r="AC559" s="226" t="s">
        <v>445</v>
      </c>
      <c r="AD559" s="226">
        <v>2.3063011029</v>
      </c>
    </row>
    <row r="560" spans="1:30" x14ac:dyDescent="0.25">
      <c r="A560">
        <v>198387</v>
      </c>
      <c r="B560">
        <v>21001000</v>
      </c>
      <c r="C560" t="s">
        <v>504</v>
      </c>
      <c r="D560">
        <v>131344</v>
      </c>
      <c r="E560" t="s">
        <v>505</v>
      </c>
      <c r="F560">
        <v>34203085</v>
      </c>
      <c r="G560">
        <v>1.83</v>
      </c>
      <c r="H560">
        <v>62.253029421221683</v>
      </c>
      <c r="I560">
        <v>-34.278684614266517</v>
      </c>
      <c r="J560">
        <v>6.80935343285263</v>
      </c>
      <c r="K560">
        <v>-59.501755834569572</v>
      </c>
      <c r="L560">
        <v>59.143082151597</v>
      </c>
      <c r="M560">
        <v>175.54750061035156</v>
      </c>
      <c r="N560">
        <v>0.75311727072975854</v>
      </c>
      <c r="O560">
        <v>0.9329846751933194</v>
      </c>
      <c r="P560">
        <v>0.70264687221428301</v>
      </c>
      <c r="Q560">
        <v>0.70346363414417612</v>
      </c>
      <c r="R560">
        <v>0.96533690096206171</v>
      </c>
      <c r="S560">
        <v>0.67907940452424853</v>
      </c>
      <c r="T560">
        <v>0.70264687221428301</v>
      </c>
      <c r="U560">
        <v>0.67907940452424853</v>
      </c>
      <c r="V560">
        <v>406.790663</v>
      </c>
      <c r="W560">
        <v>255.106009</v>
      </c>
      <c r="X560">
        <v>262.000766</v>
      </c>
      <c r="Y560">
        <v>74463.375599999999</v>
      </c>
      <c r="Z560" s="226">
        <v>2.0307760905999999</v>
      </c>
      <c r="AA560" s="226">
        <v>1.8793689394999999</v>
      </c>
      <c r="AB560" s="226" t="s">
        <v>444</v>
      </c>
      <c r="AC560" s="226" t="s">
        <v>445</v>
      </c>
      <c r="AD560" s="226">
        <v>2.0939258206</v>
      </c>
    </row>
    <row r="561" spans="1:30" x14ac:dyDescent="0.25">
      <c r="A561">
        <v>198388</v>
      </c>
      <c r="B561">
        <v>21001000</v>
      </c>
      <c r="C561" t="s">
        <v>510</v>
      </c>
      <c r="D561">
        <v>131345</v>
      </c>
      <c r="E561" t="s">
        <v>511</v>
      </c>
      <c r="F561">
        <v>34203085</v>
      </c>
      <c r="G561">
        <v>1.83</v>
      </c>
      <c r="H561">
        <v>53.6312228728628</v>
      </c>
      <c r="I561">
        <v>-30.11901016203749</v>
      </c>
      <c r="J561">
        <v>4.9705468971961499</v>
      </c>
      <c r="K561">
        <v>-51.127310411469253</v>
      </c>
      <c r="L561">
        <v>51.326788365526724</v>
      </c>
      <c r="M561">
        <v>170.71749877929688</v>
      </c>
      <c r="N561">
        <v>0.76892454944957389</v>
      </c>
      <c r="O561">
        <v>0.9329846751933194</v>
      </c>
      <c r="P561">
        <v>0.71739482101638019</v>
      </c>
      <c r="Q561">
        <v>0.72102727716619319</v>
      </c>
      <c r="R561">
        <v>0.96533690096206171</v>
      </c>
      <c r="S561">
        <v>0.69603423724872648</v>
      </c>
      <c r="T561">
        <v>0.71739482101638019</v>
      </c>
      <c r="U561">
        <v>0.69603423724872648</v>
      </c>
      <c r="V561">
        <v>406.790663</v>
      </c>
      <c r="W561">
        <v>255.106009</v>
      </c>
      <c r="X561">
        <v>262.000766</v>
      </c>
      <c r="Y561">
        <v>74463.375599999999</v>
      </c>
      <c r="Z561" s="226">
        <v>2.5656181789999999</v>
      </c>
      <c r="AA561" s="226">
        <v>2.4124101571000001</v>
      </c>
      <c r="AB561" s="226" t="s">
        <v>444</v>
      </c>
      <c r="AC561" s="226" t="s">
        <v>445</v>
      </c>
      <c r="AD561" s="226">
        <v>2.6762738175999998</v>
      </c>
    </row>
    <row r="562" spans="1:30" x14ac:dyDescent="0.25">
      <c r="A562">
        <v>201499</v>
      </c>
      <c r="B562">
        <v>21002000</v>
      </c>
      <c r="C562" t="s">
        <v>504</v>
      </c>
      <c r="D562">
        <v>131353</v>
      </c>
      <c r="E562" t="s">
        <v>505</v>
      </c>
      <c r="F562">
        <v>34203085</v>
      </c>
      <c r="G562">
        <v>1.83</v>
      </c>
      <c r="H562">
        <v>59.071695746675594</v>
      </c>
      <c r="I562">
        <v>-31.199263621395204</v>
      </c>
      <c r="J562">
        <v>7.4511061232181035</v>
      </c>
      <c r="K562">
        <v>-56.458360890159355</v>
      </c>
      <c r="L562">
        <v>55.721171123303066</v>
      </c>
      <c r="M562">
        <v>175.54750061035156</v>
      </c>
      <c r="N562">
        <v>0.75311727072975854</v>
      </c>
      <c r="O562">
        <v>0.9329846751933194</v>
      </c>
      <c r="P562">
        <v>0.70264687221428301</v>
      </c>
      <c r="Q562">
        <v>0.70346363414417612</v>
      </c>
      <c r="R562">
        <v>0.96533690096206171</v>
      </c>
      <c r="S562">
        <v>0.67907940452424853</v>
      </c>
      <c r="T562">
        <v>0.70264687221428301</v>
      </c>
      <c r="U562">
        <v>0.67907940452424853</v>
      </c>
      <c r="V562">
        <v>406.790663</v>
      </c>
      <c r="W562">
        <v>255.106009</v>
      </c>
      <c r="X562">
        <v>262.000766</v>
      </c>
      <c r="Y562">
        <v>74463.375599999999</v>
      </c>
      <c r="Z562" s="226">
        <v>2.2169000703999999</v>
      </c>
      <c r="AA562" s="226">
        <v>2.0344386941999999</v>
      </c>
      <c r="AB562" s="226" t="s">
        <v>444</v>
      </c>
      <c r="AC562" s="226" t="s">
        <v>445</v>
      </c>
      <c r="AD562" s="226">
        <v>2.2607042756000002</v>
      </c>
    </row>
    <row r="563" spans="1:30" x14ac:dyDescent="0.25">
      <c r="A563">
        <v>204681</v>
      </c>
      <c r="B563">
        <v>26001000</v>
      </c>
      <c r="C563" t="s">
        <v>510</v>
      </c>
      <c r="D563">
        <v>131373</v>
      </c>
      <c r="E563" t="s">
        <v>511</v>
      </c>
      <c r="F563">
        <v>34203085</v>
      </c>
      <c r="G563">
        <v>1.83</v>
      </c>
      <c r="H563">
        <v>53.54830652857278</v>
      </c>
      <c r="I563">
        <v>-29.813235786748571</v>
      </c>
      <c r="J563">
        <v>5.2474320670511325</v>
      </c>
      <c r="K563">
        <v>-51.036277141005321</v>
      </c>
      <c r="L563">
        <v>51.126965459802243</v>
      </c>
      <c r="M563">
        <v>170.71749877929688</v>
      </c>
      <c r="N563">
        <v>0.76892454944957389</v>
      </c>
      <c r="O563">
        <v>0.9329846751933194</v>
      </c>
      <c r="P563">
        <v>0.71739482101638019</v>
      </c>
      <c r="Q563">
        <v>0.72102727716619319</v>
      </c>
      <c r="R563">
        <v>0.96533690096206171</v>
      </c>
      <c r="S563">
        <v>0.69603423724872648</v>
      </c>
      <c r="T563">
        <v>0.71739482101638019</v>
      </c>
      <c r="U563">
        <v>0.69603423724872648</v>
      </c>
      <c r="V563">
        <v>406.790663</v>
      </c>
      <c r="W563">
        <v>255.106009</v>
      </c>
      <c r="X563">
        <v>262.000766</v>
      </c>
      <c r="Y563">
        <v>74463.375599999999</v>
      </c>
      <c r="Z563" s="226">
        <v>2.5795539207</v>
      </c>
      <c r="AA563" s="226">
        <v>2.4176940697</v>
      </c>
      <c r="AB563" s="226" t="s">
        <v>444</v>
      </c>
      <c r="AC563" s="226" t="s">
        <v>445</v>
      </c>
      <c r="AD563" s="226">
        <v>2.6828311773000002</v>
      </c>
    </row>
    <row r="564" spans="1:30" x14ac:dyDescent="0.25">
      <c r="A564">
        <v>204682</v>
      </c>
      <c r="B564">
        <v>26001000</v>
      </c>
      <c r="C564" t="s">
        <v>504</v>
      </c>
      <c r="D564">
        <v>131372</v>
      </c>
      <c r="E564" t="s">
        <v>505</v>
      </c>
      <c r="F564">
        <v>34203085</v>
      </c>
      <c r="G564">
        <v>1.83</v>
      </c>
      <c r="H564">
        <v>62.170089805944123</v>
      </c>
      <c r="I564">
        <v>-33.970052947206838</v>
      </c>
      <c r="J564">
        <v>7.086261873695161</v>
      </c>
      <c r="K564">
        <v>-59.413579855876399</v>
      </c>
      <c r="L564">
        <v>58.947278822102575</v>
      </c>
      <c r="M564">
        <v>175.54750061035156</v>
      </c>
      <c r="N564">
        <v>0.75311727072975854</v>
      </c>
      <c r="O564">
        <v>0.9329846751933194</v>
      </c>
      <c r="P564">
        <v>0.70264687221428301</v>
      </c>
      <c r="Q564">
        <v>0.70346363414417612</v>
      </c>
      <c r="R564">
        <v>0.96533690096206171</v>
      </c>
      <c r="S564">
        <v>0.67907940452424853</v>
      </c>
      <c r="T564">
        <v>0.70264687221428301</v>
      </c>
      <c r="U564">
        <v>0.67907940452424853</v>
      </c>
      <c r="V564">
        <v>406.790663</v>
      </c>
      <c r="W564">
        <v>255.106009</v>
      </c>
      <c r="X564">
        <v>262.000766</v>
      </c>
      <c r="Y564">
        <v>74463.375599999999</v>
      </c>
      <c r="Z564" s="226">
        <v>2.0408433246</v>
      </c>
      <c r="AA564" s="226">
        <v>1.8832102361</v>
      </c>
      <c r="AB564" s="226" t="s">
        <v>444</v>
      </c>
      <c r="AC564" s="226" t="s">
        <v>445</v>
      </c>
      <c r="AD564" s="226">
        <v>2.0985175307000001</v>
      </c>
    </row>
    <row r="565" spans="1:30" x14ac:dyDescent="0.25">
      <c r="A565">
        <v>207793</v>
      </c>
      <c r="B565">
        <v>26002000</v>
      </c>
      <c r="C565" t="s">
        <v>504</v>
      </c>
      <c r="D565">
        <v>131381</v>
      </c>
      <c r="E565" t="s">
        <v>505</v>
      </c>
      <c r="F565">
        <v>34203085</v>
      </c>
      <c r="G565">
        <v>1.83</v>
      </c>
      <c r="H565">
        <v>58.831989061561451</v>
      </c>
      <c r="I565">
        <v>-30.887915776122917</v>
      </c>
      <c r="J565">
        <v>7.6516010225597908</v>
      </c>
      <c r="K565">
        <v>-56.216075655050247</v>
      </c>
      <c r="L565">
        <v>55.403999487623963</v>
      </c>
      <c r="M565">
        <v>175.54750061035156</v>
      </c>
      <c r="N565">
        <v>0.75311727072975854</v>
      </c>
      <c r="O565">
        <v>0.9329846751933194</v>
      </c>
      <c r="P565">
        <v>0.70264687221428301</v>
      </c>
      <c r="Q565">
        <v>0.70346363414417612</v>
      </c>
      <c r="R565">
        <v>0.96533690096206171</v>
      </c>
      <c r="S565">
        <v>0.67907940452424853</v>
      </c>
      <c r="T565">
        <v>0.70264687221428301</v>
      </c>
      <c r="U565">
        <v>0.67907940452424853</v>
      </c>
      <c r="V565">
        <v>406.790663</v>
      </c>
      <c r="W565">
        <v>255.106009</v>
      </c>
      <c r="X565">
        <v>262.000766</v>
      </c>
      <c r="Y565">
        <v>74463.375599999999</v>
      </c>
      <c r="Z565" s="226">
        <v>2.2353158790999998</v>
      </c>
      <c r="AA565" s="226">
        <v>2.0468022953</v>
      </c>
      <c r="AB565" s="226" t="s">
        <v>444</v>
      </c>
      <c r="AC565" s="226" t="s">
        <v>445</v>
      </c>
      <c r="AD565" s="226">
        <v>2.2747575599999998</v>
      </c>
    </row>
    <row r="566" spans="1:30" x14ac:dyDescent="0.25">
      <c r="A566">
        <v>209891</v>
      </c>
      <c r="B566">
        <v>20050006</v>
      </c>
      <c r="C566" t="s">
        <v>504</v>
      </c>
      <c r="D566">
        <v>131272</v>
      </c>
      <c r="E566" t="s">
        <v>505</v>
      </c>
      <c r="F566">
        <v>34203085</v>
      </c>
      <c r="G566">
        <v>1.83</v>
      </c>
      <c r="H566">
        <v>63.019196788507259</v>
      </c>
      <c r="I566">
        <v>-36.86856497831009</v>
      </c>
      <c r="J566">
        <v>4.920560452954704</v>
      </c>
      <c r="K566">
        <v>-59.127104415157653</v>
      </c>
      <c r="L566">
        <v>60.708887852639066</v>
      </c>
      <c r="M566">
        <v>175.54750061035156</v>
      </c>
      <c r="N566">
        <v>0.75311727072975854</v>
      </c>
      <c r="O566">
        <v>0.9329846751933194</v>
      </c>
      <c r="P566">
        <v>0.70264687221428301</v>
      </c>
      <c r="Q566">
        <v>0.70346363414417612</v>
      </c>
      <c r="R566">
        <v>0.96533690096206171</v>
      </c>
      <c r="S566">
        <v>0.67907940452424853</v>
      </c>
      <c r="T566">
        <v>0.70264687221428301</v>
      </c>
      <c r="U566">
        <v>0.67907940452424853</v>
      </c>
      <c r="V566">
        <v>406.790663</v>
      </c>
      <c r="W566">
        <v>255.106009</v>
      </c>
      <c r="X566">
        <v>262.000766</v>
      </c>
      <c r="Y566">
        <v>74463.375599999999</v>
      </c>
      <c r="Z566" s="226">
        <v>1.9526062104999999</v>
      </c>
      <c r="AA566" s="226">
        <v>1.8443624869999999</v>
      </c>
      <c r="AB566" s="226" t="s">
        <v>444</v>
      </c>
      <c r="AC566" s="226" t="s">
        <v>445</v>
      </c>
      <c r="AD566" s="226">
        <v>2.1135300902999998</v>
      </c>
    </row>
    <row r="567" spans="1:30" x14ac:dyDescent="0.25">
      <c r="A567">
        <v>211989</v>
      </c>
      <c r="B567">
        <v>20051006</v>
      </c>
      <c r="C567" t="s">
        <v>504</v>
      </c>
      <c r="D567">
        <v>131277</v>
      </c>
      <c r="E567" t="s">
        <v>505</v>
      </c>
      <c r="F567">
        <v>34203085</v>
      </c>
      <c r="G567">
        <v>1.83</v>
      </c>
      <c r="H567">
        <v>58.939297328668829</v>
      </c>
      <c r="I567">
        <v>-28.527444977730106</v>
      </c>
      <c r="J567">
        <v>10.211955197953888</v>
      </c>
      <c r="K567">
        <v>-56.570193856162163</v>
      </c>
      <c r="L567">
        <v>54.554924088841915</v>
      </c>
      <c r="M567">
        <v>175.54750061035156</v>
      </c>
      <c r="N567">
        <v>0.75311727072975854</v>
      </c>
      <c r="O567">
        <v>0.9329846751933194</v>
      </c>
      <c r="P567">
        <v>0.70264687221428301</v>
      </c>
      <c r="Q567">
        <v>0.70346363414417612</v>
      </c>
      <c r="R567">
        <v>0.96533690096206171</v>
      </c>
      <c r="S567">
        <v>0.67907940452424853</v>
      </c>
      <c r="T567">
        <v>0.70264687221428301</v>
      </c>
      <c r="U567">
        <v>0.67907940452424853</v>
      </c>
      <c r="V567">
        <v>406.790663</v>
      </c>
      <c r="W567">
        <v>255.106009</v>
      </c>
      <c r="X567">
        <v>262.000766</v>
      </c>
      <c r="Y567">
        <v>74463.375599999999</v>
      </c>
      <c r="Z567" s="226">
        <v>2.2856693012</v>
      </c>
      <c r="AA567" s="226">
        <v>2.0412551121</v>
      </c>
      <c r="AB567" s="226" t="s">
        <v>444</v>
      </c>
      <c r="AC567" s="226" t="s">
        <v>445</v>
      </c>
      <c r="AD567" s="226">
        <v>2.2542582268000002</v>
      </c>
    </row>
    <row r="568" spans="1:30" x14ac:dyDescent="0.25">
      <c r="A568">
        <v>214087</v>
      </c>
      <c r="B568">
        <v>20052006</v>
      </c>
      <c r="C568" t="s">
        <v>504</v>
      </c>
      <c r="D568">
        <v>131282</v>
      </c>
      <c r="E568" t="s">
        <v>505</v>
      </c>
      <c r="F568">
        <v>34203085</v>
      </c>
      <c r="G568">
        <v>1.83</v>
      </c>
      <c r="H568">
        <v>59.421701092384872</v>
      </c>
      <c r="I568">
        <v>-23.603388129011009</v>
      </c>
      <c r="J568">
        <v>15.858657522868501</v>
      </c>
      <c r="K568">
        <v>-58.233282184783832</v>
      </c>
      <c r="L568">
        <v>53.292527765686074</v>
      </c>
      <c r="M568">
        <v>175.54750061035156</v>
      </c>
      <c r="N568">
        <v>0.75311727072975854</v>
      </c>
      <c r="O568">
        <v>0.9329846751933194</v>
      </c>
      <c r="P568">
        <v>0.70264687221428301</v>
      </c>
      <c r="Q568">
        <v>0.70346363414417612</v>
      </c>
      <c r="R568">
        <v>0.96533690096206171</v>
      </c>
      <c r="S568">
        <v>0.67907940452424853</v>
      </c>
      <c r="T568">
        <v>0.70264687221428301</v>
      </c>
      <c r="U568">
        <v>0.67907940452424853</v>
      </c>
      <c r="V568">
        <v>406.790663</v>
      </c>
      <c r="W568">
        <v>255.106009</v>
      </c>
      <c r="X568">
        <v>262.000766</v>
      </c>
      <c r="Y568">
        <v>74463.375599999999</v>
      </c>
      <c r="Z568" s="226">
        <v>2.3635004159999999</v>
      </c>
      <c r="AA568" s="226">
        <v>2.0165652616999998</v>
      </c>
      <c r="AB568" s="226" t="s">
        <v>444</v>
      </c>
      <c r="AC568" s="226" t="s">
        <v>445</v>
      </c>
      <c r="AD568" s="226">
        <v>2.1613196413</v>
      </c>
    </row>
    <row r="569" spans="1:30" x14ac:dyDescent="0.25">
      <c r="A569">
        <v>216185</v>
      </c>
      <c r="B569">
        <v>20053006</v>
      </c>
      <c r="C569" t="s">
        <v>504</v>
      </c>
      <c r="D569">
        <v>131287</v>
      </c>
      <c r="E569" t="s">
        <v>505</v>
      </c>
      <c r="F569">
        <v>34203085</v>
      </c>
      <c r="G569">
        <v>1.83</v>
      </c>
      <c r="H569">
        <v>60.012264671688435</v>
      </c>
      <c r="I569">
        <v>-20.679354925628537</v>
      </c>
      <c r="J569">
        <v>19.37115850565872</v>
      </c>
      <c r="K569">
        <v>-59.280447628564126</v>
      </c>
      <c r="L569">
        <v>53.049191587261674</v>
      </c>
      <c r="M569">
        <v>175.54750061035156</v>
      </c>
      <c r="N569">
        <v>0.75311727072975854</v>
      </c>
      <c r="O569">
        <v>0.9329846751933194</v>
      </c>
      <c r="P569">
        <v>0.70264687221428301</v>
      </c>
      <c r="Q569">
        <v>0.70346363414417612</v>
      </c>
      <c r="R569">
        <v>0.96533690096206171</v>
      </c>
      <c r="S569">
        <v>0.67907940452424853</v>
      </c>
      <c r="T569">
        <v>0.70264687221428301</v>
      </c>
      <c r="U569">
        <v>0.67907940452424853</v>
      </c>
      <c r="V569">
        <v>406.790663</v>
      </c>
      <c r="W569">
        <v>255.106009</v>
      </c>
      <c r="X569">
        <v>262.000766</v>
      </c>
      <c r="Y569">
        <v>74463.375599999999</v>
      </c>
      <c r="Z569" s="226">
        <v>2.3789287629999998</v>
      </c>
      <c r="AA569" s="226">
        <v>1.9868801034000001</v>
      </c>
      <c r="AB569" s="226" t="s">
        <v>444</v>
      </c>
      <c r="AC569" s="226" t="s">
        <v>445</v>
      </c>
      <c r="AD569" s="226">
        <v>2.1054761917999998</v>
      </c>
    </row>
    <row r="570" spans="1:30" x14ac:dyDescent="0.25">
      <c r="A570">
        <v>218283</v>
      </c>
      <c r="B570">
        <v>20054006</v>
      </c>
      <c r="C570" t="s">
        <v>508</v>
      </c>
      <c r="D570">
        <v>131292</v>
      </c>
      <c r="E570" t="s">
        <v>509</v>
      </c>
      <c r="F570">
        <v>34203085</v>
      </c>
      <c r="G570">
        <v>1.83</v>
      </c>
      <c r="H570">
        <v>47.039158102279977</v>
      </c>
      <c r="I570">
        <v>-14.189203074195444</v>
      </c>
      <c r="J570">
        <v>19.580853158469047</v>
      </c>
      <c r="K570">
        <v>-45.943574165760481</v>
      </c>
      <c r="L570">
        <v>40.929597015747284</v>
      </c>
      <c r="M570">
        <v>159.32000732421875</v>
      </c>
      <c r="N570">
        <v>0.80622543057528406</v>
      </c>
      <c r="O570">
        <v>0.9329846751933194</v>
      </c>
      <c r="P570">
        <v>0.75219597147787554</v>
      </c>
      <c r="Q570">
        <v>0.76247270063920458</v>
      </c>
      <c r="R570">
        <v>0.96533690096206171</v>
      </c>
      <c r="S570">
        <v>0.73604303390322356</v>
      </c>
      <c r="T570">
        <v>0.75219597147787554</v>
      </c>
      <c r="U570">
        <v>0.73604303390322356</v>
      </c>
      <c r="V570">
        <v>406.790663</v>
      </c>
      <c r="W570">
        <v>255.106009</v>
      </c>
      <c r="X570">
        <v>262.000766</v>
      </c>
      <c r="Y570">
        <v>74463.375599999999</v>
      </c>
      <c r="Z570" s="226">
        <v>3.6882873583000002</v>
      </c>
      <c r="AA570" s="226">
        <v>3.0793611112999999</v>
      </c>
      <c r="AB570" s="226" t="s">
        <v>444</v>
      </c>
      <c r="AC570" s="226" t="s">
        <v>445</v>
      </c>
      <c r="AD570" s="226">
        <v>3.2895208805</v>
      </c>
    </row>
    <row r="571" spans="1:30" x14ac:dyDescent="0.25">
      <c r="A571">
        <v>220381</v>
      </c>
      <c r="B571">
        <v>20055006</v>
      </c>
      <c r="C571" t="s">
        <v>508</v>
      </c>
      <c r="D571">
        <v>131297</v>
      </c>
      <c r="E571" t="s">
        <v>509</v>
      </c>
      <c r="F571">
        <v>34203085</v>
      </c>
      <c r="G571">
        <v>1.83</v>
      </c>
      <c r="H571">
        <v>47.222832976899433</v>
      </c>
      <c r="I571">
        <v>-17.087954793645604</v>
      </c>
      <c r="J571">
        <v>16.806110126693909</v>
      </c>
      <c r="K571">
        <v>-45.777003298528726</v>
      </c>
      <c r="L571">
        <v>41.460846965547304</v>
      </c>
      <c r="M571">
        <v>159.32000732421875</v>
      </c>
      <c r="N571">
        <v>0.80622543057528406</v>
      </c>
      <c r="O571">
        <v>0.9329846751933194</v>
      </c>
      <c r="P571">
        <v>0.75219597147787554</v>
      </c>
      <c r="Q571">
        <v>0.76247270063920458</v>
      </c>
      <c r="R571">
        <v>0.96533690096206171</v>
      </c>
      <c r="S571">
        <v>0.73604303390322356</v>
      </c>
      <c r="T571">
        <v>0.75219597147787554</v>
      </c>
      <c r="U571">
        <v>0.73604303390322356</v>
      </c>
      <c r="V571">
        <v>406.790663</v>
      </c>
      <c r="W571">
        <v>255.106009</v>
      </c>
      <c r="X571">
        <v>262.000766</v>
      </c>
      <c r="Y571">
        <v>74463.375599999999</v>
      </c>
      <c r="Z571" s="226">
        <v>3.6282149621999999</v>
      </c>
      <c r="AA571" s="226">
        <v>3.0634942923000001</v>
      </c>
      <c r="AB571" s="226" t="s">
        <v>444</v>
      </c>
      <c r="AC571" s="226" t="s">
        <v>445</v>
      </c>
      <c r="AD571" s="226">
        <v>3.3051293555000001</v>
      </c>
    </row>
    <row r="572" spans="1:30" x14ac:dyDescent="0.25">
      <c r="A572">
        <v>222479</v>
      </c>
      <c r="B572">
        <v>20056006</v>
      </c>
      <c r="C572" t="s">
        <v>506</v>
      </c>
      <c r="D572">
        <v>131302</v>
      </c>
      <c r="E572" t="s">
        <v>507</v>
      </c>
      <c r="F572">
        <v>34203085</v>
      </c>
      <c r="G572">
        <v>1.83</v>
      </c>
      <c r="H572">
        <v>46.5957519075479</v>
      </c>
      <c r="I572">
        <v>-21.933738971817714</v>
      </c>
      <c r="J572">
        <v>10.522879157924496</v>
      </c>
      <c r="K572">
        <v>-44.18680667297</v>
      </c>
      <c r="L572">
        <v>42.327583712028108</v>
      </c>
      <c r="M572">
        <v>165.24249267578125</v>
      </c>
      <c r="N572">
        <v>0.78684275124289771</v>
      </c>
      <c r="O572">
        <v>0.9329846751933194</v>
      </c>
      <c r="P572">
        <v>0.73411222869657278</v>
      </c>
      <c r="Q572">
        <v>0.74093639026988634</v>
      </c>
      <c r="R572">
        <v>0.96533690096206171</v>
      </c>
      <c r="S572">
        <v>0.71525323879314873</v>
      </c>
      <c r="T572">
        <v>0.73411222869657278</v>
      </c>
      <c r="U572">
        <v>0.71525323879314873</v>
      </c>
      <c r="V572">
        <v>406.790663</v>
      </c>
      <c r="W572">
        <v>255.106009</v>
      </c>
      <c r="X572">
        <v>262.000766</v>
      </c>
      <c r="Y572">
        <v>74463.375599999999</v>
      </c>
      <c r="Z572" s="226">
        <v>3.4244538525000001</v>
      </c>
      <c r="AA572" s="226">
        <v>3.019174134</v>
      </c>
      <c r="AB572" s="226" t="s">
        <v>444</v>
      </c>
      <c r="AC572" s="226" t="s">
        <v>445</v>
      </c>
      <c r="AD572" s="226">
        <v>3.352836983</v>
      </c>
    </row>
    <row r="573" spans="1:30" x14ac:dyDescent="0.25">
      <c r="A573">
        <v>224577</v>
      </c>
      <c r="B573">
        <v>20057006</v>
      </c>
      <c r="C573" t="s">
        <v>506</v>
      </c>
      <c r="D573">
        <v>131307</v>
      </c>
      <c r="E573" t="s">
        <v>507</v>
      </c>
      <c r="F573">
        <v>34203085</v>
      </c>
      <c r="G573">
        <v>1.83</v>
      </c>
      <c r="H573">
        <v>59.429589946732008</v>
      </c>
      <c r="I573">
        <v>-31.843182636243895</v>
      </c>
      <c r="J573">
        <v>11.253444449319346</v>
      </c>
      <c r="K573">
        <v>-56.253299466308732</v>
      </c>
      <c r="L573">
        <v>54.683710697615652</v>
      </c>
      <c r="M573">
        <v>165.24249267578125</v>
      </c>
      <c r="N573">
        <v>0.78684275124289771</v>
      </c>
      <c r="O573">
        <v>0.9329846751933194</v>
      </c>
      <c r="P573">
        <v>0.73411222869657278</v>
      </c>
      <c r="Q573">
        <v>0.74093639026988634</v>
      </c>
      <c r="R573">
        <v>0.96533690096206171</v>
      </c>
      <c r="S573">
        <v>0.71525323879314873</v>
      </c>
      <c r="T573">
        <v>0.73411222869657278</v>
      </c>
      <c r="U573">
        <v>0.71525323879314873</v>
      </c>
      <c r="V573">
        <v>406.790663</v>
      </c>
      <c r="W573">
        <v>255.106009</v>
      </c>
      <c r="X573">
        <v>262.000766</v>
      </c>
      <c r="Y573">
        <v>74463.375599999999</v>
      </c>
      <c r="Z573" s="226">
        <v>2.4247207885000002</v>
      </c>
      <c r="AA573" s="226">
        <v>2.1512322563000001</v>
      </c>
      <c r="AB573" s="226" t="s">
        <v>444</v>
      </c>
      <c r="AC573" s="226" t="s">
        <v>445</v>
      </c>
      <c r="AD573" s="226">
        <v>2.4191410649999998</v>
      </c>
    </row>
    <row r="574" spans="1:30" x14ac:dyDescent="0.25">
      <c r="A574">
        <v>226675</v>
      </c>
      <c r="B574">
        <v>20058006</v>
      </c>
      <c r="C574" t="s">
        <v>510</v>
      </c>
      <c r="D574">
        <v>131312</v>
      </c>
      <c r="E574" t="s">
        <v>511</v>
      </c>
      <c r="F574">
        <v>34203085</v>
      </c>
      <c r="G574">
        <v>1.83</v>
      </c>
      <c r="H574">
        <v>52.997495202601414</v>
      </c>
      <c r="I574">
        <v>-20.70962124831135</v>
      </c>
      <c r="J574">
        <v>15.285779369050989</v>
      </c>
      <c r="K574">
        <v>-51.378942215973424</v>
      </c>
      <c r="L574">
        <v>47.24816682677524</v>
      </c>
      <c r="M574">
        <v>170.71749877929688</v>
      </c>
      <c r="N574">
        <v>0.76892454944957389</v>
      </c>
      <c r="O574">
        <v>0.9329846751933194</v>
      </c>
      <c r="P574">
        <v>0.71739482101638019</v>
      </c>
      <c r="Q574">
        <v>0.72102727716619319</v>
      </c>
      <c r="R574">
        <v>0.96533690096206171</v>
      </c>
      <c r="S574">
        <v>0.69603423724872648</v>
      </c>
      <c r="T574">
        <v>0.71739482101638019</v>
      </c>
      <c r="U574">
        <v>0.69603423724872648</v>
      </c>
      <c r="V574">
        <v>406.790663</v>
      </c>
      <c r="W574">
        <v>255.106009</v>
      </c>
      <c r="X574">
        <v>262.000766</v>
      </c>
      <c r="Y574">
        <v>74463.375599999999</v>
      </c>
      <c r="Z574" s="226">
        <v>2.873414398</v>
      </c>
      <c r="AA574" s="226">
        <v>2.4532147032</v>
      </c>
      <c r="AB574" s="226" t="s">
        <v>444</v>
      </c>
      <c r="AC574" s="226" t="s">
        <v>445</v>
      </c>
      <c r="AD574" s="226">
        <v>2.6582690208000002</v>
      </c>
    </row>
    <row r="575" spans="1:30" x14ac:dyDescent="0.25">
      <c r="A575">
        <v>228773</v>
      </c>
      <c r="B575">
        <v>20093006</v>
      </c>
      <c r="C575" t="s">
        <v>510</v>
      </c>
      <c r="D575">
        <v>131330</v>
      </c>
      <c r="E575" t="s">
        <v>511</v>
      </c>
      <c r="F575">
        <v>34203085</v>
      </c>
      <c r="G575">
        <v>1.83</v>
      </c>
      <c r="H575">
        <v>48.115882839411235</v>
      </c>
      <c r="I575">
        <v>-18.210222326934666</v>
      </c>
      <c r="J575">
        <v>14.36066299761557</v>
      </c>
      <c r="K575">
        <v>-47.327945917216866</v>
      </c>
      <c r="L575">
        <v>42.783759538232815</v>
      </c>
      <c r="M575">
        <v>170.71749877929688</v>
      </c>
      <c r="N575">
        <v>0.76892454944957389</v>
      </c>
      <c r="O575">
        <v>0.9329846751933194</v>
      </c>
      <c r="P575">
        <v>0.71739482101638019</v>
      </c>
      <c r="Q575">
        <v>0.72102727716619319</v>
      </c>
      <c r="R575">
        <v>0.96533690096206171</v>
      </c>
      <c r="S575">
        <v>0.69603423724872648</v>
      </c>
      <c r="T575">
        <v>0.71739482101638019</v>
      </c>
      <c r="U575">
        <v>0.69603423724872648</v>
      </c>
      <c r="V575">
        <v>406.790663</v>
      </c>
      <c r="W575">
        <v>255.106009</v>
      </c>
      <c r="X575">
        <v>262.000766</v>
      </c>
      <c r="Y575">
        <v>74463.375599999999</v>
      </c>
      <c r="Z575" s="226">
        <v>3.2775981270000001</v>
      </c>
      <c r="AA575" s="226">
        <v>2.8035617112</v>
      </c>
      <c r="AB575" s="226" t="s">
        <v>444</v>
      </c>
      <c r="AC575" s="226" t="s">
        <v>445</v>
      </c>
      <c r="AD575" s="226">
        <v>2.9713955252000002</v>
      </c>
    </row>
    <row r="576" spans="1:30" x14ac:dyDescent="0.25">
      <c r="A576">
        <v>230871</v>
      </c>
      <c r="B576">
        <v>21051006</v>
      </c>
      <c r="C576" t="s">
        <v>510</v>
      </c>
      <c r="D576">
        <v>131358</v>
      </c>
      <c r="E576" t="s">
        <v>511</v>
      </c>
      <c r="F576">
        <v>34203085</v>
      </c>
      <c r="G576">
        <v>1.83</v>
      </c>
      <c r="H576">
        <v>51.043730075277736</v>
      </c>
      <c r="I576">
        <v>-21.381280181535203</v>
      </c>
      <c r="J576">
        <v>12.428445592561083</v>
      </c>
      <c r="K576">
        <v>-49.744708460482165</v>
      </c>
      <c r="L576">
        <v>46.103582474233981</v>
      </c>
      <c r="M576">
        <v>170.71749877929688</v>
      </c>
      <c r="N576">
        <v>0.76892454944957389</v>
      </c>
      <c r="O576">
        <v>0.9329846751933194</v>
      </c>
      <c r="P576">
        <v>0.71739482101638019</v>
      </c>
      <c r="Q576">
        <v>0.72102727716619319</v>
      </c>
      <c r="R576">
        <v>0.96533690096206171</v>
      </c>
      <c r="S576">
        <v>0.69603423724872648</v>
      </c>
      <c r="T576">
        <v>0.71739482101638019</v>
      </c>
      <c r="U576">
        <v>0.69603423724872648</v>
      </c>
      <c r="V576">
        <v>406.790663</v>
      </c>
      <c r="W576">
        <v>255.106009</v>
      </c>
      <c r="X576">
        <v>262.000766</v>
      </c>
      <c r="Y576">
        <v>74463.375599999999</v>
      </c>
      <c r="Z576" s="226">
        <v>2.9695771965</v>
      </c>
      <c r="AA576" s="226">
        <v>2.5853909853000001</v>
      </c>
      <c r="AB576" s="226" t="s">
        <v>444</v>
      </c>
      <c r="AC576" s="226" t="s">
        <v>445</v>
      </c>
      <c r="AD576" s="226">
        <v>2.7784519891000001</v>
      </c>
    </row>
    <row r="577" spans="1:30" x14ac:dyDescent="0.25">
      <c r="A577">
        <v>232969</v>
      </c>
      <c r="B577">
        <v>26051006</v>
      </c>
      <c r="C577" t="s">
        <v>510</v>
      </c>
      <c r="D577">
        <v>131386</v>
      </c>
      <c r="E577" t="s">
        <v>511</v>
      </c>
      <c r="F577">
        <v>34203085</v>
      </c>
      <c r="G577">
        <v>1.83</v>
      </c>
      <c r="H577">
        <v>50.121126094183246</v>
      </c>
      <c r="I577">
        <v>-21.081558243365706</v>
      </c>
      <c r="J577">
        <v>12.191455868983974</v>
      </c>
      <c r="K577">
        <v>-48.842756336888975</v>
      </c>
      <c r="L577">
        <v>45.273809398363504</v>
      </c>
      <c r="M577">
        <v>170.71749877929688</v>
      </c>
      <c r="N577">
        <v>0.76892454944957389</v>
      </c>
      <c r="O577">
        <v>0.9329846751933194</v>
      </c>
      <c r="P577">
        <v>0.71739482101638019</v>
      </c>
      <c r="Q577">
        <v>0.72102727716619319</v>
      </c>
      <c r="R577">
        <v>0.96533690096206171</v>
      </c>
      <c r="S577">
        <v>0.69603423724872648</v>
      </c>
      <c r="T577">
        <v>0.71739482101638019</v>
      </c>
      <c r="U577">
        <v>0.69603423724872648</v>
      </c>
      <c r="V577">
        <v>406.790663</v>
      </c>
      <c r="W577">
        <v>255.106009</v>
      </c>
      <c r="X577">
        <v>262.000766</v>
      </c>
      <c r="Y577">
        <v>74463.375599999999</v>
      </c>
      <c r="Z577" s="226">
        <v>3.0423311424000001</v>
      </c>
      <c r="AA577" s="226">
        <v>2.6513890235000002</v>
      </c>
      <c r="AB577" s="226" t="s">
        <v>444</v>
      </c>
      <c r="AC577" s="226" t="s">
        <v>445</v>
      </c>
      <c r="AD577" s="226">
        <v>2.8482265687999999</v>
      </c>
    </row>
    <row r="578" spans="1:30" x14ac:dyDescent="0.25">
      <c r="A578">
        <v>226261</v>
      </c>
      <c r="B578">
        <v>20001000</v>
      </c>
      <c r="C578">
        <v>9221163</v>
      </c>
      <c r="D578">
        <v>281002</v>
      </c>
      <c r="E578" t="s">
        <v>512</v>
      </c>
      <c r="F578">
        <v>34203085</v>
      </c>
      <c r="G578">
        <v>1.83</v>
      </c>
      <c r="H578">
        <v>81.708373143547462</v>
      </c>
      <c r="I578">
        <v>-36.213814906414498</v>
      </c>
      <c r="J578">
        <v>18.75362778166393</v>
      </c>
      <c r="K578">
        <v>-78.603526754440665</v>
      </c>
      <c r="L578">
        <v>74.132990750531789</v>
      </c>
      <c r="M578">
        <v>157.46249389648438</v>
      </c>
      <c r="N578">
        <v>0.81230456542968754</v>
      </c>
      <c r="O578">
        <v>0.9329846938775509</v>
      </c>
      <c r="P578">
        <v>0.75786772631275401</v>
      </c>
      <c r="Q578">
        <v>0.76922729492187503</v>
      </c>
      <c r="R578">
        <v>0.96533691062631943</v>
      </c>
      <c r="S578">
        <v>0.74256350044932351</v>
      </c>
      <c r="T578">
        <v>0.75786772631275401</v>
      </c>
      <c r="U578">
        <v>0.74256350044932351</v>
      </c>
      <c r="V578">
        <v>406.790663</v>
      </c>
      <c r="W578">
        <v>255.106009</v>
      </c>
      <c r="X578">
        <v>262.000766</v>
      </c>
      <c r="Y578">
        <v>74463.375599999999</v>
      </c>
      <c r="Z578" s="226">
        <v>1.6079699342</v>
      </c>
      <c r="AA578" s="226">
        <v>1.3661786861</v>
      </c>
      <c r="AB578" s="226" t="s">
        <v>444</v>
      </c>
      <c r="AC578" s="226" t="s">
        <v>445</v>
      </c>
      <c r="AD578" s="226">
        <v>1.5261197941</v>
      </c>
    </row>
    <row r="579" spans="1:30" x14ac:dyDescent="0.25">
      <c r="A579">
        <v>226262</v>
      </c>
      <c r="B579">
        <v>20001000</v>
      </c>
      <c r="C579">
        <v>9221170</v>
      </c>
      <c r="D579">
        <v>281003</v>
      </c>
      <c r="E579" t="s">
        <v>513</v>
      </c>
      <c r="F579">
        <v>34203085</v>
      </c>
      <c r="G579">
        <v>1.83</v>
      </c>
      <c r="H579">
        <v>51.842129369246905</v>
      </c>
      <c r="I579">
        <v>-23.49841178178351</v>
      </c>
      <c r="J579">
        <v>12.466129703133976</v>
      </c>
      <c r="K579">
        <v>-49.059521044744699</v>
      </c>
      <c r="L579">
        <v>46.872588698148675</v>
      </c>
      <c r="M579">
        <v>143.04750061035156</v>
      </c>
      <c r="N579">
        <v>0.85275535583496087</v>
      </c>
      <c r="O579">
        <v>0.9329846938775509</v>
      </c>
      <c r="P579">
        <v>0.79560769461612291</v>
      </c>
      <c r="Q579">
        <v>0.81913303375244129</v>
      </c>
      <c r="R579">
        <v>0.96533691062631943</v>
      </c>
      <c r="S579">
        <v>0.79073935219454627</v>
      </c>
      <c r="T579">
        <v>0.79560769461612291</v>
      </c>
      <c r="U579">
        <v>0.79073935219454627</v>
      </c>
      <c r="V579">
        <v>406.790663</v>
      </c>
      <c r="W579">
        <v>255.106009</v>
      </c>
      <c r="X579">
        <v>262.000766</v>
      </c>
      <c r="Y579">
        <v>74463.375599999999</v>
      </c>
      <c r="Z579" s="226">
        <v>3.3301278922000002</v>
      </c>
      <c r="AA579" s="226">
        <v>2.9150456620999998</v>
      </c>
      <c r="AB579" s="226" t="s">
        <v>444</v>
      </c>
      <c r="AC579" s="226" t="s">
        <v>445</v>
      </c>
      <c r="AD579" s="226">
        <v>3.2489168460000002</v>
      </c>
    </row>
    <row r="580" spans="1:30" x14ac:dyDescent="0.25">
      <c r="A580">
        <v>226263</v>
      </c>
      <c r="B580">
        <v>20001000</v>
      </c>
      <c r="C580">
        <v>9221162</v>
      </c>
      <c r="D580">
        <v>281001</v>
      </c>
      <c r="E580" t="s">
        <v>514</v>
      </c>
      <c r="F580">
        <v>34203085</v>
      </c>
      <c r="G580">
        <v>1.83</v>
      </c>
      <c r="H580">
        <v>90.154981945475583</v>
      </c>
      <c r="I580">
        <v>-43.848735566506122</v>
      </c>
      <c r="J580">
        <v>15.52277019963158</v>
      </c>
      <c r="K580">
        <v>-86.137194342186618</v>
      </c>
      <c r="L580">
        <v>83.483075658802136</v>
      </c>
      <c r="M580">
        <v>148.04998779296875</v>
      </c>
      <c r="N580">
        <v>0.84203574044363827</v>
      </c>
      <c r="O580">
        <v>0.9329846938775509</v>
      </c>
      <c r="P580">
        <v>0.78560645753176472</v>
      </c>
      <c r="Q580">
        <v>0.80305361066545755</v>
      </c>
      <c r="R580">
        <v>0.96533691062631943</v>
      </c>
      <c r="S580">
        <v>0.77521729158710395</v>
      </c>
      <c r="T580">
        <v>0.78560645753176472</v>
      </c>
      <c r="U580">
        <v>0.77521729158710395</v>
      </c>
      <c r="V580">
        <v>406.790663</v>
      </c>
      <c r="W580">
        <v>255.106009</v>
      </c>
      <c r="X580">
        <v>262.000766</v>
      </c>
      <c r="Y580">
        <v>74463.375599999999</v>
      </c>
      <c r="Z580" s="226">
        <v>1.4006414048</v>
      </c>
      <c r="AA580" s="226">
        <v>1.2229822878000001</v>
      </c>
      <c r="AB580" s="226" t="s">
        <v>444</v>
      </c>
      <c r="AC580" s="226" t="s">
        <v>445</v>
      </c>
      <c r="AD580" s="226">
        <v>1.3895541898999999</v>
      </c>
    </row>
    <row r="581" spans="1:30" x14ac:dyDescent="0.25">
      <c r="A581">
        <v>232555</v>
      </c>
      <c r="B581">
        <v>20002000</v>
      </c>
      <c r="C581">
        <v>9221163</v>
      </c>
      <c r="D581">
        <v>281009</v>
      </c>
      <c r="E581" t="s">
        <v>512</v>
      </c>
      <c r="F581">
        <v>34203085</v>
      </c>
      <c r="G581">
        <v>1.83</v>
      </c>
      <c r="H581">
        <v>68.890535870157493</v>
      </c>
      <c r="I581">
        <v>-37.7950276794719</v>
      </c>
      <c r="J581">
        <v>8.0372591699059583</v>
      </c>
      <c r="K581">
        <v>-66.66406224117803</v>
      </c>
      <c r="L581">
        <v>65.244294212403062</v>
      </c>
      <c r="M581">
        <v>157.46249389648438</v>
      </c>
      <c r="N581">
        <v>0.81230456542968754</v>
      </c>
      <c r="O581">
        <v>0.9329846938775509</v>
      </c>
      <c r="P581">
        <v>0.75786772631275401</v>
      </c>
      <c r="Q581">
        <v>0.76922729492187503</v>
      </c>
      <c r="R581">
        <v>0.96533691062631943</v>
      </c>
      <c r="S581">
        <v>0.74256350044932351</v>
      </c>
      <c r="T581">
        <v>0.75786772631275401</v>
      </c>
      <c r="U581">
        <v>0.74256350044932351</v>
      </c>
      <c r="V581">
        <v>406.790663</v>
      </c>
      <c r="W581">
        <v>255.106009</v>
      </c>
      <c r="X581">
        <v>262.000766</v>
      </c>
      <c r="Y581">
        <v>74463.375599999999</v>
      </c>
      <c r="Z581" s="226">
        <v>1.9632723190000001</v>
      </c>
      <c r="AA581" s="226">
        <v>1.8064320965</v>
      </c>
      <c r="AB581" s="226" t="s">
        <v>444</v>
      </c>
      <c r="AC581" s="226" t="s">
        <v>445</v>
      </c>
      <c r="AD581" s="226">
        <v>1.9785452333</v>
      </c>
    </row>
    <row r="582" spans="1:30" x14ac:dyDescent="0.25">
      <c r="A582">
        <v>232556</v>
      </c>
      <c r="B582">
        <v>20002000</v>
      </c>
      <c r="C582">
        <v>9221170</v>
      </c>
      <c r="D582">
        <v>281010</v>
      </c>
      <c r="E582" t="s">
        <v>513</v>
      </c>
      <c r="F582">
        <v>34203085</v>
      </c>
      <c r="G582">
        <v>1.83</v>
      </c>
      <c r="H582">
        <v>39.011605550978381</v>
      </c>
      <c r="I582">
        <v>-25.035726074016026</v>
      </c>
      <c r="J582">
        <v>1.7624425103514443</v>
      </c>
      <c r="K582">
        <v>-37.163949886403856</v>
      </c>
      <c r="L582">
        <v>38.162557310171231</v>
      </c>
      <c r="M582">
        <v>143.04750061035156</v>
      </c>
      <c r="N582">
        <v>0.85275535583496087</v>
      </c>
      <c r="O582">
        <v>0.9329846938775509</v>
      </c>
      <c r="P582">
        <v>0.79560769461612291</v>
      </c>
      <c r="Q582">
        <v>0.81913303375244129</v>
      </c>
      <c r="R582">
        <v>0.96533691062631943</v>
      </c>
      <c r="S582">
        <v>0.79073935219454627</v>
      </c>
      <c r="T582">
        <v>0.79560769461612291</v>
      </c>
      <c r="U582">
        <v>0.79073935219454627</v>
      </c>
      <c r="V582">
        <v>406.790663</v>
      </c>
      <c r="W582">
        <v>255.106009</v>
      </c>
      <c r="X582">
        <v>262.000766</v>
      </c>
      <c r="Y582">
        <v>74463.375599999999</v>
      </c>
      <c r="Z582" s="226">
        <v>4.3184146453999999</v>
      </c>
      <c r="AA582" s="226">
        <v>4.2026647157000001</v>
      </c>
      <c r="AB582" s="226" t="s">
        <v>444</v>
      </c>
      <c r="AC582" s="226" t="s">
        <v>445</v>
      </c>
      <c r="AD582" s="226">
        <v>4.6089254791999998</v>
      </c>
    </row>
    <row r="583" spans="1:30" x14ac:dyDescent="0.25">
      <c r="A583">
        <v>232557</v>
      </c>
      <c r="B583">
        <v>20002000</v>
      </c>
      <c r="C583">
        <v>9221162</v>
      </c>
      <c r="D583">
        <v>281008</v>
      </c>
      <c r="E583" t="s">
        <v>514</v>
      </c>
      <c r="F583">
        <v>34203085</v>
      </c>
      <c r="G583">
        <v>1.83</v>
      </c>
      <c r="H583">
        <v>77.332861693228011</v>
      </c>
      <c r="I583">
        <v>-45.425886990599579</v>
      </c>
      <c r="J583">
        <v>4.8106862753655619</v>
      </c>
      <c r="K583">
        <v>-74.201792886522298</v>
      </c>
      <c r="L583">
        <v>75.04362628871111</v>
      </c>
      <c r="M583">
        <v>148.04998779296875</v>
      </c>
      <c r="N583">
        <v>0.84203574044363827</v>
      </c>
      <c r="O583">
        <v>0.9329846938775509</v>
      </c>
      <c r="P583">
        <v>0.78560645753176472</v>
      </c>
      <c r="Q583">
        <v>0.80305361066545755</v>
      </c>
      <c r="R583">
        <v>0.96533691062631943</v>
      </c>
      <c r="S583">
        <v>0.77521729158710395</v>
      </c>
      <c r="T583">
        <v>0.78560645753176472</v>
      </c>
      <c r="U583">
        <v>0.77521729158710395</v>
      </c>
      <c r="V583">
        <v>406.790663</v>
      </c>
      <c r="W583">
        <v>255.106009</v>
      </c>
      <c r="X583">
        <v>262.000766</v>
      </c>
      <c r="Y583">
        <v>74463.375599999999</v>
      </c>
      <c r="Z583" s="226">
        <v>1.6706189177999999</v>
      </c>
      <c r="AA583" s="226">
        <v>1.5915622885</v>
      </c>
      <c r="AB583" s="226" t="s">
        <v>444</v>
      </c>
      <c r="AC583" s="226" t="s">
        <v>445</v>
      </c>
      <c r="AD583" s="226">
        <v>1.7739153684</v>
      </c>
    </row>
    <row r="584" spans="1:30" x14ac:dyDescent="0.25">
      <c r="A584">
        <v>238849</v>
      </c>
      <c r="B584">
        <v>20003000</v>
      </c>
      <c r="C584">
        <v>9221179</v>
      </c>
      <c r="D584">
        <v>281017</v>
      </c>
      <c r="E584" t="s">
        <v>515</v>
      </c>
      <c r="F584">
        <v>34203085</v>
      </c>
      <c r="G584">
        <v>1.83</v>
      </c>
      <c r="H584">
        <v>58.785593258066257</v>
      </c>
      <c r="I584">
        <v>-31.133549892955532</v>
      </c>
      <c r="J584">
        <v>10.198108599616358</v>
      </c>
      <c r="K584">
        <v>-55.334121800738757</v>
      </c>
      <c r="L584">
        <v>54.409347941169294</v>
      </c>
      <c r="M584">
        <v>133.54750061035156</v>
      </c>
      <c r="N584">
        <v>0.87311249869210372</v>
      </c>
      <c r="O584">
        <v>0.9329846938775509</v>
      </c>
      <c r="P584">
        <v>0.8146005973129159</v>
      </c>
      <c r="Q584">
        <v>0.84966874803815551</v>
      </c>
      <c r="R584">
        <v>0.96533691062631943</v>
      </c>
      <c r="S584">
        <v>0.8202166042868857</v>
      </c>
      <c r="T584">
        <v>0.8146005973129159</v>
      </c>
      <c r="U584">
        <v>0.8202166042868857</v>
      </c>
      <c r="V584">
        <v>406.790663</v>
      </c>
      <c r="W584">
        <v>255.106009</v>
      </c>
      <c r="X584">
        <v>262.000766</v>
      </c>
      <c r="Y584">
        <v>74463.375599999999</v>
      </c>
      <c r="Z584" s="226">
        <v>2.8193713979999999</v>
      </c>
      <c r="AA584" s="226">
        <v>2.5350414241000001</v>
      </c>
      <c r="AB584" s="226" t="s">
        <v>444</v>
      </c>
      <c r="AC584" s="226" t="s">
        <v>445</v>
      </c>
      <c r="AD584" s="226">
        <v>2.8570410721999999</v>
      </c>
    </row>
    <row r="585" spans="1:30" x14ac:dyDescent="0.25">
      <c r="A585">
        <v>238850</v>
      </c>
      <c r="B585">
        <v>20003000</v>
      </c>
      <c r="C585">
        <v>9221170</v>
      </c>
      <c r="D585">
        <v>281015</v>
      </c>
      <c r="E585" t="s">
        <v>513</v>
      </c>
      <c r="F585">
        <v>34203085</v>
      </c>
      <c r="G585">
        <v>1.83</v>
      </c>
      <c r="H585">
        <v>48.394084551984498</v>
      </c>
      <c r="I585">
        <v>-24.683813216908785</v>
      </c>
      <c r="J585">
        <v>9.3636607097392357</v>
      </c>
      <c r="K585">
        <v>-45.854202034958362</v>
      </c>
      <c r="L585">
        <v>44.46209173361828</v>
      </c>
      <c r="M585">
        <v>143.04750061035156</v>
      </c>
      <c r="N585">
        <v>0.85275535583496087</v>
      </c>
      <c r="O585">
        <v>0.9329846938775509</v>
      </c>
      <c r="P585">
        <v>0.79560769461612291</v>
      </c>
      <c r="Q585">
        <v>0.81913303375244129</v>
      </c>
      <c r="R585">
        <v>0.96533691062631943</v>
      </c>
      <c r="S585">
        <v>0.79073935219454627</v>
      </c>
      <c r="T585">
        <v>0.79560769461612291</v>
      </c>
      <c r="U585">
        <v>0.79073935219454627</v>
      </c>
      <c r="V585">
        <v>406.790663</v>
      </c>
      <c r="W585">
        <v>255.106009</v>
      </c>
      <c r="X585">
        <v>262.000766</v>
      </c>
      <c r="Y585">
        <v>74463.375599999999</v>
      </c>
      <c r="Z585" s="226">
        <v>3.5648842821</v>
      </c>
      <c r="AA585" s="226">
        <v>3.1939899387000001</v>
      </c>
      <c r="AB585" s="226" t="s">
        <v>444</v>
      </c>
      <c r="AC585" s="226" t="s">
        <v>445</v>
      </c>
      <c r="AD585" s="226">
        <v>3.545926353</v>
      </c>
    </row>
    <row r="586" spans="1:30" x14ac:dyDescent="0.25">
      <c r="A586">
        <v>238851</v>
      </c>
      <c r="B586">
        <v>20003000</v>
      </c>
      <c r="C586">
        <v>9221173</v>
      </c>
      <c r="D586">
        <v>281016</v>
      </c>
      <c r="E586" t="s">
        <v>513</v>
      </c>
      <c r="F586">
        <v>34203085</v>
      </c>
      <c r="G586">
        <v>1.83</v>
      </c>
      <c r="H586">
        <v>56.113017790166928</v>
      </c>
      <c r="I586">
        <v>-29.062000062406447</v>
      </c>
      <c r="J586">
        <v>10.534575057398552</v>
      </c>
      <c r="K586">
        <v>-52.927408478091031</v>
      </c>
      <c r="L586">
        <v>51.661005723899024</v>
      </c>
      <c r="M586">
        <v>148.28250122070313</v>
      </c>
      <c r="N586">
        <v>0.84153749738420758</v>
      </c>
      <c r="O586">
        <v>0.9329846938775509</v>
      </c>
      <c r="P586">
        <v>0.78514160438348524</v>
      </c>
      <c r="Q586">
        <v>0.80230624607631129</v>
      </c>
      <c r="R586">
        <v>0.96533691062631943</v>
      </c>
      <c r="S586">
        <v>0.77449583296350599</v>
      </c>
      <c r="T586">
        <v>0.78514160438348524</v>
      </c>
      <c r="U586">
        <v>0.77449583296350599</v>
      </c>
      <c r="V586">
        <v>406.790663</v>
      </c>
      <c r="W586">
        <v>255.106009</v>
      </c>
      <c r="X586">
        <v>262.000766</v>
      </c>
      <c r="Y586">
        <v>74463.375599999999</v>
      </c>
      <c r="Z586" s="226">
        <v>2.8770894678999999</v>
      </c>
      <c r="AA586" s="226">
        <v>2.5694808278000001</v>
      </c>
      <c r="AB586" s="226" t="s">
        <v>444</v>
      </c>
      <c r="AC586" s="226" t="s">
        <v>445</v>
      </c>
      <c r="AD586" s="226">
        <v>2.8866006796999999</v>
      </c>
    </row>
    <row r="587" spans="1:30" x14ac:dyDescent="0.25">
      <c r="A587">
        <v>245143</v>
      </c>
      <c r="B587">
        <v>20004000</v>
      </c>
      <c r="C587">
        <v>9221173</v>
      </c>
      <c r="D587">
        <v>281025</v>
      </c>
      <c r="E587" t="s">
        <v>513</v>
      </c>
      <c r="F587">
        <v>34203085</v>
      </c>
      <c r="G587">
        <v>1.83</v>
      </c>
      <c r="H587">
        <v>47.156112264775047</v>
      </c>
      <c r="I587">
        <v>-26.378316718411501</v>
      </c>
      <c r="J587">
        <v>6.865085765685139</v>
      </c>
      <c r="K587">
        <v>-44.851623352467413</v>
      </c>
      <c r="L587">
        <v>44.128597934757266</v>
      </c>
      <c r="M587">
        <v>148.28250122070313</v>
      </c>
      <c r="N587">
        <v>0.84153749738420758</v>
      </c>
      <c r="O587">
        <v>0.9329846938775509</v>
      </c>
      <c r="P587">
        <v>0.78514160438348524</v>
      </c>
      <c r="Q587">
        <v>0.80230624607631129</v>
      </c>
      <c r="R587">
        <v>0.96533691062631943</v>
      </c>
      <c r="S587">
        <v>0.77449583296350599</v>
      </c>
      <c r="T587">
        <v>0.78514160438348524</v>
      </c>
      <c r="U587">
        <v>0.77449583296350599</v>
      </c>
      <c r="V587">
        <v>406.790663</v>
      </c>
      <c r="W587">
        <v>255.106009</v>
      </c>
      <c r="X587">
        <v>262.000766</v>
      </c>
      <c r="Y587">
        <v>74463.375599999999</v>
      </c>
      <c r="Z587" s="226">
        <v>3.5388784272999998</v>
      </c>
      <c r="AA587" s="226">
        <v>3.2474735844999998</v>
      </c>
      <c r="AB587" s="226" t="s">
        <v>444</v>
      </c>
      <c r="AC587" s="226" t="s">
        <v>445</v>
      </c>
      <c r="AD587" s="226">
        <v>3.5864048252999998</v>
      </c>
    </row>
    <row r="588" spans="1:30" x14ac:dyDescent="0.25">
      <c r="A588">
        <v>245144</v>
      </c>
      <c r="B588">
        <v>20004000</v>
      </c>
      <c r="C588">
        <v>9221170</v>
      </c>
      <c r="D588">
        <v>281024</v>
      </c>
      <c r="E588" t="s">
        <v>513</v>
      </c>
      <c r="F588">
        <v>34203085</v>
      </c>
      <c r="G588">
        <v>1.83</v>
      </c>
      <c r="H588">
        <v>39.456536213134122</v>
      </c>
      <c r="I588">
        <v>-21.973858615752544</v>
      </c>
      <c r="J588">
        <v>5.6748098947567165</v>
      </c>
      <c r="K588">
        <v>-37.804683960051811</v>
      </c>
      <c r="L588">
        <v>36.950850110049522</v>
      </c>
      <c r="M588">
        <v>143.04750061035156</v>
      </c>
      <c r="N588">
        <v>0.85275535583496087</v>
      </c>
      <c r="O588">
        <v>0.9329846938775509</v>
      </c>
      <c r="P588">
        <v>0.79560769461612291</v>
      </c>
      <c r="Q588">
        <v>0.81913303375244129</v>
      </c>
      <c r="R588">
        <v>0.96533691062631943</v>
      </c>
      <c r="S588">
        <v>0.79073935219454627</v>
      </c>
      <c r="T588">
        <v>0.79560769461612291</v>
      </c>
      <c r="U588">
        <v>0.79073935219454627</v>
      </c>
      <c r="V588">
        <v>406.790663</v>
      </c>
      <c r="W588">
        <v>255.106009</v>
      </c>
      <c r="X588">
        <v>262.000766</v>
      </c>
      <c r="Y588">
        <v>74463.375599999999</v>
      </c>
      <c r="Z588" s="226">
        <v>4.4928182463999997</v>
      </c>
      <c r="AA588" s="226">
        <v>4.1439969947000002</v>
      </c>
      <c r="AB588" s="226" t="s">
        <v>444</v>
      </c>
      <c r="AC588" s="226" t="s">
        <v>445</v>
      </c>
      <c r="AD588" s="226">
        <v>4.5138623997999998</v>
      </c>
    </row>
    <row r="589" spans="1:30" x14ac:dyDescent="0.25">
      <c r="A589">
        <v>245145</v>
      </c>
      <c r="B589">
        <v>20004000</v>
      </c>
      <c r="C589">
        <v>9221179</v>
      </c>
      <c r="D589">
        <v>281026</v>
      </c>
      <c r="E589" t="s">
        <v>515</v>
      </c>
      <c r="F589">
        <v>34203085</v>
      </c>
      <c r="G589">
        <v>1.83</v>
      </c>
      <c r="H589">
        <v>49.831981939320002</v>
      </c>
      <c r="I589">
        <v>-28.430826869941292</v>
      </c>
      <c r="J589">
        <v>6.5253251012573239</v>
      </c>
      <c r="K589">
        <v>-47.277376354134432</v>
      </c>
      <c r="L589">
        <v>46.911698520972998</v>
      </c>
      <c r="M589">
        <v>133.54750061035156</v>
      </c>
      <c r="N589">
        <v>0.87311249869210372</v>
      </c>
      <c r="O589">
        <v>0.9329846938775509</v>
      </c>
      <c r="P589">
        <v>0.8146005973129159</v>
      </c>
      <c r="Q589">
        <v>0.84966874803815551</v>
      </c>
      <c r="R589">
        <v>0.96533691062631943</v>
      </c>
      <c r="S589">
        <v>0.8202166042868857</v>
      </c>
      <c r="T589">
        <v>0.8146005973129159</v>
      </c>
      <c r="U589">
        <v>0.8202166042868857</v>
      </c>
      <c r="V589">
        <v>406.790663</v>
      </c>
      <c r="W589">
        <v>255.106009</v>
      </c>
      <c r="X589">
        <v>262.000766</v>
      </c>
      <c r="Y589">
        <v>74463.375599999999</v>
      </c>
      <c r="Z589" s="226">
        <v>3.4298013899000002</v>
      </c>
      <c r="AA589" s="226">
        <v>3.1702035363999999</v>
      </c>
      <c r="AB589" s="226" t="s">
        <v>444</v>
      </c>
      <c r="AC589" s="226" t="s">
        <v>445</v>
      </c>
      <c r="AD589" s="226">
        <v>3.5143363895999999</v>
      </c>
    </row>
    <row r="590" spans="1:30" x14ac:dyDescent="0.25">
      <c r="A590">
        <v>251437</v>
      </c>
      <c r="B590">
        <v>20005000</v>
      </c>
      <c r="C590">
        <v>9221162</v>
      </c>
      <c r="D590">
        <v>281033</v>
      </c>
      <c r="E590" t="s">
        <v>514</v>
      </c>
      <c r="F590">
        <v>34203085</v>
      </c>
      <c r="G590">
        <v>1.83</v>
      </c>
      <c r="H590">
        <v>92.712341328908039</v>
      </c>
      <c r="I590">
        <v>-44.554078647213544</v>
      </c>
      <c r="J590">
        <v>16.897354945632614</v>
      </c>
      <c r="K590">
        <v>-88.692847742876083</v>
      </c>
      <c r="L590">
        <v>85.52489661741788</v>
      </c>
      <c r="M590">
        <v>148.04998779296875</v>
      </c>
      <c r="N590">
        <v>0.84203574044363827</v>
      </c>
      <c r="O590">
        <v>0.9329846938775509</v>
      </c>
      <c r="P590">
        <v>0.78560645753176472</v>
      </c>
      <c r="Q590">
        <v>0.80305361066545755</v>
      </c>
      <c r="R590">
        <v>0.96533691062631943</v>
      </c>
      <c r="S590">
        <v>0.77521729158710395</v>
      </c>
      <c r="T590">
        <v>0.78560645753176472</v>
      </c>
      <c r="U590">
        <v>0.77521729158710395</v>
      </c>
      <c r="V590">
        <v>406.790663</v>
      </c>
      <c r="W590">
        <v>255.106009</v>
      </c>
      <c r="X590">
        <v>262.000766</v>
      </c>
      <c r="Y590">
        <v>74463.375599999999</v>
      </c>
      <c r="Z590" s="226">
        <v>1.3433285038</v>
      </c>
      <c r="AA590" s="226">
        <v>1.1616639722</v>
      </c>
      <c r="AB590" s="226" t="s">
        <v>444</v>
      </c>
      <c r="AC590" s="226" t="s">
        <v>445</v>
      </c>
      <c r="AD590" s="226">
        <v>1.3207000213</v>
      </c>
    </row>
    <row r="591" spans="1:30" x14ac:dyDescent="0.25">
      <c r="A591">
        <v>251438</v>
      </c>
      <c r="B591">
        <v>20005000</v>
      </c>
      <c r="C591">
        <v>9221163</v>
      </c>
      <c r="D591">
        <v>281034</v>
      </c>
      <c r="E591" t="s">
        <v>512</v>
      </c>
      <c r="F591">
        <v>34203085</v>
      </c>
      <c r="G591">
        <v>1.83</v>
      </c>
      <c r="H591">
        <v>84.265738884496642</v>
      </c>
      <c r="I591">
        <v>-36.919681711754961</v>
      </c>
      <c r="J591">
        <v>20.128204461513896</v>
      </c>
      <c r="K591">
        <v>-81.158654721862717</v>
      </c>
      <c r="L591">
        <v>76.222506926666284</v>
      </c>
      <c r="M591">
        <v>157.46249389648438</v>
      </c>
      <c r="N591">
        <v>0.81230456542968754</v>
      </c>
      <c r="O591">
        <v>0.9329846938775509</v>
      </c>
      <c r="P591">
        <v>0.75786772631275401</v>
      </c>
      <c r="Q591">
        <v>0.76922729492187503</v>
      </c>
      <c r="R591">
        <v>0.96533691062631943</v>
      </c>
      <c r="S591">
        <v>0.74256350044932351</v>
      </c>
      <c r="T591">
        <v>0.75786772631275401</v>
      </c>
      <c r="U591">
        <v>0.74256350044932351</v>
      </c>
      <c r="V591">
        <v>406.790663</v>
      </c>
      <c r="W591">
        <v>255.106009</v>
      </c>
      <c r="X591">
        <v>262.000766</v>
      </c>
      <c r="Y591">
        <v>74463.375599999999</v>
      </c>
      <c r="Z591" s="226">
        <v>1.5364766760999999</v>
      </c>
      <c r="AA591" s="226">
        <v>1.2943679551</v>
      </c>
      <c r="AB591" s="226" t="s">
        <v>444</v>
      </c>
      <c r="AC591" s="226" t="s">
        <v>445</v>
      </c>
      <c r="AD591" s="226">
        <v>1.4465896520999999</v>
      </c>
    </row>
    <row r="592" spans="1:30" x14ac:dyDescent="0.25">
      <c r="A592">
        <v>251439</v>
      </c>
      <c r="B592">
        <v>20005000</v>
      </c>
      <c r="C592">
        <v>9221170</v>
      </c>
      <c r="D592">
        <v>281035</v>
      </c>
      <c r="E592" t="s">
        <v>513</v>
      </c>
      <c r="F592">
        <v>34203085</v>
      </c>
      <c r="G592">
        <v>1.83</v>
      </c>
      <c r="H592">
        <v>54.397841147757902</v>
      </c>
      <c r="I592">
        <v>-24.202339195728349</v>
      </c>
      <c r="J592">
        <v>13.842355219519018</v>
      </c>
      <c r="K592">
        <v>-51.616583277659288</v>
      </c>
      <c r="L592">
        <v>48.970903824546902</v>
      </c>
      <c r="M592">
        <v>143.04750061035156</v>
      </c>
      <c r="N592">
        <v>0.85275535583496087</v>
      </c>
      <c r="O592">
        <v>0.9329846938775509</v>
      </c>
      <c r="P592">
        <v>0.79560769461612291</v>
      </c>
      <c r="Q592">
        <v>0.81913303375244129</v>
      </c>
      <c r="R592">
        <v>0.96533691062631943</v>
      </c>
      <c r="S592">
        <v>0.79073935219454627</v>
      </c>
      <c r="T592">
        <v>0.79560769461612291</v>
      </c>
      <c r="U592">
        <v>0.79073935219454627</v>
      </c>
      <c r="V592">
        <v>406.790663</v>
      </c>
      <c r="W592">
        <v>255.106009</v>
      </c>
      <c r="X592">
        <v>262.000766</v>
      </c>
      <c r="Y592">
        <v>74463.375599999999</v>
      </c>
      <c r="Z592" s="226">
        <v>3.1445897022999998</v>
      </c>
      <c r="AA592" s="226">
        <v>2.7311095334000002</v>
      </c>
      <c r="AB592" s="226" t="s">
        <v>444</v>
      </c>
      <c r="AC592" s="226" t="s">
        <v>445</v>
      </c>
      <c r="AD592" s="226">
        <v>3.0384274237</v>
      </c>
    </row>
    <row r="593" spans="1:30" x14ac:dyDescent="0.25">
      <c r="A593">
        <v>257731</v>
      </c>
      <c r="B593">
        <v>20006000</v>
      </c>
      <c r="C593">
        <v>9221170</v>
      </c>
      <c r="D593">
        <v>281042</v>
      </c>
      <c r="E593" t="s">
        <v>513</v>
      </c>
      <c r="F593">
        <v>34203085</v>
      </c>
      <c r="G593">
        <v>1.83</v>
      </c>
      <c r="H593">
        <v>41.766749360038084</v>
      </c>
      <c r="I593">
        <v>-21.927518958884555</v>
      </c>
      <c r="J593">
        <v>7.1241700997524777</v>
      </c>
      <c r="K593">
        <v>-40.182173058250719</v>
      </c>
      <c r="L593">
        <v>38.702170603481171</v>
      </c>
      <c r="M593">
        <v>143.04750061035156</v>
      </c>
      <c r="N593">
        <v>0.85275535583496087</v>
      </c>
      <c r="O593">
        <v>0.9329846938775509</v>
      </c>
      <c r="P593">
        <v>0.79560769461612291</v>
      </c>
      <c r="Q593">
        <v>0.81913303375244129</v>
      </c>
      <c r="R593">
        <v>0.96533691062631943</v>
      </c>
      <c r="S593">
        <v>0.79073935219454627</v>
      </c>
      <c r="T593">
        <v>0.79560769461612291</v>
      </c>
      <c r="U593">
        <v>0.79073935219454627</v>
      </c>
      <c r="V593">
        <v>406.790663</v>
      </c>
      <c r="W593">
        <v>255.106009</v>
      </c>
      <c r="X593">
        <v>262.000766</v>
      </c>
      <c r="Y593">
        <v>74463.375599999999</v>
      </c>
      <c r="Z593" s="226">
        <v>4.2442615114000004</v>
      </c>
      <c r="AA593" s="226">
        <v>3.8594709144000001</v>
      </c>
      <c r="AB593" s="226" t="s">
        <v>444</v>
      </c>
      <c r="AC593" s="226" t="s">
        <v>445</v>
      </c>
      <c r="AD593" s="226">
        <v>4.1876195228000004</v>
      </c>
    </row>
    <row r="594" spans="1:30" x14ac:dyDescent="0.25">
      <c r="A594">
        <v>257732</v>
      </c>
      <c r="B594">
        <v>20006000</v>
      </c>
      <c r="C594">
        <v>9221162</v>
      </c>
      <c r="D594">
        <v>281040</v>
      </c>
      <c r="E594" t="s">
        <v>514</v>
      </c>
      <c r="F594">
        <v>34203085</v>
      </c>
      <c r="G594">
        <v>1.83</v>
      </c>
      <c r="H594">
        <v>80.089338380034818</v>
      </c>
      <c r="I594">
        <v>-42.301538517540195</v>
      </c>
      <c r="J594">
        <v>10.171078757251632</v>
      </c>
      <c r="K594">
        <v>-77.236156228796204</v>
      </c>
      <c r="L594">
        <v>75.519398031735989</v>
      </c>
      <c r="M594">
        <v>148.04998779296875</v>
      </c>
      <c r="N594">
        <v>0.84203574044363827</v>
      </c>
      <c r="O594">
        <v>0.9329846938775509</v>
      </c>
      <c r="P594">
        <v>0.78560645753176472</v>
      </c>
      <c r="Q594">
        <v>0.80305361066545755</v>
      </c>
      <c r="R594">
        <v>0.96533691062631943</v>
      </c>
      <c r="S594">
        <v>0.77521729158710395</v>
      </c>
      <c r="T594">
        <v>0.78560645753176472</v>
      </c>
      <c r="U594">
        <v>0.77521729158710395</v>
      </c>
      <c r="V594">
        <v>406.790663</v>
      </c>
      <c r="W594">
        <v>255.106009</v>
      </c>
      <c r="X594">
        <v>262.000766</v>
      </c>
      <c r="Y594">
        <v>74463.375599999999</v>
      </c>
      <c r="Z594" s="226">
        <v>1.653794035</v>
      </c>
      <c r="AA594" s="226">
        <v>1.5023671325000001</v>
      </c>
      <c r="AB594" s="226" t="s">
        <v>444</v>
      </c>
      <c r="AC594" s="226" t="s">
        <v>445</v>
      </c>
      <c r="AD594" s="226">
        <v>1.6649370411</v>
      </c>
    </row>
    <row r="595" spans="1:30" x14ac:dyDescent="0.25">
      <c r="A595">
        <v>257733</v>
      </c>
      <c r="B595">
        <v>20006000</v>
      </c>
      <c r="C595">
        <v>9221163</v>
      </c>
      <c r="D595">
        <v>281041</v>
      </c>
      <c r="E595" t="s">
        <v>512</v>
      </c>
      <c r="F595">
        <v>34203085</v>
      </c>
      <c r="G595">
        <v>1.83</v>
      </c>
      <c r="H595">
        <v>71.645952711343568</v>
      </c>
      <c r="I595">
        <v>-34.670024590422145</v>
      </c>
      <c r="J595">
        <v>13.398711497412743</v>
      </c>
      <c r="K595">
        <v>-69.699080199442307</v>
      </c>
      <c r="L595">
        <v>65.975233599698711</v>
      </c>
      <c r="M595">
        <v>157.46249389648438</v>
      </c>
      <c r="N595">
        <v>0.81230456542968754</v>
      </c>
      <c r="O595">
        <v>0.9329846938775509</v>
      </c>
      <c r="P595">
        <v>0.75786772631275401</v>
      </c>
      <c r="Q595">
        <v>0.76922729492187503</v>
      </c>
      <c r="R595">
        <v>0.96533691062631943</v>
      </c>
      <c r="S595">
        <v>0.74256350044932351</v>
      </c>
      <c r="T595">
        <v>0.75786772631275401</v>
      </c>
      <c r="U595">
        <v>0.74256350044932351</v>
      </c>
      <c r="V595">
        <v>406.790663</v>
      </c>
      <c r="W595">
        <v>255.106009</v>
      </c>
      <c r="X595">
        <v>262.000766</v>
      </c>
      <c r="Y595">
        <v>74463.375599999999</v>
      </c>
      <c r="Z595" s="226">
        <v>1.9304422350999999</v>
      </c>
      <c r="AA595" s="226">
        <v>1.6985001063</v>
      </c>
      <c r="AB595" s="226" t="s">
        <v>444</v>
      </c>
      <c r="AC595" s="226" t="s">
        <v>445</v>
      </c>
      <c r="AD595" s="226">
        <v>1.8488456985999999</v>
      </c>
    </row>
    <row r="596" spans="1:30" x14ac:dyDescent="0.25">
      <c r="A596">
        <v>264025</v>
      </c>
      <c r="B596">
        <v>20007000</v>
      </c>
      <c r="C596">
        <v>9221170</v>
      </c>
      <c r="D596">
        <v>281047</v>
      </c>
      <c r="E596" t="s">
        <v>513</v>
      </c>
      <c r="F596">
        <v>34203085</v>
      </c>
      <c r="G596">
        <v>1.83</v>
      </c>
      <c r="H596">
        <v>48.303446525401839</v>
      </c>
      <c r="I596">
        <v>-24.43876109129112</v>
      </c>
      <c r="J596">
        <v>9.6905891038249159</v>
      </c>
      <c r="K596">
        <v>-45.988476656369343</v>
      </c>
      <c r="L596">
        <v>44.265470013453076</v>
      </c>
      <c r="M596">
        <v>143.04750061035156</v>
      </c>
      <c r="N596">
        <v>0.85275535583496087</v>
      </c>
      <c r="O596">
        <v>0.9329846938775509</v>
      </c>
      <c r="P596">
        <v>0.79560769461612291</v>
      </c>
      <c r="Q596">
        <v>0.81913303375244129</v>
      </c>
      <c r="R596">
        <v>0.96533691062631943</v>
      </c>
      <c r="S596">
        <v>0.79073935219454627</v>
      </c>
      <c r="T596">
        <v>0.79560769461612291</v>
      </c>
      <c r="U596">
        <v>0.79073935219454627</v>
      </c>
      <c r="V596">
        <v>406.790663</v>
      </c>
      <c r="W596">
        <v>255.106009</v>
      </c>
      <c r="X596">
        <v>262.000766</v>
      </c>
      <c r="Y596">
        <v>74463.375599999999</v>
      </c>
      <c r="Z596" s="226">
        <v>3.5851609310999999</v>
      </c>
      <c r="AA596" s="226">
        <v>3.2018596663999999</v>
      </c>
      <c r="AB596" s="226" t="s">
        <v>444</v>
      </c>
      <c r="AC596" s="226" t="s">
        <v>445</v>
      </c>
      <c r="AD596" s="226">
        <v>3.5326534075999998</v>
      </c>
    </row>
    <row r="597" spans="1:30" x14ac:dyDescent="0.25">
      <c r="A597">
        <v>264026</v>
      </c>
      <c r="B597">
        <v>20007000</v>
      </c>
      <c r="C597">
        <v>9221179</v>
      </c>
      <c r="D597">
        <v>281049</v>
      </c>
      <c r="E597" t="s">
        <v>515</v>
      </c>
      <c r="F597">
        <v>34203085</v>
      </c>
      <c r="G597">
        <v>1.83</v>
      </c>
      <c r="H597">
        <v>58.696239699870162</v>
      </c>
      <c r="I597">
        <v>-30.890329913205115</v>
      </c>
      <c r="J597">
        <v>10.523757651218574</v>
      </c>
      <c r="K597">
        <v>-55.466569402185591</v>
      </c>
      <c r="L597">
        <v>54.207421637633836</v>
      </c>
      <c r="M597">
        <v>133.54750061035156</v>
      </c>
      <c r="N597">
        <v>0.87311249869210372</v>
      </c>
      <c r="O597">
        <v>0.9329846938775509</v>
      </c>
      <c r="P597">
        <v>0.8146005973129159</v>
      </c>
      <c r="Q597">
        <v>0.84966874803815551</v>
      </c>
      <c r="R597">
        <v>0.96533691062631943</v>
      </c>
      <c r="S597">
        <v>0.8202166042868857</v>
      </c>
      <c r="T597">
        <v>0.8146005973129159</v>
      </c>
      <c r="U597">
        <v>0.8202166042868857</v>
      </c>
      <c r="V597">
        <v>406.790663</v>
      </c>
      <c r="W597">
        <v>255.106009</v>
      </c>
      <c r="X597">
        <v>262.000766</v>
      </c>
      <c r="Y597">
        <v>74463.375599999999</v>
      </c>
      <c r="Z597" s="226">
        <v>2.8335988142000001</v>
      </c>
      <c r="AA597" s="226">
        <v>2.5404228341000001</v>
      </c>
      <c r="AB597" s="226" t="s">
        <v>444</v>
      </c>
      <c r="AC597" s="226" t="s">
        <v>445</v>
      </c>
      <c r="AD597" s="226">
        <v>2.8478309146999998</v>
      </c>
    </row>
    <row r="598" spans="1:30" x14ac:dyDescent="0.25">
      <c r="A598">
        <v>264027</v>
      </c>
      <c r="B598">
        <v>20007000</v>
      </c>
      <c r="C598">
        <v>9221173</v>
      </c>
      <c r="D598">
        <v>281048</v>
      </c>
      <c r="E598" t="s">
        <v>513</v>
      </c>
      <c r="F598">
        <v>34203085</v>
      </c>
      <c r="G598">
        <v>1.83</v>
      </c>
      <c r="H598">
        <v>56.024813111240618</v>
      </c>
      <c r="I598">
        <v>-28.814082552430357</v>
      </c>
      <c r="J598">
        <v>10.859075229730987</v>
      </c>
      <c r="K598">
        <v>-53.064553609763529</v>
      </c>
      <c r="L598">
        <v>51.465438192972783</v>
      </c>
      <c r="M598">
        <v>148.28250122070313</v>
      </c>
      <c r="N598">
        <v>0.84153749738420758</v>
      </c>
      <c r="O598">
        <v>0.9329846938775509</v>
      </c>
      <c r="P598">
        <v>0.78514160438348524</v>
      </c>
      <c r="Q598">
        <v>0.80230624607631129</v>
      </c>
      <c r="R598">
        <v>0.96533691062631943</v>
      </c>
      <c r="S598">
        <v>0.77449583296350599</v>
      </c>
      <c r="T598">
        <v>0.78514160438348524</v>
      </c>
      <c r="U598">
        <v>0.77449583296350599</v>
      </c>
      <c r="V598">
        <v>406.790663</v>
      </c>
      <c r="W598">
        <v>255.106009</v>
      </c>
      <c r="X598">
        <v>262.000766</v>
      </c>
      <c r="Y598">
        <v>74463.375599999999</v>
      </c>
      <c r="Z598" s="226">
        <v>2.8918223224999999</v>
      </c>
      <c r="AA598" s="226">
        <v>2.5751005682999999</v>
      </c>
      <c r="AB598" s="226" t="s">
        <v>444</v>
      </c>
      <c r="AC598" s="226" t="s">
        <v>445</v>
      </c>
      <c r="AD598" s="226">
        <v>2.8765557754</v>
      </c>
    </row>
    <row r="599" spans="1:30" x14ac:dyDescent="0.25">
      <c r="A599">
        <v>270319</v>
      </c>
      <c r="B599">
        <v>20008000</v>
      </c>
      <c r="C599">
        <v>9221179</v>
      </c>
      <c r="D599">
        <v>281058</v>
      </c>
      <c r="E599" t="s">
        <v>515</v>
      </c>
      <c r="F599">
        <v>34203085</v>
      </c>
      <c r="G599">
        <v>1.83</v>
      </c>
      <c r="H599">
        <v>54.479290993689666</v>
      </c>
      <c r="I599">
        <v>-31.82554796314863</v>
      </c>
      <c r="J599">
        <v>6.8098930877983577</v>
      </c>
      <c r="K599">
        <v>-51.97767659464759</v>
      </c>
      <c r="L599">
        <v>51.41562975942049</v>
      </c>
      <c r="M599">
        <v>133.54750061035156</v>
      </c>
      <c r="N599">
        <v>0.87311249869210372</v>
      </c>
      <c r="O599">
        <v>0.9329846938775509</v>
      </c>
      <c r="P599">
        <v>0.8146005973129159</v>
      </c>
      <c r="Q599">
        <v>0.84966874803815551</v>
      </c>
      <c r="R599">
        <v>0.96533691062631943</v>
      </c>
      <c r="S599">
        <v>0.8202166042868857</v>
      </c>
      <c r="T599">
        <v>0.8146005973129159</v>
      </c>
      <c r="U599">
        <v>0.8202166042868857</v>
      </c>
      <c r="V599">
        <v>406.790663</v>
      </c>
      <c r="W599">
        <v>255.106009</v>
      </c>
      <c r="X599">
        <v>262.000766</v>
      </c>
      <c r="Y599">
        <v>74463.375599999999</v>
      </c>
      <c r="Z599" s="226">
        <v>3.0417575021999999</v>
      </c>
      <c r="AA599" s="226">
        <v>2.8144679109999999</v>
      </c>
      <c r="AB599" s="226" t="s">
        <v>444</v>
      </c>
      <c r="AC599" s="226" t="s">
        <v>445</v>
      </c>
      <c r="AD599" s="226">
        <v>3.1061085154999999</v>
      </c>
    </row>
    <row r="600" spans="1:30" x14ac:dyDescent="0.25">
      <c r="A600">
        <v>270320</v>
      </c>
      <c r="B600">
        <v>20008000</v>
      </c>
      <c r="C600">
        <v>9221173</v>
      </c>
      <c r="D600">
        <v>281057</v>
      </c>
      <c r="E600" t="s">
        <v>513</v>
      </c>
      <c r="F600">
        <v>34203085</v>
      </c>
      <c r="G600">
        <v>1.83</v>
      </c>
      <c r="H600">
        <v>51.803253022652349</v>
      </c>
      <c r="I600">
        <v>-29.781350521051522</v>
      </c>
      <c r="J600">
        <v>7.1498220487185371</v>
      </c>
      <c r="K600">
        <v>-49.543610883547885</v>
      </c>
      <c r="L600">
        <v>48.628721920484416</v>
      </c>
      <c r="M600">
        <v>148.28250122070313</v>
      </c>
      <c r="N600">
        <v>0.84153749738420758</v>
      </c>
      <c r="O600">
        <v>0.9329846938775509</v>
      </c>
      <c r="P600">
        <v>0.78514160438348524</v>
      </c>
      <c r="Q600">
        <v>0.80230624607631129</v>
      </c>
      <c r="R600">
        <v>0.96533691062631943</v>
      </c>
      <c r="S600">
        <v>0.77449583296350599</v>
      </c>
      <c r="T600">
        <v>0.78514160438348524</v>
      </c>
      <c r="U600">
        <v>0.77449583296350599</v>
      </c>
      <c r="V600">
        <v>406.790663</v>
      </c>
      <c r="W600">
        <v>255.106009</v>
      </c>
      <c r="X600">
        <v>262.000766</v>
      </c>
      <c r="Y600">
        <v>74463.375599999999</v>
      </c>
      <c r="Z600" s="226">
        <v>3.1188485586999999</v>
      </c>
      <c r="AA600" s="226">
        <v>2.8664433120999999</v>
      </c>
      <c r="AB600" s="226" t="s">
        <v>444</v>
      </c>
      <c r="AC600" s="226" t="s">
        <v>445</v>
      </c>
      <c r="AD600" s="226">
        <v>3.1520530720000002</v>
      </c>
    </row>
    <row r="601" spans="1:30" x14ac:dyDescent="0.25">
      <c r="A601">
        <v>270321</v>
      </c>
      <c r="B601">
        <v>20008000</v>
      </c>
      <c r="C601">
        <v>9221170</v>
      </c>
      <c r="D601">
        <v>281056</v>
      </c>
      <c r="E601" t="s">
        <v>513</v>
      </c>
      <c r="F601">
        <v>34203085</v>
      </c>
      <c r="G601">
        <v>1.83</v>
      </c>
      <c r="H601">
        <v>44.108303898280177</v>
      </c>
      <c r="I601">
        <v>-25.356593199560763</v>
      </c>
      <c r="J601">
        <v>5.9549201048385481</v>
      </c>
      <c r="K601">
        <v>-42.516971564281278</v>
      </c>
      <c r="L601">
        <v>41.458461580677074</v>
      </c>
      <c r="M601">
        <v>143.04750061035156</v>
      </c>
      <c r="N601">
        <v>0.85275535583496087</v>
      </c>
      <c r="O601">
        <v>0.9329846938775509</v>
      </c>
      <c r="P601">
        <v>0.79560769461612291</v>
      </c>
      <c r="Q601">
        <v>0.81913303375244129</v>
      </c>
      <c r="R601">
        <v>0.96533691062631943</v>
      </c>
      <c r="S601">
        <v>0.79073935219454627</v>
      </c>
      <c r="T601">
        <v>0.79560769461612291</v>
      </c>
      <c r="U601">
        <v>0.79073935219454627</v>
      </c>
      <c r="V601">
        <v>406.790663</v>
      </c>
      <c r="W601">
        <v>255.106009</v>
      </c>
      <c r="X601">
        <v>262.000766</v>
      </c>
      <c r="Y601">
        <v>74463.375599999999</v>
      </c>
      <c r="Z601" s="226">
        <v>3.8956062517999999</v>
      </c>
      <c r="AA601" s="226">
        <v>3.6014987149</v>
      </c>
      <c r="AB601" s="226" t="s">
        <v>444</v>
      </c>
      <c r="AC601" s="226" t="s">
        <v>445</v>
      </c>
      <c r="AD601" s="226">
        <v>3.9027439573999998</v>
      </c>
    </row>
    <row r="602" spans="1:30" x14ac:dyDescent="0.25">
      <c r="A602">
        <v>277697</v>
      </c>
      <c r="B602">
        <v>20009000</v>
      </c>
      <c r="C602">
        <v>9221170</v>
      </c>
      <c r="D602">
        <v>281068</v>
      </c>
      <c r="E602" t="s">
        <v>513</v>
      </c>
      <c r="F602">
        <v>34203085</v>
      </c>
      <c r="G602">
        <v>1.83</v>
      </c>
      <c r="H602">
        <v>44.750998579609032</v>
      </c>
      <c r="I602">
        <v>-22.588483672734743</v>
      </c>
      <c r="J602">
        <v>7.6301732990643156</v>
      </c>
      <c r="K602">
        <v>-42.010530344571443</v>
      </c>
      <c r="L602">
        <v>41.466813037924155</v>
      </c>
      <c r="M602">
        <v>143.04750061035156</v>
      </c>
      <c r="N602">
        <v>0.85275535583496087</v>
      </c>
      <c r="O602">
        <v>0.9329846938775509</v>
      </c>
      <c r="P602">
        <v>0.79560769461612291</v>
      </c>
      <c r="Q602">
        <v>0.81913303375244129</v>
      </c>
      <c r="R602">
        <v>0.96533691062631943</v>
      </c>
      <c r="S602">
        <v>0.79073935219454627</v>
      </c>
      <c r="T602">
        <v>0.79560769461612291</v>
      </c>
      <c r="U602">
        <v>0.79073935219454627</v>
      </c>
      <c r="V602">
        <v>406.790663</v>
      </c>
      <c r="W602">
        <v>255.106009</v>
      </c>
      <c r="X602">
        <v>262.000766</v>
      </c>
      <c r="Y602">
        <v>74463.375599999999</v>
      </c>
      <c r="Z602" s="226">
        <v>3.8946202718</v>
      </c>
      <c r="AA602" s="226">
        <v>3.5354139605000001</v>
      </c>
      <c r="AB602" s="226" t="s">
        <v>444</v>
      </c>
      <c r="AC602" s="226" t="s">
        <v>445</v>
      </c>
      <c r="AD602" s="226">
        <v>3.9618470348999999</v>
      </c>
    </row>
    <row r="603" spans="1:30" x14ac:dyDescent="0.25">
      <c r="A603">
        <v>277698</v>
      </c>
      <c r="B603">
        <v>20009000</v>
      </c>
      <c r="C603">
        <v>9221163</v>
      </c>
      <c r="D603">
        <v>281067</v>
      </c>
      <c r="E603" t="s">
        <v>512</v>
      </c>
      <c r="F603">
        <v>34203085</v>
      </c>
      <c r="G603">
        <v>1.83</v>
      </c>
      <c r="H603">
        <v>74.613613221780398</v>
      </c>
      <c r="I603">
        <v>-35.301426367415161</v>
      </c>
      <c r="J603">
        <v>13.92130563562656</v>
      </c>
      <c r="K603">
        <v>-71.557001610121077</v>
      </c>
      <c r="L603">
        <v>68.71881273398121</v>
      </c>
      <c r="M603">
        <v>157.46249389648438</v>
      </c>
      <c r="N603">
        <v>0.81230456542968754</v>
      </c>
      <c r="O603">
        <v>0.9329846938775509</v>
      </c>
      <c r="P603">
        <v>0.75786772631275401</v>
      </c>
      <c r="Q603">
        <v>0.76922729492187503</v>
      </c>
      <c r="R603">
        <v>0.96533691062631943</v>
      </c>
      <c r="S603">
        <v>0.74256350044932351</v>
      </c>
      <c r="T603">
        <v>0.75786772631275401</v>
      </c>
      <c r="U603">
        <v>0.74256350044932351</v>
      </c>
      <c r="V603">
        <v>406.790663</v>
      </c>
      <c r="W603">
        <v>255.106009</v>
      </c>
      <c r="X603">
        <v>262.000766</v>
      </c>
      <c r="Y603">
        <v>74463.375599999999</v>
      </c>
      <c r="Z603" s="226">
        <v>1.8134451589</v>
      </c>
      <c r="AA603" s="226">
        <v>1.5911707349999999</v>
      </c>
      <c r="AB603" s="226" t="s">
        <v>444</v>
      </c>
      <c r="AC603" s="226" t="s">
        <v>445</v>
      </c>
      <c r="AD603" s="226">
        <v>1.7748776549</v>
      </c>
    </row>
    <row r="604" spans="1:30" x14ac:dyDescent="0.25">
      <c r="A604">
        <v>277699</v>
      </c>
      <c r="B604">
        <v>20009000</v>
      </c>
      <c r="C604">
        <v>9221162</v>
      </c>
      <c r="D604">
        <v>281066</v>
      </c>
      <c r="E604" t="s">
        <v>514</v>
      </c>
      <c r="F604">
        <v>34203085</v>
      </c>
      <c r="G604">
        <v>1.83</v>
      </c>
      <c r="H604">
        <v>83.060162566321083</v>
      </c>
      <c r="I604">
        <v>-42.938071968757001</v>
      </c>
      <c r="J604">
        <v>10.690509219616013</v>
      </c>
      <c r="K604">
        <v>-79.08894596525117</v>
      </c>
      <c r="L604">
        <v>78.265017909515592</v>
      </c>
      <c r="M604">
        <v>148.04998779296875</v>
      </c>
      <c r="N604">
        <v>0.84203574044363827</v>
      </c>
      <c r="O604">
        <v>0.9329846938775509</v>
      </c>
      <c r="P604">
        <v>0.78560645753176472</v>
      </c>
      <c r="Q604">
        <v>0.80305361066545755</v>
      </c>
      <c r="R604">
        <v>0.96533691062631943</v>
      </c>
      <c r="S604">
        <v>0.77521729158710395</v>
      </c>
      <c r="T604">
        <v>0.78560645753176472</v>
      </c>
      <c r="U604">
        <v>0.77521729158710395</v>
      </c>
      <c r="V604">
        <v>406.790663</v>
      </c>
      <c r="W604">
        <v>255.106009</v>
      </c>
      <c r="X604">
        <v>262.000766</v>
      </c>
      <c r="Y604">
        <v>74463.375599999999</v>
      </c>
      <c r="Z604" s="226">
        <v>1.5606961242999999</v>
      </c>
      <c r="AA604" s="226">
        <v>1.4128646252999999</v>
      </c>
      <c r="AB604" s="226" t="s">
        <v>444</v>
      </c>
      <c r="AC604" s="226" t="s">
        <v>445</v>
      </c>
      <c r="AD604" s="226">
        <v>1.6025064709000001</v>
      </c>
    </row>
    <row r="605" spans="1:30" x14ac:dyDescent="0.25">
      <c r="A605">
        <v>277700</v>
      </c>
      <c r="B605">
        <v>20009000</v>
      </c>
      <c r="C605">
        <v>9221161</v>
      </c>
      <c r="D605">
        <v>281065</v>
      </c>
      <c r="E605" t="s">
        <v>516</v>
      </c>
      <c r="F605">
        <v>34203085</v>
      </c>
      <c r="G605">
        <v>1.83</v>
      </c>
      <c r="H605">
        <v>81.007406139820432</v>
      </c>
      <c r="I605">
        <v>-22.990693796429142</v>
      </c>
      <c r="J605">
        <v>28.726916341422928</v>
      </c>
      <c r="K605">
        <v>-76.799997740610863</v>
      </c>
      <c r="L605">
        <v>71.140626221911575</v>
      </c>
      <c r="M605">
        <v>118.56999969482422</v>
      </c>
      <c r="N605">
        <v>0.90319736882259993</v>
      </c>
      <c r="O605">
        <v>0.9329846938775509</v>
      </c>
      <c r="P605">
        <v>0.84266932066196287</v>
      </c>
      <c r="Q605">
        <v>0.89511579011615949</v>
      </c>
      <c r="R605">
        <v>0.96533691062631943</v>
      </c>
      <c r="S605">
        <v>0.86408831148357035</v>
      </c>
      <c r="T605">
        <v>0.84266932066196287</v>
      </c>
      <c r="U605">
        <v>0.86408831148357035</v>
      </c>
      <c r="V605">
        <v>406.790663</v>
      </c>
      <c r="W605">
        <v>255.106009</v>
      </c>
      <c r="X605">
        <v>262.000766</v>
      </c>
      <c r="Y605">
        <v>74463.375599999999</v>
      </c>
      <c r="Z605" s="226">
        <v>2.0217615267000002</v>
      </c>
      <c r="AA605" s="226">
        <v>1.6537080687000001</v>
      </c>
      <c r="AB605" s="226" t="s">
        <v>444</v>
      </c>
      <c r="AC605" s="226" t="s">
        <v>445</v>
      </c>
      <c r="AD605" s="226">
        <v>1.8747397655</v>
      </c>
    </row>
    <row r="606" spans="1:30" x14ac:dyDescent="0.25">
      <c r="A606">
        <v>286089</v>
      </c>
      <c r="B606">
        <v>20010000</v>
      </c>
      <c r="C606">
        <v>9221170</v>
      </c>
      <c r="D606">
        <v>281078</v>
      </c>
      <c r="E606" t="s">
        <v>513</v>
      </c>
      <c r="F606">
        <v>34203085</v>
      </c>
      <c r="G606">
        <v>1.83</v>
      </c>
      <c r="H606">
        <v>38.833775311845834</v>
      </c>
      <c r="I606">
        <v>-28.895639772959719</v>
      </c>
      <c r="J606">
        <v>-3.2906167703899207</v>
      </c>
      <c r="K606">
        <v>-35.628417336831745</v>
      </c>
      <c r="L606">
        <v>40.579626427877685</v>
      </c>
      <c r="M606">
        <v>143.04750061035156</v>
      </c>
      <c r="N606">
        <v>0.85275535583496087</v>
      </c>
      <c r="O606">
        <v>0.9329846938775509</v>
      </c>
      <c r="P606">
        <v>0.79560769461612291</v>
      </c>
      <c r="Q606">
        <v>0.81913303375244129</v>
      </c>
      <c r="R606">
        <v>0.96533691062631943</v>
      </c>
      <c r="S606">
        <v>0.79073935219454627</v>
      </c>
      <c r="T606">
        <v>0.79560769461612291</v>
      </c>
      <c r="U606">
        <v>0.79073935219454627</v>
      </c>
      <c r="V606">
        <v>406.790663</v>
      </c>
      <c r="W606">
        <v>255.106009</v>
      </c>
      <c r="X606">
        <v>262.000766</v>
      </c>
      <c r="Y606">
        <v>74463.375599999999</v>
      </c>
      <c r="Z606" s="226">
        <v>4.0016306598</v>
      </c>
      <c r="AA606" s="226">
        <v>4.2264891083</v>
      </c>
      <c r="AB606" s="226" t="s">
        <v>444</v>
      </c>
      <c r="AC606" s="226">
        <v>62.346734052999999</v>
      </c>
      <c r="AD606" s="226">
        <v>4.8506619435999996</v>
      </c>
    </row>
    <row r="607" spans="1:30" x14ac:dyDescent="0.25">
      <c r="A607">
        <v>286090</v>
      </c>
      <c r="B607">
        <v>20010000</v>
      </c>
      <c r="C607">
        <v>9221163</v>
      </c>
      <c r="D607">
        <v>281077</v>
      </c>
      <c r="E607" t="s">
        <v>512</v>
      </c>
      <c r="F607">
        <v>34203085</v>
      </c>
      <c r="G607">
        <v>1.83</v>
      </c>
      <c r="H607">
        <v>68.712372760931444</v>
      </c>
      <c r="I607">
        <v>-41.71645043756233</v>
      </c>
      <c r="J607">
        <v>2.9845319049408996</v>
      </c>
      <c r="K607">
        <v>-65.067019778142011</v>
      </c>
      <c r="L607">
        <v>67.269870055509571</v>
      </c>
      <c r="M607">
        <v>157.46249389648438</v>
      </c>
      <c r="N607">
        <v>0.81230456542968754</v>
      </c>
      <c r="O607">
        <v>0.9329846938775509</v>
      </c>
      <c r="P607">
        <v>0.75786772631275401</v>
      </c>
      <c r="Q607">
        <v>0.76922729492187503</v>
      </c>
      <c r="R607">
        <v>0.96533691062631943</v>
      </c>
      <c r="S607">
        <v>0.74256350044932351</v>
      </c>
      <c r="T607">
        <v>0.75786772631275401</v>
      </c>
      <c r="U607">
        <v>0.74256350044932351</v>
      </c>
      <c r="V607">
        <v>406.790663</v>
      </c>
      <c r="W607">
        <v>255.106009</v>
      </c>
      <c r="X607">
        <v>262.000766</v>
      </c>
      <c r="Y607">
        <v>74463.375599999999</v>
      </c>
      <c r="Z607" s="226">
        <v>1.8740446629</v>
      </c>
      <c r="AA607" s="226">
        <v>1.8137088452000001</v>
      </c>
      <c r="AB607" s="226" t="s">
        <v>444</v>
      </c>
      <c r="AC607" s="226" t="s">
        <v>445</v>
      </c>
      <c r="AD607" s="226">
        <v>2.0516523654999999</v>
      </c>
    </row>
    <row r="608" spans="1:30" x14ac:dyDescent="0.25">
      <c r="A608">
        <v>286091</v>
      </c>
      <c r="B608">
        <v>20010000</v>
      </c>
      <c r="C608">
        <v>9221162</v>
      </c>
      <c r="D608">
        <v>281076</v>
      </c>
      <c r="E608" t="s">
        <v>514</v>
      </c>
      <c r="F608">
        <v>34203085</v>
      </c>
      <c r="G608">
        <v>1.83</v>
      </c>
      <c r="H608">
        <v>77.154049160295628</v>
      </c>
      <c r="I608">
        <v>-49.345808275127261</v>
      </c>
      <c r="J608">
        <v>-0.24139156589314131</v>
      </c>
      <c r="K608">
        <v>-72.60625189704902</v>
      </c>
      <c r="L608">
        <v>77.276170068327872</v>
      </c>
      <c r="M608">
        <v>148.04998779296875</v>
      </c>
      <c r="N608">
        <v>0.84203574044363827</v>
      </c>
      <c r="O608">
        <v>0.9329846938775509</v>
      </c>
      <c r="P608">
        <v>0.78560645753176472</v>
      </c>
      <c r="Q608">
        <v>0.80305361066545755</v>
      </c>
      <c r="R608">
        <v>0.96533691062631943</v>
      </c>
      <c r="S608">
        <v>0.77521729158710395</v>
      </c>
      <c r="T608">
        <v>0.78560645753176472</v>
      </c>
      <c r="U608">
        <v>0.77521729158710395</v>
      </c>
      <c r="V608">
        <v>406.790663</v>
      </c>
      <c r="W608">
        <v>255.106009</v>
      </c>
      <c r="X608">
        <v>262.000766</v>
      </c>
      <c r="Y608">
        <v>74463.375599999999</v>
      </c>
      <c r="Z608" s="226">
        <v>1.5934635198</v>
      </c>
      <c r="AA608" s="226">
        <v>1.5975685036</v>
      </c>
      <c r="AB608" s="226" t="s">
        <v>444</v>
      </c>
      <c r="AC608" s="226">
        <v>851.67889491999995</v>
      </c>
      <c r="AD608" s="226">
        <v>1.8348728693</v>
      </c>
    </row>
    <row r="609" spans="1:30" x14ac:dyDescent="0.25">
      <c r="A609">
        <v>286092</v>
      </c>
      <c r="B609">
        <v>20010000</v>
      </c>
      <c r="C609">
        <v>9221161</v>
      </c>
      <c r="D609">
        <v>281075</v>
      </c>
      <c r="E609" t="s">
        <v>516</v>
      </c>
      <c r="F609">
        <v>34203085</v>
      </c>
      <c r="G609">
        <v>1.83</v>
      </c>
      <c r="H609">
        <v>75.086698930301139</v>
      </c>
      <c r="I609">
        <v>-29.43337800852963</v>
      </c>
      <c r="J609">
        <v>17.809608968557498</v>
      </c>
      <c r="K609">
        <v>-70.282356157528596</v>
      </c>
      <c r="L609">
        <v>67.961613116492927</v>
      </c>
      <c r="M609">
        <v>118.56999969482422</v>
      </c>
      <c r="N609">
        <v>0.90319736882259993</v>
      </c>
      <c r="O609">
        <v>0.9329846938775509</v>
      </c>
      <c r="P609">
        <v>0.84266932066196287</v>
      </c>
      <c r="Q609">
        <v>0.89511579011615949</v>
      </c>
      <c r="R609">
        <v>0.96533691062631943</v>
      </c>
      <c r="S609">
        <v>0.86408831148357035</v>
      </c>
      <c r="T609">
        <v>0.84266932066196287</v>
      </c>
      <c r="U609">
        <v>0.86408831148357035</v>
      </c>
      <c r="V609">
        <v>406.790663</v>
      </c>
      <c r="W609">
        <v>255.106009</v>
      </c>
      <c r="X609">
        <v>262.000766</v>
      </c>
      <c r="Y609">
        <v>74463.375599999999</v>
      </c>
      <c r="Z609" s="226">
        <v>2.163109253</v>
      </c>
      <c r="AA609" s="226">
        <v>1.8629572263</v>
      </c>
      <c r="AB609" s="226" t="s">
        <v>444</v>
      </c>
      <c r="AC609" s="226" t="s">
        <v>445</v>
      </c>
      <c r="AD609" s="226">
        <v>2.1413290557</v>
      </c>
    </row>
    <row r="610" spans="1:30" x14ac:dyDescent="0.25">
      <c r="A610">
        <v>292313</v>
      </c>
      <c r="B610">
        <v>20011000</v>
      </c>
      <c r="C610">
        <v>9221173</v>
      </c>
      <c r="D610">
        <v>281086</v>
      </c>
      <c r="E610" t="s">
        <v>513</v>
      </c>
      <c r="F610">
        <v>34203085</v>
      </c>
      <c r="G610">
        <v>1.83</v>
      </c>
      <c r="H610">
        <v>57.851120891720392</v>
      </c>
      <c r="I610">
        <v>-29.084809271644794</v>
      </c>
      <c r="J610">
        <v>11.639370296664637</v>
      </c>
      <c r="K610">
        <v>-54.524780332344584</v>
      </c>
      <c r="L610">
        <v>53.002002900041077</v>
      </c>
      <c r="M610">
        <v>148.28250122070313</v>
      </c>
      <c r="N610">
        <v>0.84153749738420758</v>
      </c>
      <c r="O610">
        <v>0.9329846938775509</v>
      </c>
      <c r="P610">
        <v>0.78514160438348524</v>
      </c>
      <c r="Q610">
        <v>0.80230624607631129</v>
      </c>
      <c r="R610">
        <v>0.96533691062631943</v>
      </c>
      <c r="S610">
        <v>0.77449583296350599</v>
      </c>
      <c r="T610">
        <v>0.78514160438348524</v>
      </c>
      <c r="U610">
        <v>0.77449583296350599</v>
      </c>
      <c r="V610">
        <v>406.790663</v>
      </c>
      <c r="W610">
        <v>255.106009</v>
      </c>
      <c r="X610">
        <v>262.000766</v>
      </c>
      <c r="Y610">
        <v>74463.375599999999</v>
      </c>
      <c r="Z610" s="226">
        <v>2.7789957027000001</v>
      </c>
      <c r="AA610" s="226">
        <v>2.4622378633999999</v>
      </c>
      <c r="AB610" s="226" t="s">
        <v>444</v>
      </c>
      <c r="AC610" s="226" t="s">
        <v>445</v>
      </c>
      <c r="AD610" s="226">
        <v>2.7727378361000001</v>
      </c>
    </row>
    <row r="611" spans="1:30" x14ac:dyDescent="0.25">
      <c r="A611">
        <v>292314</v>
      </c>
      <c r="B611">
        <v>20011000</v>
      </c>
      <c r="C611">
        <v>9221170</v>
      </c>
      <c r="D611">
        <v>281085</v>
      </c>
      <c r="E611" t="s">
        <v>513</v>
      </c>
      <c r="F611">
        <v>34203085</v>
      </c>
      <c r="G611">
        <v>1.83</v>
      </c>
      <c r="H611">
        <v>50.129782808873635</v>
      </c>
      <c r="I611">
        <v>-24.709014672100359</v>
      </c>
      <c r="J611">
        <v>10.470857376400916</v>
      </c>
      <c r="K611">
        <v>-47.449178225989961</v>
      </c>
      <c r="L611">
        <v>45.804884635824919</v>
      </c>
      <c r="M611">
        <v>143.04750061035156</v>
      </c>
      <c r="N611">
        <v>0.85275535583496087</v>
      </c>
      <c r="O611">
        <v>0.9329846938775509</v>
      </c>
      <c r="P611">
        <v>0.79560769461612291</v>
      </c>
      <c r="Q611">
        <v>0.81913303375244129</v>
      </c>
      <c r="R611">
        <v>0.96533691062631943</v>
      </c>
      <c r="S611">
        <v>0.79073935219454627</v>
      </c>
      <c r="T611">
        <v>0.79560769461612291</v>
      </c>
      <c r="U611">
        <v>0.79073935219454627</v>
      </c>
      <c r="V611">
        <v>406.790663</v>
      </c>
      <c r="W611">
        <v>255.106009</v>
      </c>
      <c r="X611">
        <v>262.000766</v>
      </c>
      <c r="Y611">
        <v>74463.375599999999</v>
      </c>
      <c r="Z611" s="226">
        <v>3.4310624362</v>
      </c>
      <c r="AA611" s="226">
        <v>3.0487768414</v>
      </c>
      <c r="AB611" s="226" t="s">
        <v>444</v>
      </c>
      <c r="AC611" s="226" t="s">
        <v>445</v>
      </c>
      <c r="AD611" s="226">
        <v>3.3931177149999998</v>
      </c>
    </row>
    <row r="612" spans="1:30" x14ac:dyDescent="0.25">
      <c r="A612">
        <v>299761</v>
      </c>
      <c r="B612">
        <v>20012000</v>
      </c>
      <c r="C612">
        <v>9221203</v>
      </c>
      <c r="D612">
        <v>281095</v>
      </c>
      <c r="E612" t="s">
        <v>517</v>
      </c>
      <c r="F612">
        <v>34203085</v>
      </c>
      <c r="G612">
        <v>1.83</v>
      </c>
      <c r="H612">
        <v>8.8066182544219629</v>
      </c>
      <c r="I612">
        <v>-7.0855473048192703</v>
      </c>
      <c r="J612">
        <v>-1.4136328476835827</v>
      </c>
      <c r="K612">
        <v>-9.5249190298989159</v>
      </c>
      <c r="L612">
        <v>9.5922901500474165</v>
      </c>
      <c r="M612">
        <v>64.709999084472656</v>
      </c>
      <c r="N612">
        <v>0.96357500076293945</v>
      </c>
      <c r="O612">
        <v>0.9329846938775509</v>
      </c>
      <c r="P612">
        <v>0.89900072711487189</v>
      </c>
      <c r="Q612">
        <v>0.96661041736602782</v>
      </c>
      <c r="R612">
        <v>0.96533691062631943</v>
      </c>
      <c r="S612">
        <v>0.93310471407933848</v>
      </c>
      <c r="T612">
        <v>0.89900072711487189</v>
      </c>
      <c r="U612">
        <v>0.93310471407933848</v>
      </c>
      <c r="V612">
        <v>406.790663</v>
      </c>
      <c r="W612">
        <v>255.106009</v>
      </c>
      <c r="X612">
        <v>262.000766</v>
      </c>
      <c r="Y612">
        <v>74463.375599999999</v>
      </c>
      <c r="Z612" s="226">
        <v>22.908835533000001</v>
      </c>
      <c r="AA612" s="226">
        <v>25.041833648000001</v>
      </c>
      <c r="AB612" s="226" t="s">
        <v>444</v>
      </c>
      <c r="AC612" s="226">
        <v>165.61955721000001</v>
      </c>
      <c r="AD612" s="226">
        <v>23.728701462</v>
      </c>
    </row>
    <row r="613" spans="1:30" x14ac:dyDescent="0.25">
      <c r="A613">
        <v>299762</v>
      </c>
      <c r="B613">
        <v>20012000</v>
      </c>
      <c r="C613">
        <v>9221162</v>
      </c>
      <c r="D613">
        <v>281091</v>
      </c>
      <c r="E613" t="s">
        <v>514</v>
      </c>
      <c r="F613">
        <v>34203085</v>
      </c>
      <c r="G613">
        <v>1.83</v>
      </c>
      <c r="H613">
        <v>77.389507562738373</v>
      </c>
      <c r="I613">
        <v>-45.065757873775503</v>
      </c>
      <c r="J613">
        <v>5.2268819410609657</v>
      </c>
      <c r="K613">
        <v>-74.284561908746227</v>
      </c>
      <c r="L613">
        <v>74.913309405705434</v>
      </c>
      <c r="M613">
        <v>148.04998779296875</v>
      </c>
      <c r="N613">
        <v>0.84203574044363827</v>
      </c>
      <c r="O613">
        <v>0.9329846938775509</v>
      </c>
      <c r="P613">
        <v>0.78560645753176472</v>
      </c>
      <c r="Q613">
        <v>0.80305361066545755</v>
      </c>
      <c r="R613">
        <v>0.96533691062631943</v>
      </c>
      <c r="S613">
        <v>0.77521729158710395</v>
      </c>
      <c r="T613">
        <v>0.78560645753176472</v>
      </c>
      <c r="U613">
        <v>0.77521729158710395</v>
      </c>
      <c r="V613">
        <v>406.790663</v>
      </c>
      <c r="W613">
        <v>255.106009</v>
      </c>
      <c r="X613">
        <v>262.000766</v>
      </c>
      <c r="Y613">
        <v>74463.375599999999</v>
      </c>
      <c r="Z613" s="226">
        <v>1.6752646441000001</v>
      </c>
      <c r="AA613" s="226">
        <v>1.5896653736999999</v>
      </c>
      <c r="AB613" s="226" t="s">
        <v>444</v>
      </c>
      <c r="AC613" s="226" t="s">
        <v>445</v>
      </c>
      <c r="AD613" s="226">
        <v>1.7708246284</v>
      </c>
    </row>
    <row r="614" spans="1:30" x14ac:dyDescent="0.25">
      <c r="A614">
        <v>299763</v>
      </c>
      <c r="B614">
        <v>20012000</v>
      </c>
      <c r="C614">
        <v>9221170</v>
      </c>
      <c r="D614">
        <v>281093</v>
      </c>
      <c r="E614" t="s">
        <v>513</v>
      </c>
      <c r="F614">
        <v>34203085</v>
      </c>
      <c r="G614">
        <v>1.83</v>
      </c>
      <c r="H614">
        <v>39.068261233964108</v>
      </c>
      <c r="I614">
        <v>-24.675283385998043</v>
      </c>
      <c r="J614">
        <v>2.1786335536162724</v>
      </c>
      <c r="K614">
        <v>-37.247037540583101</v>
      </c>
      <c r="L614">
        <v>38.027468227392383</v>
      </c>
      <c r="M614">
        <v>143.04750061035156</v>
      </c>
      <c r="N614">
        <v>0.85275535583496087</v>
      </c>
      <c r="O614">
        <v>0.9329846938775509</v>
      </c>
      <c r="P614">
        <v>0.79560769461612291</v>
      </c>
      <c r="Q614">
        <v>0.81913303375244129</v>
      </c>
      <c r="R614">
        <v>0.96533691062631943</v>
      </c>
      <c r="S614">
        <v>0.79073935219454627</v>
      </c>
      <c r="T614">
        <v>0.79560769461612291</v>
      </c>
      <c r="U614">
        <v>0.79073935219454627</v>
      </c>
      <c r="V614">
        <v>406.790663</v>
      </c>
      <c r="W614">
        <v>255.106009</v>
      </c>
      <c r="X614">
        <v>262.000766</v>
      </c>
      <c r="Y614">
        <v>74463.375599999999</v>
      </c>
      <c r="Z614" s="226">
        <v>4.3373078241999998</v>
      </c>
      <c r="AA614" s="226">
        <v>4.1951199591000004</v>
      </c>
      <c r="AB614" s="226" t="s">
        <v>444</v>
      </c>
      <c r="AC614" s="226" t="s">
        <v>445</v>
      </c>
      <c r="AD614" s="226">
        <v>4.5964135455999999</v>
      </c>
    </row>
    <row r="615" spans="1:30" x14ac:dyDescent="0.25">
      <c r="A615">
        <v>299764</v>
      </c>
      <c r="B615">
        <v>20012000</v>
      </c>
      <c r="C615">
        <v>9221163</v>
      </c>
      <c r="D615">
        <v>281092</v>
      </c>
      <c r="E615" t="s">
        <v>512</v>
      </c>
      <c r="F615">
        <v>34203085</v>
      </c>
      <c r="G615">
        <v>1.83</v>
      </c>
      <c r="H615">
        <v>68.947184018341588</v>
      </c>
      <c r="I615">
        <v>-37.434977933610313</v>
      </c>
      <c r="J615">
        <v>8.4534526872109943</v>
      </c>
      <c r="K615">
        <v>-66.746751762156094</v>
      </c>
      <c r="L615">
        <v>65.133244681836729</v>
      </c>
      <c r="M615">
        <v>157.46249389648438</v>
      </c>
      <c r="N615">
        <v>0.81230456542968754</v>
      </c>
      <c r="O615">
        <v>0.9329846938775509</v>
      </c>
      <c r="P615">
        <v>0.75786772631275401</v>
      </c>
      <c r="Q615">
        <v>0.76922729492187503</v>
      </c>
      <c r="R615">
        <v>0.96533691062631943</v>
      </c>
      <c r="S615">
        <v>0.74256350044932351</v>
      </c>
      <c r="T615">
        <v>0.75786772631275401</v>
      </c>
      <c r="U615">
        <v>0.74256350044932351</v>
      </c>
      <c r="V615">
        <v>406.790663</v>
      </c>
      <c r="W615">
        <v>255.106009</v>
      </c>
      <c r="X615">
        <v>262.000766</v>
      </c>
      <c r="Y615">
        <v>74463.375599999999</v>
      </c>
      <c r="Z615" s="226">
        <v>1.9683245776</v>
      </c>
      <c r="AA615" s="226">
        <v>1.8041262854</v>
      </c>
      <c r="AB615" s="226" t="s">
        <v>444</v>
      </c>
      <c r="AC615" s="226" t="s">
        <v>445</v>
      </c>
      <c r="AD615" s="226">
        <v>1.9748552488</v>
      </c>
    </row>
    <row r="616" spans="1:30" x14ac:dyDescent="0.25">
      <c r="A616">
        <v>299765</v>
      </c>
      <c r="B616">
        <v>20012000</v>
      </c>
      <c r="C616">
        <v>9221188</v>
      </c>
      <c r="D616">
        <v>281094</v>
      </c>
      <c r="E616" t="s">
        <v>518</v>
      </c>
      <c r="F616">
        <v>34203085</v>
      </c>
      <c r="G616">
        <v>1.83</v>
      </c>
      <c r="H616">
        <v>-2.6443540266546739</v>
      </c>
      <c r="I616">
        <v>1.8608268904372878</v>
      </c>
      <c r="J616">
        <v>-4.8761220849068572</v>
      </c>
      <c r="K616">
        <v>-2.8883153519602667</v>
      </c>
      <c r="L616">
        <v>4.2303363510156862</v>
      </c>
      <c r="M616">
        <v>34.474998474121094</v>
      </c>
      <c r="N616">
        <v>0.98877083460489912</v>
      </c>
      <c r="O616">
        <v>0.9329846938775509</v>
      </c>
      <c r="P616">
        <v>0.92250805443890227</v>
      </c>
      <c r="Q616">
        <v>0.98970659838782415</v>
      </c>
      <c r="R616">
        <v>0.96533691062631943</v>
      </c>
      <c r="S616">
        <v>0.95540031011418558</v>
      </c>
      <c r="T616">
        <v>0.92250805443890227</v>
      </c>
      <c r="U616">
        <v>0.95540031011418558</v>
      </c>
      <c r="V616">
        <v>406.790663</v>
      </c>
      <c r="W616">
        <v>255.106009</v>
      </c>
      <c r="X616">
        <v>262.000766</v>
      </c>
      <c r="Y616">
        <v>74463.375599999999</v>
      </c>
      <c r="Z616" s="226">
        <v>54.630883341000001</v>
      </c>
      <c r="AA616" s="226" t="s">
        <v>444</v>
      </c>
      <c r="AB616" s="226">
        <v>125.46923217</v>
      </c>
      <c r="AC616" s="226">
        <v>48.567630321000003</v>
      </c>
      <c r="AD616" s="226">
        <v>82.681242334000004</v>
      </c>
    </row>
    <row r="617" spans="1:30" x14ac:dyDescent="0.25">
      <c r="A617">
        <v>310251</v>
      </c>
      <c r="B617">
        <v>20013000</v>
      </c>
      <c r="C617">
        <v>9221203</v>
      </c>
      <c r="D617">
        <v>281104</v>
      </c>
      <c r="E617" t="s">
        <v>517</v>
      </c>
      <c r="F617">
        <v>34203085</v>
      </c>
      <c r="G617">
        <v>1.83</v>
      </c>
      <c r="H617">
        <v>35.586146248235998</v>
      </c>
      <c r="I617">
        <v>-24.085789313760213</v>
      </c>
      <c r="J617">
        <v>2.5291810182671224</v>
      </c>
      <c r="K617">
        <v>-32.580043963594349</v>
      </c>
      <c r="L617">
        <v>34.406128682170191</v>
      </c>
      <c r="M617">
        <v>64.709999084472656</v>
      </c>
      <c r="N617">
        <v>0.96357500076293945</v>
      </c>
      <c r="O617">
        <v>0.9329846938775509</v>
      </c>
      <c r="P617">
        <v>0.89900072711487189</v>
      </c>
      <c r="Q617">
        <v>0.96661041736602782</v>
      </c>
      <c r="R617">
        <v>0.96533691062631943</v>
      </c>
      <c r="S617">
        <v>0.93310471407933848</v>
      </c>
      <c r="T617">
        <v>0.89900072711487189</v>
      </c>
      <c r="U617">
        <v>0.93310471407933848</v>
      </c>
      <c r="V617">
        <v>406.790663</v>
      </c>
      <c r="W617">
        <v>255.106009</v>
      </c>
      <c r="X617">
        <v>262.000766</v>
      </c>
      <c r="Y617">
        <v>74463.375599999999</v>
      </c>
      <c r="Z617" s="226">
        <v>5.6656870844</v>
      </c>
      <c r="AA617" s="226">
        <v>5.4446564677999998</v>
      </c>
      <c r="AB617" s="226" t="s">
        <v>444</v>
      </c>
      <c r="AC617" s="226" t="s">
        <v>445</v>
      </c>
      <c r="AD617" s="226">
        <v>6.2295445457999996</v>
      </c>
    </row>
    <row r="618" spans="1:30" x14ac:dyDescent="0.25">
      <c r="A618">
        <v>310252</v>
      </c>
      <c r="B618">
        <v>20013000</v>
      </c>
      <c r="C618">
        <v>9221170</v>
      </c>
      <c r="D618">
        <v>281102</v>
      </c>
      <c r="E618" t="s">
        <v>513</v>
      </c>
      <c r="F618">
        <v>34203085</v>
      </c>
      <c r="G618">
        <v>1.83</v>
      </c>
      <c r="H618">
        <v>65.898708074157724</v>
      </c>
      <c r="I618">
        <v>-41.541666767365278</v>
      </c>
      <c r="J618">
        <v>6.0705305712217292</v>
      </c>
      <c r="K618">
        <v>-60.436021666769456</v>
      </c>
      <c r="L618">
        <v>63.095816369312224</v>
      </c>
      <c r="M618">
        <v>143.04750061035156</v>
      </c>
      <c r="N618">
        <v>0.85275535583496087</v>
      </c>
      <c r="O618">
        <v>0.9329846938775509</v>
      </c>
      <c r="P618">
        <v>0.79560769461612291</v>
      </c>
      <c r="Q618">
        <v>0.81913303375244129</v>
      </c>
      <c r="R618">
        <v>0.96533691062631943</v>
      </c>
      <c r="S618">
        <v>0.79073935219454627</v>
      </c>
      <c r="T618">
        <v>0.79560769461612291</v>
      </c>
      <c r="U618">
        <v>0.79073935219454627</v>
      </c>
      <c r="V618">
        <v>406.790663</v>
      </c>
      <c r="W618">
        <v>255.106009</v>
      </c>
      <c r="X618">
        <v>262.000766</v>
      </c>
      <c r="Y618">
        <v>74463.375599999999</v>
      </c>
      <c r="Z618" s="226">
        <v>2.2167632560000001</v>
      </c>
      <c r="AA618" s="226">
        <v>2.0799435926999998</v>
      </c>
      <c r="AB618" s="226" t="s">
        <v>444</v>
      </c>
      <c r="AC618" s="226" t="s">
        <v>445</v>
      </c>
      <c r="AD618" s="226">
        <v>2.4490990583999999</v>
      </c>
    </row>
    <row r="619" spans="1:30" x14ac:dyDescent="0.25">
      <c r="A619">
        <v>310253</v>
      </c>
      <c r="B619">
        <v>20013000</v>
      </c>
      <c r="C619">
        <v>9221162</v>
      </c>
      <c r="D619">
        <v>281100</v>
      </c>
      <c r="E619" t="s">
        <v>514</v>
      </c>
      <c r="F619">
        <v>34203085</v>
      </c>
      <c r="G619">
        <v>1.83</v>
      </c>
      <c r="H619">
        <v>104.22011085248697</v>
      </c>
      <c r="I619">
        <v>-61.961991696339254</v>
      </c>
      <c r="J619">
        <v>9.1186274395894866</v>
      </c>
      <c r="K619">
        <v>-97.443700915064227</v>
      </c>
      <c r="L619">
        <v>99.97554392039234</v>
      </c>
      <c r="M619">
        <v>148.04998779296875</v>
      </c>
      <c r="N619">
        <v>0.84203574044363827</v>
      </c>
      <c r="O619">
        <v>0.9329846938775509</v>
      </c>
      <c r="P619">
        <v>0.78560645753176472</v>
      </c>
      <c r="Q619">
        <v>0.80305361066545755</v>
      </c>
      <c r="R619">
        <v>0.96533691062631943</v>
      </c>
      <c r="S619">
        <v>0.77521729158710395</v>
      </c>
      <c r="T619">
        <v>0.78560645753176472</v>
      </c>
      <c r="U619">
        <v>0.77521729158710395</v>
      </c>
      <c r="V619">
        <v>406.790663</v>
      </c>
      <c r="W619">
        <v>255.106009</v>
      </c>
      <c r="X619">
        <v>262.000766</v>
      </c>
      <c r="Y619">
        <v>74463.375599999999</v>
      </c>
      <c r="Z619" s="226">
        <v>1.0046195315999999</v>
      </c>
      <c r="AA619" s="226">
        <v>0.92297749815999997</v>
      </c>
      <c r="AB619" s="226" t="s">
        <v>444</v>
      </c>
      <c r="AC619" s="226" t="s">
        <v>445</v>
      </c>
      <c r="AD619" s="226">
        <v>1.1122914228</v>
      </c>
    </row>
    <row r="620" spans="1:30" x14ac:dyDescent="0.25">
      <c r="A620">
        <v>310254</v>
      </c>
      <c r="B620">
        <v>20013000</v>
      </c>
      <c r="C620">
        <v>9221163</v>
      </c>
      <c r="D620">
        <v>281101</v>
      </c>
      <c r="E620" t="s">
        <v>512</v>
      </c>
      <c r="F620">
        <v>34203085</v>
      </c>
      <c r="G620">
        <v>1.83</v>
      </c>
      <c r="H620">
        <v>95.777760409288092</v>
      </c>
      <c r="I620">
        <v>-54.333745647309129</v>
      </c>
      <c r="J620">
        <v>12.345225084541596</v>
      </c>
      <c r="K620">
        <v>-89.903356877339021</v>
      </c>
      <c r="L620">
        <v>90.246230224664529</v>
      </c>
      <c r="M620">
        <v>157.46249389648438</v>
      </c>
      <c r="N620">
        <v>0.81230456542968754</v>
      </c>
      <c r="O620">
        <v>0.9329846938775509</v>
      </c>
      <c r="P620">
        <v>0.75786772631275401</v>
      </c>
      <c r="Q620">
        <v>0.76922729492187503</v>
      </c>
      <c r="R620">
        <v>0.96533691062631943</v>
      </c>
      <c r="S620">
        <v>0.74256350044932351</v>
      </c>
      <c r="T620">
        <v>0.75786772631275401</v>
      </c>
      <c r="U620">
        <v>0.74256350044932351</v>
      </c>
      <c r="V620">
        <v>406.790663</v>
      </c>
      <c r="W620">
        <v>255.106009</v>
      </c>
      <c r="X620">
        <v>262.000766</v>
      </c>
      <c r="Y620">
        <v>74463.375599999999</v>
      </c>
      <c r="Z620" s="226">
        <v>1.1423234026</v>
      </c>
      <c r="AA620" s="226">
        <v>1.0185960727000001</v>
      </c>
      <c r="AB620" s="226" t="s">
        <v>444</v>
      </c>
      <c r="AC620" s="226" t="s">
        <v>445</v>
      </c>
      <c r="AD620" s="226">
        <v>1.2086152477000001</v>
      </c>
    </row>
    <row r="621" spans="1:30" x14ac:dyDescent="0.25">
      <c r="A621">
        <v>310255</v>
      </c>
      <c r="B621">
        <v>20013000</v>
      </c>
      <c r="C621">
        <v>9221188</v>
      </c>
      <c r="D621">
        <v>281103</v>
      </c>
      <c r="E621" t="s">
        <v>518</v>
      </c>
      <c r="F621">
        <v>34203085</v>
      </c>
      <c r="G621">
        <v>1.83</v>
      </c>
      <c r="H621">
        <v>23.760170838402892</v>
      </c>
      <c r="I621">
        <v>-18.687959877241717</v>
      </c>
      <c r="J621">
        <v>-0.55830485312666034</v>
      </c>
      <c r="K621">
        <v>-22.394895503423903</v>
      </c>
      <c r="L621">
        <v>24.067675671122114</v>
      </c>
      <c r="M621">
        <v>34.474998474121094</v>
      </c>
      <c r="N621">
        <v>0.98877083460489912</v>
      </c>
      <c r="O621">
        <v>0.9329846938775509</v>
      </c>
      <c r="P621">
        <v>0.92250805443890227</v>
      </c>
      <c r="Q621">
        <v>0.98970659838782415</v>
      </c>
      <c r="R621">
        <v>0.96533691062631943</v>
      </c>
      <c r="S621">
        <v>0.95540031011418558</v>
      </c>
      <c r="T621">
        <v>0.92250805443890227</v>
      </c>
      <c r="U621">
        <v>0.95540031011418558</v>
      </c>
      <c r="V621">
        <v>406.790663</v>
      </c>
      <c r="W621">
        <v>255.106009</v>
      </c>
      <c r="X621">
        <v>262.000766</v>
      </c>
      <c r="Y621">
        <v>74463.375599999999</v>
      </c>
      <c r="Z621" s="226">
        <v>8.7781502150000001</v>
      </c>
      <c r="AA621" s="226">
        <v>8.9046993238999992</v>
      </c>
      <c r="AB621" s="226" t="s">
        <v>444</v>
      </c>
      <c r="AC621" s="226">
        <v>431.91369500000002</v>
      </c>
      <c r="AD621" s="226">
        <v>9.7925405085000001</v>
      </c>
    </row>
    <row r="622" spans="1:30" x14ac:dyDescent="0.25">
      <c r="A622">
        <v>318573</v>
      </c>
      <c r="B622">
        <v>20014000</v>
      </c>
      <c r="C622">
        <v>9221173</v>
      </c>
      <c r="D622">
        <v>281111</v>
      </c>
      <c r="E622" t="s">
        <v>513</v>
      </c>
      <c r="F622">
        <v>34203085</v>
      </c>
      <c r="G622">
        <v>1.83</v>
      </c>
      <c r="H622">
        <v>61.902688418637489</v>
      </c>
      <c r="I622">
        <v>-29.12781733870181</v>
      </c>
      <c r="J622">
        <v>14.485217057240559</v>
      </c>
      <c r="K622">
        <v>-58.519406052905431</v>
      </c>
      <c r="L622">
        <v>56.084678218216602</v>
      </c>
      <c r="M622">
        <v>148.28250122070313</v>
      </c>
      <c r="N622">
        <v>0.84153749738420758</v>
      </c>
      <c r="O622">
        <v>0.9329846938775509</v>
      </c>
      <c r="P622">
        <v>0.78514160438348524</v>
      </c>
      <c r="Q622">
        <v>0.80230624607631129</v>
      </c>
      <c r="R622">
        <v>0.96533691062631943</v>
      </c>
      <c r="S622">
        <v>0.77449583296350599</v>
      </c>
      <c r="T622">
        <v>0.78514160438348524</v>
      </c>
      <c r="U622">
        <v>0.77449583296350599</v>
      </c>
      <c r="V622">
        <v>406.790663</v>
      </c>
      <c r="W622">
        <v>255.106009</v>
      </c>
      <c r="X622">
        <v>262.000766</v>
      </c>
      <c r="Y622">
        <v>74463.375599999999</v>
      </c>
      <c r="Z622" s="226">
        <v>2.5712844855000001</v>
      </c>
      <c r="AA622" s="226">
        <v>2.2356323498999999</v>
      </c>
      <c r="AB622" s="226" t="s">
        <v>444</v>
      </c>
      <c r="AC622" s="226" t="s">
        <v>445</v>
      </c>
      <c r="AD622" s="226">
        <v>2.5152048805999998</v>
      </c>
    </row>
    <row r="623" spans="1:30" x14ac:dyDescent="0.25">
      <c r="A623">
        <v>318574</v>
      </c>
      <c r="B623">
        <v>20014000</v>
      </c>
      <c r="C623">
        <v>9221170</v>
      </c>
      <c r="D623">
        <v>281110</v>
      </c>
      <c r="E623" t="s">
        <v>513</v>
      </c>
      <c r="F623">
        <v>34203085</v>
      </c>
      <c r="G623">
        <v>1.83</v>
      </c>
      <c r="H623">
        <v>54.18144523650404</v>
      </c>
      <c r="I623">
        <v>-24.751692439009418</v>
      </c>
      <c r="J623">
        <v>13.3166058189948</v>
      </c>
      <c r="K623">
        <v>-51.444130829430037</v>
      </c>
      <c r="L623">
        <v>48.906747689118525</v>
      </c>
      <c r="M623">
        <v>143.04750061035156</v>
      </c>
      <c r="N623">
        <v>0.85275535583496087</v>
      </c>
      <c r="O623">
        <v>0.9329846938775509</v>
      </c>
      <c r="P623">
        <v>0.79560769461612291</v>
      </c>
      <c r="Q623">
        <v>0.81913303375244129</v>
      </c>
      <c r="R623">
        <v>0.96533691062631943</v>
      </c>
      <c r="S623">
        <v>0.79073935219454627</v>
      </c>
      <c r="T623">
        <v>0.79560769461612291</v>
      </c>
      <c r="U623">
        <v>0.79073935219454627</v>
      </c>
      <c r="V623">
        <v>406.790663</v>
      </c>
      <c r="W623">
        <v>255.106009</v>
      </c>
      <c r="X623">
        <v>262.000766</v>
      </c>
      <c r="Y623">
        <v>74463.375599999999</v>
      </c>
      <c r="Z623" s="226">
        <v>3.1500265974000001</v>
      </c>
      <c r="AA623" s="226">
        <v>2.7460112556</v>
      </c>
      <c r="AB623" s="226" t="s">
        <v>444</v>
      </c>
      <c r="AC623" s="226" t="s">
        <v>445</v>
      </c>
      <c r="AD623" s="226">
        <v>3.0519651525999998</v>
      </c>
    </row>
    <row r="624" spans="1:30" x14ac:dyDescent="0.25">
      <c r="A624">
        <v>318575</v>
      </c>
      <c r="B624">
        <v>20014000</v>
      </c>
      <c r="C624">
        <v>9221163</v>
      </c>
      <c r="D624">
        <v>281109</v>
      </c>
      <c r="E624" t="s">
        <v>512</v>
      </c>
      <c r="F624">
        <v>34203085</v>
      </c>
      <c r="G624">
        <v>1.83</v>
      </c>
      <c r="H624">
        <v>84.04912401084303</v>
      </c>
      <c r="I624">
        <v>-37.467917811747171</v>
      </c>
      <c r="J624">
        <v>19.602672314755047</v>
      </c>
      <c r="K624">
        <v>-80.987317708287975</v>
      </c>
      <c r="L624">
        <v>76.16475447376655</v>
      </c>
      <c r="M624">
        <v>157.46249389648438</v>
      </c>
      <c r="N624">
        <v>0.81230456542968754</v>
      </c>
      <c r="O624">
        <v>0.9329846938775509</v>
      </c>
      <c r="P624">
        <v>0.75786772631275401</v>
      </c>
      <c r="Q624">
        <v>0.76922729492187503</v>
      </c>
      <c r="R624">
        <v>0.96533691062631943</v>
      </c>
      <c r="S624">
        <v>0.74256350044932351</v>
      </c>
      <c r="T624">
        <v>0.75786772631275401</v>
      </c>
      <c r="U624">
        <v>0.74256350044932351</v>
      </c>
      <c r="V624">
        <v>406.790663</v>
      </c>
      <c r="W624">
        <v>255.106009</v>
      </c>
      <c r="X624">
        <v>262.000766</v>
      </c>
      <c r="Y624">
        <v>74463.375599999999</v>
      </c>
      <c r="Z624" s="226">
        <v>1.5383999771000001</v>
      </c>
      <c r="AA624" s="226">
        <v>1.3002810950000001</v>
      </c>
      <c r="AB624" s="226" t="s">
        <v>444</v>
      </c>
      <c r="AC624" s="226" t="s">
        <v>445</v>
      </c>
      <c r="AD624" s="226">
        <v>1.4517656645000001</v>
      </c>
    </row>
    <row r="625" spans="1:30" x14ac:dyDescent="0.25">
      <c r="A625">
        <v>5673</v>
      </c>
      <c r="B625">
        <v>20015000</v>
      </c>
      <c r="C625">
        <v>9221170</v>
      </c>
      <c r="D625">
        <v>281117</v>
      </c>
      <c r="E625" t="s">
        <v>513</v>
      </c>
      <c r="F625">
        <v>34203085</v>
      </c>
      <c r="G625">
        <v>1.83</v>
      </c>
      <c r="H625">
        <v>42.443228531163321</v>
      </c>
      <c r="I625">
        <v>-21.529703049898988</v>
      </c>
      <c r="J625">
        <v>8.2485416324518503</v>
      </c>
      <c r="K625">
        <v>-40.804755060347944</v>
      </c>
      <c r="L625">
        <v>38.982469003029962</v>
      </c>
      <c r="M625">
        <v>143.04750061035156</v>
      </c>
      <c r="N625">
        <v>0.85275535583496087</v>
      </c>
      <c r="O625">
        <v>0.9329846751933194</v>
      </c>
      <c r="P625">
        <v>0.79560767868304449</v>
      </c>
      <c r="Q625">
        <v>0.81913303375244129</v>
      </c>
      <c r="R625">
        <v>0.96533690096206171</v>
      </c>
      <c r="S625">
        <v>0.79073934427823356</v>
      </c>
      <c r="T625">
        <v>0.79560767868304449</v>
      </c>
      <c r="U625">
        <v>0.79073934427823356</v>
      </c>
      <c r="V625">
        <v>406.790663</v>
      </c>
      <c r="W625">
        <v>255.106009</v>
      </c>
      <c r="X625">
        <v>262.000766</v>
      </c>
      <c r="Y625">
        <v>74463.375599999999</v>
      </c>
      <c r="Z625" s="226">
        <v>4.2065532233000003</v>
      </c>
      <c r="AA625" s="226">
        <v>3.7820183963999998</v>
      </c>
      <c r="AB625" s="226" t="s">
        <v>444</v>
      </c>
      <c r="AC625" s="226" t="s">
        <v>445</v>
      </c>
      <c r="AD625" s="226">
        <v>4.1084688767999999</v>
      </c>
    </row>
    <row r="626" spans="1:30" x14ac:dyDescent="0.25">
      <c r="A626">
        <v>5674</v>
      </c>
      <c r="B626">
        <v>20015000</v>
      </c>
      <c r="C626">
        <v>9221173</v>
      </c>
      <c r="D626">
        <v>281118</v>
      </c>
      <c r="E626" t="s">
        <v>513</v>
      </c>
      <c r="F626">
        <v>34203085</v>
      </c>
      <c r="G626">
        <v>1.83</v>
      </c>
      <c r="H626">
        <v>50.151203196555173</v>
      </c>
      <c r="I626">
        <v>-25.917126597751086</v>
      </c>
      <c r="J626">
        <v>9.4304179701704758</v>
      </c>
      <c r="K626">
        <v>-47.868728218394899</v>
      </c>
      <c r="L626">
        <v>46.166806445489904</v>
      </c>
      <c r="M626">
        <v>148.28250122070313</v>
      </c>
      <c r="N626">
        <v>0.84153749738420758</v>
      </c>
      <c r="O626">
        <v>0.9329846751933194</v>
      </c>
      <c r="P626">
        <v>0.78514158866000383</v>
      </c>
      <c r="Q626">
        <v>0.80230624607631129</v>
      </c>
      <c r="R626">
        <v>0.96533690096206171</v>
      </c>
      <c r="S626">
        <v>0.77449582520981164</v>
      </c>
      <c r="T626">
        <v>0.78514158866000383</v>
      </c>
      <c r="U626">
        <v>0.77449582520981164</v>
      </c>
      <c r="V626">
        <v>406.790663</v>
      </c>
      <c r="W626">
        <v>255.106009</v>
      </c>
      <c r="X626">
        <v>262.000766</v>
      </c>
      <c r="Y626">
        <v>74463.375599999999</v>
      </c>
      <c r="Z626" s="226">
        <v>3.3384923628999998</v>
      </c>
      <c r="AA626" s="226">
        <v>2.9938092093000002</v>
      </c>
      <c r="AB626" s="226" t="s">
        <v>444</v>
      </c>
      <c r="AC626" s="226" t="s">
        <v>445</v>
      </c>
      <c r="AD626" s="226">
        <v>3.2973294947</v>
      </c>
    </row>
    <row r="627" spans="1:30" x14ac:dyDescent="0.25">
      <c r="A627">
        <v>5675</v>
      </c>
      <c r="B627">
        <v>20015000</v>
      </c>
      <c r="C627">
        <v>9221163</v>
      </c>
      <c r="D627">
        <v>281116</v>
      </c>
      <c r="E627" t="s">
        <v>512</v>
      </c>
      <c r="F627">
        <v>34203085</v>
      </c>
      <c r="G627">
        <v>1.83</v>
      </c>
      <c r="H627">
        <v>72.322427601272935</v>
      </c>
      <c r="I627">
        <v>-34.27515480314262</v>
      </c>
      <c r="J627">
        <v>14.523091770843713</v>
      </c>
      <c r="K627">
        <v>-70.318718454835249</v>
      </c>
      <c r="L627">
        <v>66.265846797748452</v>
      </c>
      <c r="M627">
        <v>157.46249389648438</v>
      </c>
      <c r="N627">
        <v>0.81230456542968754</v>
      </c>
      <c r="O627">
        <v>0.9329846751933194</v>
      </c>
      <c r="P627">
        <v>0.75786771113546747</v>
      </c>
      <c r="Q627">
        <v>0.76922729492187503</v>
      </c>
      <c r="R627">
        <v>0.96533690096206171</v>
      </c>
      <c r="S627">
        <v>0.74256349301531266</v>
      </c>
      <c r="T627">
        <v>0.75786771113546747</v>
      </c>
      <c r="U627">
        <v>0.74256349301531266</v>
      </c>
      <c r="V627">
        <v>406.790663</v>
      </c>
      <c r="W627">
        <v>255.106009</v>
      </c>
      <c r="X627">
        <v>262.000766</v>
      </c>
      <c r="Y627">
        <v>74463.375599999999</v>
      </c>
      <c r="Z627" s="226">
        <v>1.9175905309000001</v>
      </c>
      <c r="AA627" s="226">
        <v>1.6732593684999999</v>
      </c>
      <c r="AB627" s="226" t="s">
        <v>444</v>
      </c>
      <c r="AC627" s="226" t="s">
        <v>445</v>
      </c>
      <c r="AD627" s="226">
        <v>1.8237420307000001</v>
      </c>
    </row>
    <row r="628" spans="1:30" x14ac:dyDescent="0.25">
      <c r="A628">
        <v>11967</v>
      </c>
      <c r="B628">
        <v>20016000</v>
      </c>
      <c r="C628">
        <v>9221163</v>
      </c>
      <c r="D628">
        <v>281123</v>
      </c>
      <c r="E628" t="s">
        <v>512</v>
      </c>
      <c r="F628">
        <v>34203085</v>
      </c>
      <c r="G628">
        <v>1.83</v>
      </c>
      <c r="H628">
        <v>81.960626982121127</v>
      </c>
      <c r="I628">
        <v>-36.491235539803689</v>
      </c>
      <c r="J628">
        <v>18.831638644176699</v>
      </c>
      <c r="K628">
        <v>-78.781861070329683</v>
      </c>
      <c r="L628">
        <v>74.355987380933072</v>
      </c>
      <c r="M628">
        <v>157.46249389648438</v>
      </c>
      <c r="N628">
        <v>0.81230456542968754</v>
      </c>
      <c r="O628">
        <v>0.9329846751933194</v>
      </c>
      <c r="P628">
        <v>0.75786771113546747</v>
      </c>
      <c r="Q628">
        <v>0.76922729492187503</v>
      </c>
      <c r="R628">
        <v>0.96533690096206171</v>
      </c>
      <c r="S628">
        <v>0.74256349301531266</v>
      </c>
      <c r="T628">
        <v>0.75786771113546747</v>
      </c>
      <c r="U628">
        <v>0.74256349301531266</v>
      </c>
      <c r="V628">
        <v>406.790663</v>
      </c>
      <c r="W628">
        <v>255.106009</v>
      </c>
      <c r="X628">
        <v>262.000766</v>
      </c>
      <c r="Y628">
        <v>74463.375599999999</v>
      </c>
      <c r="Z628" s="226">
        <v>1.6001484742000001</v>
      </c>
      <c r="AA628" s="226">
        <v>1.3588961463</v>
      </c>
      <c r="AB628" s="226" t="s">
        <v>444</v>
      </c>
      <c r="AC628" s="226" t="s">
        <v>445</v>
      </c>
      <c r="AD628" s="226">
        <v>1.5204015004</v>
      </c>
    </row>
    <row r="629" spans="1:30" x14ac:dyDescent="0.25">
      <c r="A629">
        <v>11968</v>
      </c>
      <c r="B629">
        <v>20016000</v>
      </c>
      <c r="C629">
        <v>9221170</v>
      </c>
      <c r="D629">
        <v>281124</v>
      </c>
      <c r="E629" t="s">
        <v>513</v>
      </c>
      <c r="F629">
        <v>34203085</v>
      </c>
      <c r="G629">
        <v>1.83</v>
      </c>
      <c r="H629">
        <v>52.093872603752217</v>
      </c>
      <c r="I629">
        <v>-23.775818662304744</v>
      </c>
      <c r="J629">
        <v>12.544647752446366</v>
      </c>
      <c r="K629">
        <v>-49.237865696232944</v>
      </c>
      <c r="L629">
        <v>47.095406337329379</v>
      </c>
      <c r="M629">
        <v>143.04750061035156</v>
      </c>
      <c r="N629">
        <v>0.85275535583496087</v>
      </c>
      <c r="O629">
        <v>0.9329846751933194</v>
      </c>
      <c r="P629">
        <v>0.79560767868304449</v>
      </c>
      <c r="Q629">
        <v>0.81913303375244129</v>
      </c>
      <c r="R629">
        <v>0.96533690096206171</v>
      </c>
      <c r="S629">
        <v>0.79073934427823356</v>
      </c>
      <c r="T629">
        <v>0.79560767868304449</v>
      </c>
      <c r="U629">
        <v>0.79073934427823356</v>
      </c>
      <c r="V629">
        <v>406.790663</v>
      </c>
      <c r="W629">
        <v>255.106009</v>
      </c>
      <c r="X629">
        <v>262.000766</v>
      </c>
      <c r="Y629">
        <v>74463.375599999999</v>
      </c>
      <c r="Z629" s="226">
        <v>3.3096411184000001</v>
      </c>
      <c r="AA629" s="226">
        <v>2.8961261563999998</v>
      </c>
      <c r="AB629" s="226" t="s">
        <v>444</v>
      </c>
      <c r="AC629" s="226" t="s">
        <v>445</v>
      </c>
      <c r="AD629" s="226">
        <v>3.2335267442000002</v>
      </c>
    </row>
    <row r="630" spans="1:30" x14ac:dyDescent="0.25">
      <c r="A630">
        <v>11969</v>
      </c>
      <c r="B630">
        <v>20016000</v>
      </c>
      <c r="C630">
        <v>9221173</v>
      </c>
      <c r="D630">
        <v>281125</v>
      </c>
      <c r="E630" t="s">
        <v>513</v>
      </c>
      <c r="F630">
        <v>34203085</v>
      </c>
      <c r="G630">
        <v>1.83</v>
      </c>
      <c r="H630">
        <v>59.815583626725058</v>
      </c>
      <c r="I630">
        <v>-28.151558377532986</v>
      </c>
      <c r="J630">
        <v>13.712791149852738</v>
      </c>
      <c r="K630">
        <v>-56.313526104172489</v>
      </c>
      <c r="L630">
        <v>54.277287580345963</v>
      </c>
      <c r="M630">
        <v>148.28250122070313</v>
      </c>
      <c r="N630">
        <v>0.84153749738420758</v>
      </c>
      <c r="O630">
        <v>0.9329846751933194</v>
      </c>
      <c r="P630">
        <v>0.78514158866000383</v>
      </c>
      <c r="Q630">
        <v>0.80230624607631129</v>
      </c>
      <c r="R630">
        <v>0.96533690096206171</v>
      </c>
      <c r="S630">
        <v>0.77449582520981164</v>
      </c>
      <c r="T630">
        <v>0.78514158866000383</v>
      </c>
      <c r="U630">
        <v>0.77449582520981164</v>
      </c>
      <c r="V630">
        <v>406.790663</v>
      </c>
      <c r="W630">
        <v>255.106009</v>
      </c>
      <c r="X630">
        <v>262.000766</v>
      </c>
      <c r="Y630">
        <v>74463.375599999999</v>
      </c>
      <c r="Z630" s="226">
        <v>2.6902053531000001</v>
      </c>
      <c r="AA630" s="226">
        <v>2.3485310188000001</v>
      </c>
      <c r="AB630" s="226" t="s">
        <v>444</v>
      </c>
      <c r="AC630" s="226" t="s">
        <v>445</v>
      </c>
      <c r="AD630" s="226">
        <v>2.6529003221999998</v>
      </c>
    </row>
    <row r="631" spans="1:30" x14ac:dyDescent="0.25">
      <c r="A631">
        <v>18261</v>
      </c>
      <c r="B631">
        <v>20017000</v>
      </c>
      <c r="C631">
        <v>9221173</v>
      </c>
      <c r="D631">
        <v>281132</v>
      </c>
      <c r="E631" t="s">
        <v>513</v>
      </c>
      <c r="F631">
        <v>34203085</v>
      </c>
      <c r="G631">
        <v>1.83</v>
      </c>
      <c r="H631">
        <v>46.917220645254481</v>
      </c>
      <c r="I631">
        <v>-28.652738357059768</v>
      </c>
      <c r="J631">
        <v>4.2156606259550635</v>
      </c>
      <c r="K631">
        <v>-44.509869020065082</v>
      </c>
      <c r="L631">
        <v>44.959818776631963</v>
      </c>
      <c r="M631">
        <v>148.28250122070313</v>
      </c>
      <c r="N631">
        <v>0.84153749738420758</v>
      </c>
      <c r="O631">
        <v>0.9329846751933194</v>
      </c>
      <c r="P631">
        <v>0.78514158866000383</v>
      </c>
      <c r="Q631">
        <v>0.80230624607631129</v>
      </c>
      <c r="R631">
        <v>0.96533690096206171</v>
      </c>
      <c r="S631">
        <v>0.77449582520981164</v>
      </c>
      <c r="T631">
        <v>0.78514158866000383</v>
      </c>
      <c r="U631">
        <v>0.77449582520981164</v>
      </c>
      <c r="V631">
        <v>406.790663</v>
      </c>
      <c r="W631">
        <v>255.106009</v>
      </c>
      <c r="X631">
        <v>262.000766</v>
      </c>
      <c r="Y631">
        <v>74463.375599999999</v>
      </c>
      <c r="Z631" s="226">
        <v>3.4549631789999999</v>
      </c>
      <c r="AA631" s="226">
        <v>3.2691006506</v>
      </c>
      <c r="AB631" s="226" t="s">
        <v>444</v>
      </c>
      <c r="AC631" s="226" t="s">
        <v>445</v>
      </c>
      <c r="AD631" s="226">
        <v>3.6216199277999999</v>
      </c>
    </row>
    <row r="632" spans="1:30" x14ac:dyDescent="0.25">
      <c r="A632">
        <v>18262</v>
      </c>
      <c r="B632">
        <v>20017000</v>
      </c>
      <c r="C632">
        <v>9221163</v>
      </c>
      <c r="D632">
        <v>281130</v>
      </c>
      <c r="E632" t="s">
        <v>512</v>
      </c>
      <c r="F632">
        <v>34203085</v>
      </c>
      <c r="G632">
        <v>1.83</v>
      </c>
      <c r="H632">
        <v>69.089268770440071</v>
      </c>
      <c r="I632">
        <v>-37.011572856389293</v>
      </c>
      <c r="J632">
        <v>9.3075068328999215</v>
      </c>
      <c r="K632">
        <v>-66.959050001290493</v>
      </c>
      <c r="L632">
        <v>64.937910268821327</v>
      </c>
      <c r="M632">
        <v>157.46249389648438</v>
      </c>
      <c r="N632">
        <v>0.81230456542968754</v>
      </c>
      <c r="O632">
        <v>0.9329846751933194</v>
      </c>
      <c r="P632">
        <v>0.75786771113546747</v>
      </c>
      <c r="Q632">
        <v>0.76922729492187503</v>
      </c>
      <c r="R632">
        <v>0.96533690096206171</v>
      </c>
      <c r="S632">
        <v>0.74256349301531266</v>
      </c>
      <c r="T632">
        <v>0.75786771113546747</v>
      </c>
      <c r="U632">
        <v>0.74256349301531266</v>
      </c>
      <c r="V632">
        <v>406.790663</v>
      </c>
      <c r="W632">
        <v>255.106009</v>
      </c>
      <c r="X632">
        <v>262.000766</v>
      </c>
      <c r="Y632">
        <v>74463.375599999999</v>
      </c>
      <c r="Z632" s="226">
        <v>1.9772532921999999</v>
      </c>
      <c r="AA632" s="226">
        <v>1.7983594352000001</v>
      </c>
      <c r="AB632" s="226" t="s">
        <v>444</v>
      </c>
      <c r="AC632" s="226" t="s">
        <v>445</v>
      </c>
      <c r="AD632" s="226">
        <v>1.9654232078</v>
      </c>
    </row>
    <row r="633" spans="1:30" x14ac:dyDescent="0.25">
      <c r="A633">
        <v>18263</v>
      </c>
      <c r="B633">
        <v>20017000</v>
      </c>
      <c r="C633">
        <v>9221170</v>
      </c>
      <c r="D633">
        <v>281131</v>
      </c>
      <c r="E633" t="s">
        <v>513</v>
      </c>
      <c r="F633">
        <v>34203085</v>
      </c>
      <c r="G633">
        <v>1.83</v>
      </c>
      <c r="H633">
        <v>39.210066217385382</v>
      </c>
      <c r="I633">
        <v>-24.262436156687563</v>
      </c>
      <c r="J633">
        <v>3.0329641158553722</v>
      </c>
      <c r="K633">
        <v>-37.448774449396538</v>
      </c>
      <c r="L633">
        <v>37.787492316011686</v>
      </c>
      <c r="M633">
        <v>143.04750061035156</v>
      </c>
      <c r="N633">
        <v>0.85275535583496087</v>
      </c>
      <c r="O633">
        <v>0.9329846751933194</v>
      </c>
      <c r="P633">
        <v>0.79560767868304449</v>
      </c>
      <c r="Q633">
        <v>0.81913303375244129</v>
      </c>
      <c r="R633">
        <v>0.96533690096206171</v>
      </c>
      <c r="S633">
        <v>0.79073934427823356</v>
      </c>
      <c r="T633">
        <v>0.79560767868304449</v>
      </c>
      <c r="U633">
        <v>0.79073934427823356</v>
      </c>
      <c r="V633">
        <v>406.790663</v>
      </c>
      <c r="W633">
        <v>255.106009</v>
      </c>
      <c r="X633">
        <v>262.000766</v>
      </c>
      <c r="Y633">
        <v>74463.375599999999</v>
      </c>
      <c r="Z633" s="226">
        <v>4.3712031998</v>
      </c>
      <c r="AA633" s="226">
        <v>4.1763314683999999</v>
      </c>
      <c r="AB633" s="226" t="s">
        <v>444</v>
      </c>
      <c r="AC633" s="226" t="s">
        <v>445</v>
      </c>
      <c r="AD633" s="226">
        <v>4.5662655004000001</v>
      </c>
    </row>
    <row r="634" spans="1:30" x14ac:dyDescent="0.25">
      <c r="A634">
        <v>23471</v>
      </c>
      <c r="B634">
        <v>20018000</v>
      </c>
      <c r="C634">
        <v>9221179</v>
      </c>
      <c r="D634">
        <v>281138</v>
      </c>
      <c r="E634" t="s">
        <v>515</v>
      </c>
      <c r="F634">
        <v>34203085</v>
      </c>
      <c r="G634">
        <v>1.83</v>
      </c>
      <c r="H634">
        <v>55.660833943793193</v>
      </c>
      <c r="I634">
        <v>-28.287575413822747</v>
      </c>
      <c r="J634">
        <v>10.707570260670959</v>
      </c>
      <c r="K634">
        <v>-52.536829326887769</v>
      </c>
      <c r="L634">
        <v>51.155394265561277</v>
      </c>
      <c r="M634">
        <v>133.54750061035156</v>
      </c>
      <c r="N634">
        <v>0.87311249869210372</v>
      </c>
      <c r="O634">
        <v>0.9329846751933194</v>
      </c>
      <c r="P634">
        <v>0.81460058099947985</v>
      </c>
      <c r="Q634">
        <v>0.84966874803815551</v>
      </c>
      <c r="R634">
        <v>0.96533690096206171</v>
      </c>
      <c r="S634">
        <v>0.82021659607546793</v>
      </c>
      <c r="T634">
        <v>0.81460058099947985</v>
      </c>
      <c r="U634">
        <v>0.82021659607546793</v>
      </c>
      <c r="V634">
        <v>406.790663</v>
      </c>
      <c r="W634">
        <v>255.106009</v>
      </c>
      <c r="X634">
        <v>262.000766</v>
      </c>
      <c r="Y634">
        <v>74463.375599999999</v>
      </c>
      <c r="Z634" s="226">
        <v>3.0623184736</v>
      </c>
      <c r="AA634" s="226">
        <v>2.7334960406</v>
      </c>
      <c r="AB634" s="226" t="s">
        <v>444</v>
      </c>
      <c r="AC634" s="226" t="s">
        <v>445</v>
      </c>
      <c r="AD634" s="226">
        <v>3.0624068665999999</v>
      </c>
    </row>
    <row r="635" spans="1:30" x14ac:dyDescent="0.25">
      <c r="A635">
        <v>23472</v>
      </c>
      <c r="B635">
        <v>20018000</v>
      </c>
      <c r="C635">
        <v>9221173</v>
      </c>
      <c r="D635">
        <v>281137</v>
      </c>
      <c r="E635" t="s">
        <v>513</v>
      </c>
      <c r="F635">
        <v>34203085</v>
      </c>
      <c r="G635">
        <v>1.83</v>
      </c>
      <c r="H635">
        <v>52.987107705868375</v>
      </c>
      <c r="I635">
        <v>-26.219667228227564</v>
      </c>
      <c r="J635">
        <v>11.045187488478639</v>
      </c>
      <c r="K635">
        <v>-50.126474359286135</v>
      </c>
      <c r="L635">
        <v>48.421479831623877</v>
      </c>
      <c r="M635">
        <v>148.28250122070313</v>
      </c>
      <c r="N635">
        <v>0.84153749738420758</v>
      </c>
      <c r="O635">
        <v>0.9329846751933194</v>
      </c>
      <c r="P635">
        <v>0.78514158866000383</v>
      </c>
      <c r="Q635">
        <v>0.80230624607631129</v>
      </c>
      <c r="R635">
        <v>0.96533690096206171</v>
      </c>
      <c r="S635">
        <v>0.77449582520981164</v>
      </c>
      <c r="T635">
        <v>0.78514158866000383</v>
      </c>
      <c r="U635">
        <v>0.77449582520981164</v>
      </c>
      <c r="V635">
        <v>406.790663</v>
      </c>
      <c r="W635">
        <v>255.106009</v>
      </c>
      <c r="X635">
        <v>262.000766</v>
      </c>
      <c r="Y635">
        <v>74463.375599999999</v>
      </c>
      <c r="Z635" s="226">
        <v>3.1364769907999999</v>
      </c>
      <c r="AA635" s="226">
        <v>2.7800579396999998</v>
      </c>
      <c r="AB635" s="226" t="s">
        <v>444</v>
      </c>
      <c r="AC635" s="226" t="s">
        <v>445</v>
      </c>
      <c r="AD635" s="226">
        <v>3.1037735103999999</v>
      </c>
    </row>
    <row r="636" spans="1:30" x14ac:dyDescent="0.25">
      <c r="A636">
        <v>27667</v>
      </c>
      <c r="B636">
        <v>20019000</v>
      </c>
      <c r="C636">
        <v>9221179</v>
      </c>
      <c r="D636">
        <v>281146</v>
      </c>
      <c r="E636" t="s">
        <v>515</v>
      </c>
      <c r="F636">
        <v>34203085</v>
      </c>
      <c r="G636">
        <v>1.83</v>
      </c>
      <c r="H636">
        <v>54.989886608563644</v>
      </c>
      <c r="I636">
        <v>-29.180477261708276</v>
      </c>
      <c r="J636">
        <v>9.4908657075154288</v>
      </c>
      <c r="K636">
        <v>-51.884004758582591</v>
      </c>
      <c r="L636">
        <v>50.913292658596887</v>
      </c>
      <c r="M636">
        <v>133.54750061035156</v>
      </c>
      <c r="N636">
        <v>0.87311249869210372</v>
      </c>
      <c r="O636">
        <v>0.9329846751933194</v>
      </c>
      <c r="P636">
        <v>0.81460058099947985</v>
      </c>
      <c r="Q636">
        <v>0.84966874803815551</v>
      </c>
      <c r="R636">
        <v>0.96533690096206171</v>
      </c>
      <c r="S636">
        <v>0.82021659607546793</v>
      </c>
      <c r="T636">
        <v>0.81460058099947985</v>
      </c>
      <c r="U636">
        <v>0.82021659607546793</v>
      </c>
      <c r="V636">
        <v>406.790663</v>
      </c>
      <c r="W636">
        <v>255.106009</v>
      </c>
      <c r="X636">
        <v>262.000766</v>
      </c>
      <c r="Y636">
        <v>74463.375599999999</v>
      </c>
      <c r="Z636" s="226">
        <v>3.0816355081000002</v>
      </c>
      <c r="AA636" s="226">
        <v>2.7790494937000001</v>
      </c>
      <c r="AB636" s="226" t="s">
        <v>444</v>
      </c>
      <c r="AC636" s="226" t="s">
        <v>445</v>
      </c>
      <c r="AD636" s="226">
        <v>3.1135216372999999</v>
      </c>
    </row>
    <row r="637" spans="1:30" x14ac:dyDescent="0.25">
      <c r="A637">
        <v>27668</v>
      </c>
      <c r="B637">
        <v>20019000</v>
      </c>
      <c r="C637">
        <v>9221173</v>
      </c>
      <c r="D637">
        <v>281145</v>
      </c>
      <c r="E637" t="s">
        <v>513</v>
      </c>
      <c r="F637">
        <v>34203085</v>
      </c>
      <c r="G637">
        <v>1.83</v>
      </c>
      <c r="H637">
        <v>52.316663751785761</v>
      </c>
      <c r="I637">
        <v>-27.110448587256307</v>
      </c>
      <c r="J637">
        <v>9.8279783666752998</v>
      </c>
      <c r="K637">
        <v>-49.475768050069888</v>
      </c>
      <c r="L637">
        <v>48.163711677831479</v>
      </c>
      <c r="M637">
        <v>148.28250122070313</v>
      </c>
      <c r="N637">
        <v>0.84153749738420758</v>
      </c>
      <c r="O637">
        <v>0.9329846751933194</v>
      </c>
      <c r="P637">
        <v>0.78514158866000383</v>
      </c>
      <c r="Q637">
        <v>0.80230624607631129</v>
      </c>
      <c r="R637">
        <v>0.96533690096206171</v>
      </c>
      <c r="S637">
        <v>0.77449582520981164</v>
      </c>
      <c r="T637">
        <v>0.78514158866000383</v>
      </c>
      <c r="U637">
        <v>0.77449582520981164</v>
      </c>
      <c r="V637">
        <v>406.790663</v>
      </c>
      <c r="W637">
        <v>255.106009</v>
      </c>
      <c r="X637">
        <v>262.000766</v>
      </c>
      <c r="Y637">
        <v>74463.375599999999</v>
      </c>
      <c r="Z637" s="226">
        <v>3.1586150694000001</v>
      </c>
      <c r="AA637" s="226">
        <v>2.8284998090000002</v>
      </c>
      <c r="AB637" s="226" t="s">
        <v>444</v>
      </c>
      <c r="AC637" s="226" t="s">
        <v>445</v>
      </c>
      <c r="AD637" s="226">
        <v>3.1577464231999999</v>
      </c>
    </row>
    <row r="638" spans="1:30" x14ac:dyDescent="0.25">
      <c r="A638">
        <v>31863</v>
      </c>
      <c r="B638">
        <v>20020000</v>
      </c>
      <c r="C638">
        <v>9221179</v>
      </c>
      <c r="D638">
        <v>281154</v>
      </c>
      <c r="E638" t="s">
        <v>515</v>
      </c>
      <c r="F638">
        <v>34203085</v>
      </c>
      <c r="G638">
        <v>1.83</v>
      </c>
      <c r="H638">
        <v>55.05681223525086</v>
      </c>
      <c r="I638">
        <v>-28.898581380666101</v>
      </c>
      <c r="J638">
        <v>9.7795971513905613</v>
      </c>
      <c r="K638">
        <v>-51.951428026768546</v>
      </c>
      <c r="L638">
        <v>50.877850112134375</v>
      </c>
      <c r="M638">
        <v>133.54750061035156</v>
      </c>
      <c r="N638">
        <v>0.87311249869210372</v>
      </c>
      <c r="O638">
        <v>0.9329846751933194</v>
      </c>
      <c r="P638">
        <v>0.81460058099947985</v>
      </c>
      <c r="Q638">
        <v>0.84966874803815551</v>
      </c>
      <c r="R638">
        <v>0.96533690096206171</v>
      </c>
      <c r="S638">
        <v>0.82021659607546793</v>
      </c>
      <c r="T638">
        <v>0.81460058099947985</v>
      </c>
      <c r="U638">
        <v>0.82021659607546793</v>
      </c>
      <c r="V638">
        <v>406.790663</v>
      </c>
      <c r="W638">
        <v>255.106009</v>
      </c>
      <c r="X638">
        <v>262.000766</v>
      </c>
      <c r="Y638">
        <v>74463.375599999999</v>
      </c>
      <c r="Z638" s="226">
        <v>3.0844788584999998</v>
      </c>
      <c r="AA638" s="226">
        <v>2.7744557795999998</v>
      </c>
      <c r="AB638" s="226" t="s">
        <v>444</v>
      </c>
      <c r="AC638" s="226" t="s">
        <v>445</v>
      </c>
      <c r="AD638" s="226">
        <v>3.1081830530999999</v>
      </c>
    </row>
    <row r="639" spans="1:30" x14ac:dyDescent="0.25">
      <c r="A639">
        <v>31864</v>
      </c>
      <c r="B639">
        <v>20020000</v>
      </c>
      <c r="C639">
        <v>9221173</v>
      </c>
      <c r="D639">
        <v>281153</v>
      </c>
      <c r="E639" t="s">
        <v>513</v>
      </c>
      <c r="F639">
        <v>34203085</v>
      </c>
      <c r="G639">
        <v>1.83</v>
      </c>
      <c r="H639">
        <v>52.383392413546083</v>
      </c>
      <c r="I639">
        <v>-26.829392576234284</v>
      </c>
      <c r="J639">
        <v>10.116907962978196</v>
      </c>
      <c r="K639">
        <v>-49.54235367800355</v>
      </c>
      <c r="L639">
        <v>48.132038397718674</v>
      </c>
      <c r="M639">
        <v>148.28250122070313</v>
      </c>
      <c r="N639">
        <v>0.84153749738420758</v>
      </c>
      <c r="O639">
        <v>0.9329846751933194</v>
      </c>
      <c r="P639">
        <v>0.78514158866000383</v>
      </c>
      <c r="Q639">
        <v>0.80230624607631129</v>
      </c>
      <c r="R639">
        <v>0.96533690096206171</v>
      </c>
      <c r="S639">
        <v>0.77449582520981164</v>
      </c>
      <c r="T639">
        <v>0.78514158866000383</v>
      </c>
      <c r="U639">
        <v>0.77449582520981164</v>
      </c>
      <c r="V639">
        <v>406.790663</v>
      </c>
      <c r="W639">
        <v>255.106009</v>
      </c>
      <c r="X639">
        <v>262.000766</v>
      </c>
      <c r="Y639">
        <v>74463.375599999999</v>
      </c>
      <c r="Z639" s="226">
        <v>3.1613516453999999</v>
      </c>
      <c r="AA639" s="226">
        <v>2.8236228688999998</v>
      </c>
      <c r="AB639" s="226" t="s">
        <v>444</v>
      </c>
      <c r="AC639" s="226" t="s">
        <v>445</v>
      </c>
      <c r="AD639" s="226">
        <v>3.1521583528999999</v>
      </c>
    </row>
    <row r="640" spans="1:30" x14ac:dyDescent="0.25">
      <c r="A640">
        <v>36059</v>
      </c>
      <c r="B640">
        <v>20021000</v>
      </c>
      <c r="C640">
        <v>9221179</v>
      </c>
      <c r="D640">
        <v>281162</v>
      </c>
      <c r="E640" t="s">
        <v>515</v>
      </c>
      <c r="F640">
        <v>34203085</v>
      </c>
      <c r="G640">
        <v>1.83</v>
      </c>
      <c r="H640">
        <v>55.346120573653891</v>
      </c>
      <c r="I640">
        <v>-28.337091389581268</v>
      </c>
      <c r="J640">
        <v>10.475972292463997</v>
      </c>
      <c r="K640">
        <v>-52.248185974795483</v>
      </c>
      <c r="L640">
        <v>50.923710051258155</v>
      </c>
      <c r="M640">
        <v>133.54750061035156</v>
      </c>
      <c r="N640">
        <v>0.87311249869210372</v>
      </c>
      <c r="O640">
        <v>0.9329846751933194</v>
      </c>
      <c r="P640">
        <v>0.81460058099947985</v>
      </c>
      <c r="Q640">
        <v>0.84966874803815551</v>
      </c>
      <c r="R640">
        <v>0.96533690096206171</v>
      </c>
      <c r="S640">
        <v>0.82021659607546793</v>
      </c>
      <c r="T640">
        <v>0.81460058099947985</v>
      </c>
      <c r="U640">
        <v>0.82021659607546793</v>
      </c>
      <c r="V640">
        <v>406.790663</v>
      </c>
      <c r="W640">
        <v>255.106009</v>
      </c>
      <c r="X640">
        <v>262.000766</v>
      </c>
      <c r="Y640">
        <v>74463.375599999999</v>
      </c>
      <c r="Z640" s="226">
        <v>3.0808005336000002</v>
      </c>
      <c r="AA640" s="226">
        <v>2.7547257330999999</v>
      </c>
      <c r="AB640" s="226" t="s">
        <v>444</v>
      </c>
      <c r="AC640" s="226" t="s">
        <v>445</v>
      </c>
      <c r="AD640" s="226">
        <v>3.0848494971</v>
      </c>
    </row>
    <row r="641" spans="1:30" x14ac:dyDescent="0.25">
      <c r="A641">
        <v>36060</v>
      </c>
      <c r="B641">
        <v>20021000</v>
      </c>
      <c r="C641">
        <v>9221173</v>
      </c>
      <c r="D641">
        <v>281161</v>
      </c>
      <c r="E641" t="s">
        <v>513</v>
      </c>
      <c r="F641">
        <v>34203085</v>
      </c>
      <c r="G641">
        <v>1.83</v>
      </c>
      <c r="H641">
        <v>52.672245607888939</v>
      </c>
      <c r="I641">
        <v>-26.270260232121267</v>
      </c>
      <c r="J641">
        <v>10.813736539477439</v>
      </c>
      <c r="K641">
        <v>-49.836752270424299</v>
      </c>
      <c r="L641">
        <v>48.187001153436945</v>
      </c>
      <c r="M641">
        <v>148.28250122070313</v>
      </c>
      <c r="N641">
        <v>0.84153749738420758</v>
      </c>
      <c r="O641">
        <v>0.9329846751933194</v>
      </c>
      <c r="P641">
        <v>0.78514158866000383</v>
      </c>
      <c r="Q641">
        <v>0.80230624607631129</v>
      </c>
      <c r="R641">
        <v>0.96533690096206171</v>
      </c>
      <c r="S641">
        <v>0.77449582520981164</v>
      </c>
      <c r="T641">
        <v>0.78514158866000383</v>
      </c>
      <c r="U641">
        <v>0.77449582520981164</v>
      </c>
      <c r="V641">
        <v>406.790663</v>
      </c>
      <c r="W641">
        <v>255.106009</v>
      </c>
      <c r="X641">
        <v>262.000766</v>
      </c>
      <c r="Y641">
        <v>74463.375599999999</v>
      </c>
      <c r="Z641" s="226">
        <v>3.1566051504999999</v>
      </c>
      <c r="AA641" s="226">
        <v>2.8026542228000002</v>
      </c>
      <c r="AB641" s="226" t="s">
        <v>444</v>
      </c>
      <c r="AC641" s="226" t="s">
        <v>445</v>
      </c>
      <c r="AD641" s="226">
        <v>3.127630479</v>
      </c>
    </row>
    <row r="642" spans="1:30" x14ac:dyDescent="0.25">
      <c r="A642">
        <v>44591</v>
      </c>
      <c r="B642">
        <v>20022000</v>
      </c>
      <c r="C642">
        <v>9221188</v>
      </c>
      <c r="D642">
        <v>281173</v>
      </c>
      <c r="E642" t="s">
        <v>518</v>
      </c>
      <c r="F642">
        <v>34203085</v>
      </c>
      <c r="G642">
        <v>1.83</v>
      </c>
      <c r="H642">
        <v>1.1516278744074042</v>
      </c>
      <c r="I642">
        <v>-1.2066192657260153</v>
      </c>
      <c r="J642">
        <v>-1.8043685977697557</v>
      </c>
      <c r="K642">
        <v>-3.5930825733693195</v>
      </c>
      <c r="L642">
        <v>3.1689833425915763</v>
      </c>
      <c r="M642">
        <v>34.474998474121094</v>
      </c>
      <c r="N642">
        <v>0.98877083460489912</v>
      </c>
      <c r="O642">
        <v>0.9329846751933194</v>
      </c>
      <c r="P642">
        <v>0.92250803596447917</v>
      </c>
      <c r="Q642">
        <v>0.98970659838782415</v>
      </c>
      <c r="R642">
        <v>0.96533690096206171</v>
      </c>
      <c r="S642">
        <v>0.95540030054940595</v>
      </c>
      <c r="T642">
        <v>0.92250803596447917</v>
      </c>
      <c r="U642">
        <v>0.95540030054940595</v>
      </c>
      <c r="V642">
        <v>406.790663</v>
      </c>
      <c r="W642">
        <v>255.106009</v>
      </c>
      <c r="X642">
        <v>262.000766</v>
      </c>
      <c r="Y642">
        <v>74463.375599999999</v>
      </c>
      <c r="Z642" s="226">
        <v>73.262726522999998</v>
      </c>
      <c r="AA642" s="226">
        <v>203.35189922000001</v>
      </c>
      <c r="AB642" s="226" t="s">
        <v>444</v>
      </c>
      <c r="AC642" s="226">
        <v>132.95146222</v>
      </c>
      <c r="AD642" s="226">
        <v>66.267536196999998</v>
      </c>
    </row>
    <row r="643" spans="1:30" x14ac:dyDescent="0.25">
      <c r="A643">
        <v>44592</v>
      </c>
      <c r="B643">
        <v>20022000</v>
      </c>
      <c r="C643">
        <v>9221179</v>
      </c>
      <c r="D643">
        <v>281172</v>
      </c>
      <c r="E643" t="s">
        <v>515</v>
      </c>
      <c r="F643">
        <v>34203085</v>
      </c>
      <c r="G643">
        <v>1.83</v>
      </c>
      <c r="H643">
        <v>53.559476031012778</v>
      </c>
      <c r="I643">
        <v>-30.879894473126104</v>
      </c>
      <c r="J643">
        <v>5.7811131787333299</v>
      </c>
      <c r="K643">
        <v>-50.744298320012078</v>
      </c>
      <c r="L643">
        <v>50.915743635613829</v>
      </c>
      <c r="M643">
        <v>133.54750061035156</v>
      </c>
      <c r="N643">
        <v>0.87311249869210372</v>
      </c>
      <c r="O643">
        <v>0.9329846751933194</v>
      </c>
      <c r="P643">
        <v>0.81460058099947985</v>
      </c>
      <c r="Q643">
        <v>0.84966874803815551</v>
      </c>
      <c r="R643">
        <v>0.96533690096206171</v>
      </c>
      <c r="S643">
        <v>0.82021659607546793</v>
      </c>
      <c r="T643">
        <v>0.81460058099947985</v>
      </c>
      <c r="U643">
        <v>0.82021659607546793</v>
      </c>
      <c r="V643">
        <v>406.790663</v>
      </c>
      <c r="W643">
        <v>255.106009</v>
      </c>
      <c r="X643">
        <v>262.000766</v>
      </c>
      <c r="Y643">
        <v>74463.375599999999</v>
      </c>
      <c r="Z643" s="226">
        <v>3.0814390267</v>
      </c>
      <c r="AA643" s="226">
        <v>2.8799764028000001</v>
      </c>
      <c r="AB643" s="226" t="s">
        <v>444</v>
      </c>
      <c r="AC643" s="226" t="s">
        <v>445</v>
      </c>
      <c r="AD643" s="226">
        <v>3.2059104820000002</v>
      </c>
    </row>
    <row r="644" spans="1:30" x14ac:dyDescent="0.25">
      <c r="A644">
        <v>44593</v>
      </c>
      <c r="B644">
        <v>20022000</v>
      </c>
      <c r="C644">
        <v>9221170</v>
      </c>
      <c r="D644">
        <v>281171</v>
      </c>
      <c r="E644" t="s">
        <v>513</v>
      </c>
      <c r="F644">
        <v>34203085</v>
      </c>
      <c r="G644">
        <v>1.83</v>
      </c>
      <c r="H644">
        <v>43.175646639374214</v>
      </c>
      <c r="I644">
        <v>-24.427524788136381</v>
      </c>
      <c r="J644">
        <v>4.938985974413014</v>
      </c>
      <c r="K644">
        <v>-41.267011563174663</v>
      </c>
      <c r="L644">
        <v>40.931529887691759</v>
      </c>
      <c r="M644">
        <v>143.04750061035156</v>
      </c>
      <c r="N644">
        <v>0.85275535583496087</v>
      </c>
      <c r="O644">
        <v>0.9329846751933194</v>
      </c>
      <c r="P644">
        <v>0.79560767868304449</v>
      </c>
      <c r="Q644">
        <v>0.81913303375244129</v>
      </c>
      <c r="R644">
        <v>0.96533690096206171</v>
      </c>
      <c r="S644">
        <v>0.79073934427823356</v>
      </c>
      <c r="T644">
        <v>0.79560767868304449</v>
      </c>
      <c r="U644">
        <v>0.79073934427823356</v>
      </c>
      <c r="V644">
        <v>406.790663</v>
      </c>
      <c r="W644">
        <v>255.106009</v>
      </c>
      <c r="X644">
        <v>262.000766</v>
      </c>
      <c r="Y644">
        <v>74463.375599999999</v>
      </c>
      <c r="Z644" s="226">
        <v>3.9586296968000001</v>
      </c>
      <c r="AA644" s="226">
        <v>3.7008977383000001</v>
      </c>
      <c r="AB644" s="226" t="s">
        <v>444</v>
      </c>
      <c r="AC644" s="226" t="s">
        <v>445</v>
      </c>
      <c r="AD644" s="226">
        <v>4.0512458584999997</v>
      </c>
    </row>
    <row r="645" spans="1:30" x14ac:dyDescent="0.25">
      <c r="A645">
        <v>44594</v>
      </c>
      <c r="B645">
        <v>20022000</v>
      </c>
      <c r="C645">
        <v>9221163</v>
      </c>
      <c r="D645">
        <v>281170</v>
      </c>
      <c r="E645" t="s">
        <v>512</v>
      </c>
      <c r="F645">
        <v>34203085</v>
      </c>
      <c r="G645">
        <v>1.83</v>
      </c>
      <c r="H645">
        <v>73.054760601874634</v>
      </c>
      <c r="I645">
        <v>-37.192837876985266</v>
      </c>
      <c r="J645">
        <v>11.21361728201185</v>
      </c>
      <c r="K645">
        <v>-70.761110725921469</v>
      </c>
      <c r="L645">
        <v>68.143503183421714</v>
      </c>
      <c r="M645">
        <v>157.46249389648438</v>
      </c>
      <c r="N645">
        <v>0.81230456542968754</v>
      </c>
      <c r="O645">
        <v>0.9329846751933194</v>
      </c>
      <c r="P645">
        <v>0.75786771113546747</v>
      </c>
      <c r="Q645">
        <v>0.76922729492187503</v>
      </c>
      <c r="R645">
        <v>0.96533690096206171</v>
      </c>
      <c r="S645">
        <v>0.74256349301531266</v>
      </c>
      <c r="T645">
        <v>0.75786771113546747</v>
      </c>
      <c r="U645">
        <v>0.74256349301531266</v>
      </c>
      <c r="V645">
        <v>406.790663</v>
      </c>
      <c r="W645">
        <v>255.106009</v>
      </c>
      <c r="X645">
        <v>262.000766</v>
      </c>
      <c r="Y645">
        <v>74463.375599999999</v>
      </c>
      <c r="Z645" s="226">
        <v>1.8371979440999999</v>
      </c>
      <c r="AA645" s="226">
        <v>1.6464614426999999</v>
      </c>
      <c r="AB645" s="226" t="s">
        <v>444</v>
      </c>
      <c r="AC645" s="226" t="s">
        <v>445</v>
      </c>
      <c r="AD645" s="226">
        <v>1.8060882426</v>
      </c>
    </row>
    <row r="646" spans="1:30" x14ac:dyDescent="0.25">
      <c r="A646">
        <v>44595</v>
      </c>
      <c r="B646">
        <v>20022000</v>
      </c>
      <c r="C646">
        <v>9221162</v>
      </c>
      <c r="D646">
        <v>281169</v>
      </c>
      <c r="E646" t="s">
        <v>514</v>
      </c>
      <c r="F646">
        <v>34203085</v>
      </c>
      <c r="G646">
        <v>1.83</v>
      </c>
      <c r="H646">
        <v>81.498624662773096</v>
      </c>
      <c r="I646">
        <v>-44.822816719437554</v>
      </c>
      <c r="J646">
        <v>7.9855071919104947</v>
      </c>
      <c r="K646">
        <v>-78.299720797674127</v>
      </c>
      <c r="L646">
        <v>77.81425068009402</v>
      </c>
      <c r="M646">
        <v>148.04998779296875</v>
      </c>
      <c r="N646">
        <v>0.84203574044363827</v>
      </c>
      <c r="O646">
        <v>0.9329846751933194</v>
      </c>
      <c r="P646">
        <v>0.7856064417989741</v>
      </c>
      <c r="Q646">
        <v>0.80305361066545755</v>
      </c>
      <c r="R646">
        <v>0.96533690096206171</v>
      </c>
      <c r="S646">
        <v>0.77521728382618682</v>
      </c>
      <c r="T646">
        <v>0.7856064417989741</v>
      </c>
      <c r="U646">
        <v>0.77521728382618682</v>
      </c>
      <c r="V646">
        <v>406.790663</v>
      </c>
      <c r="W646">
        <v>255.106009</v>
      </c>
      <c r="X646">
        <v>262.000766</v>
      </c>
      <c r="Y646">
        <v>74463.375599999999</v>
      </c>
      <c r="Z646" s="226">
        <v>1.5755298324</v>
      </c>
      <c r="AA646" s="226">
        <v>1.4590957803</v>
      </c>
      <c r="AB646" s="226" t="s">
        <v>444</v>
      </c>
      <c r="AC646" s="226" t="s">
        <v>445</v>
      </c>
      <c r="AD646" s="226">
        <v>1.6287384863000001</v>
      </c>
    </row>
    <row r="647" spans="1:30" x14ac:dyDescent="0.25">
      <c r="A647">
        <v>44596</v>
      </c>
      <c r="B647">
        <v>20022000</v>
      </c>
      <c r="C647">
        <v>9221203</v>
      </c>
      <c r="D647">
        <v>281174</v>
      </c>
      <c r="E647" t="s">
        <v>517</v>
      </c>
      <c r="F647">
        <v>34203085</v>
      </c>
      <c r="G647">
        <v>1.83</v>
      </c>
      <c r="H647">
        <v>12.872571755068316</v>
      </c>
      <c r="I647">
        <v>-7.0068261792451914</v>
      </c>
      <c r="J647">
        <v>1.3881486869294557</v>
      </c>
      <c r="K647">
        <v>-13.375853245247249</v>
      </c>
      <c r="L647">
        <v>12.237802310754068</v>
      </c>
      <c r="M647">
        <v>64.709999084472656</v>
      </c>
      <c r="N647">
        <v>0.96357500076293945</v>
      </c>
      <c r="O647">
        <v>0.9329846751933194</v>
      </c>
      <c r="P647">
        <v>0.89900070911121355</v>
      </c>
      <c r="Q647">
        <v>0.96661041736602782</v>
      </c>
      <c r="R647">
        <v>0.96533690096206171</v>
      </c>
      <c r="S647">
        <v>0.9331047047377663</v>
      </c>
      <c r="T647">
        <v>0.89900070911121355</v>
      </c>
      <c r="U647">
        <v>0.9331047047377663</v>
      </c>
      <c r="V647">
        <v>406.790663</v>
      </c>
      <c r="W647">
        <v>255.106009</v>
      </c>
      <c r="X647">
        <v>262.000766</v>
      </c>
      <c r="Y647">
        <v>74463.375599999999</v>
      </c>
      <c r="Z647" s="226">
        <v>17.740332386999999</v>
      </c>
      <c r="AA647" s="226">
        <v>16.816213213000001</v>
      </c>
      <c r="AB647" s="226" t="s">
        <v>444</v>
      </c>
      <c r="AC647" s="226" t="s">
        <v>445</v>
      </c>
      <c r="AD647" s="226">
        <v>16.609259769000001</v>
      </c>
    </row>
    <row r="648" spans="1:30" x14ac:dyDescent="0.25">
      <c r="A648">
        <v>55011</v>
      </c>
      <c r="B648">
        <v>20024000</v>
      </c>
      <c r="C648">
        <v>9221188</v>
      </c>
      <c r="D648">
        <v>281183</v>
      </c>
      <c r="E648" t="s">
        <v>518</v>
      </c>
      <c r="F648">
        <v>34203085</v>
      </c>
      <c r="G648">
        <v>1.83</v>
      </c>
      <c r="H648">
        <v>1.8072530384017158</v>
      </c>
      <c r="I648">
        <v>-1.5190530228747789</v>
      </c>
      <c r="J648">
        <v>-7.8539871989737646</v>
      </c>
      <c r="K648">
        <v>-8.2349081128608841</v>
      </c>
      <c r="L648">
        <v>8.8967271042068994</v>
      </c>
      <c r="M648">
        <v>34.474998474121094</v>
      </c>
      <c r="N648">
        <v>0.98877083460489912</v>
      </c>
      <c r="O648">
        <v>0.9329846751933194</v>
      </c>
      <c r="P648">
        <v>0.92250803596447917</v>
      </c>
      <c r="Q648">
        <v>0.98970659838782415</v>
      </c>
      <c r="R648">
        <v>0.96533690096206171</v>
      </c>
      <c r="S648">
        <v>0.95540030054940595</v>
      </c>
      <c r="T648">
        <v>0.92250803596447917</v>
      </c>
      <c r="U648">
        <v>0.95540030054940595</v>
      </c>
      <c r="V648">
        <v>406.790663</v>
      </c>
      <c r="W648">
        <v>255.106009</v>
      </c>
      <c r="X648">
        <v>262.000766</v>
      </c>
      <c r="Y648">
        <v>74463.375599999999</v>
      </c>
      <c r="Z648" s="226">
        <v>25.45212566</v>
      </c>
      <c r="AA648" s="226">
        <v>129.21825849999999</v>
      </c>
      <c r="AB648" s="226" t="s">
        <v>444</v>
      </c>
      <c r="AC648" s="226">
        <v>29.773899413999999</v>
      </c>
      <c r="AD648" s="226">
        <v>28.350395748</v>
      </c>
    </row>
    <row r="649" spans="1:30" x14ac:dyDescent="0.25">
      <c r="A649">
        <v>55012</v>
      </c>
      <c r="B649">
        <v>20024000</v>
      </c>
      <c r="C649">
        <v>9221203</v>
      </c>
      <c r="D649">
        <v>281184</v>
      </c>
      <c r="E649" t="s">
        <v>517</v>
      </c>
      <c r="F649">
        <v>34203085</v>
      </c>
      <c r="G649">
        <v>1.83</v>
      </c>
      <c r="H649">
        <v>13.64420923050749</v>
      </c>
      <c r="I649">
        <v>-12.058527832437052</v>
      </c>
      <c r="J649">
        <v>-4.7774827468529093</v>
      </c>
      <c r="K649">
        <v>-13.278411409829211</v>
      </c>
      <c r="L649">
        <v>16.558745173575833</v>
      </c>
      <c r="M649">
        <v>64.709999084472656</v>
      </c>
      <c r="N649">
        <v>0.96357500076293945</v>
      </c>
      <c r="O649">
        <v>0.9329846751933194</v>
      </c>
      <c r="P649">
        <v>0.89900070911121355</v>
      </c>
      <c r="Q649">
        <v>0.96661041736602782</v>
      </c>
      <c r="R649">
        <v>0.96533690096206171</v>
      </c>
      <c r="S649">
        <v>0.9331047047377663</v>
      </c>
      <c r="T649">
        <v>0.89900070911121355</v>
      </c>
      <c r="U649">
        <v>0.9331047047377663</v>
      </c>
      <c r="V649">
        <v>406.790663</v>
      </c>
      <c r="W649">
        <v>255.106009</v>
      </c>
      <c r="X649">
        <v>262.000766</v>
      </c>
      <c r="Y649">
        <v>74463.375599999999</v>
      </c>
      <c r="Z649" s="226">
        <v>12.850112468000001</v>
      </c>
      <c r="AA649" s="226">
        <v>15.808631348</v>
      </c>
      <c r="AB649" s="226" t="s">
        <v>444</v>
      </c>
      <c r="AC649" s="226">
        <v>48.301878604999999</v>
      </c>
      <c r="AD649" s="226">
        <v>16.738482951999998</v>
      </c>
    </row>
    <row r="650" spans="1:30" x14ac:dyDescent="0.25">
      <c r="A650">
        <v>55013</v>
      </c>
      <c r="B650">
        <v>20024000</v>
      </c>
      <c r="C650">
        <v>9221163</v>
      </c>
      <c r="D650">
        <v>281182</v>
      </c>
      <c r="E650" t="s">
        <v>512</v>
      </c>
      <c r="F650">
        <v>34203085</v>
      </c>
      <c r="G650">
        <v>1.83</v>
      </c>
      <c r="H650">
        <v>73.867273939933739</v>
      </c>
      <c r="I650">
        <v>-42.923406794319092</v>
      </c>
      <c r="J650">
        <v>5.0071061299693387</v>
      </c>
      <c r="K650">
        <v>-69.984795230195459</v>
      </c>
      <c r="L650">
        <v>71.495488728304252</v>
      </c>
      <c r="M650">
        <v>157.46249389648438</v>
      </c>
      <c r="N650">
        <v>0.81230456542968754</v>
      </c>
      <c r="O650">
        <v>0.9329846751933194</v>
      </c>
      <c r="P650">
        <v>0.75786771113546747</v>
      </c>
      <c r="Q650">
        <v>0.76922729492187503</v>
      </c>
      <c r="R650">
        <v>0.96533690096206171</v>
      </c>
      <c r="S650">
        <v>0.74256349301531266</v>
      </c>
      <c r="T650">
        <v>0.75786771113546747</v>
      </c>
      <c r="U650">
        <v>0.74256349301531266</v>
      </c>
      <c r="V650">
        <v>406.790663</v>
      </c>
      <c r="W650">
        <v>255.106009</v>
      </c>
      <c r="X650">
        <v>262.000766</v>
      </c>
      <c r="Y650">
        <v>74463.375599999999</v>
      </c>
      <c r="Z650" s="226">
        <v>1.7041791108</v>
      </c>
      <c r="AA650" s="226">
        <v>1.6173513225</v>
      </c>
      <c r="AB650" s="226" t="s">
        <v>444</v>
      </c>
      <c r="AC650" s="226" t="s">
        <v>445</v>
      </c>
      <c r="AD650" s="226">
        <v>1.8372151434999999</v>
      </c>
    </row>
    <row r="651" spans="1:30" x14ac:dyDescent="0.25">
      <c r="A651">
        <v>55014</v>
      </c>
      <c r="B651">
        <v>20024000</v>
      </c>
      <c r="C651">
        <v>9221162</v>
      </c>
      <c r="D651">
        <v>281181</v>
      </c>
      <c r="E651" t="s">
        <v>514</v>
      </c>
      <c r="F651">
        <v>34203085</v>
      </c>
      <c r="G651">
        <v>1.83</v>
      </c>
      <c r="H651">
        <v>82.313320946965675</v>
      </c>
      <c r="I651">
        <v>-50.555748200650193</v>
      </c>
      <c r="J651">
        <v>1.7768121817509059</v>
      </c>
      <c r="K651">
        <v>-77.521043650052945</v>
      </c>
      <c r="L651">
        <v>81.440724481155939</v>
      </c>
      <c r="M651">
        <v>148.04998779296875</v>
      </c>
      <c r="N651">
        <v>0.84203574044363827</v>
      </c>
      <c r="O651">
        <v>0.9329846751933194</v>
      </c>
      <c r="P651">
        <v>0.7856064417989741</v>
      </c>
      <c r="Q651">
        <v>0.80305361066545755</v>
      </c>
      <c r="R651">
        <v>0.96533690096206171</v>
      </c>
      <c r="S651">
        <v>0.77521728382618682</v>
      </c>
      <c r="T651">
        <v>0.7856064417989741</v>
      </c>
      <c r="U651">
        <v>0.77521728382618682</v>
      </c>
      <c r="V651">
        <v>406.790663</v>
      </c>
      <c r="W651">
        <v>255.106009</v>
      </c>
      <c r="X651">
        <v>262.000766</v>
      </c>
      <c r="Y651">
        <v>74463.375599999999</v>
      </c>
      <c r="Z651" s="226">
        <v>1.4608440713999999</v>
      </c>
      <c r="AA651" s="226">
        <v>1.4347568742000001</v>
      </c>
      <c r="AB651" s="226" t="s">
        <v>444</v>
      </c>
      <c r="AC651" s="226" t="s">
        <v>445</v>
      </c>
      <c r="AD651" s="226">
        <v>1.6551434273000001</v>
      </c>
    </row>
    <row r="652" spans="1:30" x14ac:dyDescent="0.25">
      <c r="A652">
        <v>65571</v>
      </c>
      <c r="B652">
        <v>20026000</v>
      </c>
      <c r="C652">
        <v>9221188</v>
      </c>
      <c r="D652">
        <v>281193</v>
      </c>
      <c r="E652" t="s">
        <v>518</v>
      </c>
      <c r="F652">
        <v>34203085</v>
      </c>
      <c r="G652">
        <v>1.83</v>
      </c>
      <c r="H652">
        <v>9.1881692316950012</v>
      </c>
      <c r="I652">
        <v>5.6164091163595691</v>
      </c>
      <c r="J652">
        <v>4.7329245179568193</v>
      </c>
      <c r="K652">
        <v>-5.5593245493728931</v>
      </c>
      <c r="L652">
        <v>9.6802988189988248</v>
      </c>
      <c r="M652">
        <v>34.474998474121094</v>
      </c>
      <c r="N652">
        <v>0.98877083460489912</v>
      </c>
      <c r="O652">
        <v>0.9329846751933194</v>
      </c>
      <c r="P652">
        <v>0.92250803596447917</v>
      </c>
      <c r="Q652">
        <v>0.98970659838782415</v>
      </c>
      <c r="R652">
        <v>0.96533690096206171</v>
      </c>
      <c r="S652">
        <v>0.95540030054940595</v>
      </c>
      <c r="T652">
        <v>0.92250803596447917</v>
      </c>
      <c r="U652">
        <v>0.95540030054940595</v>
      </c>
      <c r="V652">
        <v>406.790663</v>
      </c>
      <c r="W652">
        <v>255.106009</v>
      </c>
      <c r="X652">
        <v>262.000766</v>
      </c>
      <c r="Y652">
        <v>74463.375599999999</v>
      </c>
      <c r="Z652" s="226">
        <v>23.310958547999999</v>
      </c>
      <c r="AA652" s="226">
        <v>24.613083237000001</v>
      </c>
      <c r="AB652" s="226">
        <v>40.901745126999998</v>
      </c>
      <c r="AC652" s="226" t="s">
        <v>445</v>
      </c>
      <c r="AD652" s="226">
        <v>42.476111156999998</v>
      </c>
    </row>
    <row r="653" spans="1:30" x14ac:dyDescent="0.25">
      <c r="A653">
        <v>65572</v>
      </c>
      <c r="B653">
        <v>20026000</v>
      </c>
      <c r="C653">
        <v>9221162</v>
      </c>
      <c r="D653">
        <v>281189</v>
      </c>
      <c r="E653" t="s">
        <v>514</v>
      </c>
      <c r="F653">
        <v>34203085</v>
      </c>
      <c r="G653">
        <v>1.83</v>
      </c>
      <c r="H653">
        <v>85.242353612161835</v>
      </c>
      <c r="I653">
        <v>-36.774713417697242</v>
      </c>
      <c r="J653">
        <v>18.815608581708641</v>
      </c>
      <c r="K653">
        <v>-81.491034992622247</v>
      </c>
      <c r="L653">
        <v>77.565682707892321</v>
      </c>
      <c r="M653">
        <v>148.04998779296875</v>
      </c>
      <c r="N653">
        <v>0.84203574044363827</v>
      </c>
      <c r="O653">
        <v>0.9329846751933194</v>
      </c>
      <c r="P653">
        <v>0.7856064417989741</v>
      </c>
      <c r="Q653">
        <v>0.80305361066545755</v>
      </c>
      <c r="R653">
        <v>0.96533690096206171</v>
      </c>
      <c r="S653">
        <v>0.77521728382618682</v>
      </c>
      <c r="T653">
        <v>0.7856064417989741</v>
      </c>
      <c r="U653">
        <v>0.77521728382618682</v>
      </c>
      <c r="V653">
        <v>406.790663</v>
      </c>
      <c r="W653">
        <v>255.106009</v>
      </c>
      <c r="X653">
        <v>262.000766</v>
      </c>
      <c r="Y653">
        <v>74463.375599999999</v>
      </c>
      <c r="Z653" s="226">
        <v>1.5837834079999999</v>
      </c>
      <c r="AA653" s="226">
        <v>1.3510956176</v>
      </c>
      <c r="AB653" s="226" t="s">
        <v>444</v>
      </c>
      <c r="AC653" s="226" t="s">
        <v>445</v>
      </c>
      <c r="AD653" s="226">
        <v>1.5257930464</v>
      </c>
    </row>
    <row r="654" spans="1:30" x14ac:dyDescent="0.25">
      <c r="A654">
        <v>65573</v>
      </c>
      <c r="B654">
        <v>20026000</v>
      </c>
      <c r="C654">
        <v>9221163</v>
      </c>
      <c r="D654">
        <v>281190</v>
      </c>
      <c r="E654" t="s">
        <v>512</v>
      </c>
      <c r="F654">
        <v>34203085</v>
      </c>
      <c r="G654">
        <v>1.83</v>
      </c>
      <c r="H654">
        <v>76.79626669787595</v>
      </c>
      <c r="I654">
        <v>-29.140162615388771</v>
      </c>
      <c r="J654">
        <v>22.045942567464387</v>
      </c>
      <c r="K654">
        <v>-73.956995838458781</v>
      </c>
      <c r="L654">
        <v>68.488383883477567</v>
      </c>
      <c r="M654">
        <v>157.46249389648438</v>
      </c>
      <c r="N654">
        <v>0.81230456542968754</v>
      </c>
      <c r="O654">
        <v>0.9329846751933194</v>
      </c>
      <c r="P654">
        <v>0.75786771113546747</v>
      </c>
      <c r="Q654">
        <v>0.76922729492187503</v>
      </c>
      <c r="R654">
        <v>0.96533690096206171</v>
      </c>
      <c r="S654">
        <v>0.74256349301531266</v>
      </c>
      <c r="T654">
        <v>0.75786771113546747</v>
      </c>
      <c r="U654">
        <v>0.74256349301531266</v>
      </c>
      <c r="V654">
        <v>406.790663</v>
      </c>
      <c r="W654">
        <v>255.106009</v>
      </c>
      <c r="X654">
        <v>262.000766</v>
      </c>
      <c r="Y654">
        <v>74463.375599999999</v>
      </c>
      <c r="Z654" s="226">
        <v>1.8229109255</v>
      </c>
      <c r="AA654" s="226">
        <v>1.5175261175000001</v>
      </c>
      <c r="AB654" s="226" t="s">
        <v>444</v>
      </c>
      <c r="AC654" s="226" t="s">
        <v>445</v>
      </c>
      <c r="AD654" s="226">
        <v>1.6848294552</v>
      </c>
    </row>
    <row r="655" spans="1:30" x14ac:dyDescent="0.25">
      <c r="A655">
        <v>65574</v>
      </c>
      <c r="B655">
        <v>20026000</v>
      </c>
      <c r="C655">
        <v>9221170</v>
      </c>
      <c r="D655">
        <v>281191</v>
      </c>
      <c r="E655" t="s">
        <v>513</v>
      </c>
      <c r="F655">
        <v>34203085</v>
      </c>
      <c r="G655">
        <v>1.83</v>
      </c>
      <c r="H655">
        <v>46.921974784109011</v>
      </c>
      <c r="I655">
        <v>-16.423484643945716</v>
      </c>
      <c r="J655">
        <v>15.76648921113209</v>
      </c>
      <c r="K655">
        <v>-44.414261558306151</v>
      </c>
      <c r="L655">
        <v>41.359631897887759</v>
      </c>
      <c r="M655">
        <v>143.04750061035156</v>
      </c>
      <c r="N655">
        <v>0.85275535583496087</v>
      </c>
      <c r="O655">
        <v>0.9329846751933194</v>
      </c>
      <c r="P655">
        <v>0.79560767868304449</v>
      </c>
      <c r="Q655">
        <v>0.81913303375244129</v>
      </c>
      <c r="R655">
        <v>0.96533690096206171</v>
      </c>
      <c r="S655">
        <v>0.79073934427823356</v>
      </c>
      <c r="T655">
        <v>0.79560767868304449</v>
      </c>
      <c r="U655">
        <v>0.79073934427823356</v>
      </c>
      <c r="V655">
        <v>406.790663</v>
      </c>
      <c r="W655">
        <v>255.106009</v>
      </c>
      <c r="X655">
        <v>262.000766</v>
      </c>
      <c r="Y655">
        <v>74463.375599999999</v>
      </c>
      <c r="Z655" s="226">
        <v>3.9073043043000002</v>
      </c>
      <c r="AA655" s="226">
        <v>3.3255702807</v>
      </c>
      <c r="AB655" s="226" t="s">
        <v>444</v>
      </c>
      <c r="AC655" s="226" t="s">
        <v>445</v>
      </c>
      <c r="AD655" s="226">
        <v>3.6933082739</v>
      </c>
    </row>
    <row r="656" spans="1:30" x14ac:dyDescent="0.25">
      <c r="A656">
        <v>65575</v>
      </c>
      <c r="B656">
        <v>20026000</v>
      </c>
      <c r="C656">
        <v>9221203</v>
      </c>
      <c r="D656">
        <v>281194</v>
      </c>
      <c r="E656" t="s">
        <v>517</v>
      </c>
      <c r="F656">
        <v>34203085</v>
      </c>
      <c r="G656">
        <v>1.83</v>
      </c>
      <c r="H656">
        <v>16.57767614557865</v>
      </c>
      <c r="I656">
        <v>0.86716100160679366</v>
      </c>
      <c r="J656">
        <v>12.256879623750478</v>
      </c>
      <c r="K656">
        <v>-16.393054874334407</v>
      </c>
      <c r="L656">
        <v>16.843889940439997</v>
      </c>
      <c r="M656">
        <v>64.709999084472656</v>
      </c>
      <c r="N656">
        <v>0.96357500076293945</v>
      </c>
      <c r="O656">
        <v>0.9329846751933194</v>
      </c>
      <c r="P656">
        <v>0.89900070911121355</v>
      </c>
      <c r="Q656">
        <v>0.96661041736602782</v>
      </c>
      <c r="R656">
        <v>0.96533690096206171</v>
      </c>
      <c r="S656">
        <v>0.9331047047377663</v>
      </c>
      <c r="T656">
        <v>0.89900070911121355</v>
      </c>
      <c r="U656">
        <v>0.9331047047377663</v>
      </c>
      <c r="V656">
        <v>406.790663</v>
      </c>
      <c r="W656">
        <v>255.106009</v>
      </c>
      <c r="X656">
        <v>262.000766</v>
      </c>
      <c r="Y656">
        <v>74463.375599999999</v>
      </c>
      <c r="Z656" s="226">
        <v>12.615648392000001</v>
      </c>
      <c r="AA656" s="226">
        <v>12.834296253</v>
      </c>
      <c r="AB656" s="226">
        <v>263.47278252000001</v>
      </c>
      <c r="AC656" s="226" t="s">
        <v>445</v>
      </c>
      <c r="AD656" s="226">
        <v>13.368211186</v>
      </c>
    </row>
    <row r="657" spans="1:30" x14ac:dyDescent="0.25">
      <c r="A657">
        <v>65576</v>
      </c>
      <c r="B657">
        <v>20026000</v>
      </c>
      <c r="C657">
        <v>9221179</v>
      </c>
      <c r="D657">
        <v>281192</v>
      </c>
      <c r="E657" t="s">
        <v>515</v>
      </c>
      <c r="F657">
        <v>34203085</v>
      </c>
      <c r="G657">
        <v>1.83</v>
      </c>
      <c r="H657">
        <v>57.312905222834395</v>
      </c>
      <c r="I657">
        <v>-22.874292663959729</v>
      </c>
      <c r="J657">
        <v>16.601520494268684</v>
      </c>
      <c r="K657">
        <v>-53.893115106022378</v>
      </c>
      <c r="L657">
        <v>51.077640417245114</v>
      </c>
      <c r="M657">
        <v>133.54750061035156</v>
      </c>
      <c r="N657">
        <v>0.87311249869210372</v>
      </c>
      <c r="O657">
        <v>0.9329846751933194</v>
      </c>
      <c r="P657">
        <v>0.81460058099947985</v>
      </c>
      <c r="Q657">
        <v>0.84966874803815551</v>
      </c>
      <c r="R657">
        <v>0.96533690096206171</v>
      </c>
      <c r="S657">
        <v>0.82021659607546793</v>
      </c>
      <c r="T657">
        <v>0.81460058099947985</v>
      </c>
      <c r="U657">
        <v>0.82021659607546793</v>
      </c>
      <c r="V657">
        <v>406.790663</v>
      </c>
      <c r="W657">
        <v>255.106009</v>
      </c>
      <c r="X657">
        <v>262.000766</v>
      </c>
      <c r="Y657">
        <v>74463.375599999999</v>
      </c>
      <c r="Z657" s="226">
        <v>3.0685024102999998</v>
      </c>
      <c r="AA657" s="226">
        <v>2.6258762724000002</v>
      </c>
      <c r="AB657" s="226" t="s">
        <v>444</v>
      </c>
      <c r="AC657" s="226" t="s">
        <v>445</v>
      </c>
      <c r="AD657" s="226">
        <v>2.9601714576</v>
      </c>
    </row>
    <row r="658" spans="1:30" x14ac:dyDescent="0.25">
      <c r="A658">
        <v>75991</v>
      </c>
      <c r="B658">
        <v>20028000</v>
      </c>
      <c r="C658">
        <v>9221163</v>
      </c>
      <c r="D658">
        <v>281202</v>
      </c>
      <c r="E658" t="s">
        <v>512</v>
      </c>
      <c r="F658">
        <v>34203085</v>
      </c>
      <c r="G658">
        <v>1.83</v>
      </c>
      <c r="H658">
        <v>74.431275085414825</v>
      </c>
      <c r="I658">
        <v>-28.747162266877158</v>
      </c>
      <c r="J658">
        <v>20.065243871636536</v>
      </c>
      <c r="K658">
        <v>-71.191391695622983</v>
      </c>
      <c r="L658">
        <v>66.701949374084307</v>
      </c>
      <c r="M658">
        <v>157.46249389648438</v>
      </c>
      <c r="N658">
        <v>0.81230456542968754</v>
      </c>
      <c r="O658">
        <v>0.9329846751933194</v>
      </c>
      <c r="P658">
        <v>0.75786771113546747</v>
      </c>
      <c r="Q658">
        <v>0.76922729492187503</v>
      </c>
      <c r="R658">
        <v>0.96533690096206171</v>
      </c>
      <c r="S658">
        <v>0.74256349301531266</v>
      </c>
      <c r="T658">
        <v>0.75786771113546747</v>
      </c>
      <c r="U658">
        <v>0.74256349301531266</v>
      </c>
      <c r="V658">
        <v>406.790663</v>
      </c>
      <c r="W658">
        <v>255.106009</v>
      </c>
      <c r="X658">
        <v>262.000766</v>
      </c>
      <c r="Y658">
        <v>74463.375599999999</v>
      </c>
      <c r="Z658" s="226">
        <v>1.8985150952000001</v>
      </c>
      <c r="AA658" s="226">
        <v>1.5975184076</v>
      </c>
      <c r="AB658" s="226" t="s">
        <v>444</v>
      </c>
      <c r="AC658" s="226" t="s">
        <v>445</v>
      </c>
      <c r="AD658" s="226">
        <v>1.7891282374999999</v>
      </c>
    </row>
    <row r="659" spans="1:30" x14ac:dyDescent="0.25">
      <c r="A659">
        <v>75992</v>
      </c>
      <c r="B659">
        <v>20028000</v>
      </c>
      <c r="C659">
        <v>9221188</v>
      </c>
      <c r="D659">
        <v>281203</v>
      </c>
      <c r="E659" t="s">
        <v>518</v>
      </c>
      <c r="F659">
        <v>34203085</v>
      </c>
      <c r="G659">
        <v>1.83</v>
      </c>
      <c r="H659">
        <v>7.2055733162491968</v>
      </c>
      <c r="I659">
        <v>6.0045822233915347</v>
      </c>
      <c r="J659">
        <v>2.36982913864427</v>
      </c>
      <c r="K659">
        <v>-2.7888920157338566</v>
      </c>
      <c r="L659">
        <v>7.783261901180988</v>
      </c>
      <c r="M659">
        <v>34.474998474121094</v>
      </c>
      <c r="N659">
        <v>0.98877083460489912</v>
      </c>
      <c r="O659">
        <v>0.9329846751933194</v>
      </c>
      <c r="P659">
        <v>0.92250803596447917</v>
      </c>
      <c r="Q659">
        <v>0.98970659838782415</v>
      </c>
      <c r="R659">
        <v>0.96533690096206171</v>
      </c>
      <c r="S659">
        <v>0.95540030054940595</v>
      </c>
      <c r="T659">
        <v>0.92250803596447917</v>
      </c>
      <c r="U659">
        <v>0.95540030054940595</v>
      </c>
      <c r="V659">
        <v>406.790663</v>
      </c>
      <c r="W659">
        <v>255.106009</v>
      </c>
      <c r="X659">
        <v>262.000766</v>
      </c>
      <c r="Y659">
        <v>74463.375599999999</v>
      </c>
      <c r="Z659" s="226">
        <v>29.236338737000001</v>
      </c>
      <c r="AA659" s="226">
        <v>31.66046059</v>
      </c>
      <c r="AB659" s="226">
        <v>38.192958738999998</v>
      </c>
      <c r="AC659" s="226" t="s">
        <v>445</v>
      </c>
      <c r="AD659" s="226">
        <v>85.664456959999995</v>
      </c>
    </row>
    <row r="660" spans="1:30" x14ac:dyDescent="0.25">
      <c r="A660">
        <v>75993</v>
      </c>
      <c r="B660">
        <v>20028000</v>
      </c>
      <c r="C660">
        <v>9221162</v>
      </c>
      <c r="D660">
        <v>281201</v>
      </c>
      <c r="E660" t="s">
        <v>514</v>
      </c>
      <c r="F660">
        <v>34203085</v>
      </c>
      <c r="G660">
        <v>1.83</v>
      </c>
      <c r="H660">
        <v>82.877606400969242</v>
      </c>
      <c r="I660">
        <v>-36.382219416296046</v>
      </c>
      <c r="J660">
        <v>16.834665484612245</v>
      </c>
      <c r="K660">
        <v>-78.724924502676032</v>
      </c>
      <c r="L660">
        <v>75.875029752916774</v>
      </c>
      <c r="M660">
        <v>148.04998779296875</v>
      </c>
      <c r="N660">
        <v>0.84203574044363827</v>
      </c>
      <c r="O660">
        <v>0.9329846751933194</v>
      </c>
      <c r="P660">
        <v>0.7856064417989741</v>
      </c>
      <c r="Q660">
        <v>0.80305361066545755</v>
      </c>
      <c r="R660">
        <v>0.96533690096206171</v>
      </c>
      <c r="S660">
        <v>0.77521728382618682</v>
      </c>
      <c r="T660">
        <v>0.7856064417989741</v>
      </c>
      <c r="U660">
        <v>0.77521728382618682</v>
      </c>
      <c r="V660">
        <v>406.790663</v>
      </c>
      <c r="W660">
        <v>255.106009</v>
      </c>
      <c r="X660">
        <v>262.000766</v>
      </c>
      <c r="Y660">
        <v>74463.375599999999</v>
      </c>
      <c r="Z660" s="226">
        <v>1.6413554586000001</v>
      </c>
      <c r="AA660" s="226">
        <v>1.4181794421</v>
      </c>
      <c r="AB660" s="226" t="s">
        <v>444</v>
      </c>
      <c r="AC660" s="226" t="s">
        <v>445</v>
      </c>
      <c r="AD660" s="226">
        <v>1.6145403228999999</v>
      </c>
    </row>
    <row r="661" spans="1:30" x14ac:dyDescent="0.25">
      <c r="A661">
        <v>75994</v>
      </c>
      <c r="B661">
        <v>20028000</v>
      </c>
      <c r="C661">
        <v>9221203</v>
      </c>
      <c r="D661">
        <v>281204</v>
      </c>
      <c r="E661" t="s">
        <v>517</v>
      </c>
      <c r="F661">
        <v>34203085</v>
      </c>
      <c r="G661">
        <v>1.83</v>
      </c>
      <c r="H661">
        <v>14.20713567270059</v>
      </c>
      <c r="I661">
        <v>1.2576525620513817</v>
      </c>
      <c r="J661">
        <v>10.281728604576308</v>
      </c>
      <c r="K661">
        <v>-13.624940564243277</v>
      </c>
      <c r="L661">
        <v>14.295390374648276</v>
      </c>
      <c r="M661">
        <v>64.709999084472656</v>
      </c>
      <c r="N661">
        <v>0.96357500076293945</v>
      </c>
      <c r="O661">
        <v>0.9329846751933194</v>
      </c>
      <c r="P661">
        <v>0.89900070911121355</v>
      </c>
      <c r="Q661">
        <v>0.96661041736602782</v>
      </c>
      <c r="R661">
        <v>0.96533690096206171</v>
      </c>
      <c r="S661">
        <v>0.9331047047377663</v>
      </c>
      <c r="T661">
        <v>0.89900070911121355</v>
      </c>
      <c r="U661">
        <v>0.9331047047377663</v>
      </c>
      <c r="V661">
        <v>406.790663</v>
      </c>
      <c r="W661">
        <v>255.106009</v>
      </c>
      <c r="X661">
        <v>262.000766</v>
      </c>
      <c r="Y661">
        <v>74463.375599999999</v>
      </c>
      <c r="Z661" s="226">
        <v>15.042967487</v>
      </c>
      <c r="AA661" s="226">
        <v>15.142626373000001</v>
      </c>
      <c r="AB661" s="226">
        <v>181.35599393999999</v>
      </c>
      <c r="AC661" s="226" t="s">
        <v>445</v>
      </c>
      <c r="AD661" s="226">
        <v>16.287332249999999</v>
      </c>
    </row>
    <row r="662" spans="1:30" x14ac:dyDescent="0.25">
      <c r="A662">
        <v>84383</v>
      </c>
      <c r="B662">
        <v>20030000</v>
      </c>
      <c r="C662">
        <v>9221170</v>
      </c>
      <c r="D662">
        <v>281212</v>
      </c>
      <c r="E662" t="s">
        <v>513</v>
      </c>
      <c r="F662">
        <v>34203085</v>
      </c>
      <c r="G662">
        <v>1.83</v>
      </c>
      <c r="H662">
        <v>44.801194793534762</v>
      </c>
      <c r="I662">
        <v>-22.505886586272204</v>
      </c>
      <c r="J662">
        <v>7.7372475623278412</v>
      </c>
      <c r="K662">
        <v>-42.061482587009252</v>
      </c>
      <c r="L662">
        <v>41.478377383294116</v>
      </c>
      <c r="M662">
        <v>143.04750061035156</v>
      </c>
      <c r="N662">
        <v>0.85275535583496087</v>
      </c>
      <c r="O662">
        <v>0.9329846751933194</v>
      </c>
      <c r="P662">
        <v>0.79560767868304449</v>
      </c>
      <c r="Q662">
        <v>0.81913303375244129</v>
      </c>
      <c r="R662">
        <v>0.96533690096206171</v>
      </c>
      <c r="S662">
        <v>0.79073934427823356</v>
      </c>
      <c r="T662">
        <v>0.79560767868304449</v>
      </c>
      <c r="U662">
        <v>0.79073934427823356</v>
      </c>
      <c r="V662">
        <v>406.790663</v>
      </c>
      <c r="W662">
        <v>255.106009</v>
      </c>
      <c r="X662">
        <v>262.000766</v>
      </c>
      <c r="Y662">
        <v>74463.375599999999</v>
      </c>
      <c r="Z662" s="226">
        <v>3.8932555332000001</v>
      </c>
      <c r="AA662" s="226">
        <v>3.5303322952</v>
      </c>
      <c r="AB662" s="226" t="s">
        <v>444</v>
      </c>
      <c r="AC662" s="226" t="s">
        <v>445</v>
      </c>
      <c r="AD662" s="226">
        <v>3.9558362765999999</v>
      </c>
    </row>
    <row r="663" spans="1:30" x14ac:dyDescent="0.25">
      <c r="A663">
        <v>84384</v>
      </c>
      <c r="B663">
        <v>20030000</v>
      </c>
      <c r="C663">
        <v>9221163</v>
      </c>
      <c r="D663">
        <v>281211</v>
      </c>
      <c r="E663" t="s">
        <v>512</v>
      </c>
      <c r="F663">
        <v>34203085</v>
      </c>
      <c r="G663">
        <v>1.83</v>
      </c>
      <c r="H663">
        <v>74.664121167825698</v>
      </c>
      <c r="I663">
        <v>-35.218793467210048</v>
      </c>
      <c r="J663">
        <v>14.028070396538382</v>
      </c>
      <c r="K663">
        <v>-71.607990853802335</v>
      </c>
      <c r="L663">
        <v>68.732265148023714</v>
      </c>
      <c r="M663">
        <v>157.46249389648438</v>
      </c>
      <c r="N663">
        <v>0.81230456542968754</v>
      </c>
      <c r="O663">
        <v>0.9329846751933194</v>
      </c>
      <c r="P663">
        <v>0.75786771113546747</v>
      </c>
      <c r="Q663">
        <v>0.76922729492187503</v>
      </c>
      <c r="R663">
        <v>0.96533690096206171</v>
      </c>
      <c r="S663">
        <v>0.74256349301531266</v>
      </c>
      <c r="T663">
        <v>0.75786771113546747</v>
      </c>
      <c r="U663">
        <v>0.74256349301531266</v>
      </c>
      <c r="V663">
        <v>406.790663</v>
      </c>
      <c r="W663">
        <v>255.106009</v>
      </c>
      <c r="X663">
        <v>262.000766</v>
      </c>
      <c r="Y663">
        <v>74463.375599999999</v>
      </c>
      <c r="Z663" s="226">
        <v>1.8128944494999999</v>
      </c>
      <c r="AA663" s="226">
        <v>1.5894178370000001</v>
      </c>
      <c r="AB663" s="226" t="s">
        <v>444</v>
      </c>
      <c r="AC663" s="226" t="s">
        <v>445</v>
      </c>
      <c r="AD663" s="226">
        <v>1.7729017177999999</v>
      </c>
    </row>
    <row r="664" spans="1:30" x14ac:dyDescent="0.25">
      <c r="A664">
        <v>84385</v>
      </c>
      <c r="B664">
        <v>20030000</v>
      </c>
      <c r="C664">
        <v>9221161</v>
      </c>
      <c r="D664">
        <v>281209</v>
      </c>
      <c r="E664" t="s">
        <v>516</v>
      </c>
      <c r="F664">
        <v>34203085</v>
      </c>
      <c r="G664">
        <v>1.83</v>
      </c>
      <c r="H664">
        <v>81.057707101141773</v>
      </c>
      <c r="I664">
        <v>-22.908161396549094</v>
      </c>
      <c r="J664">
        <v>28.833880731387744</v>
      </c>
      <c r="K664">
        <v>-76.850880170563087</v>
      </c>
      <c r="L664">
        <v>71.170121852905638</v>
      </c>
      <c r="M664">
        <v>118.56999969482422</v>
      </c>
      <c r="N664">
        <v>0.90319736882259993</v>
      </c>
      <c r="O664">
        <v>0.9329846751933194</v>
      </c>
      <c r="P664">
        <v>0.84266930378641414</v>
      </c>
      <c r="Q664">
        <v>0.89511579011615949</v>
      </c>
      <c r="R664">
        <v>0.96533690096206171</v>
      </c>
      <c r="S664">
        <v>0.86408830283294069</v>
      </c>
      <c r="T664">
        <v>0.84266930378641414</v>
      </c>
      <c r="U664">
        <v>0.86408830283294069</v>
      </c>
      <c r="V664">
        <v>406.790663</v>
      </c>
      <c r="W664">
        <v>255.106009</v>
      </c>
      <c r="X664">
        <v>262.000766</v>
      </c>
      <c r="Y664">
        <v>74463.375599999999</v>
      </c>
      <c r="Z664" s="226">
        <v>2.0205091321999999</v>
      </c>
      <c r="AA664" s="226">
        <v>1.6520612374000001</v>
      </c>
      <c r="AB664" s="226" t="s">
        <v>444</v>
      </c>
      <c r="AC664" s="226" t="s">
        <v>445</v>
      </c>
      <c r="AD664" s="226">
        <v>1.8728363629</v>
      </c>
    </row>
    <row r="665" spans="1:30" x14ac:dyDescent="0.25">
      <c r="A665">
        <v>84386</v>
      </c>
      <c r="B665">
        <v>20030000</v>
      </c>
      <c r="C665">
        <v>9221162</v>
      </c>
      <c r="D665">
        <v>281210</v>
      </c>
      <c r="E665" t="s">
        <v>514</v>
      </c>
      <c r="F665">
        <v>34203085</v>
      </c>
      <c r="G665">
        <v>1.83</v>
      </c>
      <c r="H665">
        <v>83.110679830547141</v>
      </c>
      <c r="I665">
        <v>-42.855371161694634</v>
      </c>
      <c r="J665">
        <v>10.79726466234705</v>
      </c>
      <c r="K665">
        <v>-79.140003115789696</v>
      </c>
      <c r="L665">
        <v>78.273177597970417</v>
      </c>
      <c r="M665">
        <v>148.04998779296875</v>
      </c>
      <c r="N665">
        <v>0.84203574044363827</v>
      </c>
      <c r="O665">
        <v>0.9329846751933194</v>
      </c>
      <c r="P665">
        <v>0.7856064417989741</v>
      </c>
      <c r="Q665">
        <v>0.80305361066545755</v>
      </c>
      <c r="R665">
        <v>0.96533690096206171</v>
      </c>
      <c r="S665">
        <v>0.77521728382618682</v>
      </c>
      <c r="T665">
        <v>0.7856064417989741</v>
      </c>
      <c r="U665">
        <v>0.77521728382618682</v>
      </c>
      <c r="V665">
        <v>406.790663</v>
      </c>
      <c r="W665">
        <v>255.106009</v>
      </c>
      <c r="X665">
        <v>262.000766</v>
      </c>
      <c r="Y665">
        <v>74463.375599999999</v>
      </c>
      <c r="Z665" s="226">
        <v>1.5604291298999999</v>
      </c>
      <c r="AA665" s="226">
        <v>1.4113979625999999</v>
      </c>
      <c r="AB665" s="226" t="s">
        <v>444</v>
      </c>
      <c r="AC665" s="226" t="s">
        <v>445</v>
      </c>
      <c r="AD665" s="226">
        <v>1.6008274124999999</v>
      </c>
    </row>
    <row r="666" spans="1:30" x14ac:dyDescent="0.25">
      <c r="A666">
        <v>92775</v>
      </c>
      <c r="B666">
        <v>20031000</v>
      </c>
      <c r="C666">
        <v>9221170</v>
      </c>
      <c r="D666">
        <v>281222</v>
      </c>
      <c r="E666" t="s">
        <v>513</v>
      </c>
      <c r="F666">
        <v>34203085</v>
      </c>
      <c r="G666">
        <v>1.83</v>
      </c>
      <c r="H666">
        <v>38.793832216880453</v>
      </c>
      <c r="I666">
        <v>-28.563263725251442</v>
      </c>
      <c r="J666">
        <v>-2.9675417876781509</v>
      </c>
      <c r="K666">
        <v>-35.622435016798761</v>
      </c>
      <c r="L666">
        <v>40.359868547788459</v>
      </c>
      <c r="M666">
        <v>143.04750061035156</v>
      </c>
      <c r="N666">
        <v>0.85275535583496087</v>
      </c>
      <c r="O666">
        <v>0.9329846751933194</v>
      </c>
      <c r="P666">
        <v>0.79560767868304449</v>
      </c>
      <c r="Q666">
        <v>0.81913303375244129</v>
      </c>
      <c r="R666">
        <v>0.96533690096206171</v>
      </c>
      <c r="S666">
        <v>0.79073934427823356</v>
      </c>
      <c r="T666">
        <v>0.79560767868304449</v>
      </c>
      <c r="U666">
        <v>0.79073934427823356</v>
      </c>
      <c r="V666">
        <v>406.790663</v>
      </c>
      <c r="W666">
        <v>255.106009</v>
      </c>
      <c r="X666">
        <v>262.000766</v>
      </c>
      <c r="Y666">
        <v>74463.375599999999</v>
      </c>
      <c r="Z666" s="226">
        <v>4.0288642391999998</v>
      </c>
      <c r="AA666" s="226">
        <v>4.2318703268000002</v>
      </c>
      <c r="AB666" s="226" t="s">
        <v>444</v>
      </c>
      <c r="AC666" s="226">
        <v>69.243264009000001</v>
      </c>
      <c r="AD666" s="226">
        <v>4.8516443682999997</v>
      </c>
    </row>
    <row r="667" spans="1:30" x14ac:dyDescent="0.25">
      <c r="A667">
        <v>92776</v>
      </c>
      <c r="B667">
        <v>20031000</v>
      </c>
      <c r="C667">
        <v>9221163</v>
      </c>
      <c r="D667">
        <v>281221</v>
      </c>
      <c r="E667" t="s">
        <v>512</v>
      </c>
      <c r="F667">
        <v>34203085</v>
      </c>
      <c r="G667">
        <v>1.83</v>
      </c>
      <c r="H667">
        <v>68.672561395091051</v>
      </c>
      <c r="I667">
        <v>-41.37325518605941</v>
      </c>
      <c r="J667">
        <v>3.3074750282443004</v>
      </c>
      <c r="K667">
        <v>-65.071856792187049</v>
      </c>
      <c r="L667">
        <v>67.080095763201996</v>
      </c>
      <c r="M667">
        <v>157.46249389648438</v>
      </c>
      <c r="N667">
        <v>0.81230456542968754</v>
      </c>
      <c r="O667">
        <v>0.9329846751933194</v>
      </c>
      <c r="P667">
        <v>0.75786771113546747</v>
      </c>
      <c r="Q667">
        <v>0.76922729492187503</v>
      </c>
      <c r="R667">
        <v>0.96533690096206171</v>
      </c>
      <c r="S667">
        <v>0.74256349301531266</v>
      </c>
      <c r="T667">
        <v>0.75786771113546747</v>
      </c>
      <c r="U667">
        <v>0.74256349301531266</v>
      </c>
      <c r="V667">
        <v>406.790663</v>
      </c>
      <c r="W667">
        <v>255.106009</v>
      </c>
      <c r="X667">
        <v>262.000766</v>
      </c>
      <c r="Y667">
        <v>74463.375599999999</v>
      </c>
      <c r="Z667" s="226">
        <v>1.882175479</v>
      </c>
      <c r="AA667" s="226">
        <v>1.8153399728999999</v>
      </c>
      <c r="AB667" s="226" t="s">
        <v>444</v>
      </c>
      <c r="AC667" s="226" t="s">
        <v>445</v>
      </c>
      <c r="AD667" s="226">
        <v>2.0514254645999999</v>
      </c>
    </row>
    <row r="668" spans="1:30" x14ac:dyDescent="0.25">
      <c r="A668">
        <v>92777</v>
      </c>
      <c r="B668">
        <v>20031000</v>
      </c>
      <c r="C668">
        <v>9221161</v>
      </c>
      <c r="D668">
        <v>281219</v>
      </c>
      <c r="E668" t="s">
        <v>516</v>
      </c>
      <c r="F668">
        <v>34203085</v>
      </c>
      <c r="G668">
        <v>1.83</v>
      </c>
      <c r="H668">
        <v>75.047148101338678</v>
      </c>
      <c r="I668">
        <v>-29.088784829471628</v>
      </c>
      <c r="J668">
        <v>18.132291945833082</v>
      </c>
      <c r="K668">
        <v>-70.288590708278591</v>
      </c>
      <c r="L668">
        <v>67.830137886719541</v>
      </c>
      <c r="M668">
        <v>118.56999969482422</v>
      </c>
      <c r="N668">
        <v>0.90319736882259993</v>
      </c>
      <c r="O668">
        <v>0.9329846751933194</v>
      </c>
      <c r="P668">
        <v>0.84266930378641414</v>
      </c>
      <c r="Q668">
        <v>0.89511579011615949</v>
      </c>
      <c r="R668">
        <v>0.96533690096206171</v>
      </c>
      <c r="S668">
        <v>0.86408830283294069</v>
      </c>
      <c r="T668">
        <v>0.84266930378641414</v>
      </c>
      <c r="U668">
        <v>0.86408830283294069</v>
      </c>
      <c r="V668">
        <v>406.790663</v>
      </c>
      <c r="W668">
        <v>255.106009</v>
      </c>
      <c r="X668">
        <v>262.000766</v>
      </c>
      <c r="Y668">
        <v>74463.375599999999</v>
      </c>
      <c r="Z668" s="226">
        <v>2.1692402476999999</v>
      </c>
      <c r="AA668" s="226">
        <v>1.8644659848</v>
      </c>
      <c r="AB668" s="226" t="s">
        <v>444</v>
      </c>
      <c r="AC668" s="226" t="s">
        <v>445</v>
      </c>
      <c r="AD668" s="226">
        <v>2.1410503589999998</v>
      </c>
    </row>
    <row r="669" spans="1:30" x14ac:dyDescent="0.25">
      <c r="A669">
        <v>92778</v>
      </c>
      <c r="B669">
        <v>20031000</v>
      </c>
      <c r="C669">
        <v>9221162</v>
      </c>
      <c r="D669">
        <v>281220</v>
      </c>
      <c r="E669" t="s">
        <v>514</v>
      </c>
      <c r="F669">
        <v>34203085</v>
      </c>
      <c r="G669">
        <v>1.83</v>
      </c>
      <c r="H669">
        <v>77.1144492610388</v>
      </c>
      <c r="I669">
        <v>-49.002865389563155</v>
      </c>
      <c r="J669">
        <v>8.1340221110062394E-2</v>
      </c>
      <c r="K669">
        <v>-72.610836414871855</v>
      </c>
      <c r="L669">
        <v>77.074953356490937</v>
      </c>
      <c r="M669">
        <v>148.04998779296875</v>
      </c>
      <c r="N669">
        <v>0.84203574044363827</v>
      </c>
      <c r="O669">
        <v>0.9329846751933194</v>
      </c>
      <c r="P669">
        <v>0.7856064417989741</v>
      </c>
      <c r="Q669">
        <v>0.80305361066545755</v>
      </c>
      <c r="R669">
        <v>0.96533690096206171</v>
      </c>
      <c r="S669">
        <v>0.77521728382618682</v>
      </c>
      <c r="T669">
        <v>0.7856064417989741</v>
      </c>
      <c r="U669">
        <v>0.77521728382618682</v>
      </c>
      <c r="V669">
        <v>406.790663</v>
      </c>
      <c r="W669">
        <v>255.106009</v>
      </c>
      <c r="X669">
        <v>262.000766</v>
      </c>
      <c r="Y669">
        <v>74463.375599999999</v>
      </c>
      <c r="Z669" s="226">
        <v>1.6002341264</v>
      </c>
      <c r="AA669" s="226">
        <v>1.5989023578999999</v>
      </c>
      <c r="AB669" s="226" t="s">
        <v>444</v>
      </c>
      <c r="AC669" s="226" t="s">
        <v>445</v>
      </c>
      <c r="AD669" s="226">
        <v>1.8346938237999999</v>
      </c>
    </row>
    <row r="670" spans="1:30" x14ac:dyDescent="0.25">
      <c r="A670">
        <v>102251</v>
      </c>
      <c r="B670">
        <v>20032000</v>
      </c>
      <c r="C670">
        <v>9221203</v>
      </c>
      <c r="D670">
        <v>281233</v>
      </c>
      <c r="E670" t="s">
        <v>517</v>
      </c>
      <c r="F670">
        <v>34203085</v>
      </c>
      <c r="G670">
        <v>1.83</v>
      </c>
      <c r="H670">
        <v>14.883259680246963</v>
      </c>
      <c r="I670">
        <v>-10.010886925062739</v>
      </c>
      <c r="J670">
        <v>0.8056491025105974</v>
      </c>
      <c r="K670">
        <v>-13.39342199734557</v>
      </c>
      <c r="L670">
        <v>14.501026182373492</v>
      </c>
      <c r="M670">
        <v>64.709999084472656</v>
      </c>
      <c r="N670">
        <v>0.96357500076293945</v>
      </c>
      <c r="O670">
        <v>0.9329846751933194</v>
      </c>
      <c r="P670">
        <v>0.89900070911121355</v>
      </c>
      <c r="Q670">
        <v>0.96661041736602782</v>
      </c>
      <c r="R670">
        <v>0.96533690096206171</v>
      </c>
      <c r="S670">
        <v>0.9331047047377663</v>
      </c>
      <c r="T670">
        <v>0.89900070911121355</v>
      </c>
      <c r="U670">
        <v>0.9331047047377663</v>
      </c>
      <c r="V670">
        <v>406.790663</v>
      </c>
      <c r="W670">
        <v>255.106009</v>
      </c>
      <c r="X670">
        <v>262.000766</v>
      </c>
      <c r="Y670">
        <v>74463.375599999999</v>
      </c>
      <c r="Z670" s="226">
        <v>14.815465754</v>
      </c>
      <c r="AA670" s="226">
        <v>14.409291238</v>
      </c>
      <c r="AB670" s="226" t="s">
        <v>444</v>
      </c>
      <c r="AC670" s="226" t="s">
        <v>445</v>
      </c>
      <c r="AD670" s="226">
        <v>16.586160913000001</v>
      </c>
    </row>
    <row r="671" spans="1:30" x14ac:dyDescent="0.25">
      <c r="A671">
        <v>102252</v>
      </c>
      <c r="B671">
        <v>20032000</v>
      </c>
      <c r="C671">
        <v>9221188</v>
      </c>
      <c r="D671">
        <v>281232</v>
      </c>
      <c r="E671" t="s">
        <v>518</v>
      </c>
      <c r="F671">
        <v>34203085</v>
      </c>
      <c r="G671">
        <v>1.83</v>
      </c>
      <c r="H671">
        <v>3.0465383265175427</v>
      </c>
      <c r="I671">
        <v>-2.5526045603719352</v>
      </c>
      <c r="J671">
        <v>-2.2710905281116522</v>
      </c>
      <c r="K671">
        <v>-5.2687270227894061</v>
      </c>
      <c r="L671">
        <v>4.6376904858053738</v>
      </c>
      <c r="M671">
        <v>34.474998474121094</v>
      </c>
      <c r="N671">
        <v>0.98877083460489912</v>
      </c>
      <c r="O671">
        <v>0.9329846751933194</v>
      </c>
      <c r="P671">
        <v>0.92250803596447917</v>
      </c>
      <c r="Q671">
        <v>0.98970659838782415</v>
      </c>
      <c r="R671">
        <v>0.96533690096206171</v>
      </c>
      <c r="S671">
        <v>0.95540030054940595</v>
      </c>
      <c r="T671">
        <v>0.92250803596447917</v>
      </c>
      <c r="U671">
        <v>0.95540030054940595</v>
      </c>
      <c r="V671">
        <v>406.790663</v>
      </c>
      <c r="W671">
        <v>255.106009</v>
      </c>
      <c r="X671">
        <v>262.000766</v>
      </c>
      <c r="Y671">
        <v>74463.375599999999</v>
      </c>
      <c r="Z671" s="226">
        <v>49.744512606999997</v>
      </c>
      <c r="AA671" s="226">
        <v>76.247458624000004</v>
      </c>
      <c r="AB671" s="226" t="s">
        <v>444</v>
      </c>
      <c r="AC671" s="226">
        <v>105.42368020000001</v>
      </c>
      <c r="AD671" s="226">
        <v>44.874043391999997</v>
      </c>
    </row>
    <row r="672" spans="1:30" x14ac:dyDescent="0.25">
      <c r="A672">
        <v>102253</v>
      </c>
      <c r="B672">
        <v>20032000</v>
      </c>
      <c r="C672">
        <v>9221179</v>
      </c>
      <c r="D672">
        <v>281231</v>
      </c>
      <c r="E672" t="s">
        <v>515</v>
      </c>
      <c r="F672">
        <v>34203085</v>
      </c>
      <c r="G672">
        <v>1.83</v>
      </c>
      <c r="H672">
        <v>55.625557205437168</v>
      </c>
      <c r="I672">
        <v>-33.752157585826723</v>
      </c>
      <c r="J672">
        <v>5.1432213334069168</v>
      </c>
      <c r="K672">
        <v>-50.893666279840694</v>
      </c>
      <c r="L672">
        <v>53.241850956855075</v>
      </c>
      <c r="M672">
        <v>133.54750061035156</v>
      </c>
      <c r="N672">
        <v>0.87311249869210372</v>
      </c>
      <c r="O672">
        <v>0.9329846751933194</v>
      </c>
      <c r="P672">
        <v>0.81460058099947985</v>
      </c>
      <c r="Q672">
        <v>0.84966874803815551</v>
      </c>
      <c r="R672">
        <v>0.96533690096206171</v>
      </c>
      <c r="S672">
        <v>0.82021659607546793</v>
      </c>
      <c r="T672">
        <v>0.81460058099947985</v>
      </c>
      <c r="U672">
        <v>0.82021659607546793</v>
      </c>
      <c r="V672">
        <v>406.790663</v>
      </c>
      <c r="W672">
        <v>255.106009</v>
      </c>
      <c r="X672">
        <v>262.000766</v>
      </c>
      <c r="Y672">
        <v>74463.375599999999</v>
      </c>
      <c r="Z672" s="226">
        <v>2.9031231900000001</v>
      </c>
      <c r="AA672" s="226">
        <v>2.7358637574000002</v>
      </c>
      <c r="AB672" s="226" t="s">
        <v>444</v>
      </c>
      <c r="AC672" s="226" t="s">
        <v>445</v>
      </c>
      <c r="AD672" s="226">
        <v>3.1935665438999998</v>
      </c>
    </row>
    <row r="673" spans="1:30" x14ac:dyDescent="0.25">
      <c r="A673">
        <v>102254</v>
      </c>
      <c r="B673">
        <v>20032000</v>
      </c>
      <c r="C673">
        <v>9221173</v>
      </c>
      <c r="D673">
        <v>281230</v>
      </c>
      <c r="E673" t="s">
        <v>513</v>
      </c>
      <c r="F673">
        <v>34203085</v>
      </c>
      <c r="G673">
        <v>1.83</v>
      </c>
      <c r="H673">
        <v>52.952627768219223</v>
      </c>
      <c r="I673">
        <v>-31.675964948876548</v>
      </c>
      <c r="J673">
        <v>5.4800417605077216</v>
      </c>
      <c r="K673">
        <v>-48.491595763594049</v>
      </c>
      <c r="L673">
        <v>50.439775553572758</v>
      </c>
      <c r="M673">
        <v>148.28250122070313</v>
      </c>
      <c r="N673">
        <v>0.84153749738420758</v>
      </c>
      <c r="O673">
        <v>0.9329846751933194</v>
      </c>
      <c r="P673">
        <v>0.78514158866000383</v>
      </c>
      <c r="Q673">
        <v>0.80230624607631129</v>
      </c>
      <c r="R673">
        <v>0.96533690096206171</v>
      </c>
      <c r="S673">
        <v>0.77449582520981164</v>
      </c>
      <c r="T673">
        <v>0.78514158866000383</v>
      </c>
      <c r="U673">
        <v>0.77449582520981164</v>
      </c>
      <c r="V673">
        <v>406.790663</v>
      </c>
      <c r="W673">
        <v>255.106009</v>
      </c>
      <c r="X673">
        <v>262.000766</v>
      </c>
      <c r="Y673">
        <v>74463.375599999999</v>
      </c>
      <c r="Z673" s="226">
        <v>2.97096012</v>
      </c>
      <c r="AA673" s="226">
        <v>2.7825193124999998</v>
      </c>
      <c r="AB673" s="226" t="s">
        <v>444</v>
      </c>
      <c r="AC673" s="226" t="s">
        <v>445</v>
      </c>
      <c r="AD673" s="226">
        <v>3.2421309179</v>
      </c>
    </row>
    <row r="674" spans="1:30" x14ac:dyDescent="0.25">
      <c r="A674">
        <v>102255</v>
      </c>
      <c r="B674">
        <v>20032000</v>
      </c>
      <c r="C674">
        <v>9221170</v>
      </c>
      <c r="D674">
        <v>281229</v>
      </c>
      <c r="E674" t="s">
        <v>513</v>
      </c>
      <c r="F674">
        <v>34203085</v>
      </c>
      <c r="G674">
        <v>1.83</v>
      </c>
      <c r="H674">
        <v>45.234582945030994</v>
      </c>
      <c r="I674">
        <v>-27.300757472377612</v>
      </c>
      <c r="J674">
        <v>4.3082355805854728</v>
      </c>
      <c r="K674">
        <v>-41.415406534193941</v>
      </c>
      <c r="L674">
        <v>43.245909945526392</v>
      </c>
      <c r="M674">
        <v>143.04750061035156</v>
      </c>
      <c r="N674">
        <v>0.85275535583496087</v>
      </c>
      <c r="O674">
        <v>0.9329846751933194</v>
      </c>
      <c r="P674">
        <v>0.79560767868304449</v>
      </c>
      <c r="Q674">
        <v>0.81913303375244129</v>
      </c>
      <c r="R674">
        <v>0.96533690096206171</v>
      </c>
      <c r="S674">
        <v>0.79073934427823356</v>
      </c>
      <c r="T674">
        <v>0.79560767868304449</v>
      </c>
      <c r="U674">
        <v>0.79073934427823356</v>
      </c>
      <c r="V674">
        <v>406.790663</v>
      </c>
      <c r="W674">
        <v>255.106009</v>
      </c>
      <c r="X674">
        <v>262.000766</v>
      </c>
      <c r="Y674">
        <v>74463.375599999999</v>
      </c>
      <c r="Z674" s="226">
        <v>3.6932600076000002</v>
      </c>
      <c r="AA674" s="226">
        <v>3.486927621</v>
      </c>
      <c r="AB674" s="226" t="s">
        <v>444</v>
      </c>
      <c r="AC674" s="226" t="s">
        <v>445</v>
      </c>
      <c r="AD674" s="226">
        <v>4.0331468091999998</v>
      </c>
    </row>
    <row r="675" spans="1:30" x14ac:dyDescent="0.25">
      <c r="A675">
        <v>110573</v>
      </c>
      <c r="B675">
        <v>20033000</v>
      </c>
      <c r="C675">
        <v>9221203</v>
      </c>
      <c r="D675">
        <v>281241</v>
      </c>
      <c r="E675" t="s">
        <v>517</v>
      </c>
      <c r="F675">
        <v>34203085</v>
      </c>
      <c r="G675">
        <v>1.83</v>
      </c>
      <c r="H675">
        <v>15.842458159198332</v>
      </c>
      <c r="I675">
        <v>-11.360452256047148</v>
      </c>
      <c r="J675">
        <v>0.26023866020299491</v>
      </c>
      <c r="K675">
        <v>-14.356355373141559</v>
      </c>
      <c r="L675">
        <v>15.718425732907852</v>
      </c>
      <c r="M675">
        <v>64.709999084472656</v>
      </c>
      <c r="N675">
        <v>0.96357500076293945</v>
      </c>
      <c r="O675">
        <v>0.9329846751933194</v>
      </c>
      <c r="P675">
        <v>0.89900070911121355</v>
      </c>
      <c r="Q675">
        <v>0.96661041736602782</v>
      </c>
      <c r="R675">
        <v>0.96533690096206171</v>
      </c>
      <c r="S675">
        <v>0.9331047047377663</v>
      </c>
      <c r="T675">
        <v>0.89900070911121355</v>
      </c>
      <c r="U675">
        <v>0.9331047047377663</v>
      </c>
      <c r="V675">
        <v>406.790663</v>
      </c>
      <c r="W675">
        <v>255.106009</v>
      </c>
      <c r="X675">
        <v>262.000766</v>
      </c>
      <c r="Y675">
        <v>74463.375599999999</v>
      </c>
      <c r="Z675" s="226">
        <v>13.590550408</v>
      </c>
      <c r="AA675" s="226">
        <v>13.476319310999999</v>
      </c>
      <c r="AB675" s="226" t="s">
        <v>444</v>
      </c>
      <c r="AC675" s="226" t="s">
        <v>445</v>
      </c>
      <c r="AD675" s="226">
        <v>15.406592641</v>
      </c>
    </row>
    <row r="676" spans="1:30" x14ac:dyDescent="0.25">
      <c r="A676">
        <v>110574</v>
      </c>
      <c r="B676">
        <v>20033000</v>
      </c>
      <c r="C676">
        <v>9221188</v>
      </c>
      <c r="D676">
        <v>281240</v>
      </c>
      <c r="E676" t="s">
        <v>518</v>
      </c>
      <c r="F676">
        <v>34203085</v>
      </c>
      <c r="G676">
        <v>1.83</v>
      </c>
      <c r="H676">
        <v>4.0307525367424084</v>
      </c>
      <c r="I676">
        <v>-3.4898019667051443</v>
      </c>
      <c r="J676">
        <v>-2.8415177370183891</v>
      </c>
      <c r="K676">
        <v>-6.6440272227692736</v>
      </c>
      <c r="L676">
        <v>5.9966645839234864</v>
      </c>
      <c r="M676">
        <v>34.474998474121094</v>
      </c>
      <c r="N676">
        <v>0.98877083460489912</v>
      </c>
      <c r="O676">
        <v>0.9329846751933194</v>
      </c>
      <c r="P676">
        <v>0.92250803596447917</v>
      </c>
      <c r="Q676">
        <v>0.98970659838782415</v>
      </c>
      <c r="R676">
        <v>0.96533690096206171</v>
      </c>
      <c r="S676">
        <v>0.95540030054940595</v>
      </c>
      <c r="T676">
        <v>0.92250803596447917</v>
      </c>
      <c r="U676">
        <v>0.95540030054940595</v>
      </c>
      <c r="V676">
        <v>406.790663</v>
      </c>
      <c r="W676">
        <v>255.106009</v>
      </c>
      <c r="X676">
        <v>262.000766</v>
      </c>
      <c r="Y676">
        <v>74463.375599999999</v>
      </c>
      <c r="Z676" s="226">
        <v>38.244706792000002</v>
      </c>
      <c r="AA676" s="226">
        <v>57.385460576</v>
      </c>
      <c r="AB676" s="226" t="s">
        <v>444</v>
      </c>
      <c r="AC676" s="226">
        <v>84.059406426999999</v>
      </c>
      <c r="AD676" s="226">
        <v>35.378209173000002</v>
      </c>
    </row>
    <row r="677" spans="1:30" x14ac:dyDescent="0.25">
      <c r="A677">
        <v>110575</v>
      </c>
      <c r="B677">
        <v>20033000</v>
      </c>
      <c r="C677">
        <v>9221205</v>
      </c>
      <c r="D677">
        <v>281242</v>
      </c>
      <c r="E677" t="s">
        <v>519</v>
      </c>
      <c r="F677">
        <v>34203085</v>
      </c>
      <c r="G677">
        <v>1.83</v>
      </c>
      <c r="H677">
        <v>65.796747528577797</v>
      </c>
      <c r="I677">
        <v>-39.845469946871951</v>
      </c>
      <c r="J677">
        <v>4.2754330221609038</v>
      </c>
      <c r="K677">
        <v>-61.907586691806195</v>
      </c>
      <c r="L677">
        <v>63.767202087450435</v>
      </c>
      <c r="M677">
        <v>141.70500183105469</v>
      </c>
      <c r="N677">
        <v>0.85563213893345424</v>
      </c>
      <c r="O677">
        <v>0.9329846751933194</v>
      </c>
      <c r="P677">
        <v>0.79829167322779393</v>
      </c>
      <c r="Q677">
        <v>0.82344820840018129</v>
      </c>
      <c r="R677">
        <v>0.96533690096206171</v>
      </c>
      <c r="S677">
        <v>0.79490494159979297</v>
      </c>
      <c r="T677">
        <v>0.79829167322779393</v>
      </c>
      <c r="U677">
        <v>0.79490494159979297</v>
      </c>
      <c r="V677">
        <v>406.790663</v>
      </c>
      <c r="W677">
        <v>255.106009</v>
      </c>
      <c r="X677">
        <v>262.000766</v>
      </c>
      <c r="Y677">
        <v>74463.375599999999</v>
      </c>
      <c r="Z677" s="226">
        <v>2.1936324021</v>
      </c>
      <c r="AA677" s="226">
        <v>2.0951226378999999</v>
      </c>
      <c r="AB677" s="226" t="s">
        <v>444</v>
      </c>
      <c r="AC677" s="226" t="s">
        <v>445</v>
      </c>
      <c r="AD677" s="226">
        <v>2.3784717035999998</v>
      </c>
    </row>
    <row r="678" spans="1:30" x14ac:dyDescent="0.25">
      <c r="A678">
        <v>116867</v>
      </c>
      <c r="B678">
        <v>20034000</v>
      </c>
      <c r="C678">
        <v>9221188</v>
      </c>
      <c r="D678">
        <v>281247</v>
      </c>
      <c r="E678" t="s">
        <v>518</v>
      </c>
      <c r="F678">
        <v>34203085</v>
      </c>
      <c r="G678">
        <v>1.83</v>
      </c>
      <c r="H678">
        <v>3.3110995122452183</v>
      </c>
      <c r="I678">
        <v>3.4362604656349478</v>
      </c>
      <c r="J678">
        <v>-0.34813831465185946</v>
      </c>
      <c r="K678">
        <v>0.48903692555652301</v>
      </c>
      <c r="L678">
        <v>3.501429227920549</v>
      </c>
      <c r="M678">
        <v>34.474998474121094</v>
      </c>
      <c r="N678">
        <v>0.98877083460489912</v>
      </c>
      <c r="O678">
        <v>0.9329846751933194</v>
      </c>
      <c r="P678">
        <v>0.92250803596447917</v>
      </c>
      <c r="Q678">
        <v>0.98970659838782415</v>
      </c>
      <c r="R678">
        <v>0.96533690096206171</v>
      </c>
      <c r="S678">
        <v>0.95540030054940595</v>
      </c>
      <c r="T678">
        <v>0.92250803596447917</v>
      </c>
      <c r="U678">
        <v>0.95540030054940595</v>
      </c>
      <c r="V678">
        <v>406.790663</v>
      </c>
      <c r="W678">
        <v>255.106009</v>
      </c>
      <c r="X678">
        <v>262.000766</v>
      </c>
      <c r="Y678">
        <v>74463.375599999999</v>
      </c>
      <c r="Z678" s="226">
        <v>66.211794957999999</v>
      </c>
      <c r="AA678" s="226">
        <v>70.075285551999997</v>
      </c>
      <c r="AB678" s="226">
        <v>67.486468263999996</v>
      </c>
      <c r="AC678" s="226">
        <v>693.25800576999995</v>
      </c>
      <c r="AD678" s="226" t="s">
        <v>445</v>
      </c>
    </row>
    <row r="679" spans="1:30" x14ac:dyDescent="0.25">
      <c r="A679">
        <v>116868</v>
      </c>
      <c r="B679">
        <v>20034000</v>
      </c>
      <c r="C679">
        <v>9221203</v>
      </c>
      <c r="D679">
        <v>281248</v>
      </c>
      <c r="E679" t="s">
        <v>517</v>
      </c>
      <c r="F679">
        <v>34203085</v>
      </c>
      <c r="G679">
        <v>1.83</v>
      </c>
      <c r="H679">
        <v>11.492354919967637</v>
      </c>
      <c r="I679">
        <v>-1.3103958272806799</v>
      </c>
      <c r="J679">
        <v>6.3840680674383101</v>
      </c>
      <c r="K679">
        <v>-10.347285023948265</v>
      </c>
      <c r="L679">
        <v>9.9735450556975795</v>
      </c>
      <c r="M679">
        <v>64.709999084472656</v>
      </c>
      <c r="N679">
        <v>0.96357500076293945</v>
      </c>
      <c r="O679">
        <v>0.9329846751933194</v>
      </c>
      <c r="P679">
        <v>0.89900070911121355</v>
      </c>
      <c r="Q679">
        <v>0.96661041736602782</v>
      </c>
      <c r="R679">
        <v>0.96533690096206171</v>
      </c>
      <c r="S679">
        <v>0.9331047047377663</v>
      </c>
      <c r="T679">
        <v>0.89900070911121355</v>
      </c>
      <c r="U679">
        <v>0.9331047047377663</v>
      </c>
      <c r="V679">
        <v>406.790663</v>
      </c>
      <c r="W679">
        <v>255.106009</v>
      </c>
      <c r="X679">
        <v>262.000766</v>
      </c>
      <c r="Y679">
        <v>74463.375599999999</v>
      </c>
      <c r="Z679" s="226">
        <v>21.994881128999999</v>
      </c>
      <c r="AA679" s="226">
        <v>18.95591718</v>
      </c>
      <c r="AB679" s="226" t="s">
        <v>444</v>
      </c>
      <c r="AC679" s="226" t="s">
        <v>445</v>
      </c>
      <c r="AD679" s="226">
        <v>21.763350374000002</v>
      </c>
    </row>
    <row r="680" spans="1:30" x14ac:dyDescent="0.25">
      <c r="A680">
        <v>116869</v>
      </c>
      <c r="B680">
        <v>20034000</v>
      </c>
      <c r="C680">
        <v>9221205</v>
      </c>
      <c r="D680">
        <v>281249</v>
      </c>
      <c r="E680" t="s">
        <v>519</v>
      </c>
      <c r="F680">
        <v>34203085</v>
      </c>
      <c r="G680">
        <v>1.83</v>
      </c>
      <c r="H680">
        <v>61.455619629335764</v>
      </c>
      <c r="I680">
        <v>-29.779304808718052</v>
      </c>
      <c r="J680">
        <v>10.390286495657113</v>
      </c>
      <c r="K680">
        <v>-57.914623937116403</v>
      </c>
      <c r="L680">
        <v>56.975519472577027</v>
      </c>
      <c r="M680">
        <v>141.70500183105469</v>
      </c>
      <c r="N680">
        <v>0.85563213893345424</v>
      </c>
      <c r="O680">
        <v>0.9329846751933194</v>
      </c>
      <c r="P680">
        <v>0.79829167322779393</v>
      </c>
      <c r="Q680">
        <v>0.82344820840018129</v>
      </c>
      <c r="R680">
        <v>0.96533690096206171</v>
      </c>
      <c r="S680">
        <v>0.79490494159979297</v>
      </c>
      <c r="T680">
        <v>0.79829167322779393</v>
      </c>
      <c r="U680">
        <v>0.79490494159979297</v>
      </c>
      <c r="V680">
        <v>406.790663</v>
      </c>
      <c r="W680">
        <v>255.106009</v>
      </c>
      <c r="X680">
        <v>262.000766</v>
      </c>
      <c r="Y680">
        <v>74463.375599999999</v>
      </c>
      <c r="Z680" s="226">
        <v>2.5743246337999999</v>
      </c>
      <c r="AA680" s="226">
        <v>2.3137572122000001</v>
      </c>
      <c r="AB680" s="226" t="s">
        <v>444</v>
      </c>
      <c r="AC680" s="226" t="s">
        <v>445</v>
      </c>
      <c r="AD680" s="226">
        <v>2.6114027107000002</v>
      </c>
    </row>
    <row r="681" spans="1:30" x14ac:dyDescent="0.25">
      <c r="A681">
        <v>123161</v>
      </c>
      <c r="B681">
        <v>20035000</v>
      </c>
      <c r="C681">
        <v>9221205</v>
      </c>
      <c r="D681">
        <v>281256</v>
      </c>
      <c r="E681" t="s">
        <v>519</v>
      </c>
      <c r="F681">
        <v>34203085</v>
      </c>
      <c r="G681">
        <v>1.83</v>
      </c>
      <c r="H681">
        <v>63.536735630536846</v>
      </c>
      <c r="I681">
        <v>-35.235813364513319</v>
      </c>
      <c r="J681">
        <v>6.9050398054597864</v>
      </c>
      <c r="K681">
        <v>-59.815377663914717</v>
      </c>
      <c r="L681">
        <v>60.381238932977944</v>
      </c>
      <c r="M681">
        <v>141.70500183105469</v>
      </c>
      <c r="N681">
        <v>0.85563213893345424</v>
      </c>
      <c r="O681">
        <v>0.9329846751933194</v>
      </c>
      <c r="P681">
        <v>0.79829167322779393</v>
      </c>
      <c r="Q681">
        <v>0.82344820840018129</v>
      </c>
      <c r="R681">
        <v>0.96533690096206171</v>
      </c>
      <c r="S681">
        <v>0.79490494159979297</v>
      </c>
      <c r="T681">
        <v>0.79829167322779393</v>
      </c>
      <c r="U681">
        <v>0.79490494159979297</v>
      </c>
      <c r="V681">
        <v>406.790663</v>
      </c>
      <c r="W681">
        <v>255.106009</v>
      </c>
      <c r="X681">
        <v>262.000766</v>
      </c>
      <c r="Y681">
        <v>74463.375599999999</v>
      </c>
      <c r="Z681" s="226">
        <v>2.3727198443000002</v>
      </c>
      <c r="AA681" s="226">
        <v>2.2052166475999999</v>
      </c>
      <c r="AB681" s="226" t="s">
        <v>444</v>
      </c>
      <c r="AC681" s="226" t="s">
        <v>445</v>
      </c>
      <c r="AD681" s="226">
        <v>2.4966431384000001</v>
      </c>
    </row>
    <row r="682" spans="1:30" x14ac:dyDescent="0.25">
      <c r="A682">
        <v>123162</v>
      </c>
      <c r="B682">
        <v>20035000</v>
      </c>
      <c r="C682">
        <v>9221188</v>
      </c>
      <c r="D682">
        <v>281254</v>
      </c>
      <c r="E682" t="s">
        <v>518</v>
      </c>
      <c r="F682">
        <v>34203085</v>
      </c>
      <c r="G682">
        <v>1.83</v>
      </c>
      <c r="H682">
        <v>1.8009087029630737</v>
      </c>
      <c r="I682">
        <v>-1.3825839627615757</v>
      </c>
      <c r="J682">
        <v>-0.2420841833964128</v>
      </c>
      <c r="K682">
        <v>-2.0493766658647763</v>
      </c>
      <c r="L682">
        <v>1.9570987713087815</v>
      </c>
      <c r="M682">
        <v>34.474998474121094</v>
      </c>
      <c r="N682">
        <v>0.98877083460489912</v>
      </c>
      <c r="O682">
        <v>0.9329846751933194</v>
      </c>
      <c r="P682">
        <v>0.92250803596447917</v>
      </c>
      <c r="Q682">
        <v>0.98970659838782415</v>
      </c>
      <c r="R682">
        <v>0.96533690096206171</v>
      </c>
      <c r="S682">
        <v>0.95540030054940595</v>
      </c>
      <c r="T682">
        <v>0.92250803596447917</v>
      </c>
      <c r="U682">
        <v>0.95540030054940595</v>
      </c>
      <c r="V682">
        <v>406.790663</v>
      </c>
      <c r="W682">
        <v>255.106009</v>
      </c>
      <c r="X682">
        <v>262.000766</v>
      </c>
      <c r="Y682">
        <v>74463.375599999999</v>
      </c>
      <c r="Z682" s="226">
        <v>119.24806656</v>
      </c>
      <c r="AA682" s="226">
        <v>129.67699819000001</v>
      </c>
      <c r="AB682" s="226" t="s">
        <v>444</v>
      </c>
      <c r="AC682" s="226">
        <v>997.40397944999995</v>
      </c>
      <c r="AD682" s="226">
        <v>116.93723237</v>
      </c>
    </row>
    <row r="683" spans="1:30" x14ac:dyDescent="0.25">
      <c r="A683">
        <v>123163</v>
      </c>
      <c r="B683">
        <v>20035000</v>
      </c>
      <c r="C683">
        <v>9221203</v>
      </c>
      <c r="D683">
        <v>281255</v>
      </c>
      <c r="E683" t="s">
        <v>517</v>
      </c>
      <c r="F683">
        <v>34203085</v>
      </c>
      <c r="G683">
        <v>1.83</v>
      </c>
      <c r="H683">
        <v>13.579789197751172</v>
      </c>
      <c r="I683">
        <v>-6.7619817524040799</v>
      </c>
      <c r="J683">
        <v>2.892497127913499</v>
      </c>
      <c r="K683">
        <v>-12.252957102357266</v>
      </c>
      <c r="L683">
        <v>12.391907317429471</v>
      </c>
      <c r="M683">
        <v>64.709999084472656</v>
      </c>
      <c r="N683">
        <v>0.96357500076293945</v>
      </c>
      <c r="O683">
        <v>0.9329846751933194</v>
      </c>
      <c r="P683">
        <v>0.89900070911121355</v>
      </c>
      <c r="Q683">
        <v>0.96661041736602782</v>
      </c>
      <c r="R683">
        <v>0.96533690096206171</v>
      </c>
      <c r="S683">
        <v>0.9331047047377663</v>
      </c>
      <c r="T683">
        <v>0.89900070911121355</v>
      </c>
      <c r="U683">
        <v>0.9331047047377663</v>
      </c>
      <c r="V683">
        <v>406.790663</v>
      </c>
      <c r="W683">
        <v>255.106009</v>
      </c>
      <c r="X683">
        <v>262.000766</v>
      </c>
      <c r="Y683">
        <v>74463.375599999999</v>
      </c>
      <c r="Z683" s="226">
        <v>17.507278752000001</v>
      </c>
      <c r="AA683" s="226">
        <v>15.888368416</v>
      </c>
      <c r="AB683" s="226" t="s">
        <v>444</v>
      </c>
      <c r="AC683" s="226" t="s">
        <v>445</v>
      </c>
      <c r="AD683" s="226">
        <v>18.223022855</v>
      </c>
    </row>
    <row r="684" spans="1:30" x14ac:dyDescent="0.25">
      <c r="A684">
        <v>129455</v>
      </c>
      <c r="B684">
        <v>20036000</v>
      </c>
      <c r="C684">
        <v>9221205</v>
      </c>
      <c r="D684">
        <v>281263</v>
      </c>
      <c r="E684" t="s">
        <v>519</v>
      </c>
      <c r="F684">
        <v>34203085</v>
      </c>
      <c r="G684">
        <v>1.83</v>
      </c>
      <c r="H684">
        <v>64.631172796400506</v>
      </c>
      <c r="I684">
        <v>-36.069882914974293</v>
      </c>
      <c r="J684">
        <v>6.8621676827010774</v>
      </c>
      <c r="K684">
        <v>-60.859114677309599</v>
      </c>
      <c r="L684">
        <v>61.488170047836576</v>
      </c>
      <c r="M684">
        <v>141.70500183105469</v>
      </c>
      <c r="N684">
        <v>0.85563213893345424</v>
      </c>
      <c r="O684">
        <v>0.9329846751933194</v>
      </c>
      <c r="P684">
        <v>0.79829167322779393</v>
      </c>
      <c r="Q684">
        <v>0.82344820840018129</v>
      </c>
      <c r="R684">
        <v>0.96533690096206171</v>
      </c>
      <c r="S684">
        <v>0.79490494159979297</v>
      </c>
      <c r="T684">
        <v>0.79829167322779393</v>
      </c>
      <c r="U684">
        <v>0.79490494159979297</v>
      </c>
      <c r="V684">
        <v>406.790663</v>
      </c>
      <c r="W684">
        <v>255.106009</v>
      </c>
      <c r="X684">
        <v>262.000766</v>
      </c>
      <c r="Y684">
        <v>74463.375599999999</v>
      </c>
      <c r="Z684" s="226">
        <v>2.3120029855999999</v>
      </c>
      <c r="AA684" s="226">
        <v>2.1509408534999999</v>
      </c>
      <c r="AB684" s="226" t="s">
        <v>444</v>
      </c>
      <c r="AC684" s="226" t="s">
        <v>445</v>
      </c>
      <c r="AD684" s="226">
        <v>2.4366755249000001</v>
      </c>
    </row>
    <row r="685" spans="1:30" x14ac:dyDescent="0.25">
      <c r="A685">
        <v>129456</v>
      </c>
      <c r="B685">
        <v>20036000</v>
      </c>
      <c r="C685">
        <v>9221203</v>
      </c>
      <c r="D685">
        <v>281262</v>
      </c>
      <c r="E685" t="s">
        <v>517</v>
      </c>
      <c r="F685">
        <v>34203085</v>
      </c>
      <c r="G685">
        <v>1.83</v>
      </c>
      <c r="H685">
        <v>14.671155696401758</v>
      </c>
      <c r="I685">
        <v>-7.6008818722552967</v>
      </c>
      <c r="J685">
        <v>2.8527002696622166</v>
      </c>
      <c r="K685">
        <v>-13.291867492239401</v>
      </c>
      <c r="L685">
        <v>13.475889091539232</v>
      </c>
      <c r="M685">
        <v>64.709999084472656</v>
      </c>
      <c r="N685">
        <v>0.96357500076293945</v>
      </c>
      <c r="O685">
        <v>0.9329846751933194</v>
      </c>
      <c r="P685">
        <v>0.89900070911121355</v>
      </c>
      <c r="Q685">
        <v>0.96661041736602782</v>
      </c>
      <c r="R685">
        <v>0.96533690096206171</v>
      </c>
      <c r="S685">
        <v>0.9331047047377663</v>
      </c>
      <c r="T685">
        <v>0.89900070911121355</v>
      </c>
      <c r="U685">
        <v>0.9331047047377663</v>
      </c>
      <c r="V685">
        <v>406.790663</v>
      </c>
      <c r="W685">
        <v>255.106009</v>
      </c>
      <c r="X685">
        <v>262.000766</v>
      </c>
      <c r="Y685">
        <v>74463.375599999999</v>
      </c>
      <c r="Z685" s="226">
        <v>16.018578991999998</v>
      </c>
      <c r="AA685" s="226">
        <v>14.632066603</v>
      </c>
      <c r="AB685" s="226" t="s">
        <v>444</v>
      </c>
      <c r="AC685" s="226" t="s">
        <v>445</v>
      </c>
      <c r="AD685" s="226">
        <v>16.720525318</v>
      </c>
    </row>
    <row r="686" spans="1:30" x14ac:dyDescent="0.25">
      <c r="A686">
        <v>129457</v>
      </c>
      <c r="B686">
        <v>20036000</v>
      </c>
      <c r="C686">
        <v>9221188</v>
      </c>
      <c r="D686">
        <v>281261</v>
      </c>
      <c r="E686" t="s">
        <v>518</v>
      </c>
      <c r="F686">
        <v>34203085</v>
      </c>
      <c r="G686">
        <v>1.83</v>
      </c>
      <c r="H686">
        <v>2.8585903187559047</v>
      </c>
      <c r="I686">
        <v>-2.4517537879158535</v>
      </c>
      <c r="J686">
        <v>-0.24819658594853286</v>
      </c>
      <c r="K686">
        <v>-2.8580169232852586</v>
      </c>
      <c r="L686">
        <v>3.0077793115682252</v>
      </c>
      <c r="M686">
        <v>34.474998474121094</v>
      </c>
      <c r="N686">
        <v>0.98877083460489912</v>
      </c>
      <c r="O686">
        <v>0.9329846751933194</v>
      </c>
      <c r="P686">
        <v>0.92250803596447917</v>
      </c>
      <c r="Q686">
        <v>0.98970659838782415</v>
      </c>
      <c r="R686">
        <v>0.96533690096206171</v>
      </c>
      <c r="S686">
        <v>0.95540030054940595</v>
      </c>
      <c r="T686">
        <v>0.92250803596447917</v>
      </c>
      <c r="U686">
        <v>0.95540030054940595</v>
      </c>
      <c r="V686">
        <v>406.790663</v>
      </c>
      <c r="W686">
        <v>255.106009</v>
      </c>
      <c r="X686">
        <v>262.000766</v>
      </c>
      <c r="Y686">
        <v>74463.375599999999</v>
      </c>
      <c r="Z686" s="226">
        <v>77.242889171000002</v>
      </c>
      <c r="AA686" s="226">
        <v>81.326362676000002</v>
      </c>
      <c r="AB686" s="226" t="s">
        <v>444</v>
      </c>
      <c r="AC686" s="226">
        <v>972.81602224999995</v>
      </c>
      <c r="AD686" s="226">
        <v>83.568362801999996</v>
      </c>
    </row>
    <row r="687" spans="1:30" x14ac:dyDescent="0.25">
      <c r="A687">
        <v>133581</v>
      </c>
      <c r="B687">
        <v>20091000</v>
      </c>
      <c r="C687">
        <v>9221205</v>
      </c>
      <c r="D687">
        <v>281313</v>
      </c>
      <c r="E687" t="s">
        <v>519</v>
      </c>
      <c r="F687">
        <v>34203085</v>
      </c>
      <c r="G687">
        <v>1.83</v>
      </c>
      <c r="H687">
        <v>59.3993790543581</v>
      </c>
      <c r="I687">
        <v>-33.037923635249726</v>
      </c>
      <c r="J687">
        <v>6.0804722155808122</v>
      </c>
      <c r="K687">
        <v>-56.401468393614593</v>
      </c>
      <c r="L687">
        <v>56.604623897024908</v>
      </c>
      <c r="M687">
        <v>141.70500183105469</v>
      </c>
      <c r="N687">
        <v>0.85563213893345424</v>
      </c>
      <c r="O687">
        <v>0.9329846751933194</v>
      </c>
      <c r="P687">
        <v>0.79829167322779393</v>
      </c>
      <c r="Q687">
        <v>0.82344820840018129</v>
      </c>
      <c r="R687">
        <v>0.96533690096206171</v>
      </c>
      <c r="S687">
        <v>0.79490494159979297</v>
      </c>
      <c r="T687">
        <v>0.79829167322779393</v>
      </c>
      <c r="U687">
        <v>0.79490494159979297</v>
      </c>
      <c r="V687">
        <v>406.790663</v>
      </c>
      <c r="W687">
        <v>255.106009</v>
      </c>
      <c r="X687">
        <v>262.000766</v>
      </c>
      <c r="Y687">
        <v>74463.375599999999</v>
      </c>
      <c r="Z687" s="226">
        <v>2.5977450031</v>
      </c>
      <c r="AA687" s="226">
        <v>2.4284702300999998</v>
      </c>
      <c r="AB687" s="226" t="s">
        <v>444</v>
      </c>
      <c r="AC687" s="226" t="s">
        <v>445</v>
      </c>
      <c r="AD687" s="226">
        <v>2.7082905079000001</v>
      </c>
    </row>
    <row r="688" spans="1:30" x14ac:dyDescent="0.25">
      <c r="A688">
        <v>136763</v>
      </c>
      <c r="B688">
        <v>20092000</v>
      </c>
      <c r="C688">
        <v>9221161</v>
      </c>
      <c r="D688">
        <v>281318</v>
      </c>
      <c r="E688" t="s">
        <v>516</v>
      </c>
      <c r="F688">
        <v>34203085</v>
      </c>
      <c r="G688">
        <v>1.83</v>
      </c>
      <c r="H688">
        <v>76.178109084311416</v>
      </c>
      <c r="I688">
        <v>-25.395337167739385</v>
      </c>
      <c r="J688">
        <v>22.188724830802556</v>
      </c>
      <c r="K688">
        <v>-71.233569700461572</v>
      </c>
      <c r="L688">
        <v>67.868843300096898</v>
      </c>
      <c r="M688">
        <v>118.56999969482422</v>
      </c>
      <c r="N688">
        <v>0.90319736882259993</v>
      </c>
      <c r="O688">
        <v>0.9329846751933194</v>
      </c>
      <c r="P688">
        <v>0.84266930378641414</v>
      </c>
      <c r="Q688">
        <v>0.89511579011615949</v>
      </c>
      <c r="R688">
        <v>0.96533690096206171</v>
      </c>
      <c r="S688">
        <v>0.86408830283294069</v>
      </c>
      <c r="T688">
        <v>0.84266930378641414</v>
      </c>
      <c r="U688">
        <v>0.86408830283294069</v>
      </c>
      <c r="V688">
        <v>406.790663</v>
      </c>
      <c r="W688">
        <v>255.106009</v>
      </c>
      <c r="X688">
        <v>262.000766</v>
      </c>
      <c r="Y688">
        <v>74463.375599999999</v>
      </c>
      <c r="Z688" s="226">
        <v>2.1674328386999999</v>
      </c>
      <c r="AA688" s="226">
        <v>1.8219393416</v>
      </c>
      <c r="AB688" s="226" t="s">
        <v>444</v>
      </c>
      <c r="AC688" s="226" t="s">
        <v>445</v>
      </c>
      <c r="AD688" s="226">
        <v>2.0993814294000002</v>
      </c>
    </row>
    <row r="689" spans="1:30" x14ac:dyDescent="0.25">
      <c r="A689">
        <v>136764</v>
      </c>
      <c r="B689">
        <v>20092000</v>
      </c>
      <c r="C689">
        <v>9221162</v>
      </c>
      <c r="D689">
        <v>281319</v>
      </c>
      <c r="E689" t="s">
        <v>514</v>
      </c>
      <c r="F689">
        <v>34203085</v>
      </c>
      <c r="G689">
        <v>1.83</v>
      </c>
      <c r="H689">
        <v>78.241747471012744</v>
      </c>
      <c r="I689">
        <v>-45.332650278355722</v>
      </c>
      <c r="J689">
        <v>4.1414361396450712</v>
      </c>
      <c r="K689">
        <v>-73.532582595963262</v>
      </c>
      <c r="L689">
        <v>76.257147820530278</v>
      </c>
      <c r="M689">
        <v>148.04998779296875</v>
      </c>
      <c r="N689">
        <v>0.84203574044363827</v>
      </c>
      <c r="O689">
        <v>0.9329846751933194</v>
      </c>
      <c r="P689">
        <v>0.7856064417989741</v>
      </c>
      <c r="Q689">
        <v>0.80305361066545755</v>
      </c>
      <c r="R689">
        <v>0.96533690096206171</v>
      </c>
      <c r="S689">
        <v>0.77521728382618682</v>
      </c>
      <c r="T689">
        <v>0.7856064417989741</v>
      </c>
      <c r="U689">
        <v>0.77521728382618682</v>
      </c>
      <c r="V689">
        <v>406.790663</v>
      </c>
      <c r="W689">
        <v>255.106009</v>
      </c>
      <c r="X689">
        <v>262.000766</v>
      </c>
      <c r="Y689">
        <v>74463.375599999999</v>
      </c>
      <c r="Z689" s="226">
        <v>1.6281198515999999</v>
      </c>
      <c r="AA689" s="226">
        <v>1.5614576679000001</v>
      </c>
      <c r="AB689" s="226" t="s">
        <v>444</v>
      </c>
      <c r="AC689" s="226" t="s">
        <v>445</v>
      </c>
      <c r="AD689" s="226">
        <v>1.7991603485000001</v>
      </c>
    </row>
    <row r="690" spans="1:30" x14ac:dyDescent="0.25">
      <c r="A690">
        <v>144211</v>
      </c>
      <c r="B690">
        <v>21001000</v>
      </c>
      <c r="C690">
        <v>9221205</v>
      </c>
      <c r="D690">
        <v>281335</v>
      </c>
      <c r="E690" t="s">
        <v>519</v>
      </c>
      <c r="F690">
        <v>34203085</v>
      </c>
      <c r="G690">
        <v>1.83</v>
      </c>
      <c r="H690">
        <v>63.140397970971264</v>
      </c>
      <c r="I690">
        <v>-37.509860095547765</v>
      </c>
      <c r="J690">
        <v>3.7973693921956229</v>
      </c>
      <c r="K690">
        <v>-59.806169017730014</v>
      </c>
      <c r="L690">
        <v>61.329952216121015</v>
      </c>
      <c r="M690">
        <v>141.70500183105469</v>
      </c>
      <c r="N690">
        <v>0.85563213893345424</v>
      </c>
      <c r="O690">
        <v>0.9329846751933194</v>
      </c>
      <c r="P690">
        <v>0.79829167322779393</v>
      </c>
      <c r="Q690">
        <v>0.82344820840018129</v>
      </c>
      <c r="R690">
        <v>0.96533690096206171</v>
      </c>
      <c r="S690">
        <v>0.79490494159979297</v>
      </c>
      <c r="T690">
        <v>0.79829167322779393</v>
      </c>
      <c r="U690">
        <v>0.79490494159979297</v>
      </c>
      <c r="V690">
        <v>406.790663</v>
      </c>
      <c r="W690">
        <v>255.106009</v>
      </c>
      <c r="X690">
        <v>262.000766</v>
      </c>
      <c r="Y690">
        <v>74463.375599999999</v>
      </c>
      <c r="Z690" s="226">
        <v>2.3205472272000001</v>
      </c>
      <c r="AA690" s="226">
        <v>2.2253360656000001</v>
      </c>
      <c r="AB690" s="226" t="s">
        <v>444</v>
      </c>
      <c r="AC690" s="226" t="s">
        <v>445</v>
      </c>
      <c r="AD690" s="226">
        <v>2.4971815335000001</v>
      </c>
    </row>
    <row r="691" spans="1:30" x14ac:dyDescent="0.25">
      <c r="A691">
        <v>144212</v>
      </c>
      <c r="B691">
        <v>21001000</v>
      </c>
      <c r="C691">
        <v>9221203</v>
      </c>
      <c r="D691">
        <v>281334</v>
      </c>
      <c r="E691" t="s">
        <v>517</v>
      </c>
      <c r="F691">
        <v>34203085</v>
      </c>
      <c r="G691">
        <v>1.83</v>
      </c>
      <c r="H691">
        <v>13.178395354807154</v>
      </c>
      <c r="I691">
        <v>-9.0190442879426591</v>
      </c>
      <c r="J691">
        <v>-0.21011572652154542</v>
      </c>
      <c r="K691">
        <v>-12.260732984852128</v>
      </c>
      <c r="L691">
        <v>13.28493360936857</v>
      </c>
      <c r="M691">
        <v>64.709999084472656</v>
      </c>
      <c r="N691">
        <v>0.96357500076293945</v>
      </c>
      <c r="O691">
        <v>0.9329846751933194</v>
      </c>
      <c r="P691">
        <v>0.89900070911121355</v>
      </c>
      <c r="Q691">
        <v>0.96661041736602782</v>
      </c>
      <c r="R691">
        <v>0.96533690096206171</v>
      </c>
      <c r="S691">
        <v>0.9331047047377663</v>
      </c>
      <c r="T691">
        <v>0.89900070911121355</v>
      </c>
      <c r="U691">
        <v>0.9331047047377663</v>
      </c>
      <c r="V691">
        <v>406.790663</v>
      </c>
      <c r="W691">
        <v>255.106009</v>
      </c>
      <c r="X691">
        <v>262.000766</v>
      </c>
      <c r="Y691">
        <v>74463.375599999999</v>
      </c>
      <c r="Z691" s="226">
        <v>16.263201287000001</v>
      </c>
      <c r="AA691" s="226">
        <v>16.402762385999999</v>
      </c>
      <c r="AB691" s="226" t="s">
        <v>444</v>
      </c>
      <c r="AC691" s="226">
        <v>1119.9959308</v>
      </c>
      <c r="AD691" s="226">
        <v>18.210831417000001</v>
      </c>
    </row>
    <row r="692" spans="1:30" x14ac:dyDescent="0.25">
      <c r="A692">
        <v>144213</v>
      </c>
      <c r="B692">
        <v>21001000</v>
      </c>
      <c r="C692">
        <v>9221163</v>
      </c>
      <c r="D692">
        <v>281333</v>
      </c>
      <c r="E692" t="s">
        <v>512</v>
      </c>
      <c r="F692">
        <v>34203085</v>
      </c>
      <c r="G692">
        <v>1.83</v>
      </c>
      <c r="H692">
        <v>73.402632991974897</v>
      </c>
      <c r="I692">
        <v>-39.042287829492309</v>
      </c>
      <c r="J692">
        <v>9.5733040093201005</v>
      </c>
      <c r="K692">
        <v>-69.8087578362789</v>
      </c>
      <c r="L692">
        <v>69.115076611166657</v>
      </c>
      <c r="M692">
        <v>157.46249389648438</v>
      </c>
      <c r="N692">
        <v>0.81230456542968754</v>
      </c>
      <c r="O692">
        <v>0.9329846751933194</v>
      </c>
      <c r="P692">
        <v>0.75786771113546747</v>
      </c>
      <c r="Q692">
        <v>0.76922729492187503</v>
      </c>
      <c r="R692">
        <v>0.96533690096206171</v>
      </c>
      <c r="S692">
        <v>0.74256349301531266</v>
      </c>
      <c r="T692">
        <v>0.75786771113546747</v>
      </c>
      <c r="U692">
        <v>0.74256349301531266</v>
      </c>
      <c r="V692">
        <v>406.790663</v>
      </c>
      <c r="W692">
        <v>255.106009</v>
      </c>
      <c r="X692">
        <v>262.000766</v>
      </c>
      <c r="Y692">
        <v>74463.375599999999</v>
      </c>
      <c r="Z692" s="226">
        <v>1.7973145169</v>
      </c>
      <c r="AA692" s="226">
        <v>1.6339192377</v>
      </c>
      <c r="AB692" s="226" t="s">
        <v>444</v>
      </c>
      <c r="AC692" s="226" t="s">
        <v>445</v>
      </c>
      <c r="AD692" s="226">
        <v>1.8443697752999999</v>
      </c>
    </row>
    <row r="693" spans="1:30" x14ac:dyDescent="0.25">
      <c r="A693">
        <v>144214</v>
      </c>
      <c r="B693">
        <v>21001000</v>
      </c>
      <c r="C693">
        <v>9221162</v>
      </c>
      <c r="D693">
        <v>281332</v>
      </c>
      <c r="E693" t="s">
        <v>514</v>
      </c>
      <c r="F693">
        <v>34203085</v>
      </c>
      <c r="G693">
        <v>1.83</v>
      </c>
      <c r="H693">
        <v>81.849195474185052</v>
      </c>
      <c r="I693">
        <v>-46.679327147843161</v>
      </c>
      <c r="J693">
        <v>6.3424943253566957</v>
      </c>
      <c r="K693">
        <v>-77.340308604683358</v>
      </c>
      <c r="L693">
        <v>78.869817282548254</v>
      </c>
      <c r="M693">
        <v>148.04998779296875</v>
      </c>
      <c r="N693">
        <v>0.84203574044363827</v>
      </c>
      <c r="O693">
        <v>0.9329846751933194</v>
      </c>
      <c r="P693">
        <v>0.7856064417989741</v>
      </c>
      <c r="Q693">
        <v>0.80305361066545755</v>
      </c>
      <c r="R693">
        <v>0.96533690096206171</v>
      </c>
      <c r="S693">
        <v>0.77521728382618682</v>
      </c>
      <c r="T693">
        <v>0.7856064417989741</v>
      </c>
      <c r="U693">
        <v>0.77521728382618682</v>
      </c>
      <c r="V693">
        <v>406.790663</v>
      </c>
      <c r="W693">
        <v>255.106009</v>
      </c>
      <c r="X693">
        <v>262.000766</v>
      </c>
      <c r="Y693">
        <v>74463.375599999999</v>
      </c>
      <c r="Z693" s="226">
        <v>1.5410598239</v>
      </c>
      <c r="AA693" s="226">
        <v>1.4485631513999999</v>
      </c>
      <c r="AB693" s="226" t="s">
        <v>444</v>
      </c>
      <c r="AC693" s="226" t="s">
        <v>445</v>
      </c>
      <c r="AD693" s="226">
        <v>1.6613481797</v>
      </c>
    </row>
    <row r="694" spans="1:30" x14ac:dyDescent="0.25">
      <c r="A694">
        <v>144215</v>
      </c>
      <c r="B694">
        <v>21001000</v>
      </c>
      <c r="C694">
        <v>9221161</v>
      </c>
      <c r="D694">
        <v>281331</v>
      </c>
      <c r="E694" t="s">
        <v>516</v>
      </c>
      <c r="F694">
        <v>34203085</v>
      </c>
      <c r="G694">
        <v>1.83</v>
      </c>
      <c r="H694">
        <v>79.791690423981663</v>
      </c>
      <c r="I694">
        <v>-26.731012681398763</v>
      </c>
      <c r="J694">
        <v>24.383650461716485</v>
      </c>
      <c r="K694">
        <v>-75.052296283309474</v>
      </c>
      <c r="L694">
        <v>70.825251155131582</v>
      </c>
      <c r="M694">
        <v>118.56999969482422</v>
      </c>
      <c r="N694">
        <v>0.90319736882259993</v>
      </c>
      <c r="O694">
        <v>0.9329846751933194</v>
      </c>
      <c r="P694">
        <v>0.84266930378641414</v>
      </c>
      <c r="Q694">
        <v>0.89511579011615949</v>
      </c>
      <c r="R694">
        <v>0.96533690096206171</v>
      </c>
      <c r="S694">
        <v>0.86408830283294069</v>
      </c>
      <c r="T694">
        <v>0.84266930378641414</v>
      </c>
      <c r="U694">
        <v>0.86408830283294069</v>
      </c>
      <c r="V694">
        <v>406.790663</v>
      </c>
      <c r="W694">
        <v>255.106009</v>
      </c>
      <c r="X694">
        <v>262.000766</v>
      </c>
      <c r="Y694">
        <v>74463.375599999999</v>
      </c>
      <c r="Z694" s="226">
        <v>2.0352169527999999</v>
      </c>
      <c r="AA694" s="226">
        <v>1.6941402275999999</v>
      </c>
      <c r="AB694" s="226" t="s">
        <v>444</v>
      </c>
      <c r="AC694" s="226" t="s">
        <v>445</v>
      </c>
      <c r="AD694" s="226">
        <v>1.9416821871000001</v>
      </c>
    </row>
    <row r="695" spans="1:30" x14ac:dyDescent="0.25">
      <c r="A695">
        <v>151449</v>
      </c>
      <c r="B695">
        <v>21002000</v>
      </c>
      <c r="C695">
        <v>9221161</v>
      </c>
      <c r="D695">
        <v>281346</v>
      </c>
      <c r="E695" t="s">
        <v>516</v>
      </c>
      <c r="F695">
        <v>34203085</v>
      </c>
      <c r="G695">
        <v>1.83</v>
      </c>
      <c r="H695">
        <v>76.611542257484146</v>
      </c>
      <c r="I695">
        <v>-23.653886255684661</v>
      </c>
      <c r="J695">
        <v>25.024217644033385</v>
      </c>
      <c r="K695">
        <v>-72.006606771742042</v>
      </c>
      <c r="L695">
        <v>67.669252093899289</v>
      </c>
      <c r="M695">
        <v>118.56999969482422</v>
      </c>
      <c r="N695">
        <v>0.90319736882259993</v>
      </c>
      <c r="O695">
        <v>0.9329846751933194</v>
      </c>
      <c r="P695">
        <v>0.84266930378641414</v>
      </c>
      <c r="Q695">
        <v>0.89511579011615949</v>
      </c>
      <c r="R695">
        <v>0.96533690096206171</v>
      </c>
      <c r="S695">
        <v>0.86408830283294069</v>
      </c>
      <c r="T695">
        <v>0.84266930378641414</v>
      </c>
      <c r="U695">
        <v>0.86408830283294069</v>
      </c>
      <c r="V695">
        <v>406.790663</v>
      </c>
      <c r="W695">
        <v>255.106009</v>
      </c>
      <c r="X695">
        <v>262.000766</v>
      </c>
      <c r="Y695">
        <v>74463.375599999999</v>
      </c>
      <c r="Z695" s="226">
        <v>2.1767752168999999</v>
      </c>
      <c r="AA695" s="226">
        <v>1.8059740956000001</v>
      </c>
      <c r="AB695" s="226" t="s">
        <v>444</v>
      </c>
      <c r="AC695" s="226" t="s">
        <v>445</v>
      </c>
      <c r="AD695" s="226">
        <v>2.0661075834</v>
      </c>
    </row>
    <row r="696" spans="1:30" x14ac:dyDescent="0.25">
      <c r="A696">
        <v>151450</v>
      </c>
      <c r="B696">
        <v>21002000</v>
      </c>
      <c r="C696">
        <v>9221162</v>
      </c>
      <c r="D696">
        <v>281347</v>
      </c>
      <c r="E696" t="s">
        <v>514</v>
      </c>
      <c r="F696">
        <v>34203085</v>
      </c>
      <c r="G696">
        <v>1.83</v>
      </c>
      <c r="H696">
        <v>78.667834505398275</v>
      </c>
      <c r="I696">
        <v>-43.603227885892451</v>
      </c>
      <c r="J696">
        <v>6.984274440246228</v>
      </c>
      <c r="K696">
        <v>-74.293591799069162</v>
      </c>
      <c r="L696">
        <v>75.419461418544728</v>
      </c>
      <c r="M696">
        <v>148.04998779296875</v>
      </c>
      <c r="N696">
        <v>0.84203574044363827</v>
      </c>
      <c r="O696">
        <v>0.9329846751933194</v>
      </c>
      <c r="P696">
        <v>0.7856064417989741</v>
      </c>
      <c r="Q696">
        <v>0.80305361066545755</v>
      </c>
      <c r="R696">
        <v>0.96533690096206171</v>
      </c>
      <c r="S696">
        <v>0.77521728382618682</v>
      </c>
      <c r="T696">
        <v>0.7856064417989741</v>
      </c>
      <c r="U696">
        <v>0.77521728382618682</v>
      </c>
      <c r="V696">
        <v>406.790663</v>
      </c>
      <c r="W696">
        <v>255.106009</v>
      </c>
      <c r="X696">
        <v>262.000766</v>
      </c>
      <c r="Y696">
        <v>74463.375599999999</v>
      </c>
      <c r="Z696" s="226">
        <v>1.6573104639</v>
      </c>
      <c r="AA696" s="226">
        <v>1.5475840955</v>
      </c>
      <c r="AB696" s="226" t="s">
        <v>444</v>
      </c>
      <c r="AC696" s="226" t="s">
        <v>445</v>
      </c>
      <c r="AD696" s="226">
        <v>1.7704877977</v>
      </c>
    </row>
    <row r="697" spans="1:30" x14ac:dyDescent="0.25">
      <c r="A697">
        <v>158897</v>
      </c>
      <c r="B697">
        <v>26001000</v>
      </c>
      <c r="C697">
        <v>9221163</v>
      </c>
      <c r="D697">
        <v>281361</v>
      </c>
      <c r="E697" t="s">
        <v>512</v>
      </c>
      <c r="F697">
        <v>34203085</v>
      </c>
      <c r="G697">
        <v>1.83</v>
      </c>
      <c r="H697">
        <v>73.319747502982324</v>
      </c>
      <c r="I697">
        <v>-38.729630463936942</v>
      </c>
      <c r="J697">
        <v>9.8501583238776398</v>
      </c>
      <c r="K697">
        <v>-69.724607556081409</v>
      </c>
      <c r="L697">
        <v>68.924635308300026</v>
      </c>
      <c r="M697">
        <v>157.46249389648438</v>
      </c>
      <c r="N697">
        <v>0.81230456542968754</v>
      </c>
      <c r="O697">
        <v>0.9329846751933194</v>
      </c>
      <c r="P697">
        <v>0.75786771113546747</v>
      </c>
      <c r="Q697">
        <v>0.76922729492187503</v>
      </c>
      <c r="R697">
        <v>0.96533690096206171</v>
      </c>
      <c r="S697">
        <v>0.74256349301531266</v>
      </c>
      <c r="T697">
        <v>0.75786771113546747</v>
      </c>
      <c r="U697">
        <v>0.74256349301531266</v>
      </c>
      <c r="V697">
        <v>406.790663</v>
      </c>
      <c r="W697">
        <v>255.106009</v>
      </c>
      <c r="X697">
        <v>262.000766</v>
      </c>
      <c r="Y697">
        <v>74463.375599999999</v>
      </c>
      <c r="Z697" s="226">
        <v>1.8050435998000001</v>
      </c>
      <c r="AA697" s="226">
        <v>1.6368967941000001</v>
      </c>
      <c r="AB697" s="226" t="s">
        <v>444</v>
      </c>
      <c r="AC697" s="226" t="s">
        <v>445</v>
      </c>
      <c r="AD697" s="226">
        <v>1.847802631</v>
      </c>
    </row>
    <row r="698" spans="1:30" x14ac:dyDescent="0.25">
      <c r="A698">
        <v>158898</v>
      </c>
      <c r="B698">
        <v>26001000</v>
      </c>
      <c r="C698">
        <v>9221203</v>
      </c>
      <c r="D698">
        <v>281362</v>
      </c>
      <c r="E698" t="s">
        <v>517</v>
      </c>
      <c r="F698">
        <v>34203085</v>
      </c>
      <c r="G698">
        <v>1.83</v>
      </c>
      <c r="H698">
        <v>13.094574116207221</v>
      </c>
      <c r="I698">
        <v>-8.7248270200008555</v>
      </c>
      <c r="J698">
        <v>6.7674402785045482E-2</v>
      </c>
      <c r="K698">
        <v>-12.158142541899394</v>
      </c>
      <c r="L698">
        <v>13.061133426172333</v>
      </c>
      <c r="M698">
        <v>64.709999084472656</v>
      </c>
      <c r="N698">
        <v>0.96357500076293945</v>
      </c>
      <c r="O698">
        <v>0.9329846751933194</v>
      </c>
      <c r="P698">
        <v>0.89900070911121355</v>
      </c>
      <c r="Q698">
        <v>0.96661041736602782</v>
      </c>
      <c r="R698">
        <v>0.96533690096206171</v>
      </c>
      <c r="S698">
        <v>0.9331047047377663</v>
      </c>
      <c r="T698">
        <v>0.89900070911121355</v>
      </c>
      <c r="U698">
        <v>0.9331047047377663</v>
      </c>
      <c r="V698">
        <v>406.790663</v>
      </c>
      <c r="W698">
        <v>255.106009</v>
      </c>
      <c r="X698">
        <v>262.000766</v>
      </c>
      <c r="Y698">
        <v>74463.375599999999</v>
      </c>
      <c r="Z698" s="226">
        <v>16.559003150999999</v>
      </c>
      <c r="AA698" s="226">
        <v>16.514161282</v>
      </c>
      <c r="AB698" s="226" t="s">
        <v>444</v>
      </c>
      <c r="AC698" s="226" t="s">
        <v>445</v>
      </c>
      <c r="AD698" s="226">
        <v>18.372932469999999</v>
      </c>
    </row>
    <row r="699" spans="1:30" x14ac:dyDescent="0.25">
      <c r="A699">
        <v>158899</v>
      </c>
      <c r="B699">
        <v>26001000</v>
      </c>
      <c r="C699">
        <v>9221162</v>
      </c>
      <c r="D699">
        <v>281360</v>
      </c>
      <c r="E699" t="s">
        <v>514</v>
      </c>
      <c r="F699">
        <v>34203085</v>
      </c>
      <c r="G699">
        <v>1.83</v>
      </c>
      <c r="H699">
        <v>81.766171556870816</v>
      </c>
      <c r="I699">
        <v>-46.365664271099249</v>
      </c>
      <c r="J699">
        <v>6.619487198519284</v>
      </c>
      <c r="K699">
        <v>-77.257163705391037</v>
      </c>
      <c r="L699">
        <v>78.665941399514224</v>
      </c>
      <c r="M699">
        <v>148.04998779296875</v>
      </c>
      <c r="N699">
        <v>0.84203574044363827</v>
      </c>
      <c r="O699">
        <v>0.9329846751933194</v>
      </c>
      <c r="P699">
        <v>0.7856064417989741</v>
      </c>
      <c r="Q699">
        <v>0.80305361066545755</v>
      </c>
      <c r="R699">
        <v>0.96533690096206171</v>
      </c>
      <c r="S699">
        <v>0.77521728382618682</v>
      </c>
      <c r="T699">
        <v>0.7856064417989741</v>
      </c>
      <c r="U699">
        <v>0.77521728382618682</v>
      </c>
      <c r="V699">
        <v>406.790663</v>
      </c>
      <c r="W699">
        <v>255.106009</v>
      </c>
      <c r="X699">
        <v>262.000766</v>
      </c>
      <c r="Y699">
        <v>74463.375599999999</v>
      </c>
      <c r="Z699" s="226">
        <v>1.5476454034</v>
      </c>
      <c r="AA699" s="226">
        <v>1.4510493789000001</v>
      </c>
      <c r="AB699" s="226" t="s">
        <v>444</v>
      </c>
      <c r="AC699" s="226" t="s">
        <v>445</v>
      </c>
      <c r="AD699" s="226">
        <v>1.6642123481</v>
      </c>
    </row>
    <row r="700" spans="1:30" x14ac:dyDescent="0.25">
      <c r="A700">
        <v>158900</v>
      </c>
      <c r="B700">
        <v>26001000</v>
      </c>
      <c r="C700">
        <v>9221161</v>
      </c>
      <c r="D700">
        <v>281359</v>
      </c>
      <c r="E700" t="s">
        <v>516</v>
      </c>
      <c r="F700">
        <v>34203085</v>
      </c>
      <c r="G700">
        <v>1.83</v>
      </c>
      <c r="H700">
        <v>79.706871105280683</v>
      </c>
      <c r="I700">
        <v>-26.419767528841909</v>
      </c>
      <c r="J700">
        <v>24.662438215132308</v>
      </c>
      <c r="K700">
        <v>-74.966734180963599</v>
      </c>
      <c r="L700">
        <v>70.683814158310966</v>
      </c>
      <c r="M700">
        <v>118.56999969482422</v>
      </c>
      <c r="N700">
        <v>0.90319736882259993</v>
      </c>
      <c r="O700">
        <v>0.9329846751933194</v>
      </c>
      <c r="P700">
        <v>0.84266930378641414</v>
      </c>
      <c r="Q700">
        <v>0.89511579011615949</v>
      </c>
      <c r="R700">
        <v>0.96533690096206171</v>
      </c>
      <c r="S700">
        <v>0.86408830283294069</v>
      </c>
      <c r="T700">
        <v>0.84266930378641414</v>
      </c>
      <c r="U700">
        <v>0.86408830283294069</v>
      </c>
      <c r="V700">
        <v>406.790663</v>
      </c>
      <c r="W700">
        <v>255.106009</v>
      </c>
      <c r="X700">
        <v>262.000766</v>
      </c>
      <c r="Y700">
        <v>74463.375599999999</v>
      </c>
      <c r="Z700" s="226">
        <v>2.0412903655000001</v>
      </c>
      <c r="AA700" s="226">
        <v>1.6970071715999999</v>
      </c>
      <c r="AB700" s="226" t="s">
        <v>444</v>
      </c>
      <c r="AC700" s="226" t="s">
        <v>445</v>
      </c>
      <c r="AD700" s="226">
        <v>1.9450396297999999</v>
      </c>
    </row>
    <row r="701" spans="1:30" x14ac:dyDescent="0.25">
      <c r="A701">
        <v>158901</v>
      </c>
      <c r="B701">
        <v>26001000</v>
      </c>
      <c r="C701">
        <v>9221205</v>
      </c>
      <c r="D701">
        <v>281363</v>
      </c>
      <c r="E701" t="s">
        <v>519</v>
      </c>
      <c r="F701">
        <v>34203085</v>
      </c>
      <c r="G701">
        <v>1.83</v>
      </c>
      <c r="H701">
        <v>63.058206953585241</v>
      </c>
      <c r="I701">
        <v>-37.195896168701459</v>
      </c>
      <c r="J701">
        <v>4.0735292351466228</v>
      </c>
      <c r="K701">
        <v>-59.723325298823468</v>
      </c>
      <c r="L701">
        <v>61.123334816120412</v>
      </c>
      <c r="M701">
        <v>141.70500183105469</v>
      </c>
      <c r="N701">
        <v>0.85563213893345424</v>
      </c>
      <c r="O701">
        <v>0.9329846751933194</v>
      </c>
      <c r="P701">
        <v>0.79829167322779393</v>
      </c>
      <c r="Q701">
        <v>0.82344820840018129</v>
      </c>
      <c r="R701">
        <v>0.96533690096206171</v>
      </c>
      <c r="S701">
        <v>0.79490494159979297</v>
      </c>
      <c r="T701">
        <v>0.79829167322779393</v>
      </c>
      <c r="U701">
        <v>0.79490494159979297</v>
      </c>
      <c r="V701">
        <v>406.790663</v>
      </c>
      <c r="W701">
        <v>255.106009</v>
      </c>
      <c r="X701">
        <v>262.000766</v>
      </c>
      <c r="Y701">
        <v>74463.375599999999</v>
      </c>
      <c r="Z701" s="226">
        <v>2.3317717920000001</v>
      </c>
      <c r="AA701" s="226">
        <v>2.2295400173000002</v>
      </c>
      <c r="AB701" s="226" t="s">
        <v>444</v>
      </c>
      <c r="AC701" s="226" t="s">
        <v>445</v>
      </c>
      <c r="AD701" s="226">
        <v>2.5020325615000001</v>
      </c>
    </row>
    <row r="702" spans="1:30" x14ac:dyDescent="0.25">
      <c r="A702">
        <v>166135</v>
      </c>
      <c r="B702">
        <v>26002000</v>
      </c>
      <c r="C702">
        <v>9221162</v>
      </c>
      <c r="D702">
        <v>281375</v>
      </c>
      <c r="E702" t="s">
        <v>514</v>
      </c>
      <c r="F702">
        <v>34203085</v>
      </c>
      <c r="G702">
        <v>1.83</v>
      </c>
      <c r="H702">
        <v>78.428071866883698</v>
      </c>
      <c r="I702">
        <v>-43.284793706916602</v>
      </c>
      <c r="J702">
        <v>7.1848252929883714</v>
      </c>
      <c r="K702">
        <v>-74.058392897663609</v>
      </c>
      <c r="L702">
        <v>75.094677647871876</v>
      </c>
      <c r="M702">
        <v>148.04998779296875</v>
      </c>
      <c r="N702">
        <v>0.84203574044363827</v>
      </c>
      <c r="O702">
        <v>0.9329846751933194</v>
      </c>
      <c r="P702">
        <v>0.7856064417989741</v>
      </c>
      <c r="Q702">
        <v>0.80305361066545755</v>
      </c>
      <c r="R702">
        <v>0.96533690096206171</v>
      </c>
      <c r="S702">
        <v>0.77521728382618682</v>
      </c>
      <c r="T702">
        <v>0.7856064417989741</v>
      </c>
      <c r="U702">
        <v>0.77521728382618682</v>
      </c>
      <c r="V702">
        <v>406.790663</v>
      </c>
      <c r="W702">
        <v>255.106009</v>
      </c>
      <c r="X702">
        <v>262.000766</v>
      </c>
      <c r="Y702">
        <v>74463.375599999999</v>
      </c>
      <c r="Z702" s="226">
        <v>1.6688033066000001</v>
      </c>
      <c r="AA702" s="226">
        <v>1.5553723207000001</v>
      </c>
      <c r="AB702" s="226" t="s">
        <v>444</v>
      </c>
      <c r="AC702" s="226" t="s">
        <v>445</v>
      </c>
      <c r="AD702" s="226">
        <v>1.7792864720999999</v>
      </c>
    </row>
    <row r="703" spans="1:30" x14ac:dyDescent="0.25">
      <c r="A703">
        <v>166136</v>
      </c>
      <c r="B703">
        <v>26002000</v>
      </c>
      <c r="C703">
        <v>9221161</v>
      </c>
      <c r="D703">
        <v>281374</v>
      </c>
      <c r="E703" t="s">
        <v>516</v>
      </c>
      <c r="F703">
        <v>34203085</v>
      </c>
      <c r="G703">
        <v>1.83</v>
      </c>
      <c r="H703">
        <v>76.368965762311234</v>
      </c>
      <c r="I703">
        <v>-23.33817609169293</v>
      </c>
      <c r="J703">
        <v>25.227582223150467</v>
      </c>
      <c r="K703">
        <v>-71.768683985635761</v>
      </c>
      <c r="L703">
        <v>67.400015188022365</v>
      </c>
      <c r="M703">
        <v>118.56999969482422</v>
      </c>
      <c r="N703">
        <v>0.90319736882259993</v>
      </c>
      <c r="O703">
        <v>0.9329846751933194</v>
      </c>
      <c r="P703">
        <v>0.84266930378641414</v>
      </c>
      <c r="Q703">
        <v>0.89511579011615949</v>
      </c>
      <c r="R703">
        <v>0.96533690096206171</v>
      </c>
      <c r="S703">
        <v>0.86408830283294069</v>
      </c>
      <c r="T703">
        <v>0.84266930378641414</v>
      </c>
      <c r="U703">
        <v>0.86408830283294069</v>
      </c>
      <c r="V703">
        <v>406.790663</v>
      </c>
      <c r="W703">
        <v>255.106009</v>
      </c>
      <c r="X703">
        <v>262.000766</v>
      </c>
      <c r="Y703">
        <v>74463.375599999999</v>
      </c>
      <c r="Z703" s="226">
        <v>2.1894652011</v>
      </c>
      <c r="AA703" s="226">
        <v>1.8148869222999999</v>
      </c>
      <c r="AB703" s="226" t="s">
        <v>444</v>
      </c>
      <c r="AC703" s="226" t="s">
        <v>445</v>
      </c>
      <c r="AD703" s="226">
        <v>2.0762721400999999</v>
      </c>
    </row>
    <row r="704" spans="1:30" x14ac:dyDescent="0.25">
      <c r="A704">
        <v>169247</v>
      </c>
      <c r="B704">
        <v>20050006</v>
      </c>
      <c r="C704">
        <v>9221161</v>
      </c>
      <c r="D704">
        <v>281268</v>
      </c>
      <c r="E704" t="s">
        <v>516</v>
      </c>
      <c r="F704">
        <v>34203085</v>
      </c>
      <c r="G704">
        <v>1.83</v>
      </c>
      <c r="H704">
        <v>80.551786392597265</v>
      </c>
      <c r="I704">
        <v>-29.318129862871722</v>
      </c>
      <c r="J704">
        <v>22.500927968504918</v>
      </c>
      <c r="K704">
        <v>-74.680408958451778</v>
      </c>
      <c r="L704">
        <v>71.991089769916002</v>
      </c>
      <c r="M704">
        <v>118.56999969482422</v>
      </c>
      <c r="N704">
        <v>0.90319736882259993</v>
      </c>
      <c r="O704">
        <v>0.9329846751933194</v>
      </c>
      <c r="P704">
        <v>0.84266930378641414</v>
      </c>
      <c r="Q704">
        <v>0.89511579011615949</v>
      </c>
      <c r="R704">
        <v>0.96533690096206171</v>
      </c>
      <c r="S704">
        <v>0.86408830283294069</v>
      </c>
      <c r="T704">
        <v>0.84266930378641414</v>
      </c>
      <c r="U704">
        <v>0.86408830283294069</v>
      </c>
      <c r="V704">
        <v>406.790663</v>
      </c>
      <c r="W704">
        <v>255.106009</v>
      </c>
      <c r="X704">
        <v>262.000766</v>
      </c>
      <c r="Y704">
        <v>74463.375599999999</v>
      </c>
      <c r="Z704" s="226">
        <v>1.986064021</v>
      </c>
      <c r="AA704" s="226">
        <v>1.6687180089</v>
      </c>
      <c r="AB704" s="226" t="s">
        <v>444</v>
      </c>
      <c r="AC704" s="226" t="s">
        <v>445</v>
      </c>
      <c r="AD704" s="226">
        <v>1.9563309328</v>
      </c>
    </row>
    <row r="705" spans="1:30" x14ac:dyDescent="0.25">
      <c r="A705">
        <v>171345</v>
      </c>
      <c r="B705">
        <v>20051006</v>
      </c>
      <c r="C705">
        <v>9221161</v>
      </c>
      <c r="D705">
        <v>281273</v>
      </c>
      <c r="E705" t="s">
        <v>516</v>
      </c>
      <c r="F705">
        <v>34203085</v>
      </c>
      <c r="G705">
        <v>1.83</v>
      </c>
      <c r="H705">
        <v>76.469722038488655</v>
      </c>
      <c r="I705">
        <v>-20.977713393540093</v>
      </c>
      <c r="J705">
        <v>27.794488259191148</v>
      </c>
      <c r="K705">
        <v>-72.122794216791064</v>
      </c>
      <c r="L705">
        <v>67.046470241045085</v>
      </c>
      <c r="M705">
        <v>118.56999969482422</v>
      </c>
      <c r="N705">
        <v>0.90319736882259993</v>
      </c>
      <c r="O705">
        <v>0.9329846751933194</v>
      </c>
      <c r="P705">
        <v>0.84266930378641414</v>
      </c>
      <c r="Q705">
        <v>0.89511579011615949</v>
      </c>
      <c r="R705">
        <v>0.96533690096206171</v>
      </c>
      <c r="S705">
        <v>0.86408830283294069</v>
      </c>
      <c r="T705">
        <v>0.84266930378641414</v>
      </c>
      <c r="U705">
        <v>0.86408830283294069</v>
      </c>
      <c r="V705">
        <v>406.790663</v>
      </c>
      <c r="W705">
        <v>255.106009</v>
      </c>
      <c r="X705">
        <v>262.000766</v>
      </c>
      <c r="Y705">
        <v>74463.375599999999</v>
      </c>
      <c r="Z705" s="226">
        <v>2.2062836748999999</v>
      </c>
      <c r="AA705" s="226">
        <v>1.8111780358</v>
      </c>
      <c r="AB705" s="226" t="s">
        <v>444</v>
      </c>
      <c r="AC705" s="226" t="s">
        <v>445</v>
      </c>
      <c r="AD705" s="226">
        <v>2.0611681851000001</v>
      </c>
    </row>
    <row r="706" spans="1:30" x14ac:dyDescent="0.25">
      <c r="A706">
        <v>173443</v>
      </c>
      <c r="B706">
        <v>20052006</v>
      </c>
      <c r="C706">
        <v>9221162</v>
      </c>
      <c r="D706">
        <v>281278</v>
      </c>
      <c r="E706" t="s">
        <v>514</v>
      </c>
      <c r="F706">
        <v>34203085</v>
      </c>
      <c r="G706">
        <v>1.83</v>
      </c>
      <c r="H706">
        <v>79.017570383252519</v>
      </c>
      <c r="I706">
        <v>-35.999197058410275</v>
      </c>
      <c r="J706">
        <v>15.392095828885163</v>
      </c>
      <c r="K706">
        <v>-76.076667907658134</v>
      </c>
      <c r="L706">
        <v>72.556673975530757</v>
      </c>
      <c r="M706">
        <v>148.04998779296875</v>
      </c>
      <c r="N706">
        <v>0.84203574044363827</v>
      </c>
      <c r="O706">
        <v>0.9329846751933194</v>
      </c>
      <c r="P706">
        <v>0.7856064417989741</v>
      </c>
      <c r="Q706">
        <v>0.80305361066545755</v>
      </c>
      <c r="R706">
        <v>0.96533690096206171</v>
      </c>
      <c r="S706">
        <v>0.77521728382618682</v>
      </c>
      <c r="T706">
        <v>0.7856064417989741</v>
      </c>
      <c r="U706">
        <v>0.77521728382618682</v>
      </c>
      <c r="V706">
        <v>406.790663</v>
      </c>
      <c r="W706">
        <v>255.106009</v>
      </c>
      <c r="X706">
        <v>262.000766</v>
      </c>
      <c r="Y706">
        <v>74463.375599999999</v>
      </c>
      <c r="Z706" s="226">
        <v>1.7621569875</v>
      </c>
      <c r="AA706" s="226">
        <v>1.5363083556999999</v>
      </c>
      <c r="AB706" s="226" t="s">
        <v>444</v>
      </c>
      <c r="AC706" s="226" t="s">
        <v>445</v>
      </c>
      <c r="AD706" s="226">
        <v>1.7055534264000001</v>
      </c>
    </row>
    <row r="707" spans="1:30" x14ac:dyDescent="0.25">
      <c r="A707">
        <v>175541</v>
      </c>
      <c r="B707">
        <v>20053006</v>
      </c>
      <c r="C707">
        <v>9221163</v>
      </c>
      <c r="D707">
        <v>281283</v>
      </c>
      <c r="E707" t="s">
        <v>512</v>
      </c>
      <c r="F707">
        <v>34203085</v>
      </c>
      <c r="G707">
        <v>1.83</v>
      </c>
      <c r="H707">
        <v>71.161910762717525</v>
      </c>
      <c r="I707">
        <v>-25.434536574026545</v>
      </c>
      <c r="J707">
        <v>22.135066561850309</v>
      </c>
      <c r="K707">
        <v>-69.595871197101246</v>
      </c>
      <c r="L707">
        <v>63.078018232969207</v>
      </c>
      <c r="M707">
        <v>157.46249389648438</v>
      </c>
      <c r="N707">
        <v>0.81230456542968754</v>
      </c>
      <c r="O707">
        <v>0.9329846751933194</v>
      </c>
      <c r="P707">
        <v>0.75786771113546747</v>
      </c>
      <c r="Q707">
        <v>0.76922729492187503</v>
      </c>
      <c r="R707">
        <v>0.96533690096206171</v>
      </c>
      <c r="S707">
        <v>0.74256349301531266</v>
      </c>
      <c r="T707">
        <v>0.75786771113546747</v>
      </c>
      <c r="U707">
        <v>0.74256349301531266</v>
      </c>
      <c r="V707">
        <v>406.790663</v>
      </c>
      <c r="W707">
        <v>255.106009</v>
      </c>
      <c r="X707">
        <v>262.000766</v>
      </c>
      <c r="Y707">
        <v>74463.375599999999</v>
      </c>
      <c r="Z707" s="226">
        <v>2.0650393362999999</v>
      </c>
      <c r="AA707" s="226">
        <v>1.7168551978</v>
      </c>
      <c r="AB707" s="226" t="s">
        <v>444</v>
      </c>
      <c r="AC707" s="226" t="s">
        <v>445</v>
      </c>
      <c r="AD707" s="226">
        <v>1.8530704111</v>
      </c>
    </row>
    <row r="708" spans="1:30" x14ac:dyDescent="0.25">
      <c r="A708">
        <v>177639</v>
      </c>
      <c r="B708">
        <v>20054006</v>
      </c>
      <c r="C708">
        <v>9221170</v>
      </c>
      <c r="D708">
        <v>281288</v>
      </c>
      <c r="E708" t="s">
        <v>513</v>
      </c>
      <c r="F708">
        <v>34203085</v>
      </c>
      <c r="G708">
        <v>1.83</v>
      </c>
      <c r="H708">
        <v>44.887924862166287</v>
      </c>
      <c r="I708">
        <v>-15.668152006959124</v>
      </c>
      <c r="J708">
        <v>16.079315136757096</v>
      </c>
      <c r="K708">
        <v>-43.502787609836609</v>
      </c>
      <c r="L708">
        <v>39.396573820056389</v>
      </c>
      <c r="M708">
        <v>143.04750061035156</v>
      </c>
      <c r="N708">
        <v>0.85275535583496087</v>
      </c>
      <c r="O708">
        <v>0.9329846751933194</v>
      </c>
      <c r="P708">
        <v>0.79560767868304449</v>
      </c>
      <c r="Q708">
        <v>0.81913303375244129</v>
      </c>
      <c r="R708">
        <v>0.96533690096206171</v>
      </c>
      <c r="S708">
        <v>0.79073934427823356</v>
      </c>
      <c r="T708">
        <v>0.79560767868304449</v>
      </c>
      <c r="U708">
        <v>0.79073934427823356</v>
      </c>
      <c r="V708">
        <v>406.790663</v>
      </c>
      <c r="W708">
        <v>255.106009</v>
      </c>
      <c r="X708">
        <v>262.000766</v>
      </c>
      <c r="Y708">
        <v>74463.375599999999</v>
      </c>
      <c r="Z708" s="226">
        <v>4.1518261604999998</v>
      </c>
      <c r="AA708" s="226">
        <v>3.5215790274000001</v>
      </c>
      <c r="AB708" s="226" t="s">
        <v>444</v>
      </c>
      <c r="AC708" s="226" t="s">
        <v>445</v>
      </c>
      <c r="AD708" s="226">
        <v>3.7916428510000002</v>
      </c>
    </row>
    <row r="709" spans="1:30" x14ac:dyDescent="0.25">
      <c r="A709">
        <v>179737</v>
      </c>
      <c r="B709">
        <v>20055006</v>
      </c>
      <c r="C709">
        <v>9221173</v>
      </c>
      <c r="D709">
        <v>281293</v>
      </c>
      <c r="E709" t="s">
        <v>513</v>
      </c>
      <c r="F709">
        <v>34203085</v>
      </c>
      <c r="G709">
        <v>1.83</v>
      </c>
      <c r="H709">
        <v>52.789693619366801</v>
      </c>
      <c r="I709">
        <v>-22.943345956694962</v>
      </c>
      <c r="J709">
        <v>14.476329225511384</v>
      </c>
      <c r="K709">
        <v>-50.411171218218236</v>
      </c>
      <c r="L709">
        <v>47.248945970048382</v>
      </c>
      <c r="M709">
        <v>148.28250122070313</v>
      </c>
      <c r="N709">
        <v>0.84153749738420758</v>
      </c>
      <c r="O709">
        <v>0.9329846751933194</v>
      </c>
      <c r="P709">
        <v>0.78514158866000383</v>
      </c>
      <c r="Q709">
        <v>0.80230624607631129</v>
      </c>
      <c r="R709">
        <v>0.96533690096206171</v>
      </c>
      <c r="S709">
        <v>0.77449582520981164</v>
      </c>
      <c r="T709">
        <v>0.78514158866000383</v>
      </c>
      <c r="U709">
        <v>0.77449582520981164</v>
      </c>
      <c r="V709">
        <v>406.790663</v>
      </c>
      <c r="W709">
        <v>255.106009</v>
      </c>
      <c r="X709">
        <v>262.000766</v>
      </c>
      <c r="Y709">
        <v>74463.375599999999</v>
      </c>
      <c r="Z709" s="226">
        <v>3.2391281556</v>
      </c>
      <c r="AA709" s="226">
        <v>2.7941939695000002</v>
      </c>
      <c r="AB709" s="226" t="s">
        <v>444</v>
      </c>
      <c r="AC709" s="226" t="s">
        <v>445</v>
      </c>
      <c r="AD709" s="226">
        <v>3.0805974683000001</v>
      </c>
    </row>
    <row r="710" spans="1:30" x14ac:dyDescent="0.25">
      <c r="A710">
        <v>181835</v>
      </c>
      <c r="B710">
        <v>20056006</v>
      </c>
      <c r="C710">
        <v>9221179</v>
      </c>
      <c r="D710">
        <v>281298</v>
      </c>
      <c r="E710" t="s">
        <v>515</v>
      </c>
      <c r="F710">
        <v>34203085</v>
      </c>
      <c r="G710">
        <v>1.83</v>
      </c>
      <c r="H710">
        <v>52.719980158047619</v>
      </c>
      <c r="I710">
        <v>-26.658770471456929</v>
      </c>
      <c r="J710">
        <v>10.065970030765218</v>
      </c>
      <c r="K710">
        <v>-49.395938357179247</v>
      </c>
      <c r="L710">
        <v>48.477797239590949</v>
      </c>
      <c r="M710">
        <v>133.54750061035156</v>
      </c>
      <c r="N710">
        <v>0.87311249869210372</v>
      </c>
      <c r="O710">
        <v>0.9329846751933194</v>
      </c>
      <c r="P710">
        <v>0.81460058099947985</v>
      </c>
      <c r="Q710">
        <v>0.84966874803815551</v>
      </c>
      <c r="R710">
        <v>0.96533690096206171</v>
      </c>
      <c r="S710">
        <v>0.82021659607546793</v>
      </c>
      <c r="T710">
        <v>0.81460058099947985</v>
      </c>
      <c r="U710">
        <v>0.82021659607546793</v>
      </c>
      <c r="V710">
        <v>406.790663</v>
      </c>
      <c r="W710">
        <v>255.106009</v>
      </c>
      <c r="X710">
        <v>262.000766</v>
      </c>
      <c r="Y710">
        <v>74463.375599999999</v>
      </c>
      <c r="Z710" s="226">
        <v>3.2866944246999998</v>
      </c>
      <c r="AA710" s="226">
        <v>2.9417598892000001</v>
      </c>
      <c r="AB710" s="226" t="s">
        <v>444</v>
      </c>
      <c r="AC710" s="226" t="s">
        <v>445</v>
      </c>
      <c r="AD710" s="226">
        <v>3.3207191380999999</v>
      </c>
    </row>
    <row r="711" spans="1:30" x14ac:dyDescent="0.25">
      <c r="A711">
        <v>183933</v>
      </c>
      <c r="B711">
        <v>20057006</v>
      </c>
      <c r="C711">
        <v>9221188</v>
      </c>
      <c r="D711">
        <v>281303</v>
      </c>
      <c r="E711" t="s">
        <v>518</v>
      </c>
      <c r="F711">
        <v>34203085</v>
      </c>
      <c r="G711">
        <v>1.83</v>
      </c>
      <c r="H711">
        <v>12.980078874312325</v>
      </c>
      <c r="I711">
        <v>-8.0800308998279924</v>
      </c>
      <c r="J711">
        <v>3.3769426224980501</v>
      </c>
      <c r="K711">
        <v>-13.126122531893071</v>
      </c>
      <c r="L711">
        <v>11.690969311241252</v>
      </c>
      <c r="M711">
        <v>34.474998474121094</v>
      </c>
      <c r="N711">
        <v>0.98877083460489912</v>
      </c>
      <c r="O711">
        <v>0.9329846751933194</v>
      </c>
      <c r="P711">
        <v>0.92250803596447917</v>
      </c>
      <c r="Q711">
        <v>0.98970659838782415</v>
      </c>
      <c r="R711">
        <v>0.96533690096206171</v>
      </c>
      <c r="S711">
        <v>0.95540030054940595</v>
      </c>
      <c r="T711">
        <v>0.92250803596447917</v>
      </c>
      <c r="U711">
        <v>0.95540030054940595</v>
      </c>
      <c r="V711">
        <v>406.790663</v>
      </c>
      <c r="W711">
        <v>255.106009</v>
      </c>
      <c r="X711">
        <v>262.000766</v>
      </c>
      <c r="Y711">
        <v>74463.375599999999</v>
      </c>
      <c r="Z711" s="226">
        <v>19.129840140999999</v>
      </c>
      <c r="AA711" s="226">
        <v>17.130655876999999</v>
      </c>
      <c r="AB711" s="226" t="s">
        <v>444</v>
      </c>
      <c r="AC711" s="226" t="s">
        <v>445</v>
      </c>
      <c r="AD711" s="226">
        <v>17.413496557999999</v>
      </c>
    </row>
    <row r="712" spans="1:30" x14ac:dyDescent="0.25">
      <c r="A712">
        <v>186031</v>
      </c>
      <c r="B712">
        <v>20058006</v>
      </c>
      <c r="C712">
        <v>9221203</v>
      </c>
      <c r="D712">
        <v>281308</v>
      </c>
      <c r="E712" t="s">
        <v>517</v>
      </c>
      <c r="F712">
        <v>34203085</v>
      </c>
      <c r="G712">
        <v>1.83</v>
      </c>
      <c r="H712">
        <v>12.566279651890587</v>
      </c>
      <c r="I712">
        <v>0.38074813693214887</v>
      </c>
      <c r="J712">
        <v>10.083502768741273</v>
      </c>
      <c r="K712">
        <v>-12.502765183849084</v>
      </c>
      <c r="L712">
        <v>12.70514147206911</v>
      </c>
      <c r="M712">
        <v>64.709999084472656</v>
      </c>
      <c r="N712">
        <v>0.96357500076293945</v>
      </c>
      <c r="O712">
        <v>0.9329846751933194</v>
      </c>
      <c r="P712">
        <v>0.89900070911121355</v>
      </c>
      <c r="Q712">
        <v>0.96661041736602782</v>
      </c>
      <c r="R712">
        <v>0.96533690096206171</v>
      </c>
      <c r="S712">
        <v>0.9331047047377663</v>
      </c>
      <c r="T712">
        <v>0.89900070911121355</v>
      </c>
      <c r="U712">
        <v>0.9331047047377663</v>
      </c>
      <c r="V712">
        <v>406.790663</v>
      </c>
      <c r="W712">
        <v>255.106009</v>
      </c>
      <c r="X712">
        <v>262.000766</v>
      </c>
      <c r="Y712">
        <v>74463.375599999999</v>
      </c>
      <c r="Z712" s="226">
        <v>17.050997975000001</v>
      </c>
      <c r="AA712" s="226">
        <v>17.250467867000001</v>
      </c>
      <c r="AB712" s="226">
        <v>601.34170766</v>
      </c>
      <c r="AC712" s="226" t="s">
        <v>445</v>
      </c>
      <c r="AD712" s="226">
        <v>17.838942502999998</v>
      </c>
    </row>
    <row r="713" spans="1:30" x14ac:dyDescent="0.25">
      <c r="A713">
        <v>188129</v>
      </c>
      <c r="B713">
        <v>20093006</v>
      </c>
      <c r="C713">
        <v>9221205</v>
      </c>
      <c r="D713">
        <v>281326</v>
      </c>
      <c r="E713" t="s">
        <v>519</v>
      </c>
      <c r="F713">
        <v>34203085</v>
      </c>
      <c r="G713">
        <v>1.83</v>
      </c>
      <c r="H713">
        <v>57.624744526430568</v>
      </c>
      <c r="I713">
        <v>-25.591431018471766</v>
      </c>
      <c r="J713">
        <v>13.187796007568942</v>
      </c>
      <c r="K713">
        <v>-56.016441827048581</v>
      </c>
      <c r="L713">
        <v>52.293892252000376</v>
      </c>
      <c r="M713">
        <v>141.70500183105469</v>
      </c>
      <c r="N713">
        <v>0.85563213893345424</v>
      </c>
      <c r="O713">
        <v>0.9329846751933194</v>
      </c>
      <c r="P713">
        <v>0.79829167322779393</v>
      </c>
      <c r="Q713">
        <v>0.82344820840018129</v>
      </c>
      <c r="R713">
        <v>0.96533690096206171</v>
      </c>
      <c r="S713">
        <v>0.79490494159979297</v>
      </c>
      <c r="T713">
        <v>0.79829167322779393</v>
      </c>
      <c r="U713">
        <v>0.79490494159979297</v>
      </c>
      <c r="V713">
        <v>406.790663</v>
      </c>
      <c r="W713">
        <v>255.106009</v>
      </c>
      <c r="X713">
        <v>262.000766</v>
      </c>
      <c r="Y713">
        <v>74463.375599999999</v>
      </c>
      <c r="Z713" s="226">
        <v>2.8943171755999999</v>
      </c>
      <c r="AA713" s="226">
        <v>2.5340547615000002</v>
      </c>
      <c r="AB713" s="226" t="s">
        <v>444</v>
      </c>
      <c r="AC713" s="226" t="s">
        <v>445</v>
      </c>
      <c r="AD713" s="226">
        <v>2.7337792807999999</v>
      </c>
    </row>
    <row r="714" spans="1:30" x14ac:dyDescent="0.25">
      <c r="A714">
        <v>190227</v>
      </c>
      <c r="B714">
        <v>21051006</v>
      </c>
      <c r="C714">
        <v>9221205</v>
      </c>
      <c r="D714">
        <v>281354</v>
      </c>
      <c r="E714" t="s">
        <v>519</v>
      </c>
      <c r="F714">
        <v>34203085</v>
      </c>
      <c r="G714">
        <v>1.83</v>
      </c>
      <c r="H714">
        <v>60.555118042240366</v>
      </c>
      <c r="I714">
        <v>-28.737967447073288</v>
      </c>
      <c r="J714">
        <v>11.253052322571161</v>
      </c>
      <c r="K714">
        <v>-58.457725796312893</v>
      </c>
      <c r="L714">
        <v>55.786481735417141</v>
      </c>
      <c r="M714">
        <v>141.70500183105469</v>
      </c>
      <c r="N714">
        <v>0.85563213893345424</v>
      </c>
      <c r="O714">
        <v>0.9329846751933194</v>
      </c>
      <c r="P714">
        <v>0.79829167322779393</v>
      </c>
      <c r="Q714">
        <v>0.82344820840018129</v>
      </c>
      <c r="R714">
        <v>0.96533690096206171</v>
      </c>
      <c r="S714">
        <v>0.79490494159979297</v>
      </c>
      <c r="T714">
        <v>0.79829167322779393</v>
      </c>
      <c r="U714">
        <v>0.79490494159979297</v>
      </c>
      <c r="V714">
        <v>406.790663</v>
      </c>
      <c r="W714">
        <v>255.106009</v>
      </c>
      <c r="X714">
        <v>262.000766</v>
      </c>
      <c r="Y714">
        <v>74463.375599999999</v>
      </c>
      <c r="Z714" s="226">
        <v>2.650508088</v>
      </c>
      <c r="AA714" s="226">
        <v>2.3630353528999999</v>
      </c>
      <c r="AB714" s="226" t="s">
        <v>444</v>
      </c>
      <c r="AC714" s="226" t="s">
        <v>445</v>
      </c>
      <c r="AD714" s="226">
        <v>2.5778509516999999</v>
      </c>
    </row>
    <row r="715" spans="1:30" x14ac:dyDescent="0.25">
      <c r="A715">
        <v>192325</v>
      </c>
      <c r="B715">
        <v>26051006</v>
      </c>
      <c r="C715">
        <v>9221205</v>
      </c>
      <c r="D715">
        <v>281382</v>
      </c>
      <c r="E715" t="s">
        <v>519</v>
      </c>
      <c r="F715">
        <v>34203085</v>
      </c>
      <c r="G715">
        <v>1.83</v>
      </c>
      <c r="H715">
        <v>59.632457771507283</v>
      </c>
      <c r="I715">
        <v>-28.445760349673755</v>
      </c>
      <c r="J715">
        <v>11.016118888632644</v>
      </c>
      <c r="K715">
        <v>-57.548258831949738</v>
      </c>
      <c r="L715">
        <v>54.958871065332445</v>
      </c>
      <c r="M715">
        <v>141.70500183105469</v>
      </c>
      <c r="N715">
        <v>0.85563213893345424</v>
      </c>
      <c r="O715">
        <v>0.9329846751933194</v>
      </c>
      <c r="P715">
        <v>0.79829167322779393</v>
      </c>
      <c r="Q715">
        <v>0.82344820840018129</v>
      </c>
      <c r="R715">
        <v>0.96533690096206171</v>
      </c>
      <c r="S715">
        <v>0.79490494159979297</v>
      </c>
      <c r="T715">
        <v>0.79829167322779393</v>
      </c>
      <c r="U715">
        <v>0.79490494159979297</v>
      </c>
      <c r="V715">
        <v>406.790663</v>
      </c>
      <c r="W715">
        <v>255.106009</v>
      </c>
      <c r="X715">
        <v>262.000766</v>
      </c>
      <c r="Y715">
        <v>74463.375599999999</v>
      </c>
      <c r="Z715" s="226">
        <v>2.705480095</v>
      </c>
      <c r="AA715" s="226">
        <v>2.415069752</v>
      </c>
      <c r="AB715" s="226" t="s">
        <v>444</v>
      </c>
      <c r="AC715" s="226" t="s">
        <v>445</v>
      </c>
      <c r="AD715" s="226">
        <v>2.6343937091999998</v>
      </c>
    </row>
    <row r="716" spans="1:30" x14ac:dyDescent="0.25">
      <c r="A716">
        <v>99677</v>
      </c>
      <c r="B716">
        <v>20001000</v>
      </c>
      <c r="C716">
        <v>9224604</v>
      </c>
      <c r="D716">
        <v>281006</v>
      </c>
      <c r="E716" t="s">
        <v>520</v>
      </c>
      <c r="F716">
        <v>34203085</v>
      </c>
      <c r="G716">
        <v>1.83</v>
      </c>
      <c r="H716">
        <v>81.254681644264622</v>
      </c>
      <c r="I716">
        <v>-35.768292184099721</v>
      </c>
      <c r="J716">
        <v>17.692996855055846</v>
      </c>
      <c r="K716">
        <v>-77.131873662588077</v>
      </c>
      <c r="L716">
        <v>74.011805601826154</v>
      </c>
      <c r="M716">
        <v>47.854999542236328</v>
      </c>
      <c r="N716">
        <v>0.97762083371480313</v>
      </c>
      <c r="O716">
        <v>0.9329846751933194</v>
      </c>
      <c r="P716">
        <v>0.91210525600562775</v>
      </c>
      <c r="Q716">
        <v>0.97948576423856948</v>
      </c>
      <c r="R716">
        <v>0.96533690096206171</v>
      </c>
      <c r="S716">
        <v>0.94553375218651725</v>
      </c>
      <c r="T716">
        <v>0.91210525600562775</v>
      </c>
      <c r="U716">
        <v>0.94553375218651725</v>
      </c>
      <c r="V716">
        <v>406.790663</v>
      </c>
      <c r="W716">
        <v>255.106009</v>
      </c>
      <c r="X716">
        <v>262.000766</v>
      </c>
      <c r="Y716">
        <v>74463.375599999999</v>
      </c>
      <c r="Z716" s="226">
        <v>2.1438704914</v>
      </c>
      <c r="AA716" s="226">
        <v>1.8636323094</v>
      </c>
      <c r="AB716" s="226" t="s">
        <v>444</v>
      </c>
      <c r="AC716" s="226" t="s">
        <v>445</v>
      </c>
      <c r="AD716" s="226">
        <v>2.0982298807999999</v>
      </c>
    </row>
    <row r="717" spans="1:30" x14ac:dyDescent="0.25">
      <c r="A717">
        <v>101775</v>
      </c>
      <c r="B717">
        <v>20002000</v>
      </c>
      <c r="C717">
        <v>9224604</v>
      </c>
      <c r="D717">
        <v>281013</v>
      </c>
      <c r="E717" t="s">
        <v>520</v>
      </c>
      <c r="F717">
        <v>34203085</v>
      </c>
      <c r="G717">
        <v>1.83</v>
      </c>
      <c r="H717">
        <v>68.434075386324068</v>
      </c>
      <c r="I717">
        <v>-37.302972907836192</v>
      </c>
      <c r="J717">
        <v>6.9793903933109824</v>
      </c>
      <c r="K717">
        <v>-65.2389343641089</v>
      </c>
      <c r="L717">
        <v>65.225919842468301</v>
      </c>
      <c r="M717">
        <v>47.854999542236328</v>
      </c>
      <c r="N717">
        <v>0.97762083371480313</v>
      </c>
      <c r="O717">
        <v>0.9329846751933194</v>
      </c>
      <c r="P717">
        <v>0.91210525600562775</v>
      </c>
      <c r="Q717">
        <v>0.97948576423856948</v>
      </c>
      <c r="R717">
        <v>0.96533690096206171</v>
      </c>
      <c r="S717">
        <v>0.94553375218651725</v>
      </c>
      <c r="T717">
        <v>0.91210525600562775</v>
      </c>
      <c r="U717">
        <v>0.94553375218651725</v>
      </c>
      <c r="V717">
        <v>406.790663</v>
      </c>
      <c r="W717">
        <v>255.106009</v>
      </c>
      <c r="X717">
        <v>262.000766</v>
      </c>
      <c r="Y717">
        <v>74463.375599999999</v>
      </c>
      <c r="Z717" s="226">
        <v>2.5673476466</v>
      </c>
      <c r="AA717" s="226">
        <v>2.4001121566000001</v>
      </c>
      <c r="AB717" s="226" t="s">
        <v>444</v>
      </c>
      <c r="AC717" s="226" t="s">
        <v>445</v>
      </c>
      <c r="AD717" s="226">
        <v>2.6630315635000001</v>
      </c>
    </row>
    <row r="718" spans="1:30" x14ac:dyDescent="0.25">
      <c r="A718">
        <v>103873</v>
      </c>
      <c r="B718">
        <v>20003000</v>
      </c>
      <c r="C718">
        <v>9224615</v>
      </c>
      <c r="D718">
        <v>281021</v>
      </c>
      <c r="E718" t="s">
        <v>521</v>
      </c>
      <c r="F718">
        <v>34203085</v>
      </c>
      <c r="G718">
        <v>1.83</v>
      </c>
      <c r="H718">
        <v>43.297645664873613</v>
      </c>
      <c r="I718">
        <v>-30.102792951226125</v>
      </c>
      <c r="J718">
        <v>0.72315964121532583</v>
      </c>
      <c r="K718">
        <v>-40.661829708516962</v>
      </c>
      <c r="L718">
        <v>42.947918669557588</v>
      </c>
      <c r="M718">
        <v>80.790000915527344</v>
      </c>
      <c r="N718">
        <v>0.9501749992370605</v>
      </c>
      <c r="O718">
        <v>0.9329846751933194</v>
      </c>
      <c r="P718">
        <v>0.88649871304000138</v>
      </c>
      <c r="Q718">
        <v>0.95432708263397215</v>
      </c>
      <c r="R718">
        <v>0.96533690096206171</v>
      </c>
      <c r="S718">
        <v>0.9212471484540441</v>
      </c>
      <c r="T718">
        <v>0.88649871304000138</v>
      </c>
      <c r="U718">
        <v>0.9212471484540441</v>
      </c>
      <c r="V718">
        <v>406.790663</v>
      </c>
      <c r="W718">
        <v>255.106009</v>
      </c>
      <c r="X718">
        <v>262.000766</v>
      </c>
      <c r="Y718">
        <v>74463.375599999999</v>
      </c>
      <c r="Z718" s="226">
        <v>4.2657068299000001</v>
      </c>
      <c r="AA718" s="226">
        <v>4.2231742672000001</v>
      </c>
      <c r="AB718" s="226" t="s">
        <v>444</v>
      </c>
      <c r="AC718" s="226" t="s">
        <v>445</v>
      </c>
      <c r="AD718" s="226">
        <v>4.7120730557000003</v>
      </c>
    </row>
    <row r="719" spans="1:30" x14ac:dyDescent="0.25">
      <c r="A719">
        <v>105971</v>
      </c>
      <c r="B719">
        <v>20004000</v>
      </c>
      <c r="C719">
        <v>9224615</v>
      </c>
      <c r="D719">
        <v>281030</v>
      </c>
      <c r="E719" t="s">
        <v>521</v>
      </c>
      <c r="F719">
        <v>34203085</v>
      </c>
      <c r="G719">
        <v>1.83</v>
      </c>
      <c r="H719">
        <v>34.363402658971061</v>
      </c>
      <c r="I719">
        <v>-26.825748977311743</v>
      </c>
      <c r="J719">
        <v>-2.968995652397842</v>
      </c>
      <c r="K719">
        <v>-33.179401860685736</v>
      </c>
      <c r="L719">
        <v>35.94670941578984</v>
      </c>
      <c r="M719">
        <v>80.790000915527344</v>
      </c>
      <c r="N719">
        <v>0.9501749992370605</v>
      </c>
      <c r="O719">
        <v>0.9329846751933194</v>
      </c>
      <c r="P719">
        <v>0.88649871304000138</v>
      </c>
      <c r="Q719">
        <v>0.95432708263397215</v>
      </c>
      <c r="R719">
        <v>0.96533690096206171</v>
      </c>
      <c r="S719">
        <v>0.9212471484540441</v>
      </c>
      <c r="T719">
        <v>0.88649871304000138</v>
      </c>
      <c r="U719">
        <v>0.9212471484540441</v>
      </c>
      <c r="V719">
        <v>406.790663</v>
      </c>
      <c r="W719">
        <v>255.106009</v>
      </c>
      <c r="X719">
        <v>262.000766</v>
      </c>
      <c r="Y719">
        <v>74463.375599999999</v>
      </c>
      <c r="Z719" s="226">
        <v>5.2912893096999998</v>
      </c>
      <c r="AA719" s="226">
        <v>5.5811628409000003</v>
      </c>
      <c r="AB719" s="226" t="s">
        <v>444</v>
      </c>
      <c r="AC719" s="226">
        <v>77.229599859999993</v>
      </c>
      <c r="AD719" s="226">
        <v>6.0002269133999997</v>
      </c>
    </row>
    <row r="720" spans="1:30" x14ac:dyDescent="0.25">
      <c r="A720">
        <v>108069</v>
      </c>
      <c r="B720">
        <v>20005000</v>
      </c>
      <c r="C720">
        <v>9224604</v>
      </c>
      <c r="D720">
        <v>281038</v>
      </c>
      <c r="E720" t="s">
        <v>520</v>
      </c>
      <c r="F720">
        <v>34203085</v>
      </c>
      <c r="G720">
        <v>1.83</v>
      </c>
      <c r="H720">
        <v>83.81190619268277</v>
      </c>
      <c r="I720">
        <v>-36.469554777392403</v>
      </c>
      <c r="J720">
        <v>19.067707892899367</v>
      </c>
      <c r="K720">
        <v>-79.691599007520466</v>
      </c>
      <c r="L720">
        <v>76.091490764802813</v>
      </c>
      <c r="M720">
        <v>47.854999542236328</v>
      </c>
      <c r="N720">
        <v>0.97762083371480313</v>
      </c>
      <c r="O720">
        <v>0.9329846751933194</v>
      </c>
      <c r="P720">
        <v>0.91210525600562775</v>
      </c>
      <c r="Q720">
        <v>0.97948576423856948</v>
      </c>
      <c r="R720">
        <v>0.96533690096206171</v>
      </c>
      <c r="S720">
        <v>0.94553375218651725</v>
      </c>
      <c r="T720">
        <v>0.91210525600562775</v>
      </c>
      <c r="U720">
        <v>0.94553375218651725</v>
      </c>
      <c r="V720">
        <v>406.790663</v>
      </c>
      <c r="W720">
        <v>255.106009</v>
      </c>
      <c r="X720">
        <v>262.000766</v>
      </c>
      <c r="Y720">
        <v>74463.375599999999</v>
      </c>
      <c r="Z720" s="226">
        <v>2.0579441841000001</v>
      </c>
      <c r="AA720" s="226">
        <v>1.7762586751</v>
      </c>
      <c r="AB720" s="226" t="s">
        <v>444</v>
      </c>
      <c r="AC720" s="226" t="s">
        <v>445</v>
      </c>
      <c r="AD720" s="226">
        <v>1.9987135247000001</v>
      </c>
    </row>
    <row r="721" spans="1:30" x14ac:dyDescent="0.25">
      <c r="A721">
        <v>110167</v>
      </c>
      <c r="B721">
        <v>20006000</v>
      </c>
      <c r="C721">
        <v>9224604</v>
      </c>
      <c r="D721">
        <v>281045</v>
      </c>
      <c r="E721" t="s">
        <v>520</v>
      </c>
      <c r="F721">
        <v>34203085</v>
      </c>
      <c r="G721">
        <v>1.83</v>
      </c>
      <c r="H721">
        <v>71.189878633714443</v>
      </c>
      <c r="I721">
        <v>-34.188098506505298</v>
      </c>
      <c r="J721">
        <v>12.340456314613473</v>
      </c>
      <c r="K721">
        <v>-68.263823634654329</v>
      </c>
      <c r="L721">
        <v>65.892577269380141</v>
      </c>
      <c r="M721">
        <v>47.854999542236328</v>
      </c>
      <c r="N721">
        <v>0.97762083371480313</v>
      </c>
      <c r="O721">
        <v>0.9329846751933194</v>
      </c>
      <c r="P721">
        <v>0.91210525600562775</v>
      </c>
      <c r="Q721">
        <v>0.97948576423856948</v>
      </c>
      <c r="R721">
        <v>0.96533690096206171</v>
      </c>
      <c r="S721">
        <v>0.94553375218651725</v>
      </c>
      <c r="T721">
        <v>0.91210525600562775</v>
      </c>
      <c r="U721">
        <v>0.94553375218651725</v>
      </c>
      <c r="V721">
        <v>406.790663</v>
      </c>
      <c r="W721">
        <v>255.106009</v>
      </c>
      <c r="X721">
        <v>262.000766</v>
      </c>
      <c r="Y721">
        <v>74463.375599999999</v>
      </c>
      <c r="Z721" s="226">
        <v>2.5312555874</v>
      </c>
      <c r="AA721" s="226">
        <v>2.2684917590999998</v>
      </c>
      <c r="AB721" s="226" t="s">
        <v>444</v>
      </c>
      <c r="AC721" s="226" t="s">
        <v>445</v>
      </c>
      <c r="AD721" s="226">
        <v>2.5007162362000002</v>
      </c>
    </row>
    <row r="722" spans="1:30" x14ac:dyDescent="0.25">
      <c r="A722">
        <v>112265</v>
      </c>
      <c r="B722">
        <v>20007000</v>
      </c>
      <c r="C722">
        <v>9224615</v>
      </c>
      <c r="D722">
        <v>281053</v>
      </c>
      <c r="E722" t="s">
        <v>521</v>
      </c>
      <c r="F722">
        <v>34203085</v>
      </c>
      <c r="G722">
        <v>1.83</v>
      </c>
      <c r="H722">
        <v>43.205589716172426</v>
      </c>
      <c r="I722">
        <v>-29.910815931127793</v>
      </c>
      <c r="J722">
        <v>1.0515076660539009</v>
      </c>
      <c r="K722">
        <v>-40.743030933042974</v>
      </c>
      <c r="L722">
        <v>42.697377046097074</v>
      </c>
      <c r="M722">
        <v>80.790000915527344</v>
      </c>
      <c r="N722">
        <v>0.9501749992370605</v>
      </c>
      <c r="O722">
        <v>0.9329846751933194</v>
      </c>
      <c r="P722">
        <v>0.88649871304000138</v>
      </c>
      <c r="Q722">
        <v>0.95432708263397215</v>
      </c>
      <c r="R722">
        <v>0.96533690096206171</v>
      </c>
      <c r="S722">
        <v>0.9212471484540441</v>
      </c>
      <c r="T722">
        <v>0.88649871304000138</v>
      </c>
      <c r="U722">
        <v>0.9212471484540441</v>
      </c>
      <c r="V722">
        <v>406.790663</v>
      </c>
      <c r="W722">
        <v>255.106009</v>
      </c>
      <c r="X722">
        <v>262.000766</v>
      </c>
      <c r="Y722">
        <v>74463.375599999999</v>
      </c>
      <c r="Z722" s="226">
        <v>4.2966051853999998</v>
      </c>
      <c r="AA722" s="226">
        <v>4.2343030185000003</v>
      </c>
      <c r="AB722" s="226" t="s">
        <v>444</v>
      </c>
      <c r="AC722" s="226" t="s">
        <v>445</v>
      </c>
      <c r="AD722" s="226">
        <v>4.7006888431</v>
      </c>
    </row>
    <row r="723" spans="1:30" x14ac:dyDescent="0.25">
      <c r="A723">
        <v>114363</v>
      </c>
      <c r="B723">
        <v>20008000</v>
      </c>
      <c r="C723">
        <v>9224615</v>
      </c>
      <c r="D723">
        <v>281062</v>
      </c>
      <c r="E723" t="s">
        <v>521</v>
      </c>
      <c r="F723">
        <v>34203085</v>
      </c>
      <c r="G723">
        <v>1.83</v>
      </c>
      <c r="H723">
        <v>39.015055053405042</v>
      </c>
      <c r="I723">
        <v>-30.030129475372966</v>
      </c>
      <c r="J723">
        <v>-2.6887710059211143</v>
      </c>
      <c r="K723">
        <v>-38.070042696345013</v>
      </c>
      <c r="L723">
        <v>40.435971809721998</v>
      </c>
      <c r="M723">
        <v>80.790000915527344</v>
      </c>
      <c r="N723">
        <v>0.9501749992370605</v>
      </c>
      <c r="O723">
        <v>0.9329846751933194</v>
      </c>
      <c r="P723">
        <v>0.88649871304000138</v>
      </c>
      <c r="Q723">
        <v>0.95432708263397215</v>
      </c>
      <c r="R723">
        <v>0.96533690096206171</v>
      </c>
      <c r="S723">
        <v>0.9212471484540441</v>
      </c>
      <c r="T723">
        <v>0.88649871304000138</v>
      </c>
      <c r="U723">
        <v>0.9212471484540441</v>
      </c>
      <c r="V723">
        <v>406.790663</v>
      </c>
      <c r="W723">
        <v>255.106009</v>
      </c>
      <c r="X723">
        <v>262.000766</v>
      </c>
      <c r="Y723">
        <v>74463.375599999999</v>
      </c>
      <c r="Z723" s="226">
        <v>4.5928209103000004</v>
      </c>
      <c r="AA723" s="226">
        <v>4.7965097924000002</v>
      </c>
      <c r="AB723" s="226" t="s">
        <v>444</v>
      </c>
      <c r="AC723" s="226">
        <v>85.382715880999996</v>
      </c>
      <c r="AD723" s="226">
        <v>5.1009477642999999</v>
      </c>
    </row>
    <row r="724" spans="1:30" x14ac:dyDescent="0.25">
      <c r="A724">
        <v>117529</v>
      </c>
      <c r="B724">
        <v>20009000</v>
      </c>
      <c r="C724">
        <v>9224603</v>
      </c>
      <c r="D724">
        <v>281072</v>
      </c>
      <c r="E724" t="s">
        <v>522</v>
      </c>
      <c r="F724">
        <v>34203085</v>
      </c>
      <c r="G724">
        <v>1.83</v>
      </c>
      <c r="H724">
        <v>66.493998456085961</v>
      </c>
      <c r="I724">
        <v>-14.915076290384945</v>
      </c>
      <c r="J724">
        <v>27.751552779713773</v>
      </c>
      <c r="K724">
        <v>-63.153015962366418</v>
      </c>
      <c r="L724">
        <v>57.851124675878623</v>
      </c>
      <c r="M724">
        <v>25.247499465942383</v>
      </c>
      <c r="N724">
        <v>0.99646041711171474</v>
      </c>
      <c r="O724">
        <v>0.9329846751933194</v>
      </c>
      <c r="P724">
        <v>0.92968229860197271</v>
      </c>
      <c r="Q724">
        <v>0.99675538235240513</v>
      </c>
      <c r="R724">
        <v>0.96533690096206171</v>
      </c>
      <c r="S724">
        <v>0.96220475181732568</v>
      </c>
      <c r="T724">
        <v>0.92968229860197271</v>
      </c>
      <c r="U724">
        <v>0.96220475181732568</v>
      </c>
      <c r="V724">
        <v>406.790663</v>
      </c>
      <c r="W724">
        <v>255.106009</v>
      </c>
      <c r="X724">
        <v>262.000766</v>
      </c>
      <c r="Y724">
        <v>74463.375599999999</v>
      </c>
      <c r="Z724" s="226">
        <v>3.0996184976999999</v>
      </c>
      <c r="AA724" s="226">
        <v>2.5667510804</v>
      </c>
      <c r="AB724" s="226" t="s">
        <v>444</v>
      </c>
      <c r="AC724" s="226" t="s">
        <v>445</v>
      </c>
      <c r="AD724" s="226">
        <v>2.8569412823999998</v>
      </c>
    </row>
    <row r="725" spans="1:30" x14ac:dyDescent="0.25">
      <c r="A725">
        <v>117530</v>
      </c>
      <c r="B725">
        <v>20009000</v>
      </c>
      <c r="C725">
        <v>9224604</v>
      </c>
      <c r="D725">
        <v>281073</v>
      </c>
      <c r="E725" t="s">
        <v>520</v>
      </c>
      <c r="F725">
        <v>34203085</v>
      </c>
      <c r="G725">
        <v>1.83</v>
      </c>
      <c r="H725">
        <v>74.160173399565139</v>
      </c>
      <c r="I725">
        <v>-34.870644035606404</v>
      </c>
      <c r="J725">
        <v>12.860416197413427</v>
      </c>
      <c r="K725">
        <v>-70.070601293224996</v>
      </c>
      <c r="L725">
        <v>68.640756740514263</v>
      </c>
      <c r="M725">
        <v>47.854999542236328</v>
      </c>
      <c r="N725">
        <v>0.97762083371480313</v>
      </c>
      <c r="O725">
        <v>0.9329846751933194</v>
      </c>
      <c r="P725">
        <v>0.91210525600562775</v>
      </c>
      <c r="Q725">
        <v>0.97948576423856948</v>
      </c>
      <c r="R725">
        <v>0.96533690096206171</v>
      </c>
      <c r="S725">
        <v>0.94553375218651725</v>
      </c>
      <c r="T725">
        <v>0.91210525600562775</v>
      </c>
      <c r="U725">
        <v>0.94553375218651725</v>
      </c>
      <c r="V725">
        <v>406.790663</v>
      </c>
      <c r="W725">
        <v>255.106009</v>
      </c>
      <c r="X725">
        <v>262.000766</v>
      </c>
      <c r="Y725">
        <v>74463.375599999999</v>
      </c>
      <c r="Z725" s="226">
        <v>2.3898742190000002</v>
      </c>
      <c r="AA725" s="226">
        <v>2.1375807388000001</v>
      </c>
      <c r="AB725" s="226" t="s">
        <v>444</v>
      </c>
      <c r="AC725" s="226" t="s">
        <v>445</v>
      </c>
      <c r="AD725" s="226">
        <v>2.4104499081999999</v>
      </c>
    </row>
    <row r="726" spans="1:30" x14ac:dyDescent="0.25">
      <c r="A726">
        <v>121725</v>
      </c>
      <c r="B726">
        <v>20010000</v>
      </c>
      <c r="C726">
        <v>9224603</v>
      </c>
      <c r="D726">
        <v>281082</v>
      </c>
      <c r="E726" t="s">
        <v>522</v>
      </c>
      <c r="F726">
        <v>34203085</v>
      </c>
      <c r="G726">
        <v>1.83</v>
      </c>
      <c r="H726">
        <v>60.583382784355706</v>
      </c>
      <c r="I726">
        <v>-21.305421521693567</v>
      </c>
      <c r="J726">
        <v>16.824153738775934</v>
      </c>
      <c r="K726">
        <v>-56.687713490359386</v>
      </c>
      <c r="L726">
        <v>54.173553628947353</v>
      </c>
      <c r="M726">
        <v>25.247499465942383</v>
      </c>
      <c r="N726">
        <v>0.99646041711171474</v>
      </c>
      <c r="O726">
        <v>0.9329846751933194</v>
      </c>
      <c r="P726">
        <v>0.92968229860197271</v>
      </c>
      <c r="Q726">
        <v>0.99675538235240513</v>
      </c>
      <c r="R726">
        <v>0.96533690096206171</v>
      </c>
      <c r="S726">
        <v>0.96220475181732568</v>
      </c>
      <c r="T726">
        <v>0.92968229860197271</v>
      </c>
      <c r="U726">
        <v>0.96220475181732568</v>
      </c>
      <c r="V726">
        <v>406.790663</v>
      </c>
      <c r="W726">
        <v>255.106009</v>
      </c>
      <c r="X726">
        <v>262.000766</v>
      </c>
      <c r="Y726">
        <v>74463.375599999999</v>
      </c>
      <c r="Z726" s="226">
        <v>3.3779210508999999</v>
      </c>
      <c r="AA726" s="226">
        <v>2.914729253</v>
      </c>
      <c r="AB726" s="226" t="s">
        <v>444</v>
      </c>
      <c r="AC726" s="226" t="s">
        <v>445</v>
      </c>
      <c r="AD726" s="226">
        <v>3.2968301131</v>
      </c>
    </row>
    <row r="727" spans="1:30" x14ac:dyDescent="0.25">
      <c r="A727">
        <v>121726</v>
      </c>
      <c r="B727">
        <v>20010000</v>
      </c>
      <c r="C727">
        <v>9224604</v>
      </c>
      <c r="D727">
        <v>281083</v>
      </c>
      <c r="E727" t="s">
        <v>520</v>
      </c>
      <c r="F727">
        <v>34203085</v>
      </c>
      <c r="G727">
        <v>1.83</v>
      </c>
      <c r="H727">
        <v>68.255705215871927</v>
      </c>
      <c r="I727">
        <v>-41.204411335863099</v>
      </c>
      <c r="J727">
        <v>1.9268692775884169</v>
      </c>
      <c r="K727">
        <v>-63.661877143120023</v>
      </c>
      <c r="L727">
        <v>67.314981235021833</v>
      </c>
      <c r="M727">
        <v>47.854999542236328</v>
      </c>
      <c r="N727">
        <v>0.97762083371480313</v>
      </c>
      <c r="O727">
        <v>0.9329846751933194</v>
      </c>
      <c r="P727">
        <v>0.91210525600562775</v>
      </c>
      <c r="Q727">
        <v>0.97948576423856948</v>
      </c>
      <c r="R727">
        <v>0.96533690096206171</v>
      </c>
      <c r="S727">
        <v>0.94553375218651725</v>
      </c>
      <c r="T727">
        <v>0.91210525600562775</v>
      </c>
      <c r="U727">
        <v>0.94553375218651725</v>
      </c>
      <c r="V727">
        <v>406.790663</v>
      </c>
      <c r="W727">
        <v>255.106009</v>
      </c>
      <c r="X727">
        <v>262.000766</v>
      </c>
      <c r="Y727">
        <v>74463.375599999999</v>
      </c>
      <c r="Z727" s="226">
        <v>2.4566381417000001</v>
      </c>
      <c r="AA727" s="226">
        <v>2.4089975469999998</v>
      </c>
      <c r="AB727" s="226" t="s">
        <v>444</v>
      </c>
      <c r="AC727" s="226" t="s">
        <v>445</v>
      </c>
      <c r="AD727" s="226">
        <v>2.7537736314000001</v>
      </c>
    </row>
    <row r="728" spans="1:30" x14ac:dyDescent="0.25">
      <c r="A728">
        <v>124837</v>
      </c>
      <c r="B728">
        <v>20011000</v>
      </c>
      <c r="C728">
        <v>9224615</v>
      </c>
      <c r="D728">
        <v>281089</v>
      </c>
      <c r="E728" t="s">
        <v>521</v>
      </c>
      <c r="F728">
        <v>34203085</v>
      </c>
      <c r="G728">
        <v>1.83</v>
      </c>
      <c r="H728">
        <v>45.031920576634739</v>
      </c>
      <c r="I728">
        <v>-30.177814047307177</v>
      </c>
      <c r="J728">
        <v>1.831780174138506</v>
      </c>
      <c r="K728">
        <v>-42.206985737525599</v>
      </c>
      <c r="L728">
        <v>44.151592177009682</v>
      </c>
      <c r="M728">
        <v>80.790000915527344</v>
      </c>
      <c r="N728">
        <v>0.9501749992370605</v>
      </c>
      <c r="O728">
        <v>0.9329846751933194</v>
      </c>
      <c r="P728">
        <v>0.88649871304000138</v>
      </c>
      <c r="Q728">
        <v>0.95432708263397215</v>
      </c>
      <c r="R728">
        <v>0.96533690096206171</v>
      </c>
      <c r="S728">
        <v>0.9212471484540441</v>
      </c>
      <c r="T728">
        <v>0.88649871304000138</v>
      </c>
      <c r="U728">
        <v>0.9212471484540441</v>
      </c>
      <c r="V728">
        <v>406.790663</v>
      </c>
      <c r="W728">
        <v>255.106009</v>
      </c>
      <c r="X728">
        <v>262.000766</v>
      </c>
      <c r="Y728">
        <v>74463.375599999999</v>
      </c>
      <c r="Z728" s="226">
        <v>4.1221516034999999</v>
      </c>
      <c r="AA728" s="226">
        <v>4.0220187319000003</v>
      </c>
      <c r="AB728" s="226" t="s">
        <v>444</v>
      </c>
      <c r="AC728" s="226" t="s">
        <v>445</v>
      </c>
      <c r="AD728" s="226">
        <v>4.5029597071999996</v>
      </c>
    </row>
    <row r="729" spans="1:30" x14ac:dyDescent="0.25">
      <c r="A729">
        <v>126935</v>
      </c>
      <c r="B729">
        <v>20012000</v>
      </c>
      <c r="C729">
        <v>9224604</v>
      </c>
      <c r="D729">
        <v>281098</v>
      </c>
      <c r="E729" t="s">
        <v>520</v>
      </c>
      <c r="F729">
        <v>34203085</v>
      </c>
      <c r="G729">
        <v>1.83</v>
      </c>
      <c r="H729">
        <v>68.490721852522341</v>
      </c>
      <c r="I729">
        <v>-36.942452333711223</v>
      </c>
      <c r="J729">
        <v>7.3955866348688346</v>
      </c>
      <c r="K729">
        <v>-65.322093671083366</v>
      </c>
      <c r="L729">
        <v>65.109566292061729</v>
      </c>
      <c r="M729">
        <v>47.854999542236328</v>
      </c>
      <c r="N729">
        <v>0.97762083371480313</v>
      </c>
      <c r="O729">
        <v>0.9329846751933194</v>
      </c>
      <c r="P729">
        <v>0.91210525600562775</v>
      </c>
      <c r="Q729">
        <v>0.97948576423856948</v>
      </c>
      <c r="R729">
        <v>0.96533690096206171</v>
      </c>
      <c r="S729">
        <v>0.94553375218651725</v>
      </c>
      <c r="T729">
        <v>0.91210525600562775</v>
      </c>
      <c r="U729">
        <v>0.94553375218651725</v>
      </c>
      <c r="V729">
        <v>406.790663</v>
      </c>
      <c r="W729">
        <v>255.106009</v>
      </c>
      <c r="X729">
        <v>262.000766</v>
      </c>
      <c r="Y729">
        <v>74463.375599999999</v>
      </c>
      <c r="Z729" s="226">
        <v>2.5737226477999999</v>
      </c>
      <c r="AA729" s="226">
        <v>2.3973000336000001</v>
      </c>
      <c r="AB729" s="226" t="s">
        <v>444</v>
      </c>
      <c r="AC729" s="226" t="s">
        <v>445</v>
      </c>
      <c r="AD729" s="226">
        <v>2.6583682841999998</v>
      </c>
    </row>
    <row r="730" spans="1:30" x14ac:dyDescent="0.25">
      <c r="A730">
        <v>129033</v>
      </c>
      <c r="B730">
        <v>20013000</v>
      </c>
      <c r="C730">
        <v>9224604</v>
      </c>
      <c r="D730">
        <v>281107</v>
      </c>
      <c r="E730" t="s">
        <v>520</v>
      </c>
      <c r="F730">
        <v>34203085</v>
      </c>
      <c r="G730">
        <v>1.83</v>
      </c>
      <c r="H730">
        <v>95.32135150945426</v>
      </c>
      <c r="I730">
        <v>-53.81984448468252</v>
      </c>
      <c r="J730">
        <v>11.28730576621402</v>
      </c>
      <c r="K730">
        <v>-88.50007434899382</v>
      </c>
      <c r="L730">
        <v>90.210782828884959</v>
      </c>
      <c r="M730">
        <v>47.854999542236328</v>
      </c>
      <c r="N730">
        <v>0.97762083371480313</v>
      </c>
      <c r="O730">
        <v>0.9329846751933194</v>
      </c>
      <c r="P730">
        <v>0.91210525600562775</v>
      </c>
      <c r="Q730">
        <v>0.97948576423856948</v>
      </c>
      <c r="R730">
        <v>0.96533690096206171</v>
      </c>
      <c r="S730">
        <v>0.94553375218651725</v>
      </c>
      <c r="T730">
        <v>0.91210525600562775</v>
      </c>
      <c r="U730">
        <v>0.94553375218651725</v>
      </c>
      <c r="V730">
        <v>406.790663</v>
      </c>
      <c r="W730">
        <v>255.106009</v>
      </c>
      <c r="X730">
        <v>262.000766</v>
      </c>
      <c r="Y730">
        <v>74463.375599999999</v>
      </c>
      <c r="Z730" s="226">
        <v>1.5793316980000001</v>
      </c>
      <c r="AA730" s="226">
        <v>1.4410431447000001</v>
      </c>
      <c r="AB730" s="226" t="s">
        <v>444</v>
      </c>
      <c r="AC730" s="226" t="s">
        <v>445</v>
      </c>
      <c r="AD730" s="226">
        <v>1.7002494348999999</v>
      </c>
    </row>
    <row r="731" spans="1:30" x14ac:dyDescent="0.25">
      <c r="A731">
        <v>131131</v>
      </c>
      <c r="B731">
        <v>20014000</v>
      </c>
      <c r="C731">
        <v>9224615</v>
      </c>
      <c r="D731">
        <v>281114</v>
      </c>
      <c r="E731" t="s">
        <v>521</v>
      </c>
      <c r="F731">
        <v>34203085</v>
      </c>
      <c r="G731">
        <v>1.83</v>
      </c>
      <c r="H731">
        <v>49.083623684285314</v>
      </c>
      <c r="I731">
        <v>-30.228631981976385</v>
      </c>
      <c r="J731">
        <v>4.6774874155787192</v>
      </c>
      <c r="K731">
        <v>-46.193798694339016</v>
      </c>
      <c r="L731">
        <v>46.927631759852176</v>
      </c>
      <c r="M731">
        <v>80.790000915527344</v>
      </c>
      <c r="N731">
        <v>0.9501749992370605</v>
      </c>
      <c r="O731">
        <v>0.9329846751933194</v>
      </c>
      <c r="P731">
        <v>0.88649871304000138</v>
      </c>
      <c r="Q731">
        <v>0.95432708263397215</v>
      </c>
      <c r="R731">
        <v>0.96533690096206171</v>
      </c>
      <c r="S731">
        <v>0.9212471484540441</v>
      </c>
      <c r="T731">
        <v>0.88649871304000138</v>
      </c>
      <c r="U731">
        <v>0.9212471484540441</v>
      </c>
      <c r="V731">
        <v>406.790663</v>
      </c>
      <c r="W731">
        <v>255.106009</v>
      </c>
      <c r="X731">
        <v>262.000766</v>
      </c>
      <c r="Y731">
        <v>74463.375599999999</v>
      </c>
      <c r="Z731" s="226">
        <v>3.8191468476999999</v>
      </c>
      <c r="AA731" s="226">
        <v>3.6074664357000001</v>
      </c>
      <c r="AB731" s="226" t="s">
        <v>444</v>
      </c>
      <c r="AC731" s="226" t="s">
        <v>445</v>
      </c>
      <c r="AD731" s="226">
        <v>4.0280199602</v>
      </c>
    </row>
    <row r="732" spans="1:30" x14ac:dyDescent="0.25">
      <c r="A732">
        <v>133229</v>
      </c>
      <c r="B732">
        <v>20015000</v>
      </c>
      <c r="C732">
        <v>9224615</v>
      </c>
      <c r="D732">
        <v>281121</v>
      </c>
      <c r="E732" t="s">
        <v>521</v>
      </c>
      <c r="F732">
        <v>34203085</v>
      </c>
      <c r="G732">
        <v>1.83</v>
      </c>
      <c r="H732">
        <v>37.34971652334098</v>
      </c>
      <c r="I732">
        <v>-26.783472932799825</v>
      </c>
      <c r="J732">
        <v>-0.39488579422710912</v>
      </c>
      <c r="K732">
        <v>-35.777592064189555</v>
      </c>
      <c r="L732">
        <v>37.555320820662068</v>
      </c>
      <c r="M732">
        <v>80.790000915527344</v>
      </c>
      <c r="N732">
        <v>0.9501749992370605</v>
      </c>
      <c r="O732">
        <v>0.9329846751933194</v>
      </c>
      <c r="P732">
        <v>0.88649871304000138</v>
      </c>
      <c r="Q732">
        <v>0.95432708263397215</v>
      </c>
      <c r="R732">
        <v>0.96533690096206171</v>
      </c>
      <c r="S732">
        <v>0.9212471484540441</v>
      </c>
      <c r="T732">
        <v>0.88649871304000138</v>
      </c>
      <c r="U732">
        <v>0.9212471484540441</v>
      </c>
      <c r="V732">
        <v>406.790663</v>
      </c>
      <c r="W732">
        <v>255.106009</v>
      </c>
      <c r="X732">
        <v>262.000766</v>
      </c>
      <c r="Y732">
        <v>74463.375599999999</v>
      </c>
      <c r="Z732" s="226">
        <v>5.0218137863000001</v>
      </c>
      <c r="AA732" s="226">
        <v>5.0549629211999996</v>
      </c>
      <c r="AB732" s="226" t="s">
        <v>444</v>
      </c>
      <c r="AC732" s="226">
        <v>587.17851963999999</v>
      </c>
      <c r="AD732" s="226">
        <v>5.4918662344999998</v>
      </c>
    </row>
    <row r="733" spans="1:30" x14ac:dyDescent="0.25">
      <c r="A733">
        <v>135327</v>
      </c>
      <c r="B733">
        <v>20016000</v>
      </c>
      <c r="C733">
        <v>9224615</v>
      </c>
      <c r="D733">
        <v>281128</v>
      </c>
      <c r="E733" t="s">
        <v>521</v>
      </c>
      <c r="F733">
        <v>34203085</v>
      </c>
      <c r="G733">
        <v>1.83</v>
      </c>
      <c r="H733">
        <v>46.995745606236184</v>
      </c>
      <c r="I733">
        <v>-29.255339430994354</v>
      </c>
      <c r="J733">
        <v>3.9058347943275966</v>
      </c>
      <c r="K733">
        <v>-43.98495233541928</v>
      </c>
      <c r="L733">
        <v>45.176275946332417</v>
      </c>
      <c r="M733">
        <v>80.790000915527344</v>
      </c>
      <c r="N733">
        <v>0.9501749992370605</v>
      </c>
      <c r="O733">
        <v>0.9329846751933194</v>
      </c>
      <c r="P733">
        <v>0.88649871304000138</v>
      </c>
      <c r="Q733">
        <v>0.95432708263397215</v>
      </c>
      <c r="R733">
        <v>0.96533690096206171</v>
      </c>
      <c r="S733">
        <v>0.9212471484540441</v>
      </c>
      <c r="T733">
        <v>0.88649871304000138</v>
      </c>
      <c r="U733">
        <v>0.9212471484540441</v>
      </c>
      <c r="V733">
        <v>406.790663</v>
      </c>
      <c r="W733">
        <v>255.106009</v>
      </c>
      <c r="X733">
        <v>262.000766</v>
      </c>
      <c r="Y733">
        <v>74463.375599999999</v>
      </c>
      <c r="Z733" s="226">
        <v>4.0059714734999998</v>
      </c>
      <c r="AA733" s="226">
        <v>3.8121621596000002</v>
      </c>
      <c r="AB733" s="226" t="s">
        <v>444</v>
      </c>
      <c r="AC733" s="226" t="s">
        <v>445</v>
      </c>
      <c r="AD733" s="226">
        <v>4.2805182122999996</v>
      </c>
    </row>
    <row r="734" spans="1:30" x14ac:dyDescent="0.25">
      <c r="A734">
        <v>137425</v>
      </c>
      <c r="B734">
        <v>20017000</v>
      </c>
      <c r="C734">
        <v>9224615</v>
      </c>
      <c r="D734">
        <v>281135</v>
      </c>
      <c r="E734" t="s">
        <v>521</v>
      </c>
      <c r="F734">
        <v>34203085</v>
      </c>
      <c r="G734">
        <v>1.83</v>
      </c>
      <c r="H734">
        <v>34.116619039398351</v>
      </c>
      <c r="I734">
        <v>-29.092112040167478</v>
      </c>
      <c r="J734">
        <v>-5.6105267652082276</v>
      </c>
      <c r="K734">
        <v>-32.845705785842753</v>
      </c>
      <c r="L734">
        <v>37.245509517098945</v>
      </c>
      <c r="M734">
        <v>80.790000915527344</v>
      </c>
      <c r="N734">
        <v>0.9501749992370605</v>
      </c>
      <c r="O734">
        <v>0.9329846751933194</v>
      </c>
      <c r="P734">
        <v>0.88649871304000138</v>
      </c>
      <c r="Q734">
        <v>0.95432708263397215</v>
      </c>
      <c r="R734">
        <v>0.96533690096206171</v>
      </c>
      <c r="S734">
        <v>0.9212471484540441</v>
      </c>
      <c r="T734">
        <v>0.88649871304000138</v>
      </c>
      <c r="U734">
        <v>0.9212471484540441</v>
      </c>
      <c r="V734">
        <v>406.790663</v>
      </c>
      <c r="W734">
        <v>255.106009</v>
      </c>
      <c r="X734">
        <v>262.000766</v>
      </c>
      <c r="Y734">
        <v>74463.375599999999</v>
      </c>
      <c r="Z734" s="226">
        <v>5.0719037435000001</v>
      </c>
      <c r="AA734" s="226">
        <v>5.6287678860000003</v>
      </c>
      <c r="AB734" s="226" t="s">
        <v>444</v>
      </c>
      <c r="AC734" s="226">
        <v>40.397778068999997</v>
      </c>
      <c r="AD734" s="226">
        <v>6.0713457457000004</v>
      </c>
    </row>
    <row r="735" spans="1:30" x14ac:dyDescent="0.25">
      <c r="A735">
        <v>139523</v>
      </c>
      <c r="B735">
        <v>20018000</v>
      </c>
      <c r="C735">
        <v>9224615</v>
      </c>
      <c r="D735">
        <v>281142</v>
      </c>
      <c r="E735" t="s">
        <v>521</v>
      </c>
      <c r="F735">
        <v>34203085</v>
      </c>
      <c r="G735">
        <v>1.83</v>
      </c>
      <c r="H735">
        <v>40.17678357547377</v>
      </c>
      <c r="I735">
        <v>-27.210405460601539</v>
      </c>
      <c r="J735">
        <v>1.2287215144451469</v>
      </c>
      <c r="K735">
        <v>-37.910947683206231</v>
      </c>
      <c r="L735">
        <v>39.583311851159799</v>
      </c>
      <c r="M735">
        <v>80.790000915527344</v>
      </c>
      <c r="N735">
        <v>0.9501749992370605</v>
      </c>
      <c r="O735">
        <v>0.9329846751933194</v>
      </c>
      <c r="P735">
        <v>0.88649871304000138</v>
      </c>
      <c r="Q735">
        <v>0.95432708263397215</v>
      </c>
      <c r="R735">
        <v>0.96533690096206171</v>
      </c>
      <c r="S735">
        <v>0.9212471484540441</v>
      </c>
      <c r="T735">
        <v>0.88649871304000138</v>
      </c>
      <c r="U735">
        <v>0.9212471484540441</v>
      </c>
      <c r="V735">
        <v>406.790663</v>
      </c>
      <c r="W735">
        <v>255.106009</v>
      </c>
      <c r="X735">
        <v>262.000766</v>
      </c>
      <c r="Y735">
        <v>74463.375599999999</v>
      </c>
      <c r="Z735" s="226">
        <v>4.7132952775000003</v>
      </c>
      <c r="AA735" s="226">
        <v>4.6289012843000004</v>
      </c>
      <c r="AB735" s="226" t="s">
        <v>444</v>
      </c>
      <c r="AC735" s="226" t="s">
        <v>445</v>
      </c>
      <c r="AD735" s="226">
        <v>5.1265506686000002</v>
      </c>
    </row>
    <row r="736" spans="1:30" x14ac:dyDescent="0.25">
      <c r="A736">
        <v>141621</v>
      </c>
      <c r="B736">
        <v>20019000</v>
      </c>
      <c r="C736">
        <v>9224615</v>
      </c>
      <c r="D736">
        <v>281150</v>
      </c>
      <c r="E736" t="s">
        <v>521</v>
      </c>
      <c r="F736">
        <v>34203085</v>
      </c>
      <c r="G736">
        <v>1.83</v>
      </c>
      <c r="H736">
        <v>39.504025444276103</v>
      </c>
      <c r="I736">
        <v>-28.115722149477811</v>
      </c>
      <c r="J736">
        <v>1.3827090890360785E-2</v>
      </c>
      <c r="K736">
        <v>-37.245705523008958</v>
      </c>
      <c r="L736">
        <v>39.504154422316105</v>
      </c>
      <c r="M736">
        <v>80.790000915527344</v>
      </c>
      <c r="N736">
        <v>0.9501749992370605</v>
      </c>
      <c r="O736">
        <v>0.9329846751933194</v>
      </c>
      <c r="P736">
        <v>0.88649871304000138</v>
      </c>
      <c r="Q736">
        <v>0.95432708263397215</v>
      </c>
      <c r="R736">
        <v>0.96533690096206171</v>
      </c>
      <c r="S736">
        <v>0.9212471484540441</v>
      </c>
      <c r="T736">
        <v>0.88649871304000138</v>
      </c>
      <c r="U736">
        <v>0.9212471484540441</v>
      </c>
      <c r="V736">
        <v>406.790663</v>
      </c>
      <c r="W736">
        <v>255.106009</v>
      </c>
      <c r="X736">
        <v>262.000766</v>
      </c>
      <c r="Y736">
        <v>74463.375599999999</v>
      </c>
      <c r="Z736" s="226">
        <v>4.7247434345999997</v>
      </c>
      <c r="AA736" s="226">
        <v>4.7247621254999999</v>
      </c>
      <c r="AB736" s="226" t="s">
        <v>444</v>
      </c>
      <c r="AC736" s="226" t="s">
        <v>445</v>
      </c>
      <c r="AD736" s="226">
        <v>5.2359764331000003</v>
      </c>
    </row>
    <row r="737" spans="1:30" x14ac:dyDescent="0.25">
      <c r="A737">
        <v>143719</v>
      </c>
      <c r="B737">
        <v>20020000</v>
      </c>
      <c r="C737">
        <v>9224615</v>
      </c>
      <c r="D737">
        <v>281158</v>
      </c>
      <c r="E737" t="s">
        <v>521</v>
      </c>
      <c r="F737">
        <v>34203085</v>
      </c>
      <c r="G737">
        <v>1.83</v>
      </c>
      <c r="H737">
        <v>39.571626537188479</v>
      </c>
      <c r="I737">
        <v>-27.826246631173696</v>
      </c>
      <c r="J737">
        <v>0.30188288059052626</v>
      </c>
      <c r="K737">
        <v>-37.320710325041027</v>
      </c>
      <c r="L737">
        <v>39.42846053439343</v>
      </c>
      <c r="M737">
        <v>80.790000915527344</v>
      </c>
      <c r="N737">
        <v>0.9501749992370605</v>
      </c>
      <c r="O737">
        <v>0.9329846751933194</v>
      </c>
      <c r="P737">
        <v>0.88649871304000138</v>
      </c>
      <c r="Q737">
        <v>0.95432708263397215</v>
      </c>
      <c r="R737">
        <v>0.96533690096206171</v>
      </c>
      <c r="S737">
        <v>0.9212471484540441</v>
      </c>
      <c r="T737">
        <v>0.88649871304000138</v>
      </c>
      <c r="U737">
        <v>0.9212471484540441</v>
      </c>
      <c r="V737">
        <v>406.790663</v>
      </c>
      <c r="W737">
        <v>255.106009</v>
      </c>
      <c r="X737">
        <v>262.000766</v>
      </c>
      <c r="Y737">
        <v>74463.375599999999</v>
      </c>
      <c r="Z737" s="226">
        <v>4.7357336706000002</v>
      </c>
      <c r="AA737" s="226">
        <v>4.7149823866</v>
      </c>
      <c r="AB737" s="226" t="s">
        <v>444</v>
      </c>
      <c r="AC737" s="226" t="s">
        <v>445</v>
      </c>
      <c r="AD737" s="226">
        <v>5.2234437621999996</v>
      </c>
    </row>
    <row r="738" spans="1:30" x14ac:dyDescent="0.25">
      <c r="A738">
        <v>145817</v>
      </c>
      <c r="B738">
        <v>20021000</v>
      </c>
      <c r="C738">
        <v>9224615</v>
      </c>
      <c r="D738">
        <v>281166</v>
      </c>
      <c r="E738" t="s">
        <v>521</v>
      </c>
      <c r="F738">
        <v>34203085</v>
      </c>
      <c r="G738">
        <v>1.83</v>
      </c>
      <c r="H738">
        <v>39.862658880391955</v>
      </c>
      <c r="I738">
        <v>-27.240732615063472</v>
      </c>
      <c r="J738">
        <v>0.99653316254633029</v>
      </c>
      <c r="K738">
        <v>-37.641491443776168</v>
      </c>
      <c r="L738">
        <v>39.380574024254166</v>
      </c>
      <c r="M738">
        <v>80.790000915527344</v>
      </c>
      <c r="N738">
        <v>0.9501749992370605</v>
      </c>
      <c r="O738">
        <v>0.9329846751933194</v>
      </c>
      <c r="P738">
        <v>0.88649871304000138</v>
      </c>
      <c r="Q738">
        <v>0.95432708263397215</v>
      </c>
      <c r="R738">
        <v>0.96533690096206171</v>
      </c>
      <c r="S738">
        <v>0.9212471484540441</v>
      </c>
      <c r="T738">
        <v>0.88649871304000138</v>
      </c>
      <c r="U738">
        <v>0.9212471484540441</v>
      </c>
      <c r="V738">
        <v>406.790663</v>
      </c>
      <c r="W738">
        <v>255.106009</v>
      </c>
      <c r="X738">
        <v>262.000766</v>
      </c>
      <c r="Y738">
        <v>74463.375599999999</v>
      </c>
      <c r="Z738" s="226">
        <v>4.7427082836999999</v>
      </c>
      <c r="AA738" s="226">
        <v>4.6732580068000003</v>
      </c>
      <c r="AB738" s="226" t="s">
        <v>444</v>
      </c>
      <c r="AC738" s="226" t="s">
        <v>445</v>
      </c>
      <c r="AD738" s="226">
        <v>5.1704075202000004</v>
      </c>
    </row>
    <row r="739" spans="1:30" x14ac:dyDescent="0.25">
      <c r="A739">
        <v>147915</v>
      </c>
      <c r="B739">
        <v>20022000</v>
      </c>
      <c r="C739">
        <v>9224604</v>
      </c>
      <c r="D739">
        <v>281178</v>
      </c>
      <c r="E739" t="s">
        <v>520</v>
      </c>
      <c r="F739">
        <v>34203085</v>
      </c>
      <c r="G739">
        <v>1.83</v>
      </c>
      <c r="H739">
        <v>72.5988883451367</v>
      </c>
      <c r="I739">
        <v>-36.695022683160396</v>
      </c>
      <c r="J739">
        <v>10.155160278321388</v>
      </c>
      <c r="K739">
        <v>-69.341743271041508</v>
      </c>
      <c r="L739">
        <v>68.092646711313918</v>
      </c>
      <c r="M739">
        <v>47.854999542236328</v>
      </c>
      <c r="N739">
        <v>0.97762083371480313</v>
      </c>
      <c r="O739">
        <v>0.9329846751933194</v>
      </c>
      <c r="P739">
        <v>0.91210525600562775</v>
      </c>
      <c r="Q739">
        <v>0.97948576423856948</v>
      </c>
      <c r="R739">
        <v>0.96533690096206171</v>
      </c>
      <c r="S739">
        <v>0.94553375218651725</v>
      </c>
      <c r="T739">
        <v>0.91210525600562775</v>
      </c>
      <c r="U739">
        <v>0.94553375218651725</v>
      </c>
      <c r="V739">
        <v>406.790663</v>
      </c>
      <c r="W739">
        <v>255.106009</v>
      </c>
      <c r="X739">
        <v>262.000766</v>
      </c>
      <c r="Y739">
        <v>74463.375599999999</v>
      </c>
      <c r="Z739" s="226">
        <v>2.4171609254000002</v>
      </c>
      <c r="AA739" s="226">
        <v>2.2050563990000001</v>
      </c>
      <c r="AB739" s="226" t="s">
        <v>444</v>
      </c>
      <c r="AC739" s="226" t="s">
        <v>445</v>
      </c>
      <c r="AD739" s="226">
        <v>2.4462974894</v>
      </c>
    </row>
    <row r="740" spans="1:30" x14ac:dyDescent="0.25">
      <c r="A740">
        <v>150013</v>
      </c>
      <c r="B740">
        <v>20024000</v>
      </c>
      <c r="C740">
        <v>9224604</v>
      </c>
      <c r="D740">
        <v>281187</v>
      </c>
      <c r="E740" t="s">
        <v>520</v>
      </c>
      <c r="F740">
        <v>34203085</v>
      </c>
      <c r="G740">
        <v>1.83</v>
      </c>
      <c r="H740">
        <v>73.412623629320663</v>
      </c>
      <c r="I740">
        <v>-42.444673272867014</v>
      </c>
      <c r="J740">
        <v>3.9474329724244974</v>
      </c>
      <c r="K740">
        <v>-68.546353979747167</v>
      </c>
      <c r="L740">
        <v>71.522822488534018</v>
      </c>
      <c r="M740">
        <v>47.854999542236328</v>
      </c>
      <c r="N740">
        <v>0.97762083371480313</v>
      </c>
      <c r="O740">
        <v>0.9329846751933194</v>
      </c>
      <c r="P740">
        <v>0.91210525600562775</v>
      </c>
      <c r="Q740">
        <v>0.97948576423856948</v>
      </c>
      <c r="R740">
        <v>0.96533690096206171</v>
      </c>
      <c r="S740">
        <v>0.94553375218651725</v>
      </c>
      <c r="T740">
        <v>0.91210525600562775</v>
      </c>
      <c r="U740">
        <v>0.94553375218651725</v>
      </c>
      <c r="V740">
        <v>406.790663</v>
      </c>
      <c r="W740">
        <v>255.106009</v>
      </c>
      <c r="X740">
        <v>262.000766</v>
      </c>
      <c r="Y740">
        <v>74463.375599999999</v>
      </c>
      <c r="Z740" s="226">
        <v>2.2532766961999999</v>
      </c>
      <c r="AA740" s="226">
        <v>2.1695302544000001</v>
      </c>
      <c r="AB740" s="226" t="s">
        <v>444</v>
      </c>
      <c r="AC740" s="226" t="s">
        <v>445</v>
      </c>
      <c r="AD740" s="226">
        <v>2.4862871892</v>
      </c>
    </row>
    <row r="741" spans="1:30" x14ac:dyDescent="0.25">
      <c r="A741">
        <v>152111</v>
      </c>
      <c r="B741">
        <v>20026000</v>
      </c>
      <c r="C741">
        <v>9224604</v>
      </c>
      <c r="D741">
        <v>281198</v>
      </c>
      <c r="E741" t="s">
        <v>520</v>
      </c>
      <c r="F741">
        <v>34203085</v>
      </c>
      <c r="G741">
        <v>1.83</v>
      </c>
      <c r="H741">
        <v>76.341642189149908</v>
      </c>
      <c r="I741">
        <v>-28.691708403033381</v>
      </c>
      <c r="J741">
        <v>20.986237815762038</v>
      </c>
      <c r="K741">
        <v>-72.488267402109344</v>
      </c>
      <c r="L741">
        <v>68.311269040800511</v>
      </c>
      <c r="M741">
        <v>47.854999542236328</v>
      </c>
      <c r="N741">
        <v>0.97762083371480313</v>
      </c>
      <c r="O741">
        <v>0.9329846751933194</v>
      </c>
      <c r="P741">
        <v>0.91210525600562775</v>
      </c>
      <c r="Q741">
        <v>0.97948576423856948</v>
      </c>
      <c r="R741">
        <v>0.96533690096206171</v>
      </c>
      <c r="S741">
        <v>0.94553375218651725</v>
      </c>
      <c r="T741">
        <v>0.91210525600562775</v>
      </c>
      <c r="U741">
        <v>0.94553375218651725</v>
      </c>
      <c r="V741">
        <v>406.790663</v>
      </c>
      <c r="W741">
        <v>255.106009</v>
      </c>
      <c r="X741">
        <v>262.000766</v>
      </c>
      <c r="Y741">
        <v>74463.375599999999</v>
      </c>
      <c r="Z741" s="226">
        <v>2.4062246963999998</v>
      </c>
      <c r="AA741" s="226">
        <v>2.0479241077000001</v>
      </c>
      <c r="AB741" s="226" t="s">
        <v>444</v>
      </c>
      <c r="AC741" s="226" t="s">
        <v>445</v>
      </c>
      <c r="AD741" s="226">
        <v>2.2967028224999999</v>
      </c>
    </row>
    <row r="742" spans="1:30" x14ac:dyDescent="0.25">
      <c r="A742">
        <v>154209</v>
      </c>
      <c r="B742">
        <v>20028000</v>
      </c>
      <c r="C742">
        <v>9224604</v>
      </c>
      <c r="D742">
        <v>281207</v>
      </c>
      <c r="E742" t="s">
        <v>520</v>
      </c>
      <c r="F742">
        <v>34203085</v>
      </c>
      <c r="G742">
        <v>1.83</v>
      </c>
      <c r="H742">
        <v>73.976900896481297</v>
      </c>
      <c r="I742">
        <v>-28.302979644914725</v>
      </c>
      <c r="J742">
        <v>19.005288800141663</v>
      </c>
      <c r="K742">
        <v>-69.718391668880585</v>
      </c>
      <c r="L742">
        <v>66.543583242661072</v>
      </c>
      <c r="M742">
        <v>47.854999542236328</v>
      </c>
      <c r="N742">
        <v>0.97762083371480313</v>
      </c>
      <c r="O742">
        <v>0.9329846751933194</v>
      </c>
      <c r="P742">
        <v>0.91210525600562775</v>
      </c>
      <c r="Q742">
        <v>0.97948576423856948</v>
      </c>
      <c r="R742">
        <v>0.96533690096206171</v>
      </c>
      <c r="S742">
        <v>0.94553375218651725</v>
      </c>
      <c r="T742">
        <v>0.91210525600562775</v>
      </c>
      <c r="U742">
        <v>0.94553375218651725</v>
      </c>
      <c r="V742">
        <v>406.790663</v>
      </c>
      <c r="W742">
        <v>255.106009</v>
      </c>
      <c r="X742">
        <v>262.000766</v>
      </c>
      <c r="Y742">
        <v>74463.375599999999</v>
      </c>
      <c r="Z742" s="226">
        <v>2.4967087780999999</v>
      </c>
      <c r="AA742" s="226">
        <v>2.1453538716999998</v>
      </c>
      <c r="AB742" s="226" t="s">
        <v>444</v>
      </c>
      <c r="AC742" s="226" t="s">
        <v>445</v>
      </c>
      <c r="AD742" s="226">
        <v>2.4276791249</v>
      </c>
    </row>
    <row r="743" spans="1:30" x14ac:dyDescent="0.25">
      <c r="A743">
        <v>157391</v>
      </c>
      <c r="B743">
        <v>20030000</v>
      </c>
      <c r="C743">
        <v>9224604</v>
      </c>
      <c r="D743">
        <v>281217</v>
      </c>
      <c r="E743" t="s">
        <v>520</v>
      </c>
      <c r="F743">
        <v>34203085</v>
      </c>
      <c r="G743">
        <v>1.83</v>
      </c>
      <c r="H743">
        <v>74.210651555041963</v>
      </c>
      <c r="I743">
        <v>-34.787397645605395</v>
      </c>
      <c r="J743">
        <v>12.967203914356247</v>
      </c>
      <c r="K743">
        <v>-70.122197192164691</v>
      </c>
      <c r="L743">
        <v>68.652960721457504</v>
      </c>
      <c r="M743">
        <v>47.854999542236328</v>
      </c>
      <c r="N743">
        <v>0.97762083371480313</v>
      </c>
      <c r="O743">
        <v>0.9329846751933194</v>
      </c>
      <c r="P743">
        <v>0.91210525600562775</v>
      </c>
      <c r="Q743">
        <v>0.97948576423856948</v>
      </c>
      <c r="R743">
        <v>0.96533690096206171</v>
      </c>
      <c r="S743">
        <v>0.94553375218651725</v>
      </c>
      <c r="T743">
        <v>0.91210525600562775</v>
      </c>
      <c r="U743">
        <v>0.94553375218651725</v>
      </c>
      <c r="V743">
        <v>406.790663</v>
      </c>
      <c r="W743">
        <v>255.106009</v>
      </c>
      <c r="X743">
        <v>262.000766</v>
      </c>
      <c r="Y743">
        <v>74463.375599999999</v>
      </c>
      <c r="Z743" s="226">
        <v>2.3892716236</v>
      </c>
      <c r="AA743" s="226">
        <v>2.1354465534</v>
      </c>
      <c r="AB743" s="226" t="s">
        <v>444</v>
      </c>
      <c r="AC743" s="226" t="s">
        <v>445</v>
      </c>
      <c r="AD743" s="226">
        <v>2.4079404998</v>
      </c>
    </row>
    <row r="744" spans="1:30" x14ac:dyDescent="0.25">
      <c r="A744">
        <v>157392</v>
      </c>
      <c r="B744">
        <v>20030000</v>
      </c>
      <c r="C744">
        <v>9224603</v>
      </c>
      <c r="D744">
        <v>281216</v>
      </c>
      <c r="E744" t="s">
        <v>522</v>
      </c>
      <c r="F744">
        <v>34203085</v>
      </c>
      <c r="G744">
        <v>1.83</v>
      </c>
      <c r="H744">
        <v>66.544268111487241</v>
      </c>
      <c r="I744">
        <v>-14.832054988120841</v>
      </c>
      <c r="J744">
        <v>27.858555310136122</v>
      </c>
      <c r="K744">
        <v>-63.204394129240157</v>
      </c>
      <c r="L744">
        <v>57.88677416645826</v>
      </c>
      <c r="M744">
        <v>25.247499465942383</v>
      </c>
      <c r="N744">
        <v>0.99646041711171474</v>
      </c>
      <c r="O744">
        <v>0.9329846751933194</v>
      </c>
      <c r="P744">
        <v>0.92968229860197271</v>
      </c>
      <c r="Q744">
        <v>0.99675538235240513</v>
      </c>
      <c r="R744">
        <v>0.96533690096206171</v>
      </c>
      <c r="S744">
        <v>0.96220475181732568</v>
      </c>
      <c r="T744">
        <v>0.92968229860197271</v>
      </c>
      <c r="U744">
        <v>0.96220475181732568</v>
      </c>
      <c r="V744">
        <v>406.790663</v>
      </c>
      <c r="W744">
        <v>255.106009</v>
      </c>
      <c r="X744">
        <v>262.000766</v>
      </c>
      <c r="Y744">
        <v>74463.375599999999</v>
      </c>
      <c r="Z744" s="226">
        <v>3.0970937532999998</v>
      </c>
      <c r="AA744" s="226">
        <v>2.5640566432999998</v>
      </c>
      <c r="AB744" s="226" t="s">
        <v>444</v>
      </c>
      <c r="AC744" s="226" t="s">
        <v>445</v>
      </c>
      <c r="AD744" s="226">
        <v>2.8538060166000001</v>
      </c>
    </row>
    <row r="745" spans="1:30" x14ac:dyDescent="0.25">
      <c r="A745">
        <v>161587</v>
      </c>
      <c r="B745">
        <v>20031000</v>
      </c>
      <c r="C745">
        <v>9224604</v>
      </c>
      <c r="D745">
        <v>281227</v>
      </c>
      <c r="E745" t="s">
        <v>520</v>
      </c>
      <c r="F745">
        <v>34203085</v>
      </c>
      <c r="G745">
        <v>1.83</v>
      </c>
      <c r="H745">
        <v>68.215962690872942</v>
      </c>
      <c r="I745">
        <v>-40.864125559069009</v>
      </c>
      <c r="J745">
        <v>2.2497455143010097</v>
      </c>
      <c r="K745">
        <v>-63.663802728205617</v>
      </c>
      <c r="L745">
        <v>67.121398451953169</v>
      </c>
      <c r="M745">
        <v>47.854999542236328</v>
      </c>
      <c r="N745">
        <v>0.97762083371480313</v>
      </c>
      <c r="O745">
        <v>0.9329846751933194</v>
      </c>
      <c r="P745">
        <v>0.91210525600562775</v>
      </c>
      <c r="Q745">
        <v>0.97948576423856948</v>
      </c>
      <c r="R745">
        <v>0.96533690096206171</v>
      </c>
      <c r="S745">
        <v>0.94553375218651725</v>
      </c>
      <c r="T745">
        <v>0.91210525600562775</v>
      </c>
      <c r="U745">
        <v>0.94553375218651725</v>
      </c>
      <c r="V745">
        <v>406.790663</v>
      </c>
      <c r="W745">
        <v>255.106009</v>
      </c>
      <c r="X745">
        <v>262.000766</v>
      </c>
      <c r="Y745">
        <v>74463.375599999999</v>
      </c>
      <c r="Z745" s="226">
        <v>2.4666073266000001</v>
      </c>
      <c r="AA745" s="226">
        <v>2.4109836242</v>
      </c>
      <c r="AB745" s="226" t="s">
        <v>444</v>
      </c>
      <c r="AC745" s="226" t="s">
        <v>445</v>
      </c>
      <c r="AD745" s="226">
        <v>2.7536600941999998</v>
      </c>
    </row>
    <row r="746" spans="1:30" x14ac:dyDescent="0.25">
      <c r="A746">
        <v>161588</v>
      </c>
      <c r="B746">
        <v>20031000</v>
      </c>
      <c r="C746">
        <v>9224603</v>
      </c>
      <c r="D746">
        <v>281226</v>
      </c>
      <c r="E746" t="s">
        <v>522</v>
      </c>
      <c r="F746">
        <v>34203085</v>
      </c>
      <c r="G746">
        <v>1.83</v>
      </c>
      <c r="H746">
        <v>60.543365616777514</v>
      </c>
      <c r="I746">
        <v>-20.962455211832626</v>
      </c>
      <c r="J746">
        <v>17.147303184950623</v>
      </c>
      <c r="K746">
        <v>-56.692321041628936</v>
      </c>
      <c r="L746">
        <v>54.055641234413223</v>
      </c>
      <c r="M746">
        <v>25.247499465942383</v>
      </c>
      <c r="N746">
        <v>0.99646041711171474</v>
      </c>
      <c r="O746">
        <v>0.9329846751933194</v>
      </c>
      <c r="P746">
        <v>0.92968229860197271</v>
      </c>
      <c r="Q746">
        <v>0.99675538235240513</v>
      </c>
      <c r="R746">
        <v>0.96533690096206171</v>
      </c>
      <c r="S746">
        <v>0.96220475181732568</v>
      </c>
      <c r="T746">
        <v>0.92968229860197271</v>
      </c>
      <c r="U746">
        <v>0.96220475181732568</v>
      </c>
      <c r="V746">
        <v>406.790663</v>
      </c>
      <c r="W746">
        <v>255.106009</v>
      </c>
      <c r="X746">
        <v>262.000766</v>
      </c>
      <c r="Y746">
        <v>74463.375599999999</v>
      </c>
      <c r="Z746" s="226">
        <v>3.3874706768</v>
      </c>
      <c r="AA746" s="226">
        <v>2.9173167598999998</v>
      </c>
      <c r="AB746" s="226" t="s">
        <v>444</v>
      </c>
      <c r="AC746" s="226" t="s">
        <v>445</v>
      </c>
      <c r="AD746" s="226">
        <v>3.2964808970999999</v>
      </c>
    </row>
    <row r="747" spans="1:30" x14ac:dyDescent="0.25">
      <c r="A747">
        <v>164699</v>
      </c>
      <c r="B747">
        <v>20032000</v>
      </c>
      <c r="C747">
        <v>9224615</v>
      </c>
      <c r="D747">
        <v>281237</v>
      </c>
      <c r="E747" t="s">
        <v>521</v>
      </c>
      <c r="F747">
        <v>34203085</v>
      </c>
      <c r="G747">
        <v>1.83</v>
      </c>
      <c r="H747">
        <v>40.138519269567155</v>
      </c>
      <c r="I747">
        <v>-32.662613793727722</v>
      </c>
      <c r="J747">
        <v>-4.3326388030013128</v>
      </c>
      <c r="K747">
        <v>-36.280157432769961</v>
      </c>
      <c r="L747">
        <v>42.478334414982797</v>
      </c>
      <c r="M747">
        <v>80.790000915527344</v>
      </c>
      <c r="N747">
        <v>0.9501749992370605</v>
      </c>
      <c r="O747">
        <v>0.9329846751933194</v>
      </c>
      <c r="P747">
        <v>0.88649871304000138</v>
      </c>
      <c r="Q747">
        <v>0.95432708263397215</v>
      </c>
      <c r="R747">
        <v>0.96533690096206171</v>
      </c>
      <c r="S747">
        <v>0.9212471484540441</v>
      </c>
      <c r="T747">
        <v>0.88649871304000138</v>
      </c>
      <c r="U747">
        <v>0.9212471484540441</v>
      </c>
      <c r="V747">
        <v>406.790663</v>
      </c>
      <c r="W747">
        <v>255.106009</v>
      </c>
      <c r="X747">
        <v>262.000766</v>
      </c>
      <c r="Y747">
        <v>74463.375599999999</v>
      </c>
      <c r="Z747" s="226">
        <v>4.3239175165999999</v>
      </c>
      <c r="AA747" s="226">
        <v>4.6342673517000001</v>
      </c>
      <c r="AB747" s="226" t="s">
        <v>444</v>
      </c>
      <c r="AC747" s="226">
        <v>52.607824800000003</v>
      </c>
      <c r="AD747" s="226">
        <v>5.4019386439000003</v>
      </c>
    </row>
    <row r="748" spans="1:30" x14ac:dyDescent="0.25">
      <c r="A748">
        <v>166797</v>
      </c>
      <c r="B748">
        <v>20033000</v>
      </c>
      <c r="C748">
        <v>9224647</v>
      </c>
      <c r="D748">
        <v>281245</v>
      </c>
      <c r="E748" t="s">
        <v>523</v>
      </c>
      <c r="F748">
        <v>34203085</v>
      </c>
      <c r="G748">
        <v>1.83</v>
      </c>
      <c r="H748">
        <v>63.527042150072582</v>
      </c>
      <c r="I748">
        <v>-40.081623314531463</v>
      </c>
      <c r="J748">
        <v>2.5594649350041392</v>
      </c>
      <c r="K748">
        <v>-59.276820021848337</v>
      </c>
      <c r="L748">
        <v>62.287344934979679</v>
      </c>
      <c r="M748">
        <v>45.892501831054688</v>
      </c>
      <c r="N748">
        <v>0.97925624847412118</v>
      </c>
      <c r="O748">
        <v>0.9329846751933194</v>
      </c>
      <c r="P748">
        <v>0.91363107291365642</v>
      </c>
      <c r="Q748">
        <v>0.98098489443461101</v>
      </c>
      <c r="R748">
        <v>0.96533690096206171</v>
      </c>
      <c r="S748">
        <v>0.94698091788410266</v>
      </c>
      <c r="T748">
        <v>0.91363107291365642</v>
      </c>
      <c r="U748">
        <v>0.94698091788410266</v>
      </c>
      <c r="V748">
        <v>406.790663</v>
      </c>
      <c r="W748">
        <v>255.106009</v>
      </c>
      <c r="X748">
        <v>262.000766</v>
      </c>
      <c r="Y748">
        <v>74463.375599999999</v>
      </c>
      <c r="Z748" s="226">
        <v>2.7418961580999999</v>
      </c>
      <c r="AA748" s="226">
        <v>2.6688749990999998</v>
      </c>
      <c r="AB748" s="226" t="s">
        <v>444</v>
      </c>
      <c r="AC748" s="226" t="s">
        <v>445</v>
      </c>
      <c r="AD748" s="226">
        <v>3.0382065173999999</v>
      </c>
    </row>
    <row r="749" spans="1:30" x14ac:dyDescent="0.25">
      <c r="A749">
        <v>168895</v>
      </c>
      <c r="B749">
        <v>20034000</v>
      </c>
      <c r="C749">
        <v>9224647</v>
      </c>
      <c r="D749">
        <v>281252</v>
      </c>
      <c r="E749" t="s">
        <v>523</v>
      </c>
      <c r="F749">
        <v>34203085</v>
      </c>
      <c r="G749">
        <v>1.83</v>
      </c>
      <c r="H749">
        <v>59.186260753564547</v>
      </c>
      <c r="I749">
        <v>-30.0037237394851</v>
      </c>
      <c r="J749">
        <v>8.673970863499374</v>
      </c>
      <c r="K749">
        <v>-55.295592746317993</v>
      </c>
      <c r="L749">
        <v>55.361281220833639</v>
      </c>
      <c r="M749">
        <v>45.892501831054688</v>
      </c>
      <c r="N749">
        <v>0.97925624847412118</v>
      </c>
      <c r="O749">
        <v>0.9329846751933194</v>
      </c>
      <c r="P749">
        <v>0.91363107291365642</v>
      </c>
      <c r="Q749">
        <v>0.98098489443461101</v>
      </c>
      <c r="R749">
        <v>0.96533690096206171</v>
      </c>
      <c r="S749">
        <v>0.94698091788410266</v>
      </c>
      <c r="T749">
        <v>0.91363107291365642</v>
      </c>
      <c r="U749">
        <v>0.94698091788410266</v>
      </c>
      <c r="V749">
        <v>406.790663</v>
      </c>
      <c r="W749">
        <v>255.106009</v>
      </c>
      <c r="X749">
        <v>262.000766</v>
      </c>
      <c r="Y749">
        <v>74463.375599999999</v>
      </c>
      <c r="Z749" s="226">
        <v>3.2100322024999999</v>
      </c>
      <c r="AA749" s="226">
        <v>2.9379540747999999</v>
      </c>
      <c r="AB749" s="226" t="s">
        <v>444</v>
      </c>
      <c r="AC749" s="226" t="s">
        <v>445</v>
      </c>
      <c r="AD749" s="226">
        <v>3.3289533407</v>
      </c>
    </row>
    <row r="750" spans="1:30" x14ac:dyDescent="0.25">
      <c r="A750">
        <v>170993</v>
      </c>
      <c r="B750">
        <v>20035000</v>
      </c>
      <c r="C750">
        <v>9224647</v>
      </c>
      <c r="D750">
        <v>281259</v>
      </c>
      <c r="E750" t="s">
        <v>523</v>
      </c>
      <c r="F750">
        <v>34203085</v>
      </c>
      <c r="G750">
        <v>1.83</v>
      </c>
      <c r="H750">
        <v>61.26712640059656</v>
      </c>
      <c r="I750">
        <v>-35.47012170394342</v>
      </c>
      <c r="J750">
        <v>5.1889666506666554</v>
      </c>
      <c r="K750">
        <v>-57.186451272182765</v>
      </c>
      <c r="L750">
        <v>58.844655828575917</v>
      </c>
      <c r="M750">
        <v>45.892501831054688</v>
      </c>
      <c r="N750">
        <v>0.97925624847412118</v>
      </c>
      <c r="O750">
        <v>0.9329846751933194</v>
      </c>
      <c r="P750">
        <v>0.91363107291365642</v>
      </c>
      <c r="Q750">
        <v>0.98098489443461101</v>
      </c>
      <c r="R750">
        <v>0.96533690096206171</v>
      </c>
      <c r="S750">
        <v>0.94698091788410266</v>
      </c>
      <c r="T750">
        <v>0.91363107291365642</v>
      </c>
      <c r="U750">
        <v>0.94698091788410266</v>
      </c>
      <c r="V750">
        <v>406.790663</v>
      </c>
      <c r="W750">
        <v>255.106009</v>
      </c>
      <c r="X750">
        <v>262.000766</v>
      </c>
      <c r="Y750">
        <v>74463.375599999999</v>
      </c>
      <c r="Z750" s="226">
        <v>2.9608146811</v>
      </c>
      <c r="AA750" s="226">
        <v>2.8042061119000001</v>
      </c>
      <c r="AB750" s="226" t="s">
        <v>444</v>
      </c>
      <c r="AC750" s="226" t="s">
        <v>445</v>
      </c>
      <c r="AD750" s="226">
        <v>3.1858173678999999</v>
      </c>
    </row>
    <row r="751" spans="1:30" x14ac:dyDescent="0.25">
      <c r="A751">
        <v>173091</v>
      </c>
      <c r="B751">
        <v>20036000</v>
      </c>
      <c r="C751">
        <v>9224647</v>
      </c>
      <c r="D751">
        <v>281266</v>
      </c>
      <c r="E751" t="s">
        <v>523</v>
      </c>
      <c r="F751">
        <v>34203085</v>
      </c>
      <c r="G751">
        <v>1.83</v>
      </c>
      <c r="H751">
        <v>62.361636597763265</v>
      </c>
      <c r="I751">
        <v>-36.293008977603982</v>
      </c>
      <c r="J751">
        <v>5.1460293734093607</v>
      </c>
      <c r="K751">
        <v>-58.241376354648558</v>
      </c>
      <c r="L751">
        <v>59.954705022134</v>
      </c>
      <c r="M751">
        <v>45.892501831054688</v>
      </c>
      <c r="N751">
        <v>0.97925624847412118</v>
      </c>
      <c r="O751">
        <v>0.9329846751933194</v>
      </c>
      <c r="P751">
        <v>0.91363107291365642</v>
      </c>
      <c r="Q751">
        <v>0.98098489443461101</v>
      </c>
      <c r="R751">
        <v>0.96533690096206171</v>
      </c>
      <c r="S751">
        <v>0.94698091788410266</v>
      </c>
      <c r="T751">
        <v>0.91363107291365642</v>
      </c>
      <c r="U751">
        <v>0.94698091788410266</v>
      </c>
      <c r="V751">
        <v>406.790663</v>
      </c>
      <c r="W751">
        <v>255.106009</v>
      </c>
      <c r="X751">
        <v>262.000766</v>
      </c>
      <c r="Y751">
        <v>74463.375599999999</v>
      </c>
      <c r="Z751" s="226">
        <v>2.8874810012999998</v>
      </c>
      <c r="AA751" s="226">
        <v>2.7374384224999999</v>
      </c>
      <c r="AB751" s="226" t="s">
        <v>444</v>
      </c>
      <c r="AC751" s="226" t="s">
        <v>445</v>
      </c>
      <c r="AD751" s="226">
        <v>3.1099997275</v>
      </c>
    </row>
    <row r="752" spans="1:30" x14ac:dyDescent="0.25">
      <c r="A752">
        <v>175189</v>
      </c>
      <c r="B752">
        <v>20091000</v>
      </c>
      <c r="C752">
        <v>9224647</v>
      </c>
      <c r="D752">
        <v>281316</v>
      </c>
      <c r="E752" t="s">
        <v>523</v>
      </c>
      <c r="F752">
        <v>34203085</v>
      </c>
      <c r="G752">
        <v>1.83</v>
      </c>
      <c r="H752">
        <v>57.129863438977189</v>
      </c>
      <c r="I752">
        <v>-33.273995130107132</v>
      </c>
      <c r="J752">
        <v>4.3643133230327571</v>
      </c>
      <c r="K752">
        <v>-53.770784638725821</v>
      </c>
      <c r="L752">
        <v>55.077554651857064</v>
      </c>
      <c r="M752">
        <v>45.892501831054688</v>
      </c>
      <c r="N752">
        <v>0.97925624847412118</v>
      </c>
      <c r="O752">
        <v>0.9329846751933194</v>
      </c>
      <c r="P752">
        <v>0.91363107291365642</v>
      </c>
      <c r="Q752">
        <v>0.98098489443461101</v>
      </c>
      <c r="R752">
        <v>0.96533690096206171</v>
      </c>
      <c r="S752">
        <v>0.94698091788410266</v>
      </c>
      <c r="T752">
        <v>0.91363107291365642</v>
      </c>
      <c r="U752">
        <v>0.94698091788410266</v>
      </c>
      <c r="V752">
        <v>406.790663</v>
      </c>
      <c r="W752">
        <v>255.106009</v>
      </c>
      <c r="X752">
        <v>262.000766</v>
      </c>
      <c r="Y752">
        <v>74463.375599999999</v>
      </c>
      <c r="Z752" s="226">
        <v>3.2317197664999999</v>
      </c>
      <c r="AA752" s="226">
        <v>3.0797012749000001</v>
      </c>
      <c r="AB752" s="226" t="s">
        <v>444</v>
      </c>
      <c r="AC752" s="226" t="s">
        <v>445</v>
      </c>
      <c r="AD752" s="226">
        <v>3.4517118832000002</v>
      </c>
    </row>
    <row r="753" spans="1:30" x14ac:dyDescent="0.25">
      <c r="A753">
        <v>178371</v>
      </c>
      <c r="B753">
        <v>20092000</v>
      </c>
      <c r="C753">
        <v>9224603</v>
      </c>
      <c r="D753">
        <v>281323</v>
      </c>
      <c r="E753" t="s">
        <v>522</v>
      </c>
      <c r="F753">
        <v>34203085</v>
      </c>
      <c r="G753">
        <v>1.83</v>
      </c>
      <c r="H753">
        <v>61.666415614573758</v>
      </c>
      <c r="I753">
        <v>-17.297572049443296</v>
      </c>
      <c r="J753">
        <v>21.211653759350682</v>
      </c>
      <c r="K753">
        <v>-57.608742499289839</v>
      </c>
      <c r="L753">
        <v>54.271828222062837</v>
      </c>
      <c r="M753">
        <v>25.247499465942383</v>
      </c>
      <c r="N753">
        <v>0.99646041711171474</v>
      </c>
      <c r="O753">
        <v>0.9329846751933194</v>
      </c>
      <c r="P753">
        <v>0.92968229860197271</v>
      </c>
      <c r="Q753">
        <v>0.99675538235240513</v>
      </c>
      <c r="R753">
        <v>0.96533690096206171</v>
      </c>
      <c r="S753">
        <v>0.96220475181732568</v>
      </c>
      <c r="T753">
        <v>0.92968229860197271</v>
      </c>
      <c r="U753">
        <v>0.96220475181732568</v>
      </c>
      <c r="V753">
        <v>406.790663</v>
      </c>
      <c r="W753">
        <v>255.106009</v>
      </c>
      <c r="X753">
        <v>262.000766</v>
      </c>
      <c r="Y753">
        <v>74463.375599999999</v>
      </c>
      <c r="Z753" s="226">
        <v>3.3699935786999999</v>
      </c>
      <c r="AA753" s="226">
        <v>2.8459757790000002</v>
      </c>
      <c r="AB753" s="226" t="s">
        <v>444</v>
      </c>
      <c r="AC753" s="226" t="s">
        <v>445</v>
      </c>
      <c r="AD753" s="226">
        <v>3.2281338527000001</v>
      </c>
    </row>
    <row r="754" spans="1:30" x14ac:dyDescent="0.25">
      <c r="A754">
        <v>178372</v>
      </c>
      <c r="B754">
        <v>20092000</v>
      </c>
      <c r="C754">
        <v>9224604</v>
      </c>
      <c r="D754">
        <v>281324</v>
      </c>
      <c r="E754" t="s">
        <v>520</v>
      </c>
      <c r="F754">
        <v>34203085</v>
      </c>
      <c r="G754">
        <v>1.83</v>
      </c>
      <c r="H754">
        <v>69.341213061430437</v>
      </c>
      <c r="I754">
        <v>-37.234686729048327</v>
      </c>
      <c r="J754">
        <v>6.3118874482852423</v>
      </c>
      <c r="K754">
        <v>-64.544774452077519</v>
      </c>
      <c r="L754">
        <v>66.413461328621949</v>
      </c>
      <c r="M754">
        <v>47.854999542236328</v>
      </c>
      <c r="N754">
        <v>0.97762083371480313</v>
      </c>
      <c r="O754">
        <v>0.9329846751933194</v>
      </c>
      <c r="P754">
        <v>0.91210525600562775</v>
      </c>
      <c r="Q754">
        <v>0.97948576423856948</v>
      </c>
      <c r="R754">
        <v>0.96533690096206171</v>
      </c>
      <c r="S754">
        <v>0.94553375218651725</v>
      </c>
      <c r="T754">
        <v>0.91210525600562775</v>
      </c>
      <c r="U754">
        <v>0.94553375218651725</v>
      </c>
      <c r="V754">
        <v>406.790663</v>
      </c>
      <c r="W754">
        <v>255.106009</v>
      </c>
      <c r="X754">
        <v>262.000766</v>
      </c>
      <c r="Y754">
        <v>74463.375599999999</v>
      </c>
      <c r="Z754" s="226">
        <v>2.5035597752999998</v>
      </c>
      <c r="AA754" s="226">
        <v>2.3556311084999999</v>
      </c>
      <c r="AB754" s="226" t="s">
        <v>444</v>
      </c>
      <c r="AC754" s="226" t="s">
        <v>445</v>
      </c>
      <c r="AD754" s="226">
        <v>2.7024263819000001</v>
      </c>
    </row>
    <row r="755" spans="1:30" x14ac:dyDescent="0.25">
      <c r="A755">
        <v>183651</v>
      </c>
      <c r="B755">
        <v>21001000</v>
      </c>
      <c r="C755">
        <v>9224647</v>
      </c>
      <c r="D755">
        <v>281343</v>
      </c>
      <c r="E755" t="s">
        <v>523</v>
      </c>
      <c r="F755">
        <v>34203085</v>
      </c>
      <c r="G755">
        <v>1.83</v>
      </c>
      <c r="H755">
        <v>60.870919439812674</v>
      </c>
      <c r="I755">
        <v>-37.750195480670001</v>
      </c>
      <c r="J755">
        <v>2.0811665808877837</v>
      </c>
      <c r="K755">
        <v>-57.171214538038953</v>
      </c>
      <c r="L755">
        <v>59.857483232581536</v>
      </c>
      <c r="M755">
        <v>45.892501831054688</v>
      </c>
      <c r="N755">
        <v>0.97925624847412118</v>
      </c>
      <c r="O755">
        <v>0.9329846751933194</v>
      </c>
      <c r="P755">
        <v>0.91363107291365642</v>
      </c>
      <c r="Q755">
        <v>0.98098489443461101</v>
      </c>
      <c r="R755">
        <v>0.96533690096206171</v>
      </c>
      <c r="S755">
        <v>0.94698091788410266</v>
      </c>
      <c r="T755">
        <v>0.91363107291365642</v>
      </c>
      <c r="U755">
        <v>0.94698091788410266</v>
      </c>
      <c r="V755">
        <v>406.790663</v>
      </c>
      <c r="W755">
        <v>255.106009</v>
      </c>
      <c r="X755">
        <v>262.000766</v>
      </c>
      <c r="Y755">
        <v>74463.375599999999</v>
      </c>
      <c r="Z755" s="226">
        <v>2.8937951301</v>
      </c>
      <c r="AA755" s="226">
        <v>2.8289675736</v>
      </c>
      <c r="AB755" s="226" t="s">
        <v>444</v>
      </c>
      <c r="AC755" s="226" t="s">
        <v>445</v>
      </c>
      <c r="AD755" s="226">
        <v>3.1869329326</v>
      </c>
    </row>
    <row r="756" spans="1:30" x14ac:dyDescent="0.25">
      <c r="A756">
        <v>183652</v>
      </c>
      <c r="B756">
        <v>21001000</v>
      </c>
      <c r="C756">
        <v>9224604</v>
      </c>
      <c r="D756">
        <v>281342</v>
      </c>
      <c r="E756" t="s">
        <v>520</v>
      </c>
      <c r="F756">
        <v>34203085</v>
      </c>
      <c r="G756">
        <v>1.83</v>
      </c>
      <c r="H756">
        <v>72.948640752131439</v>
      </c>
      <c r="I756">
        <v>-38.612695257607115</v>
      </c>
      <c r="J756">
        <v>8.5129669887351689</v>
      </c>
      <c r="K756">
        <v>-68.321167759459257</v>
      </c>
      <c r="L756">
        <v>69.087501865044757</v>
      </c>
      <c r="M756">
        <v>47.854999542236328</v>
      </c>
      <c r="N756">
        <v>0.97762083371480313</v>
      </c>
      <c r="O756">
        <v>0.9329846751933194</v>
      </c>
      <c r="P756">
        <v>0.91210525600562775</v>
      </c>
      <c r="Q756">
        <v>0.97948576423856948</v>
      </c>
      <c r="R756">
        <v>0.96533690096206171</v>
      </c>
      <c r="S756">
        <v>0.94553375218651725</v>
      </c>
      <c r="T756">
        <v>0.91210525600562775</v>
      </c>
      <c r="U756">
        <v>0.94553375218651725</v>
      </c>
      <c r="V756">
        <v>406.790663</v>
      </c>
      <c r="W756">
        <v>255.106009</v>
      </c>
      <c r="X756">
        <v>262.000766</v>
      </c>
      <c r="Y756">
        <v>74463.375599999999</v>
      </c>
      <c r="Z756" s="226">
        <v>2.3679540491000002</v>
      </c>
      <c r="AA756" s="226">
        <v>2.1896897494999998</v>
      </c>
      <c r="AB756" s="226" t="s">
        <v>444</v>
      </c>
      <c r="AC756" s="226" t="s">
        <v>445</v>
      </c>
      <c r="AD756" s="226">
        <v>2.4977779739999999</v>
      </c>
    </row>
    <row r="757" spans="1:30" x14ac:dyDescent="0.25">
      <c r="A757">
        <v>183653</v>
      </c>
      <c r="B757">
        <v>21001000</v>
      </c>
      <c r="C757">
        <v>9224603</v>
      </c>
      <c r="D757">
        <v>281341</v>
      </c>
      <c r="E757" t="s">
        <v>522</v>
      </c>
      <c r="F757">
        <v>34203085</v>
      </c>
      <c r="G757">
        <v>1.83</v>
      </c>
      <c r="H757">
        <v>65.277878280521549</v>
      </c>
      <c r="I757">
        <v>-18.657379655841993</v>
      </c>
      <c r="J757">
        <v>23.40869135973297</v>
      </c>
      <c r="K757">
        <v>-61.403330024577592</v>
      </c>
      <c r="L757">
        <v>57.28423595666213</v>
      </c>
      <c r="M757">
        <v>25.247499465942383</v>
      </c>
      <c r="N757">
        <v>0.99646041711171474</v>
      </c>
      <c r="O757">
        <v>0.9329846751933194</v>
      </c>
      <c r="P757">
        <v>0.92968229860197271</v>
      </c>
      <c r="Q757">
        <v>0.99675538235240513</v>
      </c>
      <c r="R757">
        <v>0.96533690096206171</v>
      </c>
      <c r="S757">
        <v>0.96220475181732568</v>
      </c>
      <c r="T757">
        <v>0.92968229860197271</v>
      </c>
      <c r="U757">
        <v>0.96220475181732568</v>
      </c>
      <c r="V757">
        <v>406.790663</v>
      </c>
      <c r="W757">
        <v>255.106009</v>
      </c>
      <c r="X757">
        <v>262.000766</v>
      </c>
      <c r="Y757">
        <v>74463.375599999999</v>
      </c>
      <c r="Z757" s="226">
        <v>3.1401886028999999</v>
      </c>
      <c r="AA757" s="226">
        <v>2.6331992871000001</v>
      </c>
      <c r="AB757" s="226" t="s">
        <v>444</v>
      </c>
      <c r="AC757" s="226" t="s">
        <v>445</v>
      </c>
      <c r="AD757" s="226">
        <v>2.9668447015999999</v>
      </c>
    </row>
    <row r="758" spans="1:30" x14ac:dyDescent="0.25">
      <c r="A758">
        <v>188861</v>
      </c>
      <c r="B758">
        <v>21002000</v>
      </c>
      <c r="C758">
        <v>9224603</v>
      </c>
      <c r="D758">
        <v>281351</v>
      </c>
      <c r="E758" t="s">
        <v>522</v>
      </c>
      <c r="F758">
        <v>34203085</v>
      </c>
      <c r="G758">
        <v>1.83</v>
      </c>
      <c r="H758">
        <v>62.097722295659672</v>
      </c>
      <c r="I758">
        <v>-15.584536590159576</v>
      </c>
      <c r="J758">
        <v>24.04926662098098</v>
      </c>
      <c r="K758">
        <v>-58.353356892411725</v>
      </c>
      <c r="L758">
        <v>54.236762602055805</v>
      </c>
      <c r="M758">
        <v>25.247499465942383</v>
      </c>
      <c r="N758">
        <v>0.99646041711171474</v>
      </c>
      <c r="O758">
        <v>0.9329846751933194</v>
      </c>
      <c r="P758">
        <v>0.92968229860197271</v>
      </c>
      <c r="Q758">
        <v>0.99675538235240513</v>
      </c>
      <c r="R758">
        <v>0.96533690096206171</v>
      </c>
      <c r="S758">
        <v>0.96220475181732568</v>
      </c>
      <c r="T758">
        <v>0.92968229860197271</v>
      </c>
      <c r="U758">
        <v>0.96220475181732568</v>
      </c>
      <c r="V758">
        <v>406.790663</v>
      </c>
      <c r="W758">
        <v>255.106009</v>
      </c>
      <c r="X758">
        <v>262.000766</v>
      </c>
      <c r="Y758">
        <v>74463.375599999999</v>
      </c>
      <c r="Z758" s="226">
        <v>3.3728189046999999</v>
      </c>
      <c r="AA758" s="226">
        <v>2.8192631237999999</v>
      </c>
      <c r="AB758" s="226" t="s">
        <v>444</v>
      </c>
      <c r="AC758" s="226" t="s">
        <v>445</v>
      </c>
      <c r="AD758" s="226">
        <v>3.1741810127000001</v>
      </c>
    </row>
    <row r="759" spans="1:30" x14ac:dyDescent="0.25">
      <c r="A759">
        <v>188862</v>
      </c>
      <c r="B759">
        <v>21002000</v>
      </c>
      <c r="C759">
        <v>9224604</v>
      </c>
      <c r="D759">
        <v>281352</v>
      </c>
      <c r="E759" t="s">
        <v>520</v>
      </c>
      <c r="F759">
        <v>34203085</v>
      </c>
      <c r="G759">
        <v>1.83</v>
      </c>
      <c r="H759">
        <v>69.767378872598712</v>
      </c>
      <c r="I759">
        <v>-35.542051361420448</v>
      </c>
      <c r="J759">
        <v>9.1546477538038999</v>
      </c>
      <c r="K759">
        <v>-65.268995848647776</v>
      </c>
      <c r="L759">
        <v>65.671955757579482</v>
      </c>
      <c r="M759">
        <v>47.854999542236328</v>
      </c>
      <c r="N759">
        <v>0.97762083371480313</v>
      </c>
      <c r="O759">
        <v>0.9329846751933194</v>
      </c>
      <c r="P759">
        <v>0.91210525600562775</v>
      </c>
      <c r="Q759">
        <v>0.97948576423856948</v>
      </c>
      <c r="R759">
        <v>0.96533690096206171</v>
      </c>
      <c r="S759">
        <v>0.94553375218651725</v>
      </c>
      <c r="T759">
        <v>0.91210525600562775</v>
      </c>
      <c r="U759">
        <v>0.94553375218651725</v>
      </c>
      <c r="V759">
        <v>406.790663</v>
      </c>
      <c r="W759">
        <v>255.106009</v>
      </c>
      <c r="X759">
        <v>262.000766</v>
      </c>
      <c r="Y759">
        <v>74463.375599999999</v>
      </c>
      <c r="Z759" s="226">
        <v>2.5431186563999999</v>
      </c>
      <c r="AA759" s="226">
        <v>2.3351336313000002</v>
      </c>
      <c r="AB759" s="226" t="s">
        <v>444</v>
      </c>
      <c r="AC759" s="226" t="s">
        <v>445</v>
      </c>
      <c r="AD759" s="226">
        <v>2.6613444506000001</v>
      </c>
    </row>
    <row r="760" spans="1:30" x14ac:dyDescent="0.25">
      <c r="A760">
        <v>194141</v>
      </c>
      <c r="B760">
        <v>26001000</v>
      </c>
      <c r="C760">
        <v>9224647</v>
      </c>
      <c r="D760">
        <v>281371</v>
      </c>
      <c r="E760" t="s">
        <v>523</v>
      </c>
      <c r="F760">
        <v>34203085</v>
      </c>
      <c r="G760">
        <v>1.83</v>
      </c>
      <c r="H760">
        <v>60.788863448676622</v>
      </c>
      <c r="I760">
        <v>-37.421271886572555</v>
      </c>
      <c r="J760">
        <v>2.3571913975888132</v>
      </c>
      <c r="K760">
        <v>-57.103330486383555</v>
      </c>
      <c r="L760">
        <v>59.645216172476879</v>
      </c>
      <c r="M760">
        <v>45.892501831054688</v>
      </c>
      <c r="N760">
        <v>0.97925624847412118</v>
      </c>
      <c r="O760">
        <v>0.9329846751933194</v>
      </c>
      <c r="P760">
        <v>0.91363107291365642</v>
      </c>
      <c r="Q760">
        <v>0.98098489443461101</v>
      </c>
      <c r="R760">
        <v>0.96533690096206171</v>
      </c>
      <c r="S760">
        <v>0.94698091788410266</v>
      </c>
      <c r="T760">
        <v>0.91363107291365642</v>
      </c>
      <c r="U760">
        <v>0.94698091788410266</v>
      </c>
      <c r="V760">
        <v>406.790663</v>
      </c>
      <c r="W760">
        <v>255.106009</v>
      </c>
      <c r="X760">
        <v>262.000766</v>
      </c>
      <c r="Y760">
        <v>74463.375599999999</v>
      </c>
      <c r="Z760" s="226">
        <v>2.9076524769000001</v>
      </c>
      <c r="AA760" s="226">
        <v>2.8341361145000001</v>
      </c>
      <c r="AB760" s="226" t="s">
        <v>444</v>
      </c>
      <c r="AC760" s="226" t="s">
        <v>445</v>
      </c>
      <c r="AD760" s="226">
        <v>3.1919103299999998</v>
      </c>
    </row>
    <row r="761" spans="1:30" x14ac:dyDescent="0.25">
      <c r="A761">
        <v>194142</v>
      </c>
      <c r="B761">
        <v>26001000</v>
      </c>
      <c r="C761">
        <v>9224604</v>
      </c>
      <c r="D761">
        <v>281370</v>
      </c>
      <c r="E761" t="s">
        <v>520</v>
      </c>
      <c r="F761">
        <v>34203085</v>
      </c>
      <c r="G761">
        <v>1.83</v>
      </c>
      <c r="H761">
        <v>72.865492293526572</v>
      </c>
      <c r="I761">
        <v>-38.290220124287885</v>
      </c>
      <c r="J761">
        <v>8.7900841426216232</v>
      </c>
      <c r="K761">
        <v>-68.246835377309012</v>
      </c>
      <c r="L761">
        <v>68.893151215787483</v>
      </c>
      <c r="M761">
        <v>47.854999542236328</v>
      </c>
      <c r="N761">
        <v>0.97762083371480313</v>
      </c>
      <c r="O761">
        <v>0.9329846751933194</v>
      </c>
      <c r="P761">
        <v>0.91210525600562775</v>
      </c>
      <c r="Q761">
        <v>0.97948576423856948</v>
      </c>
      <c r="R761">
        <v>0.96533690096206171</v>
      </c>
      <c r="S761">
        <v>0.94553375218651725</v>
      </c>
      <c r="T761">
        <v>0.91210525600562775</v>
      </c>
      <c r="U761">
        <v>0.94553375218651725</v>
      </c>
      <c r="V761">
        <v>406.790663</v>
      </c>
      <c r="W761">
        <v>255.106009</v>
      </c>
      <c r="X761">
        <v>262.000766</v>
      </c>
      <c r="Y761">
        <v>74463.375599999999</v>
      </c>
      <c r="Z761" s="226">
        <v>2.3774551974999998</v>
      </c>
      <c r="AA761" s="226">
        <v>2.1933295765</v>
      </c>
      <c r="AB761" s="226" t="s">
        <v>444</v>
      </c>
      <c r="AC761" s="226" t="s">
        <v>445</v>
      </c>
      <c r="AD761" s="226">
        <v>2.5015876476000001</v>
      </c>
    </row>
    <row r="762" spans="1:30" x14ac:dyDescent="0.25">
      <c r="A762">
        <v>194143</v>
      </c>
      <c r="B762">
        <v>26001000</v>
      </c>
      <c r="C762">
        <v>9224603</v>
      </c>
      <c r="D762">
        <v>281369</v>
      </c>
      <c r="E762" t="s">
        <v>522</v>
      </c>
      <c r="F762">
        <v>34203085</v>
      </c>
      <c r="G762">
        <v>1.83</v>
      </c>
      <c r="H762">
        <v>65.193256130506498</v>
      </c>
      <c r="I762">
        <v>-18.339009712430801</v>
      </c>
      <c r="J762">
        <v>23.68728207474625</v>
      </c>
      <c r="K762">
        <v>-61.324892582802683</v>
      </c>
      <c r="L762">
        <v>57.160972264743705</v>
      </c>
      <c r="M762">
        <v>25.247499465942383</v>
      </c>
      <c r="N762">
        <v>0.99646041711171474</v>
      </c>
      <c r="O762">
        <v>0.9329846751933194</v>
      </c>
      <c r="P762">
        <v>0.92968229860197271</v>
      </c>
      <c r="Q762">
        <v>0.99675538235240513</v>
      </c>
      <c r="R762">
        <v>0.96533690096206171</v>
      </c>
      <c r="S762">
        <v>0.96220475181732568</v>
      </c>
      <c r="T762">
        <v>0.92968229860197271</v>
      </c>
      <c r="U762">
        <v>0.96220475181732568</v>
      </c>
      <c r="V762">
        <v>406.790663</v>
      </c>
      <c r="W762">
        <v>255.106009</v>
      </c>
      <c r="X762">
        <v>262.000766</v>
      </c>
      <c r="Y762">
        <v>74463.375599999999</v>
      </c>
      <c r="Z762" s="226">
        <v>3.1491166338999999</v>
      </c>
      <c r="AA762" s="226">
        <v>2.6379152525</v>
      </c>
      <c r="AB762" s="226" t="s">
        <v>444</v>
      </c>
      <c r="AC762" s="226" t="s">
        <v>445</v>
      </c>
      <c r="AD762" s="226">
        <v>2.9719184839000001</v>
      </c>
    </row>
    <row r="763" spans="1:30" x14ac:dyDescent="0.25">
      <c r="A763">
        <v>199351</v>
      </c>
      <c r="B763">
        <v>26002000</v>
      </c>
      <c r="C763">
        <v>9224604</v>
      </c>
      <c r="D763">
        <v>281380</v>
      </c>
      <c r="E763" t="s">
        <v>520</v>
      </c>
      <c r="F763">
        <v>34203085</v>
      </c>
      <c r="G763">
        <v>1.83</v>
      </c>
      <c r="H763">
        <v>69.527394530780526</v>
      </c>
      <c r="I763">
        <v>-35.211621836822964</v>
      </c>
      <c r="J763">
        <v>9.3554205704163707</v>
      </c>
      <c r="K763">
        <v>-65.045792032297115</v>
      </c>
      <c r="L763">
        <v>65.355361523242351</v>
      </c>
      <c r="M763">
        <v>47.854999542236328</v>
      </c>
      <c r="N763">
        <v>0.97762083371480313</v>
      </c>
      <c r="O763">
        <v>0.9329846751933194</v>
      </c>
      <c r="P763">
        <v>0.91210525600562775</v>
      </c>
      <c r="Q763">
        <v>0.97948576423856948</v>
      </c>
      <c r="R763">
        <v>0.96533690096206171</v>
      </c>
      <c r="S763">
        <v>0.94553375218651725</v>
      </c>
      <c r="T763">
        <v>0.91210525600562775</v>
      </c>
      <c r="U763">
        <v>0.94553375218651725</v>
      </c>
      <c r="V763">
        <v>406.790663</v>
      </c>
      <c r="W763">
        <v>255.106009</v>
      </c>
      <c r="X763">
        <v>262.000766</v>
      </c>
      <c r="Y763">
        <v>74463.375599999999</v>
      </c>
      <c r="Z763" s="226">
        <v>2.5602822205</v>
      </c>
      <c r="AA763" s="226">
        <v>2.3466453505999998</v>
      </c>
      <c r="AB763" s="226" t="s">
        <v>444</v>
      </c>
      <c r="AC763" s="226" t="s">
        <v>445</v>
      </c>
      <c r="AD763" s="226">
        <v>2.6739083080000001</v>
      </c>
    </row>
    <row r="764" spans="1:30" x14ac:dyDescent="0.25">
      <c r="A764">
        <v>199352</v>
      </c>
      <c r="B764">
        <v>26002000</v>
      </c>
      <c r="C764">
        <v>9224603</v>
      </c>
      <c r="D764">
        <v>281379</v>
      </c>
      <c r="E764" t="s">
        <v>522</v>
      </c>
      <c r="F764">
        <v>34203085</v>
      </c>
      <c r="G764">
        <v>1.83</v>
      </c>
      <c r="H764">
        <v>61.85529456719469</v>
      </c>
      <c r="I764">
        <v>-15.25929185095684</v>
      </c>
      <c r="J764">
        <v>24.252482042540016</v>
      </c>
      <c r="K764">
        <v>-58.124969072366561</v>
      </c>
      <c r="L764">
        <v>53.987403491646539</v>
      </c>
      <c r="M764">
        <v>25.247499465942383</v>
      </c>
      <c r="N764">
        <v>0.99646041711171474</v>
      </c>
      <c r="O764">
        <v>0.9329846751933194</v>
      </c>
      <c r="P764">
        <v>0.92968229860197271</v>
      </c>
      <c r="Q764">
        <v>0.99675538235240513</v>
      </c>
      <c r="R764">
        <v>0.96533690096206171</v>
      </c>
      <c r="S764">
        <v>0.96220475181732568</v>
      </c>
      <c r="T764">
        <v>0.92968229860197271</v>
      </c>
      <c r="U764">
        <v>0.96220475181732568</v>
      </c>
      <c r="V764">
        <v>406.790663</v>
      </c>
      <c r="W764">
        <v>255.106009</v>
      </c>
      <c r="X764">
        <v>262.000766</v>
      </c>
      <c r="Y764">
        <v>74463.375599999999</v>
      </c>
      <c r="Z764" s="226">
        <v>3.3930162500000001</v>
      </c>
      <c r="AA764" s="226">
        <v>2.8342318551000001</v>
      </c>
      <c r="AB764" s="226" t="s">
        <v>444</v>
      </c>
      <c r="AC764" s="226" t="s">
        <v>445</v>
      </c>
      <c r="AD764" s="226">
        <v>3.190582434</v>
      </c>
    </row>
    <row r="765" spans="1:30" x14ac:dyDescent="0.25">
      <c r="A765">
        <v>202463</v>
      </c>
      <c r="B765">
        <v>20050006</v>
      </c>
      <c r="C765">
        <v>9224603</v>
      </c>
      <c r="D765">
        <v>281271</v>
      </c>
      <c r="E765" t="s">
        <v>522</v>
      </c>
      <c r="F765">
        <v>34203085</v>
      </c>
      <c r="G765">
        <v>1.83</v>
      </c>
      <c r="H765">
        <v>66.03943698302767</v>
      </c>
      <c r="I765">
        <v>-21.217577475203889</v>
      </c>
      <c r="J765">
        <v>21.524512967168363</v>
      </c>
      <c r="K765">
        <v>-61.058368896368435</v>
      </c>
      <c r="L765">
        <v>58.337339657708448</v>
      </c>
      <c r="M765">
        <v>25.247499465942383</v>
      </c>
      <c r="N765">
        <v>0.99646041711171474</v>
      </c>
      <c r="O765">
        <v>0.9329846751933194</v>
      </c>
      <c r="P765">
        <v>0.92968229860197271</v>
      </c>
      <c r="Q765">
        <v>0.99675538235240513</v>
      </c>
      <c r="R765">
        <v>0.96533690096206171</v>
      </c>
      <c r="S765">
        <v>0.96220475181732568</v>
      </c>
      <c r="T765">
        <v>0.92968229860197271</v>
      </c>
      <c r="U765">
        <v>0.96220475181732568</v>
      </c>
      <c r="V765">
        <v>406.790663</v>
      </c>
      <c r="W765">
        <v>255.106009</v>
      </c>
      <c r="X765">
        <v>262.000766</v>
      </c>
      <c r="Y765">
        <v>74463.375599999999</v>
      </c>
      <c r="Z765" s="226">
        <v>3.0654500570000001</v>
      </c>
      <c r="AA765" s="226">
        <v>2.5913016777000002</v>
      </c>
      <c r="AB765" s="226" t="s">
        <v>444</v>
      </c>
      <c r="AC765" s="226" t="s">
        <v>445</v>
      </c>
      <c r="AD765" s="226">
        <v>2.9892561620999998</v>
      </c>
    </row>
    <row r="766" spans="1:30" x14ac:dyDescent="0.25">
      <c r="A766">
        <v>204561</v>
      </c>
      <c r="B766">
        <v>20051006</v>
      </c>
      <c r="C766">
        <v>9224603</v>
      </c>
      <c r="D766">
        <v>281276</v>
      </c>
      <c r="E766" t="s">
        <v>522</v>
      </c>
      <c r="F766">
        <v>34203085</v>
      </c>
      <c r="G766">
        <v>1.83</v>
      </c>
      <c r="H766">
        <v>61.958304653005584</v>
      </c>
      <c r="I766">
        <v>-12.876145459130825</v>
      </c>
      <c r="J766">
        <v>26.8171343992306</v>
      </c>
      <c r="K766">
        <v>-58.50176286691169</v>
      </c>
      <c r="L766">
        <v>53.821919987540838</v>
      </c>
      <c r="M766">
        <v>25.247499465942383</v>
      </c>
      <c r="N766">
        <v>0.99646041711171474</v>
      </c>
      <c r="O766">
        <v>0.9329846751933194</v>
      </c>
      <c r="P766">
        <v>0.92968229860197271</v>
      </c>
      <c r="Q766">
        <v>0.99675538235240513</v>
      </c>
      <c r="R766">
        <v>0.96533690096206171</v>
      </c>
      <c r="S766">
        <v>0.96220475181732568</v>
      </c>
      <c r="T766">
        <v>0.92968229860197271</v>
      </c>
      <c r="U766">
        <v>0.96220475181732568</v>
      </c>
      <c r="V766">
        <v>406.790663</v>
      </c>
      <c r="W766">
        <v>255.106009</v>
      </c>
      <c r="X766">
        <v>262.000766</v>
      </c>
      <c r="Y766">
        <v>74463.375599999999</v>
      </c>
      <c r="Z766" s="226">
        <v>3.4065232323000001</v>
      </c>
      <c r="AA766" s="226">
        <v>2.8278571720999999</v>
      </c>
      <c r="AB766" s="226" t="s">
        <v>444</v>
      </c>
      <c r="AC766" s="226" t="s">
        <v>445</v>
      </c>
      <c r="AD766" s="226">
        <v>3.1635920429</v>
      </c>
    </row>
    <row r="767" spans="1:30" x14ac:dyDescent="0.25">
      <c r="A767">
        <v>206659</v>
      </c>
      <c r="B767">
        <v>20052006</v>
      </c>
      <c r="C767">
        <v>9224604</v>
      </c>
      <c r="D767">
        <v>281281</v>
      </c>
      <c r="E767" t="s">
        <v>520</v>
      </c>
      <c r="F767">
        <v>34203085</v>
      </c>
      <c r="G767">
        <v>1.83</v>
      </c>
      <c r="H767">
        <v>70.117448000287354</v>
      </c>
      <c r="I767">
        <v>-27.929716919860443</v>
      </c>
      <c r="J767">
        <v>17.562135501758306</v>
      </c>
      <c r="K767">
        <v>-67.060375962164699</v>
      </c>
      <c r="L767">
        <v>63.194451572701425</v>
      </c>
      <c r="M767">
        <v>47.854999542236328</v>
      </c>
      <c r="N767">
        <v>0.97762083371480313</v>
      </c>
      <c r="O767">
        <v>0.9329846751933194</v>
      </c>
      <c r="P767">
        <v>0.91210525600562775</v>
      </c>
      <c r="Q767">
        <v>0.97948576423856948</v>
      </c>
      <c r="R767">
        <v>0.96533690096206171</v>
      </c>
      <c r="S767">
        <v>0.94553375218651725</v>
      </c>
      <c r="T767">
        <v>0.91210525600562775</v>
      </c>
      <c r="U767">
        <v>0.94553375218651725</v>
      </c>
      <c r="V767">
        <v>406.790663</v>
      </c>
      <c r="W767">
        <v>255.106009</v>
      </c>
      <c r="X767">
        <v>262.000766</v>
      </c>
      <c r="Y767">
        <v>74463.375599999999</v>
      </c>
      <c r="Z767" s="226">
        <v>2.6820247009</v>
      </c>
      <c r="AA767" s="226">
        <v>2.3184826072</v>
      </c>
      <c r="AB767" s="226" t="s">
        <v>444</v>
      </c>
      <c r="AC767" s="226" t="s">
        <v>445</v>
      </c>
      <c r="AD767" s="226">
        <v>2.5635391587999998</v>
      </c>
    </row>
    <row r="768" spans="1:30" x14ac:dyDescent="0.25">
      <c r="A768">
        <v>208757</v>
      </c>
      <c r="B768">
        <v>20053006</v>
      </c>
      <c r="C768">
        <v>9224604</v>
      </c>
      <c r="D768">
        <v>281286</v>
      </c>
      <c r="E768" t="s">
        <v>520</v>
      </c>
      <c r="F768">
        <v>34203085</v>
      </c>
      <c r="G768">
        <v>1.83</v>
      </c>
      <c r="H768">
        <v>70.707779950085822</v>
      </c>
      <c r="I768">
        <v>-24.989820680656788</v>
      </c>
      <c r="J768">
        <v>21.074868114053622</v>
      </c>
      <c r="K768">
        <v>-68.123404441766155</v>
      </c>
      <c r="L768">
        <v>62.877964791868663</v>
      </c>
      <c r="M768">
        <v>47.854999542236328</v>
      </c>
      <c r="N768">
        <v>0.97762083371480313</v>
      </c>
      <c r="O768">
        <v>0.9329846751933194</v>
      </c>
      <c r="P768">
        <v>0.91210525600562775</v>
      </c>
      <c r="Q768">
        <v>0.97948576423856948</v>
      </c>
      <c r="R768">
        <v>0.96533690096206171</v>
      </c>
      <c r="S768">
        <v>0.94553375218651725</v>
      </c>
      <c r="T768">
        <v>0.91210525600562775</v>
      </c>
      <c r="U768">
        <v>0.94553375218651725</v>
      </c>
      <c r="V768">
        <v>406.790663</v>
      </c>
      <c r="W768">
        <v>255.106009</v>
      </c>
      <c r="X768">
        <v>262.000766</v>
      </c>
      <c r="Y768">
        <v>74463.375599999999</v>
      </c>
      <c r="Z768" s="226">
        <v>2.7005576185</v>
      </c>
      <c r="AA768" s="226">
        <v>2.2907769387000001</v>
      </c>
      <c r="AB768" s="226" t="s">
        <v>444</v>
      </c>
      <c r="AC768" s="226" t="s">
        <v>445</v>
      </c>
      <c r="AD768" s="226">
        <v>2.5079320786000001</v>
      </c>
    </row>
    <row r="769" spans="1:30" x14ac:dyDescent="0.25">
      <c r="A769">
        <v>210855</v>
      </c>
      <c r="B769">
        <v>20054006</v>
      </c>
      <c r="C769">
        <v>9224615</v>
      </c>
      <c r="D769">
        <v>281291</v>
      </c>
      <c r="E769" t="s">
        <v>521</v>
      </c>
      <c r="F769">
        <v>34203085</v>
      </c>
      <c r="G769">
        <v>1.83</v>
      </c>
      <c r="H769">
        <v>39.792512207196964</v>
      </c>
      <c r="I769">
        <v>-21.115643829560689</v>
      </c>
      <c r="J769">
        <v>7.4377878360916245</v>
      </c>
      <c r="K769">
        <v>-38.281903195110985</v>
      </c>
      <c r="L769">
        <v>36.653247100249978</v>
      </c>
      <c r="M769">
        <v>80.790000915527344</v>
      </c>
      <c r="N769">
        <v>0.9501749992370605</v>
      </c>
      <c r="O769">
        <v>0.9329846751933194</v>
      </c>
      <c r="P769">
        <v>0.88649871304000138</v>
      </c>
      <c r="Q769">
        <v>0.95432708263397215</v>
      </c>
      <c r="R769">
        <v>0.96533690096206171</v>
      </c>
      <c r="S769">
        <v>0.9212471484540441</v>
      </c>
      <c r="T769">
        <v>0.88649871304000138</v>
      </c>
      <c r="U769">
        <v>0.9212471484540441</v>
      </c>
      <c r="V769">
        <v>406.790663</v>
      </c>
      <c r="W769">
        <v>255.106009</v>
      </c>
      <c r="X769">
        <v>262.000766</v>
      </c>
      <c r="Y769">
        <v>74463.375599999999</v>
      </c>
      <c r="Z769" s="226">
        <v>5.1700167531999996</v>
      </c>
      <c r="AA769" s="226">
        <v>4.6832588877000001</v>
      </c>
      <c r="AB769" s="226" t="s">
        <v>444</v>
      </c>
      <c r="AC769" s="226" t="s">
        <v>445</v>
      </c>
      <c r="AD769" s="226">
        <v>5.0671837732</v>
      </c>
    </row>
    <row r="770" spans="1:30" x14ac:dyDescent="0.25">
      <c r="A770">
        <v>212953</v>
      </c>
      <c r="B770">
        <v>20055006</v>
      </c>
      <c r="C770">
        <v>9224615</v>
      </c>
      <c r="D770">
        <v>281296</v>
      </c>
      <c r="E770" t="s">
        <v>521</v>
      </c>
      <c r="F770">
        <v>34203085</v>
      </c>
      <c r="G770">
        <v>1.83</v>
      </c>
      <c r="H770">
        <v>39.978427808209126</v>
      </c>
      <c r="I770">
        <v>-23.98629565971688</v>
      </c>
      <c r="J770">
        <v>4.6608040779237836</v>
      </c>
      <c r="K770">
        <v>-38.143432217173206</v>
      </c>
      <c r="L770">
        <v>37.872221367766159</v>
      </c>
      <c r="M770">
        <v>80.790000915527344</v>
      </c>
      <c r="N770">
        <v>0.9501749992370605</v>
      </c>
      <c r="O770">
        <v>0.9329846751933194</v>
      </c>
      <c r="P770">
        <v>0.88649871304000138</v>
      </c>
      <c r="Q770">
        <v>0.95432708263397215</v>
      </c>
      <c r="R770">
        <v>0.96533690096206171</v>
      </c>
      <c r="S770">
        <v>0.9212471484540441</v>
      </c>
      <c r="T770">
        <v>0.88649871304000138</v>
      </c>
      <c r="U770">
        <v>0.9212471484540441</v>
      </c>
      <c r="V770">
        <v>406.790663</v>
      </c>
      <c r="W770">
        <v>255.106009</v>
      </c>
      <c r="X770">
        <v>262.000766</v>
      </c>
      <c r="Y770">
        <v>74463.375599999999</v>
      </c>
      <c r="Z770" s="226">
        <v>4.9714255066000002</v>
      </c>
      <c r="AA770" s="226">
        <v>4.6568294719000001</v>
      </c>
      <c r="AB770" s="226" t="s">
        <v>444</v>
      </c>
      <c r="AC770" s="226" t="s">
        <v>445</v>
      </c>
      <c r="AD770" s="226">
        <v>5.0892092916999996</v>
      </c>
    </row>
    <row r="771" spans="1:30" x14ac:dyDescent="0.25">
      <c r="A771">
        <v>215051</v>
      </c>
      <c r="B771">
        <v>20056006</v>
      </c>
      <c r="C771">
        <v>9224615</v>
      </c>
      <c r="D771">
        <v>281301</v>
      </c>
      <c r="E771" t="s">
        <v>521</v>
      </c>
      <c r="F771">
        <v>34203085</v>
      </c>
      <c r="G771">
        <v>1.83</v>
      </c>
      <c r="H771">
        <v>37.230418201545788</v>
      </c>
      <c r="I771">
        <v>-25.665618294090493</v>
      </c>
      <c r="J771">
        <v>0.5926314972711364</v>
      </c>
      <c r="K771">
        <v>-34.686038604459249</v>
      </c>
      <c r="L771">
        <v>36.943594516683113</v>
      </c>
      <c r="M771">
        <v>80.790000915527344</v>
      </c>
      <c r="N771">
        <v>0.9501749992370605</v>
      </c>
      <c r="O771">
        <v>0.9329846751933194</v>
      </c>
      <c r="P771">
        <v>0.88649871304000138</v>
      </c>
      <c r="Q771">
        <v>0.95432708263397215</v>
      </c>
      <c r="R771">
        <v>0.96533690096206171</v>
      </c>
      <c r="S771">
        <v>0.9212471484540441</v>
      </c>
      <c r="T771">
        <v>0.88649871304000138</v>
      </c>
      <c r="U771">
        <v>0.9212471484540441</v>
      </c>
      <c r="V771">
        <v>406.790663</v>
      </c>
      <c r="W771">
        <v>255.106009</v>
      </c>
      <c r="X771">
        <v>262.000766</v>
      </c>
      <c r="Y771">
        <v>74463.375599999999</v>
      </c>
      <c r="Z771" s="226">
        <v>5.1215253043000004</v>
      </c>
      <c r="AA771" s="226">
        <v>5.0743649840999998</v>
      </c>
      <c r="AB771" s="226" t="s">
        <v>444</v>
      </c>
      <c r="AC771" s="226" t="s">
        <v>445</v>
      </c>
      <c r="AD771" s="226">
        <v>5.6961622376000003</v>
      </c>
    </row>
    <row r="772" spans="1:30" x14ac:dyDescent="0.25">
      <c r="A772">
        <v>217149</v>
      </c>
      <c r="B772">
        <v>20057006</v>
      </c>
      <c r="C772">
        <v>9224615</v>
      </c>
      <c r="D772">
        <v>281306</v>
      </c>
      <c r="E772" t="s">
        <v>521</v>
      </c>
      <c r="F772">
        <v>34203085</v>
      </c>
      <c r="G772">
        <v>1.83</v>
      </c>
      <c r="H772">
        <v>50.063085353172262</v>
      </c>
      <c r="I772">
        <v>-35.590869152716316</v>
      </c>
      <c r="J772">
        <v>1.3243676762236298</v>
      </c>
      <c r="K772">
        <v>-46.736724203598335</v>
      </c>
      <c r="L772">
        <v>49.428729768569134</v>
      </c>
      <c r="M772">
        <v>80.790000915527344</v>
      </c>
      <c r="N772">
        <v>0.9501749992370605</v>
      </c>
      <c r="O772">
        <v>0.9329846751933194</v>
      </c>
      <c r="P772">
        <v>0.88649871304000138</v>
      </c>
      <c r="Q772">
        <v>0.95432708263397215</v>
      </c>
      <c r="R772">
        <v>0.96533690096206171</v>
      </c>
      <c r="S772">
        <v>0.9212471484540441</v>
      </c>
      <c r="T772">
        <v>0.88649871304000138</v>
      </c>
      <c r="U772">
        <v>0.9212471484540441</v>
      </c>
      <c r="V772">
        <v>406.790663</v>
      </c>
      <c r="W772">
        <v>255.106009</v>
      </c>
      <c r="X772">
        <v>262.000766</v>
      </c>
      <c r="Y772">
        <v>74463.375599999999</v>
      </c>
      <c r="Z772" s="226">
        <v>3.5752975996999998</v>
      </c>
      <c r="AA772" s="226">
        <v>3.5173234345000002</v>
      </c>
      <c r="AB772" s="226" t="s">
        <v>444</v>
      </c>
      <c r="AC772" s="226" t="s">
        <v>445</v>
      </c>
      <c r="AD772" s="226">
        <v>3.9696110677999998</v>
      </c>
    </row>
    <row r="773" spans="1:30" x14ac:dyDescent="0.25">
      <c r="A773">
        <v>219247</v>
      </c>
      <c r="B773">
        <v>20058006</v>
      </c>
      <c r="C773">
        <v>9224647</v>
      </c>
      <c r="D773">
        <v>281311</v>
      </c>
      <c r="E773" t="s">
        <v>523</v>
      </c>
      <c r="F773">
        <v>34203085</v>
      </c>
      <c r="G773">
        <v>1.83</v>
      </c>
      <c r="H773">
        <v>60.23604537720685</v>
      </c>
      <c r="I773">
        <v>-28.322151648572373</v>
      </c>
      <c r="J773">
        <v>12.397542548951844</v>
      </c>
      <c r="K773">
        <v>-57.441497322512383</v>
      </c>
      <c r="L773">
        <v>55.094601856511751</v>
      </c>
      <c r="M773">
        <v>45.892501831054688</v>
      </c>
      <c r="N773">
        <v>0.97925624847412118</v>
      </c>
      <c r="O773">
        <v>0.9329846751933194</v>
      </c>
      <c r="P773">
        <v>0.91363107291365642</v>
      </c>
      <c r="Q773">
        <v>0.98098489443461101</v>
      </c>
      <c r="R773">
        <v>0.96533690096206171</v>
      </c>
      <c r="S773">
        <v>0.94698091788410266</v>
      </c>
      <c r="T773">
        <v>0.91363107291365642</v>
      </c>
      <c r="U773">
        <v>0.94698091788410266</v>
      </c>
      <c r="V773">
        <v>406.790663</v>
      </c>
      <c r="W773">
        <v>255.106009</v>
      </c>
      <c r="X773">
        <v>262.000766</v>
      </c>
      <c r="Y773">
        <v>74463.375599999999</v>
      </c>
      <c r="Z773" s="226">
        <v>3.2304104005999998</v>
      </c>
      <c r="AA773" s="226">
        <v>2.8693240110999998</v>
      </c>
      <c r="AB773" s="226" t="s">
        <v>444</v>
      </c>
      <c r="AC773" s="226" t="s">
        <v>445</v>
      </c>
      <c r="AD773" s="226">
        <v>3.167231916</v>
      </c>
    </row>
    <row r="774" spans="1:30" x14ac:dyDescent="0.25">
      <c r="A774">
        <v>221345</v>
      </c>
      <c r="B774">
        <v>20093006</v>
      </c>
      <c r="C774">
        <v>9224647</v>
      </c>
      <c r="D774">
        <v>281329</v>
      </c>
      <c r="E774" t="s">
        <v>523</v>
      </c>
      <c r="F774">
        <v>34203085</v>
      </c>
      <c r="G774">
        <v>1.83</v>
      </c>
      <c r="H774">
        <v>55.355254063269996</v>
      </c>
      <c r="I774">
        <v>-25.82742303397157</v>
      </c>
      <c r="J774">
        <v>11.471608545531819</v>
      </c>
      <c r="K774">
        <v>-53.38583413424869</v>
      </c>
      <c r="L774">
        <v>50.604860925573256</v>
      </c>
      <c r="M774">
        <v>45.892501831054688</v>
      </c>
      <c r="N774">
        <v>0.97925624847412118</v>
      </c>
      <c r="O774">
        <v>0.9329846751933194</v>
      </c>
      <c r="P774">
        <v>0.91363107291365642</v>
      </c>
      <c r="Q774">
        <v>0.98098489443461101</v>
      </c>
      <c r="R774">
        <v>0.96533690096206171</v>
      </c>
      <c r="S774">
        <v>0.94698091788410266</v>
      </c>
      <c r="T774">
        <v>0.91363107291365642</v>
      </c>
      <c r="U774">
        <v>0.94698091788410266</v>
      </c>
      <c r="V774">
        <v>406.790663</v>
      </c>
      <c r="W774">
        <v>255.106009</v>
      </c>
      <c r="X774">
        <v>262.000766</v>
      </c>
      <c r="Y774">
        <v>74463.375599999999</v>
      </c>
      <c r="Z774" s="226">
        <v>3.6057389042999999</v>
      </c>
      <c r="AA774" s="226">
        <v>3.2104905967000001</v>
      </c>
      <c r="AB774" s="226" t="s">
        <v>444</v>
      </c>
      <c r="AC774" s="226" t="s">
        <v>445</v>
      </c>
      <c r="AD774" s="226">
        <v>3.483811948</v>
      </c>
    </row>
    <row r="775" spans="1:30" x14ac:dyDescent="0.25">
      <c r="A775">
        <v>223443</v>
      </c>
      <c r="B775">
        <v>21051006</v>
      </c>
      <c r="C775">
        <v>9224647</v>
      </c>
      <c r="D775">
        <v>281357</v>
      </c>
      <c r="E775" t="s">
        <v>523</v>
      </c>
      <c r="F775">
        <v>34203085</v>
      </c>
      <c r="G775">
        <v>1.83</v>
      </c>
      <c r="H775">
        <v>58.286585552818821</v>
      </c>
      <c r="I775">
        <v>-28.921965834484041</v>
      </c>
      <c r="J775">
        <v>9.5359069519366919</v>
      </c>
      <c r="K775">
        <v>-55.879111666460354</v>
      </c>
      <c r="L775">
        <v>54.152114614623471</v>
      </c>
      <c r="M775">
        <v>45.892501831054688</v>
      </c>
      <c r="N775">
        <v>0.97925624847412118</v>
      </c>
      <c r="O775">
        <v>0.9329846751933194</v>
      </c>
      <c r="P775">
        <v>0.91363107291365642</v>
      </c>
      <c r="Q775">
        <v>0.98098489443461101</v>
      </c>
      <c r="R775">
        <v>0.96533690096206171</v>
      </c>
      <c r="S775">
        <v>0.94698091788410266</v>
      </c>
      <c r="T775">
        <v>0.91363107291365642</v>
      </c>
      <c r="U775">
        <v>0.94698091788410266</v>
      </c>
      <c r="V775">
        <v>406.790663</v>
      </c>
      <c r="W775">
        <v>255.106009</v>
      </c>
      <c r="X775">
        <v>262.000766</v>
      </c>
      <c r="Y775">
        <v>74463.375599999999</v>
      </c>
      <c r="Z775" s="226">
        <v>3.3040383255000001</v>
      </c>
      <c r="AA775" s="226">
        <v>2.9987378655999999</v>
      </c>
      <c r="AB775" s="226" t="s">
        <v>444</v>
      </c>
      <c r="AC775" s="226" t="s">
        <v>445</v>
      </c>
      <c r="AD775" s="226">
        <v>3.2837481450000001</v>
      </c>
    </row>
    <row r="776" spans="1:30" x14ac:dyDescent="0.25">
      <c r="A776">
        <v>225541</v>
      </c>
      <c r="B776">
        <v>26051006</v>
      </c>
      <c r="C776">
        <v>9224647</v>
      </c>
      <c r="D776">
        <v>281385</v>
      </c>
      <c r="E776" t="s">
        <v>523</v>
      </c>
      <c r="F776">
        <v>34203085</v>
      </c>
      <c r="G776">
        <v>1.83</v>
      </c>
      <c r="H776">
        <v>57.363652240554345</v>
      </c>
      <c r="I776">
        <v>-28.645564310017036</v>
      </c>
      <c r="J776">
        <v>9.2992470155213862</v>
      </c>
      <c r="K776">
        <v>-54.953838673172868</v>
      </c>
      <c r="L776">
        <v>53.325753931963881</v>
      </c>
      <c r="M776">
        <v>45.892501831054688</v>
      </c>
      <c r="N776">
        <v>0.97925624847412118</v>
      </c>
      <c r="O776">
        <v>0.9329846751933194</v>
      </c>
      <c r="P776">
        <v>0.91363107291365642</v>
      </c>
      <c r="Q776">
        <v>0.98098489443461101</v>
      </c>
      <c r="R776">
        <v>0.96533690096206171</v>
      </c>
      <c r="S776">
        <v>0.94698091788410266</v>
      </c>
      <c r="T776">
        <v>0.91363107291365642</v>
      </c>
      <c r="U776">
        <v>0.94698091788410266</v>
      </c>
      <c r="V776">
        <v>406.790663</v>
      </c>
      <c r="W776">
        <v>255.106009</v>
      </c>
      <c r="X776">
        <v>262.000766</v>
      </c>
      <c r="Y776">
        <v>74463.375599999999</v>
      </c>
      <c r="Z776" s="226">
        <v>3.3707357051</v>
      </c>
      <c r="AA776" s="226">
        <v>3.0630742222</v>
      </c>
      <c r="AB776" s="226" t="s">
        <v>444</v>
      </c>
      <c r="AC776" s="226" t="s">
        <v>445</v>
      </c>
      <c r="AD776" s="226">
        <v>3.3558747982999999</v>
      </c>
    </row>
    <row r="777" spans="1:30" x14ac:dyDescent="0.25">
      <c r="A777">
        <v>102893</v>
      </c>
      <c r="B777">
        <v>20001000</v>
      </c>
      <c r="C777">
        <v>9225655</v>
      </c>
      <c r="D777">
        <v>281007</v>
      </c>
      <c r="E777" t="s">
        <v>524</v>
      </c>
      <c r="F777">
        <v>34203085</v>
      </c>
      <c r="G777">
        <v>1.83</v>
      </c>
      <c r="H777">
        <v>79.335193825547805</v>
      </c>
      <c r="I777">
        <v>-37.951072592306289</v>
      </c>
      <c r="J777">
        <v>15.396056664078721</v>
      </c>
      <c r="K777">
        <v>-76.515989793664431</v>
      </c>
      <c r="L777">
        <v>72.86781103113826</v>
      </c>
      <c r="M777">
        <v>200.7550048828125</v>
      </c>
      <c r="N777">
        <v>0.67061998401988643</v>
      </c>
      <c r="O777">
        <v>0.9329846751933194</v>
      </c>
      <c r="P777">
        <v>0.62567816796894282</v>
      </c>
      <c r="Q777">
        <v>0.61179998224431809</v>
      </c>
      <c r="R777">
        <v>0.96533690096206171</v>
      </c>
      <c r="S777">
        <v>0.59059309886837441</v>
      </c>
      <c r="T777">
        <v>0.62567816796894282</v>
      </c>
      <c r="U777">
        <v>0.59059309886837441</v>
      </c>
      <c r="V777">
        <v>406.790663</v>
      </c>
      <c r="W777">
        <v>255.106009</v>
      </c>
      <c r="X777">
        <v>262.000766</v>
      </c>
      <c r="Y777">
        <v>74463.375599999999</v>
      </c>
      <c r="Z777" s="226">
        <v>1.190463225</v>
      </c>
      <c r="AA777" s="226">
        <v>1.011897276</v>
      </c>
      <c r="AB777" s="226" t="s">
        <v>444</v>
      </c>
      <c r="AC777" s="226" t="s">
        <v>445</v>
      </c>
      <c r="AD777" s="226">
        <v>1.1424039565999999</v>
      </c>
    </row>
    <row r="778" spans="1:30" x14ac:dyDescent="0.25">
      <c r="A778">
        <v>104991</v>
      </c>
      <c r="B778">
        <v>20002000</v>
      </c>
      <c r="C778">
        <v>9225655</v>
      </c>
      <c r="D778">
        <v>281014</v>
      </c>
      <c r="E778" t="s">
        <v>524</v>
      </c>
      <c r="F778">
        <v>34203085</v>
      </c>
      <c r="G778">
        <v>1.83</v>
      </c>
      <c r="H778">
        <v>66.520513155426741</v>
      </c>
      <c r="I778">
        <v>-39.538533329361762</v>
      </c>
      <c r="J778">
        <v>4.6765314490518088</v>
      </c>
      <c r="K778">
        <v>-64.570277316403718</v>
      </c>
      <c r="L778">
        <v>64.309914630141279</v>
      </c>
      <c r="M778">
        <v>200.7550048828125</v>
      </c>
      <c r="N778">
        <v>0.67061998401988643</v>
      </c>
      <c r="O778">
        <v>0.9329846751933194</v>
      </c>
      <c r="P778">
        <v>0.62567816796894282</v>
      </c>
      <c r="Q778">
        <v>0.61179998224431809</v>
      </c>
      <c r="R778">
        <v>0.96533690096206171</v>
      </c>
      <c r="S778">
        <v>0.59059309886837441</v>
      </c>
      <c r="T778">
        <v>0.62567816796894282</v>
      </c>
      <c r="U778">
        <v>0.59059309886837441</v>
      </c>
      <c r="V778">
        <v>406.790663</v>
      </c>
      <c r="W778">
        <v>255.106009</v>
      </c>
      <c r="X778">
        <v>262.000766</v>
      </c>
      <c r="Y778">
        <v>74463.375599999999</v>
      </c>
      <c r="Z778" s="226">
        <v>1.4819541632</v>
      </c>
      <c r="AA778" s="226">
        <v>1.3994742791000001</v>
      </c>
      <c r="AB778" s="226" t="s">
        <v>444</v>
      </c>
      <c r="AC778" s="226" t="s">
        <v>445</v>
      </c>
      <c r="AD778" s="226">
        <v>1.5387556952000001</v>
      </c>
    </row>
    <row r="779" spans="1:30" x14ac:dyDescent="0.25">
      <c r="A779">
        <v>108173</v>
      </c>
      <c r="B779">
        <v>20003000</v>
      </c>
      <c r="C779">
        <v>9225670</v>
      </c>
      <c r="D779">
        <v>281023</v>
      </c>
      <c r="E779" t="s">
        <v>525</v>
      </c>
      <c r="F779">
        <v>34203085</v>
      </c>
      <c r="G779">
        <v>1.83</v>
      </c>
      <c r="H779">
        <v>61.553421128811046</v>
      </c>
      <c r="I779">
        <v>-33.498352211070376</v>
      </c>
      <c r="J779">
        <v>9.7064666200160019</v>
      </c>
      <c r="K779">
        <v>-57.964958433743703</v>
      </c>
      <c r="L779">
        <v>57.32122925862511</v>
      </c>
      <c r="M779">
        <v>195.00999450683594</v>
      </c>
      <c r="N779">
        <v>0.68942183615944608</v>
      </c>
      <c r="O779">
        <v>0.9329846751933194</v>
      </c>
      <c r="P779">
        <v>0.64322000788040268</v>
      </c>
      <c r="Q779">
        <v>0.63269092906605107</v>
      </c>
      <c r="R779">
        <v>0.96533690096206171</v>
      </c>
      <c r="S779">
        <v>0.61075990073142938</v>
      </c>
      <c r="T779">
        <v>0.64322000788040268</v>
      </c>
      <c r="U779">
        <v>0.61075990073142938</v>
      </c>
      <c r="V779">
        <v>406.790663</v>
      </c>
      <c r="W779">
        <v>255.106009</v>
      </c>
      <c r="X779">
        <v>262.000766</v>
      </c>
      <c r="Y779">
        <v>74463.375599999999</v>
      </c>
      <c r="Z779" s="226">
        <v>1.8626268355</v>
      </c>
      <c r="AA779" s="226">
        <v>1.6658029092</v>
      </c>
      <c r="AB779" s="226" t="s">
        <v>444</v>
      </c>
      <c r="AC779" s="226" t="s">
        <v>445</v>
      </c>
      <c r="AD779" s="226">
        <v>1.9073450464999999</v>
      </c>
    </row>
    <row r="780" spans="1:30" x14ac:dyDescent="0.25">
      <c r="A780">
        <v>108174</v>
      </c>
      <c r="B780">
        <v>20003000</v>
      </c>
      <c r="C780">
        <v>9225664</v>
      </c>
      <c r="D780">
        <v>281022</v>
      </c>
      <c r="E780" t="s">
        <v>526</v>
      </c>
      <c r="F780">
        <v>34203085</v>
      </c>
      <c r="G780">
        <v>1.83</v>
      </c>
      <c r="H780">
        <v>58.365466998332238</v>
      </c>
      <c r="I780">
        <v>-28.433387752725782</v>
      </c>
      <c r="J780">
        <v>13.048790975430876</v>
      </c>
      <c r="K780">
        <v>-55.276288552155521</v>
      </c>
      <c r="L780">
        <v>53.060438655540189</v>
      </c>
      <c r="M780">
        <v>187.22749328613281</v>
      </c>
      <c r="N780">
        <v>0.71489184015447449</v>
      </c>
      <c r="O780">
        <v>0.9329846751933194</v>
      </c>
      <c r="P780">
        <v>0.66698313128487674</v>
      </c>
      <c r="Q780">
        <v>0.66099093350497151</v>
      </c>
      <c r="R780">
        <v>0.96533690096206171</v>
      </c>
      <c r="S780">
        <v>0.6380789393137094</v>
      </c>
      <c r="T780">
        <v>0.66698313128487674</v>
      </c>
      <c r="U780">
        <v>0.6380789393137094</v>
      </c>
      <c r="V780">
        <v>406.790663</v>
      </c>
      <c r="W780">
        <v>255.106009</v>
      </c>
      <c r="X780">
        <v>262.000766</v>
      </c>
      <c r="Y780">
        <v>74463.375599999999</v>
      </c>
      <c r="Z780" s="226">
        <v>2.2067470416999999</v>
      </c>
      <c r="AA780" s="226">
        <v>1.9152753065000001</v>
      </c>
      <c r="AB780" s="226" t="s">
        <v>444</v>
      </c>
      <c r="AC780" s="226" t="s">
        <v>445</v>
      </c>
      <c r="AD780" s="226">
        <v>2.1613933547999999</v>
      </c>
    </row>
    <row r="781" spans="1:30" x14ac:dyDescent="0.25">
      <c r="A781">
        <v>112369</v>
      </c>
      <c r="B781">
        <v>20004000</v>
      </c>
      <c r="C781">
        <v>9225670</v>
      </c>
      <c r="D781">
        <v>281032</v>
      </c>
      <c r="E781" t="s">
        <v>525</v>
      </c>
      <c r="F781">
        <v>34203085</v>
      </c>
      <c r="G781">
        <v>1.83</v>
      </c>
      <c r="H781">
        <v>52.59848744431757</v>
      </c>
      <c r="I781">
        <v>-30.852629693783864</v>
      </c>
      <c r="J781">
        <v>6.0350019398520729</v>
      </c>
      <c r="K781">
        <v>-49.851209194426289</v>
      </c>
      <c r="L781">
        <v>49.856545975539966</v>
      </c>
      <c r="M781">
        <v>195.00999450683594</v>
      </c>
      <c r="N781">
        <v>0.68942183615944608</v>
      </c>
      <c r="O781">
        <v>0.9329846751933194</v>
      </c>
      <c r="P781">
        <v>0.64322000788040268</v>
      </c>
      <c r="Q781">
        <v>0.63269092906605107</v>
      </c>
      <c r="R781">
        <v>0.96533690096206171</v>
      </c>
      <c r="S781">
        <v>0.61075990073142938</v>
      </c>
      <c r="T781">
        <v>0.64322000788040268</v>
      </c>
      <c r="U781">
        <v>0.61075990073142938</v>
      </c>
      <c r="V781">
        <v>406.790663</v>
      </c>
      <c r="W781">
        <v>255.106009</v>
      </c>
      <c r="X781">
        <v>262.000766</v>
      </c>
      <c r="Y781">
        <v>74463.375599999999</v>
      </c>
      <c r="Z781" s="226">
        <v>2.2912285821</v>
      </c>
      <c r="AA781" s="226">
        <v>2.1196579424999999</v>
      </c>
      <c r="AB781" s="226" t="s">
        <v>444</v>
      </c>
      <c r="AC781" s="226" t="s">
        <v>445</v>
      </c>
      <c r="AD781" s="226">
        <v>2.3805425685000001</v>
      </c>
    </row>
    <row r="782" spans="1:30" x14ac:dyDescent="0.25">
      <c r="A782">
        <v>112370</v>
      </c>
      <c r="B782">
        <v>20004000</v>
      </c>
      <c r="C782">
        <v>9225664</v>
      </c>
      <c r="D782">
        <v>281031</v>
      </c>
      <c r="E782" t="s">
        <v>526</v>
      </c>
      <c r="F782">
        <v>34203085</v>
      </c>
      <c r="G782">
        <v>1.83</v>
      </c>
      <c r="H782">
        <v>49.404248659536535</v>
      </c>
      <c r="I782">
        <v>-25.79502634031109</v>
      </c>
      <c r="J782">
        <v>9.3836110798525461</v>
      </c>
      <c r="K782">
        <v>-47.155178077682919</v>
      </c>
      <c r="L782">
        <v>45.44637431095957</v>
      </c>
      <c r="M782">
        <v>187.22749328613281</v>
      </c>
      <c r="N782">
        <v>0.71489184015447449</v>
      </c>
      <c r="O782">
        <v>0.9329846751933194</v>
      </c>
      <c r="P782">
        <v>0.66698313128487674</v>
      </c>
      <c r="Q782">
        <v>0.66099093350497151</v>
      </c>
      <c r="R782">
        <v>0.96533690096206171</v>
      </c>
      <c r="S782">
        <v>0.6380789393137094</v>
      </c>
      <c r="T782">
        <v>0.66698313128487674</v>
      </c>
      <c r="U782">
        <v>0.6380789393137094</v>
      </c>
      <c r="V782">
        <v>406.790663</v>
      </c>
      <c r="W782">
        <v>255.106009</v>
      </c>
      <c r="X782">
        <v>262.000766</v>
      </c>
      <c r="Y782">
        <v>74463.375599999999</v>
      </c>
      <c r="Z782" s="226">
        <v>2.7440039447000002</v>
      </c>
      <c r="AA782" s="226">
        <v>2.4440642113000002</v>
      </c>
      <c r="AB782" s="226" t="s">
        <v>444</v>
      </c>
      <c r="AC782" s="226" t="s">
        <v>445</v>
      </c>
      <c r="AD782" s="226">
        <v>2.7058515825999998</v>
      </c>
    </row>
    <row r="783" spans="1:30" x14ac:dyDescent="0.25">
      <c r="A783">
        <v>115481</v>
      </c>
      <c r="B783">
        <v>20005000</v>
      </c>
      <c r="C783">
        <v>9225655</v>
      </c>
      <c r="D783">
        <v>281039</v>
      </c>
      <c r="E783" t="s">
        <v>524</v>
      </c>
      <c r="F783">
        <v>34203085</v>
      </c>
      <c r="G783">
        <v>1.83</v>
      </c>
      <c r="H783">
        <v>81.892746996085492</v>
      </c>
      <c r="I783">
        <v>-38.658114616963175</v>
      </c>
      <c r="J783">
        <v>16.770445914340144</v>
      </c>
      <c r="K783">
        <v>-79.069942541770075</v>
      </c>
      <c r="L783">
        <v>74.929291861449542</v>
      </c>
      <c r="M783">
        <v>200.7550048828125</v>
      </c>
      <c r="N783">
        <v>0.67061998401988643</v>
      </c>
      <c r="O783">
        <v>0.9329846751933194</v>
      </c>
      <c r="P783">
        <v>0.62567816796894282</v>
      </c>
      <c r="Q783">
        <v>0.61179998224431809</v>
      </c>
      <c r="R783">
        <v>0.96533690096206171</v>
      </c>
      <c r="S783">
        <v>0.59059309886837441</v>
      </c>
      <c r="T783">
        <v>0.62567816796894282</v>
      </c>
      <c r="U783">
        <v>0.59059309886837441</v>
      </c>
      <c r="V783">
        <v>406.790663</v>
      </c>
      <c r="W783">
        <v>255.106009</v>
      </c>
      <c r="X783">
        <v>262.000766</v>
      </c>
      <c r="Y783">
        <v>74463.375599999999</v>
      </c>
      <c r="Z783" s="226">
        <v>1.1301984361999999</v>
      </c>
      <c r="AA783" s="226">
        <v>0.94906467548999995</v>
      </c>
      <c r="AB783" s="226" t="s">
        <v>444</v>
      </c>
      <c r="AC783" s="226" t="s">
        <v>445</v>
      </c>
      <c r="AD783" s="226">
        <v>1.0732044821</v>
      </c>
    </row>
    <row r="784" spans="1:30" x14ac:dyDescent="0.25">
      <c r="A784">
        <v>117579</v>
      </c>
      <c r="B784">
        <v>20006000</v>
      </c>
      <c r="C784">
        <v>9225655</v>
      </c>
      <c r="D784">
        <v>281046</v>
      </c>
      <c r="E784" t="s">
        <v>524</v>
      </c>
      <c r="F784">
        <v>34203085</v>
      </c>
      <c r="G784">
        <v>1.83</v>
      </c>
      <c r="H784">
        <v>69.275579373231338</v>
      </c>
      <c r="I784">
        <v>-36.41292174390734</v>
      </c>
      <c r="J784">
        <v>10.038334399940094</v>
      </c>
      <c r="K784">
        <v>-67.605903771072676</v>
      </c>
      <c r="L784">
        <v>64.841960739798211</v>
      </c>
      <c r="M784">
        <v>200.7550048828125</v>
      </c>
      <c r="N784">
        <v>0.67061998401988643</v>
      </c>
      <c r="O784">
        <v>0.9329846751933194</v>
      </c>
      <c r="P784">
        <v>0.62567816796894282</v>
      </c>
      <c r="Q784">
        <v>0.61179998224431809</v>
      </c>
      <c r="R784">
        <v>0.96533690096206171</v>
      </c>
      <c r="S784">
        <v>0.59059309886837441</v>
      </c>
      <c r="T784">
        <v>0.62567816796894282</v>
      </c>
      <c r="U784">
        <v>0.59059309886837441</v>
      </c>
      <c r="V784">
        <v>406.790663</v>
      </c>
      <c r="W784">
        <v>255.106009</v>
      </c>
      <c r="X784">
        <v>262.000766</v>
      </c>
      <c r="Y784">
        <v>74463.375599999999</v>
      </c>
      <c r="Z784" s="226">
        <v>1.4615890470999999</v>
      </c>
      <c r="AA784" s="226">
        <v>1.3040480034999999</v>
      </c>
      <c r="AB784" s="226" t="s">
        <v>444</v>
      </c>
      <c r="AC784" s="226" t="s">
        <v>445</v>
      </c>
      <c r="AD784" s="226">
        <v>1.4247610066</v>
      </c>
    </row>
    <row r="785" spans="1:30" x14ac:dyDescent="0.25">
      <c r="A785">
        <v>120761</v>
      </c>
      <c r="B785">
        <v>20007000</v>
      </c>
      <c r="C785">
        <v>9225670</v>
      </c>
      <c r="D785">
        <v>281055</v>
      </c>
      <c r="E785" t="s">
        <v>525</v>
      </c>
      <c r="F785">
        <v>34203085</v>
      </c>
      <c r="G785">
        <v>1.83</v>
      </c>
      <c r="H785">
        <v>61.463860154261212</v>
      </c>
      <c r="I785">
        <v>-33.241925845581108</v>
      </c>
      <c r="J785">
        <v>10.032316253434486</v>
      </c>
      <c r="K785">
        <v>-58.110605586391912</v>
      </c>
      <c r="L785">
        <v>57.113923352243496</v>
      </c>
      <c r="M785">
        <v>195.00999450683594</v>
      </c>
      <c r="N785">
        <v>0.68942183615944608</v>
      </c>
      <c r="O785">
        <v>0.9329846751933194</v>
      </c>
      <c r="P785">
        <v>0.64322000788040268</v>
      </c>
      <c r="Q785">
        <v>0.63269092906605107</v>
      </c>
      <c r="R785">
        <v>0.96533690096206171</v>
      </c>
      <c r="S785">
        <v>0.61075990073142938</v>
      </c>
      <c r="T785">
        <v>0.64322000788040268</v>
      </c>
      <c r="U785">
        <v>0.61075990073142938</v>
      </c>
      <c r="V785">
        <v>406.790663</v>
      </c>
      <c r="W785">
        <v>255.106009</v>
      </c>
      <c r="X785">
        <v>262.000766</v>
      </c>
      <c r="Y785">
        <v>74463.375599999999</v>
      </c>
      <c r="Z785" s="226">
        <v>1.8730172869999999</v>
      </c>
      <c r="AA785" s="226">
        <v>1.6696873367</v>
      </c>
      <c r="AB785" s="226" t="s">
        <v>444</v>
      </c>
      <c r="AC785" s="226" t="s">
        <v>445</v>
      </c>
      <c r="AD785" s="226">
        <v>1.9000581403000001</v>
      </c>
    </row>
    <row r="786" spans="1:30" x14ac:dyDescent="0.25">
      <c r="A786">
        <v>120762</v>
      </c>
      <c r="B786">
        <v>20007000</v>
      </c>
      <c r="C786">
        <v>9225664</v>
      </c>
      <c r="D786">
        <v>281054</v>
      </c>
      <c r="E786" t="s">
        <v>526</v>
      </c>
      <c r="F786">
        <v>34203085</v>
      </c>
      <c r="G786">
        <v>1.83</v>
      </c>
      <c r="H786">
        <v>58.278174535163714</v>
      </c>
      <c r="I786">
        <v>-28.176963265969484</v>
      </c>
      <c r="J786">
        <v>13.372375514736786</v>
      </c>
      <c r="K786">
        <v>-55.421937243339507</v>
      </c>
      <c r="L786">
        <v>52.878007319032562</v>
      </c>
      <c r="M786">
        <v>187.22749328613281</v>
      </c>
      <c r="N786">
        <v>0.71489184015447449</v>
      </c>
      <c r="O786">
        <v>0.9329846751933194</v>
      </c>
      <c r="P786">
        <v>0.66698313128487674</v>
      </c>
      <c r="Q786">
        <v>0.66099093350497151</v>
      </c>
      <c r="R786">
        <v>0.96533690096206171</v>
      </c>
      <c r="S786">
        <v>0.6380789393137094</v>
      </c>
      <c r="T786">
        <v>0.66698313128487674</v>
      </c>
      <c r="U786">
        <v>0.6380789393137094</v>
      </c>
      <c r="V786">
        <v>406.790663</v>
      </c>
      <c r="W786">
        <v>255.106009</v>
      </c>
      <c r="X786">
        <v>262.000766</v>
      </c>
      <c r="Y786">
        <v>74463.375599999999</v>
      </c>
      <c r="Z786" s="226">
        <v>2.2178104530999998</v>
      </c>
      <c r="AA786" s="226">
        <v>1.9196419765999999</v>
      </c>
      <c r="AB786" s="226" t="s">
        <v>444</v>
      </c>
      <c r="AC786" s="226" t="s">
        <v>445</v>
      </c>
      <c r="AD786" s="226">
        <v>2.1530852222000001</v>
      </c>
    </row>
    <row r="787" spans="1:30" x14ac:dyDescent="0.25">
      <c r="A787">
        <v>124957</v>
      </c>
      <c r="B787">
        <v>20008000</v>
      </c>
      <c r="C787">
        <v>9225670</v>
      </c>
      <c r="D787">
        <v>281064</v>
      </c>
      <c r="E787" t="s">
        <v>525</v>
      </c>
      <c r="F787">
        <v>34203085</v>
      </c>
      <c r="G787">
        <v>1.83</v>
      </c>
      <c r="H787">
        <v>57.245059512099196</v>
      </c>
      <c r="I787">
        <v>-34.27703248442338</v>
      </c>
      <c r="J787">
        <v>6.3203069129811453</v>
      </c>
      <c r="K787">
        <v>-54.521827737507273</v>
      </c>
      <c r="L787">
        <v>54.363195103213627</v>
      </c>
      <c r="M787">
        <v>195.00999450683594</v>
      </c>
      <c r="N787">
        <v>0.68942183615944608</v>
      </c>
      <c r="O787">
        <v>0.9329846751933194</v>
      </c>
      <c r="P787">
        <v>0.64322000788040268</v>
      </c>
      <c r="Q787">
        <v>0.63269092906605107</v>
      </c>
      <c r="R787">
        <v>0.96533690096206171</v>
      </c>
      <c r="S787">
        <v>0.61075990073142938</v>
      </c>
      <c r="T787">
        <v>0.64322000788040268</v>
      </c>
      <c r="U787">
        <v>0.61075990073142938</v>
      </c>
      <c r="V787">
        <v>406.790663</v>
      </c>
      <c r="W787">
        <v>255.106009</v>
      </c>
      <c r="X787">
        <v>262.000766</v>
      </c>
      <c r="Y787">
        <v>74463.375599999999</v>
      </c>
      <c r="Z787" s="226">
        <v>2.0183893498000001</v>
      </c>
      <c r="AA787" s="226">
        <v>1.8664358203</v>
      </c>
      <c r="AB787" s="226" t="s">
        <v>444</v>
      </c>
      <c r="AC787" s="226" t="s">
        <v>445</v>
      </c>
      <c r="AD787" s="226">
        <v>2.0909480068000001</v>
      </c>
    </row>
    <row r="788" spans="1:30" x14ac:dyDescent="0.25">
      <c r="A788">
        <v>124958</v>
      </c>
      <c r="B788">
        <v>20008000</v>
      </c>
      <c r="C788">
        <v>9225664</v>
      </c>
      <c r="D788">
        <v>281063</v>
      </c>
      <c r="E788" t="s">
        <v>526</v>
      </c>
      <c r="F788">
        <v>34203085</v>
      </c>
      <c r="G788">
        <v>1.83</v>
      </c>
      <c r="H788">
        <v>54.050548952206029</v>
      </c>
      <c r="I788">
        <v>-29.228803176275903</v>
      </c>
      <c r="J788">
        <v>9.6691883492272517</v>
      </c>
      <c r="K788">
        <v>-51.816422054305107</v>
      </c>
      <c r="L788">
        <v>49.926162272553498</v>
      </c>
      <c r="M788">
        <v>187.22749328613281</v>
      </c>
      <c r="N788">
        <v>0.71489184015447449</v>
      </c>
      <c r="O788">
        <v>0.9329846751933194</v>
      </c>
      <c r="P788">
        <v>0.66698313128487674</v>
      </c>
      <c r="Q788">
        <v>0.66099093350497151</v>
      </c>
      <c r="R788">
        <v>0.96533690096206171</v>
      </c>
      <c r="S788">
        <v>0.6380789393137094</v>
      </c>
      <c r="T788">
        <v>0.66698313128487674</v>
      </c>
      <c r="U788">
        <v>0.6380789393137094</v>
      </c>
      <c r="V788">
        <v>406.790663</v>
      </c>
      <c r="W788">
        <v>255.106009</v>
      </c>
      <c r="X788">
        <v>262.000766</v>
      </c>
      <c r="Y788">
        <v>74463.375599999999</v>
      </c>
      <c r="Z788" s="226">
        <v>2.4080609634000001</v>
      </c>
      <c r="AA788" s="226">
        <v>2.1480051172999999</v>
      </c>
      <c r="AB788" s="226" t="s">
        <v>444</v>
      </c>
      <c r="AC788" s="226" t="s">
        <v>445</v>
      </c>
      <c r="AD788" s="226">
        <v>2.3724847139</v>
      </c>
    </row>
    <row r="789" spans="1:30" x14ac:dyDescent="0.25">
      <c r="A789">
        <v>128069</v>
      </c>
      <c r="B789">
        <v>20009000</v>
      </c>
      <c r="C789">
        <v>9225655</v>
      </c>
      <c r="D789">
        <v>281074</v>
      </c>
      <c r="E789" t="s">
        <v>524</v>
      </c>
      <c r="F789">
        <v>34203085</v>
      </c>
      <c r="G789">
        <v>1.83</v>
      </c>
      <c r="H789">
        <v>72.240060392029136</v>
      </c>
      <c r="I789">
        <v>-37.034010749774289</v>
      </c>
      <c r="J789">
        <v>10.564108029792948</v>
      </c>
      <c r="K789">
        <v>-69.474137952877498</v>
      </c>
      <c r="L789">
        <v>67.580141341108458</v>
      </c>
      <c r="M789">
        <v>200.7550048828125</v>
      </c>
      <c r="N789">
        <v>0.67061998401988643</v>
      </c>
      <c r="O789">
        <v>0.9329846751933194</v>
      </c>
      <c r="P789">
        <v>0.62567816796894282</v>
      </c>
      <c r="Q789">
        <v>0.61179998224431809</v>
      </c>
      <c r="R789">
        <v>0.96533690096206171</v>
      </c>
      <c r="S789">
        <v>0.59059309886837441</v>
      </c>
      <c r="T789">
        <v>0.62567816796894282</v>
      </c>
      <c r="U789">
        <v>0.59059309886837441</v>
      </c>
      <c r="V789">
        <v>406.790663</v>
      </c>
      <c r="W789">
        <v>255.106009</v>
      </c>
      <c r="X789">
        <v>262.000766</v>
      </c>
      <c r="Y789">
        <v>74463.375599999999</v>
      </c>
      <c r="Z789" s="226">
        <v>1.3618515318</v>
      </c>
      <c r="AA789" s="226">
        <v>1.2094978809000001</v>
      </c>
      <c r="AB789" s="226" t="s">
        <v>444</v>
      </c>
      <c r="AC789" s="226" t="s">
        <v>445</v>
      </c>
      <c r="AD789" s="226">
        <v>1.3595565789999999</v>
      </c>
    </row>
    <row r="790" spans="1:30" x14ac:dyDescent="0.25">
      <c r="A790">
        <v>130167</v>
      </c>
      <c r="B790">
        <v>20010000</v>
      </c>
      <c r="C790">
        <v>9225655</v>
      </c>
      <c r="D790">
        <v>281084</v>
      </c>
      <c r="E790" t="s">
        <v>524</v>
      </c>
      <c r="F790">
        <v>34203085</v>
      </c>
      <c r="G790">
        <v>1.83</v>
      </c>
      <c r="H790">
        <v>66.342522151511389</v>
      </c>
      <c r="I790">
        <v>-43.46102083924913</v>
      </c>
      <c r="J790">
        <v>-0.37636896349091276</v>
      </c>
      <c r="K790">
        <v>-62.972171143837755</v>
      </c>
      <c r="L790">
        <v>66.531657964616684</v>
      </c>
      <c r="M790">
        <v>200.7550048828125</v>
      </c>
      <c r="N790">
        <v>0.67061998401988643</v>
      </c>
      <c r="O790">
        <v>0.9329846751933194</v>
      </c>
      <c r="P790">
        <v>0.62567816796894282</v>
      </c>
      <c r="Q790">
        <v>0.61179998224431809</v>
      </c>
      <c r="R790">
        <v>0.96533690096206171</v>
      </c>
      <c r="S790">
        <v>0.59059309886837441</v>
      </c>
      <c r="T790">
        <v>0.62567816796894282</v>
      </c>
      <c r="U790">
        <v>0.59059309886837441</v>
      </c>
      <c r="V790">
        <v>406.790663</v>
      </c>
      <c r="W790">
        <v>255.106009</v>
      </c>
      <c r="X790">
        <v>262.000766</v>
      </c>
      <c r="Y790">
        <v>74463.375599999999</v>
      </c>
      <c r="Z790" s="226">
        <v>1.3990723399</v>
      </c>
      <c r="AA790" s="226">
        <v>1.4059118522</v>
      </c>
      <c r="AB790" s="226" t="s">
        <v>444</v>
      </c>
      <c r="AC790" s="226">
        <v>434.55174624</v>
      </c>
      <c r="AD790" s="226">
        <v>1.6031841733000001</v>
      </c>
    </row>
    <row r="791" spans="1:30" x14ac:dyDescent="0.25">
      <c r="A791">
        <v>132265</v>
      </c>
      <c r="B791">
        <v>20011000</v>
      </c>
      <c r="C791">
        <v>9225664</v>
      </c>
      <c r="D791">
        <v>281090</v>
      </c>
      <c r="E791" t="s">
        <v>526</v>
      </c>
      <c r="F791">
        <v>34203085</v>
      </c>
      <c r="G791">
        <v>1.83</v>
      </c>
      <c r="H791">
        <v>60.104457986780602</v>
      </c>
      <c r="I791">
        <v>-28.449540233154821</v>
      </c>
      <c r="J791">
        <v>14.152694910533324</v>
      </c>
      <c r="K791">
        <v>-56.880313717949662</v>
      </c>
      <c r="L791">
        <v>54.428052370373308</v>
      </c>
      <c r="M791">
        <v>187.22749328613281</v>
      </c>
      <c r="N791">
        <v>0.71489184015447449</v>
      </c>
      <c r="O791">
        <v>0.9329846751933194</v>
      </c>
      <c r="P791">
        <v>0.66698313128487674</v>
      </c>
      <c r="Q791">
        <v>0.66099093350497151</v>
      </c>
      <c r="R791">
        <v>0.96533690096206171</v>
      </c>
      <c r="S791">
        <v>0.6380789393137094</v>
      </c>
      <c r="T791">
        <v>0.66698313128487674</v>
      </c>
      <c r="U791">
        <v>0.6380789393137094</v>
      </c>
      <c r="V791">
        <v>406.790663</v>
      </c>
      <c r="W791">
        <v>255.106009</v>
      </c>
      <c r="X791">
        <v>262.000766</v>
      </c>
      <c r="Y791">
        <v>74463.375599999999</v>
      </c>
      <c r="Z791" s="226">
        <v>2.1261711063000002</v>
      </c>
      <c r="AA791" s="226">
        <v>1.8309281938999999</v>
      </c>
      <c r="AB791" s="226" t="s">
        <v>444</v>
      </c>
      <c r="AC791" s="226" t="s">
        <v>445</v>
      </c>
      <c r="AD791" s="226">
        <v>2.0722420443999998</v>
      </c>
    </row>
    <row r="792" spans="1:30" x14ac:dyDescent="0.25">
      <c r="A792">
        <v>134363</v>
      </c>
      <c r="B792">
        <v>20012000</v>
      </c>
      <c r="C792">
        <v>9225655</v>
      </c>
      <c r="D792">
        <v>281099</v>
      </c>
      <c r="E792" t="s">
        <v>524</v>
      </c>
      <c r="F792">
        <v>34203085</v>
      </c>
      <c r="G792">
        <v>1.83</v>
      </c>
      <c r="H792">
        <v>66.577163593536</v>
      </c>
      <c r="I792">
        <v>-39.178566241285971</v>
      </c>
      <c r="J792">
        <v>5.0927236535570097</v>
      </c>
      <c r="K792">
        <v>-64.65288320247069</v>
      </c>
      <c r="L792">
        <v>64.182533753096379</v>
      </c>
      <c r="M792">
        <v>200.7550048828125</v>
      </c>
      <c r="N792">
        <v>0.67061998401988643</v>
      </c>
      <c r="O792">
        <v>0.9329846751933194</v>
      </c>
      <c r="P792">
        <v>0.62567816796894282</v>
      </c>
      <c r="Q792">
        <v>0.61179998224431809</v>
      </c>
      <c r="R792">
        <v>0.96533690096206171</v>
      </c>
      <c r="S792">
        <v>0.59059309886837441</v>
      </c>
      <c r="T792">
        <v>0.62567816796894282</v>
      </c>
      <c r="U792">
        <v>0.59059309886837441</v>
      </c>
      <c r="V792">
        <v>406.790663</v>
      </c>
      <c r="W792">
        <v>255.106009</v>
      </c>
      <c r="X792">
        <v>262.000766</v>
      </c>
      <c r="Y792">
        <v>74463.375599999999</v>
      </c>
      <c r="Z792" s="226">
        <v>1.4868800125999999</v>
      </c>
      <c r="AA792" s="226">
        <v>1.397432569</v>
      </c>
      <c r="AB792" s="226" t="s">
        <v>444</v>
      </c>
      <c r="AC792" s="226" t="s">
        <v>445</v>
      </c>
      <c r="AD792" s="226">
        <v>1.5355119703</v>
      </c>
    </row>
    <row r="793" spans="1:30" x14ac:dyDescent="0.25">
      <c r="A793">
        <v>136461</v>
      </c>
      <c r="B793">
        <v>20013000</v>
      </c>
      <c r="C793">
        <v>9225655</v>
      </c>
      <c r="D793">
        <v>281108</v>
      </c>
      <c r="E793" t="s">
        <v>524</v>
      </c>
      <c r="F793">
        <v>34203085</v>
      </c>
      <c r="G793">
        <v>1.83</v>
      </c>
      <c r="H793">
        <v>93.407652046120077</v>
      </c>
      <c r="I793">
        <v>-56.078721860232413</v>
      </c>
      <c r="J793">
        <v>8.9845818395743677</v>
      </c>
      <c r="K793">
        <v>-87.808102562081658</v>
      </c>
      <c r="L793">
        <v>89.260379793717235</v>
      </c>
      <c r="M793">
        <v>200.7550048828125</v>
      </c>
      <c r="N793">
        <v>0.67061998401988643</v>
      </c>
      <c r="O793">
        <v>0.9329846751933194</v>
      </c>
      <c r="P793">
        <v>0.62567816796894282</v>
      </c>
      <c r="Q793">
        <v>0.61179998224431809</v>
      </c>
      <c r="R793">
        <v>0.96533690096206171</v>
      </c>
      <c r="S793">
        <v>0.59059309886837441</v>
      </c>
      <c r="T793">
        <v>0.62567816796894282</v>
      </c>
      <c r="U793">
        <v>0.59059309886837441</v>
      </c>
      <c r="V793">
        <v>406.790663</v>
      </c>
      <c r="W793">
        <v>255.106009</v>
      </c>
      <c r="X793">
        <v>262.000766</v>
      </c>
      <c r="Y793">
        <v>74463.375599999999</v>
      </c>
      <c r="Z793" s="226">
        <v>0.78818710739999998</v>
      </c>
      <c r="AA793" s="226">
        <v>0.70879212625999999</v>
      </c>
      <c r="AB793" s="226" t="s">
        <v>444</v>
      </c>
      <c r="AC793" s="226" t="s">
        <v>445</v>
      </c>
      <c r="AD793" s="226">
        <v>0.86689103277000001</v>
      </c>
    </row>
    <row r="794" spans="1:30" x14ac:dyDescent="0.25">
      <c r="A794">
        <v>138559</v>
      </c>
      <c r="B794">
        <v>20014000</v>
      </c>
      <c r="C794">
        <v>9225664</v>
      </c>
      <c r="D794">
        <v>281115</v>
      </c>
      <c r="E794" t="s">
        <v>526</v>
      </c>
      <c r="F794">
        <v>34203085</v>
      </c>
      <c r="G794">
        <v>1.83</v>
      </c>
      <c r="H794">
        <v>64.155967737414116</v>
      </c>
      <c r="I794">
        <v>-28.494308314594353</v>
      </c>
      <c r="J794">
        <v>16.998596551257588</v>
      </c>
      <c r="K794">
        <v>-60.873175485725767</v>
      </c>
      <c r="L794">
        <v>57.572902123307408</v>
      </c>
      <c r="M794">
        <v>187.22749328613281</v>
      </c>
      <c r="N794">
        <v>0.71489184015447449</v>
      </c>
      <c r="O794">
        <v>0.9329846751933194</v>
      </c>
      <c r="P794">
        <v>0.66698313128487674</v>
      </c>
      <c r="Q794">
        <v>0.66099093350497151</v>
      </c>
      <c r="R794">
        <v>0.96533690096206171</v>
      </c>
      <c r="S794">
        <v>0.6380789393137094</v>
      </c>
      <c r="T794">
        <v>0.66698313128487674</v>
      </c>
      <c r="U794">
        <v>0.6380789393137094</v>
      </c>
      <c r="V794">
        <v>406.790663</v>
      </c>
      <c r="W794">
        <v>255.106009</v>
      </c>
      <c r="X794">
        <v>262.000766</v>
      </c>
      <c r="Y794">
        <v>74463.375599999999</v>
      </c>
      <c r="Z794" s="226">
        <v>1.955407812</v>
      </c>
      <c r="AA794" s="226">
        <v>1.6521524138000001</v>
      </c>
      <c r="AB794" s="226" t="s">
        <v>444</v>
      </c>
      <c r="AC794" s="226" t="s">
        <v>445</v>
      </c>
      <c r="AD794" s="226">
        <v>1.8707240901</v>
      </c>
    </row>
    <row r="795" spans="1:30" x14ac:dyDescent="0.25">
      <c r="A795">
        <v>140657</v>
      </c>
      <c r="B795">
        <v>20015000</v>
      </c>
      <c r="C795">
        <v>9225664</v>
      </c>
      <c r="D795">
        <v>281122</v>
      </c>
      <c r="E795" t="s">
        <v>526</v>
      </c>
      <c r="F795">
        <v>34203085</v>
      </c>
      <c r="G795">
        <v>1.83</v>
      </c>
      <c r="H795">
        <v>52.400885434394738</v>
      </c>
      <c r="I795">
        <v>-25.30799513640649</v>
      </c>
      <c r="J795">
        <v>11.947397441259813</v>
      </c>
      <c r="K795">
        <v>-50.1981240268546</v>
      </c>
      <c r="L795">
        <v>47.567605465795708</v>
      </c>
      <c r="M795">
        <v>187.22749328613281</v>
      </c>
      <c r="N795">
        <v>0.71489184015447449</v>
      </c>
      <c r="O795">
        <v>0.9329846751933194</v>
      </c>
      <c r="P795">
        <v>0.66698313128487674</v>
      </c>
      <c r="Q795">
        <v>0.66099093350497151</v>
      </c>
      <c r="R795">
        <v>0.96533690096206171</v>
      </c>
      <c r="S795">
        <v>0.6380789393137094</v>
      </c>
      <c r="T795">
        <v>0.66698313128487674</v>
      </c>
      <c r="U795">
        <v>0.6380789393137094</v>
      </c>
      <c r="V795">
        <v>406.790663</v>
      </c>
      <c r="W795">
        <v>255.106009</v>
      </c>
      <c r="X795">
        <v>262.000766</v>
      </c>
      <c r="Y795">
        <v>74463.375599999999</v>
      </c>
      <c r="Z795" s="226">
        <v>2.5770437259999999</v>
      </c>
      <c r="AA795" s="226">
        <v>2.2471093433</v>
      </c>
      <c r="AB795" s="226" t="s">
        <v>444</v>
      </c>
      <c r="AC795" s="226" t="s">
        <v>445</v>
      </c>
      <c r="AD795" s="226">
        <v>2.4812076087000001</v>
      </c>
    </row>
    <row r="796" spans="1:30" x14ac:dyDescent="0.25">
      <c r="A796">
        <v>142755</v>
      </c>
      <c r="B796">
        <v>20016000</v>
      </c>
      <c r="C796">
        <v>9225664</v>
      </c>
      <c r="D796">
        <v>281129</v>
      </c>
      <c r="E796" t="s">
        <v>526</v>
      </c>
      <c r="F796">
        <v>34203085</v>
      </c>
      <c r="G796">
        <v>1.83</v>
      </c>
      <c r="H796">
        <v>62.069074691736247</v>
      </c>
      <c r="I796">
        <v>-27.516576079755666</v>
      </c>
      <c r="J796">
        <v>16.225958376501719</v>
      </c>
      <c r="K796">
        <v>-58.668769331796177</v>
      </c>
      <c r="L796">
        <v>55.757652069944449</v>
      </c>
      <c r="M796">
        <v>187.22749328613281</v>
      </c>
      <c r="N796">
        <v>0.71489184015447449</v>
      </c>
      <c r="O796">
        <v>0.9329846751933194</v>
      </c>
      <c r="P796">
        <v>0.66698313128487674</v>
      </c>
      <c r="Q796">
        <v>0.66099093350497151</v>
      </c>
      <c r="R796">
        <v>0.96533690096206171</v>
      </c>
      <c r="S796">
        <v>0.6380789393137094</v>
      </c>
      <c r="T796">
        <v>0.66698313128487674</v>
      </c>
      <c r="U796">
        <v>0.6380789393137094</v>
      </c>
      <c r="V796">
        <v>406.790663</v>
      </c>
      <c r="W796">
        <v>255.106009</v>
      </c>
      <c r="X796">
        <v>262.000766</v>
      </c>
      <c r="Y796">
        <v>74463.375599999999</v>
      </c>
      <c r="Z796" s="226">
        <v>2.0516242771000002</v>
      </c>
      <c r="AA796" s="226">
        <v>1.7413233648999999</v>
      </c>
      <c r="AB796" s="226" t="s">
        <v>444</v>
      </c>
      <c r="AC796" s="226" t="s">
        <v>445</v>
      </c>
      <c r="AD796" s="226">
        <v>1.9785879828999999</v>
      </c>
    </row>
    <row r="797" spans="1:30" x14ac:dyDescent="0.25">
      <c r="A797">
        <v>144853</v>
      </c>
      <c r="B797">
        <v>20017000</v>
      </c>
      <c r="C797">
        <v>9225664</v>
      </c>
      <c r="D797">
        <v>281136</v>
      </c>
      <c r="E797" t="s">
        <v>526</v>
      </c>
      <c r="F797">
        <v>34203085</v>
      </c>
      <c r="G797">
        <v>1.83</v>
      </c>
      <c r="H797">
        <v>49.166692308760901</v>
      </c>
      <c r="I797">
        <v>-28.044395302913244</v>
      </c>
      <c r="J797">
        <v>6.7328511925110348</v>
      </c>
      <c r="K797">
        <v>-46.838475900193203</v>
      </c>
      <c r="L797">
        <v>46.170879009111395</v>
      </c>
      <c r="M797">
        <v>187.22749328613281</v>
      </c>
      <c r="N797">
        <v>0.71489184015447449</v>
      </c>
      <c r="O797">
        <v>0.9329846751933194</v>
      </c>
      <c r="P797">
        <v>0.66698313128487674</v>
      </c>
      <c r="Q797">
        <v>0.66099093350497151</v>
      </c>
      <c r="R797">
        <v>0.96533690096206171</v>
      </c>
      <c r="S797">
        <v>0.6380789393137094</v>
      </c>
      <c r="T797">
        <v>0.66698313128487674</v>
      </c>
      <c r="U797">
        <v>0.6380789393137094</v>
      </c>
      <c r="V797">
        <v>406.790663</v>
      </c>
      <c r="W797">
        <v>255.106009</v>
      </c>
      <c r="X797">
        <v>262.000766</v>
      </c>
      <c r="Y797">
        <v>74463.375599999999</v>
      </c>
      <c r="Z797" s="226">
        <v>2.6852537431000001</v>
      </c>
      <c r="AA797" s="226">
        <v>2.4607047311999999</v>
      </c>
      <c r="AB797" s="226" t="s">
        <v>444</v>
      </c>
      <c r="AC797" s="226" t="s">
        <v>445</v>
      </c>
      <c r="AD797" s="226">
        <v>2.7309090005000001</v>
      </c>
    </row>
    <row r="798" spans="1:30" x14ac:dyDescent="0.25">
      <c r="A798">
        <v>148035</v>
      </c>
      <c r="B798">
        <v>20018000</v>
      </c>
      <c r="C798">
        <v>9225670</v>
      </c>
      <c r="D798">
        <v>281144</v>
      </c>
      <c r="E798" t="s">
        <v>525</v>
      </c>
      <c r="F798">
        <v>34203085</v>
      </c>
      <c r="G798">
        <v>1.83</v>
      </c>
      <c r="H798">
        <v>58.42869484709</v>
      </c>
      <c r="I798">
        <v>-30.663023323968151</v>
      </c>
      <c r="J798">
        <v>10.215891831249838</v>
      </c>
      <c r="K798">
        <v>-55.157016950593423</v>
      </c>
      <c r="L798">
        <v>54.050689909925488</v>
      </c>
      <c r="M798">
        <v>195.00999450683594</v>
      </c>
      <c r="N798">
        <v>0.68942183615944608</v>
      </c>
      <c r="O798">
        <v>0.9329846751933194</v>
      </c>
      <c r="P798">
        <v>0.64322000788040268</v>
      </c>
      <c r="Q798">
        <v>0.63269092906605107</v>
      </c>
      <c r="R798">
        <v>0.96533690096206171</v>
      </c>
      <c r="S798">
        <v>0.61075990073142938</v>
      </c>
      <c r="T798">
        <v>0.64322000788040268</v>
      </c>
      <c r="U798">
        <v>0.61075990073142938</v>
      </c>
      <c r="V798">
        <v>406.790663</v>
      </c>
      <c r="W798">
        <v>255.106009</v>
      </c>
      <c r="X798">
        <v>262.000766</v>
      </c>
      <c r="Y798">
        <v>74463.375599999999</v>
      </c>
      <c r="Z798" s="226">
        <v>2.0358407892999999</v>
      </c>
      <c r="AA798" s="226">
        <v>1.8083682093</v>
      </c>
      <c r="AB798" s="226" t="s">
        <v>444</v>
      </c>
      <c r="AC798" s="226" t="s">
        <v>445</v>
      </c>
      <c r="AD798" s="226">
        <v>2.0553525931999999</v>
      </c>
    </row>
    <row r="799" spans="1:30" x14ac:dyDescent="0.25">
      <c r="A799">
        <v>148036</v>
      </c>
      <c r="B799">
        <v>20018000</v>
      </c>
      <c r="C799">
        <v>9225664</v>
      </c>
      <c r="D799">
        <v>281143</v>
      </c>
      <c r="E799" t="s">
        <v>526</v>
      </c>
      <c r="F799">
        <v>34203085</v>
      </c>
      <c r="G799">
        <v>1.83</v>
      </c>
      <c r="H799">
        <v>55.23851719253728</v>
      </c>
      <c r="I799">
        <v>-25.598596421570544</v>
      </c>
      <c r="J799">
        <v>13.560439710738635</v>
      </c>
      <c r="K799">
        <v>-52.467809513058256</v>
      </c>
      <c r="L799">
        <v>49.862533514411467</v>
      </c>
      <c r="M799">
        <v>187.22749328613281</v>
      </c>
      <c r="N799">
        <v>0.71489184015447449</v>
      </c>
      <c r="O799">
        <v>0.9329846751933194</v>
      </c>
      <c r="P799">
        <v>0.66698313128487674</v>
      </c>
      <c r="Q799">
        <v>0.66099093350497151</v>
      </c>
      <c r="R799">
        <v>0.96533690096206171</v>
      </c>
      <c r="S799">
        <v>0.6380789393137094</v>
      </c>
      <c r="T799">
        <v>0.66698313128487674</v>
      </c>
      <c r="U799">
        <v>0.6380789393137094</v>
      </c>
      <c r="V799">
        <v>406.790663</v>
      </c>
      <c r="W799">
        <v>255.106009</v>
      </c>
      <c r="X799">
        <v>262.000766</v>
      </c>
      <c r="Y799">
        <v>74463.375599999999</v>
      </c>
      <c r="Z799" s="226">
        <v>2.4124099338999998</v>
      </c>
      <c r="AA799" s="226">
        <v>2.0803036239999999</v>
      </c>
      <c r="AB799" s="226" t="s">
        <v>444</v>
      </c>
      <c r="AC799" s="226" t="s">
        <v>445</v>
      </c>
      <c r="AD799" s="226">
        <v>2.3306153416000002</v>
      </c>
    </row>
    <row r="800" spans="1:30" x14ac:dyDescent="0.25">
      <c r="A800">
        <v>152231</v>
      </c>
      <c r="B800">
        <v>20019000</v>
      </c>
      <c r="C800">
        <v>9225664</v>
      </c>
      <c r="D800">
        <v>281151</v>
      </c>
      <c r="E800" t="s">
        <v>526</v>
      </c>
      <c r="F800">
        <v>34203085</v>
      </c>
      <c r="G800">
        <v>1.83</v>
      </c>
      <c r="H800">
        <v>54.568558721180629</v>
      </c>
      <c r="I800">
        <v>-26.484393215185008</v>
      </c>
      <c r="J800">
        <v>12.342745106209339</v>
      </c>
      <c r="K800">
        <v>-51.822087769256285</v>
      </c>
      <c r="L800">
        <v>49.565269624372718</v>
      </c>
      <c r="M800">
        <v>187.22749328613281</v>
      </c>
      <c r="N800">
        <v>0.71489184015447449</v>
      </c>
      <c r="O800">
        <v>0.9329846751933194</v>
      </c>
      <c r="P800">
        <v>0.66698313128487674</v>
      </c>
      <c r="Q800">
        <v>0.66099093350497151</v>
      </c>
      <c r="R800">
        <v>0.96533690096206171</v>
      </c>
      <c r="S800">
        <v>0.6380789393137094</v>
      </c>
      <c r="T800">
        <v>0.66698313128487674</v>
      </c>
      <c r="U800">
        <v>0.6380789393137094</v>
      </c>
      <c r="V800">
        <v>406.790663</v>
      </c>
      <c r="W800">
        <v>255.106009</v>
      </c>
      <c r="X800">
        <v>262.000766</v>
      </c>
      <c r="Y800">
        <v>74463.375599999999</v>
      </c>
      <c r="Z800" s="226">
        <v>2.4328755998</v>
      </c>
      <c r="AA800" s="226">
        <v>2.1181216561</v>
      </c>
      <c r="AB800" s="226" t="s">
        <v>444</v>
      </c>
      <c r="AC800" s="226" t="s">
        <v>445</v>
      </c>
      <c r="AD800" s="226">
        <v>2.3721159997000001</v>
      </c>
    </row>
    <row r="801" spans="1:30" x14ac:dyDescent="0.25">
      <c r="A801">
        <v>152232</v>
      </c>
      <c r="B801">
        <v>20019000</v>
      </c>
      <c r="C801">
        <v>9225670</v>
      </c>
      <c r="D801">
        <v>281152</v>
      </c>
      <c r="E801" t="s">
        <v>525</v>
      </c>
      <c r="F801">
        <v>34203085</v>
      </c>
      <c r="G801">
        <v>1.83</v>
      </c>
      <c r="H801">
        <v>57.75775858732117</v>
      </c>
      <c r="I801">
        <v>-31.5492456088582</v>
      </c>
      <c r="J801">
        <v>8.9991772449005829</v>
      </c>
      <c r="K801">
        <v>-54.510870903016738</v>
      </c>
      <c r="L801">
        <v>53.82647047746147</v>
      </c>
      <c r="M801">
        <v>195.00999450683594</v>
      </c>
      <c r="N801">
        <v>0.68942183615944608</v>
      </c>
      <c r="O801">
        <v>0.9329846751933194</v>
      </c>
      <c r="P801">
        <v>0.64322000788040268</v>
      </c>
      <c r="Q801">
        <v>0.63269092906605107</v>
      </c>
      <c r="R801">
        <v>0.96533690096206171</v>
      </c>
      <c r="S801">
        <v>0.61075990073142938</v>
      </c>
      <c r="T801">
        <v>0.64322000788040268</v>
      </c>
      <c r="U801">
        <v>0.61075990073142938</v>
      </c>
      <c r="V801">
        <v>406.790663</v>
      </c>
      <c r="W801">
        <v>255.106009</v>
      </c>
      <c r="X801">
        <v>262.000766</v>
      </c>
      <c r="Y801">
        <v>74463.375599999999</v>
      </c>
      <c r="Z801" s="226">
        <v>2.0484868813000001</v>
      </c>
      <c r="AA801" s="226">
        <v>1.8409912906999999</v>
      </c>
      <c r="AB801" s="226" t="s">
        <v>444</v>
      </c>
      <c r="AC801" s="226" t="s">
        <v>445</v>
      </c>
      <c r="AD801" s="226">
        <v>2.0915692957999998</v>
      </c>
    </row>
    <row r="802" spans="1:30" x14ac:dyDescent="0.25">
      <c r="A802">
        <v>156427</v>
      </c>
      <c r="B802">
        <v>20020000</v>
      </c>
      <c r="C802">
        <v>9225664</v>
      </c>
      <c r="D802">
        <v>281159</v>
      </c>
      <c r="E802" t="s">
        <v>526</v>
      </c>
      <c r="F802">
        <v>34203085</v>
      </c>
      <c r="G802">
        <v>1.83</v>
      </c>
      <c r="H802">
        <v>54.635102616028249</v>
      </c>
      <c r="I802">
        <v>-26.205183113538734</v>
      </c>
      <c r="J802">
        <v>12.631859469424931</v>
      </c>
      <c r="K802">
        <v>-51.886827487814202</v>
      </c>
      <c r="L802">
        <v>49.543716469129265</v>
      </c>
      <c r="M802">
        <v>187.22749328613281</v>
      </c>
      <c r="N802">
        <v>0.71489184015447449</v>
      </c>
      <c r="O802">
        <v>0.9329846751933194</v>
      </c>
      <c r="P802">
        <v>0.66698313128487674</v>
      </c>
      <c r="Q802">
        <v>0.66099093350497151</v>
      </c>
      <c r="R802">
        <v>0.96533690096206171</v>
      </c>
      <c r="S802">
        <v>0.6380789393137094</v>
      </c>
      <c r="T802">
        <v>0.66698313128487674</v>
      </c>
      <c r="U802">
        <v>0.6380789393137094</v>
      </c>
      <c r="V802">
        <v>406.790663</v>
      </c>
      <c r="W802">
        <v>255.106009</v>
      </c>
      <c r="X802">
        <v>262.000766</v>
      </c>
      <c r="Y802">
        <v>74463.375599999999</v>
      </c>
      <c r="Z802" s="226">
        <v>2.4343690143000001</v>
      </c>
      <c r="AA802" s="226">
        <v>2.1143238787</v>
      </c>
      <c r="AB802" s="226" t="s">
        <v>444</v>
      </c>
      <c r="AC802" s="226" t="s">
        <v>445</v>
      </c>
      <c r="AD802" s="226">
        <v>2.3679085765000001</v>
      </c>
    </row>
    <row r="803" spans="1:30" x14ac:dyDescent="0.25">
      <c r="A803">
        <v>156428</v>
      </c>
      <c r="B803">
        <v>20020000</v>
      </c>
      <c r="C803">
        <v>9225670</v>
      </c>
      <c r="D803">
        <v>281160</v>
      </c>
      <c r="E803" t="s">
        <v>525</v>
      </c>
      <c r="F803">
        <v>34203085</v>
      </c>
      <c r="G803">
        <v>1.83</v>
      </c>
      <c r="H803">
        <v>57.824685499990174</v>
      </c>
      <c r="I803">
        <v>-31.269905374408772</v>
      </c>
      <c r="J803">
        <v>9.2879063605269359</v>
      </c>
      <c r="K803">
        <v>-54.575739566876926</v>
      </c>
      <c r="L803">
        <v>53.786627644803175</v>
      </c>
      <c r="M803">
        <v>195.00999450683594</v>
      </c>
      <c r="N803">
        <v>0.68942183615944608</v>
      </c>
      <c r="O803">
        <v>0.9329846751933194</v>
      </c>
      <c r="P803">
        <v>0.64322000788040268</v>
      </c>
      <c r="Q803">
        <v>0.63269092906605107</v>
      </c>
      <c r="R803">
        <v>0.96533690096206171</v>
      </c>
      <c r="S803">
        <v>0.61075990073142938</v>
      </c>
      <c r="T803">
        <v>0.64322000788040268</v>
      </c>
      <c r="U803">
        <v>0.61075990073142938</v>
      </c>
      <c r="V803">
        <v>406.790663</v>
      </c>
      <c r="W803">
        <v>255.106009</v>
      </c>
      <c r="X803">
        <v>262.000766</v>
      </c>
      <c r="Y803">
        <v>74463.375599999999</v>
      </c>
      <c r="Z803" s="226">
        <v>2.0507450700000001</v>
      </c>
      <c r="AA803" s="226">
        <v>1.8377030969000001</v>
      </c>
      <c r="AB803" s="226" t="s">
        <v>444</v>
      </c>
      <c r="AC803" s="226" t="s">
        <v>445</v>
      </c>
      <c r="AD803" s="226">
        <v>2.0878946598999999</v>
      </c>
    </row>
    <row r="804" spans="1:30" x14ac:dyDescent="0.25">
      <c r="A804">
        <v>160623</v>
      </c>
      <c r="B804">
        <v>20021000</v>
      </c>
      <c r="C804">
        <v>9225664</v>
      </c>
      <c r="D804">
        <v>281167</v>
      </c>
      <c r="E804" t="s">
        <v>526</v>
      </c>
      <c r="F804">
        <v>34203085</v>
      </c>
      <c r="G804">
        <v>1.83</v>
      </c>
      <c r="H804">
        <v>54.92350201957111</v>
      </c>
      <c r="I804">
        <v>-25.651452349539539</v>
      </c>
      <c r="J804">
        <v>13.329141315590679</v>
      </c>
      <c r="K804">
        <v>-52.175825021254624</v>
      </c>
      <c r="L804">
        <v>49.62187079383763</v>
      </c>
      <c r="M804">
        <v>187.22749328613281</v>
      </c>
      <c r="N804">
        <v>0.71489184015447449</v>
      </c>
      <c r="O804">
        <v>0.9329846751933194</v>
      </c>
      <c r="P804">
        <v>0.66698313128487674</v>
      </c>
      <c r="Q804">
        <v>0.66099093350497151</v>
      </c>
      <c r="R804">
        <v>0.96533690096206171</v>
      </c>
      <c r="S804">
        <v>0.6380789393137094</v>
      </c>
      <c r="T804">
        <v>0.66698313128487674</v>
      </c>
      <c r="U804">
        <v>0.6380789393137094</v>
      </c>
      <c r="V804">
        <v>406.790663</v>
      </c>
      <c r="W804">
        <v>255.106009</v>
      </c>
      <c r="X804">
        <v>262.000766</v>
      </c>
      <c r="Y804">
        <v>74463.375599999999</v>
      </c>
      <c r="Z804" s="226">
        <v>2.4289598914999999</v>
      </c>
      <c r="AA804" s="226">
        <v>2.0979707854999998</v>
      </c>
      <c r="AB804" s="226" t="s">
        <v>444</v>
      </c>
      <c r="AC804" s="226" t="s">
        <v>445</v>
      </c>
      <c r="AD804" s="226">
        <v>2.3492540124999999</v>
      </c>
    </row>
    <row r="805" spans="1:30" x14ac:dyDescent="0.25">
      <c r="A805">
        <v>160624</v>
      </c>
      <c r="B805">
        <v>20021000</v>
      </c>
      <c r="C805">
        <v>9225670</v>
      </c>
      <c r="D805">
        <v>281168</v>
      </c>
      <c r="E805" t="s">
        <v>525</v>
      </c>
      <c r="F805">
        <v>34203085</v>
      </c>
      <c r="G805">
        <v>1.83</v>
      </c>
      <c r="H805">
        <v>58.113968467843577</v>
      </c>
      <c r="I805">
        <v>-30.715647393966243</v>
      </c>
      <c r="J805">
        <v>9.9843070024333755</v>
      </c>
      <c r="K805">
        <v>-54.865265373978183</v>
      </c>
      <c r="L805">
        <v>53.821903000873753</v>
      </c>
      <c r="M805">
        <v>195.00999450683594</v>
      </c>
      <c r="N805">
        <v>0.68942183615944608</v>
      </c>
      <c r="O805">
        <v>0.9329846751933194</v>
      </c>
      <c r="P805">
        <v>0.64322000788040268</v>
      </c>
      <c r="Q805">
        <v>0.63269092906605107</v>
      </c>
      <c r="R805">
        <v>0.96533690096206171</v>
      </c>
      <c r="S805">
        <v>0.61075990073142938</v>
      </c>
      <c r="T805">
        <v>0.64322000788040268</v>
      </c>
      <c r="U805">
        <v>0.61075990073142938</v>
      </c>
      <c r="V805">
        <v>406.790663</v>
      </c>
      <c r="W805">
        <v>255.106009</v>
      </c>
      <c r="X805">
        <v>262.000766</v>
      </c>
      <c r="Y805">
        <v>74463.375599999999</v>
      </c>
      <c r="Z805" s="226">
        <v>2.0487455844000002</v>
      </c>
      <c r="AA805" s="226">
        <v>1.8235774194000001</v>
      </c>
      <c r="AB805" s="226" t="s">
        <v>444</v>
      </c>
      <c r="AC805" s="226" t="s">
        <v>445</v>
      </c>
      <c r="AD805" s="226">
        <v>2.0715997383999998</v>
      </c>
    </row>
    <row r="806" spans="1:30" x14ac:dyDescent="0.25">
      <c r="A806">
        <v>164819</v>
      </c>
      <c r="B806">
        <v>20022000</v>
      </c>
      <c r="C806">
        <v>9225655</v>
      </c>
      <c r="D806">
        <v>281179</v>
      </c>
      <c r="E806" t="s">
        <v>524</v>
      </c>
      <c r="F806">
        <v>34203085</v>
      </c>
      <c r="G806">
        <v>1.83</v>
      </c>
      <c r="H806">
        <v>70.684182205350453</v>
      </c>
      <c r="I806">
        <v>-38.937120032224939</v>
      </c>
      <c r="J806">
        <v>7.8534452429511283</v>
      </c>
      <c r="K806">
        <v>-68.666549295797338</v>
      </c>
      <c r="L806">
        <v>67.103025230666788</v>
      </c>
      <c r="M806">
        <v>200.7550048828125</v>
      </c>
      <c r="N806">
        <v>0.67061998401988643</v>
      </c>
      <c r="O806">
        <v>0.9329846751933194</v>
      </c>
      <c r="P806">
        <v>0.62567816796894282</v>
      </c>
      <c r="Q806">
        <v>0.61179998224431809</v>
      </c>
      <c r="R806">
        <v>0.96533690096206171</v>
      </c>
      <c r="S806">
        <v>0.59059309886837441</v>
      </c>
      <c r="T806">
        <v>0.62567816796894282</v>
      </c>
      <c r="U806">
        <v>0.59059309886837441</v>
      </c>
      <c r="V806">
        <v>406.790663</v>
      </c>
      <c r="W806">
        <v>255.106009</v>
      </c>
      <c r="X806">
        <v>262.000766</v>
      </c>
      <c r="Y806">
        <v>74463.375599999999</v>
      </c>
      <c r="Z806" s="226">
        <v>1.3786447749999999</v>
      </c>
      <c r="AA806" s="226">
        <v>1.2581326595</v>
      </c>
      <c r="AB806" s="226" t="s">
        <v>444</v>
      </c>
      <c r="AC806" s="226" t="s">
        <v>445</v>
      </c>
      <c r="AD806" s="226">
        <v>1.3873073709999999</v>
      </c>
    </row>
    <row r="807" spans="1:30" x14ac:dyDescent="0.25">
      <c r="A807">
        <v>164820</v>
      </c>
      <c r="B807">
        <v>20022000</v>
      </c>
      <c r="C807">
        <v>9225670</v>
      </c>
      <c r="D807">
        <v>281180</v>
      </c>
      <c r="E807" t="s">
        <v>525</v>
      </c>
      <c r="F807">
        <v>34203085</v>
      </c>
      <c r="G807">
        <v>1.83</v>
      </c>
      <c r="H807">
        <v>56.326959994667511</v>
      </c>
      <c r="I807">
        <v>-33.285560276316154</v>
      </c>
      <c r="J807">
        <v>5.2898151062230179</v>
      </c>
      <c r="K807">
        <v>-53.334271467941811</v>
      </c>
      <c r="L807">
        <v>53.877286019654548</v>
      </c>
      <c r="M807">
        <v>195.00999450683594</v>
      </c>
      <c r="N807">
        <v>0.68942183615944608</v>
      </c>
      <c r="O807">
        <v>0.9329846751933194</v>
      </c>
      <c r="P807">
        <v>0.64322000788040268</v>
      </c>
      <c r="Q807">
        <v>0.63269092906605107</v>
      </c>
      <c r="R807">
        <v>0.96533690096206171</v>
      </c>
      <c r="S807">
        <v>0.61075990073142938</v>
      </c>
      <c r="T807">
        <v>0.64322000788040268</v>
      </c>
      <c r="U807">
        <v>0.61075990073142938</v>
      </c>
      <c r="V807">
        <v>406.790663</v>
      </c>
      <c r="W807">
        <v>255.106009</v>
      </c>
      <c r="X807">
        <v>262.000766</v>
      </c>
      <c r="Y807">
        <v>74463.375599999999</v>
      </c>
      <c r="Z807" s="226">
        <v>2.0456116342000001</v>
      </c>
      <c r="AA807" s="226">
        <v>1.913157201</v>
      </c>
      <c r="AB807" s="226" t="s">
        <v>444</v>
      </c>
      <c r="AC807" s="226" t="s">
        <v>445</v>
      </c>
      <c r="AD807" s="226">
        <v>2.1597719464999998</v>
      </c>
    </row>
    <row r="808" spans="1:30" x14ac:dyDescent="0.25">
      <c r="A808">
        <v>167931</v>
      </c>
      <c r="B808">
        <v>20024000</v>
      </c>
      <c r="C808">
        <v>9225655</v>
      </c>
      <c r="D808">
        <v>281188</v>
      </c>
      <c r="E808" t="s">
        <v>524</v>
      </c>
      <c r="F808">
        <v>34203085</v>
      </c>
      <c r="G808">
        <v>1.83</v>
      </c>
      <c r="H808">
        <v>71.495346923790606</v>
      </c>
      <c r="I808">
        <v>-44.665032923803665</v>
      </c>
      <c r="J808">
        <v>1.6482817985439713</v>
      </c>
      <c r="K808">
        <v>-67.892890737810063</v>
      </c>
      <c r="L808">
        <v>70.685843257510356</v>
      </c>
      <c r="M808">
        <v>200.7550048828125</v>
      </c>
      <c r="N808">
        <v>0.67061998401988643</v>
      </c>
      <c r="O808">
        <v>0.9329846751933194</v>
      </c>
      <c r="P808">
        <v>0.62567816796894282</v>
      </c>
      <c r="Q808">
        <v>0.61179998224431809</v>
      </c>
      <c r="R808">
        <v>0.96533690096206171</v>
      </c>
      <c r="S808">
        <v>0.59059309886837441</v>
      </c>
      <c r="T808">
        <v>0.62567816796894282</v>
      </c>
      <c r="U808">
        <v>0.59059309886837441</v>
      </c>
      <c r="V808">
        <v>406.790663</v>
      </c>
      <c r="W808">
        <v>255.106009</v>
      </c>
      <c r="X808">
        <v>262.000766</v>
      </c>
      <c r="Y808">
        <v>74463.375599999999</v>
      </c>
      <c r="Z808" s="226">
        <v>1.2580795954999999</v>
      </c>
      <c r="AA808" s="226">
        <v>1.2325125649999999</v>
      </c>
      <c r="AB808" s="226" t="s">
        <v>444</v>
      </c>
      <c r="AC808" s="226" t="s">
        <v>445</v>
      </c>
      <c r="AD808" s="226">
        <v>1.4145114089999999</v>
      </c>
    </row>
    <row r="809" spans="1:30" x14ac:dyDescent="0.25">
      <c r="A809">
        <v>171113</v>
      </c>
      <c r="B809">
        <v>20026000</v>
      </c>
      <c r="C809">
        <v>9225655</v>
      </c>
      <c r="D809">
        <v>281199</v>
      </c>
      <c r="E809" t="s">
        <v>524</v>
      </c>
      <c r="F809">
        <v>34203085</v>
      </c>
      <c r="G809">
        <v>1.83</v>
      </c>
      <c r="H809">
        <v>74.424340536626787</v>
      </c>
      <c r="I809">
        <v>-30.878287038499352</v>
      </c>
      <c r="J809">
        <v>18.68711829312867</v>
      </c>
      <c r="K809">
        <v>-71.868592140463761</v>
      </c>
      <c r="L809">
        <v>67.06282292610048</v>
      </c>
      <c r="M809">
        <v>200.7550048828125</v>
      </c>
      <c r="N809">
        <v>0.67061998401988643</v>
      </c>
      <c r="O809">
        <v>0.9329846751933194</v>
      </c>
      <c r="P809">
        <v>0.62567816796894282</v>
      </c>
      <c r="Q809">
        <v>0.61179998224431809</v>
      </c>
      <c r="R809">
        <v>0.96533690096206171</v>
      </c>
      <c r="S809">
        <v>0.59059309886837441</v>
      </c>
      <c r="T809">
        <v>0.62567816796894282</v>
      </c>
      <c r="U809">
        <v>0.59059309886837441</v>
      </c>
      <c r="V809">
        <v>406.790663</v>
      </c>
      <c r="W809">
        <v>255.106009</v>
      </c>
      <c r="X809">
        <v>262.000766</v>
      </c>
      <c r="Y809">
        <v>74463.375599999999</v>
      </c>
      <c r="Z809" s="226">
        <v>1.3800707066</v>
      </c>
      <c r="AA809" s="226">
        <v>1.1446513223999999</v>
      </c>
      <c r="AB809" s="226" t="s">
        <v>444</v>
      </c>
      <c r="AC809" s="226" t="s">
        <v>445</v>
      </c>
      <c r="AD809" s="226">
        <v>1.2809429599</v>
      </c>
    </row>
    <row r="810" spans="1:30" x14ac:dyDescent="0.25">
      <c r="A810">
        <v>171114</v>
      </c>
      <c r="B810">
        <v>20026000</v>
      </c>
      <c r="C810">
        <v>9225670</v>
      </c>
      <c r="D810">
        <v>281200</v>
      </c>
      <c r="E810" t="s">
        <v>525</v>
      </c>
      <c r="F810">
        <v>34203085</v>
      </c>
      <c r="G810">
        <v>1.83</v>
      </c>
      <c r="H810">
        <v>60.080757860843512</v>
      </c>
      <c r="I810">
        <v>-25.232167438774074</v>
      </c>
      <c r="J810">
        <v>16.109850330135259</v>
      </c>
      <c r="K810">
        <v>-56.530875865059087</v>
      </c>
      <c r="L810">
        <v>53.864354908416246</v>
      </c>
      <c r="M810">
        <v>195.00999450683594</v>
      </c>
      <c r="N810">
        <v>0.68942183615944608</v>
      </c>
      <c r="O810">
        <v>0.9329846751933194</v>
      </c>
      <c r="P810">
        <v>0.64322000788040268</v>
      </c>
      <c r="Q810">
        <v>0.63269092906605107</v>
      </c>
      <c r="R810">
        <v>0.96533690096206171</v>
      </c>
      <c r="S810">
        <v>0.61075990073142938</v>
      </c>
      <c r="T810">
        <v>0.64322000788040268</v>
      </c>
      <c r="U810">
        <v>0.61075990073142938</v>
      </c>
      <c r="V810">
        <v>406.790663</v>
      </c>
      <c r="W810">
        <v>255.106009</v>
      </c>
      <c r="X810">
        <v>262.000766</v>
      </c>
      <c r="Y810">
        <v>74463.375599999999</v>
      </c>
      <c r="Z810" s="226">
        <v>2.0463427883</v>
      </c>
      <c r="AA810" s="226">
        <v>1.7311454609000001</v>
      </c>
      <c r="AB810" s="226" t="s">
        <v>444</v>
      </c>
      <c r="AC810" s="226" t="s">
        <v>445</v>
      </c>
      <c r="AD810" s="226">
        <v>1.9810989514999999</v>
      </c>
    </row>
    <row r="811" spans="1:30" x14ac:dyDescent="0.25">
      <c r="A811">
        <v>174225</v>
      </c>
      <c r="B811">
        <v>20028000</v>
      </c>
      <c r="C811">
        <v>9225655</v>
      </c>
      <c r="D811">
        <v>281208</v>
      </c>
      <c r="E811" t="s">
        <v>524</v>
      </c>
      <c r="F811">
        <v>34203085</v>
      </c>
      <c r="G811">
        <v>1.83</v>
      </c>
      <c r="H811">
        <v>72.059039075368332</v>
      </c>
      <c r="I811">
        <v>-30.484115129410135</v>
      </c>
      <c r="J811">
        <v>16.706729446098141</v>
      </c>
      <c r="K811">
        <v>-69.104159558205566</v>
      </c>
      <c r="L811">
        <v>65.328069946201424</v>
      </c>
      <c r="M811">
        <v>200.7550048828125</v>
      </c>
      <c r="N811">
        <v>0.67061998401988643</v>
      </c>
      <c r="O811">
        <v>0.9329846751933194</v>
      </c>
      <c r="P811">
        <v>0.62567816796894282</v>
      </c>
      <c r="Q811">
        <v>0.61179998224431809</v>
      </c>
      <c r="R811">
        <v>0.96533690096206171</v>
      </c>
      <c r="S811">
        <v>0.59059309886837441</v>
      </c>
      <c r="T811">
        <v>0.62567816796894282</v>
      </c>
      <c r="U811">
        <v>0.59059309886837441</v>
      </c>
      <c r="V811">
        <v>406.790663</v>
      </c>
      <c r="W811">
        <v>255.106009</v>
      </c>
      <c r="X811">
        <v>262.000766</v>
      </c>
      <c r="Y811">
        <v>74463.375599999999</v>
      </c>
      <c r="Z811" s="226">
        <v>1.4432722485</v>
      </c>
      <c r="AA811" s="226">
        <v>1.2150484157999999</v>
      </c>
      <c r="AB811" s="226" t="s">
        <v>444</v>
      </c>
      <c r="AC811" s="226" t="s">
        <v>445</v>
      </c>
      <c r="AD811" s="226">
        <v>1.3721894647999999</v>
      </c>
    </row>
    <row r="812" spans="1:30" x14ac:dyDescent="0.25">
      <c r="A812">
        <v>176323</v>
      </c>
      <c r="B812">
        <v>20030000</v>
      </c>
      <c r="C812">
        <v>9225655</v>
      </c>
      <c r="D812">
        <v>281218</v>
      </c>
      <c r="E812" t="s">
        <v>524</v>
      </c>
      <c r="F812">
        <v>34203085</v>
      </c>
      <c r="G812">
        <v>1.83</v>
      </c>
      <c r="H812">
        <v>72.290603090758438</v>
      </c>
      <c r="I812">
        <v>-36.951581754828247</v>
      </c>
      <c r="J812">
        <v>10.670838038020747</v>
      </c>
      <c r="K812">
        <v>-69.5249232912997</v>
      </c>
      <c r="L812">
        <v>67.589921454958073</v>
      </c>
      <c r="M812">
        <v>200.7550048828125</v>
      </c>
      <c r="N812">
        <v>0.67061998401988643</v>
      </c>
      <c r="O812">
        <v>0.9329846751933194</v>
      </c>
      <c r="P812">
        <v>0.62567816796894282</v>
      </c>
      <c r="Q812">
        <v>0.61179998224431809</v>
      </c>
      <c r="R812">
        <v>0.96533690096206171</v>
      </c>
      <c r="S812">
        <v>0.59059309886837441</v>
      </c>
      <c r="T812">
        <v>0.62567816796894282</v>
      </c>
      <c r="U812">
        <v>0.59059309886837441</v>
      </c>
      <c r="V812">
        <v>406.790663</v>
      </c>
      <c r="W812">
        <v>255.106009</v>
      </c>
      <c r="X812">
        <v>262.000766</v>
      </c>
      <c r="Y812">
        <v>74463.375599999999</v>
      </c>
      <c r="Z812" s="226">
        <v>1.3615097771</v>
      </c>
      <c r="AA812" s="226">
        <v>1.2079530883</v>
      </c>
      <c r="AB812" s="226" t="s">
        <v>444</v>
      </c>
      <c r="AC812" s="226" t="s">
        <v>445</v>
      </c>
      <c r="AD812" s="226">
        <v>1.3578330117999999</v>
      </c>
    </row>
    <row r="813" spans="1:30" x14ac:dyDescent="0.25">
      <c r="A813">
        <v>178421</v>
      </c>
      <c r="B813">
        <v>20031000</v>
      </c>
      <c r="C813">
        <v>9225655</v>
      </c>
      <c r="D813">
        <v>281228</v>
      </c>
      <c r="E813" t="s">
        <v>524</v>
      </c>
      <c r="F813">
        <v>34203085</v>
      </c>
      <c r="G813">
        <v>1.83</v>
      </c>
      <c r="H813">
        <v>66.302651504516589</v>
      </c>
      <c r="I813">
        <v>-43.117684930243151</v>
      </c>
      <c r="J813">
        <v>-5.3366428749730396E-2</v>
      </c>
      <c r="K813">
        <v>-62.977148685102463</v>
      </c>
      <c r="L813">
        <v>66.329502873042316</v>
      </c>
      <c r="M813">
        <v>200.7550048828125</v>
      </c>
      <c r="N813">
        <v>0.67061998401988643</v>
      </c>
      <c r="O813">
        <v>0.9329846751933194</v>
      </c>
      <c r="P813">
        <v>0.62567816796894282</v>
      </c>
      <c r="Q813">
        <v>0.61179998224431809</v>
      </c>
      <c r="R813">
        <v>0.96533690096206171</v>
      </c>
      <c r="S813">
        <v>0.59059309886837441</v>
      </c>
      <c r="T813">
        <v>0.62567816796894282</v>
      </c>
      <c r="U813">
        <v>0.59059309886837441</v>
      </c>
      <c r="V813">
        <v>406.790663</v>
      </c>
      <c r="W813">
        <v>255.106009</v>
      </c>
      <c r="X813">
        <v>262.000766</v>
      </c>
      <c r="Y813">
        <v>74463.375599999999</v>
      </c>
      <c r="Z813" s="226">
        <v>1.4063840890999999</v>
      </c>
      <c r="AA813" s="226">
        <v>1.4073586308999999</v>
      </c>
      <c r="AB813" s="226" t="s">
        <v>444</v>
      </c>
      <c r="AC813" s="226">
        <v>3070.7468475999999</v>
      </c>
      <c r="AD813" s="226">
        <v>1.6029784247000001</v>
      </c>
    </row>
    <row r="814" spans="1:30" x14ac:dyDescent="0.25">
      <c r="A814">
        <v>181603</v>
      </c>
      <c r="B814">
        <v>20032000</v>
      </c>
      <c r="C814">
        <v>9225670</v>
      </c>
      <c r="D814">
        <v>281239</v>
      </c>
      <c r="E814" t="s">
        <v>525</v>
      </c>
      <c r="F814">
        <v>34203085</v>
      </c>
      <c r="G814">
        <v>1.83</v>
      </c>
      <c r="H814">
        <v>58.393414277946434</v>
      </c>
      <c r="I814">
        <v>-36.101159301304158</v>
      </c>
      <c r="J814">
        <v>4.6515479073236925</v>
      </c>
      <c r="K814">
        <v>-53.540298925663947</v>
      </c>
      <c r="L814">
        <v>56.213528774632259</v>
      </c>
      <c r="M814">
        <v>195.00999450683594</v>
      </c>
      <c r="N814">
        <v>0.68942183615944608</v>
      </c>
      <c r="O814">
        <v>0.9329846751933194</v>
      </c>
      <c r="P814">
        <v>0.64322000788040268</v>
      </c>
      <c r="Q814">
        <v>0.63269092906605107</v>
      </c>
      <c r="R814">
        <v>0.96533690096206171</v>
      </c>
      <c r="S814">
        <v>0.61075990073142938</v>
      </c>
      <c r="T814">
        <v>0.64322000788040268</v>
      </c>
      <c r="U814">
        <v>0.61075990073142938</v>
      </c>
      <c r="V814">
        <v>406.790663</v>
      </c>
      <c r="W814">
        <v>255.106009</v>
      </c>
      <c r="X814">
        <v>262.000766</v>
      </c>
      <c r="Y814">
        <v>74463.375599999999</v>
      </c>
      <c r="Z814" s="226">
        <v>1.9190355541999999</v>
      </c>
      <c r="AA814" s="226">
        <v>1.8100649901999999</v>
      </c>
      <c r="AB814" s="226" t="s">
        <v>444</v>
      </c>
      <c r="AC814" s="226" t="s">
        <v>445</v>
      </c>
      <c r="AD814" s="226">
        <v>2.1476128851</v>
      </c>
    </row>
    <row r="815" spans="1:30" x14ac:dyDescent="0.25">
      <c r="A815">
        <v>181604</v>
      </c>
      <c r="B815">
        <v>20032000</v>
      </c>
      <c r="C815">
        <v>9225664</v>
      </c>
      <c r="D815">
        <v>281238</v>
      </c>
      <c r="E815" t="s">
        <v>526</v>
      </c>
      <c r="F815">
        <v>34203085</v>
      </c>
      <c r="G815">
        <v>1.83</v>
      </c>
      <c r="H815">
        <v>55.204753389670074</v>
      </c>
      <c r="I815">
        <v>-31.036480774527305</v>
      </c>
      <c r="J815">
        <v>7.9945783691192638</v>
      </c>
      <c r="K815">
        <v>-50.851343763924909</v>
      </c>
      <c r="L815">
        <v>51.67545341641241</v>
      </c>
      <c r="M815">
        <v>187.22749328613281</v>
      </c>
      <c r="N815">
        <v>0.71489184015447449</v>
      </c>
      <c r="O815">
        <v>0.9329846751933194</v>
      </c>
      <c r="P815">
        <v>0.66698313128487674</v>
      </c>
      <c r="Q815">
        <v>0.66099093350497151</v>
      </c>
      <c r="R815">
        <v>0.96533690096206171</v>
      </c>
      <c r="S815">
        <v>0.6380789393137094</v>
      </c>
      <c r="T815">
        <v>0.66698313128487674</v>
      </c>
      <c r="U815">
        <v>0.6380789393137094</v>
      </c>
      <c r="V815">
        <v>406.790663</v>
      </c>
      <c r="W815">
        <v>255.106009</v>
      </c>
      <c r="X815">
        <v>262.000766</v>
      </c>
      <c r="Y815">
        <v>74463.375599999999</v>
      </c>
      <c r="Z815" s="226">
        <v>2.2926930185000001</v>
      </c>
      <c r="AA815" s="226">
        <v>2.0821875697999999</v>
      </c>
      <c r="AB815" s="226" t="s">
        <v>444</v>
      </c>
      <c r="AC815" s="226" t="s">
        <v>445</v>
      </c>
      <c r="AD815" s="226">
        <v>2.4364891539000002</v>
      </c>
    </row>
    <row r="816" spans="1:30" x14ac:dyDescent="0.25">
      <c r="A816">
        <v>184715</v>
      </c>
      <c r="B816">
        <v>20033000</v>
      </c>
      <c r="C816">
        <v>9225686</v>
      </c>
      <c r="D816">
        <v>281246</v>
      </c>
      <c r="E816" t="s">
        <v>527</v>
      </c>
      <c r="F816">
        <v>34203085</v>
      </c>
      <c r="G816">
        <v>1.83</v>
      </c>
      <c r="H816">
        <v>63.699745602804413</v>
      </c>
      <c r="I816">
        <v>-38.721098513670483</v>
      </c>
      <c r="J816">
        <v>4.1826631804748793</v>
      </c>
      <c r="K816">
        <v>-60.092252329791521</v>
      </c>
      <c r="L816">
        <v>61.715599113489155</v>
      </c>
      <c r="M816">
        <v>193.5625</v>
      </c>
      <c r="N816">
        <v>0.694159090909091</v>
      </c>
      <c r="O816">
        <v>0.9329846751933194</v>
      </c>
      <c r="P816">
        <v>0.64763979396430815</v>
      </c>
      <c r="Q816">
        <v>0.63795454545454544</v>
      </c>
      <c r="R816">
        <v>0.96533690096206171</v>
      </c>
      <c r="S816">
        <v>0.61584106386375159</v>
      </c>
      <c r="T816">
        <v>0.64763979396430815</v>
      </c>
      <c r="U816">
        <v>0.61584106386375159</v>
      </c>
      <c r="V816">
        <v>406.790663</v>
      </c>
      <c r="W816">
        <v>255.106009</v>
      </c>
      <c r="X816">
        <v>262.000766</v>
      </c>
      <c r="Y816">
        <v>74463.375599999999</v>
      </c>
      <c r="Z816" s="226">
        <v>1.6770671512999999</v>
      </c>
      <c r="AA816" s="226">
        <v>1.5936807368000001</v>
      </c>
      <c r="AB816" s="226" t="s">
        <v>444</v>
      </c>
      <c r="AC816" s="226" t="s">
        <v>445</v>
      </c>
      <c r="AD816" s="226">
        <v>1.8236938296</v>
      </c>
    </row>
    <row r="817" spans="1:30" x14ac:dyDescent="0.25">
      <c r="A817">
        <v>186813</v>
      </c>
      <c r="B817">
        <v>20034000</v>
      </c>
      <c r="C817">
        <v>9225686</v>
      </c>
      <c r="D817">
        <v>281253</v>
      </c>
      <c r="E817" t="s">
        <v>527</v>
      </c>
      <c r="F817">
        <v>34203085</v>
      </c>
      <c r="G817">
        <v>1.83</v>
      </c>
      <c r="H817">
        <v>59.357753174423522</v>
      </c>
      <c r="I817">
        <v>-28.665180039220719</v>
      </c>
      <c r="J817">
        <v>10.298380140842964</v>
      </c>
      <c r="K817">
        <v>-56.089043953664572</v>
      </c>
      <c r="L817">
        <v>54.937344881324769</v>
      </c>
      <c r="M817">
        <v>193.5625</v>
      </c>
      <c r="N817">
        <v>0.694159090909091</v>
      </c>
      <c r="O817">
        <v>0.9329846751933194</v>
      </c>
      <c r="P817">
        <v>0.64763979396430815</v>
      </c>
      <c r="Q817">
        <v>0.63795454545454544</v>
      </c>
      <c r="R817">
        <v>0.96533690096206171</v>
      </c>
      <c r="S817">
        <v>0.61584106386375159</v>
      </c>
      <c r="T817">
        <v>0.64763979396430815</v>
      </c>
      <c r="U817">
        <v>0.61584106386375159</v>
      </c>
      <c r="V817">
        <v>406.790663</v>
      </c>
      <c r="W817">
        <v>255.106009</v>
      </c>
      <c r="X817">
        <v>262.000766</v>
      </c>
      <c r="Y817">
        <v>74463.375599999999</v>
      </c>
      <c r="Z817" s="226">
        <v>2.0073678198999998</v>
      </c>
      <c r="AA817" s="226">
        <v>1.7834072934</v>
      </c>
      <c r="AB817" s="226" t="s">
        <v>444</v>
      </c>
      <c r="AC817" s="226" t="s">
        <v>445</v>
      </c>
      <c r="AD817" s="226">
        <v>2.0252275694000001</v>
      </c>
    </row>
    <row r="818" spans="1:30" x14ac:dyDescent="0.25">
      <c r="A818">
        <v>188911</v>
      </c>
      <c r="B818">
        <v>20035000</v>
      </c>
      <c r="C818">
        <v>9225686</v>
      </c>
      <c r="D818">
        <v>281260</v>
      </c>
      <c r="E818" t="s">
        <v>527</v>
      </c>
      <c r="F818">
        <v>34203085</v>
      </c>
      <c r="G818">
        <v>1.83</v>
      </c>
      <c r="H818">
        <v>61.439444660122632</v>
      </c>
      <c r="I818">
        <v>-34.114654649166503</v>
      </c>
      <c r="J818">
        <v>6.8125500893431541</v>
      </c>
      <c r="K818">
        <v>-57.996825834041886</v>
      </c>
      <c r="L818">
        <v>58.332592896290599</v>
      </c>
      <c r="M818">
        <v>193.5625</v>
      </c>
      <c r="N818">
        <v>0.694159090909091</v>
      </c>
      <c r="O818">
        <v>0.9329846751933194</v>
      </c>
      <c r="P818">
        <v>0.64763979396430815</v>
      </c>
      <c r="Q818">
        <v>0.63795454545454544</v>
      </c>
      <c r="R818">
        <v>0.96533690096206171</v>
      </c>
      <c r="S818">
        <v>0.61584106386375159</v>
      </c>
      <c r="T818">
        <v>0.64763979396430815</v>
      </c>
      <c r="U818">
        <v>0.61584106386375159</v>
      </c>
      <c r="V818">
        <v>406.790663</v>
      </c>
      <c r="W818">
        <v>255.106009</v>
      </c>
      <c r="X818">
        <v>262.000766</v>
      </c>
      <c r="Y818">
        <v>74463.375599999999</v>
      </c>
      <c r="Z818" s="226">
        <v>1.8323240046</v>
      </c>
      <c r="AA818" s="226">
        <v>1.6890998774999999</v>
      </c>
      <c r="AB818" s="226" t="s">
        <v>444</v>
      </c>
      <c r="AC818" s="226" t="s">
        <v>445</v>
      </c>
      <c r="AD818" s="226">
        <v>1.925713945</v>
      </c>
    </row>
    <row r="819" spans="1:30" x14ac:dyDescent="0.25">
      <c r="A819">
        <v>191009</v>
      </c>
      <c r="B819">
        <v>20036000</v>
      </c>
      <c r="C819">
        <v>9225686</v>
      </c>
      <c r="D819">
        <v>281267</v>
      </c>
      <c r="E819" t="s">
        <v>527</v>
      </c>
      <c r="F819">
        <v>34203085</v>
      </c>
      <c r="G819">
        <v>1.83</v>
      </c>
      <c r="H819">
        <v>62.533711798415098</v>
      </c>
      <c r="I819">
        <v>-34.953924024730981</v>
      </c>
      <c r="J819">
        <v>6.7698558709600922</v>
      </c>
      <c r="K819">
        <v>-59.035368814603757</v>
      </c>
      <c r="L819">
        <v>59.438990719041371</v>
      </c>
      <c r="M819">
        <v>193.5625</v>
      </c>
      <c r="N819">
        <v>0.694159090909091</v>
      </c>
      <c r="O819">
        <v>0.9329846751933194</v>
      </c>
      <c r="P819">
        <v>0.64763979396430815</v>
      </c>
      <c r="Q819">
        <v>0.63795454545454544</v>
      </c>
      <c r="R819">
        <v>0.96533690096206171</v>
      </c>
      <c r="S819">
        <v>0.61584106386375159</v>
      </c>
      <c r="T819">
        <v>0.64763979396430815</v>
      </c>
      <c r="U819">
        <v>0.61584106386375159</v>
      </c>
      <c r="V819">
        <v>406.790663</v>
      </c>
      <c r="W819">
        <v>255.106009</v>
      </c>
      <c r="X819">
        <v>262.000766</v>
      </c>
      <c r="Y819">
        <v>74463.375599999999</v>
      </c>
      <c r="Z819" s="226">
        <v>1.7796031041</v>
      </c>
      <c r="AA819" s="226">
        <v>1.642043761</v>
      </c>
      <c r="AB819" s="226" t="s">
        <v>444</v>
      </c>
      <c r="AC819" s="226" t="s">
        <v>445</v>
      </c>
      <c r="AD819" s="226">
        <v>1.8742451435</v>
      </c>
    </row>
    <row r="820" spans="1:30" x14ac:dyDescent="0.25">
      <c r="A820">
        <v>193107</v>
      </c>
      <c r="B820">
        <v>20091000</v>
      </c>
      <c r="C820">
        <v>9225686</v>
      </c>
      <c r="D820">
        <v>281317</v>
      </c>
      <c r="E820" t="s">
        <v>527</v>
      </c>
      <c r="F820">
        <v>34203085</v>
      </c>
      <c r="G820">
        <v>1.83</v>
      </c>
      <c r="H820">
        <v>57.301875807409587</v>
      </c>
      <c r="I820">
        <v>-31.91488096981778</v>
      </c>
      <c r="J820">
        <v>5.9882026528029328</v>
      </c>
      <c r="K820">
        <v>-54.584806306097377</v>
      </c>
      <c r="L820">
        <v>54.554872299760902</v>
      </c>
      <c r="M820">
        <v>193.5625</v>
      </c>
      <c r="N820">
        <v>0.694159090909091</v>
      </c>
      <c r="O820">
        <v>0.9329846751933194</v>
      </c>
      <c r="P820">
        <v>0.64763979396430815</v>
      </c>
      <c r="Q820">
        <v>0.63795454545454544</v>
      </c>
      <c r="R820">
        <v>0.96533690096206171</v>
      </c>
      <c r="S820">
        <v>0.61584106386375159</v>
      </c>
      <c r="T820">
        <v>0.64763979396430815</v>
      </c>
      <c r="U820">
        <v>0.61584106386375159</v>
      </c>
      <c r="V820">
        <v>406.790663</v>
      </c>
      <c r="W820">
        <v>255.106009</v>
      </c>
      <c r="X820">
        <v>262.000766</v>
      </c>
      <c r="Y820">
        <v>74463.375599999999</v>
      </c>
      <c r="Z820" s="226">
        <v>2.0284518346999998</v>
      </c>
      <c r="AA820" s="226">
        <v>1.8832704127</v>
      </c>
      <c r="AB820" s="226" t="s">
        <v>444</v>
      </c>
      <c r="AC820" s="226" t="s">
        <v>445</v>
      </c>
      <c r="AD820" s="226">
        <v>2.1085962119000001</v>
      </c>
    </row>
    <row r="821" spans="1:30" x14ac:dyDescent="0.25">
      <c r="A821">
        <v>195205</v>
      </c>
      <c r="B821">
        <v>20092000</v>
      </c>
      <c r="C821">
        <v>9225655</v>
      </c>
      <c r="D821">
        <v>281325</v>
      </c>
      <c r="E821" t="s">
        <v>524</v>
      </c>
      <c r="F821">
        <v>34203085</v>
      </c>
      <c r="G821">
        <v>1.83</v>
      </c>
      <c r="H821">
        <v>67.424881633328852</v>
      </c>
      <c r="I821">
        <v>-39.438271983318501</v>
      </c>
      <c r="J821">
        <v>4.0117975709469711</v>
      </c>
      <c r="K821">
        <v>-63.908092701911094</v>
      </c>
      <c r="L821">
        <v>65.51159919068138</v>
      </c>
      <c r="M821">
        <v>200.7550048828125</v>
      </c>
      <c r="N821">
        <v>0.67061998401988643</v>
      </c>
      <c r="O821">
        <v>0.9329846751933194</v>
      </c>
      <c r="P821">
        <v>0.62567816796894282</v>
      </c>
      <c r="Q821">
        <v>0.61179998224431809</v>
      </c>
      <c r="R821">
        <v>0.96533690096206171</v>
      </c>
      <c r="S821">
        <v>0.59059309886837441</v>
      </c>
      <c r="T821">
        <v>0.62567816796894282</v>
      </c>
      <c r="U821">
        <v>0.59059309886837441</v>
      </c>
      <c r="V821">
        <v>406.790663</v>
      </c>
      <c r="W821">
        <v>255.106009</v>
      </c>
      <c r="X821">
        <v>262.000766</v>
      </c>
      <c r="Y821">
        <v>74463.375599999999</v>
      </c>
      <c r="Z821" s="226">
        <v>1.4364274773000001</v>
      </c>
      <c r="AA821" s="226">
        <v>1.3672901824999999</v>
      </c>
      <c r="AB821" s="226" t="s">
        <v>444</v>
      </c>
      <c r="AC821" s="226" t="s">
        <v>445</v>
      </c>
      <c r="AD821" s="226">
        <v>1.5650610486000001</v>
      </c>
    </row>
    <row r="822" spans="1:30" x14ac:dyDescent="0.25">
      <c r="A822">
        <v>198387</v>
      </c>
      <c r="B822">
        <v>21001000</v>
      </c>
      <c r="C822">
        <v>9225655</v>
      </c>
      <c r="D822">
        <v>281344</v>
      </c>
      <c r="E822" t="s">
        <v>524</v>
      </c>
      <c r="F822">
        <v>34203085</v>
      </c>
      <c r="G822">
        <v>1.83</v>
      </c>
      <c r="H822">
        <v>71.02986280313047</v>
      </c>
      <c r="I822">
        <v>-40.773310196753513</v>
      </c>
      <c r="J822">
        <v>6.2153237625796436</v>
      </c>
      <c r="K822">
        <v>-67.727456194133239</v>
      </c>
      <c r="L822">
        <v>68.135155850739338</v>
      </c>
      <c r="M822">
        <v>200.7550048828125</v>
      </c>
      <c r="N822">
        <v>0.67061998401988643</v>
      </c>
      <c r="O822">
        <v>0.9329846751933194</v>
      </c>
      <c r="P822">
        <v>0.62567816796894282</v>
      </c>
      <c r="Q822">
        <v>0.61179998224431809</v>
      </c>
      <c r="R822">
        <v>0.96533690096206171</v>
      </c>
      <c r="S822">
        <v>0.59059309886837441</v>
      </c>
      <c r="T822">
        <v>0.62567816796894282</v>
      </c>
      <c r="U822">
        <v>0.59059309886837441</v>
      </c>
      <c r="V822">
        <v>406.790663</v>
      </c>
      <c r="W822">
        <v>255.106009</v>
      </c>
      <c r="X822">
        <v>262.000766</v>
      </c>
      <c r="Y822">
        <v>74463.375599999999</v>
      </c>
      <c r="Z822" s="226">
        <v>1.3426123909000001</v>
      </c>
      <c r="AA822" s="226">
        <v>1.2471430190999999</v>
      </c>
      <c r="AB822" s="226" t="s">
        <v>444</v>
      </c>
      <c r="AC822" s="226" t="s">
        <v>445</v>
      </c>
      <c r="AD822" s="226">
        <v>1.4204092179000001</v>
      </c>
    </row>
    <row r="823" spans="1:30" x14ac:dyDescent="0.25">
      <c r="A823">
        <v>198388</v>
      </c>
      <c r="B823">
        <v>21001000</v>
      </c>
      <c r="C823">
        <v>9225686</v>
      </c>
      <c r="D823">
        <v>281345</v>
      </c>
      <c r="E823" t="s">
        <v>527</v>
      </c>
      <c r="F823">
        <v>34203085</v>
      </c>
      <c r="G823">
        <v>1.83</v>
      </c>
      <c r="H823">
        <v>61.042766981347469</v>
      </c>
      <c r="I823">
        <v>-36.383799076653204</v>
      </c>
      <c r="J823">
        <v>3.705220737555563</v>
      </c>
      <c r="K823">
        <v>-57.992518449137947</v>
      </c>
      <c r="L823">
        <v>59.27707344822133</v>
      </c>
      <c r="M823">
        <v>193.5625</v>
      </c>
      <c r="N823">
        <v>0.694159090909091</v>
      </c>
      <c r="O823">
        <v>0.9329846751933194</v>
      </c>
      <c r="P823">
        <v>0.64763979396430815</v>
      </c>
      <c r="Q823">
        <v>0.63795454545454544</v>
      </c>
      <c r="R823">
        <v>0.96533690096206171</v>
      </c>
      <c r="S823">
        <v>0.61584106386375159</v>
      </c>
      <c r="T823">
        <v>0.64763979396430815</v>
      </c>
      <c r="U823">
        <v>0.61584106386375159</v>
      </c>
      <c r="V823">
        <v>406.790663</v>
      </c>
      <c r="W823">
        <v>255.106009</v>
      </c>
      <c r="X823">
        <v>262.000766</v>
      </c>
      <c r="Y823">
        <v>74463.375599999999</v>
      </c>
      <c r="Z823" s="226">
        <v>1.7871956812000001</v>
      </c>
      <c r="AA823" s="226">
        <v>1.7065746078999999</v>
      </c>
      <c r="AB823" s="226" t="s">
        <v>444</v>
      </c>
      <c r="AC823" s="226" t="s">
        <v>445</v>
      </c>
      <c r="AD823" s="226">
        <v>1.925931252</v>
      </c>
    </row>
    <row r="824" spans="1:30" x14ac:dyDescent="0.25">
      <c r="A824">
        <v>201499</v>
      </c>
      <c r="B824">
        <v>21002000</v>
      </c>
      <c r="C824">
        <v>9225655</v>
      </c>
      <c r="D824">
        <v>281353</v>
      </c>
      <c r="E824" t="s">
        <v>524</v>
      </c>
      <c r="F824">
        <v>34203085</v>
      </c>
      <c r="G824">
        <v>1.83</v>
      </c>
      <c r="H824">
        <v>67.84829225901737</v>
      </c>
      <c r="I824">
        <v>-37.694619436799769</v>
      </c>
      <c r="J824">
        <v>6.857313322512125</v>
      </c>
      <c r="K824">
        <v>-64.683331016805454</v>
      </c>
      <c r="L824">
        <v>64.692829723921434</v>
      </c>
      <c r="M824">
        <v>200.7550048828125</v>
      </c>
      <c r="N824">
        <v>0.67061998401988643</v>
      </c>
      <c r="O824">
        <v>0.9329846751933194</v>
      </c>
      <c r="P824">
        <v>0.62567816796894282</v>
      </c>
      <c r="Q824">
        <v>0.61179998224431809</v>
      </c>
      <c r="R824">
        <v>0.96533690096206171</v>
      </c>
      <c r="S824">
        <v>0.59059309886837441</v>
      </c>
      <c r="T824">
        <v>0.62567816796894282</v>
      </c>
      <c r="U824">
        <v>0.59059309886837441</v>
      </c>
      <c r="V824">
        <v>406.790663</v>
      </c>
      <c r="W824">
        <v>255.106009</v>
      </c>
      <c r="X824">
        <v>262.000766</v>
      </c>
      <c r="Y824">
        <v>74463.375599999999</v>
      </c>
      <c r="Z824" s="226">
        <v>1.4672635441999999</v>
      </c>
      <c r="AA824" s="226">
        <v>1.3525169909999999</v>
      </c>
      <c r="AB824" s="226" t="s">
        <v>444</v>
      </c>
      <c r="AC824" s="226" t="s">
        <v>445</v>
      </c>
      <c r="AD824" s="226">
        <v>1.5343184511000001</v>
      </c>
    </row>
    <row r="825" spans="1:30" x14ac:dyDescent="0.25">
      <c r="A825">
        <v>204681</v>
      </c>
      <c r="B825">
        <v>26001000</v>
      </c>
      <c r="C825">
        <v>9225686</v>
      </c>
      <c r="D825">
        <v>281373</v>
      </c>
      <c r="E825" t="s">
        <v>527</v>
      </c>
      <c r="F825">
        <v>34203085</v>
      </c>
      <c r="G825">
        <v>1.83</v>
      </c>
      <c r="H825">
        <v>60.960269896695038</v>
      </c>
      <c r="I825">
        <v>-36.076879551765018</v>
      </c>
      <c r="J825">
        <v>3.9816866477729675</v>
      </c>
      <c r="K825">
        <v>-57.902630328273283</v>
      </c>
      <c r="L825">
        <v>59.070162576859296</v>
      </c>
      <c r="M825">
        <v>193.5625</v>
      </c>
      <c r="N825">
        <v>0.694159090909091</v>
      </c>
      <c r="O825">
        <v>0.9329846751933194</v>
      </c>
      <c r="P825">
        <v>0.64763979396430815</v>
      </c>
      <c r="Q825">
        <v>0.63795454545454544</v>
      </c>
      <c r="R825">
        <v>0.96533690096206171</v>
      </c>
      <c r="S825">
        <v>0.61584106386375159</v>
      </c>
      <c r="T825">
        <v>0.64763979396430815</v>
      </c>
      <c r="U825">
        <v>0.61584106386375159</v>
      </c>
      <c r="V825">
        <v>406.790663</v>
      </c>
      <c r="W825">
        <v>255.106009</v>
      </c>
      <c r="X825">
        <v>262.000766</v>
      </c>
      <c r="Y825">
        <v>74463.375599999999</v>
      </c>
      <c r="Z825" s="226">
        <v>1.7969586658000001</v>
      </c>
      <c r="AA825" s="226">
        <v>1.7102373954000001</v>
      </c>
      <c r="AB825" s="226" t="s">
        <v>444</v>
      </c>
      <c r="AC825" s="226" t="s">
        <v>445</v>
      </c>
      <c r="AD825" s="226">
        <v>1.9304734716</v>
      </c>
    </row>
    <row r="826" spans="1:30" x14ac:dyDescent="0.25">
      <c r="A826">
        <v>204682</v>
      </c>
      <c r="B826">
        <v>26001000</v>
      </c>
      <c r="C826">
        <v>9225655</v>
      </c>
      <c r="D826">
        <v>281372</v>
      </c>
      <c r="E826" t="s">
        <v>524</v>
      </c>
      <c r="F826">
        <v>34203085</v>
      </c>
      <c r="G826">
        <v>1.83</v>
      </c>
      <c r="H826">
        <v>70.947328553077497</v>
      </c>
      <c r="I826">
        <v>-40.463627071501691</v>
      </c>
      <c r="J826">
        <v>6.4918268381975945</v>
      </c>
      <c r="K826">
        <v>-67.640331673632218</v>
      </c>
      <c r="L826">
        <v>67.934462632897009</v>
      </c>
      <c r="M826">
        <v>200.7550048828125</v>
      </c>
      <c r="N826">
        <v>0.67061998401988643</v>
      </c>
      <c r="O826">
        <v>0.9329846751933194</v>
      </c>
      <c r="P826">
        <v>0.62567816796894282</v>
      </c>
      <c r="Q826">
        <v>0.61179998224431809</v>
      </c>
      <c r="R826">
        <v>0.96533690096206171</v>
      </c>
      <c r="S826">
        <v>0.59059309886837441</v>
      </c>
      <c r="T826">
        <v>0.62567816796894282</v>
      </c>
      <c r="U826">
        <v>0.59059309886837441</v>
      </c>
      <c r="V826">
        <v>406.790663</v>
      </c>
      <c r="W826">
        <v>255.106009</v>
      </c>
      <c r="X826">
        <v>262.000766</v>
      </c>
      <c r="Y826">
        <v>74463.375599999999</v>
      </c>
      <c r="Z826" s="226">
        <v>1.3495329787000001</v>
      </c>
      <c r="AA826" s="226">
        <v>1.2497571593000001</v>
      </c>
      <c r="AB826" s="226" t="s">
        <v>444</v>
      </c>
      <c r="AC826" s="226" t="s">
        <v>445</v>
      </c>
      <c r="AD826" s="226">
        <v>1.4235268400000001</v>
      </c>
    </row>
    <row r="827" spans="1:30" x14ac:dyDescent="0.25">
      <c r="A827">
        <v>207793</v>
      </c>
      <c r="B827">
        <v>26002000</v>
      </c>
      <c r="C827">
        <v>9225655</v>
      </c>
      <c r="D827">
        <v>281381</v>
      </c>
      <c r="E827" t="s">
        <v>524</v>
      </c>
      <c r="F827">
        <v>34203085</v>
      </c>
      <c r="G827">
        <v>1.83</v>
      </c>
      <c r="H827">
        <v>67.609236106727636</v>
      </c>
      <c r="I827">
        <v>-37.381747727109726</v>
      </c>
      <c r="J827">
        <v>7.0571576890294114</v>
      </c>
      <c r="K827">
        <v>-64.442569646114109</v>
      </c>
      <c r="L827">
        <v>64.371481985754116</v>
      </c>
      <c r="M827">
        <v>200.7550048828125</v>
      </c>
      <c r="N827">
        <v>0.67061998401988643</v>
      </c>
      <c r="O827">
        <v>0.9329846751933194</v>
      </c>
      <c r="P827">
        <v>0.62567816796894282</v>
      </c>
      <c r="Q827">
        <v>0.61179998224431809</v>
      </c>
      <c r="R827">
        <v>0.96533690096206171</v>
      </c>
      <c r="S827">
        <v>0.59059309886837441</v>
      </c>
      <c r="T827">
        <v>0.62567816796894282</v>
      </c>
      <c r="U827">
        <v>0.59059309886837441</v>
      </c>
      <c r="V827">
        <v>406.790663</v>
      </c>
      <c r="W827">
        <v>255.106009</v>
      </c>
      <c r="X827">
        <v>262.000766</v>
      </c>
      <c r="Y827">
        <v>74463.375599999999</v>
      </c>
      <c r="Z827" s="226">
        <v>1.4795803270000001</v>
      </c>
      <c r="AA827" s="226">
        <v>1.3608351394</v>
      </c>
      <c r="AB827" s="226" t="s">
        <v>444</v>
      </c>
      <c r="AC827" s="226" t="s">
        <v>445</v>
      </c>
      <c r="AD827" s="226">
        <v>1.5437868195</v>
      </c>
    </row>
    <row r="828" spans="1:30" x14ac:dyDescent="0.25">
      <c r="A828">
        <v>209891</v>
      </c>
      <c r="B828">
        <v>20050006</v>
      </c>
      <c r="C828">
        <v>9225655</v>
      </c>
      <c r="D828">
        <v>281272</v>
      </c>
      <c r="E828" t="s">
        <v>524</v>
      </c>
      <c r="F828">
        <v>34203085</v>
      </c>
      <c r="G828">
        <v>1.83</v>
      </c>
      <c r="H828">
        <v>71.796968305350887</v>
      </c>
      <c r="I828">
        <v>-43.360373189606101</v>
      </c>
      <c r="J828">
        <v>4.3255926477468734</v>
      </c>
      <c r="K828">
        <v>-67.355622145912321</v>
      </c>
      <c r="L828">
        <v>69.735178846477439</v>
      </c>
      <c r="M828">
        <v>200.7550048828125</v>
      </c>
      <c r="N828">
        <v>0.67061998401988643</v>
      </c>
      <c r="O828">
        <v>0.9329846751933194</v>
      </c>
      <c r="P828">
        <v>0.62567816796894282</v>
      </c>
      <c r="Q828">
        <v>0.61179998224431809</v>
      </c>
      <c r="R828">
        <v>0.96533690096206171</v>
      </c>
      <c r="S828">
        <v>0.59059309886837441</v>
      </c>
      <c r="T828">
        <v>0.62567816796894282</v>
      </c>
      <c r="U828">
        <v>0.59059309886837441</v>
      </c>
      <c r="V828">
        <v>406.790663</v>
      </c>
      <c r="W828">
        <v>255.106009</v>
      </c>
      <c r="X828">
        <v>262.000766</v>
      </c>
      <c r="Y828">
        <v>74463.375599999999</v>
      </c>
      <c r="Z828" s="226">
        <v>1.2888628521000001</v>
      </c>
      <c r="AA828" s="226">
        <v>1.2231337077</v>
      </c>
      <c r="AB828" s="226" t="s">
        <v>444</v>
      </c>
      <c r="AC828" s="226" t="s">
        <v>445</v>
      </c>
      <c r="AD828" s="226">
        <v>1.4337709913000001</v>
      </c>
    </row>
    <row r="829" spans="1:30" x14ac:dyDescent="0.25">
      <c r="A829">
        <v>211989</v>
      </c>
      <c r="B829">
        <v>20051006</v>
      </c>
      <c r="C829">
        <v>9225655</v>
      </c>
      <c r="D829">
        <v>281277</v>
      </c>
      <c r="E829" t="s">
        <v>524</v>
      </c>
      <c r="F829">
        <v>34203085</v>
      </c>
      <c r="G829">
        <v>1.83</v>
      </c>
      <c r="H829">
        <v>67.717174550321502</v>
      </c>
      <c r="I829">
        <v>-35.019142891539758</v>
      </c>
      <c r="J829">
        <v>9.6168816879370063</v>
      </c>
      <c r="K829">
        <v>-64.798821884403182</v>
      </c>
      <c r="L829">
        <v>63.45767185737644</v>
      </c>
      <c r="M829">
        <v>200.7550048828125</v>
      </c>
      <c r="N829">
        <v>0.67061998401988643</v>
      </c>
      <c r="O829">
        <v>0.9329846751933194</v>
      </c>
      <c r="P829">
        <v>0.62567816796894282</v>
      </c>
      <c r="Q829">
        <v>0.61179998224431809</v>
      </c>
      <c r="R829">
        <v>0.96533690096206171</v>
      </c>
      <c r="S829">
        <v>0.59059309886837441</v>
      </c>
      <c r="T829">
        <v>0.62567816796894282</v>
      </c>
      <c r="U829">
        <v>0.59059309886837441</v>
      </c>
      <c r="V829">
        <v>406.790663</v>
      </c>
      <c r="W829">
        <v>255.106009</v>
      </c>
      <c r="X829">
        <v>262.000766</v>
      </c>
      <c r="Y829">
        <v>74463.375599999999</v>
      </c>
      <c r="Z829" s="226">
        <v>1.5152870516000001</v>
      </c>
      <c r="AA829" s="226">
        <v>1.3570720635</v>
      </c>
      <c r="AB829" s="226" t="s">
        <v>444</v>
      </c>
      <c r="AC829" s="226" t="s">
        <v>445</v>
      </c>
      <c r="AD829" s="226">
        <v>1.5298015382000001</v>
      </c>
    </row>
    <row r="830" spans="1:30" x14ac:dyDescent="0.25">
      <c r="A830">
        <v>214087</v>
      </c>
      <c r="B830">
        <v>20052006</v>
      </c>
      <c r="C830">
        <v>9225655</v>
      </c>
      <c r="D830">
        <v>281282</v>
      </c>
      <c r="E830" t="s">
        <v>524</v>
      </c>
      <c r="F830">
        <v>34203085</v>
      </c>
      <c r="G830">
        <v>1.83</v>
      </c>
      <c r="H830">
        <v>68.197609689745534</v>
      </c>
      <c r="I830">
        <v>-30.096843278863403</v>
      </c>
      <c r="J830">
        <v>15.265552637143639</v>
      </c>
      <c r="K830">
        <v>-66.460152976982116</v>
      </c>
      <c r="L830">
        <v>61.991064367835243</v>
      </c>
      <c r="M830">
        <v>200.7550048828125</v>
      </c>
      <c r="N830">
        <v>0.67061998401988643</v>
      </c>
      <c r="O830">
        <v>0.9329846751933194</v>
      </c>
      <c r="P830">
        <v>0.62567816796894282</v>
      </c>
      <c r="Q830">
        <v>0.61179998224431809</v>
      </c>
      <c r="R830">
        <v>0.96533690096206171</v>
      </c>
      <c r="S830">
        <v>0.59059309886837441</v>
      </c>
      <c r="T830">
        <v>0.62567816796894282</v>
      </c>
      <c r="U830">
        <v>0.59059309886837441</v>
      </c>
      <c r="V830">
        <v>406.790663</v>
      </c>
      <c r="W830">
        <v>255.106009</v>
      </c>
      <c r="X830">
        <v>262.000766</v>
      </c>
      <c r="Y830">
        <v>74463.375599999999</v>
      </c>
      <c r="Z830" s="226">
        <v>1.5747946414</v>
      </c>
      <c r="AA830" s="226">
        <v>1.3404670791</v>
      </c>
      <c r="AB830" s="226" t="s">
        <v>444</v>
      </c>
      <c r="AC830" s="226" t="s">
        <v>445</v>
      </c>
      <c r="AD830" s="226">
        <v>1.4665630748</v>
      </c>
    </row>
    <row r="831" spans="1:30" x14ac:dyDescent="0.25">
      <c r="A831">
        <v>216185</v>
      </c>
      <c r="B831">
        <v>20053006</v>
      </c>
      <c r="C831">
        <v>9225655</v>
      </c>
      <c r="D831">
        <v>281287</v>
      </c>
      <c r="E831" t="s">
        <v>524</v>
      </c>
      <c r="F831">
        <v>34203085</v>
      </c>
      <c r="G831">
        <v>1.83</v>
      </c>
      <c r="H831">
        <v>68.789381679856533</v>
      </c>
      <c r="I831">
        <v>-27.171774867512106</v>
      </c>
      <c r="J831">
        <v>18.776845209126421</v>
      </c>
      <c r="K831">
        <v>-67.508353628731228</v>
      </c>
      <c r="L831">
        <v>61.586704646779737</v>
      </c>
      <c r="M831">
        <v>200.7550048828125</v>
      </c>
      <c r="N831">
        <v>0.67061998401988643</v>
      </c>
      <c r="O831">
        <v>0.9329846751933194</v>
      </c>
      <c r="P831">
        <v>0.62567816796894282</v>
      </c>
      <c r="Q831">
        <v>0.61179998224431809</v>
      </c>
      <c r="R831">
        <v>0.96533690096206171</v>
      </c>
      <c r="S831">
        <v>0.59059309886837441</v>
      </c>
      <c r="T831">
        <v>0.62567816796894282</v>
      </c>
      <c r="U831">
        <v>0.59059309886837441</v>
      </c>
      <c r="V831">
        <v>406.790663</v>
      </c>
      <c r="W831">
        <v>255.106009</v>
      </c>
      <c r="X831">
        <v>262.000766</v>
      </c>
      <c r="Y831">
        <v>74463.375599999999</v>
      </c>
      <c r="Z831" s="226">
        <v>1.5916999662</v>
      </c>
      <c r="AA831" s="226">
        <v>1.3203328254</v>
      </c>
      <c r="AB831" s="226" t="s">
        <v>444</v>
      </c>
      <c r="AC831" s="226" t="s">
        <v>445</v>
      </c>
      <c r="AD831" s="226">
        <v>1.4282648066999999</v>
      </c>
    </row>
    <row r="832" spans="1:30" x14ac:dyDescent="0.25">
      <c r="A832">
        <v>218283</v>
      </c>
      <c r="B832">
        <v>20054006</v>
      </c>
      <c r="C832">
        <v>9225664</v>
      </c>
      <c r="D832">
        <v>281292</v>
      </c>
      <c r="E832" t="s">
        <v>526</v>
      </c>
      <c r="F832">
        <v>34203085</v>
      </c>
      <c r="G832">
        <v>1.83</v>
      </c>
      <c r="H832">
        <v>54.857163975176647</v>
      </c>
      <c r="I832">
        <v>-19.420358337227345</v>
      </c>
      <c r="J832">
        <v>19.766588735786119</v>
      </c>
      <c r="K832">
        <v>-52.922242332582542</v>
      </c>
      <c r="L832">
        <v>48.124008144896166</v>
      </c>
      <c r="M832">
        <v>187.22749328613281</v>
      </c>
      <c r="N832">
        <v>0.71489184015447449</v>
      </c>
      <c r="O832">
        <v>0.9329846751933194</v>
      </c>
      <c r="P832">
        <v>0.66698313128487674</v>
      </c>
      <c r="Q832">
        <v>0.66099093350497151</v>
      </c>
      <c r="R832">
        <v>0.96533690096206171</v>
      </c>
      <c r="S832">
        <v>0.6380789393137094</v>
      </c>
      <c r="T832">
        <v>0.66698313128487674</v>
      </c>
      <c r="U832">
        <v>0.6380789393137094</v>
      </c>
      <c r="V832">
        <v>406.790663</v>
      </c>
      <c r="W832">
        <v>255.106009</v>
      </c>
      <c r="X832">
        <v>262.000766</v>
      </c>
      <c r="Y832">
        <v>74463.375599999999</v>
      </c>
      <c r="Z832" s="226">
        <v>2.5356864743999998</v>
      </c>
      <c r="AA832" s="226">
        <v>2.1017171207000001</v>
      </c>
      <c r="AB832" s="226" t="s">
        <v>444</v>
      </c>
      <c r="AC832" s="226" t="s">
        <v>445</v>
      </c>
      <c r="AD832" s="226">
        <v>2.3020160069000002</v>
      </c>
    </row>
    <row r="833" spans="1:30" x14ac:dyDescent="0.25">
      <c r="A833">
        <v>220381</v>
      </c>
      <c r="B833">
        <v>20055006</v>
      </c>
      <c r="C833">
        <v>9225664</v>
      </c>
      <c r="D833">
        <v>281297</v>
      </c>
      <c r="E833" t="s">
        <v>526</v>
      </c>
      <c r="F833">
        <v>34203085</v>
      </c>
      <c r="G833">
        <v>1.83</v>
      </c>
      <c r="H833">
        <v>55.041391437055779</v>
      </c>
      <c r="I833">
        <v>-22.319015644277222</v>
      </c>
      <c r="J833">
        <v>16.991293116751308</v>
      </c>
      <c r="K833">
        <v>-52.755765877751074</v>
      </c>
      <c r="L833">
        <v>48.818565495800812</v>
      </c>
      <c r="M833">
        <v>187.22749328613281</v>
      </c>
      <c r="N833">
        <v>0.71489184015447449</v>
      </c>
      <c r="O833">
        <v>0.9329846751933194</v>
      </c>
      <c r="P833">
        <v>0.66698313128487674</v>
      </c>
      <c r="Q833">
        <v>0.66099093350497151</v>
      </c>
      <c r="R833">
        <v>0.96533690096206171</v>
      </c>
      <c r="S833">
        <v>0.6380789393137094</v>
      </c>
      <c r="T833">
        <v>0.66698313128487674</v>
      </c>
      <c r="U833">
        <v>0.6380789393137094</v>
      </c>
      <c r="V833">
        <v>406.790663</v>
      </c>
      <c r="W833">
        <v>255.106009</v>
      </c>
      <c r="X833">
        <v>262.000766</v>
      </c>
      <c r="Y833">
        <v>74463.375599999999</v>
      </c>
      <c r="Z833" s="226">
        <v>2.4853831316999999</v>
      </c>
      <c r="AA833" s="226">
        <v>2.0913354523000001</v>
      </c>
      <c r="AB833" s="226" t="s">
        <v>444</v>
      </c>
      <c r="AC833" s="226" t="s">
        <v>445</v>
      </c>
      <c r="AD833" s="226">
        <v>2.3124358711999999</v>
      </c>
    </row>
    <row r="834" spans="1:30" x14ac:dyDescent="0.25">
      <c r="A834">
        <v>222479</v>
      </c>
      <c r="B834">
        <v>20056006</v>
      </c>
      <c r="C834">
        <v>9225670</v>
      </c>
      <c r="D834">
        <v>281302</v>
      </c>
      <c r="E834" t="s">
        <v>525</v>
      </c>
      <c r="F834">
        <v>34203085</v>
      </c>
      <c r="G834">
        <v>1.83</v>
      </c>
      <c r="H834">
        <v>55.48769193000544</v>
      </c>
      <c r="I834">
        <v>-29.010715213402378</v>
      </c>
      <c r="J834">
        <v>9.5744400812662178</v>
      </c>
      <c r="K834">
        <v>-52.039629800501721</v>
      </c>
      <c r="L834">
        <v>51.374673680063246</v>
      </c>
      <c r="M834">
        <v>195.00999450683594</v>
      </c>
      <c r="N834">
        <v>0.68942183615944608</v>
      </c>
      <c r="O834">
        <v>0.9329846751933194</v>
      </c>
      <c r="P834">
        <v>0.64322000788040268</v>
      </c>
      <c r="Q834">
        <v>0.63269092906605107</v>
      </c>
      <c r="R834">
        <v>0.96533690096206171</v>
      </c>
      <c r="S834">
        <v>0.61075990073142938</v>
      </c>
      <c r="T834">
        <v>0.64322000788040268</v>
      </c>
      <c r="U834">
        <v>0.61075990073142938</v>
      </c>
      <c r="V834">
        <v>406.790663</v>
      </c>
      <c r="W834">
        <v>255.106009</v>
      </c>
      <c r="X834">
        <v>262.000766</v>
      </c>
      <c r="Y834">
        <v>74463.375599999999</v>
      </c>
      <c r="Z834" s="226">
        <v>2.1939723869000001</v>
      </c>
      <c r="AA834" s="226">
        <v>1.9572195817</v>
      </c>
      <c r="AB834" s="226" t="s">
        <v>444</v>
      </c>
      <c r="AC834" s="226" t="s">
        <v>445</v>
      </c>
      <c r="AD834" s="226">
        <v>2.2383807382000001</v>
      </c>
    </row>
    <row r="835" spans="1:30" x14ac:dyDescent="0.25">
      <c r="A835">
        <v>224577</v>
      </c>
      <c r="B835">
        <v>20057006</v>
      </c>
      <c r="C835">
        <v>9225670</v>
      </c>
      <c r="D835">
        <v>281307</v>
      </c>
      <c r="E835" t="s">
        <v>525</v>
      </c>
      <c r="F835">
        <v>34203085</v>
      </c>
      <c r="G835">
        <v>1.83</v>
      </c>
      <c r="H835">
        <v>68.321232077592043</v>
      </c>
      <c r="I835">
        <v>-38.919972776149436</v>
      </c>
      <c r="J835">
        <v>10.30530168590758</v>
      </c>
      <c r="K835">
        <v>-64.106306856601833</v>
      </c>
      <c r="L835">
        <v>63.800865658526654</v>
      </c>
      <c r="M835">
        <v>195.00999450683594</v>
      </c>
      <c r="N835">
        <v>0.68942183615944608</v>
      </c>
      <c r="O835">
        <v>0.9329846751933194</v>
      </c>
      <c r="P835">
        <v>0.64322000788040268</v>
      </c>
      <c r="Q835">
        <v>0.63269092906605107</v>
      </c>
      <c r="R835">
        <v>0.96533690096206171</v>
      </c>
      <c r="S835">
        <v>0.61075990073142938</v>
      </c>
      <c r="T835">
        <v>0.64322000788040268</v>
      </c>
      <c r="U835">
        <v>0.61075990073142938</v>
      </c>
      <c r="V835">
        <v>406.790663</v>
      </c>
      <c r="W835">
        <v>255.106009</v>
      </c>
      <c r="X835">
        <v>262.000766</v>
      </c>
      <c r="Y835">
        <v>74463.375599999999</v>
      </c>
      <c r="Z835" s="226">
        <v>1.571897535</v>
      </c>
      <c r="AA835" s="226">
        <v>1.4017319964999999</v>
      </c>
      <c r="AB835" s="226" t="s">
        <v>444</v>
      </c>
      <c r="AC835" s="226" t="s">
        <v>445</v>
      </c>
      <c r="AD835" s="226">
        <v>1.6288230133999999</v>
      </c>
    </row>
    <row r="836" spans="1:30" x14ac:dyDescent="0.25">
      <c r="A836">
        <v>226675</v>
      </c>
      <c r="B836">
        <v>20058006</v>
      </c>
      <c r="C836">
        <v>9225686</v>
      </c>
      <c r="D836">
        <v>281312</v>
      </c>
      <c r="E836" t="s">
        <v>527</v>
      </c>
      <c r="F836">
        <v>34203085</v>
      </c>
      <c r="G836">
        <v>1.83</v>
      </c>
      <c r="H836">
        <v>60.408362126244462</v>
      </c>
      <c r="I836">
        <v>-26.972483681273125</v>
      </c>
      <c r="J836">
        <v>14.02112749811679</v>
      </c>
      <c r="K836">
        <v>-58.246072796893834</v>
      </c>
      <c r="L836">
        <v>54.762335752802663</v>
      </c>
      <c r="M836">
        <v>193.5625</v>
      </c>
      <c r="N836">
        <v>0.694159090909091</v>
      </c>
      <c r="O836">
        <v>0.9329846751933194</v>
      </c>
      <c r="P836">
        <v>0.64763979396430815</v>
      </c>
      <c r="Q836">
        <v>0.63795454545454544</v>
      </c>
      <c r="R836">
        <v>0.96533690096206171</v>
      </c>
      <c r="S836">
        <v>0.61584106386375159</v>
      </c>
      <c r="T836">
        <v>0.64763979396430815</v>
      </c>
      <c r="U836">
        <v>0.61584106386375159</v>
      </c>
      <c r="V836">
        <v>406.790663</v>
      </c>
      <c r="W836">
        <v>255.106009</v>
      </c>
      <c r="X836">
        <v>262.000766</v>
      </c>
      <c r="Y836">
        <v>74463.375599999999</v>
      </c>
      <c r="Z836" s="226">
        <v>2.0169787471</v>
      </c>
      <c r="AA836" s="226">
        <v>1.7349988858000001</v>
      </c>
      <c r="AB836" s="226" t="s">
        <v>444</v>
      </c>
      <c r="AC836" s="226" t="s">
        <v>445</v>
      </c>
      <c r="AD836" s="226">
        <v>1.9131942114</v>
      </c>
    </row>
    <row r="837" spans="1:30" x14ac:dyDescent="0.25">
      <c r="A837">
        <v>228773</v>
      </c>
      <c r="B837">
        <v>20093006</v>
      </c>
      <c r="C837">
        <v>9225686</v>
      </c>
      <c r="D837">
        <v>281330</v>
      </c>
      <c r="E837" t="s">
        <v>527</v>
      </c>
      <c r="F837">
        <v>34203085</v>
      </c>
      <c r="G837">
        <v>1.83</v>
      </c>
      <c r="H837">
        <v>55.527192171254327</v>
      </c>
      <c r="I837">
        <v>-24.473403098970721</v>
      </c>
      <c r="J837">
        <v>13.095572135750057</v>
      </c>
      <c r="K837">
        <v>-54.194761576331736</v>
      </c>
      <c r="L837">
        <v>50.276136937639414</v>
      </c>
      <c r="M837">
        <v>193.5625</v>
      </c>
      <c r="N837">
        <v>0.694159090909091</v>
      </c>
      <c r="O837">
        <v>0.9329846751933194</v>
      </c>
      <c r="P837">
        <v>0.64763979396430815</v>
      </c>
      <c r="Q837">
        <v>0.63795454545454544</v>
      </c>
      <c r="R837">
        <v>0.96533690096206171</v>
      </c>
      <c r="S837">
        <v>0.61584106386375159</v>
      </c>
      <c r="T837">
        <v>0.64763979396430815</v>
      </c>
      <c r="U837">
        <v>0.61584106386375159</v>
      </c>
      <c r="V837">
        <v>406.790663</v>
      </c>
      <c r="W837">
        <v>255.106009</v>
      </c>
      <c r="X837">
        <v>262.000766</v>
      </c>
      <c r="Y837">
        <v>74463.375599999999</v>
      </c>
      <c r="Z837" s="226">
        <v>2.2861873082000002</v>
      </c>
      <c r="AA837" s="226">
        <v>1.9754215304</v>
      </c>
      <c r="AB837" s="226" t="s">
        <v>444</v>
      </c>
      <c r="AC837" s="226" t="s">
        <v>445</v>
      </c>
      <c r="AD837" s="226">
        <v>2.1309690674000001</v>
      </c>
    </row>
    <row r="838" spans="1:30" x14ac:dyDescent="0.25">
      <c r="A838">
        <v>230871</v>
      </c>
      <c r="B838">
        <v>21051006</v>
      </c>
      <c r="C838">
        <v>9225686</v>
      </c>
      <c r="D838">
        <v>281358</v>
      </c>
      <c r="E838" t="s">
        <v>527</v>
      </c>
      <c r="F838">
        <v>34203085</v>
      </c>
      <c r="G838">
        <v>1.83</v>
      </c>
      <c r="H838">
        <v>58.455953382127028</v>
      </c>
      <c r="I838">
        <v>-27.641700287711672</v>
      </c>
      <c r="J838">
        <v>11.162437338420638</v>
      </c>
      <c r="K838">
        <v>-56.614281368187882</v>
      </c>
      <c r="L838">
        <v>53.751317668185685</v>
      </c>
      <c r="M838">
        <v>193.5625</v>
      </c>
      <c r="N838">
        <v>0.694159090909091</v>
      </c>
      <c r="O838">
        <v>0.9329846751933194</v>
      </c>
      <c r="P838">
        <v>0.64763979396430815</v>
      </c>
      <c r="Q838">
        <v>0.63795454545454544</v>
      </c>
      <c r="R838">
        <v>0.96533690096206171</v>
      </c>
      <c r="S838">
        <v>0.61584106386375159</v>
      </c>
      <c r="T838">
        <v>0.64763979396430815</v>
      </c>
      <c r="U838">
        <v>0.61584106386375159</v>
      </c>
      <c r="V838">
        <v>406.790663</v>
      </c>
      <c r="W838">
        <v>255.106009</v>
      </c>
      <c r="X838">
        <v>262.000766</v>
      </c>
      <c r="Y838">
        <v>74463.375599999999</v>
      </c>
      <c r="Z838" s="226">
        <v>2.0737256363999998</v>
      </c>
      <c r="AA838" s="226">
        <v>1.8263469081999999</v>
      </c>
      <c r="AB838" s="226" t="s">
        <v>444</v>
      </c>
      <c r="AC838" s="226" t="s">
        <v>445</v>
      </c>
      <c r="AD838" s="226">
        <v>1.9971611051</v>
      </c>
    </row>
    <row r="839" spans="1:30" x14ac:dyDescent="0.25">
      <c r="A839">
        <v>232969</v>
      </c>
      <c r="B839">
        <v>26051006</v>
      </c>
      <c r="C839">
        <v>9225686</v>
      </c>
      <c r="D839">
        <v>281386</v>
      </c>
      <c r="E839" t="s">
        <v>527</v>
      </c>
      <c r="F839">
        <v>34203085</v>
      </c>
      <c r="G839">
        <v>1.83</v>
      </c>
      <c r="H839">
        <v>57.533623621971358</v>
      </c>
      <c r="I839">
        <v>-27.342757189396419</v>
      </c>
      <c r="J839">
        <v>10.925176811173442</v>
      </c>
      <c r="K839">
        <v>-55.711553822009179</v>
      </c>
      <c r="L839">
        <v>52.923841494101481</v>
      </c>
      <c r="M839">
        <v>193.5625</v>
      </c>
      <c r="N839">
        <v>0.694159090909091</v>
      </c>
      <c r="O839">
        <v>0.9329846751933194</v>
      </c>
      <c r="P839">
        <v>0.64763979396430815</v>
      </c>
      <c r="Q839">
        <v>0.63795454545454544</v>
      </c>
      <c r="R839">
        <v>0.96533690096206171</v>
      </c>
      <c r="S839">
        <v>0.61584106386375159</v>
      </c>
      <c r="T839">
        <v>0.64763979396430815</v>
      </c>
      <c r="U839">
        <v>0.61584106386375159</v>
      </c>
      <c r="V839">
        <v>406.790663</v>
      </c>
      <c r="W839">
        <v>255.106009</v>
      </c>
      <c r="X839">
        <v>262.000766</v>
      </c>
      <c r="Y839">
        <v>74463.375599999999</v>
      </c>
      <c r="Z839" s="226">
        <v>2.1217840286</v>
      </c>
      <c r="AA839" s="226">
        <v>1.8716564803</v>
      </c>
      <c r="AB839" s="226" t="s">
        <v>444</v>
      </c>
      <c r="AC839" s="226" t="s">
        <v>445</v>
      </c>
      <c r="AD839" s="226">
        <v>2.0457258946999999</v>
      </c>
    </row>
    <row r="840" spans="1:30" x14ac:dyDescent="0.25">
      <c r="A840">
        <v>226261</v>
      </c>
      <c r="B840">
        <v>20001000</v>
      </c>
      <c r="C840">
        <v>9211006</v>
      </c>
      <c r="D840">
        <v>271002</v>
      </c>
      <c r="E840" t="s">
        <v>480</v>
      </c>
      <c r="F840">
        <v>34203085</v>
      </c>
      <c r="G840">
        <v>1.83</v>
      </c>
      <c r="H840">
        <v>71.139205077535706</v>
      </c>
      <c r="I840">
        <v>-29.430895160989166</v>
      </c>
      <c r="J840">
        <v>18.417906358501227</v>
      </c>
      <c r="K840">
        <v>-68.675758579785395</v>
      </c>
      <c r="L840">
        <v>63.951733862958292</v>
      </c>
      <c r="M840">
        <v>132.83750915527344</v>
      </c>
      <c r="N840">
        <v>0.87463390895298543</v>
      </c>
      <c r="O840">
        <v>0.9329846751933194</v>
      </c>
      <c r="P840">
        <v>0.81602003345756435</v>
      </c>
      <c r="Q840">
        <v>0.85195086342947812</v>
      </c>
      <c r="R840">
        <v>0.96533690096206171</v>
      </c>
      <c r="S840">
        <v>0.82241960627496513</v>
      </c>
      <c r="T840">
        <v>0.81602003345756435</v>
      </c>
      <c r="U840">
        <v>0.82241960627496513</v>
      </c>
      <c r="V840">
        <v>406.790663</v>
      </c>
      <c r="W840">
        <v>255.106009</v>
      </c>
      <c r="X840">
        <v>262.000766</v>
      </c>
      <c r="Y840">
        <v>74463.375599999999</v>
      </c>
      <c r="Z840" s="226">
        <v>2.2551363571</v>
      </c>
      <c r="AA840" s="226">
        <v>1.9262572413000001</v>
      </c>
      <c r="AB840" s="226" t="s">
        <v>444</v>
      </c>
      <c r="AC840" s="226" t="s">
        <v>445</v>
      </c>
      <c r="AD840" s="226">
        <v>2.1131490682999998</v>
      </c>
    </row>
    <row r="841" spans="1:30" x14ac:dyDescent="0.25">
      <c r="A841">
        <v>226262</v>
      </c>
      <c r="B841">
        <v>20001000</v>
      </c>
      <c r="C841">
        <v>9211013</v>
      </c>
      <c r="D841">
        <v>271003</v>
      </c>
      <c r="E841" t="s">
        <v>482</v>
      </c>
      <c r="F841">
        <v>34203085</v>
      </c>
      <c r="G841">
        <v>1.83</v>
      </c>
      <c r="H841">
        <v>44.792493231051878</v>
      </c>
      <c r="I841">
        <v>-19.824425078960687</v>
      </c>
      <c r="J841">
        <v>11.431514741756372</v>
      </c>
      <c r="K841">
        <v>-42.759236400004404</v>
      </c>
      <c r="L841">
        <v>40.31476955615053</v>
      </c>
      <c r="M841">
        <v>119.41749572753906</v>
      </c>
      <c r="N841">
        <v>0.90208224246376456</v>
      </c>
      <c r="O841">
        <v>0.9329846751933194</v>
      </c>
      <c r="P841">
        <v>0.84162890798271661</v>
      </c>
      <c r="Q841">
        <v>0.89333158794202294</v>
      </c>
      <c r="R841">
        <v>0.96533690096206171</v>
      </c>
      <c r="S841">
        <v>0.86236594663546995</v>
      </c>
      <c r="T841">
        <v>0.84162890798271661</v>
      </c>
      <c r="U841">
        <v>0.86236594663546995</v>
      </c>
      <c r="V841">
        <v>406.790663</v>
      </c>
      <c r="W841">
        <v>255.106009</v>
      </c>
      <c r="X841">
        <v>262.000766</v>
      </c>
      <c r="Y841">
        <v>74463.375599999999</v>
      </c>
      <c r="Z841" s="226">
        <v>4.3257055450999999</v>
      </c>
      <c r="AA841" s="226">
        <v>3.7933163859999999</v>
      </c>
      <c r="AB841" s="226" t="s">
        <v>444</v>
      </c>
      <c r="AC841" s="226" t="s">
        <v>445</v>
      </c>
      <c r="AD841" s="226">
        <v>4.1569540793000002</v>
      </c>
    </row>
    <row r="842" spans="1:30" x14ac:dyDescent="0.25">
      <c r="A842">
        <v>226263</v>
      </c>
      <c r="B842">
        <v>20001000</v>
      </c>
      <c r="C842">
        <v>9211005</v>
      </c>
      <c r="D842">
        <v>271001</v>
      </c>
      <c r="E842" t="s">
        <v>484</v>
      </c>
      <c r="F842">
        <v>34203085</v>
      </c>
      <c r="G842">
        <v>1.83</v>
      </c>
      <c r="H842">
        <v>78.340450602639152</v>
      </c>
      <c r="I842">
        <v>-35.516717183071457</v>
      </c>
      <c r="J842">
        <v>16.050807683825241</v>
      </c>
      <c r="K842">
        <v>-75.110235190996647</v>
      </c>
      <c r="L842">
        <v>71.675867705229322</v>
      </c>
      <c r="M842">
        <v>124.55000305175781</v>
      </c>
      <c r="N842">
        <v>0.89239285060337603</v>
      </c>
      <c r="O842">
        <v>0.9329846751933194</v>
      </c>
      <c r="P842">
        <v>0.83258885386503123</v>
      </c>
      <c r="Q842">
        <v>0.87858927590506397</v>
      </c>
      <c r="R842">
        <v>0.96533690096206171</v>
      </c>
      <c r="S842">
        <v>0.84813464882069622</v>
      </c>
      <c r="T842">
        <v>0.83258885386503123</v>
      </c>
      <c r="U842">
        <v>0.84813464882069622</v>
      </c>
      <c r="V842">
        <v>406.790663</v>
      </c>
      <c r="W842">
        <v>255.106009</v>
      </c>
      <c r="X842">
        <v>262.000766</v>
      </c>
      <c r="Y842">
        <v>74463.375599999999</v>
      </c>
      <c r="Z842" s="226">
        <v>1.9633184285</v>
      </c>
      <c r="AA842" s="226">
        <v>1.7112228486000001</v>
      </c>
      <c r="AB842" s="226" t="s">
        <v>444</v>
      </c>
      <c r="AC842" s="226" t="s">
        <v>445</v>
      </c>
      <c r="AD842" s="226">
        <v>1.9042502253</v>
      </c>
    </row>
    <row r="843" spans="1:30" x14ac:dyDescent="0.25">
      <c r="A843">
        <v>232555</v>
      </c>
      <c r="B843">
        <v>20002000</v>
      </c>
      <c r="C843">
        <v>9211006</v>
      </c>
      <c r="D843">
        <v>271009</v>
      </c>
      <c r="E843" t="s">
        <v>480</v>
      </c>
      <c r="F843">
        <v>34203085</v>
      </c>
      <c r="G843">
        <v>1.83</v>
      </c>
      <c r="H843">
        <v>58.321786705408513</v>
      </c>
      <c r="I843">
        <v>-31.010502620267317</v>
      </c>
      <c r="J843">
        <v>7.7011193666139572</v>
      </c>
      <c r="K843">
        <v>-56.737898859168524</v>
      </c>
      <c r="L843">
        <v>54.878014318459172</v>
      </c>
      <c r="M843">
        <v>132.83750915527344</v>
      </c>
      <c r="N843">
        <v>0.87463390895298543</v>
      </c>
      <c r="O843">
        <v>0.9329846751933194</v>
      </c>
      <c r="P843">
        <v>0.81602003345756435</v>
      </c>
      <c r="Q843">
        <v>0.85195086342947812</v>
      </c>
      <c r="R843">
        <v>0.96533690096206171</v>
      </c>
      <c r="S843">
        <v>0.82241960627496513</v>
      </c>
      <c r="T843">
        <v>0.81602003345756435</v>
      </c>
      <c r="U843">
        <v>0.82241960627496513</v>
      </c>
      <c r="V843">
        <v>406.790663</v>
      </c>
      <c r="W843">
        <v>255.106009</v>
      </c>
      <c r="X843">
        <v>262.000766</v>
      </c>
      <c r="Y843">
        <v>74463.375599999999</v>
      </c>
      <c r="Z843" s="226">
        <v>2.7933517927999998</v>
      </c>
      <c r="AA843" s="226">
        <v>2.5693627674999999</v>
      </c>
      <c r="AB843" s="226" t="s">
        <v>444</v>
      </c>
      <c r="AC843" s="226" t="s">
        <v>445</v>
      </c>
      <c r="AD843" s="226">
        <v>2.7681669243</v>
      </c>
    </row>
    <row r="844" spans="1:30" x14ac:dyDescent="0.25">
      <c r="A844">
        <v>232556</v>
      </c>
      <c r="B844">
        <v>20002000</v>
      </c>
      <c r="C844">
        <v>9211013</v>
      </c>
      <c r="D844">
        <v>271010</v>
      </c>
      <c r="E844" t="s">
        <v>482</v>
      </c>
      <c r="F844">
        <v>34203085</v>
      </c>
      <c r="G844">
        <v>1.83</v>
      </c>
      <c r="H844">
        <v>31.962382903885612</v>
      </c>
      <c r="I844">
        <v>-21.347574468649022</v>
      </c>
      <c r="J844">
        <v>0.72741195091184474</v>
      </c>
      <c r="K844">
        <v>-30.877827125264385</v>
      </c>
      <c r="L844">
        <v>31.606731572555969</v>
      </c>
      <c r="M844">
        <v>119.41749572753906</v>
      </c>
      <c r="N844">
        <v>0.90208224246376456</v>
      </c>
      <c r="O844">
        <v>0.9329846751933194</v>
      </c>
      <c r="P844">
        <v>0.84162890798271661</v>
      </c>
      <c r="Q844">
        <v>0.89333158794202294</v>
      </c>
      <c r="R844">
        <v>0.96533690096206171</v>
      </c>
      <c r="S844">
        <v>0.86236594663546995</v>
      </c>
      <c r="T844">
        <v>0.84162890798271661</v>
      </c>
      <c r="U844">
        <v>0.86236594663546995</v>
      </c>
      <c r="V844">
        <v>406.790663</v>
      </c>
      <c r="W844">
        <v>255.106009</v>
      </c>
      <c r="X844">
        <v>262.000766</v>
      </c>
      <c r="Y844">
        <v>74463.375599999999</v>
      </c>
      <c r="Z844" s="226">
        <v>5.7930020313000004</v>
      </c>
      <c r="AA844" s="226">
        <v>5.7174150444</v>
      </c>
      <c r="AB844" s="226" t="s">
        <v>444</v>
      </c>
      <c r="AC844" s="226" t="s">
        <v>445</v>
      </c>
      <c r="AD844" s="226">
        <v>6.1412867779000004</v>
      </c>
    </row>
    <row r="845" spans="1:30" x14ac:dyDescent="0.25">
      <c r="A845">
        <v>232557</v>
      </c>
      <c r="B845">
        <v>20002000</v>
      </c>
      <c r="C845">
        <v>9211005</v>
      </c>
      <c r="D845">
        <v>271008</v>
      </c>
      <c r="E845" t="s">
        <v>484</v>
      </c>
      <c r="F845">
        <v>34203085</v>
      </c>
      <c r="G845">
        <v>1.83</v>
      </c>
      <c r="H845">
        <v>65.517431447361687</v>
      </c>
      <c r="I845">
        <v>-37.093842996825423</v>
      </c>
      <c r="J845">
        <v>5.339614119417277</v>
      </c>
      <c r="K845">
        <v>-63.174850802499989</v>
      </c>
      <c r="L845">
        <v>63.018003109427447</v>
      </c>
      <c r="M845">
        <v>124.55000305175781</v>
      </c>
      <c r="N845">
        <v>0.89239285060337603</v>
      </c>
      <c r="O845">
        <v>0.9329846751933194</v>
      </c>
      <c r="P845">
        <v>0.83258885386503123</v>
      </c>
      <c r="Q845">
        <v>0.87858927590506397</v>
      </c>
      <c r="R845">
        <v>0.96533690096206171</v>
      </c>
      <c r="S845">
        <v>0.84813464882069622</v>
      </c>
      <c r="T845">
        <v>0.83258885386503123</v>
      </c>
      <c r="U845">
        <v>0.84813464882069622</v>
      </c>
      <c r="V845">
        <v>406.790663</v>
      </c>
      <c r="W845">
        <v>255.106009</v>
      </c>
      <c r="X845">
        <v>262.000766</v>
      </c>
      <c r="Y845">
        <v>74463.375599999999</v>
      </c>
      <c r="Z845" s="226">
        <v>2.3704403371999998</v>
      </c>
      <c r="AA845" s="226">
        <v>2.2418612108999998</v>
      </c>
      <c r="AB845" s="226" t="s">
        <v>444</v>
      </c>
      <c r="AC845" s="226" t="s">
        <v>445</v>
      </c>
      <c r="AD845" s="226">
        <v>2.4529391791999999</v>
      </c>
    </row>
    <row r="846" spans="1:30" x14ac:dyDescent="0.25">
      <c r="A846">
        <v>238849</v>
      </c>
      <c r="B846">
        <v>20003000</v>
      </c>
      <c r="C846">
        <v>9211022</v>
      </c>
      <c r="D846">
        <v>271017</v>
      </c>
      <c r="E846" t="s">
        <v>486</v>
      </c>
      <c r="F846">
        <v>34203085</v>
      </c>
      <c r="G846">
        <v>1.83</v>
      </c>
      <c r="H846">
        <v>53.317126280917307</v>
      </c>
      <c r="I846">
        <v>-28.014017273045567</v>
      </c>
      <c r="J846">
        <v>9.7080147216888903</v>
      </c>
      <c r="K846">
        <v>-50.57901234352989</v>
      </c>
      <c r="L846">
        <v>49.188486465792714</v>
      </c>
      <c r="M846">
        <v>114.66500091552734</v>
      </c>
      <c r="N846">
        <v>0.90833552511114846</v>
      </c>
      <c r="O846">
        <v>0.9329846751933194</v>
      </c>
      <c r="P846">
        <v>0.84746312486237807</v>
      </c>
      <c r="Q846">
        <v>0.90333684017783711</v>
      </c>
      <c r="R846">
        <v>0.96533690096206171</v>
      </c>
      <c r="S846">
        <v>0.87202438582213448</v>
      </c>
      <c r="T846">
        <v>0.84746312486237807</v>
      </c>
      <c r="U846">
        <v>0.87202438582213448</v>
      </c>
      <c r="V846">
        <v>406.790663</v>
      </c>
      <c r="W846">
        <v>255.106009</v>
      </c>
      <c r="X846">
        <v>262.000766</v>
      </c>
      <c r="Y846">
        <v>74463.375599999999</v>
      </c>
      <c r="Z846" s="226">
        <v>3.3951938978</v>
      </c>
      <c r="AA846" s="226">
        <v>3.0548497385000002</v>
      </c>
      <c r="AB846" s="226" t="s">
        <v>444</v>
      </c>
      <c r="AC846" s="226" t="s">
        <v>445</v>
      </c>
      <c r="AD846" s="226">
        <v>3.3898838191</v>
      </c>
    </row>
    <row r="847" spans="1:30" x14ac:dyDescent="0.25">
      <c r="A847">
        <v>238850</v>
      </c>
      <c r="B847">
        <v>20003000</v>
      </c>
      <c r="C847">
        <v>9211013</v>
      </c>
      <c r="D847">
        <v>271015</v>
      </c>
      <c r="E847" t="s">
        <v>482</v>
      </c>
      <c r="F847">
        <v>34203085</v>
      </c>
      <c r="G847">
        <v>1.83</v>
      </c>
      <c r="H847">
        <v>41.343074893521816</v>
      </c>
      <c r="I847">
        <v>-21.00934188746141</v>
      </c>
      <c r="J847">
        <v>8.3304157862188752</v>
      </c>
      <c r="K847">
        <v>-39.554398664715578</v>
      </c>
      <c r="L847">
        <v>37.875807854785748</v>
      </c>
      <c r="M847">
        <v>119.41749572753906</v>
      </c>
      <c r="N847">
        <v>0.90208224246376456</v>
      </c>
      <c r="O847">
        <v>0.9329846751933194</v>
      </c>
      <c r="P847">
        <v>0.84162890798271661</v>
      </c>
      <c r="Q847">
        <v>0.89333158794202294</v>
      </c>
      <c r="R847">
        <v>0.96533690096206171</v>
      </c>
      <c r="S847">
        <v>0.86236594663546995</v>
      </c>
      <c r="T847">
        <v>0.84162890798271661</v>
      </c>
      <c r="U847">
        <v>0.86236594663546995</v>
      </c>
      <c r="V847">
        <v>406.790663</v>
      </c>
      <c r="W847">
        <v>255.106009</v>
      </c>
      <c r="X847">
        <v>262.000766</v>
      </c>
      <c r="Y847">
        <v>74463.375599999999</v>
      </c>
      <c r="Z847" s="226">
        <v>4.6686471902999997</v>
      </c>
      <c r="AA847" s="226">
        <v>4.1932419717</v>
      </c>
      <c r="AB847" s="226" t="s">
        <v>444</v>
      </c>
      <c r="AC847" s="226" t="s">
        <v>445</v>
      </c>
      <c r="AD847" s="226">
        <v>4.5747887978000001</v>
      </c>
    </row>
    <row r="848" spans="1:30" x14ac:dyDescent="0.25">
      <c r="A848">
        <v>238851</v>
      </c>
      <c r="B848">
        <v>20003000</v>
      </c>
      <c r="C848">
        <v>9211016</v>
      </c>
      <c r="D848">
        <v>271016</v>
      </c>
      <c r="E848" t="s">
        <v>482</v>
      </c>
      <c r="F848">
        <v>34203085</v>
      </c>
      <c r="G848">
        <v>1.83</v>
      </c>
      <c r="H848">
        <v>47.936000513592894</v>
      </c>
      <c r="I848">
        <v>-25.444302381692239</v>
      </c>
      <c r="J848">
        <v>8.7384228525919312</v>
      </c>
      <c r="K848">
        <v>-45.645772499398348</v>
      </c>
      <c r="L848">
        <v>44.22320628716011</v>
      </c>
      <c r="M848">
        <v>116.6824951171875</v>
      </c>
      <c r="N848">
        <v>0.90568092747738504</v>
      </c>
      <c r="O848">
        <v>0.9329846751933194</v>
      </c>
      <c r="P848">
        <v>0.84498642595127238</v>
      </c>
      <c r="Q848">
        <v>0.89908948396381572</v>
      </c>
      <c r="R848">
        <v>0.96533690096206171</v>
      </c>
      <c r="S848">
        <v>0.86792425613720914</v>
      </c>
      <c r="T848">
        <v>0.84498642595127238</v>
      </c>
      <c r="U848">
        <v>0.86792425613720914</v>
      </c>
      <c r="V848">
        <v>406.790663</v>
      </c>
      <c r="W848">
        <v>255.106009</v>
      </c>
      <c r="X848">
        <v>262.000766</v>
      </c>
      <c r="Y848">
        <v>74463.375599999999</v>
      </c>
      <c r="Z848" s="226">
        <v>3.8743891019999999</v>
      </c>
      <c r="AA848" s="226">
        <v>3.4968523130000002</v>
      </c>
      <c r="AB848" s="226" t="s">
        <v>444</v>
      </c>
      <c r="AC848" s="226" t="s">
        <v>445</v>
      </c>
      <c r="AD848" s="226">
        <v>3.8501116036999998</v>
      </c>
    </row>
    <row r="849" spans="1:30" x14ac:dyDescent="0.25">
      <c r="A849">
        <v>245143</v>
      </c>
      <c r="B849">
        <v>20004000</v>
      </c>
      <c r="C849">
        <v>9211016</v>
      </c>
      <c r="D849">
        <v>271025</v>
      </c>
      <c r="E849" t="s">
        <v>482</v>
      </c>
      <c r="F849">
        <v>34203085</v>
      </c>
      <c r="G849">
        <v>1.83</v>
      </c>
      <c r="H849">
        <v>38.979429339855265</v>
      </c>
      <c r="I849">
        <v>-22.736754117561325</v>
      </c>
      <c r="J849">
        <v>5.068594351363167</v>
      </c>
      <c r="K849">
        <v>-37.593848608599963</v>
      </c>
      <c r="L849">
        <v>36.711943052615702</v>
      </c>
      <c r="M849">
        <v>116.6824951171875</v>
      </c>
      <c r="N849">
        <v>0.90568092747738504</v>
      </c>
      <c r="O849">
        <v>0.9329846751933194</v>
      </c>
      <c r="P849">
        <v>0.84498642595127238</v>
      </c>
      <c r="Q849">
        <v>0.89908948396381572</v>
      </c>
      <c r="R849">
        <v>0.96533690096206171</v>
      </c>
      <c r="S849">
        <v>0.86792425613720914</v>
      </c>
      <c r="T849">
        <v>0.84498642595127238</v>
      </c>
      <c r="U849">
        <v>0.86792425613720914</v>
      </c>
      <c r="V849">
        <v>406.790663</v>
      </c>
      <c r="W849">
        <v>255.106009</v>
      </c>
      <c r="X849">
        <v>262.000766</v>
      </c>
      <c r="Y849">
        <v>74463.375599999999</v>
      </c>
      <c r="Z849" s="226">
        <v>4.8716890705999996</v>
      </c>
      <c r="AA849" s="226">
        <v>4.5301249514000004</v>
      </c>
      <c r="AB849" s="226" t="s">
        <v>444</v>
      </c>
      <c r="AC849" s="226" t="s">
        <v>445</v>
      </c>
      <c r="AD849" s="226">
        <v>4.8889179760000001</v>
      </c>
    </row>
    <row r="850" spans="1:30" x14ac:dyDescent="0.25">
      <c r="A850">
        <v>245144</v>
      </c>
      <c r="B850">
        <v>20004000</v>
      </c>
      <c r="C850">
        <v>9211013</v>
      </c>
      <c r="D850">
        <v>271024</v>
      </c>
      <c r="E850" t="s">
        <v>482</v>
      </c>
      <c r="F850">
        <v>34203085</v>
      </c>
      <c r="G850">
        <v>1.83</v>
      </c>
      <c r="H850">
        <v>32.409473136026449</v>
      </c>
      <c r="I850">
        <v>-18.278306334046079</v>
      </c>
      <c r="J850">
        <v>4.6376192441985307</v>
      </c>
      <c r="K850">
        <v>-31.525962396385292</v>
      </c>
      <c r="L850">
        <v>30.361364966566466</v>
      </c>
      <c r="M850">
        <v>119.41749572753906</v>
      </c>
      <c r="N850">
        <v>0.90208224246376456</v>
      </c>
      <c r="O850">
        <v>0.9329846751933194</v>
      </c>
      <c r="P850">
        <v>0.84162890798271661</v>
      </c>
      <c r="Q850">
        <v>0.89333158794202294</v>
      </c>
      <c r="R850">
        <v>0.96533690096206171</v>
      </c>
      <c r="S850">
        <v>0.86236594663546995</v>
      </c>
      <c r="T850">
        <v>0.84162890798271661</v>
      </c>
      <c r="U850">
        <v>0.86236594663546995</v>
      </c>
      <c r="V850">
        <v>406.790663</v>
      </c>
      <c r="W850">
        <v>255.106009</v>
      </c>
      <c r="X850">
        <v>262.000766</v>
      </c>
      <c r="Y850">
        <v>74463.375599999999</v>
      </c>
      <c r="Z850" s="226">
        <v>6.0716383144000003</v>
      </c>
      <c r="AA850" s="226">
        <v>5.6247479825999998</v>
      </c>
      <c r="AB850" s="226" t="s">
        <v>444</v>
      </c>
      <c r="AC850" s="226" t="s">
        <v>445</v>
      </c>
      <c r="AD850" s="226">
        <v>5.9944706462999999</v>
      </c>
    </row>
    <row r="851" spans="1:30" x14ac:dyDescent="0.25">
      <c r="A851">
        <v>245145</v>
      </c>
      <c r="B851">
        <v>20004000</v>
      </c>
      <c r="C851">
        <v>9211022</v>
      </c>
      <c r="D851">
        <v>271026</v>
      </c>
      <c r="E851" t="s">
        <v>486</v>
      </c>
      <c r="F851">
        <v>34203085</v>
      </c>
      <c r="G851">
        <v>1.83</v>
      </c>
      <c r="H851">
        <v>44.360859502168552</v>
      </c>
      <c r="I851">
        <v>-25.307265599472579</v>
      </c>
      <c r="J851">
        <v>6.0378814922875712</v>
      </c>
      <c r="K851">
        <v>-42.5262904867229</v>
      </c>
      <c r="L851">
        <v>41.672296886929544</v>
      </c>
      <c r="M851">
        <v>114.66500091552734</v>
      </c>
      <c r="N851">
        <v>0.90833552511114846</v>
      </c>
      <c r="O851">
        <v>0.9329846751933194</v>
      </c>
      <c r="P851">
        <v>0.84746312486237807</v>
      </c>
      <c r="Q851">
        <v>0.90333684017783711</v>
      </c>
      <c r="R851">
        <v>0.96533690096206171</v>
      </c>
      <c r="S851">
        <v>0.87202438582213448</v>
      </c>
      <c r="T851">
        <v>0.84746312486237807</v>
      </c>
      <c r="U851">
        <v>0.87202438582213448</v>
      </c>
      <c r="V851">
        <v>406.790663</v>
      </c>
      <c r="W851">
        <v>255.106009</v>
      </c>
      <c r="X851">
        <v>262.000766</v>
      </c>
      <c r="Y851">
        <v>74463.375599999999</v>
      </c>
      <c r="Z851" s="226">
        <v>4.1879294328999999</v>
      </c>
      <c r="AA851" s="226">
        <v>3.8735064646000001</v>
      </c>
      <c r="AB851" s="226" t="s">
        <v>444</v>
      </c>
      <c r="AC851" s="226" t="s">
        <v>445</v>
      </c>
      <c r="AD851" s="226">
        <v>4.2211463857</v>
      </c>
    </row>
    <row r="852" spans="1:30" x14ac:dyDescent="0.25">
      <c r="A852">
        <v>251437</v>
      </c>
      <c r="B852">
        <v>20005000</v>
      </c>
      <c r="C852">
        <v>9211005</v>
      </c>
      <c r="D852">
        <v>271033</v>
      </c>
      <c r="E852" t="s">
        <v>484</v>
      </c>
      <c r="F852">
        <v>34203085</v>
      </c>
      <c r="G852">
        <v>1.83</v>
      </c>
      <c r="H852">
        <v>80.897514158921041</v>
      </c>
      <c r="I852">
        <v>-36.222264901264822</v>
      </c>
      <c r="J852">
        <v>17.425679713805025</v>
      </c>
      <c r="K852">
        <v>-77.665675411028346</v>
      </c>
      <c r="L852">
        <v>73.745300802134636</v>
      </c>
      <c r="M852">
        <v>124.55000305175781</v>
      </c>
      <c r="N852">
        <v>0.89239285060337603</v>
      </c>
      <c r="O852">
        <v>0.9329846751933194</v>
      </c>
      <c r="P852">
        <v>0.83258885386503123</v>
      </c>
      <c r="Q852">
        <v>0.87858927590506397</v>
      </c>
      <c r="R852">
        <v>0.96533690096206171</v>
      </c>
      <c r="S852">
        <v>0.84813464882069622</v>
      </c>
      <c r="T852">
        <v>0.83258885386503123</v>
      </c>
      <c r="U852">
        <v>0.84813464882069622</v>
      </c>
      <c r="V852">
        <v>406.790663</v>
      </c>
      <c r="W852">
        <v>255.106009</v>
      </c>
      <c r="X852">
        <v>262.000766</v>
      </c>
      <c r="Y852">
        <v>74463.375599999999</v>
      </c>
      <c r="Z852" s="226">
        <v>1.8801620895</v>
      </c>
      <c r="AA852" s="226">
        <v>1.6255246759999999</v>
      </c>
      <c r="AB852" s="226" t="s">
        <v>444</v>
      </c>
      <c r="AC852" s="226" t="s">
        <v>445</v>
      </c>
      <c r="AD852" s="226">
        <v>1.808691437</v>
      </c>
    </row>
    <row r="853" spans="1:30" x14ac:dyDescent="0.25">
      <c r="A853">
        <v>251438</v>
      </c>
      <c r="B853">
        <v>20005000</v>
      </c>
      <c r="C853">
        <v>9211006</v>
      </c>
      <c r="D853">
        <v>271034</v>
      </c>
      <c r="E853" t="s">
        <v>480</v>
      </c>
      <c r="F853">
        <v>34203085</v>
      </c>
      <c r="G853">
        <v>1.83</v>
      </c>
      <c r="H853">
        <v>73.696313271200083</v>
      </c>
      <c r="I853">
        <v>-30.136791472655737</v>
      </c>
      <c r="J853">
        <v>19.792740064502485</v>
      </c>
      <c r="K853">
        <v>-71.230857562014847</v>
      </c>
      <c r="L853">
        <v>66.063238738047147</v>
      </c>
      <c r="M853">
        <v>132.83750915527344</v>
      </c>
      <c r="N853">
        <v>0.87463390895298543</v>
      </c>
      <c r="O853">
        <v>0.9329846751933194</v>
      </c>
      <c r="P853">
        <v>0.81602003345756435</v>
      </c>
      <c r="Q853">
        <v>0.85195086342947812</v>
      </c>
      <c r="R853">
        <v>0.96533690096206171</v>
      </c>
      <c r="S853">
        <v>0.82241960627496513</v>
      </c>
      <c r="T853">
        <v>0.81602003345756435</v>
      </c>
      <c r="U853">
        <v>0.82241960627496513</v>
      </c>
      <c r="V853">
        <v>406.790663</v>
      </c>
      <c r="W853">
        <v>255.106009</v>
      </c>
      <c r="X853">
        <v>262.000766</v>
      </c>
      <c r="Y853">
        <v>74463.375599999999</v>
      </c>
      <c r="Z853" s="226">
        <v>2.1510961008999998</v>
      </c>
      <c r="AA853" s="226">
        <v>1.8247222249999999</v>
      </c>
      <c r="AB853" s="226" t="s">
        <v>444</v>
      </c>
      <c r="AC853" s="226" t="s">
        <v>445</v>
      </c>
      <c r="AD853" s="226">
        <v>2.0014783080999998</v>
      </c>
    </row>
    <row r="854" spans="1:30" x14ac:dyDescent="0.25">
      <c r="A854">
        <v>251439</v>
      </c>
      <c r="B854">
        <v>20005000</v>
      </c>
      <c r="C854">
        <v>9211013</v>
      </c>
      <c r="D854">
        <v>271035</v>
      </c>
      <c r="E854" t="s">
        <v>482</v>
      </c>
      <c r="F854">
        <v>34203085</v>
      </c>
      <c r="G854">
        <v>1.83</v>
      </c>
      <c r="H854">
        <v>47.347745802082343</v>
      </c>
      <c r="I854">
        <v>-20.528292809987967</v>
      </c>
      <c r="J854">
        <v>12.808200848547871</v>
      </c>
      <c r="K854">
        <v>-45.316360350179345</v>
      </c>
      <c r="L854">
        <v>42.424099134800549</v>
      </c>
      <c r="M854">
        <v>119.41749572753906</v>
      </c>
      <c r="N854">
        <v>0.90208224246376456</v>
      </c>
      <c r="O854">
        <v>0.9329846751933194</v>
      </c>
      <c r="P854">
        <v>0.84162890798271661</v>
      </c>
      <c r="Q854">
        <v>0.89333158794202294</v>
      </c>
      <c r="R854">
        <v>0.96533690096206171</v>
      </c>
      <c r="S854">
        <v>0.86236594663546995</v>
      </c>
      <c r="T854">
        <v>0.84162890798271661</v>
      </c>
      <c r="U854">
        <v>0.86236594663546995</v>
      </c>
      <c r="V854">
        <v>406.790663</v>
      </c>
      <c r="W854">
        <v>255.106009</v>
      </c>
      <c r="X854">
        <v>262.000766</v>
      </c>
      <c r="Y854">
        <v>74463.375599999999</v>
      </c>
      <c r="Z854" s="226">
        <v>4.0609110423999999</v>
      </c>
      <c r="AA854" s="226">
        <v>3.5346317578000002</v>
      </c>
      <c r="AB854" s="226" t="s">
        <v>444</v>
      </c>
      <c r="AC854" s="226" t="s">
        <v>445</v>
      </c>
      <c r="AD854" s="226">
        <v>3.8659560669999999</v>
      </c>
    </row>
    <row r="855" spans="1:30" x14ac:dyDescent="0.25">
      <c r="A855">
        <v>257731</v>
      </c>
      <c r="B855">
        <v>20006000</v>
      </c>
      <c r="C855">
        <v>9211013</v>
      </c>
      <c r="D855">
        <v>271042</v>
      </c>
      <c r="E855" t="s">
        <v>482</v>
      </c>
      <c r="F855">
        <v>34203085</v>
      </c>
      <c r="G855">
        <v>1.83</v>
      </c>
      <c r="H855">
        <v>34.716555932593678</v>
      </c>
      <c r="I855">
        <v>-18.248100956327946</v>
      </c>
      <c r="J855">
        <v>6.090108945213828</v>
      </c>
      <c r="K855">
        <v>-33.887316361117158</v>
      </c>
      <c r="L855">
        <v>32.11045616610992</v>
      </c>
      <c r="M855">
        <v>119.41749572753906</v>
      </c>
      <c r="N855">
        <v>0.90208224246376456</v>
      </c>
      <c r="O855">
        <v>0.9329846751933194</v>
      </c>
      <c r="P855">
        <v>0.84162890798271661</v>
      </c>
      <c r="Q855">
        <v>0.89333158794202294</v>
      </c>
      <c r="R855">
        <v>0.96533690096206171</v>
      </c>
      <c r="S855">
        <v>0.86236594663546995</v>
      </c>
      <c r="T855">
        <v>0.84162890798271661</v>
      </c>
      <c r="U855">
        <v>0.86236594663546995</v>
      </c>
      <c r="V855">
        <v>406.790663</v>
      </c>
      <c r="W855">
        <v>255.106009</v>
      </c>
      <c r="X855">
        <v>262.000766</v>
      </c>
      <c r="Y855">
        <v>74463.375599999999</v>
      </c>
      <c r="Z855" s="226">
        <v>5.6864385439999996</v>
      </c>
      <c r="AA855" s="226">
        <v>5.1845014866000003</v>
      </c>
      <c r="AB855" s="226" t="s">
        <v>444</v>
      </c>
      <c r="AC855" s="226" t="s">
        <v>445</v>
      </c>
      <c r="AD855" s="226">
        <v>5.5070782304000003</v>
      </c>
    </row>
    <row r="856" spans="1:30" x14ac:dyDescent="0.25">
      <c r="A856">
        <v>257732</v>
      </c>
      <c r="B856">
        <v>20006000</v>
      </c>
      <c r="C856">
        <v>9211005</v>
      </c>
      <c r="D856">
        <v>271040</v>
      </c>
      <c r="E856" t="s">
        <v>484</v>
      </c>
      <c r="F856">
        <v>34203085</v>
      </c>
      <c r="G856">
        <v>1.83</v>
      </c>
      <c r="H856">
        <v>68.273486356863813</v>
      </c>
      <c r="I856">
        <v>-33.969766568822436</v>
      </c>
      <c r="J856">
        <v>10.700428378608024</v>
      </c>
      <c r="K856">
        <v>-66.20894209971749</v>
      </c>
      <c r="L856">
        <v>63.602181210069467</v>
      </c>
      <c r="M856">
        <v>124.55000305175781</v>
      </c>
      <c r="N856">
        <v>0.89239285060337603</v>
      </c>
      <c r="O856">
        <v>0.9329846751933194</v>
      </c>
      <c r="P856">
        <v>0.83258885386503123</v>
      </c>
      <c r="Q856">
        <v>0.87858927590506397</v>
      </c>
      <c r="R856">
        <v>0.96533690096206171</v>
      </c>
      <c r="S856">
        <v>0.84813464882069622</v>
      </c>
      <c r="T856">
        <v>0.83258885386503123</v>
      </c>
      <c r="U856">
        <v>0.84813464882069622</v>
      </c>
      <c r="V856">
        <v>406.790663</v>
      </c>
      <c r="W856">
        <v>255.106009</v>
      </c>
      <c r="X856">
        <v>262.000766</v>
      </c>
      <c r="Y856">
        <v>74463.375599999999</v>
      </c>
      <c r="Z856" s="226">
        <v>2.3394832631</v>
      </c>
      <c r="AA856" s="226">
        <v>2.1109941937999999</v>
      </c>
      <c r="AB856" s="226" t="s">
        <v>444</v>
      </c>
      <c r="AC856" s="226" t="s">
        <v>445</v>
      </c>
      <c r="AD856" s="226">
        <v>2.2947047719000002</v>
      </c>
    </row>
    <row r="857" spans="1:30" x14ac:dyDescent="0.25">
      <c r="A857">
        <v>257733</v>
      </c>
      <c r="B857">
        <v>20006000</v>
      </c>
      <c r="C857">
        <v>9211006</v>
      </c>
      <c r="D857">
        <v>271041</v>
      </c>
      <c r="E857" t="s">
        <v>480</v>
      </c>
      <c r="F857">
        <v>34203085</v>
      </c>
      <c r="G857">
        <v>1.83</v>
      </c>
      <c r="H857">
        <v>61.076544308101106</v>
      </c>
      <c r="I857">
        <v>-27.88603827777289</v>
      </c>
      <c r="J857">
        <v>13.063230932614236</v>
      </c>
      <c r="K857">
        <v>-59.772378070877473</v>
      </c>
      <c r="L857">
        <v>55.705937964738389</v>
      </c>
      <c r="M857">
        <v>132.83750915527344</v>
      </c>
      <c r="N857">
        <v>0.87463390895298543</v>
      </c>
      <c r="O857">
        <v>0.9329846751933194</v>
      </c>
      <c r="P857">
        <v>0.81602003345756435</v>
      </c>
      <c r="Q857">
        <v>0.85195086342947812</v>
      </c>
      <c r="R857">
        <v>0.96533690096206171</v>
      </c>
      <c r="S857">
        <v>0.82241960627496513</v>
      </c>
      <c r="T857">
        <v>0.81602003345756435</v>
      </c>
      <c r="U857">
        <v>0.82241960627496513</v>
      </c>
      <c r="V857">
        <v>406.790663</v>
      </c>
      <c r="W857">
        <v>255.106009</v>
      </c>
      <c r="X857">
        <v>262.000766</v>
      </c>
      <c r="Y857">
        <v>74463.375599999999</v>
      </c>
      <c r="Z857" s="226">
        <v>2.7369735006</v>
      </c>
      <c r="AA857" s="226">
        <v>2.4083724997</v>
      </c>
      <c r="AB857" s="226" t="s">
        <v>444</v>
      </c>
      <c r="AC857" s="226" t="s">
        <v>445</v>
      </c>
      <c r="AD857" s="226">
        <v>2.5768674550999999</v>
      </c>
    </row>
    <row r="858" spans="1:30" x14ac:dyDescent="0.25">
      <c r="A858">
        <v>264025</v>
      </c>
      <c r="B858">
        <v>20007000</v>
      </c>
      <c r="C858">
        <v>9211013</v>
      </c>
      <c r="D858">
        <v>271047</v>
      </c>
      <c r="E858" t="s">
        <v>482</v>
      </c>
      <c r="F858">
        <v>34203085</v>
      </c>
      <c r="G858">
        <v>1.83</v>
      </c>
      <c r="H858">
        <v>41.253453372361342</v>
      </c>
      <c r="I858">
        <v>-20.764755883885062</v>
      </c>
      <c r="J858">
        <v>8.6563293835167343</v>
      </c>
      <c r="K858">
        <v>-39.688208872719599</v>
      </c>
      <c r="L858">
        <v>37.683465226240592</v>
      </c>
      <c r="M858">
        <v>119.41749572753906</v>
      </c>
      <c r="N858">
        <v>0.90208224246376456</v>
      </c>
      <c r="O858">
        <v>0.9329846751933194</v>
      </c>
      <c r="P858">
        <v>0.84162890798271661</v>
      </c>
      <c r="Q858">
        <v>0.89333158794202294</v>
      </c>
      <c r="R858">
        <v>0.96533690096206171</v>
      </c>
      <c r="S858">
        <v>0.86236594663546995</v>
      </c>
      <c r="T858">
        <v>0.84162890798271661</v>
      </c>
      <c r="U858">
        <v>0.86236594663546995</v>
      </c>
      <c r="V858">
        <v>406.790663</v>
      </c>
      <c r="W858">
        <v>255.106009</v>
      </c>
      <c r="X858">
        <v>262.000766</v>
      </c>
      <c r="Y858">
        <v>74463.375599999999</v>
      </c>
      <c r="Z858" s="226">
        <v>4.6975809015000003</v>
      </c>
      <c r="AA858" s="226">
        <v>4.2045240876000003</v>
      </c>
      <c r="AB858" s="226" t="s">
        <v>444</v>
      </c>
      <c r="AC858" s="226" t="s">
        <v>445</v>
      </c>
      <c r="AD858" s="226">
        <v>4.5559931990000004</v>
      </c>
    </row>
    <row r="859" spans="1:30" x14ac:dyDescent="0.25">
      <c r="A859">
        <v>264026</v>
      </c>
      <c r="B859">
        <v>20007000</v>
      </c>
      <c r="C859">
        <v>9211022</v>
      </c>
      <c r="D859">
        <v>271049</v>
      </c>
      <c r="E859" t="s">
        <v>486</v>
      </c>
      <c r="F859">
        <v>34203085</v>
      </c>
      <c r="G859">
        <v>1.83</v>
      </c>
      <c r="H859">
        <v>53.229148038889001</v>
      </c>
      <c r="I859">
        <v>-27.769966658791663</v>
      </c>
      <c r="J859">
        <v>10.032283331220219</v>
      </c>
      <c r="K859">
        <v>-50.71228545357711</v>
      </c>
      <c r="L859">
        <v>48.991318804404202</v>
      </c>
      <c r="M859">
        <v>114.66500091552734</v>
      </c>
      <c r="N859">
        <v>0.90833552511114846</v>
      </c>
      <c r="O859">
        <v>0.9329846751933194</v>
      </c>
      <c r="P859">
        <v>0.84746312486237807</v>
      </c>
      <c r="Q859">
        <v>0.90333684017783711</v>
      </c>
      <c r="R859">
        <v>0.96533690096206171</v>
      </c>
      <c r="S859">
        <v>0.87202438582213448</v>
      </c>
      <c r="T859">
        <v>0.84746312486237807</v>
      </c>
      <c r="U859">
        <v>0.87202438582213448</v>
      </c>
      <c r="V859">
        <v>406.790663</v>
      </c>
      <c r="W859">
        <v>255.106009</v>
      </c>
      <c r="X859">
        <v>262.000766</v>
      </c>
      <c r="Y859">
        <v>74463.375599999999</v>
      </c>
      <c r="Z859" s="226">
        <v>3.4128825439999999</v>
      </c>
      <c r="AA859" s="226">
        <v>3.0615516783999999</v>
      </c>
      <c r="AB859" s="226" t="s">
        <v>444</v>
      </c>
      <c r="AC859" s="226" t="s">
        <v>445</v>
      </c>
      <c r="AD859" s="226">
        <v>3.3783470983999999</v>
      </c>
    </row>
    <row r="860" spans="1:30" x14ac:dyDescent="0.25">
      <c r="A860">
        <v>264027</v>
      </c>
      <c r="B860">
        <v>20007000</v>
      </c>
      <c r="C860">
        <v>9211016</v>
      </c>
      <c r="D860">
        <v>271048</v>
      </c>
      <c r="E860" t="s">
        <v>482</v>
      </c>
      <c r="F860">
        <v>34203085</v>
      </c>
      <c r="G860">
        <v>1.83</v>
      </c>
      <c r="H860">
        <v>47.849024292528902</v>
      </c>
      <c r="I860">
        <v>-25.197392308367434</v>
      </c>
      <c r="J860">
        <v>9.0616894411589435</v>
      </c>
      <c r="K860">
        <v>-45.781905068516465</v>
      </c>
      <c r="L860">
        <v>44.027713241006737</v>
      </c>
      <c r="M860">
        <v>116.6824951171875</v>
      </c>
      <c r="N860">
        <v>0.90568092747738504</v>
      </c>
      <c r="O860">
        <v>0.9329846751933194</v>
      </c>
      <c r="P860">
        <v>0.84498642595127238</v>
      </c>
      <c r="Q860">
        <v>0.89908948396381572</v>
      </c>
      <c r="R860">
        <v>0.96533690096206171</v>
      </c>
      <c r="S860">
        <v>0.86792425613720914</v>
      </c>
      <c r="T860">
        <v>0.84498642595127238</v>
      </c>
      <c r="U860">
        <v>0.86792425613720914</v>
      </c>
      <c r="V860">
        <v>406.790663</v>
      </c>
      <c r="W860">
        <v>255.106009</v>
      </c>
      <c r="X860">
        <v>262.000766</v>
      </c>
      <c r="Y860">
        <v>74463.375599999999</v>
      </c>
      <c r="Z860" s="226">
        <v>3.8960324967000002</v>
      </c>
      <c r="AA860" s="226">
        <v>3.5050263401000001</v>
      </c>
      <c r="AB860" s="226" t="s">
        <v>444</v>
      </c>
      <c r="AC860" s="226" t="s">
        <v>445</v>
      </c>
      <c r="AD860" s="226">
        <v>3.8356897889999999</v>
      </c>
    </row>
    <row r="861" spans="1:30" x14ac:dyDescent="0.25">
      <c r="A861">
        <v>270319</v>
      </c>
      <c r="B861">
        <v>20008000</v>
      </c>
      <c r="C861">
        <v>9211022</v>
      </c>
      <c r="D861">
        <v>271058</v>
      </c>
      <c r="E861" t="s">
        <v>486</v>
      </c>
      <c r="F861">
        <v>34203085</v>
      </c>
      <c r="G861">
        <v>1.83</v>
      </c>
      <c r="H861">
        <v>49.008485601880075</v>
      </c>
      <c r="I861">
        <v>-28.695771036942723</v>
      </c>
      <c r="J861">
        <v>6.3221341421211079</v>
      </c>
      <c r="K861">
        <v>-47.232808091607623</v>
      </c>
      <c r="L861">
        <v>46.175550958515885</v>
      </c>
      <c r="M861">
        <v>114.66500091552734</v>
      </c>
      <c r="N861">
        <v>0.90833552511114846</v>
      </c>
      <c r="O861">
        <v>0.9329846751933194</v>
      </c>
      <c r="P861">
        <v>0.84746312486237807</v>
      </c>
      <c r="Q861">
        <v>0.90333684017783711</v>
      </c>
      <c r="R861">
        <v>0.96533690096206171</v>
      </c>
      <c r="S861">
        <v>0.87202438582213448</v>
      </c>
      <c r="T861">
        <v>0.84746312486237807</v>
      </c>
      <c r="U861">
        <v>0.87202438582213448</v>
      </c>
      <c r="V861">
        <v>406.790663</v>
      </c>
      <c r="W861">
        <v>255.106009</v>
      </c>
      <c r="X861">
        <v>262.000766</v>
      </c>
      <c r="Y861">
        <v>74463.375599999999</v>
      </c>
      <c r="Z861" s="226">
        <v>3.6819784728</v>
      </c>
      <c r="AA861" s="226">
        <v>3.41133679</v>
      </c>
      <c r="AB861" s="226" t="s">
        <v>444</v>
      </c>
      <c r="AC861" s="226" t="s">
        <v>445</v>
      </c>
      <c r="AD861" s="226">
        <v>3.7008847629999999</v>
      </c>
    </row>
    <row r="862" spans="1:30" x14ac:dyDescent="0.25">
      <c r="A862">
        <v>270320</v>
      </c>
      <c r="B862">
        <v>20008000</v>
      </c>
      <c r="C862">
        <v>9211016</v>
      </c>
      <c r="D862">
        <v>271057</v>
      </c>
      <c r="E862" t="s">
        <v>482</v>
      </c>
      <c r="F862">
        <v>34203085</v>
      </c>
      <c r="G862">
        <v>1.83</v>
      </c>
      <c r="H862">
        <v>43.627906964566762</v>
      </c>
      <c r="I862">
        <v>-26.117194097716549</v>
      </c>
      <c r="J862">
        <v>5.351995664146548</v>
      </c>
      <c r="K862">
        <v>-42.308429774215426</v>
      </c>
      <c r="L862">
        <v>41.21895856378891</v>
      </c>
      <c r="M862">
        <v>116.6824951171875</v>
      </c>
      <c r="N862">
        <v>0.90568092747738504</v>
      </c>
      <c r="O862">
        <v>0.9329846751933194</v>
      </c>
      <c r="P862">
        <v>0.84498642595127238</v>
      </c>
      <c r="Q862">
        <v>0.89908948396381572</v>
      </c>
      <c r="R862">
        <v>0.96533690096206171</v>
      </c>
      <c r="S862">
        <v>0.86792425613720914</v>
      </c>
      <c r="T862">
        <v>0.84498642595127238</v>
      </c>
      <c r="U862">
        <v>0.86792425613720914</v>
      </c>
      <c r="V862">
        <v>406.790663</v>
      </c>
      <c r="W862">
        <v>255.106009</v>
      </c>
      <c r="X862">
        <v>262.000766</v>
      </c>
      <c r="Y862">
        <v>74463.375599999999</v>
      </c>
      <c r="Z862" s="226">
        <v>4.2296594162999996</v>
      </c>
      <c r="AA862" s="226">
        <v>3.9408997539000001</v>
      </c>
      <c r="AB862" s="226" t="s">
        <v>444</v>
      </c>
      <c r="AC862" s="226" t="s">
        <v>445</v>
      </c>
      <c r="AD862" s="226">
        <v>4.2326945726999998</v>
      </c>
    </row>
    <row r="863" spans="1:30" x14ac:dyDescent="0.25">
      <c r="A863">
        <v>270321</v>
      </c>
      <c r="B863">
        <v>20008000</v>
      </c>
      <c r="C863">
        <v>9211013</v>
      </c>
      <c r="D863">
        <v>271056</v>
      </c>
      <c r="E863" t="s">
        <v>482</v>
      </c>
      <c r="F863">
        <v>34203085</v>
      </c>
      <c r="G863">
        <v>1.83</v>
      </c>
      <c r="H863">
        <v>37.06308679118483</v>
      </c>
      <c r="I863">
        <v>-21.641728097522851</v>
      </c>
      <c r="J863">
        <v>4.915886568353077</v>
      </c>
      <c r="K863">
        <v>-36.257564862764255</v>
      </c>
      <c r="L863">
        <v>34.87230507528173</v>
      </c>
      <c r="M863">
        <v>119.41749572753906</v>
      </c>
      <c r="N863">
        <v>0.90208224246376456</v>
      </c>
      <c r="O863">
        <v>0.9329846751933194</v>
      </c>
      <c r="P863">
        <v>0.84162890798271661</v>
      </c>
      <c r="Q863">
        <v>0.89333158794202294</v>
      </c>
      <c r="R863">
        <v>0.96533690096206171</v>
      </c>
      <c r="S863">
        <v>0.86236594663546995</v>
      </c>
      <c r="T863">
        <v>0.84162890798271661</v>
      </c>
      <c r="U863">
        <v>0.86236594663546995</v>
      </c>
      <c r="V863">
        <v>406.790663</v>
      </c>
      <c r="W863">
        <v>255.106009</v>
      </c>
      <c r="X863">
        <v>262.000766</v>
      </c>
      <c r="Y863">
        <v>74463.375599999999</v>
      </c>
      <c r="Z863" s="226">
        <v>5.1568798309000003</v>
      </c>
      <c r="AA863" s="226">
        <v>4.7929495452999999</v>
      </c>
      <c r="AB863" s="226" t="s">
        <v>444</v>
      </c>
      <c r="AC863" s="226" t="s">
        <v>445</v>
      </c>
      <c r="AD863" s="226">
        <v>5.0816941074999997</v>
      </c>
    </row>
    <row r="864" spans="1:30" x14ac:dyDescent="0.25">
      <c r="A864">
        <v>277697</v>
      </c>
      <c r="B864">
        <v>20009000</v>
      </c>
      <c r="C864">
        <v>9211013</v>
      </c>
      <c r="D864">
        <v>271068</v>
      </c>
      <c r="E864" t="s">
        <v>482</v>
      </c>
      <c r="F864">
        <v>34203085</v>
      </c>
      <c r="G864">
        <v>1.83</v>
      </c>
      <c r="H864">
        <v>37.702504513805657</v>
      </c>
      <c r="I864">
        <v>-18.913428153541069</v>
      </c>
      <c r="J864">
        <v>6.5944144915190002</v>
      </c>
      <c r="K864">
        <v>-35.711312872709314</v>
      </c>
      <c r="L864">
        <v>34.877098186284101</v>
      </c>
      <c r="M864">
        <v>119.41749572753906</v>
      </c>
      <c r="N864">
        <v>0.90208224246376456</v>
      </c>
      <c r="O864">
        <v>0.9329846751933194</v>
      </c>
      <c r="P864">
        <v>0.84162890798271661</v>
      </c>
      <c r="Q864">
        <v>0.89333158794202294</v>
      </c>
      <c r="R864">
        <v>0.96533690096206171</v>
      </c>
      <c r="S864">
        <v>0.86236594663546995</v>
      </c>
      <c r="T864">
        <v>0.84162890798271661</v>
      </c>
      <c r="U864">
        <v>0.86236594663546995</v>
      </c>
      <c r="V864">
        <v>406.790663</v>
      </c>
      <c r="W864">
        <v>255.106009</v>
      </c>
      <c r="X864">
        <v>262.000766</v>
      </c>
      <c r="Y864">
        <v>74463.375599999999</v>
      </c>
      <c r="Z864" s="226">
        <v>5.1560336995</v>
      </c>
      <c r="AA864" s="226">
        <v>4.6947036952000003</v>
      </c>
      <c r="AB864" s="226" t="s">
        <v>444</v>
      </c>
      <c r="AC864" s="226" t="s">
        <v>445</v>
      </c>
      <c r="AD864" s="226">
        <v>5.1747217014000002</v>
      </c>
    </row>
    <row r="865" spans="1:30" x14ac:dyDescent="0.25">
      <c r="A865">
        <v>277698</v>
      </c>
      <c r="B865">
        <v>20009000</v>
      </c>
      <c r="C865">
        <v>9211006</v>
      </c>
      <c r="D865">
        <v>271067</v>
      </c>
      <c r="E865" t="s">
        <v>480</v>
      </c>
      <c r="F865">
        <v>34203085</v>
      </c>
      <c r="G865">
        <v>1.83</v>
      </c>
      <c r="H865">
        <v>64.045045244298876</v>
      </c>
      <c r="I865">
        <v>-28.517870109660564</v>
      </c>
      <c r="J865">
        <v>13.584984123933612</v>
      </c>
      <c r="K865">
        <v>-61.629869947795079</v>
      </c>
      <c r="L865">
        <v>58.448861932247667</v>
      </c>
      <c r="M865">
        <v>132.83750915527344</v>
      </c>
      <c r="N865">
        <v>0.87463390895298543</v>
      </c>
      <c r="O865">
        <v>0.9329846751933194</v>
      </c>
      <c r="P865">
        <v>0.81602003345756435</v>
      </c>
      <c r="Q865">
        <v>0.85195086342947812</v>
      </c>
      <c r="R865">
        <v>0.96533690096206171</v>
      </c>
      <c r="S865">
        <v>0.82241960627496513</v>
      </c>
      <c r="T865">
        <v>0.81602003345756435</v>
      </c>
      <c r="U865">
        <v>0.82241960627496513</v>
      </c>
      <c r="V865">
        <v>406.790663</v>
      </c>
      <c r="W865">
        <v>255.106009</v>
      </c>
      <c r="X865">
        <v>262.000766</v>
      </c>
      <c r="Y865">
        <v>74463.375599999999</v>
      </c>
      <c r="Z865" s="226">
        <v>2.5616025209000002</v>
      </c>
      <c r="AA865" s="226">
        <v>2.2503937378000001</v>
      </c>
      <c r="AB865" s="226" t="s">
        <v>444</v>
      </c>
      <c r="AC865" s="226" t="s">
        <v>445</v>
      </c>
      <c r="AD865" s="226">
        <v>2.4690625505999999</v>
      </c>
    </row>
    <row r="866" spans="1:30" x14ac:dyDescent="0.25">
      <c r="A866">
        <v>277699</v>
      </c>
      <c r="B866">
        <v>20009000</v>
      </c>
      <c r="C866">
        <v>9211005</v>
      </c>
      <c r="D866">
        <v>271066</v>
      </c>
      <c r="E866" t="s">
        <v>484</v>
      </c>
      <c r="F866">
        <v>34203085</v>
      </c>
      <c r="G866">
        <v>1.83</v>
      </c>
      <c r="H866">
        <v>71.246267536795145</v>
      </c>
      <c r="I866">
        <v>-34.604927638434987</v>
      </c>
      <c r="J866">
        <v>11.217901847327331</v>
      </c>
      <c r="K866">
        <v>-68.063104217776726</v>
      </c>
      <c r="L866">
        <v>66.353116704679024</v>
      </c>
      <c r="M866">
        <v>124.55000305175781</v>
      </c>
      <c r="N866">
        <v>0.89239285060337603</v>
      </c>
      <c r="O866">
        <v>0.9329846751933194</v>
      </c>
      <c r="P866">
        <v>0.83258885386503123</v>
      </c>
      <c r="Q866">
        <v>0.87858927590506397</v>
      </c>
      <c r="R866">
        <v>0.96533690096206171</v>
      </c>
      <c r="S866">
        <v>0.84813464882069622</v>
      </c>
      <c r="T866">
        <v>0.83258885386503123</v>
      </c>
      <c r="U866">
        <v>0.84813464882069622</v>
      </c>
      <c r="V866">
        <v>406.790663</v>
      </c>
      <c r="W866">
        <v>255.106009</v>
      </c>
      <c r="X866">
        <v>262.000766</v>
      </c>
      <c r="Y866">
        <v>74463.375599999999</v>
      </c>
      <c r="Z866" s="226">
        <v>2.2010315445000002</v>
      </c>
      <c r="AA866" s="226">
        <v>1.9811866220000001</v>
      </c>
      <c r="AB866" s="226" t="s">
        <v>444</v>
      </c>
      <c r="AC866" s="226" t="s">
        <v>445</v>
      </c>
      <c r="AD866" s="226">
        <v>2.2049510522000002</v>
      </c>
    </row>
    <row r="867" spans="1:30" x14ac:dyDescent="0.25">
      <c r="A867">
        <v>277700</v>
      </c>
      <c r="B867">
        <v>20009000</v>
      </c>
      <c r="C867">
        <v>9211004</v>
      </c>
      <c r="D867">
        <v>271065</v>
      </c>
      <c r="E867" t="s">
        <v>489</v>
      </c>
      <c r="F867">
        <v>34203085</v>
      </c>
      <c r="G867">
        <v>1.83</v>
      </c>
      <c r="H867">
        <v>68.684658465613026</v>
      </c>
      <c r="I867">
        <v>-16.796960875199762</v>
      </c>
      <c r="J867">
        <v>26.837442301429945</v>
      </c>
      <c r="K867">
        <v>-65.355439257630266</v>
      </c>
      <c r="L867">
        <v>59.958785459180191</v>
      </c>
      <c r="M867">
        <v>98.912498474121094</v>
      </c>
      <c r="N867">
        <v>0.93014583587646482</v>
      </c>
      <c r="O867">
        <v>0.9329846751933194</v>
      </c>
      <c r="P867">
        <v>0.86781181056762213</v>
      </c>
      <c r="Q867">
        <v>0.93514583587646494</v>
      </c>
      <c r="R867">
        <v>0.96533690096206171</v>
      </c>
      <c r="S867">
        <v>0.9027307831525635</v>
      </c>
      <c r="T867">
        <v>0.86781181056762213</v>
      </c>
      <c r="U867">
        <v>0.9027307831525635</v>
      </c>
      <c r="V867">
        <v>406.790663</v>
      </c>
      <c r="W867">
        <v>255.106009</v>
      </c>
      <c r="X867">
        <v>262.000766</v>
      </c>
      <c r="Y867">
        <v>74463.375599999999</v>
      </c>
      <c r="Z867" s="226">
        <v>2.6922697125999999</v>
      </c>
      <c r="AA867" s="226">
        <v>2.2231944149</v>
      </c>
      <c r="AB867" s="226" t="s">
        <v>444</v>
      </c>
      <c r="AC867" s="226" t="s">
        <v>445</v>
      </c>
      <c r="AD867" s="226">
        <v>2.4789355207999999</v>
      </c>
    </row>
    <row r="868" spans="1:30" x14ac:dyDescent="0.25">
      <c r="A868">
        <v>286089</v>
      </c>
      <c r="B868">
        <v>20010000</v>
      </c>
      <c r="C868">
        <v>9211013</v>
      </c>
      <c r="D868">
        <v>271078</v>
      </c>
      <c r="E868" t="s">
        <v>482</v>
      </c>
      <c r="F868">
        <v>34203085</v>
      </c>
      <c r="G868">
        <v>1.83</v>
      </c>
      <c r="H868">
        <v>31.785025887270923</v>
      </c>
      <c r="I868">
        <v>-25.146237724675085</v>
      </c>
      <c r="J868">
        <v>-4.3261215946143654</v>
      </c>
      <c r="K868">
        <v>-29.403546060876895</v>
      </c>
      <c r="L868">
        <v>34.154530085036136</v>
      </c>
      <c r="M868">
        <v>119.41749572753906</v>
      </c>
      <c r="N868">
        <v>0.90208224246376456</v>
      </c>
      <c r="O868">
        <v>0.9329846751933194</v>
      </c>
      <c r="P868">
        <v>0.84162890798271661</v>
      </c>
      <c r="Q868">
        <v>0.89333158794202294</v>
      </c>
      <c r="R868">
        <v>0.96533690096206171</v>
      </c>
      <c r="S868">
        <v>0.86236594663546995</v>
      </c>
      <c r="T868">
        <v>0.84162890798271661</v>
      </c>
      <c r="U868">
        <v>0.86236594663546995</v>
      </c>
      <c r="V868">
        <v>406.790663</v>
      </c>
      <c r="W868">
        <v>255.106009</v>
      </c>
      <c r="X868">
        <v>262.000766</v>
      </c>
      <c r="Y868">
        <v>74463.375599999999</v>
      </c>
      <c r="Z868" s="226">
        <v>5.2862698225000004</v>
      </c>
      <c r="AA868" s="226">
        <v>5.7548974958999999</v>
      </c>
      <c r="AB868" s="226" t="s">
        <v>444</v>
      </c>
      <c r="AC868" s="226">
        <v>49.971155977999999</v>
      </c>
      <c r="AD868" s="226">
        <v>6.4993478039000001</v>
      </c>
    </row>
    <row r="869" spans="1:30" x14ac:dyDescent="0.25">
      <c r="A869">
        <v>286090</v>
      </c>
      <c r="B869">
        <v>20010000</v>
      </c>
      <c r="C869">
        <v>9211006</v>
      </c>
      <c r="D869">
        <v>271077</v>
      </c>
      <c r="E869" t="s">
        <v>480</v>
      </c>
      <c r="F869">
        <v>34203085</v>
      </c>
      <c r="G869">
        <v>1.83</v>
      </c>
      <c r="H869">
        <v>58.144008570338215</v>
      </c>
      <c r="I869">
        <v>-34.930246394530386</v>
      </c>
      <c r="J869">
        <v>2.6480060852261751</v>
      </c>
      <c r="K869">
        <v>-55.142536422226847</v>
      </c>
      <c r="L869">
        <v>56.86645211874341</v>
      </c>
      <c r="M869">
        <v>132.83750915527344</v>
      </c>
      <c r="N869">
        <v>0.87463390895298543</v>
      </c>
      <c r="O869">
        <v>0.9329846751933194</v>
      </c>
      <c r="P869">
        <v>0.81602003345756435</v>
      </c>
      <c r="Q869">
        <v>0.85195086342947812</v>
      </c>
      <c r="R869">
        <v>0.96533690096206171</v>
      </c>
      <c r="S869">
        <v>0.82241960627496513</v>
      </c>
      <c r="T869">
        <v>0.81602003345756435</v>
      </c>
      <c r="U869">
        <v>0.82241960627496513</v>
      </c>
      <c r="V869">
        <v>406.790663</v>
      </c>
      <c r="W869">
        <v>255.106009</v>
      </c>
      <c r="X869">
        <v>262.000766</v>
      </c>
      <c r="Y869">
        <v>74463.375599999999</v>
      </c>
      <c r="Z869" s="226">
        <v>2.6607104231999998</v>
      </c>
      <c r="AA869" s="226">
        <v>2.5802762678</v>
      </c>
      <c r="AB869" s="226" t="s">
        <v>444</v>
      </c>
      <c r="AC869" s="226" t="s">
        <v>445</v>
      </c>
      <c r="AD869" s="226">
        <v>2.8771860656000001</v>
      </c>
    </row>
    <row r="870" spans="1:30" x14ac:dyDescent="0.25">
      <c r="A870">
        <v>286091</v>
      </c>
      <c r="B870">
        <v>20010000</v>
      </c>
      <c r="C870">
        <v>9211005</v>
      </c>
      <c r="D870">
        <v>271076</v>
      </c>
      <c r="E870" t="s">
        <v>484</v>
      </c>
      <c r="F870">
        <v>34203085</v>
      </c>
      <c r="G870">
        <v>1.83</v>
      </c>
      <c r="H870">
        <v>65.338932539761757</v>
      </c>
      <c r="I870">
        <v>-41.012750799288646</v>
      </c>
      <c r="J870">
        <v>0.28722265282611775</v>
      </c>
      <c r="K870">
        <v>-61.580323295091162</v>
      </c>
      <c r="L870">
        <v>65.197223149449357</v>
      </c>
      <c r="M870">
        <v>124.55000305175781</v>
      </c>
      <c r="N870">
        <v>0.89239285060337603</v>
      </c>
      <c r="O870">
        <v>0.9329846751933194</v>
      </c>
      <c r="P870">
        <v>0.83258885386503123</v>
      </c>
      <c r="Q870">
        <v>0.87858927590506397</v>
      </c>
      <c r="R870">
        <v>0.96533690096206171</v>
      </c>
      <c r="S870">
        <v>0.84813464882069622</v>
      </c>
      <c r="T870">
        <v>0.83258885386503123</v>
      </c>
      <c r="U870">
        <v>0.84813464882069622</v>
      </c>
      <c r="V870">
        <v>406.790663</v>
      </c>
      <c r="W870">
        <v>255.106009</v>
      </c>
      <c r="X870">
        <v>262.000766</v>
      </c>
      <c r="Y870">
        <v>74463.375599999999</v>
      </c>
      <c r="Z870" s="226">
        <v>2.2577832212</v>
      </c>
      <c r="AA870" s="226">
        <v>2.2507176256000001</v>
      </c>
      <c r="AB870" s="226" t="s">
        <v>444</v>
      </c>
      <c r="AC870" s="226" t="s">
        <v>445</v>
      </c>
      <c r="AD870" s="226">
        <v>2.5423477144</v>
      </c>
    </row>
    <row r="871" spans="1:30" x14ac:dyDescent="0.25">
      <c r="A871">
        <v>286092</v>
      </c>
      <c r="B871">
        <v>20010000</v>
      </c>
      <c r="C871">
        <v>9211004</v>
      </c>
      <c r="D871">
        <v>271075</v>
      </c>
      <c r="E871" t="s">
        <v>489</v>
      </c>
      <c r="F871">
        <v>34203085</v>
      </c>
      <c r="G871">
        <v>1.83</v>
      </c>
      <c r="H871">
        <v>62.76035224989014</v>
      </c>
      <c r="I871">
        <v>-23.240510397338682</v>
      </c>
      <c r="J871">
        <v>15.923733804484726</v>
      </c>
      <c r="K871">
        <v>-58.836932494792933</v>
      </c>
      <c r="L871">
        <v>56.513568345278152</v>
      </c>
      <c r="M871">
        <v>98.912498474121094</v>
      </c>
      <c r="N871">
        <v>0.93014583587646482</v>
      </c>
      <c r="O871">
        <v>0.9329846751933194</v>
      </c>
      <c r="P871">
        <v>0.86781181056762213</v>
      </c>
      <c r="Q871">
        <v>0.93514583587646494</v>
      </c>
      <c r="R871">
        <v>0.96533690096206171</v>
      </c>
      <c r="S871">
        <v>0.9027307831525635</v>
      </c>
      <c r="T871">
        <v>0.86781181056762213</v>
      </c>
      <c r="U871">
        <v>0.9027307831525635</v>
      </c>
      <c r="V871">
        <v>406.790663</v>
      </c>
      <c r="W871">
        <v>255.106009</v>
      </c>
      <c r="X871">
        <v>262.000766</v>
      </c>
      <c r="Y871">
        <v>74463.375599999999</v>
      </c>
      <c r="Z871" s="226">
        <v>2.9173602735999999</v>
      </c>
      <c r="AA871" s="226">
        <v>2.5274500479999999</v>
      </c>
      <c r="AB871" s="226" t="s">
        <v>444</v>
      </c>
      <c r="AC871" s="226" t="s">
        <v>445</v>
      </c>
      <c r="AD871" s="226">
        <v>2.8643646001</v>
      </c>
    </row>
    <row r="872" spans="1:30" x14ac:dyDescent="0.25">
      <c r="A872">
        <v>292313</v>
      </c>
      <c r="B872">
        <v>20011000</v>
      </c>
      <c r="C872">
        <v>9211016</v>
      </c>
      <c r="D872">
        <v>271086</v>
      </c>
      <c r="E872" t="s">
        <v>482</v>
      </c>
      <c r="F872">
        <v>34203085</v>
      </c>
      <c r="G872">
        <v>1.83</v>
      </c>
      <c r="H872">
        <v>49.675290904742184</v>
      </c>
      <c r="I872">
        <v>-25.46804500852928</v>
      </c>
      <c r="J872">
        <v>9.8420273849934521</v>
      </c>
      <c r="K872">
        <v>-47.242207518784475</v>
      </c>
      <c r="L872">
        <v>45.562580624783941</v>
      </c>
      <c r="M872">
        <v>116.6824951171875</v>
      </c>
      <c r="N872">
        <v>0.90568092747738504</v>
      </c>
      <c r="O872">
        <v>0.9329846751933194</v>
      </c>
      <c r="P872">
        <v>0.84498642595127238</v>
      </c>
      <c r="Q872">
        <v>0.89908948396381572</v>
      </c>
      <c r="R872">
        <v>0.96533690096206171</v>
      </c>
      <c r="S872">
        <v>0.86792425613720914</v>
      </c>
      <c r="T872">
        <v>0.84498642595127238</v>
      </c>
      <c r="U872">
        <v>0.86792425613720914</v>
      </c>
      <c r="V872">
        <v>406.790663</v>
      </c>
      <c r="W872">
        <v>255.106009</v>
      </c>
      <c r="X872">
        <v>262.000766</v>
      </c>
      <c r="Y872">
        <v>74463.375599999999</v>
      </c>
      <c r="Z872" s="226">
        <v>3.7310997714999998</v>
      </c>
      <c r="AA872" s="226">
        <v>3.3394031692000001</v>
      </c>
      <c r="AB872" s="226" t="s">
        <v>444</v>
      </c>
      <c r="AC872" s="226" t="s">
        <v>445</v>
      </c>
      <c r="AD872" s="226">
        <v>3.6862139278999999</v>
      </c>
    </row>
    <row r="873" spans="1:30" x14ac:dyDescent="0.25">
      <c r="A873">
        <v>292314</v>
      </c>
      <c r="B873">
        <v>20011000</v>
      </c>
      <c r="C873">
        <v>9211013</v>
      </c>
      <c r="D873">
        <v>271085</v>
      </c>
      <c r="E873" t="s">
        <v>482</v>
      </c>
      <c r="F873">
        <v>34203085</v>
      </c>
      <c r="G873">
        <v>1.83</v>
      </c>
      <c r="H873">
        <v>43.079781560235055</v>
      </c>
      <c r="I873">
        <v>-21.035027975436726</v>
      </c>
      <c r="J873">
        <v>9.4366074603251811</v>
      </c>
      <c r="K873">
        <v>-41.14889364023216</v>
      </c>
      <c r="L873">
        <v>39.226570599149802</v>
      </c>
      <c r="M873">
        <v>119.41749572753906</v>
      </c>
      <c r="N873">
        <v>0.90208224246376456</v>
      </c>
      <c r="O873">
        <v>0.9329846751933194</v>
      </c>
      <c r="P873">
        <v>0.84162890798271661</v>
      </c>
      <c r="Q873">
        <v>0.89333158794202294</v>
      </c>
      <c r="R873">
        <v>0.96533690096206171</v>
      </c>
      <c r="S873">
        <v>0.86236594663546995</v>
      </c>
      <c r="T873">
        <v>0.84162890798271661</v>
      </c>
      <c r="U873">
        <v>0.86236594663546995</v>
      </c>
      <c r="V873">
        <v>406.790663</v>
      </c>
      <c r="W873">
        <v>255.106009</v>
      </c>
      <c r="X873">
        <v>262.000766</v>
      </c>
      <c r="Y873">
        <v>74463.375599999999</v>
      </c>
      <c r="Z873" s="226">
        <v>4.4734479333000001</v>
      </c>
      <c r="AA873" s="226">
        <v>3.9838830188999999</v>
      </c>
      <c r="AB873" s="226" t="s">
        <v>444</v>
      </c>
      <c r="AC873" s="226" t="s">
        <v>445</v>
      </c>
      <c r="AD873" s="226">
        <v>4.3587690718000003</v>
      </c>
    </row>
    <row r="874" spans="1:30" x14ac:dyDescent="0.25">
      <c r="A874">
        <v>299761</v>
      </c>
      <c r="B874">
        <v>20012000</v>
      </c>
      <c r="C874">
        <v>9211046</v>
      </c>
      <c r="D874">
        <v>271095</v>
      </c>
      <c r="E874" t="s">
        <v>491</v>
      </c>
      <c r="F874">
        <v>34203085</v>
      </c>
      <c r="G874">
        <v>1.83</v>
      </c>
      <c r="H874">
        <v>8.6877084046869779</v>
      </c>
      <c r="I874">
        <v>-6.9249413157617568</v>
      </c>
      <c r="J874">
        <v>-1.3321797432414355</v>
      </c>
      <c r="K874">
        <v>-9.3951324192688119</v>
      </c>
      <c r="L874">
        <v>9.4250555115484413</v>
      </c>
      <c r="M874">
        <v>64.709999084472656</v>
      </c>
      <c r="N874">
        <v>0.96357500076293945</v>
      </c>
      <c r="O874">
        <v>0.9329846751933194</v>
      </c>
      <c r="P874">
        <v>0.89900070911121355</v>
      </c>
      <c r="Q874">
        <v>0.96661041736602782</v>
      </c>
      <c r="R874">
        <v>0.96533690096206171</v>
      </c>
      <c r="S874">
        <v>0.9331047047377663</v>
      </c>
      <c r="T874">
        <v>0.89900070911121355</v>
      </c>
      <c r="U874">
        <v>0.9331047047377663</v>
      </c>
      <c r="V874">
        <v>406.790663</v>
      </c>
      <c r="W874">
        <v>255.106009</v>
      </c>
      <c r="X874">
        <v>262.000766</v>
      </c>
      <c r="Y874">
        <v>74463.375599999999</v>
      </c>
      <c r="Z874" s="226">
        <v>23.333064427</v>
      </c>
      <c r="AA874" s="226">
        <v>25.398271248</v>
      </c>
      <c r="AB874" s="226" t="s">
        <v>444</v>
      </c>
      <c r="AC874" s="226">
        <v>175.80712803</v>
      </c>
      <c r="AD874" s="226">
        <v>24.070309168000001</v>
      </c>
    </row>
    <row r="875" spans="1:30" x14ac:dyDescent="0.25">
      <c r="A875">
        <v>299762</v>
      </c>
      <c r="B875">
        <v>20012000</v>
      </c>
      <c r="C875">
        <v>9211005</v>
      </c>
      <c r="D875">
        <v>271091</v>
      </c>
      <c r="E875" t="s">
        <v>484</v>
      </c>
      <c r="F875">
        <v>34203085</v>
      </c>
      <c r="G875">
        <v>1.83</v>
      </c>
      <c r="H875">
        <v>65.574077379174298</v>
      </c>
      <c r="I875">
        <v>-36.733679167497236</v>
      </c>
      <c r="J875">
        <v>5.755809853093818</v>
      </c>
      <c r="K875">
        <v>-63.257654406944646</v>
      </c>
      <c r="L875">
        <v>62.894482643756383</v>
      </c>
      <c r="M875">
        <v>124.55000305175781</v>
      </c>
      <c r="N875">
        <v>0.89239285060337603</v>
      </c>
      <c r="O875">
        <v>0.9329846751933194</v>
      </c>
      <c r="P875">
        <v>0.83258885386503123</v>
      </c>
      <c r="Q875">
        <v>0.87858927590506397</v>
      </c>
      <c r="R875">
        <v>0.96533690096206171</v>
      </c>
      <c r="S875">
        <v>0.84813464882069622</v>
      </c>
      <c r="T875">
        <v>0.83258885386503123</v>
      </c>
      <c r="U875">
        <v>0.84813464882069622</v>
      </c>
      <c r="V875">
        <v>406.790663</v>
      </c>
      <c r="W875">
        <v>255.106009</v>
      </c>
      <c r="X875">
        <v>262.000766</v>
      </c>
      <c r="Y875">
        <v>74463.375599999999</v>
      </c>
      <c r="Z875" s="226">
        <v>2.3770596516000002</v>
      </c>
      <c r="AA875" s="226">
        <v>2.2390607406999998</v>
      </c>
      <c r="AB875" s="226" t="s">
        <v>444</v>
      </c>
      <c r="AC875" s="226" t="s">
        <v>445</v>
      </c>
      <c r="AD875" s="226">
        <v>2.4484193181</v>
      </c>
    </row>
    <row r="876" spans="1:30" x14ac:dyDescent="0.25">
      <c r="A876">
        <v>299763</v>
      </c>
      <c r="B876">
        <v>20012000</v>
      </c>
      <c r="C876">
        <v>9211013</v>
      </c>
      <c r="D876">
        <v>271093</v>
      </c>
      <c r="E876" t="s">
        <v>482</v>
      </c>
      <c r="F876">
        <v>34203085</v>
      </c>
      <c r="G876">
        <v>1.83</v>
      </c>
      <c r="H876">
        <v>32.019053487798253</v>
      </c>
      <c r="I876">
        <v>-20.987480049738643</v>
      </c>
      <c r="J876">
        <v>1.1435880932497611</v>
      </c>
      <c r="K876">
        <v>-30.960566510336022</v>
      </c>
      <c r="L876">
        <v>31.464685161830307</v>
      </c>
      <c r="M876">
        <v>119.41749572753906</v>
      </c>
      <c r="N876">
        <v>0.90208224246376456</v>
      </c>
      <c r="O876">
        <v>0.9329846751933194</v>
      </c>
      <c r="P876">
        <v>0.84162890798271661</v>
      </c>
      <c r="Q876">
        <v>0.89333158794202294</v>
      </c>
      <c r="R876">
        <v>0.96533690096206171</v>
      </c>
      <c r="S876">
        <v>0.86236594663546995</v>
      </c>
      <c r="T876">
        <v>0.84162890798271661</v>
      </c>
      <c r="U876">
        <v>0.86236594663546995</v>
      </c>
      <c r="V876">
        <v>406.790663</v>
      </c>
      <c r="W876">
        <v>255.106009</v>
      </c>
      <c r="X876">
        <v>262.000766</v>
      </c>
      <c r="Y876">
        <v>74463.375599999999</v>
      </c>
      <c r="Z876" s="226">
        <v>5.8236688424</v>
      </c>
      <c r="AA876" s="226">
        <v>5.7055258786999996</v>
      </c>
      <c r="AB876" s="226" t="s">
        <v>444</v>
      </c>
      <c r="AC876" s="226" t="s">
        <v>445</v>
      </c>
      <c r="AD876" s="226">
        <v>6.1222023184000003</v>
      </c>
    </row>
    <row r="877" spans="1:30" x14ac:dyDescent="0.25">
      <c r="A877">
        <v>299764</v>
      </c>
      <c r="B877">
        <v>20012000</v>
      </c>
      <c r="C877">
        <v>9211006</v>
      </c>
      <c r="D877">
        <v>271092</v>
      </c>
      <c r="E877" t="s">
        <v>480</v>
      </c>
      <c r="F877">
        <v>34203085</v>
      </c>
      <c r="G877">
        <v>1.83</v>
      </c>
      <c r="H877">
        <v>58.37844098475977</v>
      </c>
      <c r="I877">
        <v>-30.650379054947365</v>
      </c>
      <c r="J877">
        <v>8.1173066876101512</v>
      </c>
      <c r="K877">
        <v>-56.820662264746638</v>
      </c>
      <c r="L877">
        <v>54.772795819559725</v>
      </c>
      <c r="M877">
        <v>132.83750915527344</v>
      </c>
      <c r="N877">
        <v>0.87463390895298543</v>
      </c>
      <c r="O877">
        <v>0.9329846751933194</v>
      </c>
      <c r="P877">
        <v>0.81602003345756435</v>
      </c>
      <c r="Q877">
        <v>0.85195086342947812</v>
      </c>
      <c r="R877">
        <v>0.96533690096206171</v>
      </c>
      <c r="S877">
        <v>0.82241960627496513</v>
      </c>
      <c r="T877">
        <v>0.81602003345756435</v>
      </c>
      <c r="U877">
        <v>0.82241960627496513</v>
      </c>
      <c r="V877">
        <v>406.790663</v>
      </c>
      <c r="W877">
        <v>255.106009</v>
      </c>
      <c r="X877">
        <v>262.000766</v>
      </c>
      <c r="Y877">
        <v>74463.375599999999</v>
      </c>
      <c r="Z877" s="226">
        <v>2.8006388187</v>
      </c>
      <c r="AA877" s="226">
        <v>2.5658988230999999</v>
      </c>
      <c r="AB877" s="226" t="s">
        <v>444</v>
      </c>
      <c r="AC877" s="226" t="s">
        <v>445</v>
      </c>
      <c r="AD877" s="226">
        <v>2.7626783166000002</v>
      </c>
    </row>
    <row r="878" spans="1:30" x14ac:dyDescent="0.25">
      <c r="A878">
        <v>299765</v>
      </c>
      <c r="B878">
        <v>20012000</v>
      </c>
      <c r="C878">
        <v>9211031</v>
      </c>
      <c r="D878">
        <v>271094</v>
      </c>
      <c r="E878" t="s">
        <v>493</v>
      </c>
      <c r="F878">
        <v>34203085</v>
      </c>
      <c r="G878">
        <v>1.83</v>
      </c>
      <c r="H878">
        <v>-2.7705118706798544</v>
      </c>
      <c r="I878">
        <v>2.0929867402460296</v>
      </c>
      <c r="J878">
        <v>-4.7420761608461</v>
      </c>
      <c r="K878">
        <v>-2.42646277960778</v>
      </c>
      <c r="L878">
        <v>4.1282645226753072</v>
      </c>
      <c r="M878">
        <v>34.474998474121094</v>
      </c>
      <c r="N878">
        <v>0.98877083460489912</v>
      </c>
      <c r="O878">
        <v>0.9329846751933194</v>
      </c>
      <c r="P878">
        <v>0.92250803596447917</v>
      </c>
      <c r="Q878">
        <v>0.98970659838782415</v>
      </c>
      <c r="R878">
        <v>0.96533690096206171</v>
      </c>
      <c r="S878">
        <v>0.95540030054940595</v>
      </c>
      <c r="T878">
        <v>0.92250803596447917</v>
      </c>
      <c r="U878">
        <v>0.95540030054940595</v>
      </c>
      <c r="V878">
        <v>406.790663</v>
      </c>
      <c r="W878">
        <v>255.106009</v>
      </c>
      <c r="X878">
        <v>262.000766</v>
      </c>
      <c r="Y878">
        <v>74463.375599999999</v>
      </c>
      <c r="Z878" s="226">
        <v>56.006362367000001</v>
      </c>
      <c r="AA878" s="226" t="s">
        <v>444</v>
      </c>
      <c r="AB878" s="226">
        <v>111.4409146</v>
      </c>
      <c r="AC878" s="226">
        <v>49.968774828999997</v>
      </c>
      <c r="AD878" s="226">
        <v>98.609115826999997</v>
      </c>
    </row>
    <row r="879" spans="1:30" x14ac:dyDescent="0.25">
      <c r="A879">
        <v>310251</v>
      </c>
      <c r="B879">
        <v>20013000</v>
      </c>
      <c r="C879">
        <v>9211046</v>
      </c>
      <c r="D879">
        <v>271104</v>
      </c>
      <c r="E879" t="s">
        <v>491</v>
      </c>
      <c r="F879">
        <v>34203085</v>
      </c>
      <c r="G879">
        <v>1.83</v>
      </c>
      <c r="H879">
        <v>35.466299544315582</v>
      </c>
      <c r="I879">
        <v>-23.9146207096464</v>
      </c>
      <c r="J879">
        <v>2.6115713351739771</v>
      </c>
      <c r="K879">
        <v>-32.460819609741257</v>
      </c>
      <c r="L879">
        <v>34.249999758556903</v>
      </c>
      <c r="M879">
        <v>64.709999084472656</v>
      </c>
      <c r="N879">
        <v>0.96357500076293945</v>
      </c>
      <c r="O879">
        <v>0.9329846751933194</v>
      </c>
      <c r="P879">
        <v>0.89900070911121355</v>
      </c>
      <c r="Q879">
        <v>0.96661041736602782</v>
      </c>
      <c r="R879">
        <v>0.96533690096206171</v>
      </c>
      <c r="S879">
        <v>0.9331047047377663</v>
      </c>
      <c r="T879">
        <v>0.89900070911121355</v>
      </c>
      <c r="U879">
        <v>0.9331047047377663</v>
      </c>
      <c r="V879">
        <v>406.790663</v>
      </c>
      <c r="W879">
        <v>255.106009</v>
      </c>
      <c r="X879">
        <v>262.000766</v>
      </c>
      <c r="Y879">
        <v>74463.375599999999</v>
      </c>
      <c r="Z879" s="226">
        <v>5.6960725431999997</v>
      </c>
      <c r="AA879" s="226">
        <v>5.4664339368999997</v>
      </c>
      <c r="AB879" s="226" t="s">
        <v>444</v>
      </c>
      <c r="AC879" s="226" t="s">
        <v>445</v>
      </c>
      <c r="AD879" s="226">
        <v>6.256097574</v>
      </c>
    </row>
    <row r="880" spans="1:30" x14ac:dyDescent="0.25">
      <c r="A880">
        <v>310252</v>
      </c>
      <c r="B880">
        <v>20013000</v>
      </c>
      <c r="C880">
        <v>9211013</v>
      </c>
      <c r="D880">
        <v>271102</v>
      </c>
      <c r="E880" t="s">
        <v>482</v>
      </c>
      <c r="F880">
        <v>34203085</v>
      </c>
      <c r="G880">
        <v>1.83</v>
      </c>
      <c r="H880">
        <v>58.849019208690841</v>
      </c>
      <c r="I880">
        <v>-37.849049626882589</v>
      </c>
      <c r="J880">
        <v>5.0359659119230589</v>
      </c>
      <c r="K880">
        <v>-54.154366467613215</v>
      </c>
      <c r="L880">
        <v>56.513633823988727</v>
      </c>
      <c r="M880">
        <v>119.41749572753906</v>
      </c>
      <c r="N880">
        <v>0.90208224246376456</v>
      </c>
      <c r="O880">
        <v>0.9329846751933194</v>
      </c>
      <c r="P880">
        <v>0.84162890798271661</v>
      </c>
      <c r="Q880">
        <v>0.89333158794202294</v>
      </c>
      <c r="R880">
        <v>0.96533690096206171</v>
      </c>
      <c r="S880">
        <v>0.86236594663546995</v>
      </c>
      <c r="T880">
        <v>0.84162890798271661</v>
      </c>
      <c r="U880">
        <v>0.86236594663546995</v>
      </c>
      <c r="V880">
        <v>406.790663</v>
      </c>
      <c r="W880">
        <v>255.106009</v>
      </c>
      <c r="X880">
        <v>262.000766</v>
      </c>
      <c r="Y880">
        <v>74463.375599999999</v>
      </c>
      <c r="Z880" s="226">
        <v>2.7991645068</v>
      </c>
      <c r="AA880" s="226">
        <v>2.6483971128000001</v>
      </c>
      <c r="AB880" s="226" t="s">
        <v>444</v>
      </c>
      <c r="AC880" s="226" t="s">
        <v>445</v>
      </c>
      <c r="AD880" s="226">
        <v>3.0718308229</v>
      </c>
    </row>
    <row r="881" spans="1:30" x14ac:dyDescent="0.25">
      <c r="A881">
        <v>310253</v>
      </c>
      <c r="B881">
        <v>20013000</v>
      </c>
      <c r="C881">
        <v>9211005</v>
      </c>
      <c r="D881">
        <v>271100</v>
      </c>
      <c r="E881" t="s">
        <v>484</v>
      </c>
      <c r="F881">
        <v>34203085</v>
      </c>
      <c r="G881">
        <v>1.83</v>
      </c>
      <c r="H881">
        <v>92.404716710556556</v>
      </c>
      <c r="I881">
        <v>-53.628114951482786</v>
      </c>
      <c r="J881">
        <v>9.6475210186230314</v>
      </c>
      <c r="K881">
        <v>-86.418593160475211</v>
      </c>
      <c r="L881">
        <v>87.981176279692079</v>
      </c>
      <c r="M881">
        <v>124.55000305175781</v>
      </c>
      <c r="N881">
        <v>0.89239285060337603</v>
      </c>
      <c r="O881">
        <v>0.9329846751933194</v>
      </c>
      <c r="P881">
        <v>0.83258885386503123</v>
      </c>
      <c r="Q881">
        <v>0.87858927590506397</v>
      </c>
      <c r="R881">
        <v>0.96533690096206171</v>
      </c>
      <c r="S881">
        <v>0.84813464882069622</v>
      </c>
      <c r="T881">
        <v>0.83258885386503123</v>
      </c>
      <c r="U881">
        <v>0.84813464882069622</v>
      </c>
      <c r="V881">
        <v>406.790663</v>
      </c>
      <c r="W881">
        <v>255.106009</v>
      </c>
      <c r="X881">
        <v>262.000766</v>
      </c>
      <c r="Y881">
        <v>74463.375599999999</v>
      </c>
      <c r="Z881" s="226">
        <v>1.4141348028</v>
      </c>
      <c r="AA881" s="226">
        <v>1.2985668612000001</v>
      </c>
      <c r="AB881" s="226" t="s">
        <v>444</v>
      </c>
      <c r="AC881" s="226" t="s">
        <v>445</v>
      </c>
      <c r="AD881" s="226">
        <v>1.5242127822</v>
      </c>
    </row>
    <row r="882" spans="1:30" x14ac:dyDescent="0.25">
      <c r="A882">
        <v>310254</v>
      </c>
      <c r="B882">
        <v>20013000</v>
      </c>
      <c r="C882">
        <v>9211006</v>
      </c>
      <c r="D882">
        <v>271101</v>
      </c>
      <c r="E882" t="s">
        <v>480</v>
      </c>
      <c r="F882">
        <v>34203085</v>
      </c>
      <c r="G882">
        <v>1.83</v>
      </c>
      <c r="H882">
        <v>85.208793809635878</v>
      </c>
      <c r="I882">
        <v>-47.546019437166429</v>
      </c>
      <c r="J882">
        <v>12.009302846436221</v>
      </c>
      <c r="K882">
        <v>-79.980394515984273</v>
      </c>
      <c r="L882">
        <v>79.889851415226886</v>
      </c>
      <c r="M882">
        <v>132.83750915527344</v>
      </c>
      <c r="N882">
        <v>0.87463390895298543</v>
      </c>
      <c r="O882">
        <v>0.9329846751933194</v>
      </c>
      <c r="P882">
        <v>0.81602003345756435</v>
      </c>
      <c r="Q882">
        <v>0.85195086342947812</v>
      </c>
      <c r="R882">
        <v>0.96533690096206171</v>
      </c>
      <c r="S882">
        <v>0.82241960627496513</v>
      </c>
      <c r="T882">
        <v>0.81602003345756435</v>
      </c>
      <c r="U882">
        <v>0.82241960627496513</v>
      </c>
      <c r="V882">
        <v>406.790663</v>
      </c>
      <c r="W882">
        <v>255.106009</v>
      </c>
      <c r="X882">
        <v>262.000766</v>
      </c>
      <c r="Y882">
        <v>74463.375599999999</v>
      </c>
      <c r="Z882" s="226">
        <v>1.6057328974</v>
      </c>
      <c r="AA882" s="226">
        <v>1.4430766438</v>
      </c>
      <c r="AB882" s="226" t="s">
        <v>444</v>
      </c>
      <c r="AC882" s="226" t="s">
        <v>445</v>
      </c>
      <c r="AD882" s="226">
        <v>1.6731285226999999</v>
      </c>
    </row>
    <row r="883" spans="1:30" x14ac:dyDescent="0.25">
      <c r="A883">
        <v>310255</v>
      </c>
      <c r="B883">
        <v>20013000</v>
      </c>
      <c r="C883">
        <v>9211031</v>
      </c>
      <c r="D883">
        <v>271103</v>
      </c>
      <c r="E883" t="s">
        <v>493</v>
      </c>
      <c r="F883">
        <v>34203085</v>
      </c>
      <c r="G883">
        <v>1.83</v>
      </c>
      <c r="H883">
        <v>23.514135864278668</v>
      </c>
      <c r="I883">
        <v>-18.300704144730489</v>
      </c>
      <c r="J883">
        <v>-0.30438015547418057</v>
      </c>
      <c r="K883">
        <v>-22.088140587549958</v>
      </c>
      <c r="L883">
        <v>23.691134643620771</v>
      </c>
      <c r="M883">
        <v>34.474998474121094</v>
      </c>
      <c r="N883">
        <v>0.98877083460489912</v>
      </c>
      <c r="O883">
        <v>0.9329846751933194</v>
      </c>
      <c r="P883">
        <v>0.92250803596447917</v>
      </c>
      <c r="Q883">
        <v>0.98970659838782415</v>
      </c>
      <c r="R883">
        <v>0.96533690096206171</v>
      </c>
      <c r="S883">
        <v>0.95540030054940595</v>
      </c>
      <c r="T883">
        <v>0.92250803596447917</v>
      </c>
      <c r="U883">
        <v>0.95540030054940595</v>
      </c>
      <c r="V883">
        <v>406.790663</v>
      </c>
      <c r="W883">
        <v>255.106009</v>
      </c>
      <c r="X883">
        <v>262.000766</v>
      </c>
      <c r="Y883">
        <v>74463.375599999999</v>
      </c>
      <c r="Z883" s="226">
        <v>8.9335615142999991</v>
      </c>
      <c r="AA883" s="226">
        <v>9.0083347601000003</v>
      </c>
      <c r="AB883" s="226" t="s">
        <v>444</v>
      </c>
      <c r="AC883" s="226">
        <v>793.06560420000005</v>
      </c>
      <c r="AD883" s="226">
        <v>9.9424245605999992</v>
      </c>
    </row>
    <row r="884" spans="1:30" x14ac:dyDescent="0.25">
      <c r="A884">
        <v>318573</v>
      </c>
      <c r="B884">
        <v>20014000</v>
      </c>
      <c r="C884">
        <v>9211016</v>
      </c>
      <c r="D884">
        <v>271111</v>
      </c>
      <c r="E884" t="s">
        <v>482</v>
      </c>
      <c r="F884">
        <v>34203085</v>
      </c>
      <c r="G884">
        <v>1.83</v>
      </c>
      <c r="H884">
        <v>53.726768092464141</v>
      </c>
      <c r="I884">
        <v>-25.510961474600325</v>
      </c>
      <c r="J884">
        <v>12.687961588629273</v>
      </c>
      <c r="K884">
        <v>-51.236920901929061</v>
      </c>
      <c r="L884">
        <v>48.644502809482297</v>
      </c>
      <c r="M884">
        <v>116.6824951171875</v>
      </c>
      <c r="N884">
        <v>0.90568092747738504</v>
      </c>
      <c r="O884">
        <v>0.9329846751933194</v>
      </c>
      <c r="P884">
        <v>0.84498642595127238</v>
      </c>
      <c r="Q884">
        <v>0.89908948396381572</v>
      </c>
      <c r="R884">
        <v>0.96533690096206171</v>
      </c>
      <c r="S884">
        <v>0.86792425613720914</v>
      </c>
      <c r="T884">
        <v>0.84498642595127238</v>
      </c>
      <c r="U884">
        <v>0.86792425613720914</v>
      </c>
      <c r="V884">
        <v>406.790663</v>
      </c>
      <c r="W884">
        <v>255.106009</v>
      </c>
      <c r="X884">
        <v>262.000766</v>
      </c>
      <c r="Y884">
        <v>74463.375599999999</v>
      </c>
      <c r="Z884" s="226">
        <v>3.4313561107999999</v>
      </c>
      <c r="AA884" s="226">
        <v>3.0121734926000001</v>
      </c>
      <c r="AB884" s="226" t="s">
        <v>444</v>
      </c>
      <c r="AC884" s="226" t="s">
        <v>445</v>
      </c>
      <c r="AD884" s="226">
        <v>3.3208508037</v>
      </c>
    </row>
    <row r="885" spans="1:30" x14ac:dyDescent="0.25">
      <c r="A885">
        <v>318574</v>
      </c>
      <c r="B885">
        <v>20014000</v>
      </c>
      <c r="C885">
        <v>9211013</v>
      </c>
      <c r="D885">
        <v>271110</v>
      </c>
      <c r="E885" t="s">
        <v>482</v>
      </c>
      <c r="F885">
        <v>34203085</v>
      </c>
      <c r="G885">
        <v>1.83</v>
      </c>
      <c r="H885">
        <v>47.131390061637028</v>
      </c>
      <c r="I885">
        <v>-21.077694515805408</v>
      </c>
      <c r="J885">
        <v>12.28240699815394</v>
      </c>
      <c r="K885">
        <v>-45.143853466668695</v>
      </c>
      <c r="L885">
        <v>42.352531127529296</v>
      </c>
      <c r="M885">
        <v>119.41749572753906</v>
      </c>
      <c r="N885">
        <v>0.90208224246376456</v>
      </c>
      <c r="O885">
        <v>0.9329846751933194</v>
      </c>
      <c r="P885">
        <v>0.84162890798271661</v>
      </c>
      <c r="Q885">
        <v>0.89333158794202294</v>
      </c>
      <c r="R885">
        <v>0.96533690096206171</v>
      </c>
      <c r="S885">
        <v>0.86236594663546995</v>
      </c>
      <c r="T885">
        <v>0.84162890798271661</v>
      </c>
      <c r="U885">
        <v>0.86236594663546995</v>
      </c>
      <c r="V885">
        <v>406.790663</v>
      </c>
      <c r="W885">
        <v>255.106009</v>
      </c>
      <c r="X885">
        <v>262.000766</v>
      </c>
      <c r="Y885">
        <v>74463.375599999999</v>
      </c>
      <c r="Z885" s="226">
        <v>4.0694630534999998</v>
      </c>
      <c r="AA885" s="226">
        <v>3.5554478978000001</v>
      </c>
      <c r="AB885" s="226" t="s">
        <v>444</v>
      </c>
      <c r="AC885" s="226" t="s">
        <v>445</v>
      </c>
      <c r="AD885" s="226">
        <v>3.8845502021999998</v>
      </c>
    </row>
    <row r="886" spans="1:30" x14ac:dyDescent="0.25">
      <c r="A886">
        <v>318575</v>
      </c>
      <c r="B886">
        <v>20014000</v>
      </c>
      <c r="C886">
        <v>9211006</v>
      </c>
      <c r="D886">
        <v>271109</v>
      </c>
      <c r="E886" t="s">
        <v>480</v>
      </c>
      <c r="F886">
        <v>34203085</v>
      </c>
      <c r="G886">
        <v>1.83</v>
      </c>
      <c r="H886">
        <v>73.479738623844369</v>
      </c>
      <c r="I886">
        <v>-30.685020223492945</v>
      </c>
      <c r="J886">
        <v>19.26716873371274</v>
      </c>
      <c r="K886">
        <v>-71.059526855328102</v>
      </c>
      <c r="L886">
        <v>65.99136930683369</v>
      </c>
      <c r="M886">
        <v>132.83750915527344</v>
      </c>
      <c r="N886">
        <v>0.87463390895298543</v>
      </c>
      <c r="O886">
        <v>0.9329846751933194</v>
      </c>
      <c r="P886">
        <v>0.81602003345756435</v>
      </c>
      <c r="Q886">
        <v>0.85195086342947812</v>
      </c>
      <c r="R886">
        <v>0.96533690096206171</v>
      </c>
      <c r="S886">
        <v>0.82241960627496513</v>
      </c>
      <c r="T886">
        <v>0.81602003345756435</v>
      </c>
      <c r="U886">
        <v>0.82241960627496513</v>
      </c>
      <c r="V886">
        <v>406.790663</v>
      </c>
      <c r="W886">
        <v>255.106009</v>
      </c>
      <c r="X886">
        <v>262.000766</v>
      </c>
      <c r="Y886">
        <v>74463.375599999999</v>
      </c>
      <c r="Z886" s="226">
        <v>2.1545278751999999</v>
      </c>
      <c r="AA886" s="226">
        <v>1.8330478292000001</v>
      </c>
      <c r="AB886" s="226" t="s">
        <v>444</v>
      </c>
      <c r="AC886" s="226" t="s">
        <v>445</v>
      </c>
      <c r="AD886" s="226">
        <v>2.0087151336</v>
      </c>
    </row>
    <row r="887" spans="1:30" x14ac:dyDescent="0.25">
      <c r="A887">
        <v>5673</v>
      </c>
      <c r="B887">
        <v>20015000</v>
      </c>
      <c r="C887">
        <v>9211013</v>
      </c>
      <c r="D887">
        <v>271117</v>
      </c>
      <c r="E887" t="s">
        <v>482</v>
      </c>
      <c r="F887">
        <v>34203085</v>
      </c>
      <c r="G887">
        <v>1.83</v>
      </c>
      <c r="H887">
        <v>35.392914044395958</v>
      </c>
      <c r="I887">
        <v>-17.849797418747634</v>
      </c>
      <c r="J887">
        <v>7.214604954504896</v>
      </c>
      <c r="K887">
        <v>-34.51038940907786</v>
      </c>
      <c r="L887">
        <v>32.397624264745524</v>
      </c>
      <c r="M887">
        <v>119.41749572753906</v>
      </c>
      <c r="N887">
        <v>0.90208224246376456</v>
      </c>
      <c r="O887">
        <v>0.9329846751933194</v>
      </c>
      <c r="P887">
        <v>0.84162890798271661</v>
      </c>
      <c r="Q887">
        <v>0.89333158794202294</v>
      </c>
      <c r="R887">
        <v>0.96533690096206171</v>
      </c>
      <c r="S887">
        <v>0.86236594663546995</v>
      </c>
      <c r="T887">
        <v>0.84162890798271661</v>
      </c>
      <c r="U887">
        <v>0.86236594663546995</v>
      </c>
      <c r="V887">
        <v>406.790663</v>
      </c>
      <c r="W887">
        <v>255.106009</v>
      </c>
      <c r="X887">
        <v>262.000766</v>
      </c>
      <c r="Y887">
        <v>74463.375599999999</v>
      </c>
      <c r="Z887" s="226">
        <v>5.6271708696999996</v>
      </c>
      <c r="AA887" s="226">
        <v>5.0663157462999999</v>
      </c>
      <c r="AB887" s="226" t="s">
        <v>444</v>
      </c>
      <c r="AC887" s="226" t="s">
        <v>445</v>
      </c>
      <c r="AD887" s="226">
        <v>5.3895952017999997</v>
      </c>
    </row>
    <row r="888" spans="1:30" x14ac:dyDescent="0.25">
      <c r="A888">
        <v>5674</v>
      </c>
      <c r="B888">
        <v>20015000</v>
      </c>
      <c r="C888">
        <v>9211016</v>
      </c>
      <c r="D888">
        <v>271118</v>
      </c>
      <c r="E888" t="s">
        <v>482</v>
      </c>
      <c r="F888">
        <v>34203085</v>
      </c>
      <c r="G888">
        <v>1.83</v>
      </c>
      <c r="H888">
        <v>41.973133329497323</v>
      </c>
      <c r="I888">
        <v>-22.292512932330823</v>
      </c>
      <c r="J888">
        <v>7.6353149385789312</v>
      </c>
      <c r="K888">
        <v>-40.594004807139541</v>
      </c>
      <c r="L888">
        <v>38.72756843459392</v>
      </c>
      <c r="M888">
        <v>116.6824951171875</v>
      </c>
      <c r="N888">
        <v>0.90568092747738504</v>
      </c>
      <c r="O888">
        <v>0.9329846751933194</v>
      </c>
      <c r="P888">
        <v>0.84498642595127238</v>
      </c>
      <c r="Q888">
        <v>0.89908948396381572</v>
      </c>
      <c r="R888">
        <v>0.96533690096206171</v>
      </c>
      <c r="S888">
        <v>0.86792425613720914</v>
      </c>
      <c r="T888">
        <v>0.84498642595127238</v>
      </c>
      <c r="U888">
        <v>0.86792425613720914</v>
      </c>
      <c r="V888">
        <v>406.790663</v>
      </c>
      <c r="W888">
        <v>255.106009</v>
      </c>
      <c r="X888">
        <v>262.000766</v>
      </c>
      <c r="Y888">
        <v>74463.375599999999</v>
      </c>
      <c r="Z888" s="226">
        <v>4.5660895712</v>
      </c>
      <c r="AA888" s="226">
        <v>4.1356927082999997</v>
      </c>
      <c r="AB888" s="226" t="s">
        <v>444</v>
      </c>
      <c r="AC888" s="226" t="s">
        <v>445</v>
      </c>
      <c r="AD888" s="226">
        <v>4.4536893295000004</v>
      </c>
    </row>
    <row r="889" spans="1:30" x14ac:dyDescent="0.25">
      <c r="A889">
        <v>5675</v>
      </c>
      <c r="B889">
        <v>20015000</v>
      </c>
      <c r="C889">
        <v>9211006</v>
      </c>
      <c r="D889">
        <v>271116</v>
      </c>
      <c r="E889" t="s">
        <v>480</v>
      </c>
      <c r="F889">
        <v>34203085</v>
      </c>
      <c r="G889">
        <v>1.83</v>
      </c>
      <c r="H889">
        <v>61.7529369373393</v>
      </c>
      <c r="I889">
        <v>-27.490929514969295</v>
      </c>
      <c r="J889">
        <v>14.187692424469386</v>
      </c>
      <c r="K889">
        <v>-60.392256344061458</v>
      </c>
      <c r="L889">
        <v>56.023410514386462</v>
      </c>
      <c r="M889">
        <v>132.83750915527344</v>
      </c>
      <c r="N889">
        <v>0.87463390895298543</v>
      </c>
      <c r="O889">
        <v>0.9329846751933194</v>
      </c>
      <c r="P889">
        <v>0.81602003345756435</v>
      </c>
      <c r="Q889">
        <v>0.85195086342947812</v>
      </c>
      <c r="R889">
        <v>0.96533690096206171</v>
      </c>
      <c r="S889">
        <v>0.82241960627496513</v>
      </c>
      <c r="T889">
        <v>0.81602003345756435</v>
      </c>
      <c r="U889">
        <v>0.82241960627496513</v>
      </c>
      <c r="V889">
        <v>406.790663</v>
      </c>
      <c r="W889">
        <v>255.106009</v>
      </c>
      <c r="X889">
        <v>262.000766</v>
      </c>
      <c r="Y889">
        <v>74463.375599999999</v>
      </c>
      <c r="Z889" s="226">
        <v>2.7157968801000001</v>
      </c>
      <c r="AA889" s="226">
        <v>2.3710398941999999</v>
      </c>
      <c r="AB889" s="226" t="s">
        <v>444</v>
      </c>
      <c r="AC889" s="226" t="s">
        <v>445</v>
      </c>
      <c r="AD889" s="226">
        <v>2.5401537677000001</v>
      </c>
    </row>
    <row r="890" spans="1:30" x14ac:dyDescent="0.25">
      <c r="A890">
        <v>11967</v>
      </c>
      <c r="B890">
        <v>20016000</v>
      </c>
      <c r="C890">
        <v>9211006</v>
      </c>
      <c r="D890">
        <v>271123</v>
      </c>
      <c r="E890" t="s">
        <v>480</v>
      </c>
      <c r="F890">
        <v>34203085</v>
      </c>
      <c r="G890">
        <v>1.83</v>
      </c>
      <c r="H890">
        <v>71.391375616663254</v>
      </c>
      <c r="I890">
        <v>-29.708316157354759</v>
      </c>
      <c r="J890">
        <v>18.496000520460115</v>
      </c>
      <c r="K890">
        <v>-68.854092532698019</v>
      </c>
      <c r="L890">
        <v>64.175117964999359</v>
      </c>
      <c r="M890">
        <v>132.83750915527344</v>
      </c>
      <c r="N890">
        <v>0.87463390895298543</v>
      </c>
      <c r="O890">
        <v>0.9329846751933194</v>
      </c>
      <c r="P890">
        <v>0.81602003345756435</v>
      </c>
      <c r="Q890">
        <v>0.85195086342947812</v>
      </c>
      <c r="R890">
        <v>0.96533690096206171</v>
      </c>
      <c r="S890">
        <v>0.82241960627496513</v>
      </c>
      <c r="T890">
        <v>0.81602003345756435</v>
      </c>
      <c r="U890">
        <v>0.82241960627496513</v>
      </c>
      <c r="V890">
        <v>406.790663</v>
      </c>
      <c r="W890">
        <v>255.106009</v>
      </c>
      <c r="X890">
        <v>262.000766</v>
      </c>
      <c r="Y890">
        <v>74463.375599999999</v>
      </c>
      <c r="Z890" s="226">
        <v>2.2438057085000001</v>
      </c>
      <c r="AA890" s="226">
        <v>1.9159210366999999</v>
      </c>
      <c r="AB890" s="226" t="s">
        <v>444</v>
      </c>
      <c r="AC890" s="226" t="s">
        <v>445</v>
      </c>
      <c r="AD890" s="226">
        <v>2.1050859283999999</v>
      </c>
    </row>
    <row r="891" spans="1:30" x14ac:dyDescent="0.25">
      <c r="A891">
        <v>11968</v>
      </c>
      <c r="B891">
        <v>20016000</v>
      </c>
      <c r="C891">
        <v>9211013</v>
      </c>
      <c r="D891">
        <v>271124</v>
      </c>
      <c r="E891" t="s">
        <v>482</v>
      </c>
      <c r="F891">
        <v>34203085</v>
      </c>
      <c r="G891">
        <v>1.83</v>
      </c>
      <c r="H891">
        <v>45.044097602740138</v>
      </c>
      <c r="I891">
        <v>-20.101832047132987</v>
      </c>
      <c r="J891">
        <v>11.510171588744132</v>
      </c>
      <c r="K891">
        <v>-42.937581028983267</v>
      </c>
      <c r="L891">
        <v>40.537702184147115</v>
      </c>
      <c r="M891">
        <v>119.41749572753906</v>
      </c>
      <c r="N891">
        <v>0.90208224246376456</v>
      </c>
      <c r="O891">
        <v>0.9329846751933194</v>
      </c>
      <c r="P891">
        <v>0.84162890798271661</v>
      </c>
      <c r="Q891">
        <v>0.89333158794202294</v>
      </c>
      <c r="R891">
        <v>0.96533690096206171</v>
      </c>
      <c r="S891">
        <v>0.86236594663546995</v>
      </c>
      <c r="T891">
        <v>0.84162890798271661</v>
      </c>
      <c r="U891">
        <v>0.86236594663546995</v>
      </c>
      <c r="V891">
        <v>406.790663</v>
      </c>
      <c r="W891">
        <v>255.106009</v>
      </c>
      <c r="X891">
        <v>262.000766</v>
      </c>
      <c r="Y891">
        <v>74463.375599999999</v>
      </c>
      <c r="Z891" s="226">
        <v>4.2964174141000004</v>
      </c>
      <c r="AA891" s="226">
        <v>3.7665421930999998</v>
      </c>
      <c r="AB891" s="226" t="s">
        <v>444</v>
      </c>
      <c r="AC891" s="226" t="s">
        <v>445</v>
      </c>
      <c r="AD891" s="226">
        <v>4.1355342638000003</v>
      </c>
    </row>
    <row r="892" spans="1:30" x14ac:dyDescent="0.25">
      <c r="A892">
        <v>11969</v>
      </c>
      <c r="B892">
        <v>20016000</v>
      </c>
      <c r="C892">
        <v>9211016</v>
      </c>
      <c r="D892">
        <v>271125</v>
      </c>
      <c r="E892" t="s">
        <v>482</v>
      </c>
      <c r="F892">
        <v>34203085</v>
      </c>
      <c r="G892">
        <v>1.83</v>
      </c>
      <c r="H892">
        <v>51.640000917563121</v>
      </c>
      <c r="I892">
        <v>-24.534800267521483</v>
      </c>
      <c r="J892">
        <v>11.91519754309655</v>
      </c>
      <c r="K892">
        <v>-49.030943720239641</v>
      </c>
      <c r="L892">
        <v>46.83691582854545</v>
      </c>
      <c r="M892">
        <v>116.6824951171875</v>
      </c>
      <c r="N892">
        <v>0.90568092747738504</v>
      </c>
      <c r="O892">
        <v>0.9329846751933194</v>
      </c>
      <c r="P892">
        <v>0.84498642595127238</v>
      </c>
      <c r="Q892">
        <v>0.89908948396381572</v>
      </c>
      <c r="R892">
        <v>0.96533690096206171</v>
      </c>
      <c r="S892">
        <v>0.86792425613720914</v>
      </c>
      <c r="T892">
        <v>0.84498642595127238</v>
      </c>
      <c r="U892">
        <v>0.86792425613720914</v>
      </c>
      <c r="V892">
        <v>406.790663</v>
      </c>
      <c r="W892">
        <v>255.106009</v>
      </c>
      <c r="X892">
        <v>262.000766</v>
      </c>
      <c r="Y892">
        <v>74463.375599999999</v>
      </c>
      <c r="Z892" s="226">
        <v>3.6023763727999998</v>
      </c>
      <c r="AA892" s="226">
        <v>3.1743050145999998</v>
      </c>
      <c r="AB892" s="226" t="s">
        <v>444</v>
      </c>
      <c r="AC892" s="226" t="s">
        <v>445</v>
      </c>
      <c r="AD892" s="226">
        <v>3.5152524928000002</v>
      </c>
    </row>
    <row r="893" spans="1:30" x14ac:dyDescent="0.25">
      <c r="A893">
        <v>18261</v>
      </c>
      <c r="B893">
        <v>20017000</v>
      </c>
      <c r="C893">
        <v>9211016</v>
      </c>
      <c r="D893">
        <v>271132</v>
      </c>
      <c r="E893" t="s">
        <v>482</v>
      </c>
      <c r="F893">
        <v>34203085</v>
      </c>
      <c r="G893">
        <v>1.83</v>
      </c>
      <c r="H893">
        <v>38.73924482473803</v>
      </c>
      <c r="I893">
        <v>-25.025557033485878</v>
      </c>
      <c r="J893">
        <v>2.4204641340973021</v>
      </c>
      <c r="K893">
        <v>-37.237712680688162</v>
      </c>
      <c r="L893">
        <v>37.590014621239924</v>
      </c>
      <c r="M893">
        <v>116.6824951171875</v>
      </c>
      <c r="N893">
        <v>0.90568092747738504</v>
      </c>
      <c r="O893">
        <v>0.9329846751933194</v>
      </c>
      <c r="P893">
        <v>0.84498642595127238</v>
      </c>
      <c r="Q893">
        <v>0.89908948396381572</v>
      </c>
      <c r="R893">
        <v>0.96533690096206171</v>
      </c>
      <c r="S893">
        <v>0.86792425613720914</v>
      </c>
      <c r="T893">
        <v>0.84498642595127238</v>
      </c>
      <c r="U893">
        <v>0.86792425613720914</v>
      </c>
      <c r="V893">
        <v>406.790663</v>
      </c>
      <c r="W893">
        <v>255.106009</v>
      </c>
      <c r="X893">
        <v>262.000766</v>
      </c>
      <c r="Y893">
        <v>74463.375599999999</v>
      </c>
      <c r="Z893" s="226">
        <v>4.7345312832999999</v>
      </c>
      <c r="AA893" s="226">
        <v>4.5644118970000003</v>
      </c>
      <c r="AB893" s="226" t="s">
        <v>444</v>
      </c>
      <c r="AC893" s="226" t="s">
        <v>445</v>
      </c>
      <c r="AD893" s="226">
        <v>4.9452387088999998</v>
      </c>
    </row>
    <row r="894" spans="1:30" x14ac:dyDescent="0.25">
      <c r="A894">
        <v>18262</v>
      </c>
      <c r="B894">
        <v>20017000</v>
      </c>
      <c r="C894">
        <v>9211006</v>
      </c>
      <c r="D894">
        <v>271130</v>
      </c>
      <c r="E894" t="s">
        <v>480</v>
      </c>
      <c r="F894">
        <v>34203085</v>
      </c>
      <c r="G894">
        <v>1.83</v>
      </c>
      <c r="H894">
        <v>58.519897289037402</v>
      </c>
      <c r="I894">
        <v>-30.227505309752353</v>
      </c>
      <c r="J894">
        <v>8.9719893462616263</v>
      </c>
      <c r="K894">
        <v>-57.032429106713344</v>
      </c>
      <c r="L894">
        <v>54.5898280751165</v>
      </c>
      <c r="M894">
        <v>132.83750915527344</v>
      </c>
      <c r="N894">
        <v>0.87463390895298543</v>
      </c>
      <c r="O894">
        <v>0.9329846751933194</v>
      </c>
      <c r="P894">
        <v>0.81602003345756435</v>
      </c>
      <c r="Q894">
        <v>0.85195086342947812</v>
      </c>
      <c r="R894">
        <v>0.96533690096206171</v>
      </c>
      <c r="S894">
        <v>0.82241960627496513</v>
      </c>
      <c r="T894">
        <v>0.81602003345756435</v>
      </c>
      <c r="U894">
        <v>0.82241960627496513</v>
      </c>
      <c r="V894">
        <v>406.790663</v>
      </c>
      <c r="W894">
        <v>255.106009</v>
      </c>
      <c r="X894">
        <v>262.000766</v>
      </c>
      <c r="Y894">
        <v>74463.375599999999</v>
      </c>
      <c r="Z894" s="226">
        <v>2.8133773513999998</v>
      </c>
      <c r="AA894" s="226">
        <v>2.5572792099999999</v>
      </c>
      <c r="AB894" s="226" t="s">
        <v>444</v>
      </c>
      <c r="AC894" s="226" t="s">
        <v>445</v>
      </c>
      <c r="AD894" s="226">
        <v>2.7487071336</v>
      </c>
    </row>
    <row r="895" spans="1:30" x14ac:dyDescent="0.25">
      <c r="A895">
        <v>18263</v>
      </c>
      <c r="B895">
        <v>20017000</v>
      </c>
      <c r="C895">
        <v>9211013</v>
      </c>
      <c r="D895">
        <v>271131</v>
      </c>
      <c r="E895" t="s">
        <v>482</v>
      </c>
      <c r="F895">
        <v>34203085</v>
      </c>
      <c r="G895">
        <v>1.83</v>
      </c>
      <c r="H895">
        <v>32.159924147683405</v>
      </c>
      <c r="I895">
        <v>-20.57891647635633</v>
      </c>
      <c r="J895">
        <v>1.9988529790249716</v>
      </c>
      <c r="K895">
        <v>-31.158019763221294</v>
      </c>
      <c r="L895">
        <v>31.211322365904334</v>
      </c>
      <c r="M895">
        <v>119.41749572753906</v>
      </c>
      <c r="N895">
        <v>0.90208224246376456</v>
      </c>
      <c r="O895">
        <v>0.9329846751933194</v>
      </c>
      <c r="P895">
        <v>0.84162890798271661</v>
      </c>
      <c r="Q895">
        <v>0.89333158794202294</v>
      </c>
      <c r="R895">
        <v>0.96533690096206171</v>
      </c>
      <c r="S895">
        <v>0.86236594663546995</v>
      </c>
      <c r="T895">
        <v>0.84162890798271661</v>
      </c>
      <c r="U895">
        <v>0.86236594663546995</v>
      </c>
      <c r="V895">
        <v>406.790663</v>
      </c>
      <c r="W895">
        <v>255.106009</v>
      </c>
      <c r="X895">
        <v>262.000766</v>
      </c>
      <c r="Y895">
        <v>74463.375599999999</v>
      </c>
      <c r="Z895" s="226">
        <v>5.8790610426000001</v>
      </c>
      <c r="AA895" s="226">
        <v>5.6761535502999996</v>
      </c>
      <c r="AB895" s="226" t="s">
        <v>444</v>
      </c>
      <c r="AC895" s="226" t="s">
        <v>445</v>
      </c>
      <c r="AD895" s="226">
        <v>6.0770678064999997</v>
      </c>
    </row>
    <row r="896" spans="1:30" x14ac:dyDescent="0.25">
      <c r="A896">
        <v>23471</v>
      </c>
      <c r="B896">
        <v>20018000</v>
      </c>
      <c r="C896">
        <v>9211022</v>
      </c>
      <c r="D896">
        <v>271138</v>
      </c>
      <c r="E896" t="s">
        <v>486</v>
      </c>
      <c r="F896">
        <v>34203085</v>
      </c>
      <c r="G896">
        <v>1.83</v>
      </c>
      <c r="H896">
        <v>50.191095805803819</v>
      </c>
      <c r="I896">
        <v>-25.168248396648671</v>
      </c>
      <c r="J896">
        <v>10.21874412631518</v>
      </c>
      <c r="K896">
        <v>-47.781510849674277</v>
      </c>
      <c r="L896">
        <v>45.943218286057991</v>
      </c>
      <c r="M896">
        <v>114.66500091552734</v>
      </c>
      <c r="N896">
        <v>0.90833552511114846</v>
      </c>
      <c r="O896">
        <v>0.9329846751933194</v>
      </c>
      <c r="P896">
        <v>0.84746312486237807</v>
      </c>
      <c r="Q896">
        <v>0.90333684017783711</v>
      </c>
      <c r="R896">
        <v>0.96533690096206171</v>
      </c>
      <c r="S896">
        <v>0.87202438582213448</v>
      </c>
      <c r="T896">
        <v>0.84746312486237807</v>
      </c>
      <c r="U896">
        <v>0.87202438582213448</v>
      </c>
      <c r="V896">
        <v>406.790663</v>
      </c>
      <c r="W896">
        <v>255.106009</v>
      </c>
      <c r="X896">
        <v>262.000766</v>
      </c>
      <c r="Y896">
        <v>74463.375599999999</v>
      </c>
      <c r="Z896" s="226">
        <v>3.7056550156000001</v>
      </c>
      <c r="AA896" s="226">
        <v>3.3073962041999998</v>
      </c>
      <c r="AB896" s="226" t="s">
        <v>444</v>
      </c>
      <c r="AC896" s="226" t="s">
        <v>445</v>
      </c>
      <c r="AD896" s="226">
        <v>3.6469017811</v>
      </c>
    </row>
    <row r="897" spans="1:30" x14ac:dyDescent="0.25">
      <c r="A897">
        <v>23472</v>
      </c>
      <c r="B897">
        <v>20018000</v>
      </c>
      <c r="C897">
        <v>9211016</v>
      </c>
      <c r="D897">
        <v>271137</v>
      </c>
      <c r="E897" t="s">
        <v>482</v>
      </c>
      <c r="F897">
        <v>34203085</v>
      </c>
      <c r="G897">
        <v>1.83</v>
      </c>
      <c r="H897">
        <v>44.809201743715519</v>
      </c>
      <c r="I897">
        <v>-22.600026969834559</v>
      </c>
      <c r="J897">
        <v>9.2499205519821004</v>
      </c>
      <c r="K897">
        <v>-42.846777541003519</v>
      </c>
      <c r="L897">
        <v>40.978322518986253</v>
      </c>
      <c r="M897">
        <v>116.6824951171875</v>
      </c>
      <c r="N897">
        <v>0.90568092747738504</v>
      </c>
      <c r="O897">
        <v>0.9329846751933194</v>
      </c>
      <c r="P897">
        <v>0.84498642595127238</v>
      </c>
      <c r="Q897">
        <v>0.89908948396381572</v>
      </c>
      <c r="R897">
        <v>0.96533690096206171</v>
      </c>
      <c r="S897">
        <v>0.86792425613720914</v>
      </c>
      <c r="T897">
        <v>0.84498642595127238</v>
      </c>
      <c r="U897">
        <v>0.86792425613720914</v>
      </c>
      <c r="V897">
        <v>406.790663</v>
      </c>
      <c r="W897">
        <v>255.106009</v>
      </c>
      <c r="X897">
        <v>262.000766</v>
      </c>
      <c r="Y897">
        <v>74463.375599999999</v>
      </c>
      <c r="Z897" s="226">
        <v>4.2603694230000002</v>
      </c>
      <c r="AA897" s="226">
        <v>3.8106439391000002</v>
      </c>
      <c r="AB897" s="226" t="s">
        <v>444</v>
      </c>
      <c r="AC897" s="226" t="s">
        <v>445</v>
      </c>
      <c r="AD897" s="226">
        <v>4.1669484512999997</v>
      </c>
    </row>
    <row r="898" spans="1:30" x14ac:dyDescent="0.25">
      <c r="A898">
        <v>27667</v>
      </c>
      <c r="B898">
        <v>20019000</v>
      </c>
      <c r="C898">
        <v>9211022</v>
      </c>
      <c r="D898">
        <v>271146</v>
      </c>
      <c r="E898" t="s">
        <v>486</v>
      </c>
      <c r="F898">
        <v>34203085</v>
      </c>
      <c r="G898">
        <v>1.83</v>
      </c>
      <c r="H898">
        <v>49.520686262770177</v>
      </c>
      <c r="I898">
        <v>-26.061081032359219</v>
      </c>
      <c r="J898">
        <v>9.00150059346287</v>
      </c>
      <c r="K898">
        <v>-47.128753263776225</v>
      </c>
      <c r="L898">
        <v>45.691149499791244</v>
      </c>
      <c r="M898">
        <v>114.66500091552734</v>
      </c>
      <c r="N898">
        <v>0.90833552511114846</v>
      </c>
      <c r="O898">
        <v>0.9329846751933194</v>
      </c>
      <c r="P898">
        <v>0.84746312486237807</v>
      </c>
      <c r="Q898">
        <v>0.90333684017783711</v>
      </c>
      <c r="R898">
        <v>0.96533690096206171</v>
      </c>
      <c r="S898">
        <v>0.87202438582213448</v>
      </c>
      <c r="T898">
        <v>0.84746312486237807</v>
      </c>
      <c r="U898">
        <v>0.87202438582213448</v>
      </c>
      <c r="V898">
        <v>406.790663</v>
      </c>
      <c r="W898">
        <v>255.106009</v>
      </c>
      <c r="X898">
        <v>262.000766</v>
      </c>
      <c r="Y898">
        <v>74463.375599999999</v>
      </c>
      <c r="Z898" s="226">
        <v>3.7316151579999999</v>
      </c>
      <c r="AA898" s="226">
        <v>3.3657096029</v>
      </c>
      <c r="AB898" s="226" t="s">
        <v>444</v>
      </c>
      <c r="AC898" s="226" t="s">
        <v>445</v>
      </c>
      <c r="AD898" s="226">
        <v>3.7112637720000001</v>
      </c>
    </row>
    <row r="899" spans="1:30" x14ac:dyDescent="0.25">
      <c r="A899">
        <v>27668</v>
      </c>
      <c r="B899">
        <v>20019000</v>
      </c>
      <c r="C899">
        <v>9211016</v>
      </c>
      <c r="D899">
        <v>271145</v>
      </c>
      <c r="E899" t="s">
        <v>482</v>
      </c>
      <c r="F899">
        <v>34203085</v>
      </c>
      <c r="G899">
        <v>1.83</v>
      </c>
      <c r="H899">
        <v>44.139103305787444</v>
      </c>
      <c r="I899">
        <v>-23.492086079032706</v>
      </c>
      <c r="J899">
        <v>8.0323659140242292</v>
      </c>
      <c r="K899">
        <v>-42.194793481617864</v>
      </c>
      <c r="L899">
        <v>40.725210269535211</v>
      </c>
      <c r="M899">
        <v>116.6824951171875</v>
      </c>
      <c r="N899">
        <v>0.90568092747738504</v>
      </c>
      <c r="O899">
        <v>0.9329846751933194</v>
      </c>
      <c r="P899">
        <v>0.84498642595127238</v>
      </c>
      <c r="Q899">
        <v>0.89908948396381572</v>
      </c>
      <c r="R899">
        <v>0.96533690096206171</v>
      </c>
      <c r="S899">
        <v>0.86792425613720914</v>
      </c>
      <c r="T899">
        <v>0.84498642595127238</v>
      </c>
      <c r="U899">
        <v>0.86792425613720914</v>
      </c>
      <c r="V899">
        <v>406.790663</v>
      </c>
      <c r="W899">
        <v>255.106009</v>
      </c>
      <c r="X899">
        <v>262.000766</v>
      </c>
      <c r="Y899">
        <v>74463.375599999999</v>
      </c>
      <c r="Z899" s="226">
        <v>4.2930632734999996</v>
      </c>
      <c r="AA899" s="226">
        <v>3.8836767998999999</v>
      </c>
      <c r="AB899" s="226" t="s">
        <v>444</v>
      </c>
      <c r="AC899" s="226" t="s">
        <v>445</v>
      </c>
      <c r="AD899" s="226">
        <v>4.2467869277999997</v>
      </c>
    </row>
    <row r="900" spans="1:30" x14ac:dyDescent="0.25">
      <c r="A900">
        <v>31863</v>
      </c>
      <c r="B900">
        <v>20020000</v>
      </c>
      <c r="C900">
        <v>9211022</v>
      </c>
      <c r="D900">
        <v>271154</v>
      </c>
      <c r="E900" t="s">
        <v>486</v>
      </c>
      <c r="F900">
        <v>34203085</v>
      </c>
      <c r="G900">
        <v>1.83</v>
      </c>
      <c r="H900">
        <v>49.587397658266639</v>
      </c>
      <c r="I900">
        <v>-25.779229338937995</v>
      </c>
      <c r="J900">
        <v>9.2904474560296251</v>
      </c>
      <c r="K900">
        <v>-47.196134574109088</v>
      </c>
      <c r="L900">
        <v>45.657905543211939</v>
      </c>
      <c r="M900">
        <v>114.66500091552734</v>
      </c>
      <c r="N900">
        <v>0.90833552511114846</v>
      </c>
      <c r="O900">
        <v>0.9329846751933194</v>
      </c>
      <c r="P900">
        <v>0.84746312486237807</v>
      </c>
      <c r="Q900">
        <v>0.90333684017783711</v>
      </c>
      <c r="R900">
        <v>0.96533690096206171</v>
      </c>
      <c r="S900">
        <v>0.87202438582213448</v>
      </c>
      <c r="T900">
        <v>0.84746312486237807</v>
      </c>
      <c r="U900">
        <v>0.87202438582213448</v>
      </c>
      <c r="V900">
        <v>406.790663</v>
      </c>
      <c r="W900">
        <v>255.106009</v>
      </c>
      <c r="X900">
        <v>262.000766</v>
      </c>
      <c r="Y900">
        <v>74463.375599999999</v>
      </c>
      <c r="Z900" s="226">
        <v>3.7350602921</v>
      </c>
      <c r="AA900" s="226">
        <v>3.3598362844</v>
      </c>
      <c r="AB900" s="226" t="s">
        <v>444</v>
      </c>
      <c r="AC900" s="226" t="s">
        <v>445</v>
      </c>
      <c r="AD900" s="226">
        <v>3.7045375617</v>
      </c>
    </row>
    <row r="901" spans="1:30" x14ac:dyDescent="0.25">
      <c r="A901">
        <v>31864</v>
      </c>
      <c r="B901">
        <v>20020000</v>
      </c>
      <c r="C901">
        <v>9211016</v>
      </c>
      <c r="D901">
        <v>271153</v>
      </c>
      <c r="E901" t="s">
        <v>482</v>
      </c>
      <c r="F901">
        <v>34203085</v>
      </c>
      <c r="G901">
        <v>1.83</v>
      </c>
      <c r="H901">
        <v>44.205685709375111</v>
      </c>
      <c r="I901">
        <v>-23.210570522980603</v>
      </c>
      <c r="J901">
        <v>8.3214417684997848</v>
      </c>
      <c r="K901">
        <v>-42.261838654581602</v>
      </c>
      <c r="L901">
        <v>40.691895401513214</v>
      </c>
      <c r="M901">
        <v>116.6824951171875</v>
      </c>
      <c r="N901">
        <v>0.90568092747738504</v>
      </c>
      <c r="O901">
        <v>0.9329846751933194</v>
      </c>
      <c r="P901">
        <v>0.84498642595127238</v>
      </c>
      <c r="Q901">
        <v>0.89908948396381572</v>
      </c>
      <c r="R901">
        <v>0.96533690096206171</v>
      </c>
      <c r="S901">
        <v>0.86792425613720914</v>
      </c>
      <c r="T901">
        <v>0.84498642595127238</v>
      </c>
      <c r="U901">
        <v>0.86792425613720914</v>
      </c>
      <c r="V901">
        <v>406.790663</v>
      </c>
      <c r="W901">
        <v>255.106009</v>
      </c>
      <c r="X901">
        <v>262.000766</v>
      </c>
      <c r="Y901">
        <v>74463.375599999999</v>
      </c>
      <c r="Z901" s="226">
        <v>4.2973967581999997</v>
      </c>
      <c r="AA901" s="226">
        <v>3.876321028</v>
      </c>
      <c r="AB901" s="226" t="s">
        <v>444</v>
      </c>
      <c r="AC901" s="226" t="s">
        <v>445</v>
      </c>
      <c r="AD901" s="226">
        <v>4.2384633018000004</v>
      </c>
    </row>
    <row r="902" spans="1:30" x14ac:dyDescent="0.25">
      <c r="A902">
        <v>36059</v>
      </c>
      <c r="B902">
        <v>20021000</v>
      </c>
      <c r="C902">
        <v>9211022</v>
      </c>
      <c r="D902">
        <v>271162</v>
      </c>
      <c r="E902" t="s">
        <v>486</v>
      </c>
      <c r="F902">
        <v>34203085</v>
      </c>
      <c r="G902">
        <v>1.83</v>
      </c>
      <c r="H902">
        <v>49.876230259591082</v>
      </c>
      <c r="I902">
        <v>-25.217746278419</v>
      </c>
      <c r="J902">
        <v>9.987296625547291</v>
      </c>
      <c r="K902">
        <v>-47.492883882935814</v>
      </c>
      <c r="L902">
        <v>45.709516574847548</v>
      </c>
      <c r="M902">
        <v>114.66500091552734</v>
      </c>
      <c r="N902">
        <v>0.90833552511114846</v>
      </c>
      <c r="O902">
        <v>0.9329846751933194</v>
      </c>
      <c r="P902">
        <v>0.84746312486237807</v>
      </c>
      <c r="Q902">
        <v>0.90333684017783711</v>
      </c>
      <c r="R902">
        <v>0.96533690096206171</v>
      </c>
      <c r="S902">
        <v>0.87202438582213448</v>
      </c>
      <c r="T902">
        <v>0.84746312486237807</v>
      </c>
      <c r="U902">
        <v>0.87202438582213448</v>
      </c>
      <c r="V902">
        <v>406.790663</v>
      </c>
      <c r="W902">
        <v>255.106009</v>
      </c>
      <c r="X902">
        <v>262.000766</v>
      </c>
      <c r="Y902">
        <v>74463.375599999999</v>
      </c>
      <c r="Z902" s="226">
        <v>3.7297138924</v>
      </c>
      <c r="AA902" s="226">
        <v>3.3345885290999999</v>
      </c>
      <c r="AB902" s="226" t="s">
        <v>444</v>
      </c>
      <c r="AC902" s="226" t="s">
        <v>445</v>
      </c>
      <c r="AD902" s="226">
        <v>3.6751422470000001</v>
      </c>
    </row>
    <row r="903" spans="1:30" x14ac:dyDescent="0.25">
      <c r="A903">
        <v>36060</v>
      </c>
      <c r="B903">
        <v>20021000</v>
      </c>
      <c r="C903">
        <v>9211016</v>
      </c>
      <c r="D903">
        <v>271161</v>
      </c>
      <c r="E903" t="s">
        <v>482</v>
      </c>
      <c r="F903">
        <v>34203085</v>
      </c>
      <c r="G903">
        <v>1.83</v>
      </c>
      <c r="H903">
        <v>44.49425708888446</v>
      </c>
      <c r="I903">
        <v>-22.649843048525938</v>
      </c>
      <c r="J903">
        <v>9.0185517038407319</v>
      </c>
      <c r="K903">
        <v>-42.557832833335809</v>
      </c>
      <c r="L903">
        <v>40.744134674792221</v>
      </c>
      <c r="M903">
        <v>116.6824951171875</v>
      </c>
      <c r="N903">
        <v>0.90568092747738504</v>
      </c>
      <c r="O903">
        <v>0.9329846751933194</v>
      </c>
      <c r="P903">
        <v>0.84498642595127238</v>
      </c>
      <c r="Q903">
        <v>0.89908948396381572</v>
      </c>
      <c r="R903">
        <v>0.96533690096206171</v>
      </c>
      <c r="S903">
        <v>0.86792425613720914</v>
      </c>
      <c r="T903">
        <v>0.84498642595127238</v>
      </c>
      <c r="U903">
        <v>0.86792425613720914</v>
      </c>
      <c r="V903">
        <v>406.790663</v>
      </c>
      <c r="W903">
        <v>255.106009</v>
      </c>
      <c r="X903">
        <v>262.000766</v>
      </c>
      <c r="Y903">
        <v>74463.375599999999</v>
      </c>
      <c r="Z903" s="226">
        <v>4.2906048074000003</v>
      </c>
      <c r="AA903" s="226">
        <v>3.8446952233</v>
      </c>
      <c r="AB903" s="226" t="s">
        <v>444</v>
      </c>
      <c r="AC903" s="226" t="s">
        <v>445</v>
      </c>
      <c r="AD903" s="226">
        <v>4.2020292416</v>
      </c>
    </row>
    <row r="904" spans="1:30" x14ac:dyDescent="0.25">
      <c r="A904">
        <v>44591</v>
      </c>
      <c r="B904">
        <v>20022000</v>
      </c>
      <c r="C904">
        <v>9211031</v>
      </c>
      <c r="D904">
        <v>271173</v>
      </c>
      <c r="E904" t="s">
        <v>493</v>
      </c>
      <c r="F904">
        <v>34203085</v>
      </c>
      <c r="G904">
        <v>1.83</v>
      </c>
      <c r="H904">
        <v>0.93291837845869585</v>
      </c>
      <c r="I904">
        <v>-0.88296662204306386</v>
      </c>
      <c r="J904">
        <v>-1.5777710869271573</v>
      </c>
      <c r="K904">
        <v>-3.2227228600327287</v>
      </c>
      <c r="L904">
        <v>2.8860660455175071</v>
      </c>
      <c r="M904">
        <v>34.474998474121094</v>
      </c>
      <c r="N904">
        <v>0.98877083460489912</v>
      </c>
      <c r="O904">
        <v>0.9329846751933194</v>
      </c>
      <c r="P904">
        <v>0.92250803596447917</v>
      </c>
      <c r="Q904">
        <v>0.98970659838782415</v>
      </c>
      <c r="R904">
        <v>0.96533690096206171</v>
      </c>
      <c r="S904">
        <v>0.95540030054940595</v>
      </c>
      <c r="T904">
        <v>0.92250803596447917</v>
      </c>
      <c r="U904">
        <v>0.95540030054940595</v>
      </c>
      <c r="V904">
        <v>406.790663</v>
      </c>
      <c r="W904">
        <v>255.106009</v>
      </c>
      <c r="X904">
        <v>262.000766</v>
      </c>
      <c r="Y904">
        <v>74463.375599999999</v>
      </c>
      <c r="Z904" s="226">
        <v>80.542604921000006</v>
      </c>
      <c r="AA904" s="226">
        <v>251.25930667</v>
      </c>
      <c r="AB904" s="226" t="s">
        <v>444</v>
      </c>
      <c r="AC904" s="226">
        <v>152.18940375</v>
      </c>
      <c r="AD904" s="226">
        <v>73.998013345000004</v>
      </c>
    </row>
    <row r="905" spans="1:30" x14ac:dyDescent="0.25">
      <c r="A905">
        <v>44592</v>
      </c>
      <c r="B905">
        <v>20022000</v>
      </c>
      <c r="C905">
        <v>9211022</v>
      </c>
      <c r="D905">
        <v>271172</v>
      </c>
      <c r="E905" t="s">
        <v>486</v>
      </c>
      <c r="F905">
        <v>34203085</v>
      </c>
      <c r="G905">
        <v>1.83</v>
      </c>
      <c r="H905">
        <v>48.08855232432574</v>
      </c>
      <c r="I905">
        <v>-27.758731888330963</v>
      </c>
      <c r="J905">
        <v>5.293474321709585</v>
      </c>
      <c r="K905">
        <v>-45.990817119054022</v>
      </c>
      <c r="L905">
        <v>45.672600516038031</v>
      </c>
      <c r="M905">
        <v>114.66500091552734</v>
      </c>
      <c r="N905">
        <v>0.90833552511114846</v>
      </c>
      <c r="O905">
        <v>0.9329846751933194</v>
      </c>
      <c r="P905">
        <v>0.84746312486237807</v>
      </c>
      <c r="Q905">
        <v>0.90333684017783711</v>
      </c>
      <c r="R905">
        <v>0.96533690096206171</v>
      </c>
      <c r="S905">
        <v>0.87202438582213448</v>
      </c>
      <c r="T905">
        <v>0.84746312486237807</v>
      </c>
      <c r="U905">
        <v>0.87202438582213448</v>
      </c>
      <c r="V905">
        <v>406.790663</v>
      </c>
      <c r="W905">
        <v>255.106009</v>
      </c>
      <c r="X905">
        <v>262.000766</v>
      </c>
      <c r="Y905">
        <v>74463.375599999999</v>
      </c>
      <c r="Z905" s="226">
        <v>3.7335368058</v>
      </c>
      <c r="AA905" s="226">
        <v>3.4957255960000002</v>
      </c>
      <c r="AB905" s="226" t="s">
        <v>444</v>
      </c>
      <c r="AC905" s="226" t="s">
        <v>445</v>
      </c>
      <c r="AD905" s="226">
        <v>3.8278330715000002</v>
      </c>
    </row>
    <row r="906" spans="1:30" x14ac:dyDescent="0.25">
      <c r="A906">
        <v>44593</v>
      </c>
      <c r="B906">
        <v>20022000</v>
      </c>
      <c r="C906">
        <v>9211013</v>
      </c>
      <c r="D906">
        <v>271171</v>
      </c>
      <c r="E906" t="s">
        <v>482</v>
      </c>
      <c r="F906">
        <v>34203085</v>
      </c>
      <c r="G906">
        <v>1.83</v>
      </c>
      <c r="H906">
        <v>36.12501000670229</v>
      </c>
      <c r="I906">
        <v>-20.74126619945239</v>
      </c>
      <c r="J906">
        <v>3.9053685462353851</v>
      </c>
      <c r="K906">
        <v>-34.978994931034997</v>
      </c>
      <c r="L906">
        <v>34.340635576656013</v>
      </c>
      <c r="M906">
        <v>119.41749572753906</v>
      </c>
      <c r="N906">
        <v>0.90208224246376456</v>
      </c>
      <c r="O906">
        <v>0.9329846751933194</v>
      </c>
      <c r="P906">
        <v>0.84162890798271661</v>
      </c>
      <c r="Q906">
        <v>0.89333158794202294</v>
      </c>
      <c r="R906">
        <v>0.96533690096206171</v>
      </c>
      <c r="S906">
        <v>0.86236594663546995</v>
      </c>
      <c r="T906">
        <v>0.84162890798271661</v>
      </c>
      <c r="U906">
        <v>0.86236594663546995</v>
      </c>
      <c r="V906">
        <v>406.790663</v>
      </c>
      <c r="W906">
        <v>255.106009</v>
      </c>
      <c r="X906">
        <v>262.000766</v>
      </c>
      <c r="Y906">
        <v>74463.375599999999</v>
      </c>
      <c r="Z906" s="226">
        <v>5.2522020390000002</v>
      </c>
      <c r="AA906" s="226">
        <v>4.9433780568000003</v>
      </c>
      <c r="AB906" s="226" t="s">
        <v>444</v>
      </c>
      <c r="AC906" s="226" t="s">
        <v>445</v>
      </c>
      <c r="AD906" s="226">
        <v>5.3039952695999997</v>
      </c>
    </row>
    <row r="907" spans="1:30" x14ac:dyDescent="0.25">
      <c r="A907">
        <v>44594</v>
      </c>
      <c r="B907">
        <v>20022000</v>
      </c>
      <c r="C907">
        <v>9211006</v>
      </c>
      <c r="D907">
        <v>271170</v>
      </c>
      <c r="E907" t="s">
        <v>480</v>
      </c>
      <c r="F907">
        <v>34203085</v>
      </c>
      <c r="G907">
        <v>1.83</v>
      </c>
      <c r="H907">
        <v>62.485051416763405</v>
      </c>
      <c r="I907">
        <v>-30.4074144573989</v>
      </c>
      <c r="J907">
        <v>10.8784374990821</v>
      </c>
      <c r="K907">
        <v>-60.835845704293739</v>
      </c>
      <c r="L907">
        <v>57.818529723946767</v>
      </c>
      <c r="M907">
        <v>132.83750915527344</v>
      </c>
      <c r="N907">
        <v>0.87463390895298543</v>
      </c>
      <c r="O907">
        <v>0.9329846751933194</v>
      </c>
      <c r="P907">
        <v>0.81602003345756435</v>
      </c>
      <c r="Q907">
        <v>0.85195086342947812</v>
      </c>
      <c r="R907">
        <v>0.96533690096206171</v>
      </c>
      <c r="S907">
        <v>0.82241960627496513</v>
      </c>
      <c r="T907">
        <v>0.81602003345756435</v>
      </c>
      <c r="U907">
        <v>0.82241960627496513</v>
      </c>
      <c r="V907">
        <v>406.790663</v>
      </c>
      <c r="W907">
        <v>255.106009</v>
      </c>
      <c r="X907">
        <v>262.000766</v>
      </c>
      <c r="Y907">
        <v>74463.375599999999</v>
      </c>
      <c r="Z907" s="226">
        <v>2.6004307786999998</v>
      </c>
      <c r="AA907" s="226">
        <v>2.3315426535000001</v>
      </c>
      <c r="AB907" s="226" t="s">
        <v>444</v>
      </c>
      <c r="AC907" s="226" t="s">
        <v>445</v>
      </c>
      <c r="AD907" s="226">
        <v>2.5143404576999999</v>
      </c>
    </row>
    <row r="908" spans="1:30" x14ac:dyDescent="0.25">
      <c r="A908">
        <v>44595</v>
      </c>
      <c r="B908">
        <v>20022000</v>
      </c>
      <c r="C908">
        <v>9211005</v>
      </c>
      <c r="D908">
        <v>271169</v>
      </c>
      <c r="E908" t="s">
        <v>484</v>
      </c>
      <c r="F908">
        <v>34203085</v>
      </c>
      <c r="G908">
        <v>1.83</v>
      </c>
      <c r="H908">
        <v>69.682629908798873</v>
      </c>
      <c r="I908">
        <v>-36.490321193198966</v>
      </c>
      <c r="J908">
        <v>8.5149985018031256</v>
      </c>
      <c r="K908">
        <v>-67.273231288383244</v>
      </c>
      <c r="L908">
        <v>65.839988387120343</v>
      </c>
      <c r="M908">
        <v>124.55000305175781</v>
      </c>
      <c r="N908">
        <v>0.89239285060337603</v>
      </c>
      <c r="O908">
        <v>0.9329846751933194</v>
      </c>
      <c r="P908">
        <v>0.83258885386503123</v>
      </c>
      <c r="Q908">
        <v>0.87858927590506397</v>
      </c>
      <c r="R908">
        <v>0.96533690096206171</v>
      </c>
      <c r="S908">
        <v>0.84813464882069622</v>
      </c>
      <c r="T908">
        <v>0.83258885386503123</v>
      </c>
      <c r="U908">
        <v>0.84813464882069622</v>
      </c>
      <c r="V908">
        <v>406.790663</v>
      </c>
      <c r="W908">
        <v>255.106009</v>
      </c>
      <c r="X908">
        <v>262.000766</v>
      </c>
      <c r="Y908">
        <v>74463.375599999999</v>
      </c>
      <c r="Z908" s="226">
        <v>2.2259789961999998</v>
      </c>
      <c r="AA908" s="226">
        <v>2.0480827133999999</v>
      </c>
      <c r="AB908" s="226" t="s">
        <v>444</v>
      </c>
      <c r="AC908" s="226" t="s">
        <v>445</v>
      </c>
      <c r="AD908" s="226">
        <v>2.2425812361999999</v>
      </c>
    </row>
    <row r="909" spans="1:30" x14ac:dyDescent="0.25">
      <c r="A909">
        <v>44596</v>
      </c>
      <c r="B909">
        <v>20022000</v>
      </c>
      <c r="C909">
        <v>9211046</v>
      </c>
      <c r="D909">
        <v>271174</v>
      </c>
      <c r="E909" t="s">
        <v>491</v>
      </c>
      <c r="F909">
        <v>34203085</v>
      </c>
      <c r="G909">
        <v>1.83</v>
      </c>
      <c r="H909">
        <v>12.752974490951281</v>
      </c>
      <c r="I909">
        <v>-6.8353770927318198</v>
      </c>
      <c r="J909">
        <v>1.4702892057536543</v>
      </c>
      <c r="K909">
        <v>-13.256909732073005</v>
      </c>
      <c r="L909">
        <v>12.08519397722071</v>
      </c>
      <c r="M909">
        <v>64.709999084472656</v>
      </c>
      <c r="N909">
        <v>0.96357500076293945</v>
      </c>
      <c r="O909">
        <v>0.9329846751933194</v>
      </c>
      <c r="P909">
        <v>0.89900070911121355</v>
      </c>
      <c r="Q909">
        <v>0.96661041736602782</v>
      </c>
      <c r="R909">
        <v>0.96533690096206171</v>
      </c>
      <c r="S909">
        <v>0.9331047047377663</v>
      </c>
      <c r="T909">
        <v>0.89900070911121355</v>
      </c>
      <c r="U909">
        <v>0.9331047047377663</v>
      </c>
      <c r="V909">
        <v>406.790663</v>
      </c>
      <c r="W909">
        <v>255.106009</v>
      </c>
      <c r="X909">
        <v>262.000766</v>
      </c>
      <c r="Y909">
        <v>74463.375599999999</v>
      </c>
      <c r="Z909" s="226">
        <v>17.976979882999998</v>
      </c>
      <c r="AA909" s="226">
        <v>16.983293478</v>
      </c>
      <c r="AB909" s="226" t="s">
        <v>444</v>
      </c>
      <c r="AC909" s="226" t="s">
        <v>445</v>
      </c>
      <c r="AD909" s="226">
        <v>16.767253393000001</v>
      </c>
    </row>
    <row r="910" spans="1:30" x14ac:dyDescent="0.25">
      <c r="A910">
        <v>55011</v>
      </c>
      <c r="B910">
        <v>20024000</v>
      </c>
      <c r="C910">
        <v>9211031</v>
      </c>
      <c r="D910">
        <v>271183</v>
      </c>
      <c r="E910" t="s">
        <v>493</v>
      </c>
      <c r="F910">
        <v>34203085</v>
      </c>
      <c r="G910">
        <v>1.83</v>
      </c>
      <c r="H910">
        <v>1.5608338718254533</v>
      </c>
      <c r="I910">
        <v>-1.2896069774231926</v>
      </c>
      <c r="J910">
        <v>-7.5996799849327683</v>
      </c>
      <c r="K910">
        <v>-7.7703417687220835</v>
      </c>
      <c r="L910">
        <v>8.4889051351724323</v>
      </c>
      <c r="M910">
        <v>34.474998474121094</v>
      </c>
      <c r="N910">
        <v>0.98877083460489912</v>
      </c>
      <c r="O910">
        <v>0.9329846751933194</v>
      </c>
      <c r="P910">
        <v>0.92250803596447917</v>
      </c>
      <c r="Q910">
        <v>0.98970659838782415</v>
      </c>
      <c r="R910">
        <v>0.96533690096206171</v>
      </c>
      <c r="S910">
        <v>0.95540030054940595</v>
      </c>
      <c r="T910">
        <v>0.92250803596447917</v>
      </c>
      <c r="U910">
        <v>0.95540030054940595</v>
      </c>
      <c r="V910">
        <v>406.790663</v>
      </c>
      <c r="W910">
        <v>255.106009</v>
      </c>
      <c r="X910">
        <v>262.000766</v>
      </c>
      <c r="Y910">
        <v>74463.375599999999</v>
      </c>
      <c r="Z910" s="226">
        <v>26.722932412999999</v>
      </c>
      <c r="AA910" s="226">
        <v>149.77667622000001</v>
      </c>
      <c r="AB910" s="226" t="s">
        <v>444</v>
      </c>
      <c r="AC910" s="226">
        <v>30.803682857999998</v>
      </c>
      <c r="AD910" s="226">
        <v>30.105171337000002</v>
      </c>
    </row>
    <row r="911" spans="1:30" x14ac:dyDescent="0.25">
      <c r="A911">
        <v>55012</v>
      </c>
      <c r="B911">
        <v>20024000</v>
      </c>
      <c r="C911">
        <v>9211046</v>
      </c>
      <c r="D911">
        <v>271184</v>
      </c>
      <c r="E911" t="s">
        <v>491</v>
      </c>
      <c r="F911">
        <v>34203085</v>
      </c>
      <c r="G911">
        <v>1.83</v>
      </c>
      <c r="H911">
        <v>13.524421546691075</v>
      </c>
      <c r="I911">
        <v>-11.93587063795785</v>
      </c>
      <c r="J911">
        <v>-4.6951515803334285</v>
      </c>
      <c r="K911">
        <v>-13.110675776624893</v>
      </c>
      <c r="L911">
        <v>16.385147597814523</v>
      </c>
      <c r="M911">
        <v>64.709999084472656</v>
      </c>
      <c r="N911">
        <v>0.96357500076293945</v>
      </c>
      <c r="O911">
        <v>0.9329846751933194</v>
      </c>
      <c r="P911">
        <v>0.89900070911121355</v>
      </c>
      <c r="Q911">
        <v>0.96661041736602782</v>
      </c>
      <c r="R911">
        <v>0.96533690096206171</v>
      </c>
      <c r="S911">
        <v>0.9331047047377663</v>
      </c>
      <c r="T911">
        <v>0.89900070911121355</v>
      </c>
      <c r="U911">
        <v>0.9331047047377663</v>
      </c>
      <c r="V911">
        <v>406.790663</v>
      </c>
      <c r="W911">
        <v>255.106009</v>
      </c>
      <c r="X911">
        <v>262.000766</v>
      </c>
      <c r="Y911">
        <v>74463.375599999999</v>
      </c>
      <c r="Z911" s="226">
        <v>12.996851821</v>
      </c>
      <c r="AA911" s="226">
        <v>15.957507735</v>
      </c>
      <c r="AB911" s="226" t="s">
        <v>444</v>
      </c>
      <c r="AC911" s="226">
        <v>49.166404724000003</v>
      </c>
      <c r="AD911" s="226">
        <v>16.965425920000001</v>
      </c>
    </row>
    <row r="912" spans="1:30" x14ac:dyDescent="0.25">
      <c r="A912">
        <v>55013</v>
      </c>
      <c r="B912">
        <v>20024000</v>
      </c>
      <c r="C912">
        <v>9211006</v>
      </c>
      <c r="D912">
        <v>271182</v>
      </c>
      <c r="E912" t="s">
        <v>480</v>
      </c>
      <c r="F912">
        <v>34203085</v>
      </c>
      <c r="G912">
        <v>1.83</v>
      </c>
      <c r="H912">
        <v>63.296979931482056</v>
      </c>
      <c r="I912">
        <v>-36.139967680266892</v>
      </c>
      <c r="J912">
        <v>4.6725102583964286</v>
      </c>
      <c r="K912">
        <v>-60.05754681501719</v>
      </c>
      <c r="L912">
        <v>61.095147228700235</v>
      </c>
      <c r="M912">
        <v>132.83750915527344</v>
      </c>
      <c r="N912">
        <v>0.87463390895298543</v>
      </c>
      <c r="O912">
        <v>0.9329846751933194</v>
      </c>
      <c r="P912">
        <v>0.81602003345756435</v>
      </c>
      <c r="Q912">
        <v>0.85195086342947812</v>
      </c>
      <c r="R912">
        <v>0.96533690096206171</v>
      </c>
      <c r="S912">
        <v>0.82241960627496513</v>
      </c>
      <c r="T912">
        <v>0.81602003345756435</v>
      </c>
      <c r="U912">
        <v>0.82241960627496513</v>
      </c>
      <c r="V912">
        <v>406.790663</v>
      </c>
      <c r="W912">
        <v>255.106009</v>
      </c>
      <c r="X912">
        <v>262.000766</v>
      </c>
      <c r="Y912">
        <v>74463.375599999999</v>
      </c>
      <c r="Z912" s="226">
        <v>2.4073346811</v>
      </c>
      <c r="AA912" s="226">
        <v>2.2888080004</v>
      </c>
      <c r="AB912" s="226" t="s">
        <v>444</v>
      </c>
      <c r="AC912" s="226" t="s">
        <v>445</v>
      </c>
      <c r="AD912" s="226">
        <v>2.5598835646000002</v>
      </c>
    </row>
    <row r="913" spans="1:30" x14ac:dyDescent="0.25">
      <c r="A913">
        <v>55014</v>
      </c>
      <c r="B913">
        <v>20024000</v>
      </c>
      <c r="C913">
        <v>9211005</v>
      </c>
      <c r="D913">
        <v>271181</v>
      </c>
      <c r="E913" t="s">
        <v>484</v>
      </c>
      <c r="F913">
        <v>34203085</v>
      </c>
      <c r="G913">
        <v>1.83</v>
      </c>
      <c r="H913">
        <v>70.497355927328897</v>
      </c>
      <c r="I913">
        <v>-42.224145476698148</v>
      </c>
      <c r="J913">
        <v>2.3062815038271696</v>
      </c>
      <c r="K913">
        <v>-66.493667261029344</v>
      </c>
      <c r="L913">
        <v>69.374539983632033</v>
      </c>
      <c r="M913">
        <v>124.55000305175781</v>
      </c>
      <c r="N913">
        <v>0.89239285060337603</v>
      </c>
      <c r="O913">
        <v>0.9329846751933194</v>
      </c>
      <c r="P913">
        <v>0.83258885386503123</v>
      </c>
      <c r="Q913">
        <v>0.87858927590506397</v>
      </c>
      <c r="R913">
        <v>0.96533690096206171</v>
      </c>
      <c r="S913">
        <v>0.84813464882069622</v>
      </c>
      <c r="T913">
        <v>0.83258885386503123</v>
      </c>
      <c r="U913">
        <v>0.84813464882069622</v>
      </c>
      <c r="V913">
        <v>406.790663</v>
      </c>
      <c r="W913">
        <v>255.106009</v>
      </c>
      <c r="X913">
        <v>262.000766</v>
      </c>
      <c r="Y913">
        <v>74463.375599999999</v>
      </c>
      <c r="Z913" s="226">
        <v>2.0616191430000002</v>
      </c>
      <c r="AA913" s="226">
        <v>2.0128565369999998</v>
      </c>
      <c r="AB913" s="226" t="s">
        <v>444</v>
      </c>
      <c r="AC913" s="226" t="s">
        <v>445</v>
      </c>
      <c r="AD913" s="226">
        <v>2.2805968818000002</v>
      </c>
    </row>
    <row r="914" spans="1:30" x14ac:dyDescent="0.25">
      <c r="A914">
        <v>65571</v>
      </c>
      <c r="B914">
        <v>20026000</v>
      </c>
      <c r="C914">
        <v>9211031</v>
      </c>
      <c r="D914">
        <v>271193</v>
      </c>
      <c r="E914" t="s">
        <v>493</v>
      </c>
      <c r="F914">
        <v>34203085</v>
      </c>
      <c r="G914">
        <v>1.83</v>
      </c>
      <c r="H914">
        <v>9.441730428191601</v>
      </c>
      <c r="I914">
        <v>6.0777112110414286</v>
      </c>
      <c r="J914">
        <v>4.4872513689249534</v>
      </c>
      <c r="K914">
        <v>-5.3266142544643671</v>
      </c>
      <c r="L914">
        <v>9.8851098641264343</v>
      </c>
      <c r="M914">
        <v>34.474998474121094</v>
      </c>
      <c r="N914">
        <v>0.98877083460489912</v>
      </c>
      <c r="O914">
        <v>0.9329846751933194</v>
      </c>
      <c r="P914">
        <v>0.92250803596447917</v>
      </c>
      <c r="Q914">
        <v>0.98970659838782415</v>
      </c>
      <c r="R914">
        <v>0.96533690096206171</v>
      </c>
      <c r="S914">
        <v>0.95540030054940595</v>
      </c>
      <c r="T914">
        <v>0.92250803596447917</v>
      </c>
      <c r="U914">
        <v>0.95540030054940595</v>
      </c>
      <c r="V914">
        <v>406.790663</v>
      </c>
      <c r="W914">
        <v>255.106009</v>
      </c>
      <c r="X914">
        <v>262.000766</v>
      </c>
      <c r="Y914">
        <v>74463.375599999999</v>
      </c>
      <c r="Z914" s="226">
        <v>22.807256223</v>
      </c>
      <c r="AA914" s="226">
        <v>23.925234322000001</v>
      </c>
      <c r="AB914" s="226">
        <v>37.721376378999999</v>
      </c>
      <c r="AC914" s="226" t="s">
        <v>445</v>
      </c>
      <c r="AD914" s="226">
        <v>44.375505060999998</v>
      </c>
    </row>
    <row r="915" spans="1:30" x14ac:dyDescent="0.25">
      <c r="A915">
        <v>65572</v>
      </c>
      <c r="B915">
        <v>20026000</v>
      </c>
      <c r="C915">
        <v>9211005</v>
      </c>
      <c r="D915">
        <v>271189</v>
      </c>
      <c r="E915" t="s">
        <v>484</v>
      </c>
      <c r="F915">
        <v>34203085</v>
      </c>
      <c r="G915">
        <v>1.83</v>
      </c>
      <c r="H915">
        <v>73.426433998957307</v>
      </c>
      <c r="I915">
        <v>-28.442846501323096</v>
      </c>
      <c r="J915">
        <v>19.345027501732929</v>
      </c>
      <c r="K915">
        <v>-70.463917539834299</v>
      </c>
      <c r="L915">
        <v>65.918701568766991</v>
      </c>
      <c r="M915">
        <v>124.55000305175781</v>
      </c>
      <c r="N915">
        <v>0.89239285060337603</v>
      </c>
      <c r="O915">
        <v>0.9329846751933194</v>
      </c>
      <c r="P915">
        <v>0.83258885386503123</v>
      </c>
      <c r="Q915">
        <v>0.87858927590506397</v>
      </c>
      <c r="R915">
        <v>0.96533690096206171</v>
      </c>
      <c r="S915">
        <v>0.84813464882069622</v>
      </c>
      <c r="T915">
        <v>0.83258885386503123</v>
      </c>
      <c r="U915">
        <v>0.84813464882069622</v>
      </c>
      <c r="V915">
        <v>406.790663</v>
      </c>
      <c r="W915">
        <v>255.106009</v>
      </c>
      <c r="X915">
        <v>262.000766</v>
      </c>
      <c r="Y915">
        <v>74463.375599999999</v>
      </c>
      <c r="Z915" s="226">
        <v>2.2221268713</v>
      </c>
      <c r="AA915" s="226">
        <v>1.8926696841999999</v>
      </c>
      <c r="AB915" s="226" t="s">
        <v>444</v>
      </c>
      <c r="AC915" s="226" t="s">
        <v>445</v>
      </c>
      <c r="AD915" s="226">
        <v>2.0957534733999998</v>
      </c>
    </row>
    <row r="916" spans="1:30" x14ac:dyDescent="0.25">
      <c r="A916">
        <v>65573</v>
      </c>
      <c r="B916">
        <v>20026000</v>
      </c>
      <c r="C916">
        <v>9211006</v>
      </c>
      <c r="D916">
        <v>271190</v>
      </c>
      <c r="E916" t="s">
        <v>480</v>
      </c>
      <c r="F916">
        <v>34203085</v>
      </c>
      <c r="G916">
        <v>1.83</v>
      </c>
      <c r="H916">
        <v>66.225982144110418</v>
      </c>
      <c r="I916">
        <v>-22.357271154976026</v>
      </c>
      <c r="J916">
        <v>21.711337632055461</v>
      </c>
      <c r="K916">
        <v>-64.029199378790921</v>
      </c>
      <c r="L916">
        <v>58.475767520566677</v>
      </c>
      <c r="M916">
        <v>132.83750915527344</v>
      </c>
      <c r="N916">
        <v>0.87463390895298543</v>
      </c>
      <c r="O916">
        <v>0.9329846751933194</v>
      </c>
      <c r="P916">
        <v>0.81602003345756435</v>
      </c>
      <c r="Q916">
        <v>0.85195086342947812</v>
      </c>
      <c r="R916">
        <v>0.96533690096206171</v>
      </c>
      <c r="S916">
        <v>0.82241960627496513</v>
      </c>
      <c r="T916">
        <v>0.81602003345756435</v>
      </c>
      <c r="U916">
        <v>0.82241960627496513</v>
      </c>
      <c r="V916">
        <v>406.790663</v>
      </c>
      <c r="W916">
        <v>255.106009</v>
      </c>
      <c r="X916">
        <v>262.000766</v>
      </c>
      <c r="Y916">
        <v>74463.375599999999</v>
      </c>
      <c r="Z916" s="226">
        <v>2.5599637734999998</v>
      </c>
      <c r="AA916" s="226">
        <v>2.1433526127000002</v>
      </c>
      <c r="AB916" s="226" t="s">
        <v>444</v>
      </c>
      <c r="AC916" s="226" t="s">
        <v>445</v>
      </c>
      <c r="AD916" s="226">
        <v>2.3390683611999998</v>
      </c>
    </row>
    <row r="917" spans="1:30" x14ac:dyDescent="0.25">
      <c r="A917">
        <v>65574</v>
      </c>
      <c r="B917">
        <v>20026000</v>
      </c>
      <c r="C917">
        <v>9211013</v>
      </c>
      <c r="D917">
        <v>271191</v>
      </c>
      <c r="E917" t="s">
        <v>482</v>
      </c>
      <c r="F917">
        <v>34203085</v>
      </c>
      <c r="G917">
        <v>1.83</v>
      </c>
      <c r="H917">
        <v>39.87071983503337</v>
      </c>
      <c r="I917">
        <v>-12.749473925192639</v>
      </c>
      <c r="J917">
        <v>14.733493849810596</v>
      </c>
      <c r="K917">
        <v>-38.114001848954977</v>
      </c>
      <c r="L917">
        <v>34.920779083187988</v>
      </c>
      <c r="M917">
        <v>119.41749572753906</v>
      </c>
      <c r="N917">
        <v>0.90208224246376456</v>
      </c>
      <c r="O917">
        <v>0.9329846751933194</v>
      </c>
      <c r="P917">
        <v>0.84162890798271661</v>
      </c>
      <c r="Q917">
        <v>0.89333158794202294</v>
      </c>
      <c r="R917">
        <v>0.96533690096206171</v>
      </c>
      <c r="S917">
        <v>0.86236594663546995</v>
      </c>
      <c r="T917">
        <v>0.84162890798271661</v>
      </c>
      <c r="U917">
        <v>0.86236594663546995</v>
      </c>
      <c r="V917">
        <v>406.790663</v>
      </c>
      <c r="W917">
        <v>255.106009</v>
      </c>
      <c r="X917">
        <v>262.000766</v>
      </c>
      <c r="Y917">
        <v>74463.375599999999</v>
      </c>
      <c r="Z917" s="226">
        <v>5.1483333822999997</v>
      </c>
      <c r="AA917" s="226">
        <v>4.3850191986000002</v>
      </c>
      <c r="AB917" s="226" t="s">
        <v>444</v>
      </c>
      <c r="AC917" s="226" t="s">
        <v>445</v>
      </c>
      <c r="AD917" s="226">
        <v>4.7854701128999997</v>
      </c>
    </row>
    <row r="918" spans="1:30" x14ac:dyDescent="0.25">
      <c r="A918">
        <v>65575</v>
      </c>
      <c r="B918">
        <v>20026000</v>
      </c>
      <c r="C918">
        <v>9211046</v>
      </c>
      <c r="D918">
        <v>271194</v>
      </c>
      <c r="E918" t="s">
        <v>491</v>
      </c>
      <c r="F918">
        <v>34203085</v>
      </c>
      <c r="G918">
        <v>1.83</v>
      </c>
      <c r="H918">
        <v>16.457828885055871</v>
      </c>
      <c r="I918">
        <v>1.044143477770104</v>
      </c>
      <c r="J918">
        <v>12.339269878413672</v>
      </c>
      <c r="K918">
        <v>-16.27964501137685</v>
      </c>
      <c r="L918">
        <v>16.826505468029218</v>
      </c>
      <c r="M918">
        <v>64.709999084472656</v>
      </c>
      <c r="N918">
        <v>0.96357500076293945</v>
      </c>
      <c r="O918">
        <v>0.9329846751933194</v>
      </c>
      <c r="P918">
        <v>0.89900070911121355</v>
      </c>
      <c r="Q918">
        <v>0.96661041736602782</v>
      </c>
      <c r="R918">
        <v>0.96533690096206171</v>
      </c>
      <c r="S918">
        <v>0.9331047047377663</v>
      </c>
      <c r="T918">
        <v>0.89900070911121355</v>
      </c>
      <c r="U918">
        <v>0.9331047047377663</v>
      </c>
      <c r="V918">
        <v>406.790663</v>
      </c>
      <c r="W918">
        <v>255.106009</v>
      </c>
      <c r="X918">
        <v>262.000766</v>
      </c>
      <c r="Y918">
        <v>74463.375599999999</v>
      </c>
      <c r="Z918" s="226">
        <v>12.629715536000001</v>
      </c>
      <c r="AA918" s="226">
        <v>12.935038734000001</v>
      </c>
      <c r="AB918" s="226">
        <v>218.6446062</v>
      </c>
      <c r="AC918" s="226" t="s">
        <v>445</v>
      </c>
      <c r="AD918" s="226">
        <v>13.468305314</v>
      </c>
    </row>
    <row r="919" spans="1:30" x14ac:dyDescent="0.25">
      <c r="A919">
        <v>65576</v>
      </c>
      <c r="B919">
        <v>20026000</v>
      </c>
      <c r="C919">
        <v>9211022</v>
      </c>
      <c r="D919">
        <v>271192</v>
      </c>
      <c r="E919" t="s">
        <v>486</v>
      </c>
      <c r="F919">
        <v>34203085</v>
      </c>
      <c r="G919">
        <v>1.83</v>
      </c>
      <c r="H919">
        <v>51.844161777684704</v>
      </c>
      <c r="I919">
        <v>-19.754269642222724</v>
      </c>
      <c r="J919">
        <v>16.111697958438853</v>
      </c>
      <c r="K919">
        <v>-49.138490924737454</v>
      </c>
      <c r="L919">
        <v>45.958044238276464</v>
      </c>
      <c r="M919">
        <v>114.66500091552734</v>
      </c>
      <c r="N919">
        <v>0.90833552511114846</v>
      </c>
      <c r="O919">
        <v>0.9329846751933194</v>
      </c>
      <c r="P919">
        <v>0.84746312486237807</v>
      </c>
      <c r="Q919">
        <v>0.90333684017783711</v>
      </c>
      <c r="R919">
        <v>0.96533690096206171</v>
      </c>
      <c r="S919">
        <v>0.87202438582213448</v>
      </c>
      <c r="T919">
        <v>0.84746312486237807</v>
      </c>
      <c r="U919">
        <v>0.87202438582213448</v>
      </c>
      <c r="V919">
        <v>406.790663</v>
      </c>
      <c r="W919">
        <v>255.106009</v>
      </c>
      <c r="X919">
        <v>262.000766</v>
      </c>
      <c r="Y919">
        <v>74463.375599999999</v>
      </c>
      <c r="Z919" s="226">
        <v>3.7041369828000001</v>
      </c>
      <c r="AA919" s="226">
        <v>3.1700536404999999</v>
      </c>
      <c r="AB919" s="226" t="s">
        <v>444</v>
      </c>
      <c r="AC919" s="226" t="s">
        <v>445</v>
      </c>
      <c r="AD919" s="226">
        <v>3.5185756358</v>
      </c>
    </row>
    <row r="920" spans="1:30" x14ac:dyDescent="0.25">
      <c r="A920">
        <v>75991</v>
      </c>
      <c r="B920">
        <v>20028000</v>
      </c>
      <c r="C920">
        <v>9211006</v>
      </c>
      <c r="D920">
        <v>271202</v>
      </c>
      <c r="E920" t="s">
        <v>480</v>
      </c>
      <c r="F920">
        <v>34203085</v>
      </c>
      <c r="G920">
        <v>1.83</v>
      </c>
      <c r="H920">
        <v>63.861148849447218</v>
      </c>
      <c r="I920">
        <v>-21.964223369906446</v>
      </c>
      <c r="J920">
        <v>19.730480618429681</v>
      </c>
      <c r="K920">
        <v>-61.263642672513086</v>
      </c>
      <c r="L920">
        <v>56.635107102596244</v>
      </c>
      <c r="M920">
        <v>132.83750915527344</v>
      </c>
      <c r="N920">
        <v>0.87463390895298543</v>
      </c>
      <c r="O920">
        <v>0.9329846751933194</v>
      </c>
      <c r="P920">
        <v>0.81602003345756435</v>
      </c>
      <c r="Q920">
        <v>0.85195086342947812</v>
      </c>
      <c r="R920">
        <v>0.96533690096206171</v>
      </c>
      <c r="S920">
        <v>0.82241960627496513</v>
      </c>
      <c r="T920">
        <v>0.81602003345756435</v>
      </c>
      <c r="U920">
        <v>0.82241960627496513</v>
      </c>
      <c r="V920">
        <v>406.790663</v>
      </c>
      <c r="W920">
        <v>255.106009</v>
      </c>
      <c r="X920">
        <v>262.000766</v>
      </c>
      <c r="Y920">
        <v>74463.375599999999</v>
      </c>
      <c r="Z920" s="226">
        <v>2.6756638178999999</v>
      </c>
      <c r="AA920" s="226">
        <v>2.2597536647999998</v>
      </c>
      <c r="AB920" s="226" t="s">
        <v>444</v>
      </c>
      <c r="AC920" s="226" t="s">
        <v>445</v>
      </c>
      <c r="AD920" s="226">
        <v>2.4898002226</v>
      </c>
    </row>
    <row r="921" spans="1:30" x14ac:dyDescent="0.25">
      <c r="A921">
        <v>75992</v>
      </c>
      <c r="B921">
        <v>20028000</v>
      </c>
      <c r="C921">
        <v>9211031</v>
      </c>
      <c r="D921">
        <v>271203</v>
      </c>
      <c r="E921" t="s">
        <v>493</v>
      </c>
      <c r="F921">
        <v>34203085</v>
      </c>
      <c r="G921">
        <v>1.83</v>
      </c>
      <c r="H921">
        <v>7.459779185049312</v>
      </c>
      <c r="I921">
        <v>6.4663731651461234</v>
      </c>
      <c r="J921">
        <v>2.1235113173088878</v>
      </c>
      <c r="K921">
        <v>-2.5566705678980597</v>
      </c>
      <c r="L921">
        <v>8.054994354052269</v>
      </c>
      <c r="M921">
        <v>34.474998474121094</v>
      </c>
      <c r="N921">
        <v>0.98877083460489912</v>
      </c>
      <c r="O921">
        <v>0.9329846751933194</v>
      </c>
      <c r="P921">
        <v>0.92250803596447917</v>
      </c>
      <c r="Q921">
        <v>0.98970659838782415</v>
      </c>
      <c r="R921">
        <v>0.96533690096206171</v>
      </c>
      <c r="S921">
        <v>0.95540030054940595</v>
      </c>
      <c r="T921">
        <v>0.92250803596447917</v>
      </c>
      <c r="U921">
        <v>0.95540030054940595</v>
      </c>
      <c r="V921">
        <v>406.790663</v>
      </c>
      <c r="W921">
        <v>255.106009</v>
      </c>
      <c r="X921">
        <v>262.000766</v>
      </c>
      <c r="Y921">
        <v>74463.375599999999</v>
      </c>
      <c r="Z921" s="226">
        <v>28.216326292000002</v>
      </c>
      <c r="AA921" s="226">
        <v>30.547494569000001</v>
      </c>
      <c r="AB921" s="226">
        <v>35.394024489000003</v>
      </c>
      <c r="AC921" s="226" t="s">
        <v>445</v>
      </c>
      <c r="AD921" s="226">
        <v>93.536157727000003</v>
      </c>
    </row>
    <row r="922" spans="1:30" x14ac:dyDescent="0.25">
      <c r="A922">
        <v>75993</v>
      </c>
      <c r="B922">
        <v>20028000</v>
      </c>
      <c r="C922">
        <v>9211005</v>
      </c>
      <c r="D922">
        <v>271201</v>
      </c>
      <c r="E922" t="s">
        <v>484</v>
      </c>
      <c r="F922">
        <v>34203085</v>
      </c>
      <c r="G922">
        <v>1.83</v>
      </c>
      <c r="H922">
        <v>71.061942354179251</v>
      </c>
      <c r="I922">
        <v>-28.050135865283579</v>
      </c>
      <c r="J922">
        <v>17.363827129587641</v>
      </c>
      <c r="K922">
        <v>-67.698021975892033</v>
      </c>
      <c r="L922">
        <v>64.168033438809474</v>
      </c>
      <c r="M922">
        <v>124.55000305175781</v>
      </c>
      <c r="N922">
        <v>0.89239285060337603</v>
      </c>
      <c r="O922">
        <v>0.9329846751933194</v>
      </c>
      <c r="P922">
        <v>0.83258885386503123</v>
      </c>
      <c r="Q922">
        <v>0.87858927590506397</v>
      </c>
      <c r="R922">
        <v>0.96533690096206171</v>
      </c>
      <c r="S922">
        <v>0.84813464882069622</v>
      </c>
      <c r="T922">
        <v>0.83258885386503123</v>
      </c>
      <c r="U922">
        <v>0.84813464882069622</v>
      </c>
      <c r="V922">
        <v>406.790663</v>
      </c>
      <c r="W922">
        <v>255.106009</v>
      </c>
      <c r="X922">
        <v>262.000766</v>
      </c>
      <c r="Y922">
        <v>74463.375599999999</v>
      </c>
      <c r="Z922" s="226">
        <v>2.3100347364</v>
      </c>
      <c r="AA922" s="226">
        <v>1.9889194216999999</v>
      </c>
      <c r="AB922" s="226" t="s">
        <v>444</v>
      </c>
      <c r="AC922" s="226" t="s">
        <v>445</v>
      </c>
      <c r="AD922" s="226">
        <v>2.2222347287000002</v>
      </c>
    </row>
    <row r="923" spans="1:30" x14ac:dyDescent="0.25">
      <c r="A923">
        <v>75994</v>
      </c>
      <c r="B923">
        <v>20028000</v>
      </c>
      <c r="C923">
        <v>9211046</v>
      </c>
      <c r="D923">
        <v>271204</v>
      </c>
      <c r="E923" t="s">
        <v>491</v>
      </c>
      <c r="F923">
        <v>34203085</v>
      </c>
      <c r="G923">
        <v>1.83</v>
      </c>
      <c r="H923">
        <v>14.0873193250036</v>
      </c>
      <c r="I923">
        <v>1.4347977202621953</v>
      </c>
      <c r="J923">
        <v>10.364087946413715</v>
      </c>
      <c r="K923">
        <v>-13.51169338333322</v>
      </c>
      <c r="L923">
        <v>14.28332922452099</v>
      </c>
      <c r="M923">
        <v>64.709999084472656</v>
      </c>
      <c r="N923">
        <v>0.96357500076293945</v>
      </c>
      <c r="O923">
        <v>0.9329846751933194</v>
      </c>
      <c r="P923">
        <v>0.89900070911121355</v>
      </c>
      <c r="Q923">
        <v>0.96661041736602782</v>
      </c>
      <c r="R923">
        <v>0.96533690096206171</v>
      </c>
      <c r="S923">
        <v>0.9331047047377663</v>
      </c>
      <c r="T923">
        <v>0.89900070911121355</v>
      </c>
      <c r="U923">
        <v>0.9331047047377663</v>
      </c>
      <c r="V923">
        <v>406.790663</v>
      </c>
      <c r="W923">
        <v>255.106009</v>
      </c>
      <c r="X923">
        <v>262.000766</v>
      </c>
      <c r="Y923">
        <v>74463.375599999999</v>
      </c>
      <c r="Z923" s="226">
        <v>15.056514513</v>
      </c>
      <c r="AA923" s="226">
        <v>15.279923646</v>
      </c>
      <c r="AB923" s="226">
        <v>158.84168342999999</v>
      </c>
      <c r="AC923" s="226" t="s">
        <v>445</v>
      </c>
      <c r="AD923" s="226">
        <v>16.432224647000002</v>
      </c>
    </row>
    <row r="924" spans="1:30" x14ac:dyDescent="0.25">
      <c r="A924">
        <v>84383</v>
      </c>
      <c r="B924">
        <v>20030000</v>
      </c>
      <c r="C924">
        <v>9211013</v>
      </c>
      <c r="D924">
        <v>271212</v>
      </c>
      <c r="E924" t="s">
        <v>482</v>
      </c>
      <c r="F924">
        <v>34203085</v>
      </c>
      <c r="G924">
        <v>1.83</v>
      </c>
      <c r="H924">
        <v>37.752615697793509</v>
      </c>
      <c r="I924">
        <v>-18.830922015034677</v>
      </c>
      <c r="J924">
        <v>6.7015764128136404</v>
      </c>
      <c r="K924">
        <v>-35.762176665000844</v>
      </c>
      <c r="L924">
        <v>34.888974899462838</v>
      </c>
      <c r="M924">
        <v>119.41749572753906</v>
      </c>
      <c r="N924">
        <v>0.90208224246376456</v>
      </c>
      <c r="O924">
        <v>0.9329846751933194</v>
      </c>
      <c r="P924">
        <v>0.84162890798271661</v>
      </c>
      <c r="Q924">
        <v>0.89333158794202294</v>
      </c>
      <c r="R924">
        <v>0.96533690096206171</v>
      </c>
      <c r="S924">
        <v>0.86236594663546995</v>
      </c>
      <c r="T924">
        <v>0.84162890798271661</v>
      </c>
      <c r="U924">
        <v>0.86236594663546995</v>
      </c>
      <c r="V924">
        <v>406.790663</v>
      </c>
      <c r="W924">
        <v>255.106009</v>
      </c>
      <c r="X924">
        <v>262.000766</v>
      </c>
      <c r="Y924">
        <v>74463.375599999999</v>
      </c>
      <c r="Z924" s="226">
        <v>5.1539380963000001</v>
      </c>
      <c r="AA924" s="226">
        <v>4.6871447925999998</v>
      </c>
      <c r="AB924" s="226" t="s">
        <v>444</v>
      </c>
      <c r="AC924" s="226" t="s">
        <v>445</v>
      </c>
      <c r="AD924" s="226">
        <v>5.1659395244999997</v>
      </c>
    </row>
    <row r="925" spans="1:30" x14ac:dyDescent="0.25">
      <c r="A925">
        <v>84384</v>
      </c>
      <c r="B925">
        <v>20030000</v>
      </c>
      <c r="C925">
        <v>9211006</v>
      </c>
      <c r="D925">
        <v>271211</v>
      </c>
      <c r="E925" t="s">
        <v>480</v>
      </c>
      <c r="F925">
        <v>34203085</v>
      </c>
      <c r="G925">
        <v>1.83</v>
      </c>
      <c r="H925">
        <v>64.095494958182059</v>
      </c>
      <c r="I925">
        <v>-28.435278733144727</v>
      </c>
      <c r="J925">
        <v>13.691806595874056</v>
      </c>
      <c r="K925">
        <v>-61.680818188920547</v>
      </c>
      <c r="L925">
        <v>58.464654512898022</v>
      </c>
      <c r="M925">
        <v>132.83750915527344</v>
      </c>
      <c r="N925">
        <v>0.87463390895298543</v>
      </c>
      <c r="O925">
        <v>0.9329846751933194</v>
      </c>
      <c r="P925">
        <v>0.81602003345756435</v>
      </c>
      <c r="Q925">
        <v>0.85195086342947812</v>
      </c>
      <c r="R925">
        <v>0.96533690096206171</v>
      </c>
      <c r="S925">
        <v>0.82241960627496513</v>
      </c>
      <c r="T925">
        <v>0.81602003345756435</v>
      </c>
      <c r="U925">
        <v>0.82241960627496513</v>
      </c>
      <c r="V925">
        <v>406.790663</v>
      </c>
      <c r="W925">
        <v>255.106009</v>
      </c>
      <c r="X925">
        <v>262.000766</v>
      </c>
      <c r="Y925">
        <v>74463.375599999999</v>
      </c>
      <c r="Z925" s="226">
        <v>2.5606404542000001</v>
      </c>
      <c r="AA925" s="226">
        <v>2.2478353453</v>
      </c>
      <c r="AB925" s="226" t="s">
        <v>444</v>
      </c>
      <c r="AC925" s="226" t="s">
        <v>445</v>
      </c>
      <c r="AD925" s="226">
        <v>2.4661971114000001</v>
      </c>
    </row>
    <row r="926" spans="1:30" x14ac:dyDescent="0.25">
      <c r="A926">
        <v>84385</v>
      </c>
      <c r="B926">
        <v>20030000</v>
      </c>
      <c r="C926">
        <v>9211004</v>
      </c>
      <c r="D926">
        <v>271209</v>
      </c>
      <c r="E926" t="s">
        <v>489</v>
      </c>
      <c r="F926">
        <v>34203085</v>
      </c>
      <c r="G926">
        <v>1.83</v>
      </c>
      <c r="H926">
        <v>68.734856150127797</v>
      </c>
      <c r="I926">
        <v>-16.714481412004723</v>
      </c>
      <c r="J926">
        <v>26.944516802738804</v>
      </c>
      <c r="K926">
        <v>-65.40627558543494</v>
      </c>
      <c r="L926">
        <v>59.991744202989224</v>
      </c>
      <c r="M926">
        <v>98.912498474121094</v>
      </c>
      <c r="N926">
        <v>0.93014583587646482</v>
      </c>
      <c r="O926">
        <v>0.9329846751933194</v>
      </c>
      <c r="P926">
        <v>0.86781181056762213</v>
      </c>
      <c r="Q926">
        <v>0.93514583587646494</v>
      </c>
      <c r="R926">
        <v>0.96533690096206171</v>
      </c>
      <c r="S926">
        <v>0.9027307831525635</v>
      </c>
      <c r="T926">
        <v>0.86781181056762213</v>
      </c>
      <c r="U926">
        <v>0.9027307831525635</v>
      </c>
      <c r="V926">
        <v>406.790663</v>
      </c>
      <c r="W926">
        <v>255.106009</v>
      </c>
      <c r="X926">
        <v>262.000766</v>
      </c>
      <c r="Y926">
        <v>74463.375599999999</v>
      </c>
      <c r="Z926" s="226">
        <v>2.6902412240000002</v>
      </c>
      <c r="AA926" s="226">
        <v>2.2208404869999998</v>
      </c>
      <c r="AB926" s="226" t="s">
        <v>444</v>
      </c>
      <c r="AC926" s="226" t="s">
        <v>445</v>
      </c>
      <c r="AD926" s="226">
        <v>2.4762315554000001</v>
      </c>
    </row>
    <row r="927" spans="1:30" x14ac:dyDescent="0.25">
      <c r="A927">
        <v>84386</v>
      </c>
      <c r="B927">
        <v>20030000</v>
      </c>
      <c r="C927">
        <v>9211005</v>
      </c>
      <c r="D927">
        <v>271210</v>
      </c>
      <c r="E927" t="s">
        <v>484</v>
      </c>
      <c r="F927">
        <v>34203085</v>
      </c>
      <c r="G927">
        <v>1.83</v>
      </c>
      <c r="H927">
        <v>71.29671662309137</v>
      </c>
      <c r="I927">
        <v>-34.522284620654275</v>
      </c>
      <c r="J927">
        <v>11.324718633450754</v>
      </c>
      <c r="K927">
        <v>-68.114096744496109</v>
      </c>
      <c r="L927">
        <v>66.363808414277045</v>
      </c>
      <c r="M927">
        <v>124.55000305175781</v>
      </c>
      <c r="N927">
        <v>0.89239285060337603</v>
      </c>
      <c r="O927">
        <v>0.9329846751933194</v>
      </c>
      <c r="P927">
        <v>0.83258885386503123</v>
      </c>
      <c r="Q927">
        <v>0.87858927590506397</v>
      </c>
      <c r="R927">
        <v>0.96533690096206171</v>
      </c>
      <c r="S927">
        <v>0.84813464882069622</v>
      </c>
      <c r="T927">
        <v>0.83258885386503123</v>
      </c>
      <c r="U927">
        <v>0.84813464882069622</v>
      </c>
      <c r="V927">
        <v>406.790663</v>
      </c>
      <c r="W927">
        <v>255.106009</v>
      </c>
      <c r="X927">
        <v>262.000766</v>
      </c>
      <c r="Y927">
        <v>74463.375599999999</v>
      </c>
      <c r="Z927" s="226">
        <v>2.2005158342</v>
      </c>
      <c r="AA927" s="226">
        <v>1.9790771540000001</v>
      </c>
      <c r="AB927" s="226" t="s">
        <v>444</v>
      </c>
      <c r="AC927" s="226" t="s">
        <v>445</v>
      </c>
      <c r="AD927" s="226">
        <v>2.2025517169</v>
      </c>
    </row>
    <row r="928" spans="1:30" x14ac:dyDescent="0.25">
      <c r="A928">
        <v>92775</v>
      </c>
      <c r="B928">
        <v>20031000</v>
      </c>
      <c r="C928">
        <v>9211013</v>
      </c>
      <c r="D928">
        <v>271222</v>
      </c>
      <c r="E928" t="s">
        <v>482</v>
      </c>
      <c r="F928">
        <v>34203085</v>
      </c>
      <c r="G928">
        <v>1.83</v>
      </c>
      <c r="H928">
        <v>31.744889456987202</v>
      </c>
      <c r="I928">
        <v>-24.82636539644983</v>
      </c>
      <c r="J928">
        <v>-4.0028534068676311</v>
      </c>
      <c r="K928">
        <v>-29.385060151644254</v>
      </c>
      <c r="L928">
        <v>33.924239156106879</v>
      </c>
      <c r="M928">
        <v>119.41749572753906</v>
      </c>
      <c r="N928">
        <v>0.90208224246376456</v>
      </c>
      <c r="O928">
        <v>0.9329846751933194</v>
      </c>
      <c r="P928">
        <v>0.84162890798271661</v>
      </c>
      <c r="Q928">
        <v>0.89333158794202294</v>
      </c>
      <c r="R928">
        <v>0.96533690096206171</v>
      </c>
      <c r="S928">
        <v>0.86236594663546995</v>
      </c>
      <c r="T928">
        <v>0.84162890798271661</v>
      </c>
      <c r="U928">
        <v>0.86236594663546995</v>
      </c>
      <c r="V928">
        <v>406.790663</v>
      </c>
      <c r="W928">
        <v>255.106009</v>
      </c>
      <c r="X928">
        <v>262.000766</v>
      </c>
      <c r="Y928">
        <v>74463.375599999999</v>
      </c>
      <c r="Z928" s="226">
        <v>5.3289434668000002</v>
      </c>
      <c r="AA928" s="226">
        <v>5.7634380036000001</v>
      </c>
      <c r="AB928" s="226" t="s">
        <v>444</v>
      </c>
      <c r="AC928" s="226">
        <v>54.087557840999999</v>
      </c>
      <c r="AD928" s="226">
        <v>6.5040655844000002</v>
      </c>
    </row>
    <row r="929" spans="1:30" x14ac:dyDescent="0.25">
      <c r="A929">
        <v>92776</v>
      </c>
      <c r="B929">
        <v>20031000</v>
      </c>
      <c r="C929">
        <v>9211006</v>
      </c>
      <c r="D929">
        <v>271221</v>
      </c>
      <c r="E929" t="s">
        <v>480</v>
      </c>
      <c r="F929">
        <v>34203085</v>
      </c>
      <c r="G929">
        <v>1.83</v>
      </c>
      <c r="H929">
        <v>58.104055129400898</v>
      </c>
      <c r="I929">
        <v>-34.587374493039015</v>
      </c>
      <c r="J929">
        <v>2.971092456176863</v>
      </c>
      <c r="K929">
        <v>-55.147048913709959</v>
      </c>
      <c r="L929">
        <v>56.677132164048217</v>
      </c>
      <c r="M929">
        <v>132.83750915527344</v>
      </c>
      <c r="N929">
        <v>0.87463390895298543</v>
      </c>
      <c r="O929">
        <v>0.9329846751933194</v>
      </c>
      <c r="P929">
        <v>0.81602003345756435</v>
      </c>
      <c r="Q929">
        <v>0.85195086342947812</v>
      </c>
      <c r="R929">
        <v>0.96533690096206171</v>
      </c>
      <c r="S929">
        <v>0.82241960627496513</v>
      </c>
      <c r="T929">
        <v>0.81602003345756435</v>
      </c>
      <c r="U929">
        <v>0.82241960627496513</v>
      </c>
      <c r="V929">
        <v>406.790663</v>
      </c>
      <c r="W929">
        <v>255.106009</v>
      </c>
      <c r="X929">
        <v>262.000766</v>
      </c>
      <c r="Y929">
        <v>74463.375599999999</v>
      </c>
      <c r="Z929" s="226">
        <v>2.6729383801000002</v>
      </c>
      <c r="AA929" s="226">
        <v>2.5827381330999999</v>
      </c>
      <c r="AB929" s="226" t="s">
        <v>444</v>
      </c>
      <c r="AC929" s="226" t="s">
        <v>445</v>
      </c>
      <c r="AD929" s="226">
        <v>2.8768688088999999</v>
      </c>
    </row>
    <row r="930" spans="1:30" x14ac:dyDescent="0.25">
      <c r="A930">
        <v>92777</v>
      </c>
      <c r="B930">
        <v>20031000</v>
      </c>
      <c r="C930">
        <v>9211004</v>
      </c>
      <c r="D930">
        <v>271219</v>
      </c>
      <c r="E930" t="s">
        <v>489</v>
      </c>
      <c r="F930">
        <v>34203085</v>
      </c>
      <c r="G930">
        <v>1.83</v>
      </c>
      <c r="H930">
        <v>62.720663215389408</v>
      </c>
      <c r="I930">
        <v>-22.895986452697638</v>
      </c>
      <c r="J930">
        <v>16.246555117581963</v>
      </c>
      <c r="K930">
        <v>-58.84309768084259</v>
      </c>
      <c r="L930">
        <v>56.387692193352215</v>
      </c>
      <c r="M930">
        <v>98.912498474121094</v>
      </c>
      <c r="N930">
        <v>0.93014583587646482</v>
      </c>
      <c r="O930">
        <v>0.9329846751933194</v>
      </c>
      <c r="P930">
        <v>0.86781181056762213</v>
      </c>
      <c r="Q930">
        <v>0.93514583587646494</v>
      </c>
      <c r="R930">
        <v>0.96533690096206171</v>
      </c>
      <c r="S930">
        <v>0.9027307831525635</v>
      </c>
      <c r="T930">
        <v>0.86781181056762213</v>
      </c>
      <c r="U930">
        <v>0.9027307831525635</v>
      </c>
      <c r="V930">
        <v>406.790663</v>
      </c>
      <c r="W930">
        <v>255.106009</v>
      </c>
      <c r="X930">
        <v>262.000766</v>
      </c>
      <c r="Y930">
        <v>74463.375599999999</v>
      </c>
      <c r="Z930" s="226">
        <v>2.9261051293999998</v>
      </c>
      <c r="AA930" s="226">
        <v>2.5296821845999999</v>
      </c>
      <c r="AB930" s="226" t="s">
        <v>444</v>
      </c>
      <c r="AC930" s="226" t="s">
        <v>445</v>
      </c>
      <c r="AD930" s="226">
        <v>2.8639597178999998</v>
      </c>
    </row>
    <row r="931" spans="1:30" x14ac:dyDescent="0.25">
      <c r="A931">
        <v>92778</v>
      </c>
      <c r="B931">
        <v>20031000</v>
      </c>
      <c r="C931">
        <v>9211005</v>
      </c>
      <c r="D931">
        <v>271220</v>
      </c>
      <c r="E931" t="s">
        <v>484</v>
      </c>
      <c r="F931">
        <v>34203085</v>
      </c>
      <c r="G931">
        <v>1.83</v>
      </c>
      <c r="H931">
        <v>65.299230583770495</v>
      </c>
      <c r="I931">
        <v>-40.670011672867346</v>
      </c>
      <c r="J931">
        <v>0.61005636628038751</v>
      </c>
      <c r="K931">
        <v>-61.584704184054573</v>
      </c>
      <c r="L931">
        <v>64.997777445551279</v>
      </c>
      <c r="M931">
        <v>124.55000305175781</v>
      </c>
      <c r="N931">
        <v>0.89239285060337603</v>
      </c>
      <c r="O931">
        <v>0.9329846751933194</v>
      </c>
      <c r="P931">
        <v>0.83258885386503123</v>
      </c>
      <c r="Q931">
        <v>0.87858927590506397</v>
      </c>
      <c r="R931">
        <v>0.96533690096206171</v>
      </c>
      <c r="S931">
        <v>0.84813464882069622</v>
      </c>
      <c r="T931">
        <v>0.83258885386503123</v>
      </c>
      <c r="U931">
        <v>0.84813464882069622</v>
      </c>
      <c r="V931">
        <v>406.790663</v>
      </c>
      <c r="W931">
        <v>255.106009</v>
      </c>
      <c r="X931">
        <v>262.000766</v>
      </c>
      <c r="Y931">
        <v>74463.375599999999</v>
      </c>
      <c r="Z931" s="226">
        <v>2.2677797302</v>
      </c>
      <c r="AA931" s="226">
        <v>2.2526940630999999</v>
      </c>
      <c r="AB931" s="226" t="s">
        <v>444</v>
      </c>
      <c r="AC931" s="226" t="s">
        <v>445</v>
      </c>
      <c r="AD931" s="226">
        <v>2.5420957259999999</v>
      </c>
    </row>
    <row r="932" spans="1:30" x14ac:dyDescent="0.25">
      <c r="A932">
        <v>102251</v>
      </c>
      <c r="B932">
        <v>20032000</v>
      </c>
      <c r="C932">
        <v>9211046</v>
      </c>
      <c r="D932">
        <v>271233</v>
      </c>
      <c r="E932" t="s">
        <v>491</v>
      </c>
      <c r="F932">
        <v>34203085</v>
      </c>
      <c r="G932">
        <v>1.83</v>
      </c>
      <c r="H932">
        <v>14.763522557077232</v>
      </c>
      <c r="I932">
        <v>-9.8337890251213018</v>
      </c>
      <c r="J932">
        <v>0.88792918724990066</v>
      </c>
      <c r="K932">
        <v>-13.28012759073698</v>
      </c>
      <c r="L932">
        <v>14.343927656025082</v>
      </c>
      <c r="M932">
        <v>64.709999084472656</v>
      </c>
      <c r="N932">
        <v>0.96357500076293945</v>
      </c>
      <c r="O932">
        <v>0.9329846751933194</v>
      </c>
      <c r="P932">
        <v>0.89900070911121355</v>
      </c>
      <c r="Q932">
        <v>0.96661041736602782</v>
      </c>
      <c r="R932">
        <v>0.96533690096206171</v>
      </c>
      <c r="S932">
        <v>0.9331047047377663</v>
      </c>
      <c r="T932">
        <v>0.89900070911121355</v>
      </c>
      <c r="U932">
        <v>0.9331047047377663</v>
      </c>
      <c r="V932">
        <v>406.790663</v>
      </c>
      <c r="W932">
        <v>255.106009</v>
      </c>
      <c r="X932">
        <v>262.000766</v>
      </c>
      <c r="Y932">
        <v>74463.375599999999</v>
      </c>
      <c r="Z932" s="226">
        <v>14.988680959</v>
      </c>
      <c r="AA932" s="226">
        <v>14.534265762</v>
      </c>
      <c r="AB932" s="226" t="s">
        <v>444</v>
      </c>
      <c r="AC932" s="226" t="s">
        <v>445</v>
      </c>
      <c r="AD932" s="226">
        <v>16.736190620999999</v>
      </c>
    </row>
    <row r="933" spans="1:30" x14ac:dyDescent="0.25">
      <c r="A933">
        <v>102252</v>
      </c>
      <c r="B933">
        <v>20032000</v>
      </c>
      <c r="C933">
        <v>9211031</v>
      </c>
      <c r="D933">
        <v>271232</v>
      </c>
      <c r="E933" t="s">
        <v>493</v>
      </c>
      <c r="F933">
        <v>34203085</v>
      </c>
      <c r="G933">
        <v>1.83</v>
      </c>
      <c r="H933">
        <v>2.8003477865783939</v>
      </c>
      <c r="I933">
        <v>-2.3221523969225171</v>
      </c>
      <c r="J933">
        <v>-2.0170119407077705</v>
      </c>
      <c r="K933">
        <v>-4.8051667966484377</v>
      </c>
      <c r="L933">
        <v>4.2070942043824315</v>
      </c>
      <c r="M933">
        <v>34.474998474121094</v>
      </c>
      <c r="N933">
        <v>0.98877083460489912</v>
      </c>
      <c r="O933">
        <v>0.9329846751933194</v>
      </c>
      <c r="P933">
        <v>0.92250803596447917</v>
      </c>
      <c r="Q933">
        <v>0.98970659838782415</v>
      </c>
      <c r="R933">
        <v>0.96533690096206171</v>
      </c>
      <c r="S933">
        <v>0.95540030054940595</v>
      </c>
      <c r="T933">
        <v>0.92250803596447917</v>
      </c>
      <c r="U933">
        <v>0.95540030054940595</v>
      </c>
      <c r="V933">
        <v>406.790663</v>
      </c>
      <c r="W933">
        <v>255.106009</v>
      </c>
      <c r="X933">
        <v>262.000766</v>
      </c>
      <c r="Y933">
        <v>74463.375599999999</v>
      </c>
      <c r="Z933" s="226">
        <v>54.938215759999999</v>
      </c>
      <c r="AA933" s="226">
        <v>83.038612794000002</v>
      </c>
      <c r="AB933" s="226" t="s">
        <v>444</v>
      </c>
      <c r="AC933" s="226">
        <v>118.82963868</v>
      </c>
      <c r="AD933" s="226">
        <v>49.299567588999999</v>
      </c>
    </row>
    <row r="934" spans="1:30" x14ac:dyDescent="0.25">
      <c r="A934">
        <v>102253</v>
      </c>
      <c r="B934">
        <v>20032000</v>
      </c>
      <c r="C934">
        <v>9211022</v>
      </c>
      <c r="D934">
        <v>271231</v>
      </c>
      <c r="E934" t="s">
        <v>486</v>
      </c>
      <c r="F934">
        <v>34203085</v>
      </c>
      <c r="G934">
        <v>1.83</v>
      </c>
      <c r="H934">
        <v>50.156680884506329</v>
      </c>
      <c r="I934">
        <v>-30.631908842124041</v>
      </c>
      <c r="J934">
        <v>4.6535333819925953</v>
      </c>
      <c r="K934">
        <v>-46.139269529155811</v>
      </c>
      <c r="L934">
        <v>48.000977070837955</v>
      </c>
      <c r="M934">
        <v>114.66500091552734</v>
      </c>
      <c r="N934">
        <v>0.90833552511114846</v>
      </c>
      <c r="O934">
        <v>0.9329846751933194</v>
      </c>
      <c r="P934">
        <v>0.84746312486237807</v>
      </c>
      <c r="Q934">
        <v>0.90333684017783711</v>
      </c>
      <c r="R934">
        <v>0.96533690096206171</v>
      </c>
      <c r="S934">
        <v>0.87202438582213448</v>
      </c>
      <c r="T934">
        <v>0.84746312486237807</v>
      </c>
      <c r="U934">
        <v>0.87202438582213448</v>
      </c>
      <c r="V934">
        <v>406.790663</v>
      </c>
      <c r="W934">
        <v>255.106009</v>
      </c>
      <c r="X934">
        <v>262.000766</v>
      </c>
      <c r="Y934">
        <v>74463.375599999999</v>
      </c>
      <c r="Z934" s="226">
        <v>3.5039278105</v>
      </c>
      <c r="AA934" s="226">
        <v>3.3103517168000001</v>
      </c>
      <c r="AB934" s="226" t="s">
        <v>444</v>
      </c>
      <c r="AC934" s="226" t="s">
        <v>445</v>
      </c>
      <c r="AD934" s="226">
        <v>3.8122995906999999</v>
      </c>
    </row>
    <row r="935" spans="1:30" x14ac:dyDescent="0.25">
      <c r="A935">
        <v>102254</v>
      </c>
      <c r="B935">
        <v>20032000</v>
      </c>
      <c r="C935">
        <v>9211016</v>
      </c>
      <c r="D935">
        <v>271230</v>
      </c>
      <c r="E935" t="s">
        <v>482</v>
      </c>
      <c r="F935">
        <v>34203085</v>
      </c>
      <c r="G935">
        <v>1.83</v>
      </c>
      <c r="H935">
        <v>44.775275589246682</v>
      </c>
      <c r="I935">
        <v>-28.059289626830754</v>
      </c>
      <c r="J935">
        <v>3.6842215619643692</v>
      </c>
      <c r="K935">
        <v>-41.208933487830727</v>
      </c>
      <c r="L935">
        <v>43.055746891482464</v>
      </c>
      <c r="M935">
        <v>116.6824951171875</v>
      </c>
      <c r="N935">
        <v>0.90568092747738504</v>
      </c>
      <c r="O935">
        <v>0.9329846751933194</v>
      </c>
      <c r="P935">
        <v>0.84498642595127238</v>
      </c>
      <c r="Q935">
        <v>0.89908948396381572</v>
      </c>
      <c r="R935">
        <v>0.96533690096206171</v>
      </c>
      <c r="S935">
        <v>0.86792425613720914</v>
      </c>
      <c r="T935">
        <v>0.84498642595127238</v>
      </c>
      <c r="U935">
        <v>0.86792425613720914</v>
      </c>
      <c r="V935">
        <v>406.790663</v>
      </c>
      <c r="W935">
        <v>255.106009</v>
      </c>
      <c r="X935">
        <v>262.000766</v>
      </c>
      <c r="Y935">
        <v>74463.375599999999</v>
      </c>
      <c r="Z935" s="226">
        <v>4.0065584817</v>
      </c>
      <c r="AA935" s="226">
        <v>3.8142889563</v>
      </c>
      <c r="AB935" s="226" t="s">
        <v>444</v>
      </c>
      <c r="AC935" s="226" t="s">
        <v>445</v>
      </c>
      <c r="AD935" s="226">
        <v>4.3723081895</v>
      </c>
    </row>
    <row r="936" spans="1:30" x14ac:dyDescent="0.25">
      <c r="A936">
        <v>102255</v>
      </c>
      <c r="B936">
        <v>20032000</v>
      </c>
      <c r="C936">
        <v>9211013</v>
      </c>
      <c r="D936">
        <v>271229</v>
      </c>
      <c r="E936" t="s">
        <v>482</v>
      </c>
      <c r="F936">
        <v>34203085</v>
      </c>
      <c r="G936">
        <v>1.83</v>
      </c>
      <c r="H936">
        <v>38.183370672767225</v>
      </c>
      <c r="I936">
        <v>-23.626751479174089</v>
      </c>
      <c r="J936">
        <v>3.2751946463168653</v>
      </c>
      <c r="K936">
        <v>-35.115138160890979</v>
      </c>
      <c r="L936">
        <v>36.660312509806346</v>
      </c>
      <c r="M936">
        <v>119.41749572753906</v>
      </c>
      <c r="N936">
        <v>0.90208224246376456</v>
      </c>
      <c r="O936">
        <v>0.9329846751933194</v>
      </c>
      <c r="P936">
        <v>0.84162890798271661</v>
      </c>
      <c r="Q936">
        <v>0.89333158794202294</v>
      </c>
      <c r="R936">
        <v>0.96533690096206171</v>
      </c>
      <c r="S936">
        <v>0.86236594663546995</v>
      </c>
      <c r="T936">
        <v>0.84162890798271661</v>
      </c>
      <c r="U936">
        <v>0.86236594663546995</v>
      </c>
      <c r="V936">
        <v>406.790663</v>
      </c>
      <c r="W936">
        <v>255.106009</v>
      </c>
      <c r="X936">
        <v>262.000766</v>
      </c>
      <c r="Y936">
        <v>74463.375599999999</v>
      </c>
      <c r="Z936" s="226">
        <v>4.8565946953000001</v>
      </c>
      <c r="AA936" s="226">
        <v>4.6229868654999997</v>
      </c>
      <c r="AB936" s="226" t="s">
        <v>444</v>
      </c>
      <c r="AC936" s="226" t="s">
        <v>445</v>
      </c>
      <c r="AD936" s="226">
        <v>5.2795543496999997</v>
      </c>
    </row>
    <row r="937" spans="1:30" x14ac:dyDescent="0.25">
      <c r="A937">
        <v>110573</v>
      </c>
      <c r="B937">
        <v>20033000</v>
      </c>
      <c r="C937">
        <v>9211046</v>
      </c>
      <c r="D937">
        <v>271241</v>
      </c>
      <c r="E937" t="s">
        <v>491</v>
      </c>
      <c r="F937">
        <v>34203085</v>
      </c>
      <c r="G937">
        <v>1.83</v>
      </c>
      <c r="H937">
        <v>15.723257364739943</v>
      </c>
      <c r="I937">
        <v>-11.181920862522896</v>
      </c>
      <c r="J937">
        <v>0.34198248137264375</v>
      </c>
      <c r="K937">
        <v>-14.244494394974099</v>
      </c>
      <c r="L937">
        <v>15.559502184855074</v>
      </c>
      <c r="M937">
        <v>64.709999084472656</v>
      </c>
      <c r="N937">
        <v>0.96357500076293945</v>
      </c>
      <c r="O937">
        <v>0.9329846751933194</v>
      </c>
      <c r="P937">
        <v>0.89900070911121355</v>
      </c>
      <c r="Q937">
        <v>0.96661041736602782</v>
      </c>
      <c r="R937">
        <v>0.96533690096206171</v>
      </c>
      <c r="S937">
        <v>0.9331047047377663</v>
      </c>
      <c r="T937">
        <v>0.89900070911121355</v>
      </c>
      <c r="U937">
        <v>0.9331047047377663</v>
      </c>
      <c r="V937">
        <v>406.790663</v>
      </c>
      <c r="W937">
        <v>255.106009</v>
      </c>
      <c r="X937">
        <v>262.000766</v>
      </c>
      <c r="Y937">
        <v>74463.375599999999</v>
      </c>
      <c r="Z937" s="226">
        <v>13.739577157999999</v>
      </c>
      <c r="AA937" s="226">
        <v>13.586066848</v>
      </c>
      <c r="AB937" s="226" t="s">
        <v>444</v>
      </c>
      <c r="AC937" s="226" t="s">
        <v>445</v>
      </c>
      <c r="AD937" s="226">
        <v>15.535432419999999</v>
      </c>
    </row>
    <row r="938" spans="1:30" x14ac:dyDescent="0.25">
      <c r="A938">
        <v>110574</v>
      </c>
      <c r="B938">
        <v>20033000</v>
      </c>
      <c r="C938">
        <v>9211031</v>
      </c>
      <c r="D938">
        <v>271240</v>
      </c>
      <c r="E938" t="s">
        <v>493</v>
      </c>
      <c r="F938">
        <v>34203085</v>
      </c>
      <c r="G938">
        <v>1.83</v>
      </c>
      <c r="H938">
        <v>3.7890171911591279</v>
      </c>
      <c r="I938">
        <v>-3.2545900838105073</v>
      </c>
      <c r="J938">
        <v>-2.5918943439703748</v>
      </c>
      <c r="K938">
        <v>-6.185226716073525</v>
      </c>
      <c r="L938">
        <v>5.5741088138731927</v>
      </c>
      <c r="M938">
        <v>34.474998474121094</v>
      </c>
      <c r="N938">
        <v>0.98877083460489912</v>
      </c>
      <c r="O938">
        <v>0.9329846751933194</v>
      </c>
      <c r="P938">
        <v>0.92250803596447917</v>
      </c>
      <c r="Q938">
        <v>0.98970659838782415</v>
      </c>
      <c r="R938">
        <v>0.96533690096206171</v>
      </c>
      <c r="S938">
        <v>0.95540030054940595</v>
      </c>
      <c r="T938">
        <v>0.92250803596447917</v>
      </c>
      <c r="U938">
        <v>0.95540030054940595</v>
      </c>
      <c r="V938">
        <v>406.790663</v>
      </c>
      <c r="W938">
        <v>255.106009</v>
      </c>
      <c r="X938">
        <v>262.000766</v>
      </c>
      <c r="Y938">
        <v>74463.375599999999</v>
      </c>
      <c r="Z938" s="226">
        <v>41.219725373999999</v>
      </c>
      <c r="AA938" s="226">
        <v>61.110392075999997</v>
      </c>
      <c r="AB938" s="226" t="s">
        <v>444</v>
      </c>
      <c r="AC938" s="226">
        <v>92.251413826000004</v>
      </c>
      <c r="AD938" s="226">
        <v>38.076629388000001</v>
      </c>
    </row>
    <row r="939" spans="1:30" x14ac:dyDescent="0.25">
      <c r="A939">
        <v>110575</v>
      </c>
      <c r="B939">
        <v>20033000</v>
      </c>
      <c r="C939">
        <v>9211048</v>
      </c>
      <c r="D939">
        <v>271242</v>
      </c>
      <c r="E939" t="s">
        <v>495</v>
      </c>
      <c r="F939">
        <v>34203085</v>
      </c>
      <c r="G939">
        <v>1.83</v>
      </c>
      <c r="H939">
        <v>57.240010128207288</v>
      </c>
      <c r="I939">
        <v>-33.149098684677767</v>
      </c>
      <c r="J939">
        <v>5.2096446569990178</v>
      </c>
      <c r="K939">
        <v>-53.973380089710332</v>
      </c>
      <c r="L939">
        <v>54.821639303033209</v>
      </c>
      <c r="M939">
        <v>120.83999633789063</v>
      </c>
      <c r="N939">
        <v>0.90021053113435467</v>
      </c>
      <c r="O939">
        <v>0.9329846751933194</v>
      </c>
      <c r="P939">
        <v>0.83988262999599139</v>
      </c>
      <c r="Q939">
        <v>0.89033684981496708</v>
      </c>
      <c r="R939">
        <v>0.96533690096206171</v>
      </c>
      <c r="S939">
        <v>0.85947501541270488</v>
      </c>
      <c r="T939">
        <v>0.83988262999599139</v>
      </c>
      <c r="U939">
        <v>0.85947501541270488</v>
      </c>
      <c r="V939">
        <v>406.790663</v>
      </c>
      <c r="W939">
        <v>255.106009</v>
      </c>
      <c r="X939">
        <v>262.000766</v>
      </c>
      <c r="Y939">
        <v>74463.375599999999</v>
      </c>
      <c r="Z939" s="226">
        <v>2.9082943978000002</v>
      </c>
      <c r="AA939" s="226">
        <v>2.7431702979999999</v>
      </c>
      <c r="AB939" s="226" t="s">
        <v>444</v>
      </c>
      <c r="AC939" s="226" t="s">
        <v>445</v>
      </c>
      <c r="AD939" s="226">
        <v>3.0770078147</v>
      </c>
    </row>
    <row r="940" spans="1:30" x14ac:dyDescent="0.25">
      <c r="A940">
        <v>116867</v>
      </c>
      <c r="B940">
        <v>20034000</v>
      </c>
      <c r="C940">
        <v>9211031</v>
      </c>
      <c r="D940">
        <v>271247</v>
      </c>
      <c r="E940" t="s">
        <v>493</v>
      </c>
      <c r="F940">
        <v>34203085</v>
      </c>
      <c r="G940">
        <v>1.83</v>
      </c>
      <c r="H940">
        <v>3.5653957552577458</v>
      </c>
      <c r="I940">
        <v>3.8978644774327442</v>
      </c>
      <c r="J940">
        <v>-0.59454651019965365</v>
      </c>
      <c r="K940">
        <v>0.72144530334911239</v>
      </c>
      <c r="L940">
        <v>3.8993124375226147</v>
      </c>
      <c r="M940">
        <v>34.474998474121094</v>
      </c>
      <c r="N940">
        <v>0.98877083460489912</v>
      </c>
      <c r="O940">
        <v>0.9329846751933194</v>
      </c>
      <c r="P940">
        <v>0.92250803596447917</v>
      </c>
      <c r="Q940">
        <v>0.98970659838782415</v>
      </c>
      <c r="R940">
        <v>0.96533690096206171</v>
      </c>
      <c r="S940">
        <v>0.95540030054940595</v>
      </c>
      <c r="T940">
        <v>0.92250803596447917</v>
      </c>
      <c r="U940">
        <v>0.95540030054940595</v>
      </c>
      <c r="V940">
        <v>406.790663</v>
      </c>
      <c r="W940">
        <v>255.106009</v>
      </c>
      <c r="X940">
        <v>262.000766</v>
      </c>
      <c r="Y940">
        <v>74463.375599999999</v>
      </c>
      <c r="Z940" s="226">
        <v>59.353548758999999</v>
      </c>
      <c r="AA940" s="226">
        <v>65.005952629000006</v>
      </c>
      <c r="AB940" s="226">
        <v>59.375968606999997</v>
      </c>
      <c r="AC940" s="226">
        <v>405.52465016000002</v>
      </c>
      <c r="AD940" s="226" t="s">
        <v>445</v>
      </c>
    </row>
    <row r="941" spans="1:30" x14ac:dyDescent="0.25">
      <c r="A941">
        <v>116868</v>
      </c>
      <c r="B941">
        <v>20034000</v>
      </c>
      <c r="C941">
        <v>9211046</v>
      </c>
      <c r="D941">
        <v>271248</v>
      </c>
      <c r="E941" t="s">
        <v>491</v>
      </c>
      <c r="F941">
        <v>34203085</v>
      </c>
      <c r="G941">
        <v>1.83</v>
      </c>
      <c r="H941">
        <v>11.37279685524669</v>
      </c>
      <c r="I941">
        <v>-1.1331489165544386</v>
      </c>
      <c r="J941">
        <v>6.4661694194372643</v>
      </c>
      <c r="K941">
        <v>-10.234139302416045</v>
      </c>
      <c r="L941">
        <v>9.8803683580169803</v>
      </c>
      <c r="M941">
        <v>64.709999084472656</v>
      </c>
      <c r="N941">
        <v>0.96357500076293945</v>
      </c>
      <c r="O941">
        <v>0.9329846751933194</v>
      </c>
      <c r="P941">
        <v>0.89900070911121355</v>
      </c>
      <c r="Q941">
        <v>0.96661041736602782</v>
      </c>
      <c r="R941">
        <v>0.96533690096206171</v>
      </c>
      <c r="S941">
        <v>0.9331047047377663</v>
      </c>
      <c r="T941">
        <v>0.89900070911121355</v>
      </c>
      <c r="U941">
        <v>0.9331047047377663</v>
      </c>
      <c r="V941">
        <v>406.790663</v>
      </c>
      <c r="W941">
        <v>255.106009</v>
      </c>
      <c r="X941">
        <v>262.000766</v>
      </c>
      <c r="Y941">
        <v>74463.375599999999</v>
      </c>
      <c r="Z941" s="226">
        <v>22.211734085</v>
      </c>
      <c r="AA941" s="226">
        <v>19.165706457999999</v>
      </c>
      <c r="AB941" s="226" t="s">
        <v>444</v>
      </c>
      <c r="AC941" s="226" t="s">
        <v>445</v>
      </c>
      <c r="AD941" s="226">
        <v>22.015015474999998</v>
      </c>
    </row>
    <row r="942" spans="1:30" x14ac:dyDescent="0.25">
      <c r="A942">
        <v>116869</v>
      </c>
      <c r="B942">
        <v>20034000</v>
      </c>
      <c r="C942">
        <v>9211048</v>
      </c>
      <c r="D942">
        <v>271249</v>
      </c>
      <c r="E942" t="s">
        <v>495</v>
      </c>
      <c r="F942">
        <v>34203085</v>
      </c>
      <c r="G942">
        <v>1.83</v>
      </c>
      <c r="H942">
        <v>52.897630320674452</v>
      </c>
      <c r="I942">
        <v>-23.084802033598258</v>
      </c>
      <c r="J942">
        <v>11.325753456054773</v>
      </c>
      <c r="K942">
        <v>-49.97855226521488</v>
      </c>
      <c r="L942">
        <v>48.242397633318788</v>
      </c>
      <c r="M942">
        <v>120.83999633789063</v>
      </c>
      <c r="N942">
        <v>0.90021053113435467</v>
      </c>
      <c r="O942">
        <v>0.9329846751933194</v>
      </c>
      <c r="P942">
        <v>0.83988262999599139</v>
      </c>
      <c r="Q942">
        <v>0.89033684981496708</v>
      </c>
      <c r="R942">
        <v>0.96533690096206171</v>
      </c>
      <c r="S942">
        <v>0.85947501541270488</v>
      </c>
      <c r="T942">
        <v>0.83988262999599139</v>
      </c>
      <c r="U942">
        <v>0.85947501541270488</v>
      </c>
      <c r="V942">
        <v>406.790663</v>
      </c>
      <c r="W942">
        <v>255.106009</v>
      </c>
      <c r="X942">
        <v>262.000766</v>
      </c>
      <c r="Y942">
        <v>74463.375599999999</v>
      </c>
      <c r="Z942" s="226">
        <v>3.4413030088999998</v>
      </c>
      <c r="AA942" s="226">
        <v>3.0504480912999998</v>
      </c>
      <c r="AB942" s="226" t="s">
        <v>444</v>
      </c>
      <c r="AC942" s="226" t="s">
        <v>445</v>
      </c>
      <c r="AD942" s="226">
        <v>3.402886487</v>
      </c>
    </row>
    <row r="943" spans="1:30" x14ac:dyDescent="0.25">
      <c r="A943">
        <v>123161</v>
      </c>
      <c r="B943">
        <v>20035000</v>
      </c>
      <c r="C943">
        <v>9211048</v>
      </c>
      <c r="D943">
        <v>271256</v>
      </c>
      <c r="E943" t="s">
        <v>495</v>
      </c>
      <c r="F943">
        <v>34203085</v>
      </c>
      <c r="G943">
        <v>1.83</v>
      </c>
      <c r="H943">
        <v>54.979526177423843</v>
      </c>
      <c r="I943">
        <v>-28.540017523989199</v>
      </c>
      <c r="J943">
        <v>7.8397200757716661</v>
      </c>
      <c r="K943">
        <v>-51.880592222880047</v>
      </c>
      <c r="L943">
        <v>51.5091857061513</v>
      </c>
      <c r="M943">
        <v>120.83999633789063</v>
      </c>
      <c r="N943">
        <v>0.90021053113435467</v>
      </c>
      <c r="O943">
        <v>0.9329846751933194</v>
      </c>
      <c r="P943">
        <v>0.83988262999599139</v>
      </c>
      <c r="Q943">
        <v>0.89033684981496708</v>
      </c>
      <c r="R943">
        <v>0.96533690096206171</v>
      </c>
      <c r="S943">
        <v>0.85947501541270488</v>
      </c>
      <c r="T943">
        <v>0.83988262999599139</v>
      </c>
      <c r="U943">
        <v>0.85947501541270488</v>
      </c>
      <c r="V943">
        <v>406.790663</v>
      </c>
      <c r="W943">
        <v>255.106009</v>
      </c>
      <c r="X943">
        <v>262.000766</v>
      </c>
      <c r="Y943">
        <v>74463.375599999999</v>
      </c>
      <c r="Z943" s="226">
        <v>3.1596290609</v>
      </c>
      <c r="AA943" s="226">
        <v>2.8970707945999998</v>
      </c>
      <c r="AB943" s="226" t="s">
        <v>444</v>
      </c>
      <c r="AC943" s="226" t="s">
        <v>445</v>
      </c>
      <c r="AD943" s="226">
        <v>3.2414683984999999</v>
      </c>
    </row>
    <row r="944" spans="1:30" x14ac:dyDescent="0.25">
      <c r="A944">
        <v>123162</v>
      </c>
      <c r="B944">
        <v>20035000</v>
      </c>
      <c r="C944">
        <v>9211031</v>
      </c>
      <c r="D944">
        <v>271254</v>
      </c>
      <c r="E944" t="s">
        <v>493</v>
      </c>
      <c r="F944">
        <v>34203085</v>
      </c>
      <c r="G944">
        <v>1.83</v>
      </c>
      <c r="H944">
        <v>1.5803381925721345</v>
      </c>
      <c r="I944">
        <v>-1.1244643398442811</v>
      </c>
      <c r="J944">
        <v>-1.3625625540739997E-2</v>
      </c>
      <c r="K944">
        <v>-1.6134838991916853</v>
      </c>
      <c r="L944">
        <v>1.6138736253571053</v>
      </c>
      <c r="M944">
        <v>34.474998474121094</v>
      </c>
      <c r="N944">
        <v>0.98877083460489912</v>
      </c>
      <c r="O944">
        <v>0.9329846751933194</v>
      </c>
      <c r="P944">
        <v>0.92250803596447917</v>
      </c>
      <c r="Q944">
        <v>0.98970659838782415</v>
      </c>
      <c r="R944">
        <v>0.96533690096206171</v>
      </c>
      <c r="S944">
        <v>0.95540030054940595</v>
      </c>
      <c r="T944">
        <v>0.92250803596447917</v>
      </c>
      <c r="U944">
        <v>0.95540030054940595</v>
      </c>
      <c r="V944">
        <v>406.790663</v>
      </c>
      <c r="W944">
        <v>255.106009</v>
      </c>
      <c r="X944">
        <v>262.000766</v>
      </c>
      <c r="Y944">
        <v>74463.375599999999</v>
      </c>
      <c r="Z944" s="226">
        <v>144.82141974000001</v>
      </c>
      <c r="AA944" s="226">
        <v>147.91581083</v>
      </c>
      <c r="AB944" s="226" t="s">
        <v>444</v>
      </c>
      <c r="AC944" s="226">
        <v>17737.474563</v>
      </c>
      <c r="AD944" s="226">
        <v>148.79871331999999</v>
      </c>
    </row>
    <row r="945" spans="1:30" x14ac:dyDescent="0.25">
      <c r="A945">
        <v>123163</v>
      </c>
      <c r="B945">
        <v>20035000</v>
      </c>
      <c r="C945">
        <v>9211046</v>
      </c>
      <c r="D945">
        <v>271255</v>
      </c>
      <c r="E945" t="s">
        <v>491</v>
      </c>
      <c r="F945">
        <v>34203085</v>
      </c>
      <c r="G945">
        <v>1.83</v>
      </c>
      <c r="H945">
        <v>13.460580074052192</v>
      </c>
      <c r="I945">
        <v>-6.5840683473916091</v>
      </c>
      <c r="J945">
        <v>2.9742494737487988</v>
      </c>
      <c r="K945">
        <v>-12.140477940252964</v>
      </c>
      <c r="L945">
        <v>12.249810295633054</v>
      </c>
      <c r="M945">
        <v>64.709999084472656</v>
      </c>
      <c r="N945">
        <v>0.96357500076293945</v>
      </c>
      <c r="O945">
        <v>0.9329846751933194</v>
      </c>
      <c r="P945">
        <v>0.89900070911121355</v>
      </c>
      <c r="Q945">
        <v>0.96661041736602782</v>
      </c>
      <c r="R945">
        <v>0.96533690096206171</v>
      </c>
      <c r="S945">
        <v>0.9331047047377663</v>
      </c>
      <c r="T945">
        <v>0.89900070911121355</v>
      </c>
      <c r="U945">
        <v>0.9331047047377663</v>
      </c>
      <c r="V945">
        <v>406.790663</v>
      </c>
      <c r="W945">
        <v>255.106009</v>
      </c>
      <c r="X945">
        <v>262.000766</v>
      </c>
      <c r="Y945">
        <v>74463.375599999999</v>
      </c>
      <c r="Z945" s="226">
        <v>17.721962009999999</v>
      </c>
      <c r="AA945" s="226">
        <v>16.037934601</v>
      </c>
      <c r="AB945" s="226" t="s">
        <v>444</v>
      </c>
      <c r="AC945" s="226" t="s">
        <v>445</v>
      </c>
      <c r="AD945" s="226">
        <v>18.401120416000001</v>
      </c>
    </row>
    <row r="946" spans="1:30" x14ac:dyDescent="0.25">
      <c r="A946">
        <v>129455</v>
      </c>
      <c r="B946">
        <v>20036000</v>
      </c>
      <c r="C946">
        <v>9211048</v>
      </c>
      <c r="D946">
        <v>271263</v>
      </c>
      <c r="E946" t="s">
        <v>495</v>
      </c>
      <c r="F946">
        <v>34203085</v>
      </c>
      <c r="G946">
        <v>1.83</v>
      </c>
      <c r="H946">
        <v>56.073694673678062</v>
      </c>
      <c r="I946">
        <v>-29.375141791868998</v>
      </c>
      <c r="J946">
        <v>7.7971200398911336</v>
      </c>
      <c r="K946">
        <v>-52.923277936124848</v>
      </c>
      <c r="L946">
        <v>52.610417322364334</v>
      </c>
      <c r="M946">
        <v>120.83999633789063</v>
      </c>
      <c r="N946">
        <v>0.90021053113435467</v>
      </c>
      <c r="O946">
        <v>0.9329846751933194</v>
      </c>
      <c r="P946">
        <v>0.83988262999599139</v>
      </c>
      <c r="Q946">
        <v>0.89033684981496708</v>
      </c>
      <c r="R946">
        <v>0.96533690096206171</v>
      </c>
      <c r="S946">
        <v>0.85947501541270488</v>
      </c>
      <c r="T946">
        <v>0.83988262999599139</v>
      </c>
      <c r="U946">
        <v>0.85947501541270488</v>
      </c>
      <c r="V946">
        <v>406.790663</v>
      </c>
      <c r="W946">
        <v>255.106009</v>
      </c>
      <c r="X946">
        <v>262.000766</v>
      </c>
      <c r="Y946">
        <v>74463.375599999999</v>
      </c>
      <c r="Z946" s="226">
        <v>3.0725604674999998</v>
      </c>
      <c r="AA946" s="226">
        <v>2.8210270789999998</v>
      </c>
      <c r="AB946" s="226" t="s">
        <v>444</v>
      </c>
      <c r="AC946" s="226" t="s">
        <v>445</v>
      </c>
      <c r="AD946" s="226">
        <v>3.1579036861000001</v>
      </c>
    </row>
    <row r="947" spans="1:30" x14ac:dyDescent="0.25">
      <c r="A947">
        <v>129456</v>
      </c>
      <c r="B947">
        <v>20036000</v>
      </c>
      <c r="C947">
        <v>9211046</v>
      </c>
      <c r="D947">
        <v>271262</v>
      </c>
      <c r="E947" t="s">
        <v>491</v>
      </c>
      <c r="F947">
        <v>34203085</v>
      </c>
      <c r="G947">
        <v>1.83</v>
      </c>
      <c r="H947">
        <v>14.551770703224715</v>
      </c>
      <c r="I947">
        <v>-7.4235096397175706</v>
      </c>
      <c r="J947">
        <v>2.9346285501172669</v>
      </c>
      <c r="K947">
        <v>-13.178847092518668</v>
      </c>
      <c r="L947">
        <v>13.331583234758812</v>
      </c>
      <c r="M947">
        <v>64.709999084472656</v>
      </c>
      <c r="N947">
        <v>0.96357500076293945</v>
      </c>
      <c r="O947">
        <v>0.9329846751933194</v>
      </c>
      <c r="P947">
        <v>0.89900070911121355</v>
      </c>
      <c r="Q947">
        <v>0.96661041736602782</v>
      </c>
      <c r="R947">
        <v>0.96533690096206171</v>
      </c>
      <c r="S947">
        <v>0.9331047047377663</v>
      </c>
      <c r="T947">
        <v>0.89900070911121355</v>
      </c>
      <c r="U947">
        <v>0.9331047047377663</v>
      </c>
      <c r="V947">
        <v>406.790663</v>
      </c>
      <c r="W947">
        <v>255.106009</v>
      </c>
      <c r="X947">
        <v>262.000766</v>
      </c>
      <c r="Y947">
        <v>74463.375599999999</v>
      </c>
      <c r="Z947" s="226">
        <v>16.202794218000001</v>
      </c>
      <c r="AA947" s="226">
        <v>14.760314512000001</v>
      </c>
      <c r="AB947" s="226" t="s">
        <v>444</v>
      </c>
      <c r="AC947" s="226" t="s">
        <v>445</v>
      </c>
      <c r="AD947" s="226">
        <v>16.872494669999998</v>
      </c>
    </row>
    <row r="948" spans="1:30" x14ac:dyDescent="0.25">
      <c r="A948">
        <v>129457</v>
      </c>
      <c r="B948">
        <v>20036000</v>
      </c>
      <c r="C948">
        <v>9211031</v>
      </c>
      <c r="D948">
        <v>271261</v>
      </c>
      <c r="E948" t="s">
        <v>493</v>
      </c>
      <c r="F948">
        <v>34203085</v>
      </c>
      <c r="G948">
        <v>1.83</v>
      </c>
      <c r="H948">
        <v>2.6200953397979458</v>
      </c>
      <c r="I948">
        <v>-2.2220697574661217</v>
      </c>
      <c r="J948">
        <v>-1.8135595258403636E-3</v>
      </c>
      <c r="K948">
        <v>-2.3936885641446048</v>
      </c>
      <c r="L948">
        <v>2.639381278186038</v>
      </c>
      <c r="M948">
        <v>34.474998474121094</v>
      </c>
      <c r="N948">
        <v>0.98877083460489912</v>
      </c>
      <c r="O948">
        <v>0.9329846751933194</v>
      </c>
      <c r="P948">
        <v>0.92250803596447917</v>
      </c>
      <c r="Q948">
        <v>0.98970659838782415</v>
      </c>
      <c r="R948">
        <v>0.96533690096206171</v>
      </c>
      <c r="S948">
        <v>0.95540030054940595</v>
      </c>
      <c r="T948">
        <v>0.92250803596447917</v>
      </c>
      <c r="U948">
        <v>0.95540030054940595</v>
      </c>
      <c r="V948">
        <v>406.790663</v>
      </c>
      <c r="W948">
        <v>255.106009</v>
      </c>
      <c r="X948">
        <v>262.000766</v>
      </c>
      <c r="Y948">
        <v>74463.375599999999</v>
      </c>
      <c r="Z948" s="226">
        <v>88.163829898000003</v>
      </c>
      <c r="AA948" s="226">
        <v>88.820144997</v>
      </c>
      <c r="AB948" s="226" t="s">
        <v>444</v>
      </c>
      <c r="AC948" s="226">
        <v>133271.61037000001</v>
      </c>
      <c r="AD948" s="226">
        <v>99.972956835000005</v>
      </c>
    </row>
    <row r="949" spans="1:30" x14ac:dyDescent="0.25">
      <c r="A949">
        <v>133581</v>
      </c>
      <c r="B949">
        <v>20091000</v>
      </c>
      <c r="C949">
        <v>9211048</v>
      </c>
      <c r="D949">
        <v>271313</v>
      </c>
      <c r="E949" t="s">
        <v>495</v>
      </c>
      <c r="F949">
        <v>34203085</v>
      </c>
      <c r="G949">
        <v>1.83</v>
      </c>
      <c r="H949">
        <v>50.841847865902515</v>
      </c>
      <c r="I949">
        <v>-26.34177667495981</v>
      </c>
      <c r="J949">
        <v>7.0154810557727396</v>
      </c>
      <c r="K949">
        <v>-48.467040906883192</v>
      </c>
      <c r="L949">
        <v>47.722431849287403</v>
      </c>
      <c r="M949">
        <v>120.83999633789063</v>
      </c>
      <c r="N949">
        <v>0.90021053113435467</v>
      </c>
      <c r="O949">
        <v>0.9329846751933194</v>
      </c>
      <c r="P949">
        <v>0.83988262999599139</v>
      </c>
      <c r="Q949">
        <v>0.89033684981496708</v>
      </c>
      <c r="R949">
        <v>0.96533690096206171</v>
      </c>
      <c r="S949">
        <v>0.85947501541270488</v>
      </c>
      <c r="T949">
        <v>0.83988262999599139</v>
      </c>
      <c r="U949">
        <v>0.85947501541270488</v>
      </c>
      <c r="V949">
        <v>406.790663</v>
      </c>
      <c r="W949">
        <v>255.106009</v>
      </c>
      <c r="X949">
        <v>262.000766</v>
      </c>
      <c r="Y949">
        <v>74463.375599999999</v>
      </c>
      <c r="Z949" s="226">
        <v>3.4896937868000002</v>
      </c>
      <c r="AA949" s="226">
        <v>3.2142273493000002</v>
      </c>
      <c r="AB949" s="226" t="s">
        <v>444</v>
      </c>
      <c r="AC949" s="226" t="s">
        <v>445</v>
      </c>
      <c r="AD949" s="226">
        <v>3.5401965602000001</v>
      </c>
    </row>
    <row r="950" spans="1:30" x14ac:dyDescent="0.25">
      <c r="A950">
        <v>136763</v>
      </c>
      <c r="B950">
        <v>20092000</v>
      </c>
      <c r="C950">
        <v>9211004</v>
      </c>
      <c r="D950">
        <v>271318</v>
      </c>
      <c r="E950" t="s">
        <v>489</v>
      </c>
      <c r="F950">
        <v>34203085</v>
      </c>
      <c r="G950">
        <v>1.83</v>
      </c>
      <c r="H950">
        <v>63.850680420196355</v>
      </c>
      <c r="I950">
        <v>-19.202828250735294</v>
      </c>
      <c r="J950">
        <v>20.303931650433853</v>
      </c>
      <c r="K950">
        <v>-59.787787343539037</v>
      </c>
      <c r="L950">
        <v>56.512322978472184</v>
      </c>
      <c r="M950">
        <v>98.912498474121094</v>
      </c>
      <c r="N950">
        <v>0.93014583587646482</v>
      </c>
      <c r="O950">
        <v>0.9329846751933194</v>
      </c>
      <c r="P950">
        <v>0.86781181056762213</v>
      </c>
      <c r="Q950">
        <v>0.93514583587646494</v>
      </c>
      <c r="R950">
        <v>0.96533690096206171</v>
      </c>
      <c r="S950">
        <v>0.9027307831525635</v>
      </c>
      <c r="T950">
        <v>0.86781181056762213</v>
      </c>
      <c r="U950">
        <v>0.9027307831525635</v>
      </c>
      <c r="V950">
        <v>406.790663</v>
      </c>
      <c r="W950">
        <v>255.106009</v>
      </c>
      <c r="X950">
        <v>262.000766</v>
      </c>
      <c r="Y950">
        <v>74463.375599999999</v>
      </c>
      <c r="Z950" s="226">
        <v>2.9174466008</v>
      </c>
      <c r="AA950" s="226">
        <v>2.4672145402000001</v>
      </c>
      <c r="AB950" s="226" t="s">
        <v>444</v>
      </c>
      <c r="AC950" s="226" t="s">
        <v>445</v>
      </c>
      <c r="AD950" s="226">
        <v>2.8029063996999999</v>
      </c>
    </row>
    <row r="951" spans="1:30" x14ac:dyDescent="0.25">
      <c r="A951">
        <v>136764</v>
      </c>
      <c r="B951">
        <v>20092000</v>
      </c>
      <c r="C951">
        <v>9211005</v>
      </c>
      <c r="D951">
        <v>271319</v>
      </c>
      <c r="E951" t="s">
        <v>484</v>
      </c>
      <c r="F951">
        <v>34203085</v>
      </c>
      <c r="G951">
        <v>1.83</v>
      </c>
      <c r="H951">
        <v>66.425571362738424</v>
      </c>
      <c r="I951">
        <v>-37.001028433065116</v>
      </c>
      <c r="J951">
        <v>4.6711098461047937</v>
      </c>
      <c r="K951">
        <v>-62.505218363457409</v>
      </c>
      <c r="L951">
        <v>64.219697789845696</v>
      </c>
      <c r="M951">
        <v>124.55000305175781</v>
      </c>
      <c r="N951">
        <v>0.89239285060337603</v>
      </c>
      <c r="O951">
        <v>0.9329846751933194</v>
      </c>
      <c r="P951">
        <v>0.83258885386503123</v>
      </c>
      <c r="Q951">
        <v>0.87858927590506397</v>
      </c>
      <c r="R951">
        <v>0.96533690096206171</v>
      </c>
      <c r="S951">
        <v>0.84813464882069622</v>
      </c>
      <c r="T951">
        <v>0.83258885386503123</v>
      </c>
      <c r="U951">
        <v>0.84813464882069622</v>
      </c>
      <c r="V951">
        <v>406.790663</v>
      </c>
      <c r="W951">
        <v>255.106009</v>
      </c>
      <c r="X951">
        <v>262.000766</v>
      </c>
      <c r="Y951">
        <v>74463.375599999999</v>
      </c>
      <c r="Z951" s="226">
        <v>2.3073718338</v>
      </c>
      <c r="AA951" s="226">
        <v>2.1975399728</v>
      </c>
      <c r="AB951" s="226" t="s">
        <v>444</v>
      </c>
      <c r="AC951" s="226" t="s">
        <v>445</v>
      </c>
      <c r="AD951" s="226">
        <v>2.4899312919000001</v>
      </c>
    </row>
    <row r="952" spans="1:30" x14ac:dyDescent="0.25">
      <c r="A952">
        <v>144211</v>
      </c>
      <c r="B952">
        <v>21001000</v>
      </c>
      <c r="C952">
        <v>9211048</v>
      </c>
      <c r="D952">
        <v>271335</v>
      </c>
      <c r="E952" t="s">
        <v>495</v>
      </c>
      <c r="F952">
        <v>34203085</v>
      </c>
      <c r="G952">
        <v>1.83</v>
      </c>
      <c r="H952">
        <v>54.582689402034504</v>
      </c>
      <c r="I952">
        <v>-30.813092197728238</v>
      </c>
      <c r="J952">
        <v>4.7325487783312674</v>
      </c>
      <c r="K952">
        <v>-51.872355633990757</v>
      </c>
      <c r="L952">
        <v>52.377056946873282</v>
      </c>
      <c r="M952">
        <v>120.83999633789063</v>
      </c>
      <c r="N952">
        <v>0.90021053113435467</v>
      </c>
      <c r="O952">
        <v>0.9329846751933194</v>
      </c>
      <c r="P952">
        <v>0.83988262999599139</v>
      </c>
      <c r="Q952">
        <v>0.89033684981496708</v>
      </c>
      <c r="R952">
        <v>0.96533690096206171</v>
      </c>
      <c r="S952">
        <v>0.85947501541270488</v>
      </c>
      <c r="T952">
        <v>0.83988262999599139</v>
      </c>
      <c r="U952">
        <v>0.85947501541270488</v>
      </c>
      <c r="V952">
        <v>406.790663</v>
      </c>
      <c r="W952">
        <v>255.106009</v>
      </c>
      <c r="X952">
        <v>262.000766</v>
      </c>
      <c r="Y952">
        <v>74463.375599999999</v>
      </c>
      <c r="Z952" s="226">
        <v>3.0907053251000001</v>
      </c>
      <c r="AA952" s="226">
        <v>2.9254039717000002</v>
      </c>
      <c r="AB952" s="226" t="s">
        <v>444</v>
      </c>
      <c r="AC952" s="226" t="s">
        <v>445</v>
      </c>
      <c r="AD952" s="226">
        <v>3.2421418831</v>
      </c>
    </row>
    <row r="953" spans="1:30" x14ac:dyDescent="0.25">
      <c r="A953">
        <v>144212</v>
      </c>
      <c r="B953">
        <v>21001000</v>
      </c>
      <c r="C953">
        <v>9211046</v>
      </c>
      <c r="D953">
        <v>271334</v>
      </c>
      <c r="E953" t="s">
        <v>491</v>
      </c>
      <c r="F953">
        <v>34203085</v>
      </c>
      <c r="G953">
        <v>1.83</v>
      </c>
      <c r="H953">
        <v>13.058880971711732</v>
      </c>
      <c r="I953">
        <v>-8.840412789159819</v>
      </c>
      <c r="J953">
        <v>-0.12805779558136832</v>
      </c>
      <c r="K953">
        <v>-12.14897159080976</v>
      </c>
      <c r="L953">
        <v>13.123591053369125</v>
      </c>
      <c r="M953">
        <v>64.709999084472656</v>
      </c>
      <c r="N953">
        <v>0.96357500076293945</v>
      </c>
      <c r="O953">
        <v>0.9329846751933194</v>
      </c>
      <c r="P953">
        <v>0.89900070911121355</v>
      </c>
      <c r="Q953">
        <v>0.96661041736602782</v>
      </c>
      <c r="R953">
        <v>0.96533690096206171</v>
      </c>
      <c r="S953">
        <v>0.9331047047377663</v>
      </c>
      <c r="T953">
        <v>0.89900070911121355</v>
      </c>
      <c r="U953">
        <v>0.9331047047377663</v>
      </c>
      <c r="V953">
        <v>406.790663</v>
      </c>
      <c r="W953">
        <v>255.106009</v>
      </c>
      <c r="X953">
        <v>262.000766</v>
      </c>
      <c r="Y953">
        <v>74463.375599999999</v>
      </c>
      <c r="Z953" s="226">
        <v>16.475436566999999</v>
      </c>
      <c r="AA953" s="226">
        <v>16.562031807</v>
      </c>
      <c r="AB953" s="226" t="s">
        <v>444</v>
      </c>
      <c r="AC953" s="226">
        <v>1838.3169534000001</v>
      </c>
      <c r="AD953" s="226">
        <v>18.387556606</v>
      </c>
    </row>
    <row r="954" spans="1:30" x14ac:dyDescent="0.25">
      <c r="A954">
        <v>144213</v>
      </c>
      <c r="B954">
        <v>21001000</v>
      </c>
      <c r="C954">
        <v>9211006</v>
      </c>
      <c r="D954">
        <v>271333</v>
      </c>
      <c r="E954" t="s">
        <v>480</v>
      </c>
      <c r="F954">
        <v>34203085</v>
      </c>
      <c r="G954">
        <v>1.83</v>
      </c>
      <c r="H954">
        <v>62.832947933080924</v>
      </c>
      <c r="I954">
        <v>-32.258432890116296</v>
      </c>
      <c r="J954">
        <v>9.2381001001730976</v>
      </c>
      <c r="K954">
        <v>-59.881924334440818</v>
      </c>
      <c r="L954">
        <v>58.761091614438648</v>
      </c>
      <c r="M954">
        <v>132.83750915527344</v>
      </c>
      <c r="N954">
        <v>0.87463390895298543</v>
      </c>
      <c r="O954">
        <v>0.9329846751933194</v>
      </c>
      <c r="P954">
        <v>0.81602003345756435</v>
      </c>
      <c r="Q954">
        <v>0.85195086342947812</v>
      </c>
      <c r="R954">
        <v>0.96533690096206171</v>
      </c>
      <c r="S954">
        <v>0.82241960627496513</v>
      </c>
      <c r="T954">
        <v>0.81602003345756435</v>
      </c>
      <c r="U954">
        <v>0.82241960627496513</v>
      </c>
      <c r="V954">
        <v>406.790663</v>
      </c>
      <c r="W954">
        <v>255.106009</v>
      </c>
      <c r="X954">
        <v>262.000766</v>
      </c>
      <c r="Y954">
        <v>74463.375599999999</v>
      </c>
      <c r="Z954" s="226">
        <v>2.5426777870000001</v>
      </c>
      <c r="AA954" s="226">
        <v>2.3130964064000001</v>
      </c>
      <c r="AB954" s="226" t="s">
        <v>444</v>
      </c>
      <c r="AC954" s="226" t="s">
        <v>445</v>
      </c>
      <c r="AD954" s="226">
        <v>2.5703240370999998</v>
      </c>
    </row>
    <row r="955" spans="1:30" x14ac:dyDescent="0.25">
      <c r="A955">
        <v>144214</v>
      </c>
      <c r="B955">
        <v>21001000</v>
      </c>
      <c r="C955">
        <v>9211005</v>
      </c>
      <c r="D955">
        <v>271332</v>
      </c>
      <c r="E955" t="s">
        <v>484</v>
      </c>
      <c r="F955">
        <v>34203085</v>
      </c>
      <c r="G955">
        <v>1.83</v>
      </c>
      <c r="H955">
        <v>70.034067870363771</v>
      </c>
      <c r="I955">
        <v>-38.345826567633019</v>
      </c>
      <c r="J955">
        <v>6.8711196576467479</v>
      </c>
      <c r="K955">
        <v>-66.314822976813659</v>
      </c>
      <c r="L955">
        <v>66.86429638305296</v>
      </c>
      <c r="M955">
        <v>124.55000305175781</v>
      </c>
      <c r="N955">
        <v>0.89239285060337603</v>
      </c>
      <c r="O955">
        <v>0.9329846751933194</v>
      </c>
      <c r="P955">
        <v>0.83258885386503123</v>
      </c>
      <c r="Q955">
        <v>0.87858927590506397</v>
      </c>
      <c r="R955">
        <v>0.96533690096206171</v>
      </c>
      <c r="S955">
        <v>0.84813464882069622</v>
      </c>
      <c r="T955">
        <v>0.83258885386503123</v>
      </c>
      <c r="U955">
        <v>0.84813464882069622</v>
      </c>
      <c r="V955">
        <v>406.790663</v>
      </c>
      <c r="W955">
        <v>255.106009</v>
      </c>
      <c r="X955">
        <v>262.000766</v>
      </c>
      <c r="Y955">
        <v>74463.375599999999</v>
      </c>
      <c r="Z955" s="226">
        <v>2.1765595562</v>
      </c>
      <c r="AA955" s="226">
        <v>2.0327871292999999</v>
      </c>
      <c r="AB955" s="226" t="s">
        <v>444</v>
      </c>
      <c r="AC955" s="226" t="s">
        <v>445</v>
      </c>
      <c r="AD955" s="226">
        <v>2.2894443154999999</v>
      </c>
    </row>
    <row r="956" spans="1:30" x14ac:dyDescent="0.25">
      <c r="A956">
        <v>144215</v>
      </c>
      <c r="B956">
        <v>21001000</v>
      </c>
      <c r="C956">
        <v>9211004</v>
      </c>
      <c r="D956">
        <v>271331</v>
      </c>
      <c r="E956" t="s">
        <v>489</v>
      </c>
      <c r="F956">
        <v>34203085</v>
      </c>
      <c r="G956">
        <v>1.83</v>
      </c>
      <c r="H956">
        <v>67.466415734651378</v>
      </c>
      <c r="I956">
        <v>-20.536868448421792</v>
      </c>
      <c r="J956">
        <v>22.496703436846381</v>
      </c>
      <c r="K956">
        <v>-63.608149112076454</v>
      </c>
      <c r="L956">
        <v>59.502161540617827</v>
      </c>
      <c r="M956">
        <v>98.912498474121094</v>
      </c>
      <c r="N956">
        <v>0.93014583587646482</v>
      </c>
      <c r="O956">
        <v>0.9329846751933194</v>
      </c>
      <c r="P956">
        <v>0.86781181056762213</v>
      </c>
      <c r="Q956">
        <v>0.93514583587646494</v>
      </c>
      <c r="R956">
        <v>0.96533690096206171</v>
      </c>
      <c r="S956">
        <v>0.9027307831525635</v>
      </c>
      <c r="T956">
        <v>0.86781181056762213</v>
      </c>
      <c r="U956">
        <v>0.9027307831525635</v>
      </c>
      <c r="V956">
        <v>406.790663</v>
      </c>
      <c r="W956">
        <v>255.106009</v>
      </c>
      <c r="X956">
        <v>262.000766</v>
      </c>
      <c r="Y956">
        <v>74463.375599999999</v>
      </c>
      <c r="Z956" s="226">
        <v>2.7206044591</v>
      </c>
      <c r="AA956" s="226">
        <v>2.2813957159</v>
      </c>
      <c r="AB956" s="226" t="s">
        <v>444</v>
      </c>
      <c r="AC956" s="226" t="s">
        <v>445</v>
      </c>
      <c r="AD956" s="226">
        <v>2.5745004734000001</v>
      </c>
    </row>
    <row r="957" spans="1:30" x14ac:dyDescent="0.25">
      <c r="A957">
        <v>151449</v>
      </c>
      <c r="B957">
        <v>21002000</v>
      </c>
      <c r="C957">
        <v>9211004</v>
      </c>
      <c r="D957">
        <v>271346</v>
      </c>
      <c r="E957" t="s">
        <v>489</v>
      </c>
      <c r="F957">
        <v>34203085</v>
      </c>
      <c r="G957">
        <v>1.83</v>
      </c>
      <c r="H957">
        <v>64.286986770925381</v>
      </c>
      <c r="I957">
        <v>-17.459202846688363</v>
      </c>
      <c r="J957">
        <v>23.136551676958518</v>
      </c>
      <c r="K957">
        <v>-60.562998515961603</v>
      </c>
      <c r="L957">
        <v>56.4035663397867</v>
      </c>
      <c r="M957">
        <v>98.912498474121094</v>
      </c>
      <c r="N957">
        <v>0.93014583587646482</v>
      </c>
      <c r="O957">
        <v>0.9329846751933194</v>
      </c>
      <c r="P957">
        <v>0.86781181056762213</v>
      </c>
      <c r="Q957">
        <v>0.93514583587646494</v>
      </c>
      <c r="R957">
        <v>0.96533690096206171</v>
      </c>
      <c r="S957">
        <v>0.9027307831525635</v>
      </c>
      <c r="T957">
        <v>0.86781181056762213</v>
      </c>
      <c r="U957">
        <v>0.9027307831525635</v>
      </c>
      <c r="V957">
        <v>406.790663</v>
      </c>
      <c r="W957">
        <v>255.106009</v>
      </c>
      <c r="X957">
        <v>262.000766</v>
      </c>
      <c r="Y957">
        <v>74463.375599999999</v>
      </c>
      <c r="Z957" s="226">
        <v>2.9250001714999998</v>
      </c>
      <c r="AA957" s="226">
        <v>2.4436830637</v>
      </c>
      <c r="AB957" s="226" t="s">
        <v>444</v>
      </c>
      <c r="AC957" s="226" t="s">
        <v>445</v>
      </c>
      <c r="AD957" s="226">
        <v>2.7542288968999999</v>
      </c>
    </row>
    <row r="958" spans="1:30" x14ac:dyDescent="0.25">
      <c r="A958">
        <v>151450</v>
      </c>
      <c r="B958">
        <v>21002000</v>
      </c>
      <c r="C958">
        <v>9211005</v>
      </c>
      <c r="D958">
        <v>271347</v>
      </c>
      <c r="E958" t="s">
        <v>484</v>
      </c>
      <c r="F958">
        <v>34203085</v>
      </c>
      <c r="G958">
        <v>1.83</v>
      </c>
      <c r="H958">
        <v>66.852967761108417</v>
      </c>
      <c r="I958">
        <v>-35.269092752015212</v>
      </c>
      <c r="J958">
        <v>7.512638782721492</v>
      </c>
      <c r="K958">
        <v>-63.268740855149936</v>
      </c>
      <c r="L958">
        <v>63.432243682972675</v>
      </c>
      <c r="M958">
        <v>124.55000305175781</v>
      </c>
      <c r="N958">
        <v>0.89239285060337603</v>
      </c>
      <c r="O958">
        <v>0.9329846751933194</v>
      </c>
      <c r="P958">
        <v>0.83258885386503123</v>
      </c>
      <c r="Q958">
        <v>0.87858927590506397</v>
      </c>
      <c r="R958">
        <v>0.96533690096206171</v>
      </c>
      <c r="S958">
        <v>0.84813464882069622</v>
      </c>
      <c r="T958">
        <v>0.83258885386503123</v>
      </c>
      <c r="U958">
        <v>0.84813464882069622</v>
      </c>
      <c r="V958">
        <v>406.790663</v>
      </c>
      <c r="W958">
        <v>255.106009</v>
      </c>
      <c r="X958">
        <v>262.000766</v>
      </c>
      <c r="Y958">
        <v>74463.375599999999</v>
      </c>
      <c r="Z958" s="226">
        <v>2.3484298728000002</v>
      </c>
      <c r="AA958" s="226">
        <v>2.1770978425999998</v>
      </c>
      <c r="AB958" s="226" t="s">
        <v>444</v>
      </c>
      <c r="AC958" s="226" t="s">
        <v>445</v>
      </c>
      <c r="AD958" s="226">
        <v>2.4478150588999998</v>
      </c>
    </row>
    <row r="959" spans="1:30" x14ac:dyDescent="0.25">
      <c r="A959">
        <v>158897</v>
      </c>
      <c r="B959">
        <v>26001000</v>
      </c>
      <c r="C959">
        <v>9211006</v>
      </c>
      <c r="D959">
        <v>271361</v>
      </c>
      <c r="E959" t="s">
        <v>480</v>
      </c>
      <c r="F959">
        <v>34203085</v>
      </c>
      <c r="G959">
        <v>1.83</v>
      </c>
      <c r="H959">
        <v>62.749733197845231</v>
      </c>
      <c r="I959">
        <v>-31.946372606923035</v>
      </c>
      <c r="J959">
        <v>9.5152836609737612</v>
      </c>
      <c r="K959">
        <v>-59.797176971881235</v>
      </c>
      <c r="L959">
        <v>58.574649361564653</v>
      </c>
      <c r="M959">
        <v>132.83750915527344</v>
      </c>
      <c r="N959">
        <v>0.87463390895298543</v>
      </c>
      <c r="O959">
        <v>0.9329846751933194</v>
      </c>
      <c r="P959">
        <v>0.81602003345756435</v>
      </c>
      <c r="Q959">
        <v>0.85195086342947812</v>
      </c>
      <c r="R959">
        <v>0.96533690096206171</v>
      </c>
      <c r="S959">
        <v>0.82241960627496513</v>
      </c>
      <c r="T959">
        <v>0.81602003345756435</v>
      </c>
      <c r="U959">
        <v>0.82241960627496513</v>
      </c>
      <c r="V959">
        <v>406.790663</v>
      </c>
      <c r="W959">
        <v>255.106009</v>
      </c>
      <c r="X959">
        <v>262.000766</v>
      </c>
      <c r="Y959">
        <v>74463.375599999999</v>
      </c>
      <c r="Z959" s="226">
        <v>2.5539540785999999</v>
      </c>
      <c r="AA959" s="226">
        <v>2.3174900257000002</v>
      </c>
      <c r="AB959" s="226" t="s">
        <v>444</v>
      </c>
      <c r="AC959" s="226" t="s">
        <v>445</v>
      </c>
      <c r="AD959" s="226">
        <v>2.5753840676999999</v>
      </c>
    </row>
    <row r="960" spans="1:30" x14ac:dyDescent="0.25">
      <c r="A960">
        <v>158898</v>
      </c>
      <c r="B960">
        <v>26001000</v>
      </c>
      <c r="C960">
        <v>9211046</v>
      </c>
      <c r="D960">
        <v>271362</v>
      </c>
      <c r="E960" t="s">
        <v>491</v>
      </c>
      <c r="F960">
        <v>34203085</v>
      </c>
      <c r="G960">
        <v>1.83</v>
      </c>
      <c r="H960">
        <v>12.974907116259283</v>
      </c>
      <c r="I960">
        <v>-8.5470196127559248</v>
      </c>
      <c r="J960">
        <v>0.14988462486930643</v>
      </c>
      <c r="K960">
        <v>-12.045557382027551</v>
      </c>
      <c r="L960">
        <v>12.900859935683206</v>
      </c>
      <c r="M960">
        <v>64.709999084472656</v>
      </c>
      <c r="N960">
        <v>0.96357500076293945</v>
      </c>
      <c r="O960">
        <v>0.9329846751933194</v>
      </c>
      <c r="P960">
        <v>0.89900070911121355</v>
      </c>
      <c r="Q960">
        <v>0.96661041736602782</v>
      </c>
      <c r="R960">
        <v>0.96533690096206171</v>
      </c>
      <c r="S960">
        <v>0.9331047047377663</v>
      </c>
      <c r="T960">
        <v>0.89900070911121355</v>
      </c>
      <c r="U960">
        <v>0.9331047047377663</v>
      </c>
      <c r="V960">
        <v>406.790663</v>
      </c>
      <c r="W960">
        <v>255.106009</v>
      </c>
      <c r="X960">
        <v>262.000766</v>
      </c>
      <c r="Y960">
        <v>74463.375599999999</v>
      </c>
      <c r="Z960" s="226">
        <v>16.77714696</v>
      </c>
      <c r="AA960" s="226">
        <v>16.675693624000001</v>
      </c>
      <c r="AB960" s="226" t="s">
        <v>444</v>
      </c>
      <c r="AC960" s="226" t="s">
        <v>445</v>
      </c>
      <c r="AD960" s="226">
        <v>18.554003767000001</v>
      </c>
    </row>
    <row r="961" spans="1:30" x14ac:dyDescent="0.25">
      <c r="A961">
        <v>158899</v>
      </c>
      <c r="B961">
        <v>26001000</v>
      </c>
      <c r="C961">
        <v>9211005</v>
      </c>
      <c r="D961">
        <v>271360</v>
      </c>
      <c r="E961" t="s">
        <v>484</v>
      </c>
      <c r="F961">
        <v>34203085</v>
      </c>
      <c r="G961">
        <v>1.83</v>
      </c>
      <c r="H961">
        <v>69.950635911269075</v>
      </c>
      <c r="I961">
        <v>-38.033007584464748</v>
      </c>
      <c r="J961">
        <v>7.1485204423064168</v>
      </c>
      <c r="K961">
        <v>-66.230834314229085</v>
      </c>
      <c r="L961">
        <v>66.664913871212121</v>
      </c>
      <c r="M961">
        <v>124.55000305175781</v>
      </c>
      <c r="N961">
        <v>0.89239285060337603</v>
      </c>
      <c r="O961">
        <v>0.9329846751933194</v>
      </c>
      <c r="P961">
        <v>0.83258885386503123</v>
      </c>
      <c r="Q961">
        <v>0.87858927590506397</v>
      </c>
      <c r="R961">
        <v>0.96533690096206171</v>
      </c>
      <c r="S961">
        <v>0.84813464882069622</v>
      </c>
      <c r="T961">
        <v>0.83258885386503123</v>
      </c>
      <c r="U961">
        <v>0.84813464882069622</v>
      </c>
      <c r="V961">
        <v>406.790663</v>
      </c>
      <c r="W961">
        <v>255.106009</v>
      </c>
      <c r="X961">
        <v>262.000766</v>
      </c>
      <c r="Y961">
        <v>74463.375599999999</v>
      </c>
      <c r="Z961" s="226">
        <v>2.1860600624000002</v>
      </c>
      <c r="AA961" s="226">
        <v>2.0364044141000002</v>
      </c>
      <c r="AB961" s="226" t="s">
        <v>444</v>
      </c>
      <c r="AC961" s="226" t="s">
        <v>445</v>
      </c>
      <c r="AD961" s="226">
        <v>2.2936157265000001</v>
      </c>
    </row>
    <row r="962" spans="1:30" x14ac:dyDescent="0.25">
      <c r="A962">
        <v>158900</v>
      </c>
      <c r="B962">
        <v>26001000</v>
      </c>
      <c r="C962">
        <v>9211004</v>
      </c>
      <c r="D962">
        <v>271359</v>
      </c>
      <c r="E962" t="s">
        <v>489</v>
      </c>
      <c r="F962">
        <v>34203085</v>
      </c>
      <c r="G962">
        <v>1.83</v>
      </c>
      <c r="H962">
        <v>67.380832525542445</v>
      </c>
      <c r="I962">
        <v>-20.226355177641256</v>
      </c>
      <c r="J962">
        <v>22.77625521095354</v>
      </c>
      <c r="K962">
        <v>-63.521854997670886</v>
      </c>
      <c r="L962">
        <v>59.369232452358098</v>
      </c>
      <c r="M962">
        <v>98.912498474121094</v>
      </c>
      <c r="N962">
        <v>0.93014583587646482</v>
      </c>
      <c r="O962">
        <v>0.9329846751933194</v>
      </c>
      <c r="P962">
        <v>0.86781181056762213</v>
      </c>
      <c r="Q962">
        <v>0.93514583587646494</v>
      </c>
      <c r="R962">
        <v>0.96533690096206171</v>
      </c>
      <c r="S962">
        <v>0.9027307831525635</v>
      </c>
      <c r="T962">
        <v>0.86781181056762213</v>
      </c>
      <c r="U962">
        <v>0.9027307831525635</v>
      </c>
      <c r="V962">
        <v>406.790663</v>
      </c>
      <c r="W962">
        <v>255.106009</v>
      </c>
      <c r="X962">
        <v>262.000766</v>
      </c>
      <c r="Y962">
        <v>74463.375599999999</v>
      </c>
      <c r="Z962" s="226">
        <v>2.7289349787999999</v>
      </c>
      <c r="AA962" s="226">
        <v>2.2855635535999999</v>
      </c>
      <c r="AB962" s="226" t="s">
        <v>444</v>
      </c>
      <c r="AC962" s="226" t="s">
        <v>445</v>
      </c>
      <c r="AD962" s="226">
        <v>2.5793564139999998</v>
      </c>
    </row>
    <row r="963" spans="1:30" x14ac:dyDescent="0.25">
      <c r="A963">
        <v>158901</v>
      </c>
      <c r="B963">
        <v>26001000</v>
      </c>
      <c r="C963">
        <v>9211048</v>
      </c>
      <c r="D963">
        <v>271363</v>
      </c>
      <c r="E963" t="s">
        <v>495</v>
      </c>
      <c r="F963">
        <v>34203085</v>
      </c>
      <c r="G963">
        <v>1.83</v>
      </c>
      <c r="H963">
        <v>54.500144321774087</v>
      </c>
      <c r="I963">
        <v>-30.500645593278279</v>
      </c>
      <c r="J963">
        <v>5.0090626841566541</v>
      </c>
      <c r="K963">
        <v>-51.787994592687873</v>
      </c>
      <c r="L963">
        <v>52.176293365919761</v>
      </c>
      <c r="M963">
        <v>120.83999633789063</v>
      </c>
      <c r="N963">
        <v>0.90021053113435467</v>
      </c>
      <c r="O963">
        <v>0.9329846751933194</v>
      </c>
      <c r="P963">
        <v>0.83988262999599139</v>
      </c>
      <c r="Q963">
        <v>0.89033684981496708</v>
      </c>
      <c r="R963">
        <v>0.96533690096206171</v>
      </c>
      <c r="S963">
        <v>0.85947501541270488</v>
      </c>
      <c r="T963">
        <v>0.83988262999599139</v>
      </c>
      <c r="U963">
        <v>0.85947501541270488</v>
      </c>
      <c r="V963">
        <v>406.790663</v>
      </c>
      <c r="W963">
        <v>255.106009</v>
      </c>
      <c r="X963">
        <v>262.000766</v>
      </c>
      <c r="Y963">
        <v>74463.375599999999</v>
      </c>
      <c r="Z963" s="226">
        <v>3.1064455128000001</v>
      </c>
      <c r="AA963" s="226">
        <v>2.9313493282</v>
      </c>
      <c r="AB963" s="226" t="s">
        <v>444</v>
      </c>
      <c r="AC963" s="226" t="s">
        <v>445</v>
      </c>
      <c r="AD963" s="226">
        <v>3.249052201</v>
      </c>
    </row>
    <row r="964" spans="1:30" x14ac:dyDescent="0.25">
      <c r="A964">
        <v>166135</v>
      </c>
      <c r="B964">
        <v>26002000</v>
      </c>
      <c r="C964">
        <v>9211005</v>
      </c>
      <c r="D964">
        <v>271375</v>
      </c>
      <c r="E964" t="s">
        <v>484</v>
      </c>
      <c r="F964">
        <v>34203085</v>
      </c>
      <c r="G964">
        <v>1.83</v>
      </c>
      <c r="H964">
        <v>66.612549149204156</v>
      </c>
      <c r="I964">
        <v>-34.951940020408131</v>
      </c>
      <c r="J964">
        <v>7.7138456088533012</v>
      </c>
      <c r="K964">
        <v>-63.032260506375628</v>
      </c>
      <c r="L964">
        <v>63.111191538062904</v>
      </c>
      <c r="M964">
        <v>124.55000305175781</v>
      </c>
      <c r="N964">
        <v>0.89239285060337603</v>
      </c>
      <c r="O964">
        <v>0.9329846751933194</v>
      </c>
      <c r="P964">
        <v>0.83258885386503123</v>
      </c>
      <c r="Q964">
        <v>0.87858927590506397</v>
      </c>
      <c r="R964">
        <v>0.96533690096206171</v>
      </c>
      <c r="S964">
        <v>0.84813464882069622</v>
      </c>
      <c r="T964">
        <v>0.83258885386503123</v>
      </c>
      <c r="U964">
        <v>0.84813464882069622</v>
      </c>
      <c r="V964">
        <v>406.790663</v>
      </c>
      <c r="W964">
        <v>255.106009</v>
      </c>
      <c r="X964">
        <v>262.000766</v>
      </c>
      <c r="Y964">
        <v>74463.375599999999</v>
      </c>
      <c r="Z964" s="226">
        <v>2.3654636281000001</v>
      </c>
      <c r="AA964" s="226">
        <v>2.1885646527999998</v>
      </c>
      <c r="AB964" s="226" t="s">
        <v>444</v>
      </c>
      <c r="AC964" s="226" t="s">
        <v>445</v>
      </c>
      <c r="AD964" s="226">
        <v>2.4607503478999999</v>
      </c>
    </row>
    <row r="965" spans="1:30" x14ac:dyDescent="0.25">
      <c r="A965">
        <v>166136</v>
      </c>
      <c r="B965">
        <v>26002000</v>
      </c>
      <c r="C965">
        <v>9211004</v>
      </c>
      <c r="D965">
        <v>271374</v>
      </c>
      <c r="E965" t="s">
        <v>489</v>
      </c>
      <c r="F965">
        <v>34203085</v>
      </c>
      <c r="G965">
        <v>1.83</v>
      </c>
      <c r="H965">
        <v>64.043108922495321</v>
      </c>
      <c r="I965">
        <v>-17.144590046777644</v>
      </c>
      <c r="J965">
        <v>23.341217218482626</v>
      </c>
      <c r="K965">
        <v>-60.32397875662442</v>
      </c>
      <c r="L965">
        <v>56.143556346038842</v>
      </c>
      <c r="M965">
        <v>98.912498474121094</v>
      </c>
      <c r="N965">
        <v>0.93014583587646482</v>
      </c>
      <c r="O965">
        <v>0.9329846751933194</v>
      </c>
      <c r="P965">
        <v>0.86781181056762213</v>
      </c>
      <c r="Q965">
        <v>0.93514583587646494</v>
      </c>
      <c r="R965">
        <v>0.96533690096206171</v>
      </c>
      <c r="S965">
        <v>0.9027307831525635</v>
      </c>
      <c r="T965">
        <v>0.86781181056762213</v>
      </c>
      <c r="U965">
        <v>0.9027307831525635</v>
      </c>
      <c r="V965">
        <v>406.790663</v>
      </c>
      <c r="W965">
        <v>255.106009</v>
      </c>
      <c r="X965">
        <v>262.000766</v>
      </c>
      <c r="Y965">
        <v>74463.375599999999</v>
      </c>
      <c r="Z965" s="226">
        <v>2.9431774894</v>
      </c>
      <c r="AA965" s="226">
        <v>2.4567966995999999</v>
      </c>
      <c r="AB965" s="226" t="s">
        <v>444</v>
      </c>
      <c r="AC965" s="226" t="s">
        <v>445</v>
      </c>
      <c r="AD965" s="226">
        <v>2.7691041572000001</v>
      </c>
    </row>
    <row r="966" spans="1:30" x14ac:dyDescent="0.25">
      <c r="A966">
        <v>169247</v>
      </c>
      <c r="B966">
        <v>20050006</v>
      </c>
      <c r="C966">
        <v>9211004</v>
      </c>
      <c r="D966">
        <v>271268</v>
      </c>
      <c r="E966" t="s">
        <v>489</v>
      </c>
      <c r="F966">
        <v>34203085</v>
      </c>
      <c r="G966">
        <v>1.83</v>
      </c>
      <c r="H966">
        <v>68.224550643884797</v>
      </c>
      <c r="I966">
        <v>-23.125683713815068</v>
      </c>
      <c r="J966">
        <v>20.615942003016997</v>
      </c>
      <c r="K966">
        <v>-63.234563703298448</v>
      </c>
      <c r="L966">
        <v>60.608151750295477</v>
      </c>
      <c r="M966">
        <v>98.912498474121094</v>
      </c>
      <c r="N966">
        <v>0.93014583587646482</v>
      </c>
      <c r="O966">
        <v>0.9329846751933194</v>
      </c>
      <c r="P966">
        <v>0.86781181056762213</v>
      </c>
      <c r="Q966">
        <v>0.93514583587646494</v>
      </c>
      <c r="R966">
        <v>0.96533690096206171</v>
      </c>
      <c r="S966">
        <v>0.9027307831525635</v>
      </c>
      <c r="T966">
        <v>0.86781181056762213</v>
      </c>
      <c r="U966">
        <v>0.9027307831525635</v>
      </c>
      <c r="V966">
        <v>406.790663</v>
      </c>
      <c r="W966">
        <v>255.106009</v>
      </c>
      <c r="X966">
        <v>262.000766</v>
      </c>
      <c r="Y966">
        <v>74463.375599999999</v>
      </c>
      <c r="Z966" s="226">
        <v>2.652710092</v>
      </c>
      <c r="AA966" s="226">
        <v>2.2449317067000001</v>
      </c>
      <c r="AB966" s="226" t="s">
        <v>444</v>
      </c>
      <c r="AC966" s="226" t="s">
        <v>445</v>
      </c>
      <c r="AD966" s="226">
        <v>2.5956183737999998</v>
      </c>
    </row>
    <row r="967" spans="1:30" x14ac:dyDescent="0.25">
      <c r="A967">
        <v>171345</v>
      </c>
      <c r="B967">
        <v>20051006</v>
      </c>
      <c r="C967">
        <v>9211004</v>
      </c>
      <c r="D967">
        <v>271273</v>
      </c>
      <c r="E967" t="s">
        <v>489</v>
      </c>
      <c r="F967">
        <v>34203085</v>
      </c>
      <c r="G967">
        <v>1.83</v>
      </c>
      <c r="H967">
        <v>64.142254663315384</v>
      </c>
      <c r="I967">
        <v>-14.78531742994528</v>
      </c>
      <c r="J967">
        <v>25.90973392016403</v>
      </c>
      <c r="K967">
        <v>-60.676898776175896</v>
      </c>
      <c r="L967">
        <v>55.893286404105403</v>
      </c>
      <c r="M967">
        <v>98.912498474121094</v>
      </c>
      <c r="N967">
        <v>0.93014583587646482</v>
      </c>
      <c r="O967">
        <v>0.9329846751933194</v>
      </c>
      <c r="P967">
        <v>0.86781181056762213</v>
      </c>
      <c r="Q967">
        <v>0.93514583587646494</v>
      </c>
      <c r="R967">
        <v>0.96533690096206171</v>
      </c>
      <c r="S967">
        <v>0.9027307831525635</v>
      </c>
      <c r="T967">
        <v>0.86781181056762213</v>
      </c>
      <c r="U967">
        <v>0.9027307831525635</v>
      </c>
      <c r="V967">
        <v>406.790663</v>
      </c>
      <c r="W967">
        <v>255.106009</v>
      </c>
      <c r="X967">
        <v>262.000766</v>
      </c>
      <c r="Y967">
        <v>74463.375599999999</v>
      </c>
      <c r="Z967" s="226">
        <v>2.9608336135000002</v>
      </c>
      <c r="AA967" s="226">
        <v>2.4514534719999999</v>
      </c>
      <c r="AB967" s="226" t="s">
        <v>444</v>
      </c>
      <c r="AC967" s="226" t="s">
        <v>445</v>
      </c>
      <c r="AD967" s="226">
        <v>2.7471816078</v>
      </c>
    </row>
    <row r="968" spans="1:30" x14ac:dyDescent="0.25">
      <c r="A968">
        <v>173443</v>
      </c>
      <c r="B968">
        <v>20052006</v>
      </c>
      <c r="C968">
        <v>9211005</v>
      </c>
      <c r="D968">
        <v>271278</v>
      </c>
      <c r="E968" t="s">
        <v>484</v>
      </c>
      <c r="F968">
        <v>34203085</v>
      </c>
      <c r="G968">
        <v>1.83</v>
      </c>
      <c r="H968">
        <v>67.203446842017229</v>
      </c>
      <c r="I968">
        <v>-27.666374508494116</v>
      </c>
      <c r="J968">
        <v>15.91971644717235</v>
      </c>
      <c r="K968">
        <v>-65.050504900911321</v>
      </c>
      <c r="L968">
        <v>60.826871777094411</v>
      </c>
      <c r="M968">
        <v>124.55000305175781</v>
      </c>
      <c r="N968">
        <v>0.89239285060337603</v>
      </c>
      <c r="O968">
        <v>0.9329846751933194</v>
      </c>
      <c r="P968">
        <v>0.83258885386503123</v>
      </c>
      <c r="Q968">
        <v>0.87858927590506397</v>
      </c>
      <c r="R968">
        <v>0.96533690096206171</v>
      </c>
      <c r="S968">
        <v>0.84813464882069622</v>
      </c>
      <c r="T968">
        <v>0.83258885386503123</v>
      </c>
      <c r="U968">
        <v>0.84813464882069622</v>
      </c>
      <c r="V968">
        <v>406.790663</v>
      </c>
      <c r="W968">
        <v>255.106009</v>
      </c>
      <c r="X968">
        <v>262.000766</v>
      </c>
      <c r="Y968">
        <v>74463.375599999999</v>
      </c>
      <c r="Z968" s="226">
        <v>2.4918517661999999</v>
      </c>
      <c r="AA968" s="226">
        <v>2.1605286578</v>
      </c>
      <c r="AB968" s="226" t="s">
        <v>444</v>
      </c>
      <c r="AC968" s="226" t="s">
        <v>445</v>
      </c>
      <c r="AD968" s="226">
        <v>2.3533777763999999</v>
      </c>
    </row>
    <row r="969" spans="1:30" x14ac:dyDescent="0.25">
      <c r="A969">
        <v>175541</v>
      </c>
      <c r="B969">
        <v>20053006</v>
      </c>
      <c r="C969">
        <v>9211006</v>
      </c>
      <c r="D969">
        <v>271283</v>
      </c>
      <c r="E969" t="s">
        <v>480</v>
      </c>
      <c r="F969">
        <v>34203085</v>
      </c>
      <c r="G969">
        <v>1.83</v>
      </c>
      <c r="H969">
        <v>60.592042998952394</v>
      </c>
      <c r="I969">
        <v>-18.651614083988342</v>
      </c>
      <c r="J969">
        <v>21.800044836440971</v>
      </c>
      <c r="K969">
        <v>-59.66810576705884</v>
      </c>
      <c r="L969">
        <v>53.157766165668889</v>
      </c>
      <c r="M969">
        <v>132.83750915527344</v>
      </c>
      <c r="N969">
        <v>0.87463390895298543</v>
      </c>
      <c r="O969">
        <v>0.9329846751933194</v>
      </c>
      <c r="P969">
        <v>0.81602003345756435</v>
      </c>
      <c r="Q969">
        <v>0.85195086342947812</v>
      </c>
      <c r="R969">
        <v>0.96533690096206171</v>
      </c>
      <c r="S969">
        <v>0.82241960627496513</v>
      </c>
      <c r="T969">
        <v>0.81602003345756435</v>
      </c>
      <c r="U969">
        <v>0.82241960627496513</v>
      </c>
      <c r="V969">
        <v>406.790663</v>
      </c>
      <c r="W969">
        <v>255.106009</v>
      </c>
      <c r="X969">
        <v>262.000766</v>
      </c>
      <c r="Y969">
        <v>74463.375599999999</v>
      </c>
      <c r="Z969" s="226">
        <v>2.9161091411000002</v>
      </c>
      <c r="AA969" s="226">
        <v>2.4356262588000002</v>
      </c>
      <c r="AB969" s="226" t="s">
        <v>444</v>
      </c>
      <c r="AC969" s="226" t="s">
        <v>445</v>
      </c>
      <c r="AD969" s="226">
        <v>2.5831181682</v>
      </c>
    </row>
    <row r="970" spans="1:30" x14ac:dyDescent="0.25">
      <c r="A970">
        <v>177639</v>
      </c>
      <c r="B970">
        <v>20054006</v>
      </c>
      <c r="C970">
        <v>9211013</v>
      </c>
      <c r="D970">
        <v>271288</v>
      </c>
      <c r="E970" t="s">
        <v>482</v>
      </c>
      <c r="F970">
        <v>34203085</v>
      </c>
      <c r="G970">
        <v>1.83</v>
      </c>
      <c r="H970">
        <v>37.836511606559156</v>
      </c>
      <c r="I970">
        <v>-11.993640018362321</v>
      </c>
      <c r="J970">
        <v>15.046477227649913</v>
      </c>
      <c r="K970">
        <v>-37.203028316011981</v>
      </c>
      <c r="L970">
        <v>33.000852622549047</v>
      </c>
      <c r="M970">
        <v>119.41749572753906</v>
      </c>
      <c r="N970">
        <v>0.90208224246376456</v>
      </c>
      <c r="O970">
        <v>0.9329846751933194</v>
      </c>
      <c r="P970">
        <v>0.84162890798271661</v>
      </c>
      <c r="Q970">
        <v>0.89333158794202294</v>
      </c>
      <c r="R970">
        <v>0.96533690096206171</v>
      </c>
      <c r="S970">
        <v>0.86236594663546995</v>
      </c>
      <c r="T970">
        <v>0.84162890798271661</v>
      </c>
      <c r="U970">
        <v>0.86236594663546995</v>
      </c>
      <c r="V970">
        <v>406.790663</v>
      </c>
      <c r="W970">
        <v>255.106009</v>
      </c>
      <c r="X970">
        <v>262.000766</v>
      </c>
      <c r="Y970">
        <v>74463.375599999999</v>
      </c>
      <c r="Z970" s="226">
        <v>5.5060316541000001</v>
      </c>
      <c r="AA970" s="226">
        <v>4.6745345344000002</v>
      </c>
      <c r="AB970" s="226" t="s">
        <v>444</v>
      </c>
      <c r="AC970" s="226" t="s">
        <v>445</v>
      </c>
      <c r="AD970" s="226">
        <v>4.9271362725000003</v>
      </c>
    </row>
    <row r="971" spans="1:30" x14ac:dyDescent="0.25">
      <c r="A971">
        <v>179737</v>
      </c>
      <c r="B971">
        <v>20055006</v>
      </c>
      <c r="C971">
        <v>9211016</v>
      </c>
      <c r="D971">
        <v>271293</v>
      </c>
      <c r="E971" t="s">
        <v>482</v>
      </c>
      <c r="F971">
        <v>34203085</v>
      </c>
      <c r="G971">
        <v>1.83</v>
      </c>
      <c r="H971">
        <v>44.611974514988866</v>
      </c>
      <c r="I971">
        <v>-19.32486706835315</v>
      </c>
      <c r="J971">
        <v>12.680875431239933</v>
      </c>
      <c r="K971">
        <v>-43.13031302988442</v>
      </c>
      <c r="L971">
        <v>39.820608100055232</v>
      </c>
      <c r="M971">
        <v>116.6824951171875</v>
      </c>
      <c r="N971">
        <v>0.90568092747738504</v>
      </c>
      <c r="O971">
        <v>0.9329846751933194</v>
      </c>
      <c r="P971">
        <v>0.84498642595127238</v>
      </c>
      <c r="Q971">
        <v>0.89908948396381572</v>
      </c>
      <c r="R971">
        <v>0.96533690096206171</v>
      </c>
      <c r="S971">
        <v>0.86792425613720914</v>
      </c>
      <c r="T971">
        <v>0.84498642595127238</v>
      </c>
      <c r="U971">
        <v>0.86792425613720914</v>
      </c>
      <c r="V971">
        <v>406.790663</v>
      </c>
      <c r="W971">
        <v>255.106009</v>
      </c>
      <c r="X971">
        <v>262.000766</v>
      </c>
      <c r="Y971">
        <v>74463.375599999999</v>
      </c>
      <c r="Z971" s="226">
        <v>4.4133054483</v>
      </c>
      <c r="AA971" s="226">
        <v>3.8319115467999998</v>
      </c>
      <c r="AB971" s="226" t="s">
        <v>444</v>
      </c>
      <c r="AC971" s="226" t="s">
        <v>445</v>
      </c>
      <c r="AD971" s="226">
        <v>4.1329813142000003</v>
      </c>
    </row>
    <row r="972" spans="1:30" x14ac:dyDescent="0.25">
      <c r="A972">
        <v>181835</v>
      </c>
      <c r="B972">
        <v>20056006</v>
      </c>
      <c r="C972">
        <v>9211022</v>
      </c>
      <c r="D972">
        <v>271298</v>
      </c>
      <c r="E972" t="s">
        <v>486</v>
      </c>
      <c r="F972">
        <v>34203085</v>
      </c>
      <c r="G972">
        <v>1.83</v>
      </c>
      <c r="H972">
        <v>47.252436091912323</v>
      </c>
      <c r="I972">
        <v>-23.538498637669289</v>
      </c>
      <c r="J972">
        <v>9.5749481159209893</v>
      </c>
      <c r="K972">
        <v>-44.641562987944958</v>
      </c>
      <c r="L972">
        <v>43.267755899145087</v>
      </c>
      <c r="M972">
        <v>114.66500091552734</v>
      </c>
      <c r="N972">
        <v>0.90833552511114846</v>
      </c>
      <c r="O972">
        <v>0.9329846751933194</v>
      </c>
      <c r="P972">
        <v>0.84746312486237807</v>
      </c>
      <c r="Q972">
        <v>0.90333684017783711</v>
      </c>
      <c r="R972">
        <v>0.96533690096206171</v>
      </c>
      <c r="S972">
        <v>0.87202438582213448</v>
      </c>
      <c r="T972">
        <v>0.84746312486237807</v>
      </c>
      <c r="U972">
        <v>0.87202438582213448</v>
      </c>
      <c r="V972">
        <v>406.790663</v>
      </c>
      <c r="W972">
        <v>255.106009</v>
      </c>
      <c r="X972">
        <v>262.000766</v>
      </c>
      <c r="Y972">
        <v>74463.375599999999</v>
      </c>
      <c r="Z972" s="226">
        <v>3.9966292697000001</v>
      </c>
      <c r="AA972" s="226">
        <v>3.5752759739000002</v>
      </c>
      <c r="AB972" s="226" t="s">
        <v>444</v>
      </c>
      <c r="AC972" s="226" t="s">
        <v>445</v>
      </c>
      <c r="AD972" s="226">
        <v>3.9737503127</v>
      </c>
    </row>
    <row r="973" spans="1:30" x14ac:dyDescent="0.25">
      <c r="A973">
        <v>183933</v>
      </c>
      <c r="B973">
        <v>20057006</v>
      </c>
      <c r="C973">
        <v>9211031</v>
      </c>
      <c r="D973">
        <v>271303</v>
      </c>
      <c r="E973" t="s">
        <v>493</v>
      </c>
      <c r="F973">
        <v>34203085</v>
      </c>
      <c r="G973">
        <v>1.83</v>
      </c>
      <c r="H973">
        <v>12.735609142118019</v>
      </c>
      <c r="I973">
        <v>-7.6184062515514483</v>
      </c>
      <c r="J973">
        <v>3.6293012564742728</v>
      </c>
      <c r="K973">
        <v>-12.893735644896411</v>
      </c>
      <c r="L973">
        <v>11.390933298788644</v>
      </c>
      <c r="M973">
        <v>34.474998474121094</v>
      </c>
      <c r="N973">
        <v>0.98877083460489912</v>
      </c>
      <c r="O973">
        <v>0.9329846751933194</v>
      </c>
      <c r="P973">
        <v>0.92250803596447917</v>
      </c>
      <c r="Q973">
        <v>0.98970659838782415</v>
      </c>
      <c r="R973">
        <v>0.96533690096206171</v>
      </c>
      <c r="S973">
        <v>0.95540030054940595</v>
      </c>
      <c r="T973">
        <v>0.92250803596447917</v>
      </c>
      <c r="U973">
        <v>0.95540030054940595</v>
      </c>
      <c r="V973">
        <v>406.790663</v>
      </c>
      <c r="W973">
        <v>255.106009</v>
      </c>
      <c r="X973">
        <v>262.000766</v>
      </c>
      <c r="Y973">
        <v>74463.375599999999</v>
      </c>
      <c r="Z973" s="226">
        <v>19.660058061000001</v>
      </c>
      <c r="AA973" s="226">
        <v>17.478687647000001</v>
      </c>
      <c r="AB973" s="226" t="s">
        <v>444</v>
      </c>
      <c r="AC973" s="226" t="s">
        <v>445</v>
      </c>
      <c r="AD973" s="226">
        <v>17.745367419000001</v>
      </c>
    </row>
    <row r="974" spans="1:30" x14ac:dyDescent="0.25">
      <c r="A974">
        <v>186031</v>
      </c>
      <c r="B974">
        <v>20058006</v>
      </c>
      <c r="C974">
        <v>9211046</v>
      </c>
      <c r="D974">
        <v>271308</v>
      </c>
      <c r="E974" t="s">
        <v>491</v>
      </c>
      <c r="F974">
        <v>34203085</v>
      </c>
      <c r="G974">
        <v>1.83</v>
      </c>
      <c r="H974">
        <v>12.45012505810317</v>
      </c>
      <c r="I974">
        <v>0.55816869200817365</v>
      </c>
      <c r="J974">
        <v>10.162200356669107</v>
      </c>
      <c r="K974">
        <v>-12.389793399804239</v>
      </c>
      <c r="L974">
        <v>12.685683223856673</v>
      </c>
      <c r="M974">
        <v>64.709999084472656</v>
      </c>
      <c r="N974">
        <v>0.96357500076293945</v>
      </c>
      <c r="O974">
        <v>0.9329846751933194</v>
      </c>
      <c r="P974">
        <v>0.89900070911121355</v>
      </c>
      <c r="Q974">
        <v>0.96661041736602782</v>
      </c>
      <c r="R974">
        <v>0.96533690096206171</v>
      </c>
      <c r="S974">
        <v>0.9331047047377663</v>
      </c>
      <c r="T974">
        <v>0.89900070911121355</v>
      </c>
      <c r="U974">
        <v>0.9331047047377663</v>
      </c>
      <c r="V974">
        <v>406.790663</v>
      </c>
      <c r="W974">
        <v>255.106009</v>
      </c>
      <c r="X974">
        <v>262.000766</v>
      </c>
      <c r="Y974">
        <v>74463.375599999999</v>
      </c>
      <c r="Z974" s="226">
        <v>17.078685944</v>
      </c>
      <c r="AA974" s="226">
        <v>17.420737294999999</v>
      </c>
      <c r="AB974" s="226">
        <v>409.88023436999998</v>
      </c>
      <c r="AC974" s="226" t="s">
        <v>445</v>
      </c>
      <c r="AD974" s="226">
        <v>18.010718485999998</v>
      </c>
    </row>
    <row r="975" spans="1:30" x14ac:dyDescent="0.25">
      <c r="A975">
        <v>188129</v>
      </c>
      <c r="B975">
        <v>20093006</v>
      </c>
      <c r="C975">
        <v>9211048</v>
      </c>
      <c r="D975">
        <v>271326</v>
      </c>
      <c r="E975" t="s">
        <v>495</v>
      </c>
      <c r="F975">
        <v>34203085</v>
      </c>
      <c r="G975">
        <v>1.83</v>
      </c>
      <c r="H975">
        <v>49.067155797412248</v>
      </c>
      <c r="I975">
        <v>-18.896089286718798</v>
      </c>
      <c r="J975">
        <v>14.122858971054878</v>
      </c>
      <c r="K975">
        <v>-48.081205694511496</v>
      </c>
      <c r="L975">
        <v>43.750634100483389</v>
      </c>
      <c r="M975">
        <v>120.83999633789063</v>
      </c>
      <c r="N975">
        <v>0.90021053113435467</v>
      </c>
      <c r="O975">
        <v>0.9329846751933194</v>
      </c>
      <c r="P975">
        <v>0.83988262999599139</v>
      </c>
      <c r="Q975">
        <v>0.89033684981496708</v>
      </c>
      <c r="R975">
        <v>0.96533690096206171</v>
      </c>
      <c r="S975">
        <v>0.85947501541270488</v>
      </c>
      <c r="T975">
        <v>0.83988262999599139</v>
      </c>
      <c r="U975">
        <v>0.85947501541270488</v>
      </c>
      <c r="V975">
        <v>406.790663</v>
      </c>
      <c r="W975">
        <v>255.106009</v>
      </c>
      <c r="X975">
        <v>262.000766</v>
      </c>
      <c r="Y975">
        <v>74463.375599999999</v>
      </c>
      <c r="Z975" s="226">
        <v>3.8972800091000002</v>
      </c>
      <c r="AA975" s="226">
        <v>3.3666502018000002</v>
      </c>
      <c r="AB975" s="226" t="s">
        <v>444</v>
      </c>
      <c r="AC975" s="226" t="s">
        <v>445</v>
      </c>
      <c r="AD975" s="226">
        <v>3.576630083</v>
      </c>
    </row>
    <row r="976" spans="1:30" x14ac:dyDescent="0.25">
      <c r="A976">
        <v>190227</v>
      </c>
      <c r="B976">
        <v>21051006</v>
      </c>
      <c r="C976">
        <v>9211048</v>
      </c>
      <c r="D976">
        <v>271354</v>
      </c>
      <c r="E976" t="s">
        <v>495</v>
      </c>
      <c r="F976">
        <v>34203085</v>
      </c>
      <c r="G976">
        <v>1.83</v>
      </c>
      <c r="H976">
        <v>51.99722880396542</v>
      </c>
      <c r="I976">
        <v>-22.046200533227072</v>
      </c>
      <c r="J976">
        <v>12.188415795313716</v>
      </c>
      <c r="K976">
        <v>-50.518914845869062</v>
      </c>
      <c r="L976">
        <v>47.101036510731397</v>
      </c>
      <c r="M976">
        <v>120.83999633789063</v>
      </c>
      <c r="N976">
        <v>0.90021053113435467</v>
      </c>
      <c r="O976">
        <v>0.9329846751933194</v>
      </c>
      <c r="P976">
        <v>0.83988262999599139</v>
      </c>
      <c r="Q976">
        <v>0.89033684981496708</v>
      </c>
      <c r="R976">
        <v>0.96533690096206171</v>
      </c>
      <c r="S976">
        <v>0.85947501541270488</v>
      </c>
      <c r="T976">
        <v>0.83988262999599139</v>
      </c>
      <c r="U976">
        <v>0.85947501541270488</v>
      </c>
      <c r="V976">
        <v>406.790663</v>
      </c>
      <c r="W976">
        <v>255.106009</v>
      </c>
      <c r="X976">
        <v>262.000766</v>
      </c>
      <c r="Y976">
        <v>74463.375599999999</v>
      </c>
      <c r="Z976" s="226">
        <v>3.5489254938000001</v>
      </c>
      <c r="AA976" s="226">
        <v>3.1205870138999998</v>
      </c>
      <c r="AB976" s="226" t="s">
        <v>444</v>
      </c>
      <c r="AC976" s="226" t="s">
        <v>445</v>
      </c>
      <c r="AD976" s="226">
        <v>3.355792144</v>
      </c>
    </row>
    <row r="977" spans="1:30" x14ac:dyDescent="0.25">
      <c r="A977">
        <v>192325</v>
      </c>
      <c r="B977">
        <v>26051006</v>
      </c>
      <c r="C977">
        <v>9211048</v>
      </c>
      <c r="D977">
        <v>271382</v>
      </c>
      <c r="E977" t="s">
        <v>495</v>
      </c>
      <c r="F977">
        <v>34203085</v>
      </c>
      <c r="G977">
        <v>1.83</v>
      </c>
      <c r="H977">
        <v>51.074140819222258</v>
      </c>
      <c r="I977">
        <v>-21.753110098780564</v>
      </c>
      <c r="J977">
        <v>11.951910075385282</v>
      </c>
      <c r="K977">
        <v>-49.610331218552879</v>
      </c>
      <c r="L977">
        <v>46.270793366505195</v>
      </c>
      <c r="M977">
        <v>120.83999633789063</v>
      </c>
      <c r="N977">
        <v>0.90021053113435467</v>
      </c>
      <c r="O977">
        <v>0.9329846751933194</v>
      </c>
      <c r="P977">
        <v>0.83988262999599139</v>
      </c>
      <c r="Q977">
        <v>0.89033684981496708</v>
      </c>
      <c r="R977">
        <v>0.96533690096206171</v>
      </c>
      <c r="S977">
        <v>0.85947501541270488</v>
      </c>
      <c r="T977">
        <v>0.83988262999599139</v>
      </c>
      <c r="U977">
        <v>0.85947501541270488</v>
      </c>
      <c r="V977">
        <v>406.790663</v>
      </c>
      <c r="W977">
        <v>255.106009</v>
      </c>
      <c r="X977">
        <v>262.000766</v>
      </c>
      <c r="Y977">
        <v>74463.375599999999</v>
      </c>
      <c r="Z977" s="226">
        <v>3.6305474832</v>
      </c>
      <c r="AA977" s="226">
        <v>3.1950604029999998</v>
      </c>
      <c r="AB977" s="226" t="s">
        <v>444</v>
      </c>
      <c r="AC977" s="226" t="s">
        <v>445</v>
      </c>
      <c r="AD977" s="226">
        <v>3.4355658791999999</v>
      </c>
    </row>
    <row r="978" spans="1:30" x14ac:dyDescent="0.25">
      <c r="A978">
        <v>99661</v>
      </c>
      <c r="B978">
        <v>20001000</v>
      </c>
      <c r="C978">
        <v>9214476</v>
      </c>
      <c r="D978">
        <v>271006</v>
      </c>
      <c r="E978" t="s">
        <v>497</v>
      </c>
      <c r="F978">
        <v>34203085</v>
      </c>
      <c r="G978">
        <v>1.83</v>
      </c>
      <c r="H978">
        <v>70.713538516505139</v>
      </c>
      <c r="I978">
        <v>-29.323293270451657</v>
      </c>
      <c r="J978">
        <v>17.304900548320024</v>
      </c>
      <c r="K978">
        <v>-67.428409282790312</v>
      </c>
      <c r="L978">
        <v>63.845004826781761</v>
      </c>
      <c r="M978">
        <v>29.722499847412109</v>
      </c>
      <c r="N978">
        <v>0.99273125012715657</v>
      </c>
      <c r="O978">
        <v>0.9329846751933194</v>
      </c>
      <c r="P978">
        <v>0.92620304295414313</v>
      </c>
      <c r="Q978">
        <v>0.99333697928322695</v>
      </c>
      <c r="R978">
        <v>0.96533690096206171</v>
      </c>
      <c r="S978">
        <v>0.95890484119228603</v>
      </c>
      <c r="T978">
        <v>0.92620304295414313</v>
      </c>
      <c r="U978">
        <v>0.95890484119228603</v>
      </c>
      <c r="V978">
        <v>406.790663</v>
      </c>
      <c r="W978">
        <v>255.106009</v>
      </c>
      <c r="X978">
        <v>262.000766</v>
      </c>
      <c r="Y978">
        <v>74463.375599999999</v>
      </c>
      <c r="Z978" s="226">
        <v>2.7008370890000002</v>
      </c>
      <c r="AA978" s="226">
        <v>2.3413680995999999</v>
      </c>
      <c r="AB978" s="226" t="s">
        <v>444</v>
      </c>
      <c r="AC978" s="226" t="s">
        <v>445</v>
      </c>
      <c r="AD978" s="226">
        <v>2.5988674403999998</v>
      </c>
    </row>
    <row r="979" spans="1:30" x14ac:dyDescent="0.25">
      <c r="A979">
        <v>101759</v>
      </c>
      <c r="B979">
        <v>20002000</v>
      </c>
      <c r="C979">
        <v>9214476</v>
      </c>
      <c r="D979">
        <v>271013</v>
      </c>
      <c r="E979" t="s">
        <v>497</v>
      </c>
      <c r="F979">
        <v>34203085</v>
      </c>
      <c r="G979">
        <v>1.83</v>
      </c>
      <c r="H979">
        <v>57.893313525557438</v>
      </c>
      <c r="I979">
        <v>-30.851594635019907</v>
      </c>
      <c r="J979">
        <v>6.5909196541197854</v>
      </c>
      <c r="K979">
        <v>-55.541856178016843</v>
      </c>
      <c r="L979">
        <v>54.896227544873277</v>
      </c>
      <c r="M979">
        <v>29.722499847412109</v>
      </c>
      <c r="N979">
        <v>0.99273125012715657</v>
      </c>
      <c r="O979">
        <v>0.9329846751933194</v>
      </c>
      <c r="P979">
        <v>0.92620304295414313</v>
      </c>
      <c r="Q979">
        <v>0.99333697928322695</v>
      </c>
      <c r="R979">
        <v>0.96533690096206171</v>
      </c>
      <c r="S979">
        <v>0.95890484119228603</v>
      </c>
      <c r="T979">
        <v>0.92620304295414313</v>
      </c>
      <c r="U979">
        <v>0.95890484119228603</v>
      </c>
      <c r="V979">
        <v>406.790663</v>
      </c>
      <c r="W979">
        <v>255.106009</v>
      </c>
      <c r="X979">
        <v>262.000766</v>
      </c>
      <c r="Y979">
        <v>74463.375599999999</v>
      </c>
      <c r="Z979" s="226">
        <v>3.3041201988000002</v>
      </c>
      <c r="AA979" s="226">
        <v>3.0812996773000001</v>
      </c>
      <c r="AB979" s="226" t="s">
        <v>444</v>
      </c>
      <c r="AC979" s="226" t="s">
        <v>445</v>
      </c>
      <c r="AD979" s="226">
        <v>3.3690636831999998</v>
      </c>
    </row>
    <row r="980" spans="1:30" x14ac:dyDescent="0.25">
      <c r="A980">
        <v>103857</v>
      </c>
      <c r="B980">
        <v>20003000</v>
      </c>
      <c r="C980">
        <v>9214487</v>
      </c>
      <c r="D980">
        <v>271021</v>
      </c>
      <c r="E980" t="s">
        <v>499</v>
      </c>
      <c r="F980">
        <v>34203085</v>
      </c>
      <c r="G980">
        <v>1.83</v>
      </c>
      <c r="H980">
        <v>35.645960986205573</v>
      </c>
      <c r="I980">
        <v>-23.740524405290806</v>
      </c>
      <c r="J980">
        <v>1.848468476557716</v>
      </c>
      <c r="K980">
        <v>-33.922984474503899</v>
      </c>
      <c r="L980">
        <v>34.765907870989274</v>
      </c>
      <c r="M980">
        <v>57.904998779296875</v>
      </c>
      <c r="N980">
        <v>0.96924583435058598</v>
      </c>
      <c r="O980">
        <v>0.9329846751933194</v>
      </c>
      <c r="P980">
        <v>0.90429150994405927</v>
      </c>
      <c r="Q980">
        <v>0.97180868148803712</v>
      </c>
      <c r="R980">
        <v>0.96533690096206171</v>
      </c>
      <c r="S980">
        <v>0.93812278091568901</v>
      </c>
      <c r="T980">
        <v>0.90429150994405927</v>
      </c>
      <c r="U980">
        <v>0.93812278091568901</v>
      </c>
      <c r="V980">
        <v>406.790663</v>
      </c>
      <c r="W980">
        <v>255.106009</v>
      </c>
      <c r="X980">
        <v>262.000766</v>
      </c>
      <c r="Y980">
        <v>74463.375599999999</v>
      </c>
      <c r="Z980" s="226">
        <v>5.6355292353999999</v>
      </c>
      <c r="AA980" s="226">
        <v>5.4717065185999996</v>
      </c>
      <c r="AB980" s="226" t="s">
        <v>444</v>
      </c>
      <c r="AC980" s="226" t="s">
        <v>445</v>
      </c>
      <c r="AD980" s="226">
        <v>5.9842047203000002</v>
      </c>
    </row>
    <row r="981" spans="1:30" x14ac:dyDescent="0.25">
      <c r="A981">
        <v>105955</v>
      </c>
      <c r="B981">
        <v>20004000</v>
      </c>
      <c r="C981">
        <v>9214487</v>
      </c>
      <c r="D981">
        <v>271030</v>
      </c>
      <c r="E981" t="s">
        <v>499</v>
      </c>
      <c r="F981">
        <v>34203085</v>
      </c>
      <c r="G981">
        <v>1.83</v>
      </c>
      <c r="H981">
        <v>26.714473943515443</v>
      </c>
      <c r="I981">
        <v>-20.48019138705267</v>
      </c>
      <c r="J981">
        <v>-1.8464410716335027</v>
      </c>
      <c r="K981">
        <v>-26.423847379630789</v>
      </c>
      <c r="L981">
        <v>27.690769758463738</v>
      </c>
      <c r="M981">
        <v>57.904998779296875</v>
      </c>
      <c r="N981">
        <v>0.96924583435058598</v>
      </c>
      <c r="O981">
        <v>0.9329846751933194</v>
      </c>
      <c r="P981">
        <v>0.90429150994405927</v>
      </c>
      <c r="Q981">
        <v>0.97180868148803712</v>
      </c>
      <c r="R981">
        <v>0.96533690096206171</v>
      </c>
      <c r="S981">
        <v>0.93812278091568901</v>
      </c>
      <c r="T981">
        <v>0.90429150994405927</v>
      </c>
      <c r="U981">
        <v>0.93812278091568901</v>
      </c>
      <c r="V981">
        <v>406.790663</v>
      </c>
      <c r="W981">
        <v>255.106009</v>
      </c>
      <c r="X981">
        <v>262.000766</v>
      </c>
      <c r="Y981">
        <v>74463.375599999999</v>
      </c>
      <c r="Z981" s="226">
        <v>7.3309420462999997</v>
      </c>
      <c r="AA981" s="226">
        <v>7.6354011147999996</v>
      </c>
      <c r="AB981" s="226" t="s">
        <v>444</v>
      </c>
      <c r="AC981" s="226">
        <v>127.31444877</v>
      </c>
      <c r="AD981" s="226">
        <v>7.9663350264000004</v>
      </c>
    </row>
    <row r="982" spans="1:30" x14ac:dyDescent="0.25">
      <c r="A982">
        <v>108053</v>
      </c>
      <c r="B982">
        <v>20005000</v>
      </c>
      <c r="C982">
        <v>9214476</v>
      </c>
      <c r="D982">
        <v>271038</v>
      </c>
      <c r="E982" t="s">
        <v>497</v>
      </c>
      <c r="F982">
        <v>34203085</v>
      </c>
      <c r="G982">
        <v>1.83</v>
      </c>
      <c r="H982">
        <v>73.270515414743201</v>
      </c>
      <c r="I982">
        <v>-30.024386720911625</v>
      </c>
      <c r="J982">
        <v>18.679866070881097</v>
      </c>
      <c r="K982">
        <v>-69.988310605092877</v>
      </c>
      <c r="L982">
        <v>65.945603705299547</v>
      </c>
      <c r="M982">
        <v>29.722499847412109</v>
      </c>
      <c r="N982">
        <v>0.99273125012715657</v>
      </c>
      <c r="O982">
        <v>0.9329846751933194</v>
      </c>
      <c r="P982">
        <v>0.92620304295414313</v>
      </c>
      <c r="Q982">
        <v>0.99333697928322695</v>
      </c>
      <c r="R982">
        <v>0.96533690096206171</v>
      </c>
      <c r="S982">
        <v>0.95890484119228603</v>
      </c>
      <c r="T982">
        <v>0.92620304295414313</v>
      </c>
      <c r="U982">
        <v>0.95890484119228603</v>
      </c>
      <c r="V982">
        <v>406.790663</v>
      </c>
      <c r="W982">
        <v>255.106009</v>
      </c>
      <c r="X982">
        <v>262.000766</v>
      </c>
      <c r="Y982">
        <v>74463.375599999999</v>
      </c>
      <c r="Z982" s="226">
        <v>2.5829524415999998</v>
      </c>
      <c r="AA982" s="226">
        <v>2.2247618359999999</v>
      </c>
      <c r="AB982" s="226" t="s">
        <v>444</v>
      </c>
      <c r="AC982" s="226" t="s">
        <v>445</v>
      </c>
      <c r="AD982" s="226">
        <v>2.4672348086000002</v>
      </c>
    </row>
    <row r="983" spans="1:30" x14ac:dyDescent="0.25">
      <c r="A983">
        <v>110151</v>
      </c>
      <c r="B983">
        <v>20006000</v>
      </c>
      <c r="C983">
        <v>9214476</v>
      </c>
      <c r="D983">
        <v>271045</v>
      </c>
      <c r="E983" t="s">
        <v>497</v>
      </c>
      <c r="F983">
        <v>34203085</v>
      </c>
      <c r="G983">
        <v>1.83</v>
      </c>
      <c r="H983">
        <v>60.648471743462807</v>
      </c>
      <c r="I983">
        <v>-27.739311856256194</v>
      </c>
      <c r="J983">
        <v>11.952631126040778</v>
      </c>
      <c r="K983">
        <v>-58.564153304861577</v>
      </c>
      <c r="L983">
        <v>55.643849291353007</v>
      </c>
      <c r="M983">
        <v>29.722499847412109</v>
      </c>
      <c r="N983">
        <v>0.99273125012715657</v>
      </c>
      <c r="O983">
        <v>0.9329846751933194</v>
      </c>
      <c r="P983">
        <v>0.92620304295414313</v>
      </c>
      <c r="Q983">
        <v>0.99333697928322695</v>
      </c>
      <c r="R983">
        <v>0.96533690096206171</v>
      </c>
      <c r="S983">
        <v>0.95890484119228603</v>
      </c>
      <c r="T983">
        <v>0.92620304295414313</v>
      </c>
      <c r="U983">
        <v>0.95890484119228603</v>
      </c>
      <c r="V983">
        <v>406.790663</v>
      </c>
      <c r="W983">
        <v>255.106009</v>
      </c>
      <c r="X983">
        <v>262.000766</v>
      </c>
      <c r="Y983">
        <v>74463.375599999999</v>
      </c>
      <c r="Z983" s="226">
        <v>3.2462907368999998</v>
      </c>
      <c r="AA983" s="226">
        <v>2.8958930872000002</v>
      </c>
      <c r="AB983" s="226" t="s">
        <v>444</v>
      </c>
      <c r="AC983" s="226" t="s">
        <v>445</v>
      </c>
      <c r="AD983" s="226">
        <v>3.1435911394999998</v>
      </c>
    </row>
    <row r="984" spans="1:30" x14ac:dyDescent="0.25">
      <c r="A984">
        <v>112249</v>
      </c>
      <c r="B984">
        <v>20007000</v>
      </c>
      <c r="C984">
        <v>9214487</v>
      </c>
      <c r="D984">
        <v>271053</v>
      </c>
      <c r="E984" t="s">
        <v>499</v>
      </c>
      <c r="F984">
        <v>34203085</v>
      </c>
      <c r="G984">
        <v>1.83</v>
      </c>
      <c r="H984">
        <v>35.555677497369707</v>
      </c>
      <c r="I984">
        <v>-23.542503688198568</v>
      </c>
      <c r="J984">
        <v>2.1750440415309731</v>
      </c>
      <c r="K984">
        <v>-34.010229396023817</v>
      </c>
      <c r="L984">
        <v>34.527492175878947</v>
      </c>
      <c r="M984">
        <v>57.904998779296875</v>
      </c>
      <c r="N984">
        <v>0.96924583435058598</v>
      </c>
      <c r="O984">
        <v>0.9329846751933194</v>
      </c>
      <c r="P984">
        <v>0.90429150994405927</v>
      </c>
      <c r="Q984">
        <v>0.97180868148803712</v>
      </c>
      <c r="R984">
        <v>0.96533690096206171</v>
      </c>
      <c r="S984">
        <v>0.93812278091568901</v>
      </c>
      <c r="T984">
        <v>0.90429150994405927</v>
      </c>
      <c r="U984">
        <v>0.93812278091568901</v>
      </c>
      <c r="V984">
        <v>406.790663</v>
      </c>
      <c r="W984">
        <v>255.106009</v>
      </c>
      <c r="X984">
        <v>262.000766</v>
      </c>
      <c r="Y984">
        <v>74463.375599999999</v>
      </c>
      <c r="Z984" s="226">
        <v>5.6813482108000004</v>
      </c>
      <c r="AA984" s="226">
        <v>5.4881395690000003</v>
      </c>
      <c r="AB984" s="226" t="s">
        <v>444</v>
      </c>
      <c r="AC984" s="226" t="s">
        <v>445</v>
      </c>
      <c r="AD984" s="226">
        <v>5.9662884519999997</v>
      </c>
    </row>
    <row r="985" spans="1:30" x14ac:dyDescent="0.25">
      <c r="A985">
        <v>114347</v>
      </c>
      <c r="B985">
        <v>20008000</v>
      </c>
      <c r="C985">
        <v>9214487</v>
      </c>
      <c r="D985">
        <v>271062</v>
      </c>
      <c r="E985" t="s">
        <v>499</v>
      </c>
      <c r="F985">
        <v>34203085</v>
      </c>
      <c r="G985">
        <v>1.83</v>
      </c>
      <c r="H985">
        <v>31.368182421316703</v>
      </c>
      <c r="I985">
        <v>-23.683708190975935</v>
      </c>
      <c r="J985">
        <v>-1.5682707998896945</v>
      </c>
      <c r="K985">
        <v>-31.315353618062389</v>
      </c>
      <c r="L985">
        <v>32.190778940083966</v>
      </c>
      <c r="M985">
        <v>57.904998779296875</v>
      </c>
      <c r="N985">
        <v>0.96924583435058598</v>
      </c>
      <c r="O985">
        <v>0.9329846751933194</v>
      </c>
      <c r="P985">
        <v>0.90429150994405927</v>
      </c>
      <c r="Q985">
        <v>0.97180868148803712</v>
      </c>
      <c r="R985">
        <v>0.96533690096206171</v>
      </c>
      <c r="S985">
        <v>0.93812278091568901</v>
      </c>
      <c r="T985">
        <v>0.90429150994405927</v>
      </c>
      <c r="U985">
        <v>0.93812278091568901</v>
      </c>
      <c r="V985">
        <v>406.790663</v>
      </c>
      <c r="W985">
        <v>255.106009</v>
      </c>
      <c r="X985">
        <v>262.000766</v>
      </c>
      <c r="Y985">
        <v>74463.375599999999</v>
      </c>
      <c r="Z985" s="226">
        <v>6.1663440796</v>
      </c>
      <c r="AA985" s="226">
        <v>6.3542736705999996</v>
      </c>
      <c r="AB985" s="226" t="s">
        <v>444</v>
      </c>
      <c r="AC985" s="226">
        <v>150.07408000999999</v>
      </c>
      <c r="AD985" s="226">
        <v>6.5657797508</v>
      </c>
    </row>
    <row r="986" spans="1:30" x14ac:dyDescent="0.25">
      <c r="A986">
        <v>117529</v>
      </c>
      <c r="B986">
        <v>20009000</v>
      </c>
      <c r="C986">
        <v>9214475</v>
      </c>
      <c r="D986">
        <v>271072</v>
      </c>
      <c r="E986" t="s">
        <v>501</v>
      </c>
      <c r="F986">
        <v>34203085</v>
      </c>
      <c r="G986">
        <v>1.83</v>
      </c>
      <c r="H986">
        <v>56.806245706060068</v>
      </c>
      <c r="I986">
        <v>-11.501754926190564</v>
      </c>
      <c r="J986">
        <v>24.895451740413638</v>
      </c>
      <c r="K986">
        <v>-54.201630471670242</v>
      </c>
      <c r="L986">
        <v>49.467655838536359</v>
      </c>
      <c r="M986">
        <v>10.050000190734863</v>
      </c>
      <c r="N986">
        <v>1</v>
      </c>
      <c r="O986">
        <v>0.9329846751933194</v>
      </c>
      <c r="P986">
        <v>0.9329846751933194</v>
      </c>
      <c r="Q986">
        <v>1</v>
      </c>
      <c r="R986">
        <v>0.96533690096206171</v>
      </c>
      <c r="S986">
        <v>0.96533690096206171</v>
      </c>
      <c r="T986">
        <v>0.9329846751933194</v>
      </c>
      <c r="U986">
        <v>0.96533690096206171</v>
      </c>
      <c r="V986">
        <v>406.790663</v>
      </c>
      <c r="W986">
        <v>255.106009</v>
      </c>
      <c r="X986">
        <v>262.000766</v>
      </c>
      <c r="Y986">
        <v>74463.375599999999</v>
      </c>
      <c r="Z986" s="226">
        <v>3.8114266364999998</v>
      </c>
      <c r="AA986" s="226">
        <v>3.1898561327000001</v>
      </c>
      <c r="AB986" s="226" t="s">
        <v>444</v>
      </c>
      <c r="AC986" s="226" t="s">
        <v>445</v>
      </c>
      <c r="AD986" s="226">
        <v>3.5098772387000001</v>
      </c>
    </row>
    <row r="987" spans="1:30" x14ac:dyDescent="0.25">
      <c r="A987">
        <v>117530</v>
      </c>
      <c r="B987">
        <v>20009000</v>
      </c>
      <c r="C987">
        <v>9214476</v>
      </c>
      <c r="D987">
        <v>271073</v>
      </c>
      <c r="E987" t="s">
        <v>497</v>
      </c>
      <c r="F987">
        <v>34203085</v>
      </c>
      <c r="G987">
        <v>1.83</v>
      </c>
      <c r="H987">
        <v>63.619630919583344</v>
      </c>
      <c r="I987">
        <v>-28.425873560132196</v>
      </c>
      <c r="J987">
        <v>12.471726077437388</v>
      </c>
      <c r="K987">
        <v>-60.366915309790855</v>
      </c>
      <c r="L987">
        <v>58.392535571103835</v>
      </c>
      <c r="M987">
        <v>29.722499847412109</v>
      </c>
      <c r="N987">
        <v>0.99273125012715657</v>
      </c>
      <c r="O987">
        <v>0.9329846751933194</v>
      </c>
      <c r="P987">
        <v>0.92620304295414313</v>
      </c>
      <c r="Q987">
        <v>0.99333697928322695</v>
      </c>
      <c r="R987">
        <v>0.96533690096206171</v>
      </c>
      <c r="S987">
        <v>0.95890484119228603</v>
      </c>
      <c r="T987">
        <v>0.92620304295414313</v>
      </c>
      <c r="U987">
        <v>0.95890484119228603</v>
      </c>
      <c r="V987">
        <v>406.790663</v>
      </c>
      <c r="W987">
        <v>255.106009</v>
      </c>
      <c r="X987">
        <v>262.000766</v>
      </c>
      <c r="Y987">
        <v>74463.375599999999</v>
      </c>
      <c r="Z987" s="226">
        <v>3.0464069507999998</v>
      </c>
      <c r="AA987" s="226">
        <v>2.7139473837999999</v>
      </c>
      <c r="AB987" s="226" t="s">
        <v>444</v>
      </c>
      <c r="AC987" s="226" t="s">
        <v>445</v>
      </c>
      <c r="AD987" s="226">
        <v>3.0198493741000001</v>
      </c>
    </row>
    <row r="988" spans="1:30" x14ac:dyDescent="0.25">
      <c r="A988">
        <v>121725</v>
      </c>
      <c r="B988">
        <v>20010000</v>
      </c>
      <c r="C988">
        <v>9214475</v>
      </c>
      <c r="D988">
        <v>271082</v>
      </c>
      <c r="E988" t="s">
        <v>501</v>
      </c>
      <c r="F988">
        <v>34203085</v>
      </c>
      <c r="G988">
        <v>1.83</v>
      </c>
      <c r="H988">
        <v>50.896406762802137</v>
      </c>
      <c r="I988">
        <v>-17.883236399481937</v>
      </c>
      <c r="J988">
        <v>13.96727597100346</v>
      </c>
      <c r="K988">
        <v>-47.745191757680459</v>
      </c>
      <c r="L988">
        <v>45.553883680810394</v>
      </c>
      <c r="M988">
        <v>10.050000190734863</v>
      </c>
      <c r="N988">
        <v>1</v>
      </c>
      <c r="O988">
        <v>0.9329846751933194</v>
      </c>
      <c r="P988">
        <v>0.9329846751933194</v>
      </c>
      <c r="Q988">
        <v>1</v>
      </c>
      <c r="R988">
        <v>0.96533690096206171</v>
      </c>
      <c r="S988">
        <v>0.96533690096206171</v>
      </c>
      <c r="T988">
        <v>0.9329846751933194</v>
      </c>
      <c r="U988">
        <v>0.96533690096206171</v>
      </c>
      <c r="V988">
        <v>406.790663</v>
      </c>
      <c r="W988">
        <v>255.106009</v>
      </c>
      <c r="X988">
        <v>262.000766</v>
      </c>
      <c r="Y988">
        <v>74463.375599999999</v>
      </c>
      <c r="Z988" s="226">
        <v>4.2248014377000001</v>
      </c>
      <c r="AA988" s="226">
        <v>3.6763614974999999</v>
      </c>
      <c r="AB988" s="226" t="s">
        <v>444</v>
      </c>
      <c r="AC988" s="226" t="s">
        <v>445</v>
      </c>
      <c r="AD988" s="226">
        <v>4.1197343768000003</v>
      </c>
    </row>
    <row r="989" spans="1:30" x14ac:dyDescent="0.25">
      <c r="A989">
        <v>121726</v>
      </c>
      <c r="B989">
        <v>20010000</v>
      </c>
      <c r="C989">
        <v>9214476</v>
      </c>
      <c r="D989">
        <v>271083</v>
      </c>
      <c r="E989" t="s">
        <v>497</v>
      </c>
      <c r="F989">
        <v>34203085</v>
      </c>
      <c r="G989">
        <v>1.83</v>
      </c>
      <c r="H989">
        <v>57.71534146210022</v>
      </c>
      <c r="I989">
        <v>-34.746685840793816</v>
      </c>
      <c r="J989">
        <v>1.5380013433859037</v>
      </c>
      <c r="K989">
        <v>-53.971145267297338</v>
      </c>
      <c r="L989">
        <v>56.96397183750998</v>
      </c>
      <c r="M989">
        <v>29.722499847412109</v>
      </c>
      <c r="N989">
        <v>0.99273125012715657</v>
      </c>
      <c r="O989">
        <v>0.9329846751933194</v>
      </c>
      <c r="P989">
        <v>0.92620304295414313</v>
      </c>
      <c r="Q989">
        <v>0.99333697928322695</v>
      </c>
      <c r="R989">
        <v>0.96533690096206171</v>
      </c>
      <c r="S989">
        <v>0.95890484119228603</v>
      </c>
      <c r="T989">
        <v>0.92620304295414313</v>
      </c>
      <c r="U989">
        <v>0.95890484119228603</v>
      </c>
      <c r="V989">
        <v>406.790663</v>
      </c>
      <c r="W989">
        <v>255.106009</v>
      </c>
      <c r="X989">
        <v>262.000766</v>
      </c>
      <c r="Y989">
        <v>74463.375599999999</v>
      </c>
      <c r="Z989" s="226">
        <v>3.1478842537</v>
      </c>
      <c r="AA989" s="226">
        <v>3.0938848462999999</v>
      </c>
      <c r="AB989" s="226" t="s">
        <v>444</v>
      </c>
      <c r="AC989" s="226" t="s">
        <v>445</v>
      </c>
      <c r="AD989" s="226">
        <v>3.4962156264000002</v>
      </c>
    </row>
    <row r="990" spans="1:30" x14ac:dyDescent="0.25">
      <c r="A990">
        <v>124837</v>
      </c>
      <c r="B990">
        <v>20011000</v>
      </c>
      <c r="C990">
        <v>9214487</v>
      </c>
      <c r="D990">
        <v>271089</v>
      </c>
      <c r="E990" t="s">
        <v>499</v>
      </c>
      <c r="F990">
        <v>34203085</v>
      </c>
      <c r="G990">
        <v>1.83</v>
      </c>
      <c r="H990">
        <v>37.382013747377314</v>
      </c>
      <c r="I990">
        <v>-23.809320142352128</v>
      </c>
      <c r="J990">
        <v>2.955314577339017</v>
      </c>
      <c r="K990">
        <v>-35.474369279800989</v>
      </c>
      <c r="L990">
        <v>36.002466712808754</v>
      </c>
      <c r="M990">
        <v>57.904998779296875</v>
      </c>
      <c r="N990">
        <v>0.96924583435058598</v>
      </c>
      <c r="O990">
        <v>0.9329846751933194</v>
      </c>
      <c r="P990">
        <v>0.90429150994405927</v>
      </c>
      <c r="Q990">
        <v>0.97180868148803712</v>
      </c>
      <c r="R990">
        <v>0.96533690096206171</v>
      </c>
      <c r="S990">
        <v>0.93812278091568901</v>
      </c>
      <c r="T990">
        <v>0.90429150994405927</v>
      </c>
      <c r="U990">
        <v>0.93812278091568901</v>
      </c>
      <c r="V990">
        <v>406.790663</v>
      </c>
      <c r="W990">
        <v>255.106009</v>
      </c>
      <c r="X990">
        <v>262.000766</v>
      </c>
      <c r="Y990">
        <v>74463.375599999999</v>
      </c>
      <c r="Z990" s="226">
        <v>5.4076220085999998</v>
      </c>
      <c r="AA990" s="226">
        <v>5.1711549205000003</v>
      </c>
      <c r="AB990" s="226" t="s">
        <v>444</v>
      </c>
      <c r="AC990" s="226" t="s">
        <v>445</v>
      </c>
      <c r="AD990" s="226">
        <v>5.6787676032999999</v>
      </c>
    </row>
    <row r="991" spans="1:30" x14ac:dyDescent="0.25">
      <c r="A991">
        <v>126935</v>
      </c>
      <c r="B991">
        <v>20012000</v>
      </c>
      <c r="C991">
        <v>9214476</v>
      </c>
      <c r="D991">
        <v>271098</v>
      </c>
      <c r="E991" t="s">
        <v>497</v>
      </c>
      <c r="F991">
        <v>34203085</v>
      </c>
      <c r="G991">
        <v>1.83</v>
      </c>
      <c r="H991">
        <v>57.94996741643142</v>
      </c>
      <c r="I991">
        <v>-30.491065868669224</v>
      </c>
      <c r="J991">
        <v>7.0071108460036751</v>
      </c>
      <c r="K991">
        <v>-55.625028136752732</v>
      </c>
      <c r="L991">
        <v>54.78433780031704</v>
      </c>
      <c r="M991">
        <v>29.722499847412109</v>
      </c>
      <c r="N991">
        <v>0.99273125012715657</v>
      </c>
      <c r="O991">
        <v>0.9329846751933194</v>
      </c>
      <c r="P991">
        <v>0.92620304295414313</v>
      </c>
      <c r="Q991">
        <v>0.99333697928322695</v>
      </c>
      <c r="R991">
        <v>0.96533690096206171</v>
      </c>
      <c r="S991">
        <v>0.95890484119228603</v>
      </c>
      <c r="T991">
        <v>0.92620304295414313</v>
      </c>
      <c r="U991">
        <v>0.95890484119228603</v>
      </c>
      <c r="V991">
        <v>406.790663</v>
      </c>
      <c r="W991">
        <v>255.106009</v>
      </c>
      <c r="X991">
        <v>262.000766</v>
      </c>
      <c r="Y991">
        <v>74463.375599999999</v>
      </c>
      <c r="Z991" s="226">
        <v>3.3129107935</v>
      </c>
      <c r="AA991" s="226">
        <v>3.0773096576999999</v>
      </c>
      <c r="AB991" s="226" t="s">
        <v>444</v>
      </c>
      <c r="AC991" s="226" t="s">
        <v>445</v>
      </c>
      <c r="AD991" s="226">
        <v>3.3625309478999998</v>
      </c>
    </row>
    <row r="992" spans="1:30" x14ac:dyDescent="0.25">
      <c r="A992">
        <v>129033</v>
      </c>
      <c r="B992">
        <v>20013000</v>
      </c>
      <c r="C992">
        <v>9214476</v>
      </c>
      <c r="D992">
        <v>271107</v>
      </c>
      <c r="E992" t="s">
        <v>497</v>
      </c>
      <c r="F992">
        <v>34203085</v>
      </c>
      <c r="G992">
        <v>1.83</v>
      </c>
      <c r="H992">
        <v>84.780461418333999</v>
      </c>
      <c r="I992">
        <v>-47.36492052324413</v>
      </c>
      <c r="J992">
        <v>10.898963923743842</v>
      </c>
      <c r="K992">
        <v>-78.80654460242522</v>
      </c>
      <c r="L992">
        <v>79.89295303249213</v>
      </c>
      <c r="M992">
        <v>29.722499847412109</v>
      </c>
      <c r="N992">
        <v>0.99273125012715657</v>
      </c>
      <c r="O992">
        <v>0.9329846751933194</v>
      </c>
      <c r="P992">
        <v>0.92620304295414313</v>
      </c>
      <c r="Q992">
        <v>0.99333697928322695</v>
      </c>
      <c r="R992">
        <v>0.96533690096206171</v>
      </c>
      <c r="S992">
        <v>0.95890484119228603</v>
      </c>
      <c r="T992">
        <v>0.92620304295414313</v>
      </c>
      <c r="U992">
        <v>0.95890484119228603</v>
      </c>
      <c r="V992">
        <v>406.790663</v>
      </c>
      <c r="W992">
        <v>255.106009</v>
      </c>
      <c r="X992">
        <v>262.000766</v>
      </c>
      <c r="Y992">
        <v>74463.375599999999</v>
      </c>
      <c r="Z992" s="226">
        <v>1.9574568575</v>
      </c>
      <c r="AA992" s="226">
        <v>1.7869624422999999</v>
      </c>
      <c r="AB992" s="226" t="s">
        <v>444</v>
      </c>
      <c r="AC992" s="226" t="s">
        <v>445</v>
      </c>
      <c r="AD992" s="226">
        <v>2.0792608398999999</v>
      </c>
    </row>
    <row r="993" spans="1:30" x14ac:dyDescent="0.25">
      <c r="A993">
        <v>131131</v>
      </c>
      <c r="B993">
        <v>20014000</v>
      </c>
      <c r="C993">
        <v>9214487</v>
      </c>
      <c r="D993">
        <v>271114</v>
      </c>
      <c r="E993" t="s">
        <v>499</v>
      </c>
      <c r="F993">
        <v>34203085</v>
      </c>
      <c r="G993">
        <v>1.83</v>
      </c>
      <c r="H993">
        <v>41.433651794832457</v>
      </c>
      <c r="I993">
        <v>-23.857683551805643</v>
      </c>
      <c r="J993">
        <v>5.80108352684762</v>
      </c>
      <c r="K993">
        <v>-39.463633279419682</v>
      </c>
      <c r="L993">
        <v>38.866736790981335</v>
      </c>
      <c r="M993">
        <v>57.904998779296875</v>
      </c>
      <c r="N993">
        <v>0.96924583435058598</v>
      </c>
      <c r="O993">
        <v>0.9329846751933194</v>
      </c>
      <c r="P993">
        <v>0.90429150994405927</v>
      </c>
      <c r="Q993">
        <v>0.97180868148803712</v>
      </c>
      <c r="R993">
        <v>0.96533690096206171</v>
      </c>
      <c r="S993">
        <v>0.93812278091568901</v>
      </c>
      <c r="T993">
        <v>0.90429150994405927</v>
      </c>
      <c r="U993">
        <v>0.93812278091568901</v>
      </c>
      <c r="V993">
        <v>406.790663</v>
      </c>
      <c r="W993">
        <v>255.106009</v>
      </c>
      <c r="X993">
        <v>262.000766</v>
      </c>
      <c r="Y993">
        <v>74463.375599999999</v>
      </c>
      <c r="Z993" s="226">
        <v>4.9354146276000002</v>
      </c>
      <c r="AA993" s="226">
        <v>4.5677013269</v>
      </c>
      <c r="AB993" s="226" t="s">
        <v>444</v>
      </c>
      <c r="AC993" s="226" t="s">
        <v>445</v>
      </c>
      <c r="AD993" s="226">
        <v>5.0036303960000001</v>
      </c>
    </row>
    <row r="994" spans="1:30" x14ac:dyDescent="0.25">
      <c r="A994">
        <v>133229</v>
      </c>
      <c r="B994">
        <v>20015000</v>
      </c>
      <c r="C994">
        <v>9214487</v>
      </c>
      <c r="D994">
        <v>271121</v>
      </c>
      <c r="E994" t="s">
        <v>499</v>
      </c>
      <c r="F994">
        <v>34203085</v>
      </c>
      <c r="G994">
        <v>1.83</v>
      </c>
      <c r="H994">
        <v>29.697424968359208</v>
      </c>
      <c r="I994">
        <v>-20.432850290776855</v>
      </c>
      <c r="J994">
        <v>0.73103333469774423</v>
      </c>
      <c r="K994">
        <v>-29.027104343532869</v>
      </c>
      <c r="L994">
        <v>29.345408007695969</v>
      </c>
      <c r="M994">
        <v>57.904998779296875</v>
      </c>
      <c r="N994">
        <v>0.96924583435058598</v>
      </c>
      <c r="O994">
        <v>0.9329846751933194</v>
      </c>
      <c r="P994">
        <v>0.90429150994405927</v>
      </c>
      <c r="Q994">
        <v>0.97180868148803712</v>
      </c>
      <c r="R994">
        <v>0.96533690096206171</v>
      </c>
      <c r="S994">
        <v>0.93812278091568901</v>
      </c>
      <c r="T994">
        <v>0.90429150994405927</v>
      </c>
      <c r="U994">
        <v>0.93812278091568901</v>
      </c>
      <c r="V994">
        <v>406.790663</v>
      </c>
      <c r="W994">
        <v>255.106009</v>
      </c>
      <c r="X994">
        <v>262.000766</v>
      </c>
      <c r="Y994">
        <v>74463.375599999999</v>
      </c>
      <c r="Z994" s="226">
        <v>6.8612026117999996</v>
      </c>
      <c r="AA994" s="226">
        <v>6.7680202347999998</v>
      </c>
      <c r="AB994" s="226" t="s">
        <v>444</v>
      </c>
      <c r="AC994" s="226" t="s">
        <v>445</v>
      </c>
      <c r="AD994" s="226">
        <v>7.1622012821999999</v>
      </c>
    </row>
    <row r="995" spans="1:30" x14ac:dyDescent="0.25">
      <c r="A995">
        <v>135327</v>
      </c>
      <c r="B995">
        <v>20016000</v>
      </c>
      <c r="C995">
        <v>9214487</v>
      </c>
      <c r="D995">
        <v>271128</v>
      </c>
      <c r="E995" t="s">
        <v>499</v>
      </c>
      <c r="F995">
        <v>34203085</v>
      </c>
      <c r="G995">
        <v>1.83</v>
      </c>
      <c r="H995">
        <v>39.346209717352458</v>
      </c>
      <c r="I995">
        <v>-22.884420959678955</v>
      </c>
      <c r="J995">
        <v>5.028998257154413</v>
      </c>
      <c r="K995">
        <v>-37.254760444055016</v>
      </c>
      <c r="L995">
        <v>37.09481594075617</v>
      </c>
      <c r="M995">
        <v>57.904998779296875</v>
      </c>
      <c r="N995">
        <v>0.96924583435058598</v>
      </c>
      <c r="O995">
        <v>0.9329846751933194</v>
      </c>
      <c r="P995">
        <v>0.90429150994405927</v>
      </c>
      <c r="Q995">
        <v>0.97180868148803712</v>
      </c>
      <c r="R995">
        <v>0.96533690096206171</v>
      </c>
      <c r="S995">
        <v>0.93812278091568901</v>
      </c>
      <c r="T995">
        <v>0.90429150994405927</v>
      </c>
      <c r="U995">
        <v>0.93812278091568901</v>
      </c>
      <c r="V995">
        <v>406.790663</v>
      </c>
      <c r="W995">
        <v>255.106009</v>
      </c>
      <c r="X995">
        <v>262.000766</v>
      </c>
      <c r="Y995">
        <v>74463.375599999999</v>
      </c>
      <c r="Z995" s="226">
        <v>5.2189336224999998</v>
      </c>
      <c r="AA995" s="226">
        <v>4.8630856626999996</v>
      </c>
      <c r="AB995" s="226" t="s">
        <v>444</v>
      </c>
      <c r="AC995" s="226" t="s">
        <v>445</v>
      </c>
      <c r="AD995" s="226">
        <v>5.3595917801999997</v>
      </c>
    </row>
    <row r="996" spans="1:30" x14ac:dyDescent="0.25">
      <c r="A996">
        <v>137425</v>
      </c>
      <c r="B996">
        <v>20017000</v>
      </c>
      <c r="C996">
        <v>9214487</v>
      </c>
      <c r="D996">
        <v>271135</v>
      </c>
      <c r="E996" t="s">
        <v>499</v>
      </c>
      <c r="F996">
        <v>34203085</v>
      </c>
      <c r="G996">
        <v>1.83</v>
      </c>
      <c r="H996">
        <v>26.464480260924926</v>
      </c>
      <c r="I996">
        <v>-22.737306306494588</v>
      </c>
      <c r="J996">
        <v>-4.4847631636930707</v>
      </c>
      <c r="K996">
        <v>-26.099400490468618</v>
      </c>
      <c r="L996">
        <v>28.973611852386387</v>
      </c>
      <c r="M996">
        <v>57.904998779296875</v>
      </c>
      <c r="N996">
        <v>0.96924583435058598</v>
      </c>
      <c r="O996">
        <v>0.9329846751933194</v>
      </c>
      <c r="P996">
        <v>0.90429150994405927</v>
      </c>
      <c r="Q996">
        <v>0.97180868148803712</v>
      </c>
      <c r="R996">
        <v>0.96533690096206171</v>
      </c>
      <c r="S996">
        <v>0.93812278091568901</v>
      </c>
      <c r="T996">
        <v>0.90429150994405927</v>
      </c>
      <c r="U996">
        <v>0.93812278091568901</v>
      </c>
      <c r="V996">
        <v>406.790663</v>
      </c>
      <c r="W996">
        <v>255.106009</v>
      </c>
      <c r="X996">
        <v>262.000766</v>
      </c>
      <c r="Y996">
        <v>74463.375599999999</v>
      </c>
      <c r="Z996" s="226">
        <v>6.9620794000000004</v>
      </c>
      <c r="AA996" s="226">
        <v>7.7169744426999998</v>
      </c>
      <c r="AB996" s="226" t="s">
        <v>444</v>
      </c>
      <c r="AC996" s="226">
        <v>51.828891882000001</v>
      </c>
      <c r="AD996" s="226">
        <v>8.0777973378999999</v>
      </c>
    </row>
    <row r="997" spans="1:30" x14ac:dyDescent="0.25">
      <c r="A997">
        <v>139523</v>
      </c>
      <c r="B997">
        <v>20018000</v>
      </c>
      <c r="C997">
        <v>9214487</v>
      </c>
      <c r="D997">
        <v>271142</v>
      </c>
      <c r="E997" t="s">
        <v>499</v>
      </c>
      <c r="F997">
        <v>34203085</v>
      </c>
      <c r="G997">
        <v>1.83</v>
      </c>
      <c r="H997">
        <v>32.52387273664899</v>
      </c>
      <c r="I997">
        <v>-20.851938173614286</v>
      </c>
      <c r="J997">
        <v>2.3552599272130172</v>
      </c>
      <c r="K997">
        <v>-31.168304607513829</v>
      </c>
      <c r="L997">
        <v>31.4191168660731</v>
      </c>
      <c r="M997">
        <v>57.904998779296875</v>
      </c>
      <c r="N997">
        <v>0.96924583435058598</v>
      </c>
      <c r="O997">
        <v>0.9329846751933194</v>
      </c>
      <c r="P997">
        <v>0.90429150994405927</v>
      </c>
      <c r="Q997">
        <v>0.97180868148803712</v>
      </c>
      <c r="R997">
        <v>0.96533690096206171</v>
      </c>
      <c r="S997">
        <v>0.93812278091568901</v>
      </c>
      <c r="T997">
        <v>0.90429150994405927</v>
      </c>
      <c r="U997">
        <v>0.93812278091568901</v>
      </c>
      <c r="V997">
        <v>406.790663</v>
      </c>
      <c r="W997">
        <v>255.106009</v>
      </c>
      <c r="X997">
        <v>262.000766</v>
      </c>
      <c r="Y997">
        <v>74463.375599999999</v>
      </c>
      <c r="Z997" s="226">
        <v>6.3423514435000001</v>
      </c>
      <c r="AA997" s="226">
        <v>6.0929498445999997</v>
      </c>
      <c r="AB997" s="226" t="s">
        <v>444</v>
      </c>
      <c r="AC997" s="226" t="s">
        <v>445</v>
      </c>
      <c r="AD997" s="226">
        <v>6.6014743592</v>
      </c>
    </row>
    <row r="998" spans="1:30" x14ac:dyDescent="0.25">
      <c r="A998">
        <v>141621</v>
      </c>
      <c r="B998">
        <v>20019000</v>
      </c>
      <c r="C998">
        <v>9214487</v>
      </c>
      <c r="D998">
        <v>271150</v>
      </c>
      <c r="E998" t="s">
        <v>499</v>
      </c>
      <c r="F998">
        <v>34203085</v>
      </c>
      <c r="G998">
        <v>1.83</v>
      </c>
      <c r="H998">
        <v>31.851502808521388</v>
      </c>
      <c r="I998">
        <v>-21.757446499958604</v>
      </c>
      <c r="J998">
        <v>1.1399728410524403</v>
      </c>
      <c r="K998">
        <v>-30.502868434846768</v>
      </c>
      <c r="L998">
        <v>31.304199953462415</v>
      </c>
      <c r="M998">
        <v>57.904998779296875</v>
      </c>
      <c r="N998">
        <v>0.96924583435058598</v>
      </c>
      <c r="O998">
        <v>0.9329846751933194</v>
      </c>
      <c r="P998">
        <v>0.90429150994405927</v>
      </c>
      <c r="Q998">
        <v>0.97180868148803712</v>
      </c>
      <c r="R998">
        <v>0.96533690096206171</v>
      </c>
      <c r="S998">
        <v>0.93812278091568901</v>
      </c>
      <c r="T998">
        <v>0.90429150994405927</v>
      </c>
      <c r="U998">
        <v>0.93812278091568901</v>
      </c>
      <c r="V998">
        <v>406.790663</v>
      </c>
      <c r="W998">
        <v>255.106009</v>
      </c>
      <c r="X998">
        <v>262.000766</v>
      </c>
      <c r="Y998">
        <v>74463.375599999999</v>
      </c>
      <c r="Z998" s="226">
        <v>6.3693050267000002</v>
      </c>
      <c r="AA998" s="226">
        <v>6.2426786096000004</v>
      </c>
      <c r="AB998" s="226" t="s">
        <v>444</v>
      </c>
      <c r="AC998" s="226" t="s">
        <v>445</v>
      </c>
      <c r="AD998" s="226">
        <v>6.767304534</v>
      </c>
    </row>
    <row r="999" spans="1:30" x14ac:dyDescent="0.25">
      <c r="A999">
        <v>143719</v>
      </c>
      <c r="B999">
        <v>20020000</v>
      </c>
      <c r="C999">
        <v>9214487</v>
      </c>
      <c r="D999">
        <v>271158</v>
      </c>
      <c r="E999" t="s">
        <v>499</v>
      </c>
      <c r="F999">
        <v>34203085</v>
      </c>
      <c r="G999">
        <v>1.83</v>
      </c>
      <c r="H999">
        <v>31.918929896558655</v>
      </c>
      <c r="I999">
        <v>-21.468270655002996</v>
      </c>
      <c r="J999">
        <v>1.4282070951634358</v>
      </c>
      <c r="K999">
        <v>-30.577575938532068</v>
      </c>
      <c r="L999">
        <v>31.236289201385176</v>
      </c>
      <c r="M999">
        <v>57.904998779296875</v>
      </c>
      <c r="N999">
        <v>0.96924583435058598</v>
      </c>
      <c r="O999">
        <v>0.9329846751933194</v>
      </c>
      <c r="P999">
        <v>0.90429150994405927</v>
      </c>
      <c r="Q999">
        <v>0.97180868148803712</v>
      </c>
      <c r="R999">
        <v>0.96533690096206171</v>
      </c>
      <c r="S999">
        <v>0.93812278091568901</v>
      </c>
      <c r="T999">
        <v>0.90429150994405927</v>
      </c>
      <c r="U999">
        <v>0.93812278091568901</v>
      </c>
      <c r="V999">
        <v>406.790663</v>
      </c>
      <c r="W999">
        <v>255.106009</v>
      </c>
      <c r="X999">
        <v>262.000766</v>
      </c>
      <c r="Y999">
        <v>74463.375599999999</v>
      </c>
      <c r="Z999" s="226">
        <v>6.3853266175999996</v>
      </c>
      <c r="AA999" s="226">
        <v>6.2273788256999998</v>
      </c>
      <c r="AB999" s="226" t="s">
        <v>444</v>
      </c>
      <c r="AC999" s="226" t="s">
        <v>445</v>
      </c>
      <c r="AD999" s="226">
        <v>6.7483273615000003</v>
      </c>
    </row>
    <row r="1000" spans="1:30" x14ac:dyDescent="0.25">
      <c r="A1000">
        <v>145817</v>
      </c>
      <c r="B1000">
        <v>20021000</v>
      </c>
      <c r="C1000">
        <v>9214487</v>
      </c>
      <c r="D1000">
        <v>271166</v>
      </c>
      <c r="E1000" t="s">
        <v>499</v>
      </c>
      <c r="F1000">
        <v>34203085</v>
      </c>
      <c r="G1000">
        <v>1.83</v>
      </c>
      <c r="H1000">
        <v>32.209675891336445</v>
      </c>
      <c r="I1000">
        <v>-20.883807424494155</v>
      </c>
      <c r="J1000">
        <v>2.1231437906866151</v>
      </c>
      <c r="K1000">
        <v>-30.897306206524139</v>
      </c>
      <c r="L1000">
        <v>31.209073376945515</v>
      </c>
      <c r="M1000">
        <v>57.904998779296875</v>
      </c>
      <c r="N1000">
        <v>0.96924583435058598</v>
      </c>
      <c r="O1000">
        <v>0.9329846751933194</v>
      </c>
      <c r="P1000">
        <v>0.90429150994405927</v>
      </c>
      <c r="Q1000">
        <v>0.97180868148803712</v>
      </c>
      <c r="R1000">
        <v>0.96533690096206171</v>
      </c>
      <c r="S1000">
        <v>0.93812278091568901</v>
      </c>
      <c r="T1000">
        <v>0.90429150994405927</v>
      </c>
      <c r="U1000">
        <v>0.93812278091568901</v>
      </c>
      <c r="V1000">
        <v>406.790663</v>
      </c>
      <c r="W1000">
        <v>255.106009</v>
      </c>
      <c r="X1000">
        <v>262.000766</v>
      </c>
      <c r="Y1000">
        <v>74463.375599999999</v>
      </c>
      <c r="Z1000" s="226">
        <v>6.3917669802999999</v>
      </c>
      <c r="AA1000" s="226">
        <v>6.1621396891</v>
      </c>
      <c r="AB1000" s="226" t="s">
        <v>444</v>
      </c>
      <c r="AC1000" s="226" t="s">
        <v>445</v>
      </c>
      <c r="AD1000" s="226">
        <v>6.6681464303000002</v>
      </c>
    </row>
    <row r="1001" spans="1:30" x14ac:dyDescent="0.25">
      <c r="A1001">
        <v>147915</v>
      </c>
      <c r="B1001">
        <v>20022000</v>
      </c>
      <c r="C1001">
        <v>9214476</v>
      </c>
      <c r="D1001">
        <v>271178</v>
      </c>
      <c r="E1001" t="s">
        <v>497</v>
      </c>
      <c r="F1001">
        <v>34203085</v>
      </c>
      <c r="G1001">
        <v>1.83</v>
      </c>
      <c r="H1001">
        <v>62.057206825700305</v>
      </c>
      <c r="I1001">
        <v>-30.243282770782951</v>
      </c>
      <c r="J1001">
        <v>9.767609197799942</v>
      </c>
      <c r="K1001">
        <v>-59.645026724510586</v>
      </c>
      <c r="L1001">
        <v>57.79673052866837</v>
      </c>
      <c r="M1001">
        <v>29.722499847412109</v>
      </c>
      <c r="N1001">
        <v>0.99273125012715657</v>
      </c>
      <c r="O1001">
        <v>0.9329846751933194</v>
      </c>
      <c r="P1001">
        <v>0.92620304295414313</v>
      </c>
      <c r="Q1001">
        <v>0.99333697928322695</v>
      </c>
      <c r="R1001">
        <v>0.96533690096206171</v>
      </c>
      <c r="S1001">
        <v>0.95890484119228603</v>
      </c>
      <c r="T1001">
        <v>0.92620304295414313</v>
      </c>
      <c r="U1001">
        <v>0.95890484119228603</v>
      </c>
      <c r="V1001">
        <v>406.790663</v>
      </c>
      <c r="W1001">
        <v>255.106009</v>
      </c>
      <c r="X1001">
        <v>262.000766</v>
      </c>
      <c r="Y1001">
        <v>74463.375599999999</v>
      </c>
      <c r="Z1001" s="226">
        <v>3.0881198581999998</v>
      </c>
      <c r="AA1001" s="226">
        <v>2.8074540234000001</v>
      </c>
      <c r="AB1001" s="226" t="s">
        <v>444</v>
      </c>
      <c r="AC1001" s="226" t="s">
        <v>445</v>
      </c>
      <c r="AD1001" s="226">
        <v>3.0685019364000001</v>
      </c>
    </row>
    <row r="1002" spans="1:30" x14ac:dyDescent="0.25">
      <c r="A1002">
        <v>150013</v>
      </c>
      <c r="B1002">
        <v>20024000</v>
      </c>
      <c r="C1002">
        <v>9214476</v>
      </c>
      <c r="D1002">
        <v>271187</v>
      </c>
      <c r="E1002" t="s">
        <v>497</v>
      </c>
      <c r="F1002">
        <v>34203085</v>
      </c>
      <c r="G1002">
        <v>1.83</v>
      </c>
      <c r="H1002">
        <v>62.870376309900017</v>
      </c>
      <c r="I1002">
        <v>-35.995369200638123</v>
      </c>
      <c r="J1002">
        <v>3.5604418996168326</v>
      </c>
      <c r="K1002">
        <v>-58.847193716263249</v>
      </c>
      <c r="L1002">
        <v>61.170122517816417</v>
      </c>
      <c r="M1002">
        <v>29.722499847412109</v>
      </c>
      <c r="N1002">
        <v>0.99273125012715657</v>
      </c>
      <c r="O1002">
        <v>0.9329846751933194</v>
      </c>
      <c r="P1002">
        <v>0.92620304295414313</v>
      </c>
      <c r="Q1002">
        <v>0.99333697928322695</v>
      </c>
      <c r="R1002">
        <v>0.96533690096206171</v>
      </c>
      <c r="S1002">
        <v>0.95890484119228603</v>
      </c>
      <c r="T1002">
        <v>0.92620304295414313</v>
      </c>
      <c r="U1002">
        <v>0.95890484119228603</v>
      </c>
      <c r="V1002">
        <v>406.790663</v>
      </c>
      <c r="W1002">
        <v>255.106009</v>
      </c>
      <c r="X1002">
        <v>262.000766</v>
      </c>
      <c r="Y1002">
        <v>74463.375599999999</v>
      </c>
      <c r="Z1002" s="226">
        <v>2.8626694224000002</v>
      </c>
      <c r="AA1002" s="226">
        <v>2.7582081686</v>
      </c>
      <c r="AB1002" s="226" t="s">
        <v>444</v>
      </c>
      <c r="AC1002" s="226" t="s">
        <v>445</v>
      </c>
      <c r="AD1002" s="226">
        <v>3.1236614935000002</v>
      </c>
    </row>
    <row r="1003" spans="1:30" x14ac:dyDescent="0.25">
      <c r="A1003">
        <v>152111</v>
      </c>
      <c r="B1003">
        <v>20026000</v>
      </c>
      <c r="C1003">
        <v>9214476</v>
      </c>
      <c r="D1003">
        <v>271198</v>
      </c>
      <c r="E1003" t="s">
        <v>497</v>
      </c>
      <c r="F1003">
        <v>34203085</v>
      </c>
      <c r="G1003">
        <v>1.83</v>
      </c>
      <c r="H1003">
        <v>65.799423629475257</v>
      </c>
      <c r="I1003">
        <v>-22.246627168686807</v>
      </c>
      <c r="J1003">
        <v>20.599225484113227</v>
      </c>
      <c r="K1003">
        <v>-62.784893886181926</v>
      </c>
      <c r="L1003">
        <v>58.296991867764604</v>
      </c>
      <c r="M1003">
        <v>29.722499847412109</v>
      </c>
      <c r="N1003">
        <v>0.99273125012715657</v>
      </c>
      <c r="O1003">
        <v>0.9329846751933194</v>
      </c>
      <c r="P1003">
        <v>0.92620304295414313</v>
      </c>
      <c r="Q1003">
        <v>0.99333697928322695</v>
      </c>
      <c r="R1003">
        <v>0.96533690096206171</v>
      </c>
      <c r="S1003">
        <v>0.95890484119228603</v>
      </c>
      <c r="T1003">
        <v>0.92620304295414313</v>
      </c>
      <c r="U1003">
        <v>0.95890484119228603</v>
      </c>
      <c r="V1003">
        <v>406.790663</v>
      </c>
      <c r="W1003">
        <v>255.106009</v>
      </c>
      <c r="X1003">
        <v>262.000766</v>
      </c>
      <c r="Y1003">
        <v>74463.375599999999</v>
      </c>
      <c r="Z1003" s="226">
        <v>3.0530386601999999</v>
      </c>
      <c r="AA1003" s="226">
        <v>2.5909123328999999</v>
      </c>
      <c r="AB1003" s="226" t="s">
        <v>444</v>
      </c>
      <c r="AC1003" s="226" t="s">
        <v>445</v>
      </c>
      <c r="AD1003" s="226">
        <v>2.8650365032999998</v>
      </c>
    </row>
    <row r="1004" spans="1:30" x14ac:dyDescent="0.25">
      <c r="A1004">
        <v>154265</v>
      </c>
      <c r="B1004">
        <v>20028000</v>
      </c>
      <c r="C1004">
        <v>9214476</v>
      </c>
      <c r="D1004">
        <v>271207</v>
      </c>
      <c r="E1004" t="s">
        <v>497</v>
      </c>
      <c r="F1004">
        <v>34203085</v>
      </c>
      <c r="G1004">
        <v>1.83</v>
      </c>
      <c r="H1004">
        <v>63.434845704602623</v>
      </c>
      <c r="I1004">
        <v>-21.858028210641219</v>
      </c>
      <c r="J1004">
        <v>18.618111392062513</v>
      </c>
      <c r="K1004">
        <v>-60.014886644245735</v>
      </c>
      <c r="L1004">
        <v>56.477966609775862</v>
      </c>
      <c r="M1004">
        <v>29.722499847412109</v>
      </c>
      <c r="N1004">
        <v>0.99273125012715657</v>
      </c>
      <c r="O1004">
        <v>0.9329846751933194</v>
      </c>
      <c r="P1004">
        <v>0.92620304295414313</v>
      </c>
      <c r="Q1004">
        <v>0.99333697928322695</v>
      </c>
      <c r="R1004">
        <v>0.96533690096206171</v>
      </c>
      <c r="S1004">
        <v>0.95890484119228603</v>
      </c>
      <c r="T1004">
        <v>0.92620304295414313</v>
      </c>
      <c r="U1004">
        <v>0.95890484119228603</v>
      </c>
      <c r="V1004">
        <v>406.790663</v>
      </c>
      <c r="W1004">
        <v>255.106009</v>
      </c>
      <c r="X1004">
        <v>262.000766</v>
      </c>
      <c r="Y1004">
        <v>74463.375599999999</v>
      </c>
      <c r="Z1004" s="226">
        <v>3.1835777029000001</v>
      </c>
      <c r="AA1004" s="226">
        <v>2.7247660838000001</v>
      </c>
      <c r="AB1004" s="226" t="s">
        <v>444</v>
      </c>
      <c r="AC1004" s="226" t="s">
        <v>445</v>
      </c>
      <c r="AD1004" s="226">
        <v>3.0434285606999998</v>
      </c>
    </row>
    <row r="1005" spans="1:30" x14ac:dyDescent="0.25">
      <c r="A1005">
        <v>157391</v>
      </c>
      <c r="B1005">
        <v>20030000</v>
      </c>
      <c r="C1005">
        <v>9214476</v>
      </c>
      <c r="D1005">
        <v>271217</v>
      </c>
      <c r="E1005" t="s">
        <v>497</v>
      </c>
      <c r="F1005">
        <v>34203085</v>
      </c>
      <c r="G1005">
        <v>1.83</v>
      </c>
      <c r="H1005">
        <v>63.670059330409316</v>
      </c>
      <c r="I1005">
        <v>-28.342627231145507</v>
      </c>
      <c r="J1005">
        <v>12.57856985243504</v>
      </c>
      <c r="K1005">
        <v>-60.418518503387176</v>
      </c>
      <c r="L1005">
        <v>58.406795527910376</v>
      </c>
      <c r="M1005">
        <v>29.722499847412109</v>
      </c>
      <c r="N1005">
        <v>0.99273125012715657</v>
      </c>
      <c r="O1005">
        <v>0.9329846751933194</v>
      </c>
      <c r="P1005">
        <v>0.92620304295414313</v>
      </c>
      <c r="Q1005">
        <v>0.99333697928322695</v>
      </c>
      <c r="R1005">
        <v>0.96533690096206171</v>
      </c>
      <c r="S1005">
        <v>0.95890484119228603</v>
      </c>
      <c r="T1005">
        <v>0.92620304295414313</v>
      </c>
      <c r="U1005">
        <v>0.95890484119228603</v>
      </c>
      <c r="V1005">
        <v>406.790663</v>
      </c>
      <c r="W1005">
        <v>255.106009</v>
      </c>
      <c r="X1005">
        <v>262.000766</v>
      </c>
      <c r="Y1005">
        <v>74463.375599999999</v>
      </c>
      <c r="Z1005" s="226">
        <v>3.0454190249000002</v>
      </c>
      <c r="AA1005" s="226">
        <v>2.7110058369000001</v>
      </c>
      <c r="AB1005" s="226" t="s">
        <v>444</v>
      </c>
      <c r="AC1005" s="226" t="s">
        <v>445</v>
      </c>
      <c r="AD1005" s="226">
        <v>3.0164160383</v>
      </c>
    </row>
    <row r="1006" spans="1:30" x14ac:dyDescent="0.25">
      <c r="A1006">
        <v>157392</v>
      </c>
      <c r="B1006">
        <v>20030000</v>
      </c>
      <c r="C1006">
        <v>9214475</v>
      </c>
      <c r="D1006">
        <v>271216</v>
      </c>
      <c r="E1006" t="s">
        <v>501</v>
      </c>
      <c r="F1006">
        <v>34203085</v>
      </c>
      <c r="G1006">
        <v>1.83</v>
      </c>
      <c r="H1006">
        <v>56.856425156645926</v>
      </c>
      <c r="I1006">
        <v>-11.418722503763796</v>
      </c>
      <c r="J1006">
        <v>25.002541058382665</v>
      </c>
      <c r="K1006">
        <v>-54.253016341437913</v>
      </c>
      <c r="L1006">
        <v>49.544277662828684</v>
      </c>
      <c r="M1006">
        <v>10.050000190734863</v>
      </c>
      <c r="N1006">
        <v>1</v>
      </c>
      <c r="O1006">
        <v>0.9329846751933194</v>
      </c>
      <c r="P1006">
        <v>0.9329846751933194</v>
      </c>
      <c r="Q1006">
        <v>1</v>
      </c>
      <c r="R1006">
        <v>0.96533690096206171</v>
      </c>
      <c r="S1006">
        <v>0.96533690096206171</v>
      </c>
      <c r="T1006">
        <v>0.9329846751933194</v>
      </c>
      <c r="U1006">
        <v>0.96533690096206171</v>
      </c>
      <c r="V1006">
        <v>406.790663</v>
      </c>
      <c r="W1006">
        <v>255.106009</v>
      </c>
      <c r="X1006">
        <v>262.000766</v>
      </c>
      <c r="Y1006">
        <v>74463.375599999999</v>
      </c>
      <c r="Z1006" s="226">
        <v>3.8039856098999998</v>
      </c>
      <c r="AA1006" s="226">
        <v>3.1861583153000002</v>
      </c>
      <c r="AB1006" s="226" t="s">
        <v>444</v>
      </c>
      <c r="AC1006" s="226" t="s">
        <v>445</v>
      </c>
      <c r="AD1006" s="226">
        <v>3.5056056981000001</v>
      </c>
    </row>
    <row r="1007" spans="1:30" x14ac:dyDescent="0.25">
      <c r="A1007">
        <v>161587</v>
      </c>
      <c r="B1007">
        <v>20031000</v>
      </c>
      <c r="C1007">
        <v>9214476</v>
      </c>
      <c r="D1007">
        <v>271227</v>
      </c>
      <c r="E1007" t="s">
        <v>497</v>
      </c>
      <c r="F1007">
        <v>34203085</v>
      </c>
      <c r="G1007">
        <v>1.83</v>
      </c>
      <c r="H1007">
        <v>57.675459122243872</v>
      </c>
      <c r="I1007">
        <v>-34.407339930371414</v>
      </c>
      <c r="J1007">
        <v>1.8610154407052661</v>
      </c>
      <c r="K1007">
        <v>-53.972132940261844</v>
      </c>
      <c r="L1007">
        <v>56.769892785419245</v>
      </c>
      <c r="M1007">
        <v>29.722499847412109</v>
      </c>
      <c r="N1007">
        <v>0.99273125012715657</v>
      </c>
      <c r="O1007">
        <v>0.9329846751933194</v>
      </c>
      <c r="P1007">
        <v>0.92620304295414313</v>
      </c>
      <c r="Q1007">
        <v>0.99333697928322695</v>
      </c>
      <c r="R1007">
        <v>0.96533690096206171</v>
      </c>
      <c r="S1007">
        <v>0.95890484119228603</v>
      </c>
      <c r="T1007">
        <v>0.92620304295414313</v>
      </c>
      <c r="U1007">
        <v>0.95890484119228603</v>
      </c>
      <c r="V1007">
        <v>406.790663</v>
      </c>
      <c r="W1007">
        <v>255.106009</v>
      </c>
      <c r="X1007">
        <v>262.000766</v>
      </c>
      <c r="Y1007">
        <v>74463.375599999999</v>
      </c>
      <c r="Z1007" s="226">
        <v>3.1620646124</v>
      </c>
      <c r="AA1007" s="226">
        <v>3.0967157506</v>
      </c>
      <c r="AB1007" s="226" t="s">
        <v>444</v>
      </c>
      <c r="AC1007" s="226" t="s">
        <v>445</v>
      </c>
      <c r="AD1007" s="226">
        <v>3.4961333470999998</v>
      </c>
    </row>
    <row r="1008" spans="1:30" x14ac:dyDescent="0.25">
      <c r="A1008">
        <v>161588</v>
      </c>
      <c r="B1008">
        <v>20031000</v>
      </c>
      <c r="C1008">
        <v>9214475</v>
      </c>
      <c r="D1008">
        <v>271226</v>
      </c>
      <c r="E1008" t="s">
        <v>501</v>
      </c>
      <c r="F1008">
        <v>34203085</v>
      </c>
      <c r="G1008">
        <v>1.83</v>
      </c>
      <c r="H1008">
        <v>50.856170467247082</v>
      </c>
      <c r="I1008">
        <v>-17.540768510922028</v>
      </c>
      <c r="J1008">
        <v>14.290644545155015</v>
      </c>
      <c r="K1008">
        <v>-47.749300887648985</v>
      </c>
      <c r="L1008">
        <v>45.434741448412424</v>
      </c>
      <c r="M1008">
        <v>10.050000190734863</v>
      </c>
      <c r="N1008">
        <v>1</v>
      </c>
      <c r="O1008">
        <v>0.9329846751933194</v>
      </c>
      <c r="P1008">
        <v>0.9329846751933194</v>
      </c>
      <c r="Q1008">
        <v>1</v>
      </c>
      <c r="R1008">
        <v>0.96533690096206171</v>
      </c>
      <c r="S1008">
        <v>0.96533690096206171</v>
      </c>
      <c r="T1008">
        <v>0.9329846751933194</v>
      </c>
      <c r="U1008">
        <v>0.96533690096206171</v>
      </c>
      <c r="V1008">
        <v>406.790663</v>
      </c>
      <c r="W1008">
        <v>255.106009</v>
      </c>
      <c r="X1008">
        <v>262.000766</v>
      </c>
      <c r="Y1008">
        <v>74463.375599999999</v>
      </c>
      <c r="Z1008" s="226">
        <v>4.2385022861000001</v>
      </c>
      <c r="AA1008" s="226">
        <v>3.6800613329999998</v>
      </c>
      <c r="AB1008" s="226" t="s">
        <v>444</v>
      </c>
      <c r="AC1008" s="226" t="s">
        <v>445</v>
      </c>
      <c r="AD1008" s="226">
        <v>4.1192937911999996</v>
      </c>
    </row>
    <row r="1009" spans="1:30" x14ac:dyDescent="0.25">
      <c r="A1009">
        <v>164699</v>
      </c>
      <c r="B1009">
        <v>20032000</v>
      </c>
      <c r="C1009">
        <v>9214487</v>
      </c>
      <c r="D1009">
        <v>271237</v>
      </c>
      <c r="E1009" t="s">
        <v>499</v>
      </c>
      <c r="F1009">
        <v>34203085</v>
      </c>
      <c r="G1009">
        <v>1.83</v>
      </c>
      <c r="H1009">
        <v>32.486445290794585</v>
      </c>
      <c r="I1009">
        <v>-26.314073238566962</v>
      </c>
      <c r="J1009">
        <v>-3.2069417098213839</v>
      </c>
      <c r="K1009">
        <v>-29.527585250249317</v>
      </c>
      <c r="L1009">
        <v>34.210343647575947</v>
      </c>
      <c r="M1009">
        <v>57.904998779296875</v>
      </c>
      <c r="N1009">
        <v>0.96924583435058598</v>
      </c>
      <c r="O1009">
        <v>0.9329846751933194</v>
      </c>
      <c r="P1009">
        <v>0.90429150994405927</v>
      </c>
      <c r="Q1009">
        <v>0.97180868148803712</v>
      </c>
      <c r="R1009">
        <v>0.96533690096206171</v>
      </c>
      <c r="S1009">
        <v>0.93812278091568901</v>
      </c>
      <c r="T1009">
        <v>0.90429150994405927</v>
      </c>
      <c r="U1009">
        <v>0.93812278091568901</v>
      </c>
      <c r="V1009">
        <v>406.790663</v>
      </c>
      <c r="W1009">
        <v>255.106009</v>
      </c>
      <c r="X1009">
        <v>262.000766</v>
      </c>
      <c r="Y1009">
        <v>74463.375599999999</v>
      </c>
      <c r="Z1009" s="226">
        <v>5.7432879497</v>
      </c>
      <c r="AA1009" s="226">
        <v>6.1011215912000001</v>
      </c>
      <c r="AB1009" s="226" t="s">
        <v>444</v>
      </c>
      <c r="AC1009" s="226">
        <v>72.878819676000006</v>
      </c>
      <c r="AD1009" s="226">
        <v>7.0238551945000003</v>
      </c>
    </row>
    <row r="1010" spans="1:30" x14ac:dyDescent="0.25">
      <c r="A1010">
        <v>166797</v>
      </c>
      <c r="B1010">
        <v>20033000</v>
      </c>
      <c r="C1010">
        <v>9214519</v>
      </c>
      <c r="D1010">
        <v>271245</v>
      </c>
      <c r="E1010" t="s">
        <v>503</v>
      </c>
      <c r="F1010">
        <v>34203085</v>
      </c>
      <c r="G1010">
        <v>1.83</v>
      </c>
      <c r="H1010">
        <v>55.203074900145168</v>
      </c>
      <c r="I1010">
        <v>-34.525867093170234</v>
      </c>
      <c r="J1010">
        <v>2.6950978019251308</v>
      </c>
      <c r="K1010">
        <v>-51.677579616657006</v>
      </c>
      <c r="L1010">
        <v>53.906728238089954</v>
      </c>
      <c r="M1010">
        <v>28.762500762939453</v>
      </c>
      <c r="N1010">
        <v>0.99353124936421722</v>
      </c>
      <c r="O1010">
        <v>0.9329846751933194</v>
      </c>
      <c r="P1010">
        <v>0.92694942998248697</v>
      </c>
      <c r="Q1010">
        <v>0.99407031191719908</v>
      </c>
      <c r="R1010">
        <v>0.96533690096206171</v>
      </c>
      <c r="S1010">
        <v>0.95961275424453896</v>
      </c>
      <c r="T1010">
        <v>0.92694942998248697</v>
      </c>
      <c r="U1010">
        <v>0.95961275424453896</v>
      </c>
      <c r="V1010">
        <v>406.790663</v>
      </c>
      <c r="W1010">
        <v>255.106009</v>
      </c>
      <c r="X1010">
        <v>262.000766</v>
      </c>
      <c r="Y1010">
        <v>74463.375599999999</v>
      </c>
      <c r="Z1010" s="226">
        <v>3.3866577950000001</v>
      </c>
      <c r="AA1010" s="226">
        <v>3.2836448885</v>
      </c>
      <c r="AB1010" s="226" t="s">
        <v>444</v>
      </c>
      <c r="AC1010" s="226" t="s">
        <v>445</v>
      </c>
      <c r="AD1010" s="226">
        <v>3.6995517689000001</v>
      </c>
    </row>
    <row r="1011" spans="1:30" x14ac:dyDescent="0.25">
      <c r="A1011">
        <v>168895</v>
      </c>
      <c r="B1011">
        <v>20034000</v>
      </c>
      <c r="C1011">
        <v>9214519</v>
      </c>
      <c r="D1011">
        <v>271252</v>
      </c>
      <c r="E1011" t="s">
        <v>503</v>
      </c>
      <c r="F1011">
        <v>34203085</v>
      </c>
      <c r="G1011">
        <v>1.83</v>
      </c>
      <c r="H1011">
        <v>50.862349846295068</v>
      </c>
      <c r="I1011">
        <v>-24.448021394145535</v>
      </c>
      <c r="J1011">
        <v>8.8095508050311651</v>
      </c>
      <c r="K1011">
        <v>-47.696301882373739</v>
      </c>
      <c r="L1011">
        <v>47.079853510360174</v>
      </c>
      <c r="M1011">
        <v>28.762500762939453</v>
      </c>
      <c r="N1011">
        <v>0.99353124936421722</v>
      </c>
      <c r="O1011">
        <v>0.9329846751933194</v>
      </c>
      <c r="P1011">
        <v>0.92694942998248697</v>
      </c>
      <c r="Q1011">
        <v>0.99407031191719908</v>
      </c>
      <c r="R1011">
        <v>0.96533690096206171</v>
      </c>
      <c r="S1011">
        <v>0.95961275424453896</v>
      </c>
      <c r="T1011">
        <v>0.92694942998248697</v>
      </c>
      <c r="U1011">
        <v>0.95961275424453896</v>
      </c>
      <c r="V1011">
        <v>406.790663</v>
      </c>
      <c r="W1011">
        <v>255.106009</v>
      </c>
      <c r="X1011">
        <v>262.000766</v>
      </c>
      <c r="Y1011">
        <v>74463.375599999999</v>
      </c>
      <c r="Z1011" s="226">
        <v>4.0227507521000003</v>
      </c>
      <c r="AA1011" s="226">
        <v>3.6492222703000001</v>
      </c>
      <c r="AB1011" s="226" t="s">
        <v>444</v>
      </c>
      <c r="AC1011" s="226" t="s">
        <v>445</v>
      </c>
      <c r="AD1011" s="226">
        <v>4.0918299975999997</v>
      </c>
    </row>
    <row r="1012" spans="1:30" x14ac:dyDescent="0.25">
      <c r="A1012">
        <v>170993</v>
      </c>
      <c r="B1012">
        <v>20035000</v>
      </c>
      <c r="C1012">
        <v>9214519</v>
      </c>
      <c r="D1012">
        <v>271259</v>
      </c>
      <c r="E1012" t="s">
        <v>503</v>
      </c>
      <c r="F1012">
        <v>34203085</v>
      </c>
      <c r="G1012">
        <v>1.83</v>
      </c>
      <c r="H1012">
        <v>52.943091826496449</v>
      </c>
      <c r="I1012">
        <v>-29.91433531810047</v>
      </c>
      <c r="J1012">
        <v>5.3246702590290766</v>
      </c>
      <c r="K1012">
        <v>-49.587244448741892</v>
      </c>
      <c r="L1012">
        <v>50.491956151776961</v>
      </c>
      <c r="M1012">
        <v>28.762500762939453</v>
      </c>
      <c r="N1012">
        <v>0.99353124936421722</v>
      </c>
      <c r="O1012">
        <v>0.9329846751933194</v>
      </c>
      <c r="P1012">
        <v>0.92694942998248697</v>
      </c>
      <c r="Q1012">
        <v>0.99407031191719908</v>
      </c>
      <c r="R1012">
        <v>0.96533690096206171</v>
      </c>
      <c r="S1012">
        <v>0.95961275424453896</v>
      </c>
      <c r="T1012">
        <v>0.92694942998248697</v>
      </c>
      <c r="U1012">
        <v>0.95961275424453896</v>
      </c>
      <c r="V1012">
        <v>406.790663</v>
      </c>
      <c r="W1012">
        <v>255.106009</v>
      </c>
      <c r="X1012">
        <v>262.000766</v>
      </c>
      <c r="Y1012">
        <v>74463.375599999999</v>
      </c>
      <c r="Z1012" s="226">
        <v>3.6833275565000001</v>
      </c>
      <c r="AA1012" s="226">
        <v>3.4665009440999999</v>
      </c>
      <c r="AB1012" s="226" t="s">
        <v>444</v>
      </c>
      <c r="AC1012" s="226" t="s">
        <v>445</v>
      </c>
      <c r="AD1012" s="226">
        <v>3.8976599405000001</v>
      </c>
    </row>
    <row r="1013" spans="1:30" x14ac:dyDescent="0.25">
      <c r="A1013">
        <v>173091</v>
      </c>
      <c r="B1013">
        <v>20036000</v>
      </c>
      <c r="C1013">
        <v>9214519</v>
      </c>
      <c r="D1013">
        <v>271266</v>
      </c>
      <c r="E1013" t="s">
        <v>503</v>
      </c>
      <c r="F1013">
        <v>34203085</v>
      </c>
      <c r="G1013">
        <v>1.83</v>
      </c>
      <c r="H1013">
        <v>54.037593561923217</v>
      </c>
      <c r="I1013">
        <v>-30.737326578687011</v>
      </c>
      <c r="J1013">
        <v>5.2817380262429872</v>
      </c>
      <c r="K1013">
        <v>-50.64206212701297</v>
      </c>
      <c r="L1013">
        <v>51.600101011324803</v>
      </c>
      <c r="M1013">
        <v>28.762500762939453</v>
      </c>
      <c r="N1013">
        <v>0.99353124936421722</v>
      </c>
      <c r="O1013">
        <v>0.9329846751933194</v>
      </c>
      <c r="P1013">
        <v>0.92694942998248697</v>
      </c>
      <c r="Q1013">
        <v>0.99407031191719908</v>
      </c>
      <c r="R1013">
        <v>0.96533690096206171</v>
      </c>
      <c r="S1013">
        <v>0.95961275424453896</v>
      </c>
      <c r="T1013">
        <v>0.92694942998248697</v>
      </c>
      <c r="U1013">
        <v>0.95961275424453896</v>
      </c>
      <c r="V1013">
        <v>406.790663</v>
      </c>
      <c r="W1013">
        <v>255.106009</v>
      </c>
      <c r="X1013">
        <v>262.000766</v>
      </c>
      <c r="Y1013">
        <v>74463.375599999999</v>
      </c>
      <c r="Z1013" s="226">
        <v>3.5827501302</v>
      </c>
      <c r="AA1013" s="226">
        <v>3.3760344242000002</v>
      </c>
      <c r="AB1013" s="226" t="s">
        <v>444</v>
      </c>
      <c r="AC1013" s="226" t="s">
        <v>445</v>
      </c>
      <c r="AD1013" s="226">
        <v>3.7956471457999998</v>
      </c>
    </row>
    <row r="1014" spans="1:30" x14ac:dyDescent="0.25">
      <c r="A1014">
        <v>175189</v>
      </c>
      <c r="B1014">
        <v>20091000</v>
      </c>
      <c r="C1014">
        <v>9214519</v>
      </c>
      <c r="D1014">
        <v>271316</v>
      </c>
      <c r="E1014" t="s">
        <v>503</v>
      </c>
      <c r="F1014">
        <v>34203085</v>
      </c>
      <c r="G1014">
        <v>1.83</v>
      </c>
      <c r="H1014">
        <v>48.805828632639589</v>
      </c>
      <c r="I1014">
        <v>-27.718204994295355</v>
      </c>
      <c r="J1014">
        <v>4.5000171636326716</v>
      </c>
      <c r="K1014">
        <v>-46.171581565253774</v>
      </c>
      <c r="L1014">
        <v>46.718655903038751</v>
      </c>
      <c r="M1014">
        <v>28.762500762939453</v>
      </c>
      <c r="N1014">
        <v>0.99353124936421722</v>
      </c>
      <c r="O1014">
        <v>0.9329846751933194</v>
      </c>
      <c r="P1014">
        <v>0.92694942998248697</v>
      </c>
      <c r="Q1014">
        <v>0.99407031191719908</v>
      </c>
      <c r="R1014">
        <v>0.96533690096206171</v>
      </c>
      <c r="S1014">
        <v>0.95961275424453896</v>
      </c>
      <c r="T1014">
        <v>0.92694942998248697</v>
      </c>
      <c r="U1014">
        <v>0.95961275424453896</v>
      </c>
      <c r="V1014">
        <v>406.790663</v>
      </c>
      <c r="W1014">
        <v>255.106009</v>
      </c>
      <c r="X1014">
        <v>262.000766</v>
      </c>
      <c r="Y1014">
        <v>74463.375599999999</v>
      </c>
      <c r="Z1014" s="226">
        <v>4.0615833237999999</v>
      </c>
      <c r="AA1014" s="226">
        <v>3.8451255978000001</v>
      </c>
      <c r="AB1014" s="226" t="s">
        <v>444</v>
      </c>
      <c r="AC1014" s="226" t="s">
        <v>445</v>
      </c>
      <c r="AD1014" s="226">
        <v>4.2599770782000004</v>
      </c>
    </row>
    <row r="1015" spans="1:30" x14ac:dyDescent="0.25">
      <c r="A1015">
        <v>178371</v>
      </c>
      <c r="B1015">
        <v>20092000</v>
      </c>
      <c r="C1015">
        <v>9214475</v>
      </c>
      <c r="D1015">
        <v>271323</v>
      </c>
      <c r="E1015" t="s">
        <v>501</v>
      </c>
      <c r="F1015">
        <v>34203085</v>
      </c>
      <c r="G1015">
        <v>1.83</v>
      </c>
      <c r="H1015">
        <v>51.976094668505837</v>
      </c>
      <c r="I1015">
        <v>-13.882176609295502</v>
      </c>
      <c r="J1015">
        <v>18.358114081555104</v>
      </c>
      <c r="K1015">
        <v>-48.659424250009607</v>
      </c>
      <c r="L1015">
        <v>45.661851836980773</v>
      </c>
      <c r="M1015">
        <v>10.050000190734863</v>
      </c>
      <c r="N1015">
        <v>1</v>
      </c>
      <c r="O1015">
        <v>0.9329846751933194</v>
      </c>
      <c r="P1015">
        <v>0.9329846751933194</v>
      </c>
      <c r="Q1015">
        <v>1</v>
      </c>
      <c r="R1015">
        <v>0.96533690096206171</v>
      </c>
      <c r="S1015">
        <v>0.96533690096206171</v>
      </c>
      <c r="T1015">
        <v>0.9329846751933194</v>
      </c>
      <c r="U1015">
        <v>0.96533690096206171</v>
      </c>
      <c r="V1015">
        <v>406.790663</v>
      </c>
      <c r="W1015">
        <v>255.106009</v>
      </c>
      <c r="X1015">
        <v>262.000766</v>
      </c>
      <c r="Y1015">
        <v>74463.375599999999</v>
      </c>
      <c r="Z1015" s="226">
        <v>4.2124473137000003</v>
      </c>
      <c r="AA1015" s="226">
        <v>3.5792204756000001</v>
      </c>
      <c r="AB1015" s="226" t="s">
        <v>444</v>
      </c>
      <c r="AC1015" s="226" t="s">
        <v>445</v>
      </c>
      <c r="AD1015" s="226">
        <v>4.023542784</v>
      </c>
    </row>
    <row r="1016" spans="1:30" x14ac:dyDescent="0.25">
      <c r="A1016">
        <v>178372</v>
      </c>
      <c r="B1016">
        <v>20092000</v>
      </c>
      <c r="C1016">
        <v>9214476</v>
      </c>
      <c r="D1016">
        <v>271324</v>
      </c>
      <c r="E1016" t="s">
        <v>497</v>
      </c>
      <c r="F1016">
        <v>34203085</v>
      </c>
      <c r="G1016">
        <v>1.83</v>
      </c>
      <c r="H1016">
        <v>58.798945906529191</v>
      </c>
      <c r="I1016">
        <v>-30.787608947809886</v>
      </c>
      <c r="J1016">
        <v>5.9249229152122753</v>
      </c>
      <c r="K1016">
        <v>-54.843394862423978</v>
      </c>
      <c r="L1016">
        <v>56.074721461802234</v>
      </c>
      <c r="M1016">
        <v>29.722499847412109</v>
      </c>
      <c r="N1016">
        <v>0.99273125012715657</v>
      </c>
      <c r="O1016">
        <v>0.9329846751933194</v>
      </c>
      <c r="P1016">
        <v>0.92620304295414313</v>
      </c>
      <c r="Q1016">
        <v>0.99333697928322695</v>
      </c>
      <c r="R1016">
        <v>0.96533690096206171</v>
      </c>
      <c r="S1016">
        <v>0.95890484119228603</v>
      </c>
      <c r="T1016">
        <v>0.92620304295414313</v>
      </c>
      <c r="U1016">
        <v>0.95890484119228603</v>
      </c>
      <c r="V1016">
        <v>406.790663</v>
      </c>
      <c r="W1016">
        <v>255.106009</v>
      </c>
      <c r="X1016">
        <v>262.000766</v>
      </c>
      <c r="Y1016">
        <v>74463.375599999999</v>
      </c>
      <c r="Z1016" s="226">
        <v>3.2136626923999998</v>
      </c>
      <c r="AA1016" s="226">
        <v>3.0184387351000002</v>
      </c>
      <c r="AB1016" s="226" t="s">
        <v>444</v>
      </c>
      <c r="AC1016" s="226" t="s">
        <v>445</v>
      </c>
      <c r="AD1016" s="226">
        <v>3.4247061534999998</v>
      </c>
    </row>
    <row r="1017" spans="1:30" x14ac:dyDescent="0.25">
      <c r="A1017">
        <v>183651</v>
      </c>
      <c r="B1017">
        <v>21001000</v>
      </c>
      <c r="C1017">
        <v>9214519</v>
      </c>
      <c r="D1017">
        <v>271343</v>
      </c>
      <c r="E1017" t="s">
        <v>503</v>
      </c>
      <c r="F1017">
        <v>34203085</v>
      </c>
      <c r="G1017">
        <v>1.83</v>
      </c>
      <c r="H1017">
        <v>52.546902345772622</v>
      </c>
      <c r="I1017">
        <v>-32.194341251952324</v>
      </c>
      <c r="J1017">
        <v>2.2168527091901611</v>
      </c>
      <c r="K1017">
        <v>-49.572075557472814</v>
      </c>
      <c r="L1017">
        <v>51.474300838978465</v>
      </c>
      <c r="M1017">
        <v>28.762500762939453</v>
      </c>
      <c r="N1017">
        <v>0.99353124936421722</v>
      </c>
      <c r="O1017">
        <v>0.9329846751933194</v>
      </c>
      <c r="P1017">
        <v>0.92694942998248697</v>
      </c>
      <c r="Q1017">
        <v>0.99407031191719908</v>
      </c>
      <c r="R1017">
        <v>0.96533690096206171</v>
      </c>
      <c r="S1017">
        <v>0.95961275424453896</v>
      </c>
      <c r="T1017">
        <v>0.92694942998248697</v>
      </c>
      <c r="U1017">
        <v>0.95961275424453896</v>
      </c>
      <c r="V1017">
        <v>406.790663</v>
      </c>
      <c r="W1017">
        <v>255.106009</v>
      </c>
      <c r="X1017">
        <v>262.000766</v>
      </c>
      <c r="Y1017">
        <v>74463.375599999999</v>
      </c>
      <c r="Z1017" s="226">
        <v>3.5939501027</v>
      </c>
      <c r="AA1017" s="226">
        <v>3.5001771574</v>
      </c>
      <c r="AB1017" s="226" t="s">
        <v>444</v>
      </c>
      <c r="AC1017" s="226" t="s">
        <v>445</v>
      </c>
      <c r="AD1017" s="226">
        <v>3.8991586083000001</v>
      </c>
    </row>
    <row r="1018" spans="1:30" x14ac:dyDescent="0.25">
      <c r="A1018">
        <v>183652</v>
      </c>
      <c r="B1018">
        <v>21001000</v>
      </c>
      <c r="C1018">
        <v>9214476</v>
      </c>
      <c r="D1018">
        <v>271342</v>
      </c>
      <c r="E1018" t="s">
        <v>497</v>
      </c>
      <c r="F1018">
        <v>34203085</v>
      </c>
      <c r="G1018">
        <v>1.83</v>
      </c>
      <c r="H1018">
        <v>62.406998241173284</v>
      </c>
      <c r="I1018">
        <v>-32.167919548983917</v>
      </c>
      <c r="J1018">
        <v>8.1253768997354907</v>
      </c>
      <c r="K1018">
        <v>-58.617487009174098</v>
      </c>
      <c r="L1018">
        <v>58.767914199296321</v>
      </c>
      <c r="M1018">
        <v>29.722499847412109</v>
      </c>
      <c r="N1018">
        <v>0.99273125012715657</v>
      </c>
      <c r="O1018">
        <v>0.9329846751933194</v>
      </c>
      <c r="P1018">
        <v>0.92620304295414313</v>
      </c>
      <c r="Q1018">
        <v>0.99333697928322695</v>
      </c>
      <c r="R1018">
        <v>0.96533690096206171</v>
      </c>
      <c r="S1018">
        <v>0.95890484119228603</v>
      </c>
      <c r="T1018">
        <v>0.92620304295414313</v>
      </c>
      <c r="U1018">
        <v>0.95890484119228603</v>
      </c>
      <c r="V1018">
        <v>406.790663</v>
      </c>
      <c r="W1018">
        <v>255.106009</v>
      </c>
      <c r="X1018">
        <v>262.000766</v>
      </c>
      <c r="Y1018">
        <v>74463.375599999999</v>
      </c>
      <c r="Z1018" s="226">
        <v>3.0205606244999998</v>
      </c>
      <c r="AA1018" s="226">
        <v>2.7861132319999999</v>
      </c>
      <c r="AB1018" s="226" t="s">
        <v>444</v>
      </c>
      <c r="AC1018" s="226" t="s">
        <v>445</v>
      </c>
      <c r="AD1018" s="226">
        <v>3.1398210517999998</v>
      </c>
    </row>
    <row r="1019" spans="1:30" x14ac:dyDescent="0.25">
      <c r="A1019">
        <v>183653</v>
      </c>
      <c r="B1019">
        <v>21001000</v>
      </c>
      <c r="C1019">
        <v>9214475</v>
      </c>
      <c r="D1019">
        <v>271341</v>
      </c>
      <c r="E1019" t="s">
        <v>501</v>
      </c>
      <c r="F1019">
        <v>34203085</v>
      </c>
      <c r="G1019">
        <v>1.83</v>
      </c>
      <c r="H1019">
        <v>55.588293558198771</v>
      </c>
      <c r="I1019">
        <v>-15.244065940948342</v>
      </c>
      <c r="J1019">
        <v>20.554418875460978</v>
      </c>
      <c r="K1019">
        <v>-52.451933467311953</v>
      </c>
      <c r="L1019">
        <v>48.685159457587723</v>
      </c>
      <c r="M1019">
        <v>10.050000190734863</v>
      </c>
      <c r="N1019">
        <v>1</v>
      </c>
      <c r="O1019">
        <v>0.9329846751933194</v>
      </c>
      <c r="P1019">
        <v>0.9329846751933194</v>
      </c>
      <c r="Q1019">
        <v>1</v>
      </c>
      <c r="R1019">
        <v>0.96533690096206171</v>
      </c>
      <c r="S1019">
        <v>0.96533690096206171</v>
      </c>
      <c r="T1019">
        <v>0.9329846751933194</v>
      </c>
      <c r="U1019">
        <v>0.96533690096206171</v>
      </c>
      <c r="V1019">
        <v>406.790663</v>
      </c>
      <c r="W1019">
        <v>255.106009</v>
      </c>
      <c r="X1019">
        <v>262.000766</v>
      </c>
      <c r="Y1019">
        <v>74463.375599999999</v>
      </c>
      <c r="Z1019" s="226">
        <v>3.8887587018000001</v>
      </c>
      <c r="AA1019" s="226">
        <v>3.281656833</v>
      </c>
      <c r="AB1019" s="226" t="s">
        <v>444</v>
      </c>
      <c r="AC1019" s="226" t="s">
        <v>445</v>
      </c>
      <c r="AD1019" s="226">
        <v>3.6603181885999998</v>
      </c>
    </row>
    <row r="1020" spans="1:30" x14ac:dyDescent="0.25">
      <c r="A1020">
        <v>188861</v>
      </c>
      <c r="B1020">
        <v>21002000</v>
      </c>
      <c r="C1020">
        <v>9214475</v>
      </c>
      <c r="D1020">
        <v>271351</v>
      </c>
      <c r="E1020" t="s">
        <v>501</v>
      </c>
      <c r="F1020">
        <v>34203085</v>
      </c>
      <c r="G1020">
        <v>1.83</v>
      </c>
      <c r="H1020">
        <v>52.408608123943011</v>
      </c>
      <c r="I1020">
        <v>-12.171269147736925</v>
      </c>
      <c r="J1020">
        <v>21.194527003371608</v>
      </c>
      <c r="K1020">
        <v>-49.401917479943819</v>
      </c>
      <c r="L1020">
        <v>45.667433238608417</v>
      </c>
      <c r="M1020">
        <v>10.050000190734863</v>
      </c>
      <c r="N1020">
        <v>1</v>
      </c>
      <c r="O1020">
        <v>0.9329846751933194</v>
      </c>
      <c r="P1020">
        <v>0.9329846751933194</v>
      </c>
      <c r="Q1020">
        <v>1</v>
      </c>
      <c r="R1020">
        <v>0.96533690096206171</v>
      </c>
      <c r="S1020">
        <v>0.96533690096206171</v>
      </c>
      <c r="T1020">
        <v>0.9329846751933194</v>
      </c>
      <c r="U1020">
        <v>0.96533690096206171</v>
      </c>
      <c r="V1020">
        <v>406.790663</v>
      </c>
      <c r="W1020">
        <v>255.106009</v>
      </c>
      <c r="X1020">
        <v>262.000766</v>
      </c>
      <c r="Y1020">
        <v>74463.375599999999</v>
      </c>
      <c r="Z1020" s="226">
        <v>4.2118102565999997</v>
      </c>
      <c r="AA1020" s="226">
        <v>3.5414294610999999</v>
      </c>
      <c r="AB1020" s="226" t="s">
        <v>444</v>
      </c>
      <c r="AC1020" s="226" t="s">
        <v>445</v>
      </c>
      <c r="AD1020" s="226">
        <v>3.9480407246999998</v>
      </c>
    </row>
    <row r="1021" spans="1:30" x14ac:dyDescent="0.25">
      <c r="A1021">
        <v>188862</v>
      </c>
      <c r="B1021">
        <v>21002000</v>
      </c>
      <c r="C1021">
        <v>9214476</v>
      </c>
      <c r="D1021">
        <v>271352</v>
      </c>
      <c r="E1021" t="s">
        <v>497</v>
      </c>
      <c r="F1021">
        <v>34203085</v>
      </c>
      <c r="G1021">
        <v>1.83</v>
      </c>
      <c r="H1021">
        <v>59.225963383852211</v>
      </c>
      <c r="I1021">
        <v>-29.097251301967447</v>
      </c>
      <c r="J1021">
        <v>8.7668307728759451</v>
      </c>
      <c r="K1021">
        <v>-55.565339318909039</v>
      </c>
      <c r="L1021">
        <v>55.367154937657801</v>
      </c>
      <c r="M1021">
        <v>29.722499847412109</v>
      </c>
      <c r="N1021">
        <v>0.99273125012715657</v>
      </c>
      <c r="O1021">
        <v>0.9329846751933194</v>
      </c>
      <c r="P1021">
        <v>0.92620304295414313</v>
      </c>
      <c r="Q1021">
        <v>0.99333697928322695</v>
      </c>
      <c r="R1021">
        <v>0.96533690096206171</v>
      </c>
      <c r="S1021">
        <v>0.95890484119228603</v>
      </c>
      <c r="T1021">
        <v>0.92620304295414313</v>
      </c>
      <c r="U1021">
        <v>0.95890484119228603</v>
      </c>
      <c r="V1021">
        <v>406.790663</v>
      </c>
      <c r="W1021">
        <v>255.106009</v>
      </c>
      <c r="X1021">
        <v>262.000766</v>
      </c>
      <c r="Y1021">
        <v>74463.375599999999</v>
      </c>
      <c r="Z1021" s="226">
        <v>3.2675113444999999</v>
      </c>
      <c r="AA1021" s="226">
        <v>2.9894659084000001</v>
      </c>
      <c r="AB1021" s="226" t="s">
        <v>444</v>
      </c>
      <c r="AC1021" s="226" t="s">
        <v>445</v>
      </c>
      <c r="AD1021" s="226">
        <v>3.3672172203000001</v>
      </c>
    </row>
    <row r="1022" spans="1:30" x14ac:dyDescent="0.25">
      <c r="A1022">
        <v>194141</v>
      </c>
      <c r="B1022">
        <v>26001000</v>
      </c>
      <c r="C1022">
        <v>9214519</v>
      </c>
      <c r="D1022">
        <v>271371</v>
      </c>
      <c r="E1022" t="s">
        <v>503</v>
      </c>
      <c r="F1022">
        <v>34203085</v>
      </c>
      <c r="G1022">
        <v>1.83</v>
      </c>
      <c r="H1022">
        <v>52.464977860860145</v>
      </c>
      <c r="I1022">
        <v>-31.865588052970981</v>
      </c>
      <c r="J1022">
        <v>2.4927494369363412</v>
      </c>
      <c r="K1022">
        <v>-49.504024527970031</v>
      </c>
      <c r="L1022">
        <v>51.264085041554033</v>
      </c>
      <c r="M1022">
        <v>28.762500762939453</v>
      </c>
      <c r="N1022">
        <v>0.99353124936421722</v>
      </c>
      <c r="O1022">
        <v>0.9329846751933194</v>
      </c>
      <c r="P1022">
        <v>0.92694942998248697</v>
      </c>
      <c r="Q1022">
        <v>0.99407031191719908</v>
      </c>
      <c r="R1022">
        <v>0.96533690096206171</v>
      </c>
      <c r="S1022">
        <v>0.95961275424453896</v>
      </c>
      <c r="T1022">
        <v>0.92694942998248697</v>
      </c>
      <c r="U1022">
        <v>0.95961275424453896</v>
      </c>
      <c r="V1022">
        <v>406.790663</v>
      </c>
      <c r="W1022">
        <v>255.106009</v>
      </c>
      <c r="X1022">
        <v>262.000766</v>
      </c>
      <c r="Y1022">
        <v>74463.375599999999</v>
      </c>
      <c r="Z1022" s="226">
        <v>3.6127882597999998</v>
      </c>
      <c r="AA1022" s="226">
        <v>3.5072042202000002</v>
      </c>
      <c r="AB1022" s="226" t="s">
        <v>444</v>
      </c>
      <c r="AC1022" s="226" t="s">
        <v>445</v>
      </c>
      <c r="AD1022" s="226">
        <v>3.9058932685999999</v>
      </c>
    </row>
    <row r="1023" spans="1:30" x14ac:dyDescent="0.25">
      <c r="A1023">
        <v>194142</v>
      </c>
      <c r="B1023">
        <v>26001000</v>
      </c>
      <c r="C1023">
        <v>9214476</v>
      </c>
      <c r="D1023">
        <v>271370</v>
      </c>
      <c r="E1023" t="s">
        <v>497</v>
      </c>
      <c r="F1023">
        <v>34203085</v>
      </c>
      <c r="G1023">
        <v>1.83</v>
      </c>
      <c r="H1023">
        <v>62.323529668925559</v>
      </c>
      <c r="I1023">
        <v>-31.845240286441886</v>
      </c>
      <c r="J1023">
        <v>8.4028142975481863</v>
      </c>
      <c r="K1023">
        <v>-58.543358625963286</v>
      </c>
      <c r="L1023">
        <v>58.57667554538596</v>
      </c>
      <c r="M1023">
        <v>29.722499847412109</v>
      </c>
      <c r="N1023">
        <v>0.99273125012715657</v>
      </c>
      <c r="O1023">
        <v>0.9329846751933194</v>
      </c>
      <c r="P1023">
        <v>0.92620304295414313</v>
      </c>
      <c r="Q1023">
        <v>0.99333697928322695</v>
      </c>
      <c r="R1023">
        <v>0.96533690096206171</v>
      </c>
      <c r="S1023">
        <v>0.95890484119228603</v>
      </c>
      <c r="T1023">
        <v>0.92620304295414313</v>
      </c>
      <c r="U1023">
        <v>0.95890484119228603</v>
      </c>
      <c r="V1023">
        <v>406.790663</v>
      </c>
      <c r="W1023">
        <v>255.106009</v>
      </c>
      <c r="X1023">
        <v>262.000766</v>
      </c>
      <c r="Y1023">
        <v>74463.375599999999</v>
      </c>
      <c r="Z1023" s="226">
        <v>3.0336867808000001</v>
      </c>
      <c r="AA1023" s="226">
        <v>2.7911838925999999</v>
      </c>
      <c r="AB1023" s="226" t="s">
        <v>444</v>
      </c>
      <c r="AC1023" s="226" t="s">
        <v>445</v>
      </c>
      <c r="AD1023" s="226">
        <v>3.1450629486000001</v>
      </c>
    </row>
    <row r="1024" spans="1:30" x14ac:dyDescent="0.25">
      <c r="A1024">
        <v>194143</v>
      </c>
      <c r="B1024">
        <v>26001000</v>
      </c>
      <c r="C1024">
        <v>9214475</v>
      </c>
      <c r="D1024">
        <v>271369</v>
      </c>
      <c r="E1024" t="s">
        <v>501</v>
      </c>
      <c r="F1024">
        <v>34203085</v>
      </c>
      <c r="G1024">
        <v>1.83</v>
      </c>
      <c r="H1024">
        <v>55.503229619847367</v>
      </c>
      <c r="I1024">
        <v>-14.925413397558673</v>
      </c>
      <c r="J1024">
        <v>20.833451378810608</v>
      </c>
      <c r="K1024">
        <v>-52.37377862551552</v>
      </c>
      <c r="L1024">
        <v>48.565420276638683</v>
      </c>
      <c r="M1024">
        <v>10.050000190734863</v>
      </c>
      <c r="N1024">
        <v>1</v>
      </c>
      <c r="O1024">
        <v>0.9329846751933194</v>
      </c>
      <c r="P1024">
        <v>0.9329846751933194</v>
      </c>
      <c r="Q1024">
        <v>1</v>
      </c>
      <c r="R1024">
        <v>0.96533690096206171</v>
      </c>
      <c r="S1024">
        <v>0.96533690096206171</v>
      </c>
      <c r="T1024">
        <v>0.9329846751933194</v>
      </c>
      <c r="U1024">
        <v>0.96533690096206171</v>
      </c>
      <c r="V1024">
        <v>406.790663</v>
      </c>
      <c r="W1024">
        <v>255.106009</v>
      </c>
      <c r="X1024">
        <v>262.000766</v>
      </c>
      <c r="Y1024">
        <v>74463.375599999999</v>
      </c>
      <c r="Z1024" s="226">
        <v>3.9008120508999999</v>
      </c>
      <c r="AA1024" s="226">
        <v>3.2882188762000002</v>
      </c>
      <c r="AB1024" s="226" t="s">
        <v>444</v>
      </c>
      <c r="AC1024" s="226" t="s">
        <v>445</v>
      </c>
      <c r="AD1024" s="226">
        <v>3.6672725546999998</v>
      </c>
    </row>
    <row r="1025" spans="1:30" x14ac:dyDescent="0.25">
      <c r="A1025">
        <v>199351</v>
      </c>
      <c r="B1025">
        <v>26002000</v>
      </c>
      <c r="C1025">
        <v>9214476</v>
      </c>
      <c r="D1025">
        <v>271380</v>
      </c>
      <c r="E1025" t="s">
        <v>497</v>
      </c>
      <c r="F1025">
        <v>34203085</v>
      </c>
      <c r="G1025">
        <v>1.83</v>
      </c>
      <c r="H1025">
        <v>58.985442390971386</v>
      </c>
      <c r="I1025">
        <v>-28.766721754482329</v>
      </c>
      <c r="J1025">
        <v>8.9681399799843167</v>
      </c>
      <c r="K1025">
        <v>-55.342235786012765</v>
      </c>
      <c r="L1025">
        <v>55.05348938444525</v>
      </c>
      <c r="M1025">
        <v>29.722499847412109</v>
      </c>
      <c r="N1025">
        <v>0.99273125012715657</v>
      </c>
      <c r="O1025">
        <v>0.9329846751933194</v>
      </c>
      <c r="P1025">
        <v>0.92620304295414313</v>
      </c>
      <c r="Q1025">
        <v>0.99333697928322695</v>
      </c>
      <c r="R1025">
        <v>0.96533690096206171</v>
      </c>
      <c r="S1025">
        <v>0.95890484119228603</v>
      </c>
      <c r="T1025">
        <v>0.92620304295414313</v>
      </c>
      <c r="U1025">
        <v>0.95890484119228603</v>
      </c>
      <c r="V1025">
        <v>406.790663</v>
      </c>
      <c r="W1025">
        <v>255.106009</v>
      </c>
      <c r="X1025">
        <v>262.000766</v>
      </c>
      <c r="Y1025">
        <v>74463.375599999999</v>
      </c>
      <c r="Z1025" s="226">
        <v>3.2918253585000001</v>
      </c>
      <c r="AA1025" s="226">
        <v>3.0057334867000001</v>
      </c>
      <c r="AB1025" s="226" t="s">
        <v>444</v>
      </c>
      <c r="AC1025" s="226" t="s">
        <v>445</v>
      </c>
      <c r="AD1025" s="226">
        <v>3.3848229707000002</v>
      </c>
    </row>
    <row r="1026" spans="1:30" x14ac:dyDescent="0.25">
      <c r="A1026">
        <v>199352</v>
      </c>
      <c r="B1026">
        <v>26002000</v>
      </c>
      <c r="C1026">
        <v>9214475</v>
      </c>
      <c r="D1026">
        <v>271379</v>
      </c>
      <c r="E1026" t="s">
        <v>501</v>
      </c>
      <c r="F1026">
        <v>34203085</v>
      </c>
      <c r="G1026">
        <v>1.83</v>
      </c>
      <c r="H1026">
        <v>52.165345280050516</v>
      </c>
      <c r="I1026">
        <v>-11.84579273487128</v>
      </c>
      <c r="J1026">
        <v>21.398574123089425</v>
      </c>
      <c r="K1026">
        <v>-49.173757916292836</v>
      </c>
      <c r="L1026">
        <v>45.423195673334988</v>
      </c>
      <c r="M1026">
        <v>10.050000190734863</v>
      </c>
      <c r="N1026">
        <v>1</v>
      </c>
      <c r="O1026">
        <v>0.9329846751933194</v>
      </c>
      <c r="P1026">
        <v>0.9329846751933194</v>
      </c>
      <c r="Q1026">
        <v>1</v>
      </c>
      <c r="R1026">
        <v>0.96533690096206171</v>
      </c>
      <c r="S1026">
        <v>0.96533690096206171</v>
      </c>
      <c r="T1026">
        <v>0.9329846751933194</v>
      </c>
      <c r="U1026">
        <v>0.96533690096206171</v>
      </c>
      <c r="V1026">
        <v>406.790663</v>
      </c>
      <c r="W1026">
        <v>255.106009</v>
      </c>
      <c r="X1026">
        <v>262.000766</v>
      </c>
      <c r="Y1026">
        <v>74463.375599999999</v>
      </c>
      <c r="Z1026" s="226">
        <v>4.2398338210000004</v>
      </c>
      <c r="AA1026" s="226">
        <v>3.5626075254999998</v>
      </c>
      <c r="AB1026" s="226" t="s">
        <v>444</v>
      </c>
      <c r="AC1026" s="226" t="s">
        <v>445</v>
      </c>
      <c r="AD1026" s="226">
        <v>3.9709989621999999</v>
      </c>
    </row>
    <row r="1027" spans="1:30" x14ac:dyDescent="0.25">
      <c r="A1027">
        <v>202463</v>
      </c>
      <c r="B1027">
        <v>20050006</v>
      </c>
      <c r="C1027">
        <v>9214475</v>
      </c>
      <c r="D1027">
        <v>271271</v>
      </c>
      <c r="E1027" t="s">
        <v>501</v>
      </c>
      <c r="F1027">
        <v>34203085</v>
      </c>
      <c r="G1027">
        <v>1.83</v>
      </c>
      <c r="H1027">
        <v>56.349037187375878</v>
      </c>
      <c r="I1027">
        <v>-17.801743444023973</v>
      </c>
      <c r="J1027">
        <v>18.671052138956647</v>
      </c>
      <c r="K1027">
        <v>-52.109489238120332</v>
      </c>
      <c r="L1027">
        <v>49.717782181350032</v>
      </c>
      <c r="M1027">
        <v>10.050000190734863</v>
      </c>
      <c r="N1027">
        <v>1</v>
      </c>
      <c r="O1027">
        <v>0.9329846751933194</v>
      </c>
      <c r="P1027">
        <v>0.9329846751933194</v>
      </c>
      <c r="Q1027">
        <v>1</v>
      </c>
      <c r="R1027">
        <v>0.96533690096206171</v>
      </c>
      <c r="S1027">
        <v>0.96533690096206171</v>
      </c>
      <c r="T1027">
        <v>0.9329846751933194</v>
      </c>
      <c r="U1027">
        <v>0.96533690096206171</v>
      </c>
      <c r="V1027">
        <v>406.790663</v>
      </c>
      <c r="W1027">
        <v>255.106009</v>
      </c>
      <c r="X1027">
        <v>262.000766</v>
      </c>
      <c r="Y1027">
        <v>74463.375599999999</v>
      </c>
      <c r="Z1027" s="226">
        <v>3.7872207187</v>
      </c>
      <c r="AA1027" s="226">
        <v>3.2238520625999998</v>
      </c>
      <c r="AB1027" s="226" t="s">
        <v>444</v>
      </c>
      <c r="AC1027" s="226" t="s">
        <v>445</v>
      </c>
      <c r="AD1027" s="226">
        <v>3.6909440707000001</v>
      </c>
    </row>
    <row r="1028" spans="1:30" x14ac:dyDescent="0.25">
      <c r="A1028">
        <v>204561</v>
      </c>
      <c r="B1028">
        <v>20051006</v>
      </c>
      <c r="C1028">
        <v>9214475</v>
      </c>
      <c r="D1028">
        <v>271276</v>
      </c>
      <c r="E1028" t="s">
        <v>501</v>
      </c>
      <c r="F1028">
        <v>34203085</v>
      </c>
      <c r="G1028">
        <v>1.83</v>
      </c>
      <c r="H1028">
        <v>52.268067641087143</v>
      </c>
      <c r="I1028">
        <v>-9.4605524186808907</v>
      </c>
      <c r="J1028">
        <v>23.963514204554265</v>
      </c>
      <c r="K1028">
        <v>-49.552645635202339</v>
      </c>
      <c r="L1028">
        <v>45.567872373092747</v>
      </c>
      <c r="M1028">
        <v>10.050000190734863</v>
      </c>
      <c r="N1028">
        <v>1</v>
      </c>
      <c r="O1028">
        <v>0.9329846751933194</v>
      </c>
      <c r="P1028">
        <v>0.9329846751933194</v>
      </c>
      <c r="Q1028">
        <v>1</v>
      </c>
      <c r="R1028">
        <v>0.96533690096206171</v>
      </c>
      <c r="S1028">
        <v>0.96533690096206171</v>
      </c>
      <c r="T1028">
        <v>0.9329846751933194</v>
      </c>
      <c r="U1028">
        <v>0.96533690096206171</v>
      </c>
      <c r="V1028">
        <v>406.790663</v>
      </c>
      <c r="W1028">
        <v>255.106009</v>
      </c>
      <c r="X1028">
        <v>262.000766</v>
      </c>
      <c r="Y1028">
        <v>74463.375599999999</v>
      </c>
      <c r="Z1028" s="226">
        <v>4.2231974975000002</v>
      </c>
      <c r="AA1028" s="226">
        <v>3.5536406393000002</v>
      </c>
      <c r="AB1028" s="226" t="s">
        <v>444</v>
      </c>
      <c r="AC1028" s="226" t="s">
        <v>445</v>
      </c>
      <c r="AD1028" s="226">
        <v>3.9329898823999998</v>
      </c>
    </row>
    <row r="1029" spans="1:30" x14ac:dyDescent="0.25">
      <c r="A1029">
        <v>206659</v>
      </c>
      <c r="B1029">
        <v>20052006</v>
      </c>
      <c r="C1029">
        <v>9214476</v>
      </c>
      <c r="D1029">
        <v>271281</v>
      </c>
      <c r="E1029" t="s">
        <v>497</v>
      </c>
      <c r="F1029">
        <v>34203085</v>
      </c>
      <c r="G1029">
        <v>1.83</v>
      </c>
      <c r="H1029">
        <v>59.576747404202578</v>
      </c>
      <c r="I1029">
        <v>-21.484945448700167</v>
      </c>
      <c r="J1029">
        <v>17.173603497885257</v>
      </c>
      <c r="K1029">
        <v>-57.356690974416608</v>
      </c>
      <c r="L1029">
        <v>53.115174565590252</v>
      </c>
      <c r="M1029">
        <v>29.722499847412109</v>
      </c>
      <c r="N1029">
        <v>0.99273125012715657</v>
      </c>
      <c r="O1029">
        <v>0.9329846751933194</v>
      </c>
      <c r="P1029">
        <v>0.92620304295414313</v>
      </c>
      <c r="Q1029">
        <v>0.99333697928322695</v>
      </c>
      <c r="R1029">
        <v>0.96533690096206171</v>
      </c>
      <c r="S1029">
        <v>0.95890484119228603</v>
      </c>
      <c r="T1029">
        <v>0.92620304295414313</v>
      </c>
      <c r="U1029">
        <v>0.95890484119228603</v>
      </c>
      <c r="V1029">
        <v>406.790663</v>
      </c>
      <c r="W1029">
        <v>255.106009</v>
      </c>
      <c r="X1029">
        <v>262.000766</v>
      </c>
      <c r="Y1029">
        <v>74463.375599999999</v>
      </c>
      <c r="Z1029" s="226">
        <v>3.4484455477</v>
      </c>
      <c r="AA1029" s="226">
        <v>2.9659761921999999</v>
      </c>
      <c r="AB1029" s="226" t="s">
        <v>444</v>
      </c>
      <c r="AC1029" s="226" t="s">
        <v>445</v>
      </c>
      <c r="AD1029" s="226">
        <v>3.2308212451</v>
      </c>
    </row>
    <row r="1030" spans="1:30" x14ac:dyDescent="0.25">
      <c r="A1030">
        <v>208757</v>
      </c>
      <c r="B1030">
        <v>20053006</v>
      </c>
      <c r="C1030">
        <v>9214476</v>
      </c>
      <c r="D1030">
        <v>271286</v>
      </c>
      <c r="E1030" t="s">
        <v>497</v>
      </c>
      <c r="F1030">
        <v>34203085</v>
      </c>
      <c r="G1030">
        <v>1.83</v>
      </c>
      <c r="H1030">
        <v>60.166003688264553</v>
      </c>
      <c r="I1030">
        <v>-18.544871016673845</v>
      </c>
      <c r="J1030">
        <v>20.687411775917059</v>
      </c>
      <c r="K1030">
        <v>-58.419897646840745</v>
      </c>
      <c r="L1030">
        <v>52.945982765993307</v>
      </c>
      <c r="M1030">
        <v>29.722499847412109</v>
      </c>
      <c r="N1030">
        <v>0.99273125012715657</v>
      </c>
      <c r="O1030">
        <v>0.9329846751933194</v>
      </c>
      <c r="P1030">
        <v>0.92620304295414313</v>
      </c>
      <c r="Q1030">
        <v>0.99333697928322695</v>
      </c>
      <c r="R1030">
        <v>0.96533690096206171</v>
      </c>
      <c r="S1030">
        <v>0.95890484119228603</v>
      </c>
      <c r="T1030">
        <v>0.92620304295414313</v>
      </c>
      <c r="U1030">
        <v>0.95890484119228603</v>
      </c>
      <c r="V1030">
        <v>406.790663</v>
      </c>
      <c r="W1030">
        <v>255.106009</v>
      </c>
      <c r="X1030">
        <v>262.000766</v>
      </c>
      <c r="Y1030">
        <v>74463.375599999999</v>
      </c>
      <c r="Z1030" s="226">
        <v>3.4626608001000001</v>
      </c>
      <c r="AA1030" s="226">
        <v>2.9271340511999999</v>
      </c>
      <c r="AB1030" s="226" t="s">
        <v>444</v>
      </c>
      <c r="AC1030" s="226" t="s">
        <v>445</v>
      </c>
      <c r="AD1030" s="226">
        <v>3.1538228669000001</v>
      </c>
    </row>
    <row r="1031" spans="1:30" x14ac:dyDescent="0.25">
      <c r="A1031">
        <v>210855</v>
      </c>
      <c r="B1031">
        <v>20054006</v>
      </c>
      <c r="C1031">
        <v>9214487</v>
      </c>
      <c r="D1031">
        <v>271291</v>
      </c>
      <c r="E1031" t="s">
        <v>499</v>
      </c>
      <c r="F1031">
        <v>34203085</v>
      </c>
      <c r="G1031">
        <v>1.83</v>
      </c>
      <c r="H1031">
        <v>32.139865908912732</v>
      </c>
      <c r="I1031">
        <v>-14.747784007709811</v>
      </c>
      <c r="J1031">
        <v>8.5640617083189383</v>
      </c>
      <c r="K1031">
        <v>-31.548652654282211</v>
      </c>
      <c r="L1031">
        <v>28.837619904136943</v>
      </c>
      <c r="M1031">
        <v>57.904998779296875</v>
      </c>
      <c r="N1031">
        <v>0.96924583435058598</v>
      </c>
      <c r="O1031">
        <v>0.9329846751933194</v>
      </c>
      <c r="P1031">
        <v>0.90429150994405927</v>
      </c>
      <c r="Q1031">
        <v>0.97180868148803712</v>
      </c>
      <c r="R1031">
        <v>0.96533690096206171</v>
      </c>
      <c r="S1031">
        <v>0.93812278091568901</v>
      </c>
      <c r="T1031">
        <v>0.90429150994405927</v>
      </c>
      <c r="U1031">
        <v>0.93812278091568901</v>
      </c>
      <c r="V1031">
        <v>406.790663</v>
      </c>
      <c r="W1031">
        <v>255.106009</v>
      </c>
      <c r="X1031">
        <v>262.000766</v>
      </c>
      <c r="Y1031">
        <v>74463.375599999999</v>
      </c>
      <c r="Z1031" s="226">
        <v>6.9996268361</v>
      </c>
      <c r="AA1031" s="226">
        <v>6.1776963453000002</v>
      </c>
      <c r="AB1031" s="226" t="s">
        <v>444</v>
      </c>
      <c r="AC1031" s="226" t="s">
        <v>445</v>
      </c>
      <c r="AD1031" s="226">
        <v>6.509831589</v>
      </c>
    </row>
    <row r="1032" spans="1:30" x14ac:dyDescent="0.25">
      <c r="A1032">
        <v>212953</v>
      </c>
      <c r="B1032">
        <v>20055006</v>
      </c>
      <c r="C1032">
        <v>9214487</v>
      </c>
      <c r="D1032">
        <v>271296</v>
      </c>
      <c r="E1032" t="s">
        <v>499</v>
      </c>
      <c r="F1032">
        <v>34203085</v>
      </c>
      <c r="G1032">
        <v>1.83</v>
      </c>
      <c r="H1032">
        <v>32.325600196979515</v>
      </c>
      <c r="I1032">
        <v>-17.621897306972858</v>
      </c>
      <c r="J1032">
        <v>5.7872601174136573</v>
      </c>
      <c r="K1032">
        <v>-31.406721061554752</v>
      </c>
      <c r="L1032">
        <v>29.864351589239956</v>
      </c>
      <c r="M1032">
        <v>57.904998779296875</v>
      </c>
      <c r="N1032">
        <v>0.96924583435058598</v>
      </c>
      <c r="O1032">
        <v>0.9329846751933194</v>
      </c>
      <c r="P1032">
        <v>0.90429150994405927</v>
      </c>
      <c r="Q1032">
        <v>0.97180868148803712</v>
      </c>
      <c r="R1032">
        <v>0.96533690096206171</v>
      </c>
      <c r="S1032">
        <v>0.93812278091568901</v>
      </c>
      <c r="T1032">
        <v>0.90429150994405927</v>
      </c>
      <c r="U1032">
        <v>0.93812278091568901</v>
      </c>
      <c r="V1032">
        <v>406.790663</v>
      </c>
      <c r="W1032">
        <v>255.106009</v>
      </c>
      <c r="X1032">
        <v>262.000766</v>
      </c>
      <c r="Y1032">
        <v>74463.375599999999</v>
      </c>
      <c r="Z1032" s="226">
        <v>6.7246009305000003</v>
      </c>
      <c r="AA1032" s="226">
        <v>6.1364552140999997</v>
      </c>
      <c r="AB1032" s="226" t="s">
        <v>444</v>
      </c>
      <c r="AC1032" s="226" t="s">
        <v>445</v>
      </c>
      <c r="AD1032" s="226">
        <v>6.5437696227000002</v>
      </c>
    </row>
    <row r="1033" spans="1:30" x14ac:dyDescent="0.25">
      <c r="A1033">
        <v>215051</v>
      </c>
      <c r="B1033">
        <v>20056006</v>
      </c>
      <c r="C1033">
        <v>9214487</v>
      </c>
      <c r="D1033">
        <v>271301</v>
      </c>
      <c r="E1033" t="s">
        <v>499</v>
      </c>
      <c r="F1033">
        <v>34203085</v>
      </c>
      <c r="G1033">
        <v>1.83</v>
      </c>
      <c r="H1033">
        <v>29.579633048229489</v>
      </c>
      <c r="I1033">
        <v>-19.300227879422401</v>
      </c>
      <c r="J1033">
        <v>1.7170407421201048</v>
      </c>
      <c r="K1033">
        <v>-27.950315304320636</v>
      </c>
      <c r="L1033">
        <v>28.765488978477133</v>
      </c>
      <c r="M1033">
        <v>57.904998779296875</v>
      </c>
      <c r="N1033">
        <v>0.96924583435058598</v>
      </c>
      <c r="O1033">
        <v>0.9329846751933194</v>
      </c>
      <c r="P1033">
        <v>0.90429150994405927</v>
      </c>
      <c r="Q1033">
        <v>0.97180868148803712</v>
      </c>
      <c r="R1033">
        <v>0.96533690096206171</v>
      </c>
      <c r="S1033">
        <v>0.93812278091568901</v>
      </c>
      <c r="T1033">
        <v>0.90429150994405927</v>
      </c>
      <c r="U1033">
        <v>0.93812278091568901</v>
      </c>
      <c r="V1033">
        <v>406.790663</v>
      </c>
      <c r="W1033">
        <v>255.106009</v>
      </c>
      <c r="X1033">
        <v>262.000766</v>
      </c>
      <c r="Y1033">
        <v>74463.375599999999</v>
      </c>
      <c r="Z1033" s="226">
        <v>7.0196863069999997</v>
      </c>
      <c r="AA1033" s="226">
        <v>6.7989540201000001</v>
      </c>
      <c r="AB1033" s="226" t="s">
        <v>444</v>
      </c>
      <c r="AC1033" s="226" t="s">
        <v>445</v>
      </c>
      <c r="AD1033" s="226">
        <v>7.4766510041999998</v>
      </c>
    </row>
    <row r="1034" spans="1:30" x14ac:dyDescent="0.25">
      <c r="A1034">
        <v>217149</v>
      </c>
      <c r="B1034">
        <v>20057006</v>
      </c>
      <c r="C1034">
        <v>9214487</v>
      </c>
      <c r="D1034">
        <v>271306</v>
      </c>
      <c r="E1034" t="s">
        <v>499</v>
      </c>
      <c r="F1034">
        <v>34203085</v>
      </c>
      <c r="G1034">
        <v>1.83</v>
      </c>
      <c r="H1034">
        <v>42.413071341659403</v>
      </c>
      <c r="I1034">
        <v>-29.22213184693836</v>
      </c>
      <c r="J1034">
        <v>2.4480109703139368</v>
      </c>
      <c r="K1034">
        <v>-40.004352855331</v>
      </c>
      <c r="L1034">
        <v>41.258770457079031</v>
      </c>
      <c r="M1034">
        <v>57.904998779296875</v>
      </c>
      <c r="N1034">
        <v>0.96924583435058598</v>
      </c>
      <c r="O1034">
        <v>0.9329846751933194</v>
      </c>
      <c r="P1034">
        <v>0.90429150994405927</v>
      </c>
      <c r="Q1034">
        <v>0.97180868148803712</v>
      </c>
      <c r="R1034">
        <v>0.96533690096206171</v>
      </c>
      <c r="S1034">
        <v>0.93812278091568901</v>
      </c>
      <c r="T1034">
        <v>0.90429150994405927</v>
      </c>
      <c r="U1034">
        <v>0.93812278091568901</v>
      </c>
      <c r="V1034">
        <v>406.790663</v>
      </c>
      <c r="W1034">
        <v>255.106009</v>
      </c>
      <c r="X1034">
        <v>262.000766</v>
      </c>
      <c r="Y1034">
        <v>74463.375599999999</v>
      </c>
      <c r="Z1034" s="226">
        <v>4.5913008439</v>
      </c>
      <c r="AA1034" s="226">
        <v>4.4391297488000001</v>
      </c>
      <c r="AB1034" s="226" t="s">
        <v>444</v>
      </c>
      <c r="AC1034" s="226" t="s">
        <v>445</v>
      </c>
      <c r="AD1034" s="226">
        <v>4.9224822145999996</v>
      </c>
    </row>
    <row r="1035" spans="1:30" x14ac:dyDescent="0.25">
      <c r="A1035">
        <v>219247</v>
      </c>
      <c r="B1035">
        <v>20058006</v>
      </c>
      <c r="C1035">
        <v>9214519</v>
      </c>
      <c r="D1035">
        <v>271311</v>
      </c>
      <c r="E1035" t="s">
        <v>503</v>
      </c>
      <c r="F1035">
        <v>34203085</v>
      </c>
      <c r="G1035">
        <v>1.83</v>
      </c>
      <c r="H1035">
        <v>51.912012004684634</v>
      </c>
      <c r="I1035">
        <v>-22.766210726706312</v>
      </c>
      <c r="J1035">
        <v>12.533248373005103</v>
      </c>
      <c r="K1035">
        <v>-49.842448452363364</v>
      </c>
      <c r="L1035">
        <v>46.919332298518768</v>
      </c>
      <c r="M1035">
        <v>28.762500762939453</v>
      </c>
      <c r="N1035">
        <v>0.99353124936421722</v>
      </c>
      <c r="O1035">
        <v>0.9329846751933194</v>
      </c>
      <c r="P1035">
        <v>0.92694942998248697</v>
      </c>
      <c r="Q1035">
        <v>0.99407031191719908</v>
      </c>
      <c r="R1035">
        <v>0.96533690096206171</v>
      </c>
      <c r="S1035">
        <v>0.95961275424453896</v>
      </c>
      <c r="T1035">
        <v>0.92694942998248697</v>
      </c>
      <c r="U1035">
        <v>0.95961275424453896</v>
      </c>
      <c r="V1035">
        <v>406.790663</v>
      </c>
      <c r="W1035">
        <v>255.106009</v>
      </c>
      <c r="X1035">
        <v>262.000766</v>
      </c>
      <c r="Y1035">
        <v>74463.375599999999</v>
      </c>
      <c r="Z1035" s="226">
        <v>4.0399346718000002</v>
      </c>
      <c r="AA1035" s="226">
        <v>3.5552148818</v>
      </c>
      <c r="AB1035" s="226" t="s">
        <v>444</v>
      </c>
      <c r="AC1035" s="226" t="s">
        <v>445</v>
      </c>
      <c r="AD1035" s="226">
        <v>3.8725828733999998</v>
      </c>
    </row>
    <row r="1036" spans="1:30" x14ac:dyDescent="0.25">
      <c r="A1036">
        <v>221345</v>
      </c>
      <c r="B1036">
        <v>20093006</v>
      </c>
      <c r="C1036">
        <v>9214519</v>
      </c>
      <c r="D1036">
        <v>271329</v>
      </c>
      <c r="E1036" t="s">
        <v>503</v>
      </c>
      <c r="F1036">
        <v>34203085</v>
      </c>
      <c r="G1036">
        <v>1.83</v>
      </c>
      <c r="H1036">
        <v>47.031232449438811</v>
      </c>
      <c r="I1036">
        <v>-20.271440766792203</v>
      </c>
      <c r="J1036">
        <v>11.607299193625318</v>
      </c>
      <c r="K1036">
        <v>-45.786823192144226</v>
      </c>
      <c r="L1036">
        <v>42.43609286449346</v>
      </c>
      <c r="M1036">
        <v>28.762500762939453</v>
      </c>
      <c r="N1036">
        <v>0.99353124936421722</v>
      </c>
      <c r="O1036">
        <v>0.9329846751933194</v>
      </c>
      <c r="P1036">
        <v>0.92694942998248697</v>
      </c>
      <c r="Q1036">
        <v>0.99407031191719908</v>
      </c>
      <c r="R1036">
        <v>0.96533690096206171</v>
      </c>
      <c r="S1036">
        <v>0.95961275424453896</v>
      </c>
      <c r="T1036">
        <v>0.92694942998248697</v>
      </c>
      <c r="U1036">
        <v>0.95961275424453896</v>
      </c>
      <c r="V1036">
        <v>406.790663</v>
      </c>
      <c r="W1036">
        <v>255.106009</v>
      </c>
      <c r="X1036">
        <v>262.000766</v>
      </c>
      <c r="Y1036">
        <v>74463.375599999999</v>
      </c>
      <c r="Z1036" s="226">
        <v>4.5723878818000001</v>
      </c>
      <c r="AA1036" s="226">
        <v>4.0279432902999996</v>
      </c>
      <c r="AB1036" s="226" t="s">
        <v>444</v>
      </c>
      <c r="AC1036" s="226" t="s">
        <v>445</v>
      </c>
      <c r="AD1036" s="226">
        <v>4.3041780095000002</v>
      </c>
    </row>
    <row r="1037" spans="1:30" x14ac:dyDescent="0.25">
      <c r="A1037">
        <v>223443</v>
      </c>
      <c r="B1037">
        <v>21051006</v>
      </c>
      <c r="C1037">
        <v>9214519</v>
      </c>
      <c r="D1037">
        <v>271357</v>
      </c>
      <c r="E1037" t="s">
        <v>503</v>
      </c>
      <c r="F1037">
        <v>34203085</v>
      </c>
      <c r="G1037">
        <v>1.83</v>
      </c>
      <c r="H1037">
        <v>49.965279696349491</v>
      </c>
      <c r="I1037">
        <v>-23.365355675175152</v>
      </c>
      <c r="J1037">
        <v>9.66888177752665</v>
      </c>
      <c r="K1037">
        <v>-48.28072868162711</v>
      </c>
      <c r="L1037">
        <v>45.901139880339038</v>
      </c>
      <c r="M1037">
        <v>28.762500762939453</v>
      </c>
      <c r="N1037">
        <v>0.99353124936421722</v>
      </c>
      <c r="O1037">
        <v>0.9329846751933194</v>
      </c>
      <c r="P1037">
        <v>0.92694942998248697</v>
      </c>
      <c r="Q1037">
        <v>0.99407031191719908</v>
      </c>
      <c r="R1037">
        <v>0.96533690096206171</v>
      </c>
      <c r="S1037">
        <v>0.95961275424453896</v>
      </c>
      <c r="T1037">
        <v>0.92694942998248697</v>
      </c>
      <c r="U1037">
        <v>0.95961275424453896</v>
      </c>
      <c r="V1037">
        <v>406.790663</v>
      </c>
      <c r="W1037">
        <v>255.106009</v>
      </c>
      <c r="X1037">
        <v>262.000766</v>
      </c>
      <c r="Y1037">
        <v>74463.375599999999</v>
      </c>
      <c r="Z1037" s="226">
        <v>4.1517319666999999</v>
      </c>
      <c r="AA1037" s="226">
        <v>3.7326938039000002</v>
      </c>
      <c r="AB1037" s="226" t="s">
        <v>444</v>
      </c>
      <c r="AC1037" s="226" t="s">
        <v>445</v>
      </c>
      <c r="AD1037" s="226">
        <v>4.0301945999999997</v>
      </c>
    </row>
    <row r="1038" spans="1:30" x14ac:dyDescent="0.25">
      <c r="A1038">
        <v>225541</v>
      </c>
      <c r="B1038">
        <v>26051006</v>
      </c>
      <c r="C1038">
        <v>9214519</v>
      </c>
      <c r="D1038">
        <v>271385</v>
      </c>
      <c r="E1038" t="s">
        <v>503</v>
      </c>
      <c r="F1038">
        <v>34203085</v>
      </c>
      <c r="G1038">
        <v>1.83</v>
      </c>
      <c r="H1038">
        <v>49.041201458654484</v>
      </c>
      <c r="I1038">
        <v>-23.089588290688326</v>
      </c>
      <c r="J1038">
        <v>9.4333663105500598</v>
      </c>
      <c r="K1038">
        <v>-47.354822004351249</v>
      </c>
      <c r="L1038">
        <v>45.071204350493147</v>
      </c>
      <c r="M1038">
        <v>28.762500762939453</v>
      </c>
      <c r="N1038">
        <v>0.99353124936421722</v>
      </c>
      <c r="O1038">
        <v>0.9329846751933194</v>
      </c>
      <c r="P1038">
        <v>0.92694942998248697</v>
      </c>
      <c r="Q1038">
        <v>0.99407031191719908</v>
      </c>
      <c r="R1038">
        <v>0.96533690096206171</v>
      </c>
      <c r="S1038">
        <v>0.95961275424453896</v>
      </c>
      <c r="T1038">
        <v>0.92694942998248697</v>
      </c>
      <c r="U1038">
        <v>0.95961275424453896</v>
      </c>
      <c r="V1038">
        <v>406.790663</v>
      </c>
      <c r="W1038">
        <v>255.106009</v>
      </c>
      <c r="X1038">
        <v>262.000766</v>
      </c>
      <c r="Y1038">
        <v>74463.375599999999</v>
      </c>
      <c r="Z1038" s="226">
        <v>4.2465953158999996</v>
      </c>
      <c r="AA1038" s="226">
        <v>3.821871459</v>
      </c>
      <c r="AB1038" s="226" t="s">
        <v>444</v>
      </c>
      <c r="AC1038" s="226" t="s">
        <v>445</v>
      </c>
      <c r="AD1038" s="226">
        <v>4.1285476414</v>
      </c>
    </row>
    <row r="1039" spans="1:30" x14ac:dyDescent="0.25">
      <c r="A1039">
        <v>102909</v>
      </c>
      <c r="B1039">
        <v>20001000</v>
      </c>
      <c r="C1039">
        <v>9215527</v>
      </c>
      <c r="D1039">
        <v>271007</v>
      </c>
      <c r="E1039" t="s">
        <v>505</v>
      </c>
      <c r="F1039">
        <v>34203085</v>
      </c>
      <c r="G1039">
        <v>1.83</v>
      </c>
      <c r="H1039">
        <v>70.558948031481236</v>
      </c>
      <c r="I1039">
        <v>-31.458647156100213</v>
      </c>
      <c r="J1039">
        <v>15.989505581046933</v>
      </c>
      <c r="K1039">
        <v>-68.288096122357288</v>
      </c>
      <c r="L1039">
        <v>64.078573424242919</v>
      </c>
      <c r="M1039">
        <v>175.54750061035156</v>
      </c>
      <c r="N1039">
        <v>0.75311727072975854</v>
      </c>
      <c r="O1039">
        <v>0.9329846751933194</v>
      </c>
      <c r="P1039">
        <v>0.70264687221428301</v>
      </c>
      <c r="Q1039">
        <v>0.70346363414417612</v>
      </c>
      <c r="R1039">
        <v>0.96533690096206171</v>
      </c>
      <c r="S1039">
        <v>0.67907940452424853</v>
      </c>
      <c r="T1039">
        <v>0.70264687221428301</v>
      </c>
      <c r="U1039">
        <v>0.67907940452424853</v>
      </c>
      <c r="V1039">
        <v>406.790663</v>
      </c>
      <c r="W1039">
        <v>255.106009</v>
      </c>
      <c r="X1039">
        <v>262.000766</v>
      </c>
      <c r="Y1039">
        <v>74463.375599999999</v>
      </c>
      <c r="Z1039" s="226">
        <v>1.7973381697999999</v>
      </c>
      <c r="AA1039" s="226">
        <v>1.5404210849</v>
      </c>
      <c r="AB1039" s="226" t="s">
        <v>444</v>
      </c>
      <c r="AC1039" s="226" t="s">
        <v>445</v>
      </c>
      <c r="AD1039" s="226">
        <v>1.6958434808</v>
      </c>
    </row>
    <row r="1040" spans="1:30" x14ac:dyDescent="0.25">
      <c r="A1040">
        <v>105007</v>
      </c>
      <c r="B1040">
        <v>20002000</v>
      </c>
      <c r="C1040">
        <v>9215527</v>
      </c>
      <c r="D1040">
        <v>271014</v>
      </c>
      <c r="E1040" t="s">
        <v>505</v>
      </c>
      <c r="F1040">
        <v>34203085</v>
      </c>
      <c r="G1040">
        <v>1.83</v>
      </c>
      <c r="H1040">
        <v>57.743477980710281</v>
      </c>
      <c r="I1040">
        <v>-33.047239867652749</v>
      </c>
      <c r="J1040">
        <v>5.2707629121324775</v>
      </c>
      <c r="K1040">
        <v>-56.34124483606206</v>
      </c>
      <c r="L1040">
        <v>55.296817653020781</v>
      </c>
      <c r="M1040">
        <v>175.54750061035156</v>
      </c>
      <c r="N1040">
        <v>0.75311727072975854</v>
      </c>
      <c r="O1040">
        <v>0.9329846751933194</v>
      </c>
      <c r="P1040">
        <v>0.70264687221428301</v>
      </c>
      <c r="Q1040">
        <v>0.70346363414417612</v>
      </c>
      <c r="R1040">
        <v>0.96533690096206171</v>
      </c>
      <c r="S1040">
        <v>0.67907940452424853</v>
      </c>
      <c r="T1040">
        <v>0.70264687221428301</v>
      </c>
      <c r="U1040">
        <v>0.67907940452424853</v>
      </c>
      <c r="V1040">
        <v>406.790663</v>
      </c>
      <c r="W1040">
        <v>255.106009</v>
      </c>
      <c r="X1040">
        <v>262.000766</v>
      </c>
      <c r="Y1040">
        <v>74463.375599999999</v>
      </c>
      <c r="Z1040" s="226">
        <v>2.2415868926</v>
      </c>
      <c r="AA1040" s="226">
        <v>2.1042369731999999</v>
      </c>
      <c r="AB1040" s="226" t="s">
        <v>444</v>
      </c>
      <c r="AC1040" s="226" t="s">
        <v>445</v>
      </c>
      <c r="AD1040" s="226">
        <v>2.2674822731000002</v>
      </c>
    </row>
    <row r="1041" spans="1:30" x14ac:dyDescent="0.25">
      <c r="A1041">
        <v>108189</v>
      </c>
      <c r="B1041">
        <v>20003000</v>
      </c>
      <c r="C1041">
        <v>9215542</v>
      </c>
      <c r="D1041">
        <v>271023</v>
      </c>
      <c r="E1041" t="s">
        <v>507</v>
      </c>
      <c r="F1041">
        <v>34203085</v>
      </c>
      <c r="G1041">
        <v>1.83</v>
      </c>
      <c r="H1041">
        <v>52.659796119588307</v>
      </c>
      <c r="I1041">
        <v>-26.424658766324072</v>
      </c>
      <c r="J1041">
        <v>10.656586614753875</v>
      </c>
      <c r="K1041">
        <v>-50.108849743521745</v>
      </c>
      <c r="L1041">
        <v>48.224153700464711</v>
      </c>
      <c r="M1041">
        <v>165.24249267578125</v>
      </c>
      <c r="N1041">
        <v>0.78684275124289771</v>
      </c>
      <c r="O1041">
        <v>0.9329846751933194</v>
      </c>
      <c r="P1041">
        <v>0.73411222869657278</v>
      </c>
      <c r="Q1041">
        <v>0.74093639026988634</v>
      </c>
      <c r="R1041">
        <v>0.96533690096206171</v>
      </c>
      <c r="S1041">
        <v>0.71525323879314873</v>
      </c>
      <c r="T1041">
        <v>0.73411222869657278</v>
      </c>
      <c r="U1041">
        <v>0.71525323879314873</v>
      </c>
      <c r="V1041">
        <v>406.790663</v>
      </c>
      <c r="W1041">
        <v>255.106009</v>
      </c>
      <c r="X1041">
        <v>262.000766</v>
      </c>
      <c r="Y1041">
        <v>74463.375599999999</v>
      </c>
      <c r="Z1041" s="226">
        <v>2.8834572813000001</v>
      </c>
      <c r="AA1041" s="226">
        <v>2.5563457251999999</v>
      </c>
      <c r="AB1041" s="226" t="s">
        <v>444</v>
      </c>
      <c r="AC1041" s="226" t="s">
        <v>445</v>
      </c>
      <c r="AD1041" s="226">
        <v>2.8384031410000001</v>
      </c>
    </row>
    <row r="1042" spans="1:30" x14ac:dyDescent="0.25">
      <c r="A1042">
        <v>108190</v>
      </c>
      <c r="B1042">
        <v>20003000</v>
      </c>
      <c r="C1042">
        <v>9215536</v>
      </c>
      <c r="D1042">
        <v>271022</v>
      </c>
      <c r="E1042" t="s">
        <v>509</v>
      </c>
      <c r="F1042">
        <v>34203085</v>
      </c>
      <c r="G1042">
        <v>1.83</v>
      </c>
      <c r="H1042">
        <v>50.547871083510678</v>
      </c>
      <c r="I1042">
        <v>-23.201953351817551</v>
      </c>
      <c r="J1042">
        <v>12.862642022769965</v>
      </c>
      <c r="K1042">
        <v>-48.297896105941057</v>
      </c>
      <c r="L1042">
        <v>45.503198770846424</v>
      </c>
      <c r="M1042">
        <v>159.32000732421875</v>
      </c>
      <c r="N1042">
        <v>0.80622543057528406</v>
      </c>
      <c r="O1042">
        <v>0.9329846751933194</v>
      </c>
      <c r="P1042">
        <v>0.75219597147787554</v>
      </c>
      <c r="Q1042">
        <v>0.76247270063920458</v>
      </c>
      <c r="R1042">
        <v>0.96533690096206171</v>
      </c>
      <c r="S1042">
        <v>0.73604303390322356</v>
      </c>
      <c r="T1042">
        <v>0.75219597147787554</v>
      </c>
      <c r="U1042">
        <v>0.73604303390322356</v>
      </c>
      <c r="V1042">
        <v>406.790663</v>
      </c>
      <c r="W1042">
        <v>255.106009</v>
      </c>
      <c r="X1042">
        <v>262.000766</v>
      </c>
      <c r="Y1042">
        <v>74463.375599999999</v>
      </c>
      <c r="Z1042" s="226">
        <v>3.2170598430999999</v>
      </c>
      <c r="AA1042" s="226">
        <v>2.7961977064000001</v>
      </c>
      <c r="AB1042" s="226" t="s">
        <v>444</v>
      </c>
      <c r="AC1042" s="226" t="s">
        <v>445</v>
      </c>
      <c r="AD1042" s="226">
        <v>3.0804245443</v>
      </c>
    </row>
    <row r="1043" spans="1:30" x14ac:dyDescent="0.25">
      <c r="A1043">
        <v>112385</v>
      </c>
      <c r="B1043">
        <v>20004000</v>
      </c>
      <c r="C1043">
        <v>9215542</v>
      </c>
      <c r="D1043">
        <v>271032</v>
      </c>
      <c r="E1043" t="s">
        <v>507</v>
      </c>
      <c r="F1043">
        <v>34203085</v>
      </c>
      <c r="G1043">
        <v>1.83</v>
      </c>
      <c r="H1043">
        <v>43.700821790387089</v>
      </c>
      <c r="I1043">
        <v>-23.788774708707528</v>
      </c>
      <c r="J1043">
        <v>6.9891660617081115</v>
      </c>
      <c r="K1043">
        <v>-41.985265396661418</v>
      </c>
      <c r="L1043">
        <v>40.660111861223662</v>
      </c>
      <c r="M1043">
        <v>165.24249267578125</v>
      </c>
      <c r="N1043">
        <v>0.78684275124289771</v>
      </c>
      <c r="O1043">
        <v>0.9329846751933194</v>
      </c>
      <c r="P1043">
        <v>0.73411222869657278</v>
      </c>
      <c r="Q1043">
        <v>0.74093639026988634</v>
      </c>
      <c r="R1043">
        <v>0.96533690096206171</v>
      </c>
      <c r="S1043">
        <v>0.71525323879314873</v>
      </c>
      <c r="T1043">
        <v>0.73411222869657278</v>
      </c>
      <c r="U1043">
        <v>0.71525323879314873</v>
      </c>
      <c r="V1043">
        <v>406.790663</v>
      </c>
      <c r="W1043">
        <v>255.106009</v>
      </c>
      <c r="X1043">
        <v>262.000766</v>
      </c>
      <c r="Y1043">
        <v>74463.375599999999</v>
      </c>
      <c r="Z1043" s="226">
        <v>3.6059007772</v>
      </c>
      <c r="AA1043" s="226">
        <v>3.2854214898</v>
      </c>
      <c r="AB1043" s="226" t="s">
        <v>444</v>
      </c>
      <c r="AC1043" s="226" t="s">
        <v>445</v>
      </c>
      <c r="AD1043" s="226">
        <v>3.5810825401000002</v>
      </c>
    </row>
    <row r="1044" spans="1:30" x14ac:dyDescent="0.25">
      <c r="A1044">
        <v>112386</v>
      </c>
      <c r="B1044">
        <v>20004000</v>
      </c>
      <c r="C1044">
        <v>9215536</v>
      </c>
      <c r="D1044">
        <v>271031</v>
      </c>
      <c r="E1044" t="s">
        <v>509</v>
      </c>
      <c r="F1044">
        <v>34203085</v>
      </c>
      <c r="G1044">
        <v>1.83</v>
      </c>
      <c r="H1044">
        <v>41.585988303218933</v>
      </c>
      <c r="I1044">
        <v>-20.562721951564079</v>
      </c>
      <c r="J1044">
        <v>9.1981282121803645</v>
      </c>
      <c r="K1044">
        <v>-40.177657393083287</v>
      </c>
      <c r="L1044">
        <v>37.836471113055595</v>
      </c>
      <c r="M1044">
        <v>159.32000732421875</v>
      </c>
      <c r="N1044">
        <v>0.80622543057528406</v>
      </c>
      <c r="O1044">
        <v>0.9329846751933194</v>
      </c>
      <c r="P1044">
        <v>0.75219597147787554</v>
      </c>
      <c r="Q1044">
        <v>0.76247270063920458</v>
      </c>
      <c r="R1044">
        <v>0.96533690096206171</v>
      </c>
      <c r="S1044">
        <v>0.73604303390322356</v>
      </c>
      <c r="T1044">
        <v>0.75219597147787554</v>
      </c>
      <c r="U1044">
        <v>0.73604303390322356</v>
      </c>
      <c r="V1044">
        <v>406.790663</v>
      </c>
      <c r="W1044">
        <v>255.106009</v>
      </c>
      <c r="X1044">
        <v>262.000766</v>
      </c>
      <c r="Y1044">
        <v>74463.375599999999</v>
      </c>
      <c r="Z1044" s="226">
        <v>4.0715541546000003</v>
      </c>
      <c r="AA1044" s="226">
        <v>3.6142876507000001</v>
      </c>
      <c r="AB1044" s="226" t="s">
        <v>444</v>
      </c>
      <c r="AC1044" s="226" t="s">
        <v>445</v>
      </c>
      <c r="AD1044" s="226">
        <v>3.9051122812000001</v>
      </c>
    </row>
    <row r="1045" spans="1:30" x14ac:dyDescent="0.25">
      <c r="A1045">
        <v>115497</v>
      </c>
      <c r="B1045">
        <v>20005000</v>
      </c>
      <c r="C1045">
        <v>9215527</v>
      </c>
      <c r="D1045">
        <v>271039</v>
      </c>
      <c r="E1045" t="s">
        <v>505</v>
      </c>
      <c r="F1045">
        <v>34203085</v>
      </c>
      <c r="G1045">
        <v>1.83</v>
      </c>
      <c r="H1045">
        <v>73.116213522377976</v>
      </c>
      <c r="I1045">
        <v>-32.16601073896976</v>
      </c>
      <c r="J1045">
        <v>17.364175676411879</v>
      </c>
      <c r="K1045">
        <v>-70.841720477712812</v>
      </c>
      <c r="L1045">
        <v>66.166250298421176</v>
      </c>
      <c r="M1045">
        <v>175.54750061035156</v>
      </c>
      <c r="N1045">
        <v>0.75311727072975854</v>
      </c>
      <c r="O1045">
        <v>0.9329846751933194</v>
      </c>
      <c r="P1045">
        <v>0.70264687221428301</v>
      </c>
      <c r="Q1045">
        <v>0.70346363414417612</v>
      </c>
      <c r="R1045">
        <v>0.96533690096206171</v>
      </c>
      <c r="S1045">
        <v>0.67907940452424853</v>
      </c>
      <c r="T1045">
        <v>0.70264687221428301</v>
      </c>
      <c r="U1045">
        <v>0.67907940452424853</v>
      </c>
      <c r="V1045">
        <v>406.790663</v>
      </c>
      <c r="W1045">
        <v>255.106009</v>
      </c>
      <c r="X1045">
        <v>262.000766</v>
      </c>
      <c r="Y1045">
        <v>74463.375599999999</v>
      </c>
      <c r="Z1045" s="226">
        <v>1.7090765835999999</v>
      </c>
      <c r="AA1045" s="226">
        <v>1.4515689568000001</v>
      </c>
      <c r="AB1045" s="226" t="s">
        <v>444</v>
      </c>
      <c r="AC1045" s="226" t="s">
        <v>445</v>
      </c>
      <c r="AD1045" s="226">
        <v>1.5986666827</v>
      </c>
    </row>
    <row r="1046" spans="1:30" x14ac:dyDescent="0.25">
      <c r="A1046">
        <v>117595</v>
      </c>
      <c r="B1046">
        <v>20006000</v>
      </c>
      <c r="C1046">
        <v>9215527</v>
      </c>
      <c r="D1046">
        <v>271046</v>
      </c>
      <c r="E1046" t="s">
        <v>505</v>
      </c>
      <c r="F1046">
        <v>34203085</v>
      </c>
      <c r="G1046">
        <v>1.83</v>
      </c>
      <c r="H1046">
        <v>60.498118722479759</v>
      </c>
      <c r="I1046">
        <v>-29.921616836442496</v>
      </c>
      <c r="J1046">
        <v>10.63299133905587</v>
      </c>
      <c r="K1046">
        <v>-59.376882736486841</v>
      </c>
      <c r="L1046">
        <v>55.944745892911961</v>
      </c>
      <c r="M1046">
        <v>175.54750061035156</v>
      </c>
      <c r="N1046">
        <v>0.75311727072975854</v>
      </c>
      <c r="O1046">
        <v>0.9329846751933194</v>
      </c>
      <c r="P1046">
        <v>0.70264687221428301</v>
      </c>
      <c r="Q1046">
        <v>0.70346363414417612</v>
      </c>
      <c r="R1046">
        <v>0.96533690096206171</v>
      </c>
      <c r="S1046">
        <v>0.67907940452424853</v>
      </c>
      <c r="T1046">
        <v>0.70264687221428301</v>
      </c>
      <c r="U1046">
        <v>0.67907940452424853</v>
      </c>
      <c r="V1046">
        <v>406.790663</v>
      </c>
      <c r="W1046">
        <v>255.106009</v>
      </c>
      <c r="X1046">
        <v>262.000766</v>
      </c>
      <c r="Y1046">
        <v>74463.375599999999</v>
      </c>
      <c r="Z1046" s="226">
        <v>2.2040442126999999</v>
      </c>
      <c r="AA1046" s="226">
        <v>1.9628927823</v>
      </c>
      <c r="AB1046" s="226" t="s">
        <v>444</v>
      </c>
      <c r="AC1046" s="226" t="s">
        <v>445</v>
      </c>
      <c r="AD1046" s="226">
        <v>2.1004325296999999</v>
      </c>
    </row>
    <row r="1047" spans="1:30" x14ac:dyDescent="0.25">
      <c r="A1047">
        <v>120777</v>
      </c>
      <c r="B1047">
        <v>20007000</v>
      </c>
      <c r="C1047">
        <v>9215542</v>
      </c>
      <c r="D1047">
        <v>271055</v>
      </c>
      <c r="E1047" t="s">
        <v>507</v>
      </c>
      <c r="F1047">
        <v>34203085</v>
      </c>
      <c r="G1047">
        <v>1.83</v>
      </c>
      <c r="H1047">
        <v>52.572683574475064</v>
      </c>
      <c r="I1047">
        <v>-26.165115441207654</v>
      </c>
      <c r="J1047">
        <v>10.979994653273232</v>
      </c>
      <c r="K1047">
        <v>-50.257620690334583</v>
      </c>
      <c r="L1047">
        <v>48.034828551047397</v>
      </c>
      <c r="M1047">
        <v>165.24249267578125</v>
      </c>
      <c r="N1047">
        <v>0.78684275124289771</v>
      </c>
      <c r="O1047">
        <v>0.9329846751933194</v>
      </c>
      <c r="P1047">
        <v>0.73411222869657278</v>
      </c>
      <c r="Q1047">
        <v>0.74093639026988634</v>
      </c>
      <c r="R1047">
        <v>0.96533690096206171</v>
      </c>
      <c r="S1047">
        <v>0.71525323879314873</v>
      </c>
      <c r="T1047">
        <v>0.73411222869657278</v>
      </c>
      <c r="U1047">
        <v>0.71525323879314873</v>
      </c>
      <c r="V1047">
        <v>406.790663</v>
      </c>
      <c r="W1047">
        <v>255.106009</v>
      </c>
      <c r="X1047">
        <v>262.000766</v>
      </c>
      <c r="Y1047">
        <v>74463.375599999999</v>
      </c>
      <c r="Z1047" s="226">
        <v>2.8987635945000001</v>
      </c>
      <c r="AA1047" s="226">
        <v>2.5622385635999998</v>
      </c>
      <c r="AB1047" s="226" t="s">
        <v>444</v>
      </c>
      <c r="AC1047" s="226" t="s">
        <v>445</v>
      </c>
      <c r="AD1047" s="226">
        <v>2.8270408269999998</v>
      </c>
    </row>
    <row r="1048" spans="1:30" x14ac:dyDescent="0.25">
      <c r="A1048">
        <v>120778</v>
      </c>
      <c r="B1048">
        <v>20007000</v>
      </c>
      <c r="C1048">
        <v>9215536</v>
      </c>
      <c r="D1048">
        <v>271054</v>
      </c>
      <c r="E1048" t="s">
        <v>509</v>
      </c>
      <c r="F1048">
        <v>34203085</v>
      </c>
      <c r="G1048">
        <v>1.83</v>
      </c>
      <c r="H1048">
        <v>50.46234033975626</v>
      </c>
      <c r="I1048">
        <v>-22.944438683630167</v>
      </c>
      <c r="J1048">
        <v>13.184466551296136</v>
      </c>
      <c r="K1048">
        <v>-48.444636687190496</v>
      </c>
      <c r="L1048">
        <v>45.333959310226895</v>
      </c>
      <c r="M1048">
        <v>159.32000732421875</v>
      </c>
      <c r="N1048">
        <v>0.80622543057528406</v>
      </c>
      <c r="O1048">
        <v>0.9329846751933194</v>
      </c>
      <c r="P1048">
        <v>0.75219597147787554</v>
      </c>
      <c r="Q1048">
        <v>0.76247270063920458</v>
      </c>
      <c r="R1048">
        <v>0.96533690096206171</v>
      </c>
      <c r="S1048">
        <v>0.73604303390322356</v>
      </c>
      <c r="T1048">
        <v>0.75219597147787554</v>
      </c>
      <c r="U1048">
        <v>0.73604303390322356</v>
      </c>
      <c r="V1048">
        <v>406.790663</v>
      </c>
      <c r="W1048">
        <v>255.106009</v>
      </c>
      <c r="X1048">
        <v>262.000766</v>
      </c>
      <c r="Y1048">
        <v>74463.375599999999</v>
      </c>
      <c r="Z1048" s="226">
        <v>3.2328028521999999</v>
      </c>
      <c r="AA1048" s="226">
        <v>2.8026320415999999</v>
      </c>
      <c r="AB1048" s="226" t="s">
        <v>444</v>
      </c>
      <c r="AC1048" s="226" t="s">
        <v>445</v>
      </c>
      <c r="AD1048" s="226">
        <v>3.0680647887000001</v>
      </c>
    </row>
    <row r="1049" spans="1:30" x14ac:dyDescent="0.25">
      <c r="A1049">
        <v>124957</v>
      </c>
      <c r="B1049">
        <v>20008000</v>
      </c>
      <c r="C1049">
        <v>9215542</v>
      </c>
      <c r="D1049">
        <v>271064</v>
      </c>
      <c r="E1049" t="s">
        <v>507</v>
      </c>
      <c r="F1049">
        <v>34203085</v>
      </c>
      <c r="G1049">
        <v>1.83</v>
      </c>
      <c r="H1049">
        <v>48.348224457346262</v>
      </c>
      <c r="I1049">
        <v>-27.216735910482367</v>
      </c>
      <c r="J1049">
        <v>7.2736409567931357</v>
      </c>
      <c r="K1049">
        <v>-46.652325007473586</v>
      </c>
      <c r="L1049">
        <v>45.155056627023264</v>
      </c>
      <c r="M1049">
        <v>165.24249267578125</v>
      </c>
      <c r="N1049">
        <v>0.78684275124289771</v>
      </c>
      <c r="O1049">
        <v>0.9329846751933194</v>
      </c>
      <c r="P1049">
        <v>0.73411222869657278</v>
      </c>
      <c r="Q1049">
        <v>0.74093639026988634</v>
      </c>
      <c r="R1049">
        <v>0.96533690096206171</v>
      </c>
      <c r="S1049">
        <v>0.71525323879314873</v>
      </c>
      <c r="T1049">
        <v>0.73411222869657278</v>
      </c>
      <c r="U1049">
        <v>0.71525323879314873</v>
      </c>
      <c r="V1049">
        <v>406.790663</v>
      </c>
      <c r="W1049">
        <v>255.106009</v>
      </c>
      <c r="X1049">
        <v>262.000766</v>
      </c>
      <c r="Y1049">
        <v>74463.375599999999</v>
      </c>
      <c r="Z1049" s="226">
        <v>3.1474079495999998</v>
      </c>
      <c r="AA1049" s="226">
        <v>2.8734915899</v>
      </c>
      <c r="AB1049" s="226" t="s">
        <v>444</v>
      </c>
      <c r="AC1049" s="226" t="s">
        <v>445</v>
      </c>
      <c r="AD1049" s="226">
        <v>3.1227948706999999</v>
      </c>
    </row>
    <row r="1050" spans="1:30" x14ac:dyDescent="0.25">
      <c r="A1050">
        <v>124958</v>
      </c>
      <c r="B1050">
        <v>20008000</v>
      </c>
      <c r="C1050">
        <v>9215536</v>
      </c>
      <c r="D1050">
        <v>271063</v>
      </c>
      <c r="E1050" t="s">
        <v>509</v>
      </c>
      <c r="F1050">
        <v>34203085</v>
      </c>
      <c r="G1050">
        <v>1.83</v>
      </c>
      <c r="H1050">
        <v>46.233796028165251</v>
      </c>
      <c r="I1050">
        <v>-23.992265113119309</v>
      </c>
      <c r="J1050">
        <v>9.4821997579126034</v>
      </c>
      <c r="K1050">
        <v>-44.843136752749423</v>
      </c>
      <c r="L1050">
        <v>42.300592680092599</v>
      </c>
      <c r="M1050">
        <v>159.32000732421875</v>
      </c>
      <c r="N1050">
        <v>0.80622543057528406</v>
      </c>
      <c r="O1050">
        <v>0.9329846751933194</v>
      </c>
      <c r="P1050">
        <v>0.75219597147787554</v>
      </c>
      <c r="Q1050">
        <v>0.76247270063920458</v>
      </c>
      <c r="R1050">
        <v>0.96533690096206171</v>
      </c>
      <c r="S1050">
        <v>0.73604303390322356</v>
      </c>
      <c r="T1050">
        <v>0.75219597147787554</v>
      </c>
      <c r="U1050">
        <v>0.73604303390322356</v>
      </c>
      <c r="V1050">
        <v>406.790663</v>
      </c>
      <c r="W1050">
        <v>255.106009</v>
      </c>
      <c r="X1050">
        <v>262.000766</v>
      </c>
      <c r="Y1050">
        <v>74463.375599999999</v>
      </c>
      <c r="Z1050" s="226">
        <v>3.5363362570999999</v>
      </c>
      <c r="AA1050" s="226">
        <v>3.1504208772000002</v>
      </c>
      <c r="AB1050" s="226" t="s">
        <v>444</v>
      </c>
      <c r="AC1050" s="226" t="s">
        <v>445</v>
      </c>
      <c r="AD1050" s="226">
        <v>3.3947844638000002</v>
      </c>
    </row>
    <row r="1051" spans="1:30" x14ac:dyDescent="0.25">
      <c r="A1051">
        <v>128069</v>
      </c>
      <c r="B1051">
        <v>20009000</v>
      </c>
      <c r="C1051">
        <v>9215527</v>
      </c>
      <c r="D1051">
        <v>271074</v>
      </c>
      <c r="E1051" t="s">
        <v>505</v>
      </c>
      <c r="F1051">
        <v>34203085</v>
      </c>
      <c r="G1051">
        <v>1.83</v>
      </c>
      <c r="H1051">
        <v>63.464437068622615</v>
      </c>
      <c r="I1051">
        <v>-30.540066044332612</v>
      </c>
      <c r="J1051">
        <v>11.156927641563659</v>
      </c>
      <c r="K1051">
        <v>-61.247756716268505</v>
      </c>
      <c r="L1051">
        <v>58.686865922572984</v>
      </c>
      <c r="M1051">
        <v>175.54750061035156</v>
      </c>
      <c r="N1051">
        <v>0.75311727072975854</v>
      </c>
      <c r="O1051">
        <v>0.9329846751933194</v>
      </c>
      <c r="P1051">
        <v>0.70264687221428301</v>
      </c>
      <c r="Q1051">
        <v>0.70346363414417612</v>
      </c>
      <c r="R1051">
        <v>0.96533690096206171</v>
      </c>
      <c r="S1051">
        <v>0.67907940452424853</v>
      </c>
      <c r="T1051">
        <v>0.70264687221428301</v>
      </c>
      <c r="U1051">
        <v>0.67907940452424853</v>
      </c>
      <c r="V1051">
        <v>406.790663</v>
      </c>
      <c r="W1051">
        <v>255.106009</v>
      </c>
      <c r="X1051">
        <v>262.000766</v>
      </c>
      <c r="Y1051">
        <v>74463.375599999999</v>
      </c>
      <c r="Z1051" s="226">
        <v>2.0543365451</v>
      </c>
      <c r="AA1051" s="226">
        <v>1.8244076145000001</v>
      </c>
      <c r="AB1051" s="226" t="s">
        <v>444</v>
      </c>
      <c r="AC1051" s="226" t="s">
        <v>445</v>
      </c>
      <c r="AD1051" s="226">
        <v>2.0057267175</v>
      </c>
    </row>
    <row r="1052" spans="1:30" x14ac:dyDescent="0.25">
      <c r="A1052">
        <v>130167</v>
      </c>
      <c r="B1052">
        <v>20010000</v>
      </c>
      <c r="C1052">
        <v>9215527</v>
      </c>
      <c r="D1052">
        <v>271084</v>
      </c>
      <c r="E1052" t="s">
        <v>505</v>
      </c>
      <c r="F1052">
        <v>34203085</v>
      </c>
      <c r="G1052">
        <v>1.83</v>
      </c>
      <c r="H1052">
        <v>57.565741509000084</v>
      </c>
      <c r="I1052">
        <v>-36.969517150136205</v>
      </c>
      <c r="J1052">
        <v>0.21760796738459467</v>
      </c>
      <c r="K1052">
        <v>-54.743348890900002</v>
      </c>
      <c r="L1052">
        <v>57.457548157708658</v>
      </c>
      <c r="M1052">
        <v>175.54750061035156</v>
      </c>
      <c r="N1052">
        <v>0.75311727072975854</v>
      </c>
      <c r="O1052">
        <v>0.9329846751933194</v>
      </c>
      <c r="P1052">
        <v>0.70264687221428301</v>
      </c>
      <c r="Q1052">
        <v>0.70346363414417612</v>
      </c>
      <c r="R1052">
        <v>0.96533690096206171</v>
      </c>
      <c r="S1052">
        <v>0.67907940452424853</v>
      </c>
      <c r="T1052">
        <v>0.70264687221428301</v>
      </c>
      <c r="U1052">
        <v>0.67907940452424853</v>
      </c>
      <c r="V1052">
        <v>406.790663</v>
      </c>
      <c r="W1052">
        <v>255.106009</v>
      </c>
      <c r="X1052">
        <v>262.000766</v>
      </c>
      <c r="Y1052">
        <v>74463.375599999999</v>
      </c>
      <c r="Z1052" s="226">
        <v>2.1196847942999999</v>
      </c>
      <c r="AA1052" s="226">
        <v>2.1138214258999999</v>
      </c>
      <c r="AB1052" s="226" t="s">
        <v>444</v>
      </c>
      <c r="AC1052" s="226" t="s">
        <v>445</v>
      </c>
      <c r="AD1052" s="226">
        <v>2.3628563557</v>
      </c>
    </row>
    <row r="1053" spans="1:30" x14ac:dyDescent="0.25">
      <c r="A1053">
        <v>132265</v>
      </c>
      <c r="B1053">
        <v>20011000</v>
      </c>
      <c r="C1053">
        <v>9215536</v>
      </c>
      <c r="D1053">
        <v>271090</v>
      </c>
      <c r="E1053" t="s">
        <v>509</v>
      </c>
      <c r="F1053">
        <v>34203085</v>
      </c>
      <c r="G1053">
        <v>1.83</v>
      </c>
      <c r="H1053">
        <v>52.288545469871508</v>
      </c>
      <c r="I1053">
        <v>-23.217344782847938</v>
      </c>
      <c r="J1053">
        <v>13.964865977228683</v>
      </c>
      <c r="K1053">
        <v>-49.902685738402582</v>
      </c>
      <c r="L1053">
        <v>46.89446181386856</v>
      </c>
      <c r="M1053">
        <v>159.32000732421875</v>
      </c>
      <c r="N1053">
        <v>0.80622543057528406</v>
      </c>
      <c r="O1053">
        <v>0.9329846751933194</v>
      </c>
      <c r="P1053">
        <v>0.75219597147787554</v>
      </c>
      <c r="Q1053">
        <v>0.76247270063920458</v>
      </c>
      <c r="R1053">
        <v>0.96533690096206171</v>
      </c>
      <c r="S1053">
        <v>0.73604303390322356</v>
      </c>
      <c r="T1053">
        <v>0.75219597147787554</v>
      </c>
      <c r="U1053">
        <v>0.73604303390322356</v>
      </c>
      <c r="V1053">
        <v>406.790663</v>
      </c>
      <c r="W1053">
        <v>255.106009</v>
      </c>
      <c r="X1053">
        <v>262.000766</v>
      </c>
      <c r="Y1053">
        <v>74463.375599999999</v>
      </c>
      <c r="Z1053" s="226">
        <v>3.0919482780999998</v>
      </c>
      <c r="AA1053" s="226">
        <v>2.6698231045999998</v>
      </c>
      <c r="AB1053" s="226" t="s">
        <v>444</v>
      </c>
      <c r="AC1053" s="226" t="s">
        <v>445</v>
      </c>
      <c r="AD1053" s="226">
        <v>2.949204693</v>
      </c>
    </row>
    <row r="1054" spans="1:30" x14ac:dyDescent="0.25">
      <c r="A1054">
        <v>134363</v>
      </c>
      <c r="B1054">
        <v>20012000</v>
      </c>
      <c r="C1054">
        <v>9215527</v>
      </c>
      <c r="D1054">
        <v>271099</v>
      </c>
      <c r="E1054" t="s">
        <v>505</v>
      </c>
      <c r="F1054">
        <v>34203085</v>
      </c>
      <c r="G1054">
        <v>1.83</v>
      </c>
      <c r="H1054">
        <v>57.800136807648634</v>
      </c>
      <c r="I1054">
        <v>-32.687269853291546</v>
      </c>
      <c r="J1054">
        <v>5.6869501450772955</v>
      </c>
      <c r="K1054">
        <v>-56.42385706568318</v>
      </c>
      <c r="L1054">
        <v>55.176904187886251</v>
      </c>
      <c r="M1054">
        <v>175.54750061035156</v>
      </c>
      <c r="N1054">
        <v>0.75311727072975854</v>
      </c>
      <c r="O1054">
        <v>0.9329846751933194</v>
      </c>
      <c r="P1054">
        <v>0.70264687221428301</v>
      </c>
      <c r="Q1054">
        <v>0.70346363414417612</v>
      </c>
      <c r="R1054">
        <v>0.96533690096206171</v>
      </c>
      <c r="S1054">
        <v>0.67907940452424853</v>
      </c>
      <c r="T1054">
        <v>0.70264687221428301</v>
      </c>
      <c r="U1054">
        <v>0.67907940452424853</v>
      </c>
      <c r="V1054">
        <v>406.790663</v>
      </c>
      <c r="W1054">
        <v>255.106009</v>
      </c>
      <c r="X1054">
        <v>262.000766</v>
      </c>
      <c r="Y1054">
        <v>74463.375599999999</v>
      </c>
      <c r="Z1054" s="226">
        <v>2.2486316865</v>
      </c>
      <c r="AA1054" s="226">
        <v>2.1011940318</v>
      </c>
      <c r="AB1054" s="226" t="s">
        <v>444</v>
      </c>
      <c r="AC1054" s="226" t="s">
        <v>445</v>
      </c>
      <c r="AD1054" s="226">
        <v>2.2626982330000001</v>
      </c>
    </row>
    <row r="1055" spans="1:30" x14ac:dyDescent="0.25">
      <c r="A1055">
        <v>136461</v>
      </c>
      <c r="B1055">
        <v>20013000</v>
      </c>
      <c r="C1055">
        <v>9215527</v>
      </c>
      <c r="D1055">
        <v>271108</v>
      </c>
      <c r="E1055" t="s">
        <v>505</v>
      </c>
      <c r="F1055">
        <v>34203085</v>
      </c>
      <c r="G1055">
        <v>1.83</v>
      </c>
      <c r="H1055">
        <v>84.630438975475315</v>
      </c>
      <c r="I1055">
        <v>-49.586736531870287</v>
      </c>
      <c r="J1055">
        <v>9.578993543684053</v>
      </c>
      <c r="K1055">
        <v>-79.579759603292402</v>
      </c>
      <c r="L1055">
        <v>80.276045462433089</v>
      </c>
      <c r="M1055">
        <v>175.54750061035156</v>
      </c>
      <c r="N1055">
        <v>0.75311727072975854</v>
      </c>
      <c r="O1055">
        <v>0.9329846751933194</v>
      </c>
      <c r="P1055">
        <v>0.70264687221428301</v>
      </c>
      <c r="Q1055">
        <v>0.70346363414417612</v>
      </c>
      <c r="R1055">
        <v>0.96533690096206171</v>
      </c>
      <c r="S1055">
        <v>0.67907940452424853</v>
      </c>
      <c r="T1055">
        <v>0.70264687221428301</v>
      </c>
      <c r="U1055">
        <v>0.67907940452424853</v>
      </c>
      <c r="V1055">
        <v>406.790663</v>
      </c>
      <c r="W1055">
        <v>255.106009</v>
      </c>
      <c r="X1055">
        <v>262.000766</v>
      </c>
      <c r="Y1055">
        <v>74463.375599999999</v>
      </c>
      <c r="Z1055" s="226">
        <v>1.2329131719999999</v>
      </c>
      <c r="AA1055" s="226">
        <v>1.1180256357</v>
      </c>
      <c r="AB1055" s="226" t="s">
        <v>444</v>
      </c>
      <c r="AC1055" s="226" t="s">
        <v>445</v>
      </c>
      <c r="AD1055" s="226">
        <v>1.3133271533999999</v>
      </c>
    </row>
    <row r="1056" spans="1:30" x14ac:dyDescent="0.25">
      <c r="A1056">
        <v>138559</v>
      </c>
      <c r="B1056">
        <v>20014000</v>
      </c>
      <c r="C1056">
        <v>9215536</v>
      </c>
      <c r="D1056">
        <v>271115</v>
      </c>
      <c r="E1056" t="s">
        <v>509</v>
      </c>
      <c r="F1056">
        <v>34203085</v>
      </c>
      <c r="G1056">
        <v>1.83</v>
      </c>
      <c r="H1056">
        <v>56.33991180307914</v>
      </c>
      <c r="I1056">
        <v>-23.262438344208121</v>
      </c>
      <c r="J1056">
        <v>16.810910774812079</v>
      </c>
      <c r="K1056">
        <v>-53.895222286824769</v>
      </c>
      <c r="L1056">
        <v>50.098896884902267</v>
      </c>
      <c r="M1056">
        <v>159.32000732421875</v>
      </c>
      <c r="N1056">
        <v>0.80622543057528406</v>
      </c>
      <c r="O1056">
        <v>0.9329846751933194</v>
      </c>
      <c r="P1056">
        <v>0.75219597147787554</v>
      </c>
      <c r="Q1056">
        <v>0.76247270063920458</v>
      </c>
      <c r="R1056">
        <v>0.96533690096206171</v>
      </c>
      <c r="S1056">
        <v>0.73604303390322356</v>
      </c>
      <c r="T1056">
        <v>0.75219597147787554</v>
      </c>
      <c r="U1056">
        <v>0.73604303390322356</v>
      </c>
      <c r="V1056">
        <v>406.790663</v>
      </c>
      <c r="W1056">
        <v>255.106009</v>
      </c>
      <c r="X1056">
        <v>262.000766</v>
      </c>
      <c r="Y1056">
        <v>74463.375599999999</v>
      </c>
      <c r="Z1056" s="226">
        <v>2.8302183122</v>
      </c>
      <c r="AA1056" s="226">
        <v>2.4059285173</v>
      </c>
      <c r="AB1056" s="226" t="s">
        <v>444</v>
      </c>
      <c r="AC1056" s="226" t="s">
        <v>445</v>
      </c>
      <c r="AD1056" s="226">
        <v>2.6566491861000001</v>
      </c>
    </row>
    <row r="1057" spans="1:30" x14ac:dyDescent="0.25">
      <c r="A1057">
        <v>140657</v>
      </c>
      <c r="B1057">
        <v>20015000</v>
      </c>
      <c r="C1057">
        <v>9215536</v>
      </c>
      <c r="D1057">
        <v>271122</v>
      </c>
      <c r="E1057" t="s">
        <v>509</v>
      </c>
      <c r="F1057">
        <v>34203085</v>
      </c>
      <c r="G1057">
        <v>1.83</v>
      </c>
      <c r="H1057">
        <v>44.581313658034809</v>
      </c>
      <c r="I1057">
        <v>-20.077180223422836</v>
      </c>
      <c r="J1057">
        <v>11.763227767406001</v>
      </c>
      <c r="K1057">
        <v>-43.219115509984292</v>
      </c>
      <c r="L1057">
        <v>40.019559443684827</v>
      </c>
      <c r="M1057">
        <v>159.32000732421875</v>
      </c>
      <c r="N1057">
        <v>0.80622543057528406</v>
      </c>
      <c r="O1057">
        <v>0.9329846751933194</v>
      </c>
      <c r="P1057">
        <v>0.75219597147787554</v>
      </c>
      <c r="Q1057">
        <v>0.76247270063920458</v>
      </c>
      <c r="R1057">
        <v>0.96533690096206171</v>
      </c>
      <c r="S1057">
        <v>0.73604303390322356</v>
      </c>
      <c r="T1057">
        <v>0.75219597147787554</v>
      </c>
      <c r="U1057">
        <v>0.73604303390322356</v>
      </c>
      <c r="V1057">
        <v>406.790663</v>
      </c>
      <c r="W1057">
        <v>255.106009</v>
      </c>
      <c r="X1057">
        <v>262.000766</v>
      </c>
      <c r="Y1057">
        <v>74463.375599999999</v>
      </c>
      <c r="Z1057" s="226">
        <v>3.7948981682</v>
      </c>
      <c r="AA1057" s="226">
        <v>3.3042633006000002</v>
      </c>
      <c r="AB1057" s="226" t="s">
        <v>444</v>
      </c>
      <c r="AC1057" s="226" t="s">
        <v>445</v>
      </c>
      <c r="AD1057" s="226">
        <v>3.5599248939999999</v>
      </c>
    </row>
    <row r="1058" spans="1:30" x14ac:dyDescent="0.25">
      <c r="A1058">
        <v>142755</v>
      </c>
      <c r="B1058">
        <v>20016000</v>
      </c>
      <c r="C1058">
        <v>9215536</v>
      </c>
      <c r="D1058">
        <v>271129</v>
      </c>
      <c r="E1058" t="s">
        <v>509</v>
      </c>
      <c r="F1058">
        <v>34203085</v>
      </c>
      <c r="G1058">
        <v>1.83</v>
      </c>
      <c r="H1058">
        <v>54.253516259084925</v>
      </c>
      <c r="I1058">
        <v>-22.284483399651251</v>
      </c>
      <c r="J1058">
        <v>16.037778776208029</v>
      </c>
      <c r="K1058">
        <v>-51.69104199931536</v>
      </c>
      <c r="L1058">
        <v>48.277519579769709</v>
      </c>
      <c r="M1058">
        <v>159.32000732421875</v>
      </c>
      <c r="N1058">
        <v>0.80622543057528406</v>
      </c>
      <c r="O1058">
        <v>0.9329846751933194</v>
      </c>
      <c r="P1058">
        <v>0.75219597147787554</v>
      </c>
      <c r="Q1058">
        <v>0.76247270063920458</v>
      </c>
      <c r="R1058">
        <v>0.96533690096206171</v>
      </c>
      <c r="S1058">
        <v>0.73604303390322356</v>
      </c>
      <c r="T1058">
        <v>0.75219597147787554</v>
      </c>
      <c r="U1058">
        <v>0.73604303390322356</v>
      </c>
      <c r="V1058">
        <v>406.790663</v>
      </c>
      <c r="W1058">
        <v>255.106009</v>
      </c>
      <c r="X1058">
        <v>262.000766</v>
      </c>
      <c r="Y1058">
        <v>74463.375599999999</v>
      </c>
      <c r="Z1058" s="226">
        <v>2.9747218569</v>
      </c>
      <c r="AA1058" s="226">
        <v>2.5369083056999999</v>
      </c>
      <c r="AB1058" s="226" t="s">
        <v>444</v>
      </c>
      <c r="AC1058" s="226" t="s">
        <v>445</v>
      </c>
      <c r="AD1058" s="226">
        <v>2.8125739603</v>
      </c>
    </row>
    <row r="1059" spans="1:30" x14ac:dyDescent="0.25">
      <c r="A1059">
        <v>144853</v>
      </c>
      <c r="B1059">
        <v>20017000</v>
      </c>
      <c r="C1059">
        <v>9215536</v>
      </c>
      <c r="D1059">
        <v>271136</v>
      </c>
      <c r="E1059" t="s">
        <v>509</v>
      </c>
      <c r="F1059">
        <v>34203085</v>
      </c>
      <c r="G1059">
        <v>1.83</v>
      </c>
      <c r="H1059">
        <v>41.347190308134991</v>
      </c>
      <c r="I1059">
        <v>-22.813605079779983</v>
      </c>
      <c r="J1059">
        <v>6.548611808064897</v>
      </c>
      <c r="K1059">
        <v>-39.859442628330818</v>
      </c>
      <c r="L1059">
        <v>38.493885728109049</v>
      </c>
      <c r="M1059">
        <v>159.32000732421875</v>
      </c>
      <c r="N1059">
        <v>0.80622543057528406</v>
      </c>
      <c r="O1059">
        <v>0.9329846751933194</v>
      </c>
      <c r="P1059">
        <v>0.75219597147787554</v>
      </c>
      <c r="Q1059">
        <v>0.76247270063920458</v>
      </c>
      <c r="R1059">
        <v>0.96533690096206171</v>
      </c>
      <c r="S1059">
        <v>0.73604303390322356</v>
      </c>
      <c r="T1059">
        <v>0.75219597147787554</v>
      </c>
      <c r="U1059">
        <v>0.73604303390322356</v>
      </c>
      <c r="V1059">
        <v>406.790663</v>
      </c>
      <c r="W1059">
        <v>255.106009</v>
      </c>
      <c r="X1059">
        <v>262.000766</v>
      </c>
      <c r="Y1059">
        <v>74463.375599999999</v>
      </c>
      <c r="Z1059" s="226">
        <v>3.9849400402000001</v>
      </c>
      <c r="AA1059" s="226">
        <v>3.6409371674000002</v>
      </c>
      <c r="AB1059" s="226" t="s">
        <v>444</v>
      </c>
      <c r="AC1059" s="226" t="s">
        <v>445</v>
      </c>
      <c r="AD1059" s="226">
        <v>3.9442718642000001</v>
      </c>
    </row>
    <row r="1060" spans="1:30" x14ac:dyDescent="0.25">
      <c r="A1060">
        <v>148035</v>
      </c>
      <c r="B1060">
        <v>20018000</v>
      </c>
      <c r="C1060">
        <v>9215542</v>
      </c>
      <c r="D1060">
        <v>271144</v>
      </c>
      <c r="E1060" t="s">
        <v>507</v>
      </c>
      <c r="F1060">
        <v>34203085</v>
      </c>
      <c r="G1060">
        <v>1.83</v>
      </c>
      <c r="H1060">
        <v>49.532906299311172</v>
      </c>
      <c r="I1060">
        <v>-23.591670489733925</v>
      </c>
      <c r="J1060">
        <v>11.168178781812541</v>
      </c>
      <c r="K1060">
        <v>-47.298571067128123</v>
      </c>
      <c r="L1060">
        <v>45.001400693915521</v>
      </c>
      <c r="M1060">
        <v>165.24249267578125</v>
      </c>
      <c r="N1060">
        <v>0.78684275124289771</v>
      </c>
      <c r="O1060">
        <v>0.9329846751933194</v>
      </c>
      <c r="P1060">
        <v>0.73411222869657278</v>
      </c>
      <c r="Q1060">
        <v>0.74093639026988634</v>
      </c>
      <c r="R1060">
        <v>0.96533690096206171</v>
      </c>
      <c r="S1060">
        <v>0.71525323879314873</v>
      </c>
      <c r="T1060">
        <v>0.73411222869657278</v>
      </c>
      <c r="U1060">
        <v>0.71525323879314873</v>
      </c>
      <c r="V1060">
        <v>406.790663</v>
      </c>
      <c r="W1060">
        <v>255.106009</v>
      </c>
      <c r="X1060">
        <v>262.000766</v>
      </c>
      <c r="Y1060">
        <v>74463.375599999999</v>
      </c>
      <c r="Z1060" s="226">
        <v>3.1615691497</v>
      </c>
      <c r="AA1060" s="226">
        <v>2.7808490316999999</v>
      </c>
      <c r="AB1060" s="226" t="s">
        <v>444</v>
      </c>
      <c r="AC1060" s="226" t="s">
        <v>445</v>
      </c>
      <c r="AD1060" s="226">
        <v>3.0664646289999999</v>
      </c>
    </row>
    <row r="1061" spans="1:30" x14ac:dyDescent="0.25">
      <c r="A1061">
        <v>148036</v>
      </c>
      <c r="B1061">
        <v>20018000</v>
      </c>
      <c r="C1061">
        <v>9215536</v>
      </c>
      <c r="D1061">
        <v>271143</v>
      </c>
      <c r="E1061" t="s">
        <v>509</v>
      </c>
      <c r="F1061">
        <v>34203085</v>
      </c>
      <c r="G1061">
        <v>1.83</v>
      </c>
      <c r="H1061">
        <v>47.419605492582711</v>
      </c>
      <c r="I1061">
        <v>-20.367660886286927</v>
      </c>
      <c r="J1061">
        <v>13.37560996047946</v>
      </c>
      <c r="K1061">
        <v>-45.488921618487907</v>
      </c>
      <c r="L1061">
        <v>42.348439879589819</v>
      </c>
      <c r="M1061">
        <v>159.32000732421875</v>
      </c>
      <c r="N1061">
        <v>0.80622543057528406</v>
      </c>
      <c r="O1061">
        <v>0.9329846751933194</v>
      </c>
      <c r="P1061">
        <v>0.75219597147787554</v>
      </c>
      <c r="Q1061">
        <v>0.76247270063920458</v>
      </c>
      <c r="R1061">
        <v>0.96533690096206171</v>
      </c>
      <c r="S1061">
        <v>0.73604303390322356</v>
      </c>
      <c r="T1061">
        <v>0.75219597147787554</v>
      </c>
      <c r="U1061">
        <v>0.73604303390322356</v>
      </c>
      <c r="V1061">
        <v>406.790663</v>
      </c>
      <c r="W1061">
        <v>255.106009</v>
      </c>
      <c r="X1061">
        <v>262.000766</v>
      </c>
      <c r="Y1061">
        <v>74463.375599999999</v>
      </c>
      <c r="Z1061" s="226">
        <v>3.5312108973999998</v>
      </c>
      <c r="AA1061" s="226">
        <v>3.0466324061000001</v>
      </c>
      <c r="AB1061" s="226" t="s">
        <v>444</v>
      </c>
      <c r="AC1061" s="226" t="s">
        <v>445</v>
      </c>
      <c r="AD1061" s="226">
        <v>3.3323937719000001</v>
      </c>
    </row>
    <row r="1062" spans="1:30" x14ac:dyDescent="0.25">
      <c r="A1062">
        <v>152231</v>
      </c>
      <c r="B1062">
        <v>20019000</v>
      </c>
      <c r="C1062">
        <v>9215536</v>
      </c>
      <c r="D1062">
        <v>271151</v>
      </c>
      <c r="E1062" t="s">
        <v>509</v>
      </c>
      <c r="F1062">
        <v>34203085</v>
      </c>
      <c r="G1062">
        <v>1.83</v>
      </c>
      <c r="H1062">
        <v>46.750198326102591</v>
      </c>
      <c r="I1062">
        <v>-21.253144892456564</v>
      </c>
      <c r="J1062">
        <v>12.157364051073639</v>
      </c>
      <c r="K1062">
        <v>-44.843512662130763</v>
      </c>
      <c r="L1062">
        <v>42.013948719576852</v>
      </c>
      <c r="M1062">
        <v>159.32000732421875</v>
      </c>
      <c r="N1062">
        <v>0.80622543057528406</v>
      </c>
      <c r="O1062">
        <v>0.9329846751933194</v>
      </c>
      <c r="P1062">
        <v>0.75219597147787554</v>
      </c>
      <c r="Q1062">
        <v>0.76247270063920458</v>
      </c>
      <c r="R1062">
        <v>0.96533690096206171</v>
      </c>
      <c r="S1062">
        <v>0.73604303390322356</v>
      </c>
      <c r="T1062">
        <v>0.75219597147787554</v>
      </c>
      <c r="U1062">
        <v>0.73604303390322356</v>
      </c>
      <c r="V1062">
        <v>406.790663</v>
      </c>
      <c r="W1062">
        <v>255.106009</v>
      </c>
      <c r="X1062">
        <v>262.000766</v>
      </c>
      <c r="Y1062">
        <v>74463.375599999999</v>
      </c>
      <c r="Z1062" s="226">
        <v>3.567285821</v>
      </c>
      <c r="AA1062" s="226">
        <v>3.1045753630999999</v>
      </c>
      <c r="AB1062" s="226" t="s">
        <v>444</v>
      </c>
      <c r="AC1062" s="226" t="s">
        <v>445</v>
      </c>
      <c r="AD1062" s="226">
        <v>3.3947476236999998</v>
      </c>
    </row>
    <row r="1063" spans="1:30" x14ac:dyDescent="0.25">
      <c r="A1063">
        <v>152232</v>
      </c>
      <c r="B1063">
        <v>20019000</v>
      </c>
      <c r="C1063">
        <v>9215542</v>
      </c>
      <c r="D1063">
        <v>271152</v>
      </c>
      <c r="E1063" t="s">
        <v>507</v>
      </c>
      <c r="F1063">
        <v>34203085</v>
      </c>
      <c r="G1063">
        <v>1.83</v>
      </c>
      <c r="H1063">
        <v>48.862886727654249</v>
      </c>
      <c r="I1063">
        <v>-24.476259001066666</v>
      </c>
      <c r="J1063">
        <v>9.9505452775835188</v>
      </c>
      <c r="K1063">
        <v>-46.654057605607875</v>
      </c>
      <c r="L1063">
        <v>44.726707504070987</v>
      </c>
      <c r="M1063">
        <v>165.24249267578125</v>
      </c>
      <c r="N1063">
        <v>0.78684275124289771</v>
      </c>
      <c r="O1063">
        <v>0.9329846751933194</v>
      </c>
      <c r="P1063">
        <v>0.73411222869657278</v>
      </c>
      <c r="Q1063">
        <v>0.74093639026988634</v>
      </c>
      <c r="R1063">
        <v>0.96533690096206171</v>
      </c>
      <c r="S1063">
        <v>0.71525323879314873</v>
      </c>
      <c r="T1063">
        <v>0.73411222869657278</v>
      </c>
      <c r="U1063">
        <v>0.71525323879314873</v>
      </c>
      <c r="V1063">
        <v>406.790663</v>
      </c>
      <c r="W1063">
        <v>255.106009</v>
      </c>
      <c r="X1063">
        <v>262.000766</v>
      </c>
      <c r="Y1063">
        <v>74463.375599999999</v>
      </c>
      <c r="Z1063" s="226">
        <v>3.1871278096000002</v>
      </c>
      <c r="AA1063" s="226">
        <v>2.8326929366</v>
      </c>
      <c r="AB1063" s="226" t="s">
        <v>444</v>
      </c>
      <c r="AC1063" s="226" t="s">
        <v>445</v>
      </c>
      <c r="AD1063" s="226">
        <v>3.1226417619000002</v>
      </c>
    </row>
    <row r="1064" spans="1:30" x14ac:dyDescent="0.25">
      <c r="A1064">
        <v>156427</v>
      </c>
      <c r="B1064">
        <v>20020000</v>
      </c>
      <c r="C1064">
        <v>9215536</v>
      </c>
      <c r="D1064">
        <v>271159</v>
      </c>
      <c r="E1064" t="s">
        <v>509</v>
      </c>
      <c r="F1064">
        <v>34203085</v>
      </c>
      <c r="G1064">
        <v>1.83</v>
      </c>
      <c r="H1064">
        <v>46.816514611423031</v>
      </c>
      <c r="I1064">
        <v>-20.974069045370417</v>
      </c>
      <c r="J1064">
        <v>12.446706023816407</v>
      </c>
      <c r="K1064">
        <v>-44.908118126128542</v>
      </c>
      <c r="L1064">
        <v>42.001639892132758</v>
      </c>
      <c r="M1064">
        <v>159.32000732421875</v>
      </c>
      <c r="N1064">
        <v>0.80622543057528406</v>
      </c>
      <c r="O1064">
        <v>0.9329846751933194</v>
      </c>
      <c r="P1064">
        <v>0.75219597147787554</v>
      </c>
      <c r="Q1064">
        <v>0.76247270063920458</v>
      </c>
      <c r="R1064">
        <v>0.96533690096206171</v>
      </c>
      <c r="S1064">
        <v>0.73604303390322356</v>
      </c>
      <c r="T1064">
        <v>0.75219597147787554</v>
      </c>
      <c r="U1064">
        <v>0.73604303390322356</v>
      </c>
      <c r="V1064">
        <v>406.790663</v>
      </c>
      <c r="W1064">
        <v>255.106009</v>
      </c>
      <c r="X1064">
        <v>262.000766</v>
      </c>
      <c r="Y1064">
        <v>74463.375599999999</v>
      </c>
      <c r="Z1064" s="226">
        <v>3.5686242908999999</v>
      </c>
      <c r="AA1064" s="226">
        <v>3.0987611714000001</v>
      </c>
      <c r="AB1064" s="226" t="s">
        <v>444</v>
      </c>
      <c r="AC1064" s="226" t="s">
        <v>445</v>
      </c>
      <c r="AD1064" s="226">
        <v>3.3884252766</v>
      </c>
    </row>
    <row r="1065" spans="1:30" x14ac:dyDescent="0.25">
      <c r="A1065">
        <v>156428</v>
      </c>
      <c r="B1065">
        <v>20020000</v>
      </c>
      <c r="C1065">
        <v>9215542</v>
      </c>
      <c r="D1065">
        <v>271160</v>
      </c>
      <c r="E1065" t="s">
        <v>507</v>
      </c>
      <c r="F1065">
        <v>34203085</v>
      </c>
      <c r="G1065">
        <v>1.83</v>
      </c>
      <c r="H1065">
        <v>48.929446493864248</v>
      </c>
      <c r="I1065">
        <v>-24.197528815515525</v>
      </c>
      <c r="J1065">
        <v>10.239643769436734</v>
      </c>
      <c r="K1065">
        <v>-46.718317408070661</v>
      </c>
      <c r="L1065">
        <v>44.699126262773426</v>
      </c>
      <c r="M1065">
        <v>165.24249267578125</v>
      </c>
      <c r="N1065">
        <v>0.78684275124289771</v>
      </c>
      <c r="O1065">
        <v>0.9329846751933194</v>
      </c>
      <c r="P1065">
        <v>0.73411222869657278</v>
      </c>
      <c r="Q1065">
        <v>0.74093639026988634</v>
      </c>
      <c r="R1065">
        <v>0.96533690096206171</v>
      </c>
      <c r="S1065">
        <v>0.71525323879314873</v>
      </c>
      <c r="T1065">
        <v>0.73411222869657278</v>
      </c>
      <c r="U1065">
        <v>0.71525323879314873</v>
      </c>
      <c r="V1065">
        <v>406.790663</v>
      </c>
      <c r="W1065">
        <v>255.106009</v>
      </c>
      <c r="X1065">
        <v>262.000766</v>
      </c>
      <c r="Y1065">
        <v>74463.375599999999</v>
      </c>
      <c r="Z1065" s="226">
        <v>3.1897114435999998</v>
      </c>
      <c r="AA1065" s="226">
        <v>2.8274792429</v>
      </c>
      <c r="AB1065" s="226" t="s">
        <v>444</v>
      </c>
      <c r="AC1065" s="226" t="s">
        <v>445</v>
      </c>
      <c r="AD1065" s="226">
        <v>3.1169711779</v>
      </c>
    </row>
    <row r="1066" spans="1:30" x14ac:dyDescent="0.25">
      <c r="A1066">
        <v>160623</v>
      </c>
      <c r="B1066">
        <v>20021000</v>
      </c>
      <c r="C1066">
        <v>9215536</v>
      </c>
      <c r="D1066">
        <v>271167</v>
      </c>
      <c r="E1066" t="s">
        <v>509</v>
      </c>
      <c r="F1066">
        <v>34203085</v>
      </c>
      <c r="G1066">
        <v>1.83</v>
      </c>
      <c r="H1066">
        <v>47.104447900428681</v>
      </c>
      <c r="I1066">
        <v>-20.42059276156694</v>
      </c>
      <c r="J1066">
        <v>13.1444543102278</v>
      </c>
      <c r="K1066">
        <v>-45.196860853664823</v>
      </c>
      <c r="L1066">
        <v>42.101998279513481</v>
      </c>
      <c r="M1066">
        <v>159.32000732421875</v>
      </c>
      <c r="N1066">
        <v>0.80622543057528406</v>
      </c>
      <c r="O1066">
        <v>0.9329846751933194</v>
      </c>
      <c r="P1066">
        <v>0.75219597147787554</v>
      </c>
      <c r="Q1066">
        <v>0.76247270063920458</v>
      </c>
      <c r="R1066">
        <v>0.96533690096206171</v>
      </c>
      <c r="S1066">
        <v>0.73604303390322356</v>
      </c>
      <c r="T1066">
        <v>0.75219597147787554</v>
      </c>
      <c r="U1066">
        <v>0.73604303390322356</v>
      </c>
      <c r="V1066">
        <v>406.790663</v>
      </c>
      <c r="W1066">
        <v>255.106009</v>
      </c>
      <c r="X1066">
        <v>262.000766</v>
      </c>
      <c r="Y1066">
        <v>74463.375599999999</v>
      </c>
      <c r="Z1066" s="226">
        <v>3.5577340770000001</v>
      </c>
      <c r="AA1066" s="226">
        <v>3.0737068541000001</v>
      </c>
      <c r="AB1066" s="226" t="s">
        <v>444</v>
      </c>
      <c r="AC1066" s="226" t="s">
        <v>445</v>
      </c>
      <c r="AD1066" s="226">
        <v>3.3603895709999998</v>
      </c>
    </row>
    <row r="1067" spans="1:30" x14ac:dyDescent="0.25">
      <c r="A1067">
        <v>160624</v>
      </c>
      <c r="B1067">
        <v>20021000</v>
      </c>
      <c r="C1067">
        <v>9215542</v>
      </c>
      <c r="D1067">
        <v>271168</v>
      </c>
      <c r="E1067" t="s">
        <v>507</v>
      </c>
      <c r="F1067">
        <v>34203085</v>
      </c>
      <c r="G1067">
        <v>1.83</v>
      </c>
      <c r="H1067">
        <v>49.217923559505536</v>
      </c>
      <c r="I1067">
        <v>-23.64490273629</v>
      </c>
      <c r="J1067">
        <v>10.936847953504055</v>
      </c>
      <c r="K1067">
        <v>-47.006210256737404</v>
      </c>
      <c r="L1067">
        <v>44.76398610178186</v>
      </c>
      <c r="M1067">
        <v>165.24249267578125</v>
      </c>
      <c r="N1067">
        <v>0.78684275124289771</v>
      </c>
      <c r="O1067">
        <v>0.9329846751933194</v>
      </c>
      <c r="P1067">
        <v>0.73411222869657278</v>
      </c>
      <c r="Q1067">
        <v>0.74093639026988634</v>
      </c>
      <c r="R1067">
        <v>0.96533690096206171</v>
      </c>
      <c r="S1067">
        <v>0.71525323879314873</v>
      </c>
      <c r="T1067">
        <v>0.73411222869657278</v>
      </c>
      <c r="U1067">
        <v>0.71525323879314873</v>
      </c>
      <c r="V1067">
        <v>406.790663</v>
      </c>
      <c r="W1067">
        <v>255.106009</v>
      </c>
      <c r="X1067">
        <v>262.000766</v>
      </c>
      <c r="Y1067">
        <v>74463.375599999999</v>
      </c>
      <c r="Z1067" s="226">
        <v>3.1836408490000001</v>
      </c>
      <c r="AA1067" s="226">
        <v>2.8050455459000001</v>
      </c>
      <c r="AB1067" s="226" t="s">
        <v>444</v>
      </c>
      <c r="AC1067" s="226" t="s">
        <v>445</v>
      </c>
      <c r="AD1067" s="226">
        <v>3.0917564977000001</v>
      </c>
    </row>
    <row r="1068" spans="1:30" x14ac:dyDescent="0.25">
      <c r="A1068">
        <v>164819</v>
      </c>
      <c r="B1068">
        <v>20022000</v>
      </c>
      <c r="C1068">
        <v>9215527</v>
      </c>
      <c r="D1068">
        <v>271179</v>
      </c>
      <c r="E1068" t="s">
        <v>505</v>
      </c>
      <c r="F1068">
        <v>34203085</v>
      </c>
      <c r="G1068">
        <v>1.83</v>
      </c>
      <c r="H1068">
        <v>61.906536797275471</v>
      </c>
      <c r="I1068">
        <v>-32.445721666461566</v>
      </c>
      <c r="J1068">
        <v>8.4482869393903144</v>
      </c>
      <c r="K1068">
        <v>-60.437621719510041</v>
      </c>
      <c r="L1068">
        <v>58.144559153853024</v>
      </c>
      <c r="M1068">
        <v>175.54750061035156</v>
      </c>
      <c r="N1068">
        <v>0.75311727072975854</v>
      </c>
      <c r="O1068">
        <v>0.9329846751933194</v>
      </c>
      <c r="P1068">
        <v>0.70264687221428301</v>
      </c>
      <c r="Q1068">
        <v>0.70346363414417612</v>
      </c>
      <c r="R1068">
        <v>0.96533690096206171</v>
      </c>
      <c r="S1068">
        <v>0.67907940452424853</v>
      </c>
      <c r="T1068">
        <v>0.70264687221428301</v>
      </c>
      <c r="U1068">
        <v>0.67907940452424853</v>
      </c>
      <c r="V1068">
        <v>406.790663</v>
      </c>
      <c r="W1068">
        <v>255.106009</v>
      </c>
      <c r="X1068">
        <v>262.000766</v>
      </c>
      <c r="Y1068">
        <v>74463.375599999999</v>
      </c>
      <c r="Z1068" s="226">
        <v>2.0828239463</v>
      </c>
      <c r="AA1068" s="226">
        <v>1.8954848483</v>
      </c>
      <c r="AB1068" s="226" t="s">
        <v>444</v>
      </c>
      <c r="AC1068" s="226" t="s">
        <v>445</v>
      </c>
      <c r="AD1068" s="226">
        <v>2.0460169264000001</v>
      </c>
    </row>
    <row r="1069" spans="1:30" x14ac:dyDescent="0.25">
      <c r="A1069">
        <v>164820</v>
      </c>
      <c r="B1069">
        <v>20022000</v>
      </c>
      <c r="C1069">
        <v>9215542</v>
      </c>
      <c r="D1069">
        <v>271180</v>
      </c>
      <c r="E1069" t="s">
        <v>507</v>
      </c>
      <c r="F1069">
        <v>34203085</v>
      </c>
      <c r="G1069">
        <v>1.83</v>
      </c>
      <c r="H1069">
        <v>47.429260471850995</v>
      </c>
      <c r="I1069">
        <v>-26.219361961919571</v>
      </c>
      <c r="J1069">
        <v>6.2440101356881677</v>
      </c>
      <c r="K1069">
        <v>-45.470667126236648</v>
      </c>
      <c r="L1069">
        <v>44.636082453480476</v>
      </c>
      <c r="M1069">
        <v>165.24249267578125</v>
      </c>
      <c r="N1069">
        <v>0.78684275124289771</v>
      </c>
      <c r="O1069">
        <v>0.9329846751933194</v>
      </c>
      <c r="P1069">
        <v>0.73411222869657278</v>
      </c>
      <c r="Q1069">
        <v>0.74093639026988634</v>
      </c>
      <c r="R1069">
        <v>0.96533690096206171</v>
      </c>
      <c r="S1069">
        <v>0.71525323879314873</v>
      </c>
      <c r="T1069">
        <v>0.73411222869657278</v>
      </c>
      <c r="U1069">
        <v>0.71525323879314873</v>
      </c>
      <c r="V1069">
        <v>406.790663</v>
      </c>
      <c r="W1069">
        <v>255.106009</v>
      </c>
      <c r="X1069">
        <v>262.000766</v>
      </c>
      <c r="Y1069">
        <v>74463.375599999999</v>
      </c>
      <c r="Z1069" s="226">
        <v>3.1956289737999999</v>
      </c>
      <c r="AA1069" s="226">
        <v>2.9485422913999999</v>
      </c>
      <c r="AB1069" s="226" t="s">
        <v>444</v>
      </c>
      <c r="AC1069" s="226" t="s">
        <v>445</v>
      </c>
      <c r="AD1069" s="226">
        <v>3.2299349978</v>
      </c>
    </row>
    <row r="1070" spans="1:30" x14ac:dyDescent="0.25">
      <c r="A1070">
        <v>167931</v>
      </c>
      <c r="B1070">
        <v>20024000</v>
      </c>
      <c r="C1070">
        <v>9215527</v>
      </c>
      <c r="D1070">
        <v>271188</v>
      </c>
      <c r="E1070" t="s">
        <v>505</v>
      </c>
      <c r="F1070">
        <v>34203085</v>
      </c>
      <c r="G1070">
        <v>1.83</v>
      </c>
      <c r="H1070">
        <v>62.717705725333175</v>
      </c>
      <c r="I1070">
        <v>-38.173558063111372</v>
      </c>
      <c r="J1070">
        <v>2.2431261199030632</v>
      </c>
      <c r="K1070">
        <v>-59.664046490989136</v>
      </c>
      <c r="L1070">
        <v>61.627163805905511</v>
      </c>
      <c r="M1070">
        <v>175.54750061035156</v>
      </c>
      <c r="N1070">
        <v>0.75311727072975854</v>
      </c>
      <c r="O1070">
        <v>0.9329846751933194</v>
      </c>
      <c r="P1070">
        <v>0.70264687221428301</v>
      </c>
      <c r="Q1070">
        <v>0.70346363414417612</v>
      </c>
      <c r="R1070">
        <v>0.96533690096206171</v>
      </c>
      <c r="S1070">
        <v>0.67907940452424853</v>
      </c>
      <c r="T1070">
        <v>0.70264687221428301</v>
      </c>
      <c r="U1070">
        <v>0.67907940452424853</v>
      </c>
      <c r="V1070">
        <v>406.790663</v>
      </c>
      <c r="W1070">
        <v>255.106009</v>
      </c>
      <c r="X1070">
        <v>262.000766</v>
      </c>
      <c r="Y1070">
        <v>74463.375599999999</v>
      </c>
      <c r="Z1070" s="226">
        <v>1.9086108825999999</v>
      </c>
      <c r="AA1070" s="226">
        <v>1.8580356573000001</v>
      </c>
      <c r="AB1070" s="226" t="s">
        <v>444</v>
      </c>
      <c r="AC1070" s="226" t="s">
        <v>445</v>
      </c>
      <c r="AD1070" s="226">
        <v>2.0855101116000001</v>
      </c>
    </row>
    <row r="1071" spans="1:30" x14ac:dyDescent="0.25">
      <c r="A1071">
        <v>171113</v>
      </c>
      <c r="B1071">
        <v>20026000</v>
      </c>
      <c r="C1071">
        <v>9215527</v>
      </c>
      <c r="D1071">
        <v>271199</v>
      </c>
      <c r="E1071" t="s">
        <v>505</v>
      </c>
      <c r="F1071">
        <v>34203085</v>
      </c>
      <c r="G1071">
        <v>1.83</v>
      </c>
      <c r="H1071">
        <v>65.646686720366475</v>
      </c>
      <c r="I1071">
        <v>-24.386106876590823</v>
      </c>
      <c r="J1071">
        <v>19.281968397753186</v>
      </c>
      <c r="K1071">
        <v>-63.640446360321612</v>
      </c>
      <c r="L1071">
        <v>58.442163333123588</v>
      </c>
      <c r="M1071">
        <v>175.54750061035156</v>
      </c>
      <c r="N1071">
        <v>0.75311727072975854</v>
      </c>
      <c r="O1071">
        <v>0.9329846751933194</v>
      </c>
      <c r="P1071">
        <v>0.70264687221428301</v>
      </c>
      <c r="Q1071">
        <v>0.70346363414417612</v>
      </c>
      <c r="R1071">
        <v>0.96533690096206171</v>
      </c>
      <c r="S1071">
        <v>0.67907940452424853</v>
      </c>
      <c r="T1071">
        <v>0.70264687221428301</v>
      </c>
      <c r="U1071">
        <v>0.67907940452424853</v>
      </c>
      <c r="V1071">
        <v>406.790663</v>
      </c>
      <c r="W1071">
        <v>255.106009</v>
      </c>
      <c r="X1071">
        <v>262.000766</v>
      </c>
      <c r="Y1071">
        <v>74463.375599999999</v>
      </c>
      <c r="Z1071" s="226">
        <v>2.0671253266999998</v>
      </c>
      <c r="AA1071" s="226">
        <v>1.7305176889</v>
      </c>
      <c r="AB1071" s="226" t="s">
        <v>444</v>
      </c>
      <c r="AC1071" s="226" t="s">
        <v>445</v>
      </c>
      <c r="AD1071" s="226">
        <v>1.8927204204000001</v>
      </c>
    </row>
    <row r="1072" spans="1:30" x14ac:dyDescent="0.25">
      <c r="A1072">
        <v>171114</v>
      </c>
      <c r="B1072">
        <v>20026000</v>
      </c>
      <c r="C1072">
        <v>9215542</v>
      </c>
      <c r="D1072">
        <v>271200</v>
      </c>
      <c r="E1072" t="s">
        <v>507</v>
      </c>
      <c r="F1072">
        <v>34203085</v>
      </c>
      <c r="G1072">
        <v>1.83</v>
      </c>
      <c r="H1072">
        <v>51.186716765626286</v>
      </c>
      <c r="I1072">
        <v>-18.157508069100231</v>
      </c>
      <c r="J1072">
        <v>17.060388119501994</v>
      </c>
      <c r="K1072">
        <v>-48.675734808399042</v>
      </c>
      <c r="L1072">
        <v>45.143062001123667</v>
      </c>
      <c r="M1072">
        <v>165.24249267578125</v>
      </c>
      <c r="N1072">
        <v>0.78684275124289771</v>
      </c>
      <c r="O1072">
        <v>0.9329846751933194</v>
      </c>
      <c r="P1072">
        <v>0.73411222869657278</v>
      </c>
      <c r="Q1072">
        <v>0.74093639026988634</v>
      </c>
      <c r="R1072">
        <v>0.96533690096206171</v>
      </c>
      <c r="S1072">
        <v>0.71525323879314873</v>
      </c>
      <c r="T1072">
        <v>0.73411222869657278</v>
      </c>
      <c r="U1072">
        <v>0.71525323879314873</v>
      </c>
      <c r="V1072">
        <v>406.790663</v>
      </c>
      <c r="W1072">
        <v>255.106009</v>
      </c>
      <c r="X1072">
        <v>262.000766</v>
      </c>
      <c r="Y1072">
        <v>74463.375599999999</v>
      </c>
      <c r="Z1072" s="226">
        <v>3.1485099264</v>
      </c>
      <c r="AA1072" s="226">
        <v>2.6586921891999999</v>
      </c>
      <c r="AB1072" s="226" t="s">
        <v>444</v>
      </c>
      <c r="AC1072" s="226" t="s">
        <v>445</v>
      </c>
      <c r="AD1072" s="226">
        <v>2.9514137179</v>
      </c>
    </row>
    <row r="1073" spans="1:30" x14ac:dyDescent="0.25">
      <c r="A1073">
        <v>174225</v>
      </c>
      <c r="B1073">
        <v>20028000</v>
      </c>
      <c r="C1073">
        <v>9215527</v>
      </c>
      <c r="D1073">
        <v>271208</v>
      </c>
      <c r="E1073" t="s">
        <v>505</v>
      </c>
      <c r="F1073">
        <v>34203085</v>
      </c>
      <c r="G1073">
        <v>1.83</v>
      </c>
      <c r="H1073">
        <v>63.28162359739369</v>
      </c>
      <c r="I1073">
        <v>-23.991605114602123</v>
      </c>
      <c r="J1073">
        <v>17.301341212436995</v>
      </c>
      <c r="K1073">
        <v>-60.876343630962893</v>
      </c>
      <c r="L1073">
        <v>56.64857028345542</v>
      </c>
      <c r="M1073">
        <v>175.54750061035156</v>
      </c>
      <c r="N1073">
        <v>0.75311727072975854</v>
      </c>
      <c r="O1073">
        <v>0.9329846751933194</v>
      </c>
      <c r="P1073">
        <v>0.70264687221428301</v>
      </c>
      <c r="Q1073">
        <v>0.70346363414417612</v>
      </c>
      <c r="R1073">
        <v>0.96533690096206171</v>
      </c>
      <c r="S1073">
        <v>0.67907940452424853</v>
      </c>
      <c r="T1073">
        <v>0.70264687221428301</v>
      </c>
      <c r="U1073">
        <v>0.67907940452424853</v>
      </c>
      <c r="V1073">
        <v>406.790663</v>
      </c>
      <c r="W1073">
        <v>255.106009</v>
      </c>
      <c r="X1073">
        <v>262.000766</v>
      </c>
      <c r="Y1073">
        <v>74463.375599999999</v>
      </c>
      <c r="Z1073" s="226">
        <v>2.1642358917000002</v>
      </c>
      <c r="AA1073" s="226">
        <v>1.8325670095</v>
      </c>
      <c r="AB1073" s="226" t="s">
        <v>444</v>
      </c>
      <c r="AC1073" s="226" t="s">
        <v>445</v>
      </c>
      <c r="AD1073" s="226">
        <v>2.0240649777000002</v>
      </c>
    </row>
    <row r="1074" spans="1:30" x14ac:dyDescent="0.25">
      <c r="A1074">
        <v>176323</v>
      </c>
      <c r="B1074">
        <v>20030000</v>
      </c>
      <c r="C1074">
        <v>9215527</v>
      </c>
      <c r="D1074">
        <v>271218</v>
      </c>
      <c r="E1074" t="s">
        <v>505</v>
      </c>
      <c r="F1074">
        <v>34203085</v>
      </c>
      <c r="G1074">
        <v>1.83</v>
      </c>
      <c r="H1074">
        <v>63.514911286151104</v>
      </c>
      <c r="I1074">
        <v>-30.457708205697166</v>
      </c>
      <c r="J1074">
        <v>11.263719296454823</v>
      </c>
      <c r="K1074">
        <v>-61.29846406384263</v>
      </c>
      <c r="L1074">
        <v>58.699285170784506</v>
      </c>
      <c r="M1074">
        <v>175.54750061035156</v>
      </c>
      <c r="N1074">
        <v>0.75311727072975854</v>
      </c>
      <c r="O1074">
        <v>0.9329846751933194</v>
      </c>
      <c r="P1074">
        <v>0.70264687221428301</v>
      </c>
      <c r="Q1074">
        <v>0.70346363414417612</v>
      </c>
      <c r="R1074">
        <v>0.96533690096206171</v>
      </c>
      <c r="S1074">
        <v>0.67907940452424853</v>
      </c>
      <c r="T1074">
        <v>0.70264687221428301</v>
      </c>
      <c r="U1074">
        <v>0.67907940452424853</v>
      </c>
      <c r="V1074">
        <v>406.790663</v>
      </c>
      <c r="W1074">
        <v>255.106009</v>
      </c>
      <c r="X1074">
        <v>262.000766</v>
      </c>
      <c r="Y1074">
        <v>74463.375599999999</v>
      </c>
      <c r="Z1074" s="226">
        <v>2.0536903265999999</v>
      </c>
      <c r="AA1074" s="226">
        <v>1.8221631059000001</v>
      </c>
      <c r="AB1074" s="226" t="s">
        <v>444</v>
      </c>
      <c r="AC1074" s="226" t="s">
        <v>445</v>
      </c>
      <c r="AD1074" s="226">
        <v>2.0032403186000001</v>
      </c>
    </row>
    <row r="1075" spans="1:30" x14ac:dyDescent="0.25">
      <c r="A1075">
        <v>178421</v>
      </c>
      <c r="B1075">
        <v>20031000</v>
      </c>
      <c r="C1075">
        <v>9215527</v>
      </c>
      <c r="D1075">
        <v>271228</v>
      </c>
      <c r="E1075" t="s">
        <v>505</v>
      </c>
      <c r="F1075">
        <v>34203085</v>
      </c>
      <c r="G1075">
        <v>1.83</v>
      </c>
      <c r="H1075">
        <v>57.525773114116696</v>
      </c>
      <c r="I1075">
        <v>-36.626243518518883</v>
      </c>
      <c r="J1075">
        <v>0.5407103345483375</v>
      </c>
      <c r="K1075">
        <v>-54.748262070242077</v>
      </c>
      <c r="L1075">
        <v>57.257633447460719</v>
      </c>
      <c r="M1075">
        <v>175.54750061035156</v>
      </c>
      <c r="N1075">
        <v>0.75311727072975854</v>
      </c>
      <c r="O1075">
        <v>0.9329846751933194</v>
      </c>
      <c r="P1075">
        <v>0.70264687221428301</v>
      </c>
      <c r="Q1075">
        <v>0.70346363414417612</v>
      </c>
      <c r="R1075">
        <v>0.96533690096206171</v>
      </c>
      <c r="S1075">
        <v>0.67907940452424853</v>
      </c>
      <c r="T1075">
        <v>0.70264687221428301</v>
      </c>
      <c r="U1075">
        <v>0.67907940452424853</v>
      </c>
      <c r="V1075">
        <v>406.790663</v>
      </c>
      <c r="W1075">
        <v>255.106009</v>
      </c>
      <c r="X1075">
        <v>262.000766</v>
      </c>
      <c r="Y1075">
        <v>74463.375599999999</v>
      </c>
      <c r="Z1075" s="226">
        <v>2.1305771564999998</v>
      </c>
      <c r="AA1075" s="226">
        <v>2.1159848813000002</v>
      </c>
      <c r="AB1075" s="226" t="s">
        <v>444</v>
      </c>
      <c r="AC1075" s="226" t="s">
        <v>445</v>
      </c>
      <c r="AD1075" s="226">
        <v>2.3625545685999998</v>
      </c>
    </row>
    <row r="1076" spans="1:30" x14ac:dyDescent="0.25">
      <c r="A1076">
        <v>181603</v>
      </c>
      <c r="B1076">
        <v>20032000</v>
      </c>
      <c r="C1076">
        <v>9215542</v>
      </c>
      <c r="D1076">
        <v>271239</v>
      </c>
      <c r="E1076" t="s">
        <v>507</v>
      </c>
      <c r="F1076">
        <v>34203085</v>
      </c>
      <c r="G1076">
        <v>1.83</v>
      </c>
      <c r="H1076">
        <v>49.499074167261483</v>
      </c>
      <c r="I1076">
        <v>-29.022288150007988</v>
      </c>
      <c r="J1076">
        <v>5.6023857693756574</v>
      </c>
      <c r="K1076">
        <v>-45.689372010677467</v>
      </c>
      <c r="L1076">
        <v>46.950613525931153</v>
      </c>
      <c r="M1076">
        <v>165.24249267578125</v>
      </c>
      <c r="N1076">
        <v>0.78684275124289771</v>
      </c>
      <c r="O1076">
        <v>0.9329846751933194</v>
      </c>
      <c r="P1076">
        <v>0.73411222869657278</v>
      </c>
      <c r="Q1076">
        <v>0.74093639026988634</v>
      </c>
      <c r="R1076">
        <v>0.96533690096206171</v>
      </c>
      <c r="S1076">
        <v>0.71525323879314873</v>
      </c>
      <c r="T1076">
        <v>0.73411222869657278</v>
      </c>
      <c r="U1076">
        <v>0.71525323879314873</v>
      </c>
      <c r="V1076">
        <v>406.790663</v>
      </c>
      <c r="W1076">
        <v>255.106009</v>
      </c>
      <c r="X1076">
        <v>262.000766</v>
      </c>
      <c r="Y1076">
        <v>74463.375599999999</v>
      </c>
      <c r="Z1076" s="226">
        <v>2.9887964556000002</v>
      </c>
      <c r="AA1076" s="226">
        <v>2.7834332050000001</v>
      </c>
      <c r="AB1076" s="226" t="s">
        <v>444</v>
      </c>
      <c r="AC1076" s="226" t="s">
        <v>445</v>
      </c>
      <c r="AD1076" s="226">
        <v>3.2096872375999999</v>
      </c>
    </row>
    <row r="1077" spans="1:30" x14ac:dyDescent="0.25">
      <c r="A1077">
        <v>181604</v>
      </c>
      <c r="B1077">
        <v>20032000</v>
      </c>
      <c r="C1077">
        <v>9215536</v>
      </c>
      <c r="D1077">
        <v>271238</v>
      </c>
      <c r="E1077" t="s">
        <v>509</v>
      </c>
      <c r="F1077">
        <v>34203085</v>
      </c>
      <c r="G1077">
        <v>1.83</v>
      </c>
      <c r="H1077">
        <v>47.386651077652154</v>
      </c>
      <c r="I1077">
        <v>-25.803163680534887</v>
      </c>
      <c r="J1077">
        <v>7.8089392309234427</v>
      </c>
      <c r="K1077">
        <v>-43.874837428063358</v>
      </c>
      <c r="L1077">
        <v>44.007077859060672</v>
      </c>
      <c r="M1077">
        <v>159.32000732421875</v>
      </c>
      <c r="N1077">
        <v>0.80622543057528406</v>
      </c>
      <c r="O1077">
        <v>0.9329846751933194</v>
      </c>
      <c r="P1077">
        <v>0.75219597147787554</v>
      </c>
      <c r="Q1077">
        <v>0.76247270063920458</v>
      </c>
      <c r="R1077">
        <v>0.96533690096206171</v>
      </c>
      <c r="S1077">
        <v>0.73604303390322356</v>
      </c>
      <c r="T1077">
        <v>0.75219597147787554</v>
      </c>
      <c r="U1077">
        <v>0.73604303390322356</v>
      </c>
      <c r="V1077">
        <v>406.790663</v>
      </c>
      <c r="W1077">
        <v>255.106009</v>
      </c>
      <c r="X1077">
        <v>262.000766</v>
      </c>
      <c r="Y1077">
        <v>74463.375599999999</v>
      </c>
      <c r="Z1077" s="226">
        <v>3.3604284038999999</v>
      </c>
      <c r="AA1077" s="226">
        <v>3.0494465825999999</v>
      </c>
      <c r="AB1077" s="226" t="s">
        <v>444</v>
      </c>
      <c r="AC1077" s="226" t="s">
        <v>445</v>
      </c>
      <c r="AD1077" s="226">
        <v>3.4917755201</v>
      </c>
    </row>
    <row r="1078" spans="1:30" x14ac:dyDescent="0.25">
      <c r="A1078">
        <v>184715</v>
      </c>
      <c r="B1078">
        <v>20033000</v>
      </c>
      <c r="C1078">
        <v>9215559</v>
      </c>
      <c r="D1078">
        <v>271246</v>
      </c>
      <c r="E1078" t="s">
        <v>511</v>
      </c>
      <c r="F1078">
        <v>34203085</v>
      </c>
      <c r="G1078">
        <v>1.83</v>
      </c>
      <c r="H1078">
        <v>56.289262737705613</v>
      </c>
      <c r="I1078">
        <v>-32.456575306434232</v>
      </c>
      <c r="J1078">
        <v>5.4469236371938692</v>
      </c>
      <c r="K1078">
        <v>-53.226776209741615</v>
      </c>
      <c r="L1078">
        <v>53.77373445156379</v>
      </c>
      <c r="M1078">
        <v>170.71749877929688</v>
      </c>
      <c r="N1078">
        <v>0.76892454944957389</v>
      </c>
      <c r="O1078">
        <v>0.9329846751933194</v>
      </c>
      <c r="P1078">
        <v>0.71739482101638019</v>
      </c>
      <c r="Q1078">
        <v>0.72102727716619319</v>
      </c>
      <c r="R1078">
        <v>0.96533690096206171</v>
      </c>
      <c r="S1078">
        <v>0.69603423724872648</v>
      </c>
      <c r="T1078">
        <v>0.71739482101638019</v>
      </c>
      <c r="U1078">
        <v>0.69603423724872648</v>
      </c>
      <c r="V1078">
        <v>406.790663</v>
      </c>
      <c r="W1078">
        <v>255.106009</v>
      </c>
      <c r="X1078">
        <v>262.000766</v>
      </c>
      <c r="Y1078">
        <v>74463.375599999999</v>
      </c>
      <c r="Z1078" s="226">
        <v>2.4033665604999999</v>
      </c>
      <c r="AA1078" s="226">
        <v>2.2512724587999999</v>
      </c>
      <c r="AB1078" s="226" t="s">
        <v>444</v>
      </c>
      <c r="AC1078" s="226" t="s">
        <v>445</v>
      </c>
      <c r="AD1078" s="226">
        <v>2.5312676441000002</v>
      </c>
    </row>
    <row r="1079" spans="1:30" x14ac:dyDescent="0.25">
      <c r="A1079">
        <v>186813</v>
      </c>
      <c r="B1079">
        <v>20034000</v>
      </c>
      <c r="C1079">
        <v>9215559</v>
      </c>
      <c r="D1079">
        <v>271253</v>
      </c>
      <c r="E1079" t="s">
        <v>511</v>
      </c>
      <c r="F1079">
        <v>34203085</v>
      </c>
      <c r="G1079">
        <v>1.83</v>
      </c>
      <c r="H1079">
        <v>51.945903442752027</v>
      </c>
      <c r="I1079">
        <v>-22.402494603798264</v>
      </c>
      <c r="J1079">
        <v>11.564011923670376</v>
      </c>
      <c r="K1079">
        <v>-49.221732436802611</v>
      </c>
      <c r="L1079">
        <v>47.237703304191207</v>
      </c>
      <c r="M1079">
        <v>170.71749877929688</v>
      </c>
      <c r="N1079">
        <v>0.76892454944957389</v>
      </c>
      <c r="O1079">
        <v>0.9329846751933194</v>
      </c>
      <c r="P1079">
        <v>0.71739482101638019</v>
      </c>
      <c r="Q1079">
        <v>0.72102727716619319</v>
      </c>
      <c r="R1079">
        <v>0.96533690096206171</v>
      </c>
      <c r="S1079">
        <v>0.69603423724872648</v>
      </c>
      <c r="T1079">
        <v>0.71739482101638019</v>
      </c>
      <c r="U1079">
        <v>0.69603423724872648</v>
      </c>
      <c r="V1079">
        <v>406.790663</v>
      </c>
      <c r="W1079">
        <v>255.106009</v>
      </c>
      <c r="X1079">
        <v>262.000766</v>
      </c>
      <c r="Y1079">
        <v>74463.375599999999</v>
      </c>
      <c r="Z1079" s="226">
        <v>2.8742723898000002</v>
      </c>
      <c r="AA1079" s="226">
        <v>2.5231215079</v>
      </c>
      <c r="AB1079" s="226" t="s">
        <v>444</v>
      </c>
      <c r="AC1079" s="226" t="s">
        <v>445</v>
      </c>
      <c r="AD1079" s="226">
        <v>2.8185976666000001</v>
      </c>
    </row>
    <row r="1080" spans="1:30" x14ac:dyDescent="0.25">
      <c r="A1080">
        <v>188911</v>
      </c>
      <c r="B1080">
        <v>20035000</v>
      </c>
      <c r="C1080">
        <v>9215559</v>
      </c>
      <c r="D1080">
        <v>271260</v>
      </c>
      <c r="E1080" t="s">
        <v>511</v>
      </c>
      <c r="F1080">
        <v>34203085</v>
      </c>
      <c r="G1080">
        <v>1.83</v>
      </c>
      <c r="H1080">
        <v>54.028481308435907</v>
      </c>
      <c r="I1080">
        <v>-27.850782985822391</v>
      </c>
      <c r="J1080">
        <v>8.0772953619024221</v>
      </c>
      <c r="K1080">
        <v>-51.130700675384958</v>
      </c>
      <c r="L1080">
        <v>50.477058051233577</v>
      </c>
      <c r="M1080">
        <v>170.71749877929688</v>
      </c>
      <c r="N1080">
        <v>0.76892454944957389</v>
      </c>
      <c r="O1080">
        <v>0.9329846751933194</v>
      </c>
      <c r="P1080">
        <v>0.71739482101638019</v>
      </c>
      <c r="Q1080">
        <v>0.72102727716619319</v>
      </c>
      <c r="R1080">
        <v>0.96533690096206171</v>
      </c>
      <c r="S1080">
        <v>0.69603423724872648</v>
      </c>
      <c r="T1080">
        <v>0.71739482101638019</v>
      </c>
      <c r="U1080">
        <v>0.69603423724872648</v>
      </c>
      <c r="V1080">
        <v>406.790663</v>
      </c>
      <c r="W1080">
        <v>255.106009</v>
      </c>
      <c r="X1080">
        <v>262.000766</v>
      </c>
      <c r="Y1080">
        <v>74463.375599999999</v>
      </c>
      <c r="Z1080" s="226">
        <v>2.6256417614999998</v>
      </c>
      <c r="AA1080" s="226">
        <v>2.3873195255000002</v>
      </c>
      <c r="AB1080" s="226" t="s">
        <v>444</v>
      </c>
      <c r="AC1080" s="226" t="s">
        <v>445</v>
      </c>
      <c r="AD1080" s="226">
        <v>2.6760300591999999</v>
      </c>
    </row>
    <row r="1081" spans="1:30" x14ac:dyDescent="0.25">
      <c r="A1081">
        <v>191009</v>
      </c>
      <c r="B1081">
        <v>20036000</v>
      </c>
      <c r="C1081">
        <v>9215559</v>
      </c>
      <c r="D1081">
        <v>271267</v>
      </c>
      <c r="E1081" t="s">
        <v>511</v>
      </c>
      <c r="F1081">
        <v>34203085</v>
      </c>
      <c r="G1081">
        <v>1.83</v>
      </c>
      <c r="H1081">
        <v>55.122431807944714</v>
      </c>
      <c r="I1081">
        <v>-28.690852513349753</v>
      </c>
      <c r="J1081">
        <v>8.0349134530506703</v>
      </c>
      <c r="K1081">
        <v>-52.16844099869882</v>
      </c>
      <c r="L1081">
        <v>51.576754406294043</v>
      </c>
      <c r="M1081">
        <v>170.71749877929688</v>
      </c>
      <c r="N1081">
        <v>0.76892454944957389</v>
      </c>
      <c r="O1081">
        <v>0.9329846751933194</v>
      </c>
      <c r="P1081">
        <v>0.71739482101638019</v>
      </c>
      <c r="Q1081">
        <v>0.72102727716619319</v>
      </c>
      <c r="R1081">
        <v>0.96533690096206171</v>
      </c>
      <c r="S1081">
        <v>0.69603423724872648</v>
      </c>
      <c r="T1081">
        <v>0.71739482101638019</v>
      </c>
      <c r="U1081">
        <v>0.69603423724872648</v>
      </c>
      <c r="V1081">
        <v>406.790663</v>
      </c>
      <c r="W1081">
        <v>255.106009</v>
      </c>
      <c r="X1081">
        <v>262.000766</v>
      </c>
      <c r="Y1081">
        <v>74463.375599999999</v>
      </c>
      <c r="Z1081" s="226">
        <v>2.5483374588999999</v>
      </c>
      <c r="AA1081" s="226">
        <v>2.3200953525000001</v>
      </c>
      <c r="AB1081" s="226" t="s">
        <v>444</v>
      </c>
      <c r="AC1081" s="226" t="s">
        <v>445</v>
      </c>
      <c r="AD1081" s="226">
        <v>2.6029060679999998</v>
      </c>
    </row>
    <row r="1082" spans="1:30" x14ac:dyDescent="0.25">
      <c r="A1082">
        <v>193107</v>
      </c>
      <c r="B1082">
        <v>20091000</v>
      </c>
      <c r="C1082">
        <v>9215559</v>
      </c>
      <c r="D1082">
        <v>271317</v>
      </c>
      <c r="E1082" t="s">
        <v>511</v>
      </c>
      <c r="F1082">
        <v>34203085</v>
      </c>
      <c r="G1082">
        <v>1.83</v>
      </c>
      <c r="H1082">
        <v>49.890560641895021</v>
      </c>
      <c r="I1082">
        <v>-25.650649916832258</v>
      </c>
      <c r="J1082">
        <v>7.2532988272064216</v>
      </c>
      <c r="K1082">
        <v>-47.719041449065472</v>
      </c>
      <c r="L1082">
        <v>46.688412244081704</v>
      </c>
      <c r="M1082">
        <v>170.71749877929688</v>
      </c>
      <c r="N1082">
        <v>0.76892454944957389</v>
      </c>
      <c r="O1082">
        <v>0.9329846751933194</v>
      </c>
      <c r="P1082">
        <v>0.71739482101638019</v>
      </c>
      <c r="Q1082">
        <v>0.72102727716619319</v>
      </c>
      <c r="R1082">
        <v>0.96533690096206171</v>
      </c>
      <c r="S1082">
        <v>0.69603423724872648</v>
      </c>
      <c r="T1082">
        <v>0.71739482101638019</v>
      </c>
      <c r="U1082">
        <v>0.69603423724872648</v>
      </c>
      <c r="V1082">
        <v>406.790663</v>
      </c>
      <c r="W1082">
        <v>255.106009</v>
      </c>
      <c r="X1082">
        <v>262.000766</v>
      </c>
      <c r="Y1082">
        <v>74463.375599999999</v>
      </c>
      <c r="Z1082" s="226">
        <v>2.9198533612999999</v>
      </c>
      <c r="AA1082" s="226">
        <v>2.6682636416999999</v>
      </c>
      <c r="AB1082" s="226" t="s">
        <v>444</v>
      </c>
      <c r="AC1082" s="226" t="s">
        <v>445</v>
      </c>
      <c r="AD1082" s="226">
        <v>2.9388467774000002</v>
      </c>
    </row>
    <row r="1083" spans="1:30" x14ac:dyDescent="0.25">
      <c r="A1083">
        <v>195205</v>
      </c>
      <c r="B1083">
        <v>20092000</v>
      </c>
      <c r="C1083">
        <v>9215527</v>
      </c>
      <c r="D1083">
        <v>271325</v>
      </c>
      <c r="E1083" t="s">
        <v>505</v>
      </c>
      <c r="F1083">
        <v>34203085</v>
      </c>
      <c r="G1083">
        <v>1.83</v>
      </c>
      <c r="H1083">
        <v>58.647020101548605</v>
      </c>
      <c r="I1083">
        <v>-32.946288769397107</v>
      </c>
      <c r="J1083">
        <v>4.6068553910914094</v>
      </c>
      <c r="K1083">
        <v>-55.67974997378181</v>
      </c>
      <c r="L1083">
        <v>56.485357295090068</v>
      </c>
      <c r="M1083">
        <v>175.54750061035156</v>
      </c>
      <c r="N1083">
        <v>0.75311727072975854</v>
      </c>
      <c r="O1083">
        <v>0.9329846751933194</v>
      </c>
      <c r="P1083">
        <v>0.70264687221428301</v>
      </c>
      <c r="Q1083">
        <v>0.70346363414417612</v>
      </c>
      <c r="R1083">
        <v>0.96533690096206171</v>
      </c>
      <c r="S1083">
        <v>0.67907940452424853</v>
      </c>
      <c r="T1083">
        <v>0.70264687221428301</v>
      </c>
      <c r="U1083">
        <v>0.67907940452424853</v>
      </c>
      <c r="V1083">
        <v>406.790663</v>
      </c>
      <c r="W1083">
        <v>255.106009</v>
      </c>
      <c r="X1083">
        <v>262.000766</v>
      </c>
      <c r="Y1083">
        <v>74463.375599999999</v>
      </c>
      <c r="Z1083" s="226">
        <v>2.1733788700000001</v>
      </c>
      <c r="AA1083" s="226">
        <v>2.0564117152999999</v>
      </c>
      <c r="AB1083" s="226" t="s">
        <v>444</v>
      </c>
      <c r="AC1083" s="226" t="s">
        <v>445</v>
      </c>
      <c r="AD1083" s="226">
        <v>2.3063011029</v>
      </c>
    </row>
    <row r="1084" spans="1:30" x14ac:dyDescent="0.25">
      <c r="A1084">
        <v>198387</v>
      </c>
      <c r="B1084">
        <v>21001000</v>
      </c>
      <c r="C1084">
        <v>9215527</v>
      </c>
      <c r="D1084">
        <v>271344</v>
      </c>
      <c r="E1084" t="s">
        <v>505</v>
      </c>
      <c r="F1084">
        <v>34203085</v>
      </c>
      <c r="G1084">
        <v>1.83</v>
      </c>
      <c r="H1084">
        <v>62.253029421221683</v>
      </c>
      <c r="I1084">
        <v>-34.278684614266517</v>
      </c>
      <c r="J1084">
        <v>6.80935343285263</v>
      </c>
      <c r="K1084">
        <v>-59.501755834569572</v>
      </c>
      <c r="L1084">
        <v>59.143082151597</v>
      </c>
      <c r="M1084">
        <v>175.54750061035156</v>
      </c>
      <c r="N1084">
        <v>0.75311727072975854</v>
      </c>
      <c r="O1084">
        <v>0.9329846751933194</v>
      </c>
      <c r="P1084">
        <v>0.70264687221428301</v>
      </c>
      <c r="Q1084">
        <v>0.70346363414417612</v>
      </c>
      <c r="R1084">
        <v>0.96533690096206171</v>
      </c>
      <c r="S1084">
        <v>0.67907940452424853</v>
      </c>
      <c r="T1084">
        <v>0.70264687221428301</v>
      </c>
      <c r="U1084">
        <v>0.67907940452424853</v>
      </c>
      <c r="V1084">
        <v>406.790663</v>
      </c>
      <c r="W1084">
        <v>255.106009</v>
      </c>
      <c r="X1084">
        <v>262.000766</v>
      </c>
      <c r="Y1084">
        <v>74463.375599999999</v>
      </c>
      <c r="Z1084" s="226">
        <v>2.0307760905999999</v>
      </c>
      <c r="AA1084" s="226">
        <v>1.8793689394999999</v>
      </c>
      <c r="AB1084" s="226" t="s">
        <v>444</v>
      </c>
      <c r="AC1084" s="226" t="s">
        <v>445</v>
      </c>
      <c r="AD1084" s="226">
        <v>2.0939258206</v>
      </c>
    </row>
    <row r="1085" spans="1:30" x14ac:dyDescent="0.25">
      <c r="A1085">
        <v>198388</v>
      </c>
      <c r="B1085">
        <v>21001000</v>
      </c>
      <c r="C1085">
        <v>9215559</v>
      </c>
      <c r="D1085">
        <v>271345</v>
      </c>
      <c r="E1085" t="s">
        <v>511</v>
      </c>
      <c r="F1085">
        <v>34203085</v>
      </c>
      <c r="G1085">
        <v>1.83</v>
      </c>
      <c r="H1085">
        <v>53.6312228728628</v>
      </c>
      <c r="I1085">
        <v>-30.11901016203749</v>
      </c>
      <c r="J1085">
        <v>4.9705468971961499</v>
      </c>
      <c r="K1085">
        <v>-51.127310411469253</v>
      </c>
      <c r="L1085">
        <v>51.326788365526724</v>
      </c>
      <c r="M1085">
        <v>170.71749877929688</v>
      </c>
      <c r="N1085">
        <v>0.76892454944957389</v>
      </c>
      <c r="O1085">
        <v>0.9329846751933194</v>
      </c>
      <c r="P1085">
        <v>0.71739482101638019</v>
      </c>
      <c r="Q1085">
        <v>0.72102727716619319</v>
      </c>
      <c r="R1085">
        <v>0.96533690096206171</v>
      </c>
      <c r="S1085">
        <v>0.69603423724872648</v>
      </c>
      <c r="T1085">
        <v>0.71739482101638019</v>
      </c>
      <c r="U1085">
        <v>0.69603423724872648</v>
      </c>
      <c r="V1085">
        <v>406.790663</v>
      </c>
      <c r="W1085">
        <v>255.106009</v>
      </c>
      <c r="X1085">
        <v>262.000766</v>
      </c>
      <c r="Y1085">
        <v>74463.375599999999</v>
      </c>
      <c r="Z1085" s="226">
        <v>2.5656181789999999</v>
      </c>
      <c r="AA1085" s="226">
        <v>2.4124101571000001</v>
      </c>
      <c r="AB1085" s="226" t="s">
        <v>444</v>
      </c>
      <c r="AC1085" s="226" t="s">
        <v>445</v>
      </c>
      <c r="AD1085" s="226">
        <v>2.6762738175999998</v>
      </c>
    </row>
    <row r="1086" spans="1:30" x14ac:dyDescent="0.25">
      <c r="A1086">
        <v>201499</v>
      </c>
      <c r="B1086">
        <v>21002000</v>
      </c>
      <c r="C1086">
        <v>9215527</v>
      </c>
      <c r="D1086">
        <v>271353</v>
      </c>
      <c r="E1086" t="s">
        <v>505</v>
      </c>
      <c r="F1086">
        <v>34203085</v>
      </c>
      <c r="G1086">
        <v>1.83</v>
      </c>
      <c r="H1086">
        <v>59.071695746675594</v>
      </c>
      <c r="I1086">
        <v>-31.199263621395204</v>
      </c>
      <c r="J1086">
        <v>7.4511061232181035</v>
      </c>
      <c r="K1086">
        <v>-56.458360890159355</v>
      </c>
      <c r="L1086">
        <v>55.721171123303066</v>
      </c>
      <c r="M1086">
        <v>175.54750061035156</v>
      </c>
      <c r="N1086">
        <v>0.75311727072975854</v>
      </c>
      <c r="O1086">
        <v>0.9329846751933194</v>
      </c>
      <c r="P1086">
        <v>0.70264687221428301</v>
      </c>
      <c r="Q1086">
        <v>0.70346363414417612</v>
      </c>
      <c r="R1086">
        <v>0.96533690096206171</v>
      </c>
      <c r="S1086">
        <v>0.67907940452424853</v>
      </c>
      <c r="T1086">
        <v>0.70264687221428301</v>
      </c>
      <c r="U1086">
        <v>0.67907940452424853</v>
      </c>
      <c r="V1086">
        <v>406.790663</v>
      </c>
      <c r="W1086">
        <v>255.106009</v>
      </c>
      <c r="X1086">
        <v>262.000766</v>
      </c>
      <c r="Y1086">
        <v>74463.375599999999</v>
      </c>
      <c r="Z1086" s="226">
        <v>2.2169000703999999</v>
      </c>
      <c r="AA1086" s="226">
        <v>2.0344386941999999</v>
      </c>
      <c r="AB1086" s="226" t="s">
        <v>444</v>
      </c>
      <c r="AC1086" s="226" t="s">
        <v>445</v>
      </c>
      <c r="AD1086" s="226">
        <v>2.2607042756000002</v>
      </c>
    </row>
    <row r="1087" spans="1:30" x14ac:dyDescent="0.25">
      <c r="A1087">
        <v>204681</v>
      </c>
      <c r="B1087">
        <v>26001000</v>
      </c>
      <c r="C1087">
        <v>9215559</v>
      </c>
      <c r="D1087">
        <v>271373</v>
      </c>
      <c r="E1087" t="s">
        <v>511</v>
      </c>
      <c r="F1087">
        <v>34203085</v>
      </c>
      <c r="G1087">
        <v>1.83</v>
      </c>
      <c r="H1087">
        <v>53.54830652857278</v>
      </c>
      <c r="I1087">
        <v>-29.813235786748571</v>
      </c>
      <c r="J1087">
        <v>5.2474320670511325</v>
      </c>
      <c r="K1087">
        <v>-51.036277141005321</v>
      </c>
      <c r="L1087">
        <v>51.126965459802243</v>
      </c>
      <c r="M1087">
        <v>170.71749877929688</v>
      </c>
      <c r="N1087">
        <v>0.76892454944957389</v>
      </c>
      <c r="O1087">
        <v>0.9329846751933194</v>
      </c>
      <c r="P1087">
        <v>0.71739482101638019</v>
      </c>
      <c r="Q1087">
        <v>0.72102727716619319</v>
      </c>
      <c r="R1087">
        <v>0.96533690096206171</v>
      </c>
      <c r="S1087">
        <v>0.69603423724872648</v>
      </c>
      <c r="T1087">
        <v>0.71739482101638019</v>
      </c>
      <c r="U1087">
        <v>0.69603423724872648</v>
      </c>
      <c r="V1087">
        <v>406.790663</v>
      </c>
      <c r="W1087">
        <v>255.106009</v>
      </c>
      <c r="X1087">
        <v>262.000766</v>
      </c>
      <c r="Y1087">
        <v>74463.375599999999</v>
      </c>
      <c r="Z1087" s="226">
        <v>2.5795539207</v>
      </c>
      <c r="AA1087" s="226">
        <v>2.4176940697</v>
      </c>
      <c r="AB1087" s="226" t="s">
        <v>444</v>
      </c>
      <c r="AC1087" s="226" t="s">
        <v>445</v>
      </c>
      <c r="AD1087" s="226">
        <v>2.6828311773000002</v>
      </c>
    </row>
    <row r="1088" spans="1:30" x14ac:dyDescent="0.25">
      <c r="A1088">
        <v>204682</v>
      </c>
      <c r="B1088">
        <v>26001000</v>
      </c>
      <c r="C1088">
        <v>9215527</v>
      </c>
      <c r="D1088">
        <v>271372</v>
      </c>
      <c r="E1088" t="s">
        <v>505</v>
      </c>
      <c r="F1088">
        <v>34203085</v>
      </c>
      <c r="G1088">
        <v>1.83</v>
      </c>
      <c r="H1088">
        <v>62.170089805944123</v>
      </c>
      <c r="I1088">
        <v>-33.970052947206838</v>
      </c>
      <c r="J1088">
        <v>7.086261873695161</v>
      </c>
      <c r="K1088">
        <v>-59.413579855876399</v>
      </c>
      <c r="L1088">
        <v>58.947278822102575</v>
      </c>
      <c r="M1088">
        <v>175.54750061035156</v>
      </c>
      <c r="N1088">
        <v>0.75311727072975854</v>
      </c>
      <c r="O1088">
        <v>0.9329846751933194</v>
      </c>
      <c r="P1088">
        <v>0.70264687221428301</v>
      </c>
      <c r="Q1088">
        <v>0.70346363414417612</v>
      </c>
      <c r="R1088">
        <v>0.96533690096206171</v>
      </c>
      <c r="S1088">
        <v>0.67907940452424853</v>
      </c>
      <c r="T1088">
        <v>0.70264687221428301</v>
      </c>
      <c r="U1088">
        <v>0.67907940452424853</v>
      </c>
      <c r="V1088">
        <v>406.790663</v>
      </c>
      <c r="W1088">
        <v>255.106009</v>
      </c>
      <c r="X1088">
        <v>262.000766</v>
      </c>
      <c r="Y1088">
        <v>74463.375599999999</v>
      </c>
      <c r="Z1088" s="226">
        <v>2.0408433246</v>
      </c>
      <c r="AA1088" s="226">
        <v>1.8832102361</v>
      </c>
      <c r="AB1088" s="226" t="s">
        <v>444</v>
      </c>
      <c r="AC1088" s="226" t="s">
        <v>445</v>
      </c>
      <c r="AD1088" s="226">
        <v>2.0985175307000001</v>
      </c>
    </row>
    <row r="1089" spans="1:30" x14ac:dyDescent="0.25">
      <c r="A1089">
        <v>207793</v>
      </c>
      <c r="B1089">
        <v>26002000</v>
      </c>
      <c r="C1089">
        <v>9215527</v>
      </c>
      <c r="D1089">
        <v>271381</v>
      </c>
      <c r="E1089" t="s">
        <v>505</v>
      </c>
      <c r="F1089">
        <v>34203085</v>
      </c>
      <c r="G1089">
        <v>1.83</v>
      </c>
      <c r="H1089">
        <v>58.831989061561451</v>
      </c>
      <c r="I1089">
        <v>-30.887915776122917</v>
      </c>
      <c r="J1089">
        <v>7.6516010225597908</v>
      </c>
      <c r="K1089">
        <v>-56.216075655050247</v>
      </c>
      <c r="L1089">
        <v>55.403999487623963</v>
      </c>
      <c r="M1089">
        <v>175.54750061035156</v>
      </c>
      <c r="N1089">
        <v>0.75311727072975854</v>
      </c>
      <c r="O1089">
        <v>0.9329846751933194</v>
      </c>
      <c r="P1089">
        <v>0.70264687221428301</v>
      </c>
      <c r="Q1089">
        <v>0.70346363414417612</v>
      </c>
      <c r="R1089">
        <v>0.96533690096206171</v>
      </c>
      <c r="S1089">
        <v>0.67907940452424853</v>
      </c>
      <c r="T1089">
        <v>0.70264687221428301</v>
      </c>
      <c r="U1089">
        <v>0.67907940452424853</v>
      </c>
      <c r="V1089">
        <v>406.790663</v>
      </c>
      <c r="W1089">
        <v>255.106009</v>
      </c>
      <c r="X1089">
        <v>262.000766</v>
      </c>
      <c r="Y1089">
        <v>74463.375599999999</v>
      </c>
      <c r="Z1089" s="226">
        <v>2.2353158790999998</v>
      </c>
      <c r="AA1089" s="226">
        <v>2.0468022953</v>
      </c>
      <c r="AB1089" s="226" t="s">
        <v>444</v>
      </c>
      <c r="AC1089" s="226" t="s">
        <v>445</v>
      </c>
      <c r="AD1089" s="226">
        <v>2.2747575599999998</v>
      </c>
    </row>
    <row r="1090" spans="1:30" x14ac:dyDescent="0.25">
      <c r="A1090">
        <v>209891</v>
      </c>
      <c r="B1090">
        <v>20050006</v>
      </c>
      <c r="C1090">
        <v>9215527</v>
      </c>
      <c r="D1090">
        <v>271272</v>
      </c>
      <c r="E1090" t="s">
        <v>505</v>
      </c>
      <c r="F1090">
        <v>34203085</v>
      </c>
      <c r="G1090">
        <v>1.83</v>
      </c>
      <c r="H1090">
        <v>63.019196788507259</v>
      </c>
      <c r="I1090">
        <v>-36.86856497831009</v>
      </c>
      <c r="J1090">
        <v>4.920560452954704</v>
      </c>
      <c r="K1090">
        <v>-59.127104415157653</v>
      </c>
      <c r="L1090">
        <v>60.708887852639066</v>
      </c>
      <c r="M1090">
        <v>175.54750061035156</v>
      </c>
      <c r="N1090">
        <v>0.75311727072975854</v>
      </c>
      <c r="O1090">
        <v>0.9329846751933194</v>
      </c>
      <c r="P1090">
        <v>0.70264687221428301</v>
      </c>
      <c r="Q1090">
        <v>0.70346363414417612</v>
      </c>
      <c r="R1090">
        <v>0.96533690096206171</v>
      </c>
      <c r="S1090">
        <v>0.67907940452424853</v>
      </c>
      <c r="T1090">
        <v>0.70264687221428301</v>
      </c>
      <c r="U1090">
        <v>0.67907940452424853</v>
      </c>
      <c r="V1090">
        <v>406.790663</v>
      </c>
      <c r="W1090">
        <v>255.106009</v>
      </c>
      <c r="X1090">
        <v>262.000766</v>
      </c>
      <c r="Y1090">
        <v>74463.375599999999</v>
      </c>
      <c r="Z1090" s="226">
        <v>1.9526062104999999</v>
      </c>
      <c r="AA1090" s="226">
        <v>1.8443624869999999</v>
      </c>
      <c r="AB1090" s="226" t="s">
        <v>444</v>
      </c>
      <c r="AC1090" s="226" t="s">
        <v>445</v>
      </c>
      <c r="AD1090" s="226">
        <v>2.1135300902999998</v>
      </c>
    </row>
    <row r="1091" spans="1:30" x14ac:dyDescent="0.25">
      <c r="A1091">
        <v>211989</v>
      </c>
      <c r="B1091">
        <v>20051006</v>
      </c>
      <c r="C1091">
        <v>9215527</v>
      </c>
      <c r="D1091">
        <v>271277</v>
      </c>
      <c r="E1091" t="s">
        <v>505</v>
      </c>
      <c r="F1091">
        <v>34203085</v>
      </c>
      <c r="G1091">
        <v>1.83</v>
      </c>
      <c r="H1091">
        <v>58.939297328668829</v>
      </c>
      <c r="I1091">
        <v>-28.527444977730106</v>
      </c>
      <c r="J1091">
        <v>10.211955197953888</v>
      </c>
      <c r="K1091">
        <v>-56.570193856162163</v>
      </c>
      <c r="L1091">
        <v>54.554924088841915</v>
      </c>
      <c r="M1091">
        <v>175.54750061035156</v>
      </c>
      <c r="N1091">
        <v>0.75311727072975854</v>
      </c>
      <c r="O1091">
        <v>0.9329846751933194</v>
      </c>
      <c r="P1091">
        <v>0.70264687221428301</v>
      </c>
      <c r="Q1091">
        <v>0.70346363414417612</v>
      </c>
      <c r="R1091">
        <v>0.96533690096206171</v>
      </c>
      <c r="S1091">
        <v>0.67907940452424853</v>
      </c>
      <c r="T1091">
        <v>0.70264687221428301</v>
      </c>
      <c r="U1091">
        <v>0.67907940452424853</v>
      </c>
      <c r="V1091">
        <v>406.790663</v>
      </c>
      <c r="W1091">
        <v>255.106009</v>
      </c>
      <c r="X1091">
        <v>262.000766</v>
      </c>
      <c r="Y1091">
        <v>74463.375599999999</v>
      </c>
      <c r="Z1091" s="226">
        <v>2.2856693012</v>
      </c>
      <c r="AA1091" s="226">
        <v>2.0412551121</v>
      </c>
      <c r="AB1091" s="226" t="s">
        <v>444</v>
      </c>
      <c r="AC1091" s="226" t="s">
        <v>445</v>
      </c>
      <c r="AD1091" s="226">
        <v>2.2542582268000002</v>
      </c>
    </row>
    <row r="1092" spans="1:30" x14ac:dyDescent="0.25">
      <c r="A1092">
        <v>214087</v>
      </c>
      <c r="B1092">
        <v>20052006</v>
      </c>
      <c r="C1092">
        <v>9215527</v>
      </c>
      <c r="D1092">
        <v>271282</v>
      </c>
      <c r="E1092" t="s">
        <v>505</v>
      </c>
      <c r="F1092">
        <v>34203085</v>
      </c>
      <c r="G1092">
        <v>1.83</v>
      </c>
      <c r="H1092">
        <v>59.421701092384872</v>
      </c>
      <c r="I1092">
        <v>-23.603388129011009</v>
      </c>
      <c r="J1092">
        <v>15.858657522868501</v>
      </c>
      <c r="K1092">
        <v>-58.233282184783832</v>
      </c>
      <c r="L1092">
        <v>53.292527765686074</v>
      </c>
      <c r="M1092">
        <v>175.54750061035156</v>
      </c>
      <c r="N1092">
        <v>0.75311727072975854</v>
      </c>
      <c r="O1092">
        <v>0.9329846751933194</v>
      </c>
      <c r="P1092">
        <v>0.70264687221428301</v>
      </c>
      <c r="Q1092">
        <v>0.70346363414417612</v>
      </c>
      <c r="R1092">
        <v>0.96533690096206171</v>
      </c>
      <c r="S1092">
        <v>0.67907940452424853</v>
      </c>
      <c r="T1092">
        <v>0.70264687221428301</v>
      </c>
      <c r="U1092">
        <v>0.67907940452424853</v>
      </c>
      <c r="V1092">
        <v>406.790663</v>
      </c>
      <c r="W1092">
        <v>255.106009</v>
      </c>
      <c r="X1092">
        <v>262.000766</v>
      </c>
      <c r="Y1092">
        <v>74463.375599999999</v>
      </c>
      <c r="Z1092" s="226">
        <v>2.3635004159999999</v>
      </c>
      <c r="AA1092" s="226">
        <v>2.0165652616999998</v>
      </c>
      <c r="AB1092" s="226" t="s">
        <v>444</v>
      </c>
      <c r="AC1092" s="226" t="s">
        <v>445</v>
      </c>
      <c r="AD1092" s="226">
        <v>2.1613196413</v>
      </c>
    </row>
    <row r="1093" spans="1:30" x14ac:dyDescent="0.25">
      <c r="A1093">
        <v>216185</v>
      </c>
      <c r="B1093">
        <v>20053006</v>
      </c>
      <c r="C1093">
        <v>9215527</v>
      </c>
      <c r="D1093">
        <v>271287</v>
      </c>
      <c r="E1093" t="s">
        <v>505</v>
      </c>
      <c r="F1093">
        <v>34203085</v>
      </c>
      <c r="G1093">
        <v>1.83</v>
      </c>
      <c r="H1093">
        <v>60.012264671688435</v>
      </c>
      <c r="I1093">
        <v>-20.679354925628537</v>
      </c>
      <c r="J1093">
        <v>19.37115850565872</v>
      </c>
      <c r="K1093">
        <v>-59.280447628564126</v>
      </c>
      <c r="L1093">
        <v>53.049191587261674</v>
      </c>
      <c r="M1093">
        <v>175.54750061035156</v>
      </c>
      <c r="N1093">
        <v>0.75311727072975854</v>
      </c>
      <c r="O1093">
        <v>0.9329846751933194</v>
      </c>
      <c r="P1093">
        <v>0.70264687221428301</v>
      </c>
      <c r="Q1093">
        <v>0.70346363414417612</v>
      </c>
      <c r="R1093">
        <v>0.96533690096206171</v>
      </c>
      <c r="S1093">
        <v>0.67907940452424853</v>
      </c>
      <c r="T1093">
        <v>0.70264687221428301</v>
      </c>
      <c r="U1093">
        <v>0.67907940452424853</v>
      </c>
      <c r="V1093">
        <v>406.790663</v>
      </c>
      <c r="W1093">
        <v>255.106009</v>
      </c>
      <c r="X1093">
        <v>262.000766</v>
      </c>
      <c r="Y1093">
        <v>74463.375599999999</v>
      </c>
      <c r="Z1093" s="226">
        <v>2.3789287629999998</v>
      </c>
      <c r="AA1093" s="226">
        <v>1.9868801034000001</v>
      </c>
      <c r="AB1093" s="226" t="s">
        <v>444</v>
      </c>
      <c r="AC1093" s="226" t="s">
        <v>445</v>
      </c>
      <c r="AD1093" s="226">
        <v>2.1054761917999998</v>
      </c>
    </row>
    <row r="1094" spans="1:30" x14ac:dyDescent="0.25">
      <c r="A1094">
        <v>218283</v>
      </c>
      <c r="B1094">
        <v>20054006</v>
      </c>
      <c r="C1094">
        <v>9215536</v>
      </c>
      <c r="D1094">
        <v>271292</v>
      </c>
      <c r="E1094" t="s">
        <v>509</v>
      </c>
      <c r="F1094">
        <v>34203085</v>
      </c>
      <c r="G1094">
        <v>1.83</v>
      </c>
      <c r="H1094">
        <v>47.039158102279977</v>
      </c>
      <c r="I1094">
        <v>-14.189203074195444</v>
      </c>
      <c r="J1094">
        <v>19.580853158469047</v>
      </c>
      <c r="K1094">
        <v>-45.943574165760481</v>
      </c>
      <c r="L1094">
        <v>40.929597015747284</v>
      </c>
      <c r="M1094">
        <v>159.32000732421875</v>
      </c>
      <c r="N1094">
        <v>0.80622543057528406</v>
      </c>
      <c r="O1094">
        <v>0.9329846751933194</v>
      </c>
      <c r="P1094">
        <v>0.75219597147787554</v>
      </c>
      <c r="Q1094">
        <v>0.76247270063920458</v>
      </c>
      <c r="R1094">
        <v>0.96533690096206171</v>
      </c>
      <c r="S1094">
        <v>0.73604303390322356</v>
      </c>
      <c r="T1094">
        <v>0.75219597147787554</v>
      </c>
      <c r="U1094">
        <v>0.73604303390322356</v>
      </c>
      <c r="V1094">
        <v>406.790663</v>
      </c>
      <c r="W1094">
        <v>255.106009</v>
      </c>
      <c r="X1094">
        <v>262.000766</v>
      </c>
      <c r="Y1094">
        <v>74463.375599999999</v>
      </c>
      <c r="Z1094" s="226">
        <v>3.6882873583000002</v>
      </c>
      <c r="AA1094" s="226">
        <v>3.0793611112999999</v>
      </c>
      <c r="AB1094" s="226" t="s">
        <v>444</v>
      </c>
      <c r="AC1094" s="226" t="s">
        <v>445</v>
      </c>
      <c r="AD1094" s="226">
        <v>3.2895208805</v>
      </c>
    </row>
    <row r="1095" spans="1:30" x14ac:dyDescent="0.25">
      <c r="A1095">
        <v>220381</v>
      </c>
      <c r="B1095">
        <v>20055006</v>
      </c>
      <c r="C1095">
        <v>9215536</v>
      </c>
      <c r="D1095">
        <v>271297</v>
      </c>
      <c r="E1095" t="s">
        <v>509</v>
      </c>
      <c r="F1095">
        <v>34203085</v>
      </c>
      <c r="G1095">
        <v>1.83</v>
      </c>
      <c r="H1095">
        <v>47.222832976899433</v>
      </c>
      <c r="I1095">
        <v>-17.087954793645604</v>
      </c>
      <c r="J1095">
        <v>16.806110126693909</v>
      </c>
      <c r="K1095">
        <v>-45.777003298528726</v>
      </c>
      <c r="L1095">
        <v>41.460846965547304</v>
      </c>
      <c r="M1095">
        <v>159.32000732421875</v>
      </c>
      <c r="N1095">
        <v>0.80622543057528406</v>
      </c>
      <c r="O1095">
        <v>0.9329846751933194</v>
      </c>
      <c r="P1095">
        <v>0.75219597147787554</v>
      </c>
      <c r="Q1095">
        <v>0.76247270063920458</v>
      </c>
      <c r="R1095">
        <v>0.96533690096206171</v>
      </c>
      <c r="S1095">
        <v>0.73604303390322356</v>
      </c>
      <c r="T1095">
        <v>0.75219597147787554</v>
      </c>
      <c r="U1095">
        <v>0.73604303390322356</v>
      </c>
      <c r="V1095">
        <v>406.790663</v>
      </c>
      <c r="W1095">
        <v>255.106009</v>
      </c>
      <c r="X1095">
        <v>262.000766</v>
      </c>
      <c r="Y1095">
        <v>74463.375599999999</v>
      </c>
      <c r="Z1095" s="226">
        <v>3.6282149621999999</v>
      </c>
      <c r="AA1095" s="226">
        <v>3.0634942923000001</v>
      </c>
      <c r="AB1095" s="226" t="s">
        <v>444</v>
      </c>
      <c r="AC1095" s="226" t="s">
        <v>445</v>
      </c>
      <c r="AD1095" s="226">
        <v>3.3051293555000001</v>
      </c>
    </row>
    <row r="1096" spans="1:30" x14ac:dyDescent="0.25">
      <c r="A1096">
        <v>222479</v>
      </c>
      <c r="B1096">
        <v>20056006</v>
      </c>
      <c r="C1096">
        <v>9215542</v>
      </c>
      <c r="D1096">
        <v>271302</v>
      </c>
      <c r="E1096" t="s">
        <v>507</v>
      </c>
      <c r="F1096">
        <v>34203085</v>
      </c>
      <c r="G1096">
        <v>1.83</v>
      </c>
      <c r="H1096">
        <v>46.5957519075479</v>
      </c>
      <c r="I1096">
        <v>-21.933738971817714</v>
      </c>
      <c r="J1096">
        <v>10.522879157924496</v>
      </c>
      <c r="K1096">
        <v>-44.18680667297</v>
      </c>
      <c r="L1096">
        <v>42.327583712028108</v>
      </c>
      <c r="M1096">
        <v>165.24249267578125</v>
      </c>
      <c r="N1096">
        <v>0.78684275124289771</v>
      </c>
      <c r="O1096">
        <v>0.9329846751933194</v>
      </c>
      <c r="P1096">
        <v>0.73411222869657278</v>
      </c>
      <c r="Q1096">
        <v>0.74093639026988634</v>
      </c>
      <c r="R1096">
        <v>0.96533690096206171</v>
      </c>
      <c r="S1096">
        <v>0.71525323879314873</v>
      </c>
      <c r="T1096">
        <v>0.73411222869657278</v>
      </c>
      <c r="U1096">
        <v>0.71525323879314873</v>
      </c>
      <c r="V1096">
        <v>406.790663</v>
      </c>
      <c r="W1096">
        <v>255.106009</v>
      </c>
      <c r="X1096">
        <v>262.000766</v>
      </c>
      <c r="Y1096">
        <v>74463.375599999999</v>
      </c>
      <c r="Z1096" s="226">
        <v>3.4244538525000001</v>
      </c>
      <c r="AA1096" s="226">
        <v>3.019174134</v>
      </c>
      <c r="AB1096" s="226" t="s">
        <v>444</v>
      </c>
      <c r="AC1096" s="226" t="s">
        <v>445</v>
      </c>
      <c r="AD1096" s="226">
        <v>3.352836983</v>
      </c>
    </row>
    <row r="1097" spans="1:30" x14ac:dyDescent="0.25">
      <c r="A1097">
        <v>224577</v>
      </c>
      <c r="B1097">
        <v>20057006</v>
      </c>
      <c r="C1097">
        <v>9215542</v>
      </c>
      <c r="D1097">
        <v>271307</v>
      </c>
      <c r="E1097" t="s">
        <v>507</v>
      </c>
      <c r="F1097">
        <v>34203085</v>
      </c>
      <c r="G1097">
        <v>1.83</v>
      </c>
      <c r="H1097">
        <v>59.429589946732008</v>
      </c>
      <c r="I1097">
        <v>-31.843182636243895</v>
      </c>
      <c r="J1097">
        <v>11.253444449319346</v>
      </c>
      <c r="K1097">
        <v>-56.253299466308732</v>
      </c>
      <c r="L1097">
        <v>54.683710697615652</v>
      </c>
      <c r="M1097">
        <v>165.24249267578125</v>
      </c>
      <c r="N1097">
        <v>0.78684275124289771</v>
      </c>
      <c r="O1097">
        <v>0.9329846751933194</v>
      </c>
      <c r="P1097">
        <v>0.73411222869657278</v>
      </c>
      <c r="Q1097">
        <v>0.74093639026988634</v>
      </c>
      <c r="R1097">
        <v>0.96533690096206171</v>
      </c>
      <c r="S1097">
        <v>0.71525323879314873</v>
      </c>
      <c r="T1097">
        <v>0.73411222869657278</v>
      </c>
      <c r="U1097">
        <v>0.71525323879314873</v>
      </c>
      <c r="V1097">
        <v>406.790663</v>
      </c>
      <c r="W1097">
        <v>255.106009</v>
      </c>
      <c r="X1097">
        <v>262.000766</v>
      </c>
      <c r="Y1097">
        <v>74463.375599999999</v>
      </c>
      <c r="Z1097" s="226">
        <v>2.4247207885000002</v>
      </c>
      <c r="AA1097" s="226">
        <v>2.1512322563000001</v>
      </c>
      <c r="AB1097" s="226" t="s">
        <v>444</v>
      </c>
      <c r="AC1097" s="226" t="s">
        <v>445</v>
      </c>
      <c r="AD1097" s="226">
        <v>2.4191410649999998</v>
      </c>
    </row>
    <row r="1098" spans="1:30" x14ac:dyDescent="0.25">
      <c r="A1098">
        <v>226675</v>
      </c>
      <c r="B1098">
        <v>20058006</v>
      </c>
      <c r="C1098">
        <v>9215559</v>
      </c>
      <c r="D1098">
        <v>271312</v>
      </c>
      <c r="E1098" t="s">
        <v>511</v>
      </c>
      <c r="F1098">
        <v>34203085</v>
      </c>
      <c r="G1098">
        <v>1.83</v>
      </c>
      <c r="H1098">
        <v>52.997495202601414</v>
      </c>
      <c r="I1098">
        <v>-20.70962124831135</v>
      </c>
      <c r="J1098">
        <v>15.285779369050989</v>
      </c>
      <c r="K1098">
        <v>-51.378942215973424</v>
      </c>
      <c r="L1098">
        <v>47.24816682677524</v>
      </c>
      <c r="M1098">
        <v>170.71749877929688</v>
      </c>
      <c r="N1098">
        <v>0.76892454944957389</v>
      </c>
      <c r="O1098">
        <v>0.9329846751933194</v>
      </c>
      <c r="P1098">
        <v>0.71739482101638019</v>
      </c>
      <c r="Q1098">
        <v>0.72102727716619319</v>
      </c>
      <c r="R1098">
        <v>0.96533690096206171</v>
      </c>
      <c r="S1098">
        <v>0.69603423724872648</v>
      </c>
      <c r="T1098">
        <v>0.71739482101638019</v>
      </c>
      <c r="U1098">
        <v>0.69603423724872648</v>
      </c>
      <c r="V1098">
        <v>406.790663</v>
      </c>
      <c r="W1098">
        <v>255.106009</v>
      </c>
      <c r="X1098">
        <v>262.000766</v>
      </c>
      <c r="Y1098">
        <v>74463.375599999999</v>
      </c>
      <c r="Z1098" s="226">
        <v>2.873414398</v>
      </c>
      <c r="AA1098" s="226">
        <v>2.4532147032</v>
      </c>
      <c r="AB1098" s="226" t="s">
        <v>444</v>
      </c>
      <c r="AC1098" s="226" t="s">
        <v>445</v>
      </c>
      <c r="AD1098" s="226">
        <v>2.6582690208000002</v>
      </c>
    </row>
    <row r="1099" spans="1:30" x14ac:dyDescent="0.25">
      <c r="A1099">
        <v>228773</v>
      </c>
      <c r="B1099">
        <v>20093006</v>
      </c>
      <c r="C1099">
        <v>9215559</v>
      </c>
      <c r="D1099">
        <v>271330</v>
      </c>
      <c r="E1099" t="s">
        <v>511</v>
      </c>
      <c r="F1099">
        <v>34203085</v>
      </c>
      <c r="G1099">
        <v>1.83</v>
      </c>
      <c r="H1099">
        <v>48.115882839411235</v>
      </c>
      <c r="I1099">
        <v>-18.210222326934666</v>
      </c>
      <c r="J1099">
        <v>14.36066299761557</v>
      </c>
      <c r="K1099">
        <v>-47.327945917216866</v>
      </c>
      <c r="L1099">
        <v>42.783759538232815</v>
      </c>
      <c r="M1099">
        <v>170.71749877929688</v>
      </c>
      <c r="N1099">
        <v>0.76892454944957389</v>
      </c>
      <c r="O1099">
        <v>0.9329846751933194</v>
      </c>
      <c r="P1099">
        <v>0.71739482101638019</v>
      </c>
      <c r="Q1099">
        <v>0.72102727716619319</v>
      </c>
      <c r="R1099">
        <v>0.96533690096206171</v>
      </c>
      <c r="S1099">
        <v>0.69603423724872648</v>
      </c>
      <c r="T1099">
        <v>0.71739482101638019</v>
      </c>
      <c r="U1099">
        <v>0.69603423724872648</v>
      </c>
      <c r="V1099">
        <v>406.790663</v>
      </c>
      <c r="W1099">
        <v>255.106009</v>
      </c>
      <c r="X1099">
        <v>262.000766</v>
      </c>
      <c r="Y1099">
        <v>74463.375599999999</v>
      </c>
      <c r="Z1099" s="226">
        <v>3.2775981270000001</v>
      </c>
      <c r="AA1099" s="226">
        <v>2.8035617112</v>
      </c>
      <c r="AB1099" s="226" t="s">
        <v>444</v>
      </c>
      <c r="AC1099" s="226" t="s">
        <v>445</v>
      </c>
      <c r="AD1099" s="226">
        <v>2.9713955252000002</v>
      </c>
    </row>
    <row r="1100" spans="1:30" x14ac:dyDescent="0.25">
      <c r="A1100">
        <v>230871</v>
      </c>
      <c r="B1100">
        <v>21051006</v>
      </c>
      <c r="C1100">
        <v>9215559</v>
      </c>
      <c r="D1100">
        <v>271358</v>
      </c>
      <c r="E1100" t="s">
        <v>511</v>
      </c>
      <c r="F1100">
        <v>34203085</v>
      </c>
      <c r="G1100">
        <v>1.83</v>
      </c>
      <c r="H1100">
        <v>51.043730075277736</v>
      </c>
      <c r="I1100">
        <v>-21.381280181535203</v>
      </c>
      <c r="J1100">
        <v>12.428445592561083</v>
      </c>
      <c r="K1100">
        <v>-49.744708460482165</v>
      </c>
      <c r="L1100">
        <v>46.103582474233981</v>
      </c>
      <c r="M1100">
        <v>170.71749877929688</v>
      </c>
      <c r="N1100">
        <v>0.76892454944957389</v>
      </c>
      <c r="O1100">
        <v>0.9329846751933194</v>
      </c>
      <c r="P1100">
        <v>0.71739482101638019</v>
      </c>
      <c r="Q1100">
        <v>0.72102727716619319</v>
      </c>
      <c r="R1100">
        <v>0.96533690096206171</v>
      </c>
      <c r="S1100">
        <v>0.69603423724872648</v>
      </c>
      <c r="T1100">
        <v>0.71739482101638019</v>
      </c>
      <c r="U1100">
        <v>0.69603423724872648</v>
      </c>
      <c r="V1100">
        <v>406.790663</v>
      </c>
      <c r="W1100">
        <v>255.106009</v>
      </c>
      <c r="X1100">
        <v>262.000766</v>
      </c>
      <c r="Y1100">
        <v>74463.375599999999</v>
      </c>
      <c r="Z1100" s="226">
        <v>2.9695771965</v>
      </c>
      <c r="AA1100" s="226">
        <v>2.5853909853000001</v>
      </c>
      <c r="AB1100" s="226" t="s">
        <v>444</v>
      </c>
      <c r="AC1100" s="226" t="s">
        <v>445</v>
      </c>
      <c r="AD1100" s="226">
        <v>2.7784519891000001</v>
      </c>
    </row>
    <row r="1101" spans="1:30" x14ac:dyDescent="0.25">
      <c r="A1101">
        <v>232969</v>
      </c>
      <c r="B1101">
        <v>26051006</v>
      </c>
      <c r="C1101">
        <v>9215559</v>
      </c>
      <c r="D1101">
        <v>271386</v>
      </c>
      <c r="E1101" t="s">
        <v>511</v>
      </c>
      <c r="F1101">
        <v>34203085</v>
      </c>
      <c r="G1101">
        <v>1.83</v>
      </c>
      <c r="H1101">
        <v>50.121126094183246</v>
      </c>
      <c r="I1101">
        <v>-21.081558243365706</v>
      </c>
      <c r="J1101">
        <v>12.191455868983974</v>
      </c>
      <c r="K1101">
        <v>-48.842756336888975</v>
      </c>
      <c r="L1101">
        <v>45.273809398363504</v>
      </c>
      <c r="M1101">
        <v>170.71749877929688</v>
      </c>
      <c r="N1101">
        <v>0.76892454944957389</v>
      </c>
      <c r="O1101">
        <v>0.9329846751933194</v>
      </c>
      <c r="P1101">
        <v>0.71739482101638019</v>
      </c>
      <c r="Q1101">
        <v>0.72102727716619319</v>
      </c>
      <c r="R1101">
        <v>0.96533690096206171</v>
      </c>
      <c r="S1101">
        <v>0.69603423724872648</v>
      </c>
      <c r="T1101">
        <v>0.71739482101638019</v>
      </c>
      <c r="U1101">
        <v>0.69603423724872648</v>
      </c>
      <c r="V1101">
        <v>406.790663</v>
      </c>
      <c r="W1101">
        <v>255.106009</v>
      </c>
      <c r="X1101">
        <v>262.000766</v>
      </c>
      <c r="Y1101">
        <v>74463.375599999999</v>
      </c>
      <c r="Z1101" s="226">
        <v>3.0423311424000001</v>
      </c>
      <c r="AA1101" s="226">
        <v>2.6513890235000002</v>
      </c>
      <c r="AB1101" s="226" t="s">
        <v>444</v>
      </c>
      <c r="AC1101" s="226" t="s">
        <v>445</v>
      </c>
      <c r="AD1101" s="226">
        <v>2.8482265687999999</v>
      </c>
    </row>
  </sheetData>
  <dataConsolidate/>
  <pageMargins left="0.7" right="0.7" top="0.75" bottom="0.75" header="0.3" footer="0.3"/>
  <pageSetup orientation="portrait" horizontalDpi="90" verticalDpi="9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0" tint="-0.249977111117893"/>
  </sheetPr>
  <dimension ref="A1:F49"/>
  <sheetViews>
    <sheetView zoomScaleNormal="100" workbookViewId="0">
      <selection activeCell="B4" sqref="B4"/>
    </sheetView>
  </sheetViews>
  <sheetFormatPr defaultRowHeight="15" x14ac:dyDescent="0.25"/>
  <cols>
    <col min="1" max="1" width="46.7109375" bestFit="1" customWidth="1"/>
    <col min="2" max="2" width="14.28515625" bestFit="1" customWidth="1"/>
    <col min="3" max="3" width="10.140625" customWidth="1"/>
    <col min="4" max="4" width="14" customWidth="1"/>
    <col min="6" max="6" width="29" style="13" bestFit="1" customWidth="1"/>
    <col min="7" max="7" width="36.42578125" bestFit="1" customWidth="1"/>
    <col min="8" max="8" width="8.7109375" bestFit="1" customWidth="1"/>
    <col min="9" max="9" width="28.42578125" bestFit="1" customWidth="1"/>
    <col min="10" max="10" width="8.7109375" bestFit="1" customWidth="1"/>
  </cols>
  <sheetData>
    <row r="1" spans="1:6" ht="15.75" x14ac:dyDescent="0.25">
      <c r="A1" s="12" t="s">
        <v>112</v>
      </c>
      <c r="B1" s="14" t="s">
        <v>689</v>
      </c>
    </row>
    <row r="3" spans="1:6" ht="15.75" x14ac:dyDescent="0.25">
      <c r="A3" s="111" t="s">
        <v>113</v>
      </c>
      <c r="B3" s="111"/>
    </row>
    <row r="4" spans="1:6" x14ac:dyDescent="0.25">
      <c r="A4" s="5" t="s">
        <v>114</v>
      </c>
      <c r="B4" s="14" t="s">
        <v>319</v>
      </c>
    </row>
    <row r="5" spans="1:6" x14ac:dyDescent="0.25">
      <c r="A5" s="5" t="s">
        <v>115</v>
      </c>
      <c r="B5" s="14" t="s">
        <v>306</v>
      </c>
    </row>
    <row r="6" spans="1:6" x14ac:dyDescent="0.25">
      <c r="A6" s="5" t="s">
        <v>116</v>
      </c>
      <c r="B6" s="14" t="s">
        <v>309</v>
      </c>
    </row>
    <row r="7" spans="1:6" x14ac:dyDescent="0.25">
      <c r="A7" s="5" t="s">
        <v>117</v>
      </c>
      <c r="B7" s="14" t="s">
        <v>118</v>
      </c>
    </row>
    <row r="9" spans="1:6" x14ac:dyDescent="0.25">
      <c r="A9" s="15" t="s">
        <v>12</v>
      </c>
      <c r="B9" s="14" t="s">
        <v>320</v>
      </c>
    </row>
    <row r="10" spans="1:6" ht="15.75" customHeight="1" x14ac:dyDescent="0.25"/>
    <row r="11" spans="1:6" ht="15.75" x14ac:dyDescent="0.25">
      <c r="A11" s="255" t="s">
        <v>119</v>
      </c>
      <c r="B11" s="255"/>
      <c r="C11" s="255"/>
      <c r="F11" s="17"/>
    </row>
    <row r="12" spans="1:6" ht="15.75" x14ac:dyDescent="0.25">
      <c r="A12" s="18" t="s">
        <v>120</v>
      </c>
      <c r="B12" s="18" t="s">
        <v>121</v>
      </c>
      <c r="C12" s="18" t="s">
        <v>122</v>
      </c>
      <c r="F12"/>
    </row>
    <row r="13" spans="1:6" x14ac:dyDescent="0.25">
      <c r="A13" s="5" t="s">
        <v>123</v>
      </c>
      <c r="B13" s="90">
        <f>Tensile_Compressive_Load(Database[],12,Airplane,Engine,Lipskin,LC)</f>
        <v>406.790663</v>
      </c>
      <c r="C13" s="16" t="str">
        <f>IF($B$5="A320NEO","mpa","psi")</f>
        <v>mpa</v>
      </c>
      <c r="F13" s="19"/>
    </row>
    <row r="14" spans="1:6" x14ac:dyDescent="0.25">
      <c r="A14" s="5" t="s">
        <v>124</v>
      </c>
      <c r="B14" s="20">
        <f>Tensile_Compressive_Load(Database[],14,Airplane,Engine,Lipskin,LC)</f>
        <v>0</v>
      </c>
      <c r="C14" s="16" t="str">
        <f>IF($B$5="A320NEO","mpa","psi")</f>
        <v>mpa</v>
      </c>
      <c r="F14" s="19"/>
    </row>
    <row r="15" spans="1:6" x14ac:dyDescent="0.25">
      <c r="A15" s="5" t="s">
        <v>125</v>
      </c>
      <c r="B15" s="20">
        <f>Tensile_Compressive_Load(Database[],15,Airplane,Engine,Lipskin,LC)</f>
        <v>7.0000000000000007E-2</v>
      </c>
      <c r="C15" s="16"/>
      <c r="F15" s="19"/>
    </row>
    <row r="16" spans="1:6" x14ac:dyDescent="0.25">
      <c r="A16" s="5" t="s">
        <v>126</v>
      </c>
      <c r="B16" s="90">
        <f>Tensile_Compressive_Load(Database[],13,Airplane,Engine,Lipskin,LC)</f>
        <v>262.000766</v>
      </c>
      <c r="C16" s="16" t="str">
        <f t="shared" ref="C16:C17" si="0">IF($B$5="A320NEO","mpa","psi")</f>
        <v>mpa</v>
      </c>
      <c r="F16" s="19"/>
    </row>
    <row r="17" spans="1:6" x14ac:dyDescent="0.25">
      <c r="A17" s="15" t="s">
        <v>127</v>
      </c>
      <c r="B17" s="90">
        <f>Tensile_Compressive_Load(Database[],16,Airplane,Engine,Lipskin,LC)</f>
        <v>74463.375599999999</v>
      </c>
      <c r="C17" s="16" t="str">
        <f t="shared" si="0"/>
        <v>mpa</v>
      </c>
      <c r="F17" s="19"/>
    </row>
    <row r="18" spans="1:6" x14ac:dyDescent="0.25">
      <c r="A18" s="15" t="s">
        <v>128</v>
      </c>
      <c r="B18" s="16">
        <f>Tensile_Compressive_Load(Database[],11,Airplane,Engine,Lipskin,LC)</f>
        <v>0.33</v>
      </c>
      <c r="C18" s="16"/>
      <c r="F18" s="19"/>
    </row>
    <row r="19" spans="1:6" x14ac:dyDescent="0.25">
      <c r="A19" s="5" t="s">
        <v>129</v>
      </c>
      <c r="B19" s="90">
        <f>Tensile_Compressive_Load(Database[],23,Airplane,Engine,Lipskin,LC)</f>
        <v>122.0506</v>
      </c>
      <c r="C19" s="16" t="str">
        <f t="shared" ref="C19:C21" si="1">IF($B$5="A320NEO","mpa","psi")</f>
        <v>mpa</v>
      </c>
      <c r="F19" s="19"/>
    </row>
    <row r="20" spans="1:6" x14ac:dyDescent="0.25">
      <c r="A20" s="5" t="s">
        <v>130</v>
      </c>
      <c r="B20" s="90">
        <f>Tensile_Compressive_Load(Database[],24,Airplane,Engine,Lipskin,LC)</f>
        <v>-131.7783</v>
      </c>
      <c r="C20" s="16" t="str">
        <f t="shared" si="1"/>
        <v>mpa</v>
      </c>
      <c r="F20" s="19"/>
    </row>
    <row r="21" spans="1:6" x14ac:dyDescent="0.25">
      <c r="A21" s="5" t="s">
        <v>131</v>
      </c>
      <c r="B21" s="107">
        <f>MAX(ABS(MaximumPrincipalStress),ABS(MinimumPrincipalStress))</f>
        <v>131.7783</v>
      </c>
      <c r="C21" s="16" t="str">
        <f t="shared" si="1"/>
        <v>mpa</v>
      </c>
      <c r="F21" s="19"/>
    </row>
    <row r="22" spans="1:6" x14ac:dyDescent="0.25">
      <c r="A22" s="5" t="s">
        <v>132</v>
      </c>
      <c r="B22" s="20">
        <f>Tensile_Compressive_Load(Database[],18,Airplane,Engine,Lipskin,LC)</f>
        <v>0.40925337590487199</v>
      </c>
      <c r="C22" s="16"/>
      <c r="F22" s="19"/>
    </row>
    <row r="23" spans="1:6" x14ac:dyDescent="0.25">
      <c r="A23" s="15" t="s">
        <v>133</v>
      </c>
      <c r="B23" s="14">
        <v>152.39999999999998</v>
      </c>
      <c r="C23" s="16" t="str">
        <f>IF($B$5="A320NEO","mm","in")</f>
        <v>mm</v>
      </c>
      <c r="D23" s="256" t="s">
        <v>134</v>
      </c>
      <c r="F23" s="19"/>
    </row>
    <row r="24" spans="1:6" x14ac:dyDescent="0.25">
      <c r="A24" s="5" t="s">
        <v>135</v>
      </c>
      <c r="B24" s="14">
        <v>50.8</v>
      </c>
      <c r="C24" s="16" t="str">
        <f t="shared" ref="C24:C29" si="2">IF($B$5="A320NEO","mm","in")</f>
        <v>mm</v>
      </c>
      <c r="D24" s="256"/>
      <c r="F24" s="19"/>
    </row>
    <row r="25" spans="1:6" x14ac:dyDescent="0.25">
      <c r="A25" s="5" t="s">
        <v>136</v>
      </c>
      <c r="B25" s="14">
        <v>38.099999999999994</v>
      </c>
      <c r="C25" s="16" t="str">
        <f t="shared" si="2"/>
        <v>mm</v>
      </c>
      <c r="D25" s="256"/>
      <c r="F25" s="19"/>
    </row>
    <row r="26" spans="1:6" x14ac:dyDescent="0.25">
      <c r="A26" s="5" t="s">
        <v>137</v>
      </c>
      <c r="B26" s="14">
        <v>0.96519999999999995</v>
      </c>
      <c r="C26" s="16" t="str">
        <f t="shared" si="2"/>
        <v>mm</v>
      </c>
      <c r="D26" s="256"/>
      <c r="F26" s="19"/>
    </row>
    <row r="27" spans="1:6" x14ac:dyDescent="0.25">
      <c r="A27" s="5" t="s">
        <v>138</v>
      </c>
      <c r="B27" s="16">
        <f>IF(Dentselected="Multiple Dents","",Tensile_Compressive_Load(Database[],6,Airplane,Engine,Lipskin,LC))</f>
        <v>1.83</v>
      </c>
      <c r="C27" s="16" t="str">
        <f t="shared" si="2"/>
        <v>mm</v>
      </c>
      <c r="F27" s="19"/>
    </row>
    <row r="28" spans="1:6" x14ac:dyDescent="0.25">
      <c r="A28" s="15" t="s">
        <v>139</v>
      </c>
      <c r="B28" s="28">
        <f>B23+MAX($B$24:$B$25)/2</f>
        <v>177.79999999999998</v>
      </c>
      <c r="C28" s="16" t="str">
        <f t="shared" si="2"/>
        <v>mm</v>
      </c>
      <c r="F28" s="19"/>
    </row>
    <row r="29" spans="1:6" x14ac:dyDescent="0.25">
      <c r="A29" s="15" t="s">
        <v>140</v>
      </c>
      <c r="B29" s="16">
        <f>Tensile_Compressive_Load(Database[],10,Airplane,Engine,Lipskin,LC)</f>
        <v>457.2</v>
      </c>
      <c r="C29" s="16" t="str">
        <f t="shared" si="2"/>
        <v>mm</v>
      </c>
      <c r="F29" s="19"/>
    </row>
    <row r="30" spans="1:6" ht="15.75" x14ac:dyDescent="0.25">
      <c r="A30" s="255" t="s">
        <v>141</v>
      </c>
      <c r="B30" s="255"/>
      <c r="C30" s="255"/>
      <c r="F30" s="19"/>
    </row>
    <row r="31" spans="1:6" ht="15.75" x14ac:dyDescent="0.25">
      <c r="A31" s="18" t="s">
        <v>120</v>
      </c>
      <c r="B31" s="18" t="s">
        <v>121</v>
      </c>
      <c r="C31" s="18" t="s">
        <v>122</v>
      </c>
      <c r="F31" s="19"/>
    </row>
    <row r="32" spans="1:6" ht="15" customHeight="1" x14ac:dyDescent="0.25">
      <c r="A32" s="5" t="s">
        <v>142</v>
      </c>
      <c r="B32" s="14"/>
      <c r="C32" s="16" t="str">
        <f t="shared" ref="C32:C40" si="3">IF($B$5="A320NEO","mm","in")</f>
        <v>mm</v>
      </c>
      <c r="D32" s="256" t="s">
        <v>143</v>
      </c>
      <c r="F32" s="19"/>
    </row>
    <row r="33" spans="1:6" ht="30.75" customHeight="1" x14ac:dyDescent="0.25">
      <c r="A33" s="23" t="s">
        <v>144</v>
      </c>
      <c r="B33" s="14"/>
      <c r="C33" s="16" t="str">
        <f t="shared" si="3"/>
        <v>mm</v>
      </c>
      <c r="D33" s="256"/>
      <c r="F33" s="19"/>
    </row>
    <row r="34" spans="1:6" x14ac:dyDescent="0.25">
      <c r="A34" s="5" t="s">
        <v>145</v>
      </c>
      <c r="B34" s="14"/>
      <c r="C34" s="16" t="str">
        <f t="shared" si="3"/>
        <v>mm</v>
      </c>
      <c r="D34" s="256"/>
      <c r="F34" s="19"/>
    </row>
    <row r="35" spans="1:6" x14ac:dyDescent="0.25">
      <c r="A35" s="5" t="s">
        <v>146</v>
      </c>
      <c r="B35" s="14"/>
      <c r="C35" s="16" t="str">
        <f t="shared" si="3"/>
        <v>mm</v>
      </c>
      <c r="D35" s="256"/>
      <c r="F35" s="19"/>
    </row>
    <row r="36" spans="1:6" x14ac:dyDescent="0.25">
      <c r="A36" s="5" t="s">
        <v>147</v>
      </c>
      <c r="B36" s="14"/>
      <c r="C36" s="16" t="str">
        <f t="shared" si="3"/>
        <v>mm</v>
      </c>
      <c r="D36" s="256"/>
      <c r="F36" s="19"/>
    </row>
    <row r="37" spans="1:6" x14ac:dyDescent="0.25">
      <c r="A37" s="5" t="s">
        <v>148</v>
      </c>
      <c r="B37" s="14"/>
      <c r="C37" s="16" t="str">
        <f t="shared" si="3"/>
        <v>mm</v>
      </c>
      <c r="D37" s="256"/>
      <c r="F37" s="19"/>
    </row>
    <row r="38" spans="1:6" x14ac:dyDescent="0.25">
      <c r="A38" s="5" t="s">
        <v>149</v>
      </c>
      <c r="B38" s="14"/>
      <c r="C38" s="16" t="str">
        <f t="shared" si="3"/>
        <v>mm</v>
      </c>
      <c r="D38" s="256"/>
      <c r="F38" s="19"/>
    </row>
    <row r="39" spans="1:6" x14ac:dyDescent="0.25">
      <c r="A39" s="5" t="s">
        <v>150</v>
      </c>
      <c r="B39" s="14"/>
      <c r="C39" s="16" t="str">
        <f t="shared" si="3"/>
        <v>mm</v>
      </c>
      <c r="D39" s="256"/>
      <c r="F39" s="19"/>
    </row>
    <row r="40" spans="1:6" x14ac:dyDescent="0.25">
      <c r="A40" s="5" t="s">
        <v>138</v>
      </c>
      <c r="B40" s="16" t="str">
        <f>IF(Dentselected="Multiple Dents",Tensile_Compressive_Load(Database[],6,Airplane,Engine,Lipskin,LC),"")</f>
        <v/>
      </c>
      <c r="C40" s="16" t="str">
        <f t="shared" si="3"/>
        <v>mm</v>
      </c>
    </row>
    <row r="41" spans="1:6" x14ac:dyDescent="0.25">
      <c r="A41" s="24"/>
      <c r="B41" s="24"/>
    </row>
    <row r="45" spans="1:6" x14ac:dyDescent="0.25">
      <c r="C45" s="25"/>
    </row>
    <row r="46" spans="1:6" x14ac:dyDescent="0.25">
      <c r="C46" s="25"/>
    </row>
    <row r="47" spans="1:6" x14ac:dyDescent="0.25">
      <c r="C47" s="25"/>
    </row>
    <row r="48" spans="1:6" x14ac:dyDescent="0.25">
      <c r="C48" s="25"/>
    </row>
    <row r="49" spans="3:3" x14ac:dyDescent="0.25">
      <c r="C49" s="25"/>
    </row>
  </sheetData>
  <sheetProtection selectLockedCells="1"/>
  <mergeCells count="4">
    <mergeCell ref="A11:C11"/>
    <mergeCell ref="D23:D26"/>
    <mergeCell ref="A30:C30"/>
    <mergeCell ref="D32:D39"/>
  </mergeCell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0"/>
  </sheetPr>
  <dimension ref="A1:I125"/>
  <sheetViews>
    <sheetView showGridLines="0" topLeftCell="A34" zoomScaleNormal="100" workbookViewId="0">
      <selection activeCell="F131" sqref="F131"/>
    </sheetView>
  </sheetViews>
  <sheetFormatPr defaultRowHeight="15" x14ac:dyDescent="0.25"/>
  <cols>
    <col min="1" max="1" width="28.42578125" customWidth="1"/>
    <col min="2" max="2" width="41.42578125" bestFit="1" customWidth="1"/>
    <col min="3" max="3" width="14.7109375" bestFit="1" customWidth="1"/>
    <col min="4" max="4" width="7" customWidth="1"/>
    <col min="6" max="6" width="42" customWidth="1"/>
    <col min="7" max="7" width="15.42578125" customWidth="1"/>
  </cols>
  <sheetData>
    <row r="1" spans="1:3" x14ac:dyDescent="0.25">
      <c r="A1" s="26" t="s">
        <v>112</v>
      </c>
      <c r="B1" s="123" t="str">
        <f>Dentselected</f>
        <v>Single Dent</v>
      </c>
    </row>
    <row r="2" spans="1:3" x14ac:dyDescent="0.25">
      <c r="A2" s="26" t="s">
        <v>114</v>
      </c>
      <c r="B2" s="123" t="str">
        <f>CVLogCase</f>
        <v>CV20-00032</v>
      </c>
    </row>
    <row r="3" spans="1:3" x14ac:dyDescent="0.25">
      <c r="A3" s="26" t="s">
        <v>115</v>
      </c>
      <c r="B3" s="123" t="str">
        <f>Airplane</f>
        <v>A320NEO</v>
      </c>
    </row>
    <row r="4" spans="1:3" x14ac:dyDescent="0.25">
      <c r="A4" s="26" t="s">
        <v>116</v>
      </c>
      <c r="B4" s="123" t="str">
        <f>Engine</f>
        <v>PW1100G</v>
      </c>
    </row>
    <row r="5" spans="1:3" x14ac:dyDescent="0.25">
      <c r="A5" s="26" t="s">
        <v>117</v>
      </c>
      <c r="B5" s="123" t="str">
        <f>Lipskin</f>
        <v>Inner Lip Skin</v>
      </c>
    </row>
    <row r="7" spans="1:3" ht="15.75" customHeight="1" x14ac:dyDescent="0.25">
      <c r="A7" s="257" t="s">
        <v>151</v>
      </c>
      <c r="B7" s="258"/>
      <c r="C7" s="258"/>
    </row>
    <row r="8" spans="1:3" ht="30" x14ac:dyDescent="0.25">
      <c r="A8" s="26" t="s">
        <v>142</v>
      </c>
      <c r="B8" s="21">
        <f>Inputs!B32</f>
        <v>0</v>
      </c>
      <c r="C8" s="16" t="str">
        <f>IF($B$3="A320NEO","mm","in")</f>
        <v>mm</v>
      </c>
    </row>
    <row r="9" spans="1:3" ht="30" x14ac:dyDescent="0.25">
      <c r="A9" s="26" t="s">
        <v>144</v>
      </c>
      <c r="B9" s="21">
        <f>Inputs!B33</f>
        <v>0</v>
      </c>
      <c r="C9" s="16" t="str">
        <f t="shared" ref="C9:C17" si="0">IF($B$3="A320NEO","mm","in")</f>
        <v>mm</v>
      </c>
    </row>
    <row r="10" spans="1:3" x14ac:dyDescent="0.25">
      <c r="A10" s="26" t="s">
        <v>145</v>
      </c>
      <c r="B10" s="21">
        <f>Inputs!B34</f>
        <v>0</v>
      </c>
      <c r="C10" s="16" t="str">
        <f t="shared" si="0"/>
        <v>mm</v>
      </c>
    </row>
    <row r="11" spans="1:3" x14ac:dyDescent="0.25">
      <c r="A11" s="26" t="s">
        <v>146</v>
      </c>
      <c r="B11" s="21">
        <f>Inputs!B35</f>
        <v>0</v>
      </c>
      <c r="C11" s="16" t="str">
        <f t="shared" si="0"/>
        <v>mm</v>
      </c>
    </row>
    <row r="12" spans="1:3" x14ac:dyDescent="0.25">
      <c r="A12" s="26" t="s">
        <v>147</v>
      </c>
      <c r="B12" s="21">
        <f>Inputs!B36</f>
        <v>0</v>
      </c>
      <c r="C12" s="16" t="str">
        <f t="shared" si="0"/>
        <v>mm</v>
      </c>
    </row>
    <row r="13" spans="1:3" x14ac:dyDescent="0.25">
      <c r="A13" s="26" t="s">
        <v>148</v>
      </c>
      <c r="B13" s="21">
        <f>Inputs!B37</f>
        <v>0</v>
      </c>
      <c r="C13" s="16" t="str">
        <f t="shared" si="0"/>
        <v>mm</v>
      </c>
    </row>
    <row r="14" spans="1:3" x14ac:dyDescent="0.25">
      <c r="A14" s="26" t="s">
        <v>149</v>
      </c>
      <c r="B14" s="21">
        <f>Inputs!B38</f>
        <v>0</v>
      </c>
      <c r="C14" s="16" t="str">
        <f t="shared" si="0"/>
        <v>mm</v>
      </c>
    </row>
    <row r="15" spans="1:3" x14ac:dyDescent="0.25">
      <c r="A15" s="26" t="s">
        <v>150</v>
      </c>
      <c r="B15" s="21">
        <f>Inputs!B39</f>
        <v>0</v>
      </c>
      <c r="C15" s="16" t="str">
        <f t="shared" si="0"/>
        <v>mm</v>
      </c>
    </row>
    <row r="16" spans="1:3" x14ac:dyDescent="0.25">
      <c r="A16" s="27" t="s">
        <v>152</v>
      </c>
      <c r="B16" s="16" t="str">
        <f>Inputs!B40</f>
        <v/>
      </c>
      <c r="C16" s="16" t="str">
        <f t="shared" si="0"/>
        <v>mm</v>
      </c>
    </row>
    <row r="17" spans="1:9" x14ac:dyDescent="0.25">
      <c r="A17" s="26" t="s">
        <v>140</v>
      </c>
      <c r="B17" s="28">
        <f>Panelsize</f>
        <v>457.2</v>
      </c>
      <c r="C17" s="16" t="str">
        <f t="shared" si="0"/>
        <v>mm</v>
      </c>
    </row>
    <row r="19" spans="1:9" ht="15.75" customHeight="1" x14ac:dyDescent="0.25">
      <c r="A19" s="257" t="s">
        <v>153</v>
      </c>
      <c r="B19" s="258"/>
      <c r="C19" s="258"/>
    </row>
    <row r="20" spans="1:9" ht="30" x14ac:dyDescent="0.25">
      <c r="A20" s="29" t="s">
        <v>133</v>
      </c>
      <c r="B20" s="16">
        <f>Inputs!B23</f>
        <v>152.39999999999998</v>
      </c>
      <c r="C20" s="16" t="str">
        <f t="shared" ref="C20:C26" si="1">IF($B$3="A320NEO","mm","in")</f>
        <v>mm</v>
      </c>
      <c r="D20" s="30"/>
    </row>
    <row r="21" spans="1:9" x14ac:dyDescent="0.25">
      <c r="A21" s="29" t="s">
        <v>135</v>
      </c>
      <c r="B21" s="16">
        <f>Inputs!B24</f>
        <v>50.8</v>
      </c>
      <c r="C21" s="16" t="str">
        <f t="shared" si="1"/>
        <v>mm</v>
      </c>
    </row>
    <row r="22" spans="1:9" x14ac:dyDescent="0.25">
      <c r="A22" s="29" t="s">
        <v>136</v>
      </c>
      <c r="B22" s="16">
        <f>Inputs!B25</f>
        <v>38.099999999999994</v>
      </c>
      <c r="C22" s="16" t="str">
        <f t="shared" si="1"/>
        <v>mm</v>
      </c>
    </row>
    <row r="23" spans="1:9" x14ac:dyDescent="0.25">
      <c r="A23" s="29" t="s">
        <v>137</v>
      </c>
      <c r="B23" s="16">
        <f>Inputs!B26</f>
        <v>0.96519999999999995</v>
      </c>
      <c r="C23" s="16" t="str">
        <f t="shared" si="1"/>
        <v>mm</v>
      </c>
    </row>
    <row r="24" spans="1:9" x14ac:dyDescent="0.25">
      <c r="A24" s="29" t="s">
        <v>152</v>
      </c>
      <c r="B24" s="16">
        <f>Inputs!B27</f>
        <v>1.83</v>
      </c>
      <c r="C24" s="16" t="str">
        <f t="shared" si="1"/>
        <v>mm</v>
      </c>
    </row>
    <row r="25" spans="1:9" ht="30" x14ac:dyDescent="0.25">
      <c r="A25" s="29" t="s">
        <v>154</v>
      </c>
      <c r="B25" s="28">
        <f>Inputs!B28</f>
        <v>177.79999999999998</v>
      </c>
      <c r="C25" s="16" t="str">
        <f t="shared" si="1"/>
        <v>mm</v>
      </c>
    </row>
    <row r="26" spans="1:9" x14ac:dyDescent="0.25">
      <c r="A26" s="29" t="s">
        <v>140</v>
      </c>
      <c r="B26" s="28">
        <f>Panelsize</f>
        <v>457.2</v>
      </c>
      <c r="C26" s="16" t="str">
        <f t="shared" si="1"/>
        <v>mm</v>
      </c>
    </row>
    <row r="28" spans="1:9" ht="15.75" x14ac:dyDescent="0.25">
      <c r="A28" s="255" t="s">
        <v>692</v>
      </c>
      <c r="B28" s="255"/>
      <c r="C28" s="255"/>
      <c r="D28" s="255"/>
      <c r="F28" s="255" t="s">
        <v>155</v>
      </c>
      <c r="G28" s="255"/>
      <c r="H28" s="255"/>
      <c r="I28" s="255"/>
    </row>
    <row r="29" spans="1:9" x14ac:dyDescent="0.25">
      <c r="A29" s="29" t="s">
        <v>156</v>
      </c>
      <c r="B29" s="31" t="s">
        <v>157</v>
      </c>
      <c r="C29" s="113">
        <v>389</v>
      </c>
      <c r="D29" s="16" t="str">
        <f>IF($B$3="A320NEO","MPa","psi")</f>
        <v>MPa</v>
      </c>
      <c r="F29" s="33" t="s">
        <v>158</v>
      </c>
      <c r="G29" s="16" t="s">
        <v>159</v>
      </c>
      <c r="H29" s="1">
        <f>Tensile_Compressive_Load(Database[],29,Airplane,Engine,Lipskin,"Tensile")</f>
        <v>379.211635</v>
      </c>
      <c r="I29" s="16" t="str">
        <f t="shared" ref="I29:I31" si="2">IF($B$3="A320NEO","MPa","psi")</f>
        <v>MPa</v>
      </c>
    </row>
    <row r="30" spans="1:9" x14ac:dyDescent="0.25">
      <c r="A30" s="29" t="s">
        <v>160</v>
      </c>
      <c r="B30" s="31" t="s">
        <v>161</v>
      </c>
      <c r="C30" s="20">
        <v>0.41</v>
      </c>
      <c r="D30" s="16"/>
      <c r="F30" s="5" t="s">
        <v>162</v>
      </c>
      <c r="G30" s="16" t="s">
        <v>163</v>
      </c>
      <c r="H30" s="90">
        <f>UltimateTensileAllowable</f>
        <v>406.790663</v>
      </c>
      <c r="I30" s="16" t="str">
        <f t="shared" si="2"/>
        <v>MPa</v>
      </c>
    </row>
    <row r="31" spans="1:9" x14ac:dyDescent="0.25">
      <c r="A31" s="29" t="s">
        <v>164</v>
      </c>
      <c r="B31" s="31" t="s">
        <v>165</v>
      </c>
      <c r="C31" s="90">
        <v>159</v>
      </c>
      <c r="D31" s="16" t="str">
        <f t="shared" ref="D31:D33" si="3">IF($B$3="A320NEO","MPa","psi")</f>
        <v>MPa</v>
      </c>
      <c r="E31" s="34"/>
      <c r="F31" s="33" t="s">
        <v>166</v>
      </c>
      <c r="G31" s="16" t="s">
        <v>167</v>
      </c>
      <c r="H31" s="16">
        <f>YieldTensileAllowable</f>
        <v>0</v>
      </c>
      <c r="I31" s="16" t="str">
        <f t="shared" si="2"/>
        <v>MPa</v>
      </c>
    </row>
    <row r="32" spans="1:9" ht="18" x14ac:dyDescent="0.25">
      <c r="A32" s="29" t="s">
        <v>168</v>
      </c>
      <c r="B32" s="31" t="s">
        <v>169</v>
      </c>
      <c r="C32" s="113">
        <v>159</v>
      </c>
      <c r="D32" s="16" t="str">
        <f t="shared" si="3"/>
        <v>MPa</v>
      </c>
      <c r="F32" s="33" t="s">
        <v>170</v>
      </c>
      <c r="G32" s="16" t="s">
        <v>171</v>
      </c>
      <c r="H32" s="16">
        <f>UltimateStrainAllowable</f>
        <v>7.0000000000000007E-2</v>
      </c>
      <c r="I32" s="16" t="str">
        <f>IF($B$3="A320NEO","mm/mm","in/in")</f>
        <v>mm/mm</v>
      </c>
    </row>
    <row r="33" spans="1:9" ht="30.75" customHeight="1" x14ac:dyDescent="0.25">
      <c r="A33" s="29" t="s">
        <v>172</v>
      </c>
      <c r="B33" s="35"/>
      <c r="C33" s="113">
        <v>132</v>
      </c>
      <c r="D33" s="16" t="str">
        <f t="shared" si="3"/>
        <v>MPa</v>
      </c>
      <c r="F33" s="36" t="s">
        <v>173</v>
      </c>
      <c r="G33" s="16" t="s">
        <v>174</v>
      </c>
      <c r="H33" s="90">
        <f>UltimateComprAllowable</f>
        <v>262.000766</v>
      </c>
      <c r="I33" s="16" t="str">
        <f t="shared" ref="I33:I34" si="4">IF($B$3="A320NEO","MPa","psi")</f>
        <v>MPa</v>
      </c>
    </row>
    <row r="34" spans="1:9" ht="30.75" customHeight="1" x14ac:dyDescent="0.25">
      <c r="A34" s="29" t="s">
        <v>175</v>
      </c>
      <c r="B34" s="37"/>
      <c r="C34" s="113">
        <v>241</v>
      </c>
      <c r="D34" s="16" t="str">
        <f t="shared" ref="D34:D35" si="5">IF($B$3="A320NEO","N/mm","lbf/in")</f>
        <v>N/mm</v>
      </c>
      <c r="F34" s="39" t="s">
        <v>176</v>
      </c>
      <c r="G34" s="21" t="s">
        <v>177</v>
      </c>
      <c r="H34" s="90">
        <f>YoungsModulous</f>
        <v>74463.375599999999</v>
      </c>
      <c r="I34" s="16" t="str">
        <f t="shared" si="4"/>
        <v>MPa</v>
      </c>
    </row>
    <row r="35" spans="1:9" ht="48" customHeight="1" x14ac:dyDescent="0.25">
      <c r="A35" s="29" t="s">
        <v>178</v>
      </c>
      <c r="B35" s="35"/>
      <c r="C35" s="113">
        <v>116</v>
      </c>
      <c r="D35" s="16" t="str">
        <f t="shared" si="5"/>
        <v>N/mm</v>
      </c>
      <c r="F35" s="39" t="s">
        <v>179</v>
      </c>
      <c r="G35" s="21" t="s">
        <v>180</v>
      </c>
      <c r="H35" s="16">
        <f>PoissonRatio</f>
        <v>0.33</v>
      </c>
      <c r="I35" s="16"/>
    </row>
    <row r="36" spans="1:9" ht="33" customHeight="1" x14ac:dyDescent="0.25">
      <c r="A36" s="29" t="s">
        <v>181</v>
      </c>
      <c r="B36" s="35"/>
      <c r="C36" s="113">
        <v>209</v>
      </c>
      <c r="D36" s="16" t="str">
        <f>IF($B$3="A320NEO","MPa","psi")</f>
        <v>MPa</v>
      </c>
      <c r="F36" s="33" t="s">
        <v>182</v>
      </c>
      <c r="G36" s="16" t="s">
        <v>183</v>
      </c>
      <c r="H36" s="20">
        <f>TRF</f>
        <v>0.40925337590487199</v>
      </c>
      <c r="I36" s="16"/>
    </row>
    <row r="37" spans="1:9" ht="33.75" customHeight="1" x14ac:dyDescent="0.25">
      <c r="A37" s="29" t="s">
        <v>184</v>
      </c>
      <c r="B37" s="35"/>
      <c r="C37" s="20">
        <v>-0.24</v>
      </c>
      <c r="D37" s="5"/>
      <c r="F37" s="33" t="s">
        <v>185</v>
      </c>
      <c r="G37" s="16" t="s">
        <v>186</v>
      </c>
      <c r="H37" s="20">
        <f>Tensile_Compressive_Load(Database[],29,Airplane,Engine,Lipskin,"Tensile")</f>
        <v>379.211635</v>
      </c>
      <c r="I37" s="16"/>
    </row>
    <row r="38" spans="1:9" ht="30" customHeight="1" x14ac:dyDescent="0.25"/>
    <row r="39" spans="1:9" ht="30" customHeight="1" x14ac:dyDescent="0.25"/>
    <row r="40" spans="1:9" ht="15.75" customHeight="1" x14ac:dyDescent="0.25">
      <c r="A40" s="255" t="s">
        <v>693</v>
      </c>
      <c r="B40" s="255"/>
      <c r="C40" s="255"/>
      <c r="D40" s="255"/>
      <c r="F40" s="259" t="s">
        <v>187</v>
      </c>
      <c r="G40" s="260"/>
      <c r="H40" s="260"/>
      <c r="I40" s="261"/>
    </row>
    <row r="41" spans="1:9" x14ac:dyDescent="0.25">
      <c r="A41" s="29" t="s">
        <v>156</v>
      </c>
      <c r="B41" s="31" t="s">
        <v>157</v>
      </c>
      <c r="C41" s="32">
        <v>389</v>
      </c>
      <c r="D41" s="16" t="str">
        <f>IF($B$3="A320NEO","MPa","psi")</f>
        <v>MPa</v>
      </c>
      <c r="F41" s="38" t="str">
        <f>IF(Tensile_Compressive_Load(Database[],4,Airplane,Engine,Lipskin,"Tensile")="","",Tensile_Compressive_Load(Database[],4,Airplane,Engine,Lipskin,"Tensile"))</f>
        <v>20013000 + 9233370</v>
      </c>
      <c r="G41" s="16"/>
      <c r="H41" s="90">
        <f>MaximumPrincipalStress</f>
        <v>122.0506</v>
      </c>
      <c r="I41" s="16" t="str">
        <f t="shared" ref="I41:I44" si="6">IF($B$3="A320NEO","MPa","psi")</f>
        <v>MPa</v>
      </c>
    </row>
    <row r="42" spans="1:9" ht="27.75" customHeight="1" x14ac:dyDescent="0.25">
      <c r="A42" s="29" t="s">
        <v>160</v>
      </c>
      <c r="B42" s="31" t="s">
        <v>161</v>
      </c>
      <c r="C42" s="32">
        <v>0.44</v>
      </c>
      <c r="D42" s="16"/>
      <c r="F42" s="38" t="str">
        <f>IF(Tensile_Compressive_Load(Database[],5,Airplane,Engine,Lipskin,"Tensile")="","",Tensile_Compressive_Load(Database[],5,Airplane,Engine,Lipskin,"Tensile"))</f>
        <v>20013000 + 9233370</v>
      </c>
      <c r="G42" s="16"/>
      <c r="H42" s="90">
        <f>MinimumPrincipalStress</f>
        <v>-131.7783</v>
      </c>
      <c r="I42" s="16" t="str">
        <f t="shared" si="6"/>
        <v>MPa</v>
      </c>
    </row>
    <row r="43" spans="1:9" ht="18" x14ac:dyDescent="0.35">
      <c r="A43" s="29" t="s">
        <v>164</v>
      </c>
      <c r="B43" s="31" t="s">
        <v>165</v>
      </c>
      <c r="C43" s="32">
        <v>173</v>
      </c>
      <c r="D43" s="16" t="str">
        <f t="shared" ref="D43:D44" si="7">IF($B$3="A320NEO","MPa","psi")</f>
        <v>MPa</v>
      </c>
      <c r="F43" s="40" t="s">
        <v>188</v>
      </c>
      <c r="G43" s="41" t="s">
        <v>189</v>
      </c>
      <c r="H43" s="16">
        <f>Tensile_Compressive_Load(Database[],25,Airplane,Engine,Lipskin,"Tensile")</f>
        <v>0</v>
      </c>
      <c r="I43" s="16" t="str">
        <f t="shared" si="6"/>
        <v>MPa</v>
      </c>
    </row>
    <row r="44" spans="1:9" ht="18" x14ac:dyDescent="0.35">
      <c r="A44" s="29" t="s">
        <v>168</v>
      </c>
      <c r="B44" s="31" t="s">
        <v>169</v>
      </c>
      <c r="C44" s="32">
        <v>173</v>
      </c>
      <c r="D44" s="16" t="str">
        <f t="shared" si="7"/>
        <v>MPa</v>
      </c>
      <c r="F44" s="5" t="s">
        <v>190</v>
      </c>
      <c r="G44" s="41" t="s">
        <v>191</v>
      </c>
      <c r="H44" s="16">
        <f>Tensile_Compressive_Load(Database[],26,Airplane,Engine,Lipskin,"Tensile")</f>
        <v>0</v>
      </c>
      <c r="I44" s="16" t="str">
        <f t="shared" si="6"/>
        <v>MPa</v>
      </c>
    </row>
    <row r="45" spans="1:9" ht="30.75" customHeight="1" x14ac:dyDescent="0.25">
      <c r="A45" s="29" t="s">
        <v>192</v>
      </c>
      <c r="B45" s="35"/>
      <c r="C45" s="32">
        <v>1.33</v>
      </c>
      <c r="D45" s="5"/>
    </row>
    <row r="46" spans="1:9" ht="35.1" customHeight="1" x14ac:dyDescent="0.25">
      <c r="A46" s="36" t="s">
        <v>172</v>
      </c>
      <c r="B46" s="35"/>
      <c r="C46" s="32">
        <v>132</v>
      </c>
      <c r="D46" s="16" t="str">
        <f>IF($B$3="A320NEO","MPa","psi")</f>
        <v>MPa</v>
      </c>
    </row>
    <row r="47" spans="1:9" ht="33" x14ac:dyDescent="0.25">
      <c r="A47" s="29" t="s">
        <v>175</v>
      </c>
      <c r="B47" s="35"/>
      <c r="C47" s="32">
        <v>241.15</v>
      </c>
      <c r="D47" s="16" t="str">
        <f t="shared" ref="D47:D48" si="8">IF($B$3="A320NEO","N/mm","lbf/in")</f>
        <v>N/mm</v>
      </c>
    </row>
    <row r="48" spans="1:9" ht="52.5" customHeight="1" x14ac:dyDescent="0.25">
      <c r="A48" s="29" t="s">
        <v>178</v>
      </c>
      <c r="B48" s="42"/>
      <c r="C48" s="32">
        <v>116.38</v>
      </c>
      <c r="D48" s="16" t="str">
        <f t="shared" si="8"/>
        <v>N/mm</v>
      </c>
    </row>
    <row r="49" spans="1:4" ht="47.25" customHeight="1" x14ac:dyDescent="0.25">
      <c r="A49" s="29" t="s">
        <v>193</v>
      </c>
      <c r="B49" s="35"/>
      <c r="C49" s="32">
        <v>125</v>
      </c>
      <c r="D49" s="16" t="str">
        <f>IF($B$3="A320NEO","MPa","psi")</f>
        <v>MPa</v>
      </c>
    </row>
    <row r="50" spans="1:4" ht="43.5" customHeight="1" x14ac:dyDescent="0.25">
      <c r="A50" s="29" t="s">
        <v>194</v>
      </c>
      <c r="B50" s="35"/>
      <c r="C50" s="32">
        <v>0.38</v>
      </c>
      <c r="D50" s="5"/>
    </row>
    <row r="51" spans="1:4" ht="31.5" customHeight="1" x14ac:dyDescent="0.25">
      <c r="A51" s="43"/>
    </row>
    <row r="52" spans="1:4" ht="31.5" customHeight="1" x14ac:dyDescent="0.25">
      <c r="A52" s="43"/>
    </row>
    <row r="53" spans="1:4" ht="15.75" x14ac:dyDescent="0.25">
      <c r="A53" s="255" t="s">
        <v>694</v>
      </c>
      <c r="B53" s="255"/>
      <c r="C53" s="255"/>
      <c r="D53" s="255"/>
    </row>
    <row r="54" spans="1:4" x14ac:dyDescent="0.25">
      <c r="A54" s="29" t="s">
        <v>156</v>
      </c>
      <c r="B54" s="31" t="s">
        <v>157</v>
      </c>
      <c r="C54" s="32"/>
      <c r="D54" s="16" t="str">
        <f>IF($B$3="A320NEO","MPa","psi")</f>
        <v>MPa</v>
      </c>
    </row>
    <row r="55" spans="1:4" x14ac:dyDescent="0.25">
      <c r="A55" s="29" t="s">
        <v>160</v>
      </c>
      <c r="B55" s="31" t="s">
        <v>161</v>
      </c>
      <c r="C55" s="32"/>
      <c r="D55" s="16"/>
    </row>
    <row r="56" spans="1:4" x14ac:dyDescent="0.25">
      <c r="A56" s="29" t="s">
        <v>164</v>
      </c>
      <c r="B56" s="31" t="s">
        <v>165</v>
      </c>
      <c r="C56" s="32"/>
      <c r="D56" s="16" t="str">
        <f t="shared" ref="D56:D57" si="9">IF($B$3="A320NEO","MPa","psi")</f>
        <v>MPa</v>
      </c>
    </row>
    <row r="57" spans="1:4" ht="18" x14ac:dyDescent="0.25">
      <c r="A57" s="29" t="s">
        <v>168</v>
      </c>
      <c r="B57" s="31" t="s">
        <v>169</v>
      </c>
      <c r="C57" s="32"/>
      <c r="D57" s="16" t="str">
        <f t="shared" si="9"/>
        <v>MPa</v>
      </c>
    </row>
    <row r="58" spans="1:4" ht="28.5" customHeight="1" x14ac:dyDescent="0.25">
      <c r="A58" s="29" t="s">
        <v>195</v>
      </c>
      <c r="B58" s="42"/>
      <c r="C58" s="32"/>
      <c r="D58" s="16"/>
    </row>
    <row r="59" spans="1:4" ht="31.5" customHeight="1" x14ac:dyDescent="0.25">
      <c r="A59" s="29" t="s">
        <v>196</v>
      </c>
      <c r="B59" s="35"/>
      <c r="C59" s="32"/>
      <c r="D59" s="5"/>
    </row>
    <row r="60" spans="1:4" ht="38.25" customHeight="1" x14ac:dyDescent="0.25">
      <c r="A60" s="36" t="s">
        <v>172</v>
      </c>
      <c r="B60" s="42"/>
      <c r="C60" s="32"/>
      <c r="D60" s="16" t="str">
        <f t="shared" ref="D60:D61" si="10">IF($B$3="A320NEO","MPa","psi")</f>
        <v>MPa</v>
      </c>
    </row>
    <row r="61" spans="1:4" ht="41.25" customHeight="1" x14ac:dyDescent="0.25">
      <c r="A61" s="29" t="s">
        <v>197</v>
      </c>
      <c r="B61" s="35"/>
      <c r="C61" s="32"/>
      <c r="D61" s="16" t="str">
        <f t="shared" si="10"/>
        <v>MPa</v>
      </c>
    </row>
    <row r="62" spans="1:4" ht="30.75" customHeight="1" x14ac:dyDescent="0.25">
      <c r="A62" s="29" t="s">
        <v>198</v>
      </c>
      <c r="B62" s="35"/>
      <c r="C62" s="32"/>
      <c r="D62" s="5"/>
    </row>
    <row r="65" spans="1:4" ht="15.75" x14ac:dyDescent="0.25">
      <c r="A65" s="255" t="s">
        <v>695</v>
      </c>
      <c r="B65" s="255"/>
      <c r="C65" s="255"/>
      <c r="D65" s="255"/>
    </row>
    <row r="66" spans="1:4" ht="18" x14ac:dyDescent="0.25">
      <c r="A66" s="29" t="s">
        <v>199</v>
      </c>
      <c r="B66" s="31" t="s">
        <v>200</v>
      </c>
      <c r="C66" s="32"/>
      <c r="D66" s="16" t="str">
        <f t="shared" ref="D66:D67" si="11">IF($B$3="A320NEO","mm","in")</f>
        <v>mm</v>
      </c>
    </row>
    <row r="67" spans="1:4" ht="18" x14ac:dyDescent="0.25">
      <c r="A67" s="29" t="s">
        <v>201</v>
      </c>
      <c r="B67" s="31" t="s">
        <v>202</v>
      </c>
      <c r="C67" s="32"/>
      <c r="D67" s="16" t="str">
        <f t="shared" si="11"/>
        <v>mm</v>
      </c>
    </row>
    <row r="68" spans="1:4" ht="30" x14ac:dyDescent="0.25">
      <c r="A68" s="29" t="s">
        <v>203</v>
      </c>
      <c r="B68" s="31" t="s">
        <v>204</v>
      </c>
      <c r="C68" s="32"/>
      <c r="D68" s="16"/>
    </row>
    <row r="69" spans="1:4" x14ac:dyDescent="0.25">
      <c r="A69" s="29" t="s">
        <v>205</v>
      </c>
      <c r="B69" s="31" t="s">
        <v>206</v>
      </c>
      <c r="C69" s="32"/>
      <c r="D69" s="16" t="str">
        <f t="shared" ref="D69" si="12">IF($B$3="A320NEO","mm","in")</f>
        <v>mm</v>
      </c>
    </row>
    <row r="70" spans="1:4" x14ac:dyDescent="0.25">
      <c r="A70" s="29" t="s">
        <v>207</v>
      </c>
      <c r="B70" s="31" t="s">
        <v>177</v>
      </c>
      <c r="C70" s="32"/>
      <c r="D70" s="16" t="str">
        <f>IF($B$3="A320NEO","MPa","psi")</f>
        <v>MPa</v>
      </c>
    </row>
    <row r="71" spans="1:4" ht="18" customHeight="1" x14ac:dyDescent="0.25">
      <c r="A71" s="29" t="s">
        <v>208</v>
      </c>
      <c r="B71" s="31" t="s">
        <v>209</v>
      </c>
      <c r="C71" s="32"/>
      <c r="D71" s="16"/>
    </row>
    <row r="72" spans="1:4" ht="28.5" customHeight="1" x14ac:dyDescent="0.25">
      <c r="A72" s="29" t="s">
        <v>210</v>
      </c>
      <c r="B72" s="31" t="s">
        <v>211</v>
      </c>
      <c r="C72" s="32"/>
      <c r="D72" s="16"/>
    </row>
    <row r="73" spans="1:4" x14ac:dyDescent="0.25">
      <c r="A73" s="39" t="s">
        <v>179</v>
      </c>
      <c r="B73" s="44" t="s">
        <v>180</v>
      </c>
      <c r="C73" s="32"/>
      <c r="D73" s="16"/>
    </row>
    <row r="74" spans="1:4" x14ac:dyDescent="0.25">
      <c r="A74" s="29" t="s">
        <v>212</v>
      </c>
      <c r="B74" s="45" t="s">
        <v>213</v>
      </c>
      <c r="C74" s="32"/>
      <c r="D74" s="46" t="s">
        <v>214</v>
      </c>
    </row>
    <row r="75" spans="1:4" x14ac:dyDescent="0.25">
      <c r="A75" s="29" t="s">
        <v>215</v>
      </c>
      <c r="B75" s="47" t="s">
        <v>215</v>
      </c>
      <c r="C75" s="32"/>
      <c r="D75" s="16" t="str">
        <f t="shared" ref="D75" si="13">IF($B$3="A320NEO","mm","in")</f>
        <v>mm</v>
      </c>
    </row>
    <row r="76" spans="1:4" x14ac:dyDescent="0.25">
      <c r="A76" s="29" t="s">
        <v>216</v>
      </c>
      <c r="B76" s="31" t="s">
        <v>217</v>
      </c>
      <c r="C76" s="32"/>
      <c r="D76" s="16"/>
    </row>
    <row r="77" spans="1:4" x14ac:dyDescent="0.25">
      <c r="A77" s="29" t="s">
        <v>218</v>
      </c>
      <c r="B77" s="31" t="s">
        <v>219</v>
      </c>
      <c r="C77" s="32"/>
      <c r="D77" s="16"/>
    </row>
    <row r="78" spans="1:4" x14ac:dyDescent="0.25">
      <c r="A78" s="29" t="s">
        <v>220</v>
      </c>
      <c r="B78" s="31" t="s">
        <v>221</v>
      </c>
      <c r="C78" s="32"/>
      <c r="D78" s="16"/>
    </row>
    <row r="79" spans="1:4" ht="30" x14ac:dyDescent="0.25">
      <c r="A79" s="29" t="s">
        <v>222</v>
      </c>
      <c r="B79" s="31" t="s">
        <v>223</v>
      </c>
      <c r="C79" s="32"/>
      <c r="D79" s="16"/>
    </row>
    <row r="80" spans="1:4" x14ac:dyDescent="0.25">
      <c r="A80" s="29" t="s">
        <v>224</v>
      </c>
      <c r="B80" s="31" t="s">
        <v>225</v>
      </c>
      <c r="C80" s="32"/>
      <c r="D80" s="16"/>
    </row>
    <row r="81" spans="1:6" x14ac:dyDescent="0.25">
      <c r="A81" s="29" t="s">
        <v>226</v>
      </c>
      <c r="B81" s="31" t="s">
        <v>227</v>
      </c>
      <c r="C81" s="32"/>
      <c r="D81" s="16"/>
    </row>
    <row r="82" spans="1:6" x14ac:dyDescent="0.25">
      <c r="A82" s="29" t="s">
        <v>228</v>
      </c>
      <c r="B82" s="45" t="s">
        <v>229</v>
      </c>
      <c r="C82" s="32"/>
      <c r="D82" s="16"/>
    </row>
    <row r="83" spans="1:6" x14ac:dyDescent="0.25">
      <c r="A83" s="48" t="s">
        <v>140</v>
      </c>
      <c r="B83" s="49" t="s">
        <v>140</v>
      </c>
      <c r="C83" s="32"/>
      <c r="D83" s="16" t="str">
        <f t="shared" ref="D83" si="14">IF($B$3="A320NEO","mm","in")</f>
        <v>mm</v>
      </c>
    </row>
    <row r="84" spans="1:6" ht="30" customHeight="1" x14ac:dyDescent="0.25">
      <c r="A84" s="42" t="s">
        <v>230</v>
      </c>
      <c r="B84" s="50"/>
      <c r="C84" s="51"/>
      <c r="D84" s="16"/>
    </row>
    <row r="85" spans="1:6" ht="33" customHeight="1" x14ac:dyDescent="0.25">
      <c r="A85" s="52" t="s">
        <v>231</v>
      </c>
      <c r="B85" s="31" t="s">
        <v>232</v>
      </c>
      <c r="C85" s="32"/>
      <c r="D85" s="16" t="str">
        <f t="shared" ref="D85:D90" si="15">IF($B$3="A320NEO","MPa","psi")</f>
        <v>MPa</v>
      </c>
      <c r="F85" s="30"/>
    </row>
    <row r="86" spans="1:6" ht="42.75" customHeight="1" x14ac:dyDescent="0.25">
      <c r="A86" s="23" t="s">
        <v>233</v>
      </c>
      <c r="B86" s="35"/>
      <c r="C86" s="32"/>
      <c r="D86" s="16" t="str">
        <f t="shared" si="15"/>
        <v>MPa</v>
      </c>
      <c r="F86" s="30"/>
    </row>
    <row r="87" spans="1:6" ht="33.75" customHeight="1" x14ac:dyDescent="0.25">
      <c r="A87" s="23" t="s">
        <v>234</v>
      </c>
      <c r="B87" s="35"/>
      <c r="C87" s="32"/>
      <c r="D87" s="16" t="str">
        <f t="shared" si="15"/>
        <v>MPa</v>
      </c>
    </row>
    <row r="88" spans="1:6" ht="30.75" customHeight="1" x14ac:dyDescent="0.25">
      <c r="A88" s="23" t="s">
        <v>235</v>
      </c>
      <c r="B88" s="31" t="s">
        <v>236</v>
      </c>
      <c r="C88" s="53"/>
      <c r="D88" s="16" t="str">
        <f t="shared" si="15"/>
        <v>MPa</v>
      </c>
    </row>
    <row r="89" spans="1:6" ht="32.25" customHeight="1" x14ac:dyDescent="0.25">
      <c r="A89" s="23" t="s">
        <v>237</v>
      </c>
      <c r="B89" s="31" t="s">
        <v>238</v>
      </c>
      <c r="C89" s="32"/>
      <c r="D89" s="16" t="str">
        <f t="shared" si="15"/>
        <v>MPa</v>
      </c>
    </row>
    <row r="90" spans="1:6" ht="30" customHeight="1" x14ac:dyDescent="0.25">
      <c r="A90" s="23" t="s">
        <v>239</v>
      </c>
      <c r="B90" s="35"/>
      <c r="C90" s="32"/>
      <c r="D90" s="16" t="str">
        <f t="shared" si="15"/>
        <v>MPa</v>
      </c>
    </row>
    <row r="91" spans="1:6" ht="30.75" customHeight="1" x14ac:dyDescent="0.25">
      <c r="A91" s="29" t="s">
        <v>240</v>
      </c>
      <c r="B91" s="35"/>
      <c r="C91" s="32"/>
      <c r="D91" s="5"/>
    </row>
    <row r="92" spans="1:6" x14ac:dyDescent="0.25">
      <c r="A92" s="262"/>
      <c r="B92" s="263"/>
      <c r="C92" s="54"/>
      <c r="D92" s="55"/>
    </row>
    <row r="94" spans="1:6" ht="15.75" x14ac:dyDescent="0.25">
      <c r="A94" s="255" t="s">
        <v>696</v>
      </c>
      <c r="B94" s="255"/>
      <c r="C94" s="255"/>
      <c r="D94" s="255"/>
    </row>
    <row r="95" spans="1:6" ht="18" x14ac:dyDescent="0.25">
      <c r="A95" s="29" t="s">
        <v>199</v>
      </c>
      <c r="B95" s="31" t="s">
        <v>200</v>
      </c>
      <c r="C95" s="32"/>
      <c r="D95" s="16" t="str">
        <f t="shared" ref="D95:D96" si="16">IF($B$3="A320NEO","mm","in")</f>
        <v>mm</v>
      </c>
    </row>
    <row r="96" spans="1:6" ht="18" x14ac:dyDescent="0.25">
      <c r="A96" s="5" t="s">
        <v>241</v>
      </c>
      <c r="B96" s="31" t="s">
        <v>242</v>
      </c>
      <c r="C96" s="32"/>
      <c r="D96" s="16" t="str">
        <f t="shared" si="16"/>
        <v>mm</v>
      </c>
    </row>
    <row r="97" spans="1:4" x14ac:dyDescent="0.25">
      <c r="A97" s="29" t="s">
        <v>160</v>
      </c>
      <c r="B97" s="31" t="s">
        <v>161</v>
      </c>
      <c r="C97" s="32"/>
      <c r="D97" s="16"/>
    </row>
    <row r="98" spans="1:4" x14ac:dyDescent="0.25">
      <c r="A98" s="5" t="s">
        <v>243</v>
      </c>
      <c r="B98" s="44" t="s">
        <v>244</v>
      </c>
      <c r="C98" s="32"/>
      <c r="D98" s="5"/>
    </row>
    <row r="99" spans="1:4" x14ac:dyDescent="0.25">
      <c r="A99" s="5" t="s">
        <v>245</v>
      </c>
      <c r="B99" s="41" t="s">
        <v>245</v>
      </c>
      <c r="C99" s="32"/>
      <c r="D99" s="5"/>
    </row>
    <row r="100" spans="1:4" x14ac:dyDescent="0.25">
      <c r="A100" s="56" t="s">
        <v>246</v>
      </c>
      <c r="B100" s="57" t="s">
        <v>246</v>
      </c>
      <c r="C100" s="32"/>
      <c r="D100" s="5"/>
    </row>
    <row r="101" spans="1:4" x14ac:dyDescent="0.25">
      <c r="A101" s="35" t="s">
        <v>247</v>
      </c>
      <c r="B101" s="58"/>
      <c r="C101" s="59"/>
      <c r="D101" s="5"/>
    </row>
    <row r="102" spans="1:4" ht="18" x14ac:dyDescent="0.35">
      <c r="A102" s="40" t="s">
        <v>188</v>
      </c>
      <c r="B102" s="41" t="s">
        <v>189</v>
      </c>
      <c r="C102" s="32"/>
      <c r="D102" s="16" t="str">
        <f>IF($B$3="A320NEO","MPa","ksi")</f>
        <v>MPa</v>
      </c>
    </row>
    <row r="103" spans="1:4" ht="18" x14ac:dyDescent="0.35">
      <c r="A103" s="5" t="s">
        <v>190</v>
      </c>
      <c r="B103" s="41" t="s">
        <v>191</v>
      </c>
      <c r="C103" s="32"/>
      <c r="D103" s="16" t="str">
        <f t="shared" ref="D103:D104" si="17">IF($B$3="A320NEO","MPa","ksi")</f>
        <v>MPa</v>
      </c>
    </row>
    <row r="104" spans="1:4" ht="22.5" customHeight="1" x14ac:dyDescent="0.35">
      <c r="A104" s="56" t="s">
        <v>248</v>
      </c>
      <c r="B104" s="57" t="s">
        <v>249</v>
      </c>
      <c r="C104" s="32"/>
      <c r="D104" s="16" t="str">
        <f t="shared" si="17"/>
        <v>MPa</v>
      </c>
    </row>
    <row r="105" spans="1:4" x14ac:dyDescent="0.25">
      <c r="A105" s="60" t="s">
        <v>250</v>
      </c>
      <c r="B105" s="61"/>
      <c r="C105" s="51"/>
      <c r="D105" s="16" t="s">
        <v>251</v>
      </c>
    </row>
    <row r="106" spans="1:4" x14ac:dyDescent="0.25">
      <c r="A106" s="40" t="s">
        <v>252</v>
      </c>
      <c r="B106" s="62" t="s">
        <v>253</v>
      </c>
      <c r="C106" s="32"/>
      <c r="D106" s="16"/>
    </row>
    <row r="107" spans="1:4" x14ac:dyDescent="0.25">
      <c r="A107" s="5" t="s">
        <v>254</v>
      </c>
      <c r="B107" s="41" t="s">
        <v>255</v>
      </c>
      <c r="C107" s="32"/>
      <c r="D107" s="16" t="s">
        <v>251</v>
      </c>
    </row>
    <row r="108" spans="1:4" x14ac:dyDescent="0.25">
      <c r="A108" s="35" t="s">
        <v>256</v>
      </c>
      <c r="B108" s="63"/>
      <c r="C108" s="32"/>
      <c r="D108" s="16"/>
    </row>
    <row r="109" spans="1:4" x14ac:dyDescent="0.25">
      <c r="A109" s="56" t="s">
        <v>257</v>
      </c>
      <c r="B109" s="64" t="s">
        <v>258</v>
      </c>
      <c r="C109" s="65"/>
      <c r="D109" s="66" t="s">
        <v>251</v>
      </c>
    </row>
    <row r="110" spans="1:4" ht="33" customHeight="1" x14ac:dyDescent="0.25">
      <c r="A110" s="67" t="s">
        <v>259</v>
      </c>
      <c r="B110" s="60"/>
      <c r="C110" s="68"/>
      <c r="D110" s="69"/>
    </row>
    <row r="112" spans="1:4" ht="15.75" x14ac:dyDescent="0.25">
      <c r="A112" s="255" t="s">
        <v>697</v>
      </c>
      <c r="B112" s="255"/>
      <c r="C112" s="255"/>
      <c r="D112" s="255"/>
    </row>
    <row r="113" spans="1:4" ht="18" x14ac:dyDescent="0.25">
      <c r="A113" s="23" t="s">
        <v>199</v>
      </c>
      <c r="B113" s="31" t="s">
        <v>200</v>
      </c>
      <c r="C113" s="32"/>
      <c r="D113" s="16" t="str">
        <f t="shared" ref="D113:D114" si="18">IF($B$3="A320NEO","mm","in")</f>
        <v>mm</v>
      </c>
    </row>
    <row r="114" spans="1:4" ht="18" x14ac:dyDescent="0.25">
      <c r="A114" s="23" t="s">
        <v>201</v>
      </c>
      <c r="B114" s="31" t="s">
        <v>202</v>
      </c>
      <c r="C114" s="32"/>
      <c r="D114" s="16" t="str">
        <f t="shared" si="18"/>
        <v>mm</v>
      </c>
    </row>
    <row r="115" spans="1:4" ht="30" x14ac:dyDescent="0.25">
      <c r="A115" s="23" t="s">
        <v>208</v>
      </c>
      <c r="B115" s="31" t="s">
        <v>260</v>
      </c>
      <c r="C115" s="32"/>
      <c r="D115" s="16"/>
    </row>
    <row r="116" spans="1:4" x14ac:dyDescent="0.25">
      <c r="A116" s="23" t="s">
        <v>261</v>
      </c>
      <c r="B116" s="31" t="s">
        <v>262</v>
      </c>
      <c r="C116" s="32"/>
      <c r="D116" s="16" t="str">
        <f t="shared" ref="D116:D119" si="19">IF($B$3="A320NEO","mm","in")</f>
        <v>mm</v>
      </c>
    </row>
    <row r="117" spans="1:4" ht="30" x14ac:dyDescent="0.25">
      <c r="A117" s="23" t="s">
        <v>203</v>
      </c>
      <c r="B117" s="31" t="s">
        <v>204</v>
      </c>
      <c r="C117" s="32"/>
      <c r="D117" s="16"/>
    </row>
    <row r="118" spans="1:4" x14ac:dyDescent="0.25">
      <c r="A118" s="23" t="s">
        <v>205</v>
      </c>
      <c r="B118" s="31" t="s">
        <v>206</v>
      </c>
      <c r="C118" s="32"/>
      <c r="D118" s="16" t="str">
        <f t="shared" si="19"/>
        <v>mm</v>
      </c>
    </row>
    <row r="119" spans="1:4" ht="18" x14ac:dyDescent="0.25">
      <c r="A119" s="23" t="s">
        <v>263</v>
      </c>
      <c r="B119" s="31" t="s">
        <v>264</v>
      </c>
      <c r="C119" s="32"/>
      <c r="D119" s="16" t="str">
        <f t="shared" si="19"/>
        <v>mm</v>
      </c>
    </row>
    <row r="120" spans="1:4" ht="34.5" customHeight="1" x14ac:dyDescent="0.25">
      <c r="A120" s="23" t="s">
        <v>267</v>
      </c>
      <c r="B120" s="35"/>
      <c r="C120" s="32"/>
      <c r="D120" s="5"/>
    </row>
    <row r="121" spans="1:4" ht="33" x14ac:dyDescent="0.25">
      <c r="A121" s="23" t="s">
        <v>268</v>
      </c>
      <c r="B121" s="35"/>
      <c r="C121" s="32"/>
      <c r="D121" s="16" t="str">
        <f>IF($B$3="A320NEO","N/mm","lbf/in")</f>
        <v>N/mm</v>
      </c>
    </row>
    <row r="122" spans="1:4" ht="50.25" customHeight="1" x14ac:dyDescent="0.25">
      <c r="A122" s="23" t="s">
        <v>269</v>
      </c>
      <c r="B122" s="37"/>
      <c r="C122" s="32"/>
      <c r="D122" s="16" t="str">
        <f>IF($B$3="A320NEO","N/mm","lbf/in")</f>
        <v>N/mm</v>
      </c>
    </row>
    <row r="123" spans="1:4" ht="36.75" customHeight="1" x14ac:dyDescent="0.25">
      <c r="A123" s="23" t="s">
        <v>270</v>
      </c>
      <c r="B123" s="33"/>
      <c r="C123" s="32"/>
      <c r="D123" s="246" t="str">
        <f t="shared" ref="D123:D124" si="20">IF($B$3="A320NEO","MPa","psi")</f>
        <v>MPa</v>
      </c>
    </row>
    <row r="124" spans="1:4" ht="50.25" customHeight="1" x14ac:dyDescent="0.25">
      <c r="A124" s="23" t="s">
        <v>271</v>
      </c>
      <c r="B124" s="247"/>
      <c r="C124" s="32"/>
      <c r="D124" s="246" t="str">
        <f t="shared" si="20"/>
        <v>MPa</v>
      </c>
    </row>
    <row r="125" spans="1:4" ht="39" customHeight="1" x14ac:dyDescent="0.25">
      <c r="A125" s="23" t="s">
        <v>272</v>
      </c>
      <c r="B125" s="247"/>
      <c r="C125" s="32"/>
      <c r="D125" s="5"/>
    </row>
  </sheetData>
  <mergeCells count="11">
    <mergeCell ref="A53:D53"/>
    <mergeCell ref="A65:D65"/>
    <mergeCell ref="A92:B92"/>
    <mergeCell ref="A94:D94"/>
    <mergeCell ref="A112:D112"/>
    <mergeCell ref="A7:C7"/>
    <mergeCell ref="A19:C19"/>
    <mergeCell ref="A28:D28"/>
    <mergeCell ref="F28:I28"/>
    <mergeCell ref="A40:D40"/>
    <mergeCell ref="F40:I40"/>
  </mergeCells>
  <pageMargins left="0.7" right="0.7" top="0.75" bottom="0.75" header="0.3" footer="0.3"/>
  <pageSetup paperSize="9" orientation="portrait" r:id="rId1"/>
  <ignoredErrors>
    <ignoredError sqref="B1:B5" unlockedFormula="1"/>
    <ignoredError sqref="I32" formula="1"/>
  </ignoredErrors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0"/>
  </sheetPr>
  <dimension ref="A1:I163"/>
  <sheetViews>
    <sheetView showGridLines="0" topLeftCell="A130" zoomScaleNormal="100" workbookViewId="0">
      <selection activeCell="A133" sqref="A133"/>
    </sheetView>
  </sheetViews>
  <sheetFormatPr defaultRowHeight="15" x14ac:dyDescent="0.25"/>
  <cols>
    <col min="1" max="1" width="28.42578125" customWidth="1"/>
    <col min="2" max="2" width="41.42578125" bestFit="1" customWidth="1"/>
    <col min="3" max="3" width="14.7109375" bestFit="1" customWidth="1"/>
    <col min="4" max="4" width="7" customWidth="1"/>
    <col min="6" max="6" width="42" customWidth="1"/>
    <col min="7" max="7" width="15.42578125" customWidth="1"/>
  </cols>
  <sheetData>
    <row r="1" spans="1:3" x14ac:dyDescent="0.25">
      <c r="A1" s="26" t="s">
        <v>112</v>
      </c>
      <c r="B1" s="123" t="str">
        <f>Dentselected</f>
        <v>Single Dent</v>
      </c>
    </row>
    <row r="2" spans="1:3" x14ac:dyDescent="0.25">
      <c r="A2" s="26" t="s">
        <v>114</v>
      </c>
      <c r="B2" s="123" t="str">
        <f>CVLogCase</f>
        <v>CV20-00032</v>
      </c>
    </row>
    <row r="3" spans="1:3" x14ac:dyDescent="0.25">
      <c r="A3" s="26" t="s">
        <v>115</v>
      </c>
      <c r="B3" s="123" t="str">
        <f>Airplane</f>
        <v>A320NEO</v>
      </c>
    </row>
    <row r="4" spans="1:3" x14ac:dyDescent="0.25">
      <c r="A4" s="26" t="s">
        <v>116</v>
      </c>
      <c r="B4" s="123" t="str">
        <f>Engine</f>
        <v>PW1100G</v>
      </c>
    </row>
    <row r="5" spans="1:3" x14ac:dyDescent="0.25">
      <c r="A5" s="26" t="s">
        <v>117</v>
      </c>
      <c r="B5" s="123" t="str">
        <f>Lipskin</f>
        <v>Inner Lip Skin</v>
      </c>
    </row>
    <row r="7" spans="1:3" ht="15.75" customHeight="1" x14ac:dyDescent="0.25">
      <c r="A7" s="257" t="s">
        <v>151</v>
      </c>
      <c r="B7" s="258"/>
      <c r="C7" s="258"/>
    </row>
    <row r="8" spans="1:3" ht="30" x14ac:dyDescent="0.25">
      <c r="A8" s="26" t="s">
        <v>142</v>
      </c>
      <c r="B8" s="21">
        <f>Inputs!B32</f>
        <v>0</v>
      </c>
      <c r="C8" s="16" t="str">
        <f>IF($B$3="A320NEO","mm","in")</f>
        <v>mm</v>
      </c>
    </row>
    <row r="9" spans="1:3" ht="30" x14ac:dyDescent="0.25">
      <c r="A9" s="26" t="s">
        <v>144</v>
      </c>
      <c r="B9" s="21">
        <f>Inputs!B33</f>
        <v>0</v>
      </c>
      <c r="C9" s="16" t="str">
        <f t="shared" ref="C9:C17" si="0">IF($B$3="A320NEO","mm","in")</f>
        <v>mm</v>
      </c>
    </row>
    <row r="10" spans="1:3" x14ac:dyDescent="0.25">
      <c r="A10" s="26" t="s">
        <v>145</v>
      </c>
      <c r="B10" s="21">
        <f>Inputs!B34</f>
        <v>0</v>
      </c>
      <c r="C10" s="16" t="str">
        <f t="shared" si="0"/>
        <v>mm</v>
      </c>
    </row>
    <row r="11" spans="1:3" x14ac:dyDescent="0.25">
      <c r="A11" s="26" t="s">
        <v>146</v>
      </c>
      <c r="B11" s="21">
        <f>Inputs!B35</f>
        <v>0</v>
      </c>
      <c r="C11" s="16" t="str">
        <f t="shared" si="0"/>
        <v>mm</v>
      </c>
    </row>
    <row r="12" spans="1:3" x14ac:dyDescent="0.25">
      <c r="A12" s="26" t="s">
        <v>147</v>
      </c>
      <c r="B12" s="21">
        <f>Inputs!B36</f>
        <v>0</v>
      </c>
      <c r="C12" s="16" t="str">
        <f t="shared" si="0"/>
        <v>mm</v>
      </c>
    </row>
    <row r="13" spans="1:3" x14ac:dyDescent="0.25">
      <c r="A13" s="26" t="s">
        <v>148</v>
      </c>
      <c r="B13" s="21">
        <f>Inputs!B37</f>
        <v>0</v>
      </c>
      <c r="C13" s="16" t="str">
        <f t="shared" si="0"/>
        <v>mm</v>
      </c>
    </row>
    <row r="14" spans="1:3" x14ac:dyDescent="0.25">
      <c r="A14" s="26" t="s">
        <v>149</v>
      </c>
      <c r="B14" s="21">
        <f>Inputs!B38</f>
        <v>0</v>
      </c>
      <c r="C14" s="16" t="str">
        <f t="shared" si="0"/>
        <v>mm</v>
      </c>
    </row>
    <row r="15" spans="1:3" x14ac:dyDescent="0.25">
      <c r="A15" s="26" t="s">
        <v>150</v>
      </c>
      <c r="B15" s="21">
        <f>Inputs!B39</f>
        <v>0</v>
      </c>
      <c r="C15" s="16" t="str">
        <f t="shared" si="0"/>
        <v>mm</v>
      </c>
    </row>
    <row r="16" spans="1:3" x14ac:dyDescent="0.25">
      <c r="A16" s="27" t="s">
        <v>152</v>
      </c>
      <c r="B16" s="16" t="str">
        <f>Inputs!B40</f>
        <v/>
      </c>
      <c r="C16" s="16" t="str">
        <f t="shared" si="0"/>
        <v>mm</v>
      </c>
    </row>
    <row r="17" spans="1:9" x14ac:dyDescent="0.25">
      <c r="A17" s="26" t="s">
        <v>140</v>
      </c>
      <c r="B17" s="28">
        <f>Panelsize</f>
        <v>457.2</v>
      </c>
      <c r="C17" s="16" t="str">
        <f t="shared" si="0"/>
        <v>mm</v>
      </c>
    </row>
    <row r="19" spans="1:9" ht="15.75" customHeight="1" x14ac:dyDescent="0.25">
      <c r="A19" s="257" t="s">
        <v>153</v>
      </c>
      <c r="B19" s="258"/>
      <c r="C19" s="258"/>
    </row>
    <row r="20" spans="1:9" ht="30" x14ac:dyDescent="0.25">
      <c r="A20" s="29" t="s">
        <v>133</v>
      </c>
      <c r="B20" s="16">
        <f>Inputs!B23</f>
        <v>152.39999999999998</v>
      </c>
      <c r="C20" s="16" t="str">
        <f t="shared" ref="C20:C26" si="1">IF($B$3="A320NEO","mm","in")</f>
        <v>mm</v>
      </c>
      <c r="D20" s="30"/>
    </row>
    <row r="21" spans="1:9" x14ac:dyDescent="0.25">
      <c r="A21" s="29" t="s">
        <v>135</v>
      </c>
      <c r="B21" s="16">
        <f>Inputs!B24</f>
        <v>50.8</v>
      </c>
      <c r="C21" s="16" t="str">
        <f t="shared" si="1"/>
        <v>mm</v>
      </c>
    </row>
    <row r="22" spans="1:9" x14ac:dyDescent="0.25">
      <c r="A22" s="29" t="s">
        <v>136</v>
      </c>
      <c r="B22" s="16">
        <f>Inputs!B25</f>
        <v>38.099999999999994</v>
      </c>
      <c r="C22" s="16" t="str">
        <f t="shared" si="1"/>
        <v>mm</v>
      </c>
    </row>
    <row r="23" spans="1:9" x14ac:dyDescent="0.25">
      <c r="A23" s="29" t="s">
        <v>137</v>
      </c>
      <c r="B23" s="16">
        <f>Inputs!B26</f>
        <v>0.96519999999999995</v>
      </c>
      <c r="C23" s="16" t="str">
        <f t="shared" si="1"/>
        <v>mm</v>
      </c>
    </row>
    <row r="24" spans="1:9" x14ac:dyDescent="0.25">
      <c r="A24" s="29" t="s">
        <v>152</v>
      </c>
      <c r="B24" s="16">
        <f>Inputs!B27</f>
        <v>1.83</v>
      </c>
      <c r="C24" s="16" t="str">
        <f t="shared" si="1"/>
        <v>mm</v>
      </c>
    </row>
    <row r="25" spans="1:9" ht="30" x14ac:dyDescent="0.25">
      <c r="A25" s="29" t="s">
        <v>154</v>
      </c>
      <c r="B25" s="28">
        <f>Inputs!B28</f>
        <v>177.79999999999998</v>
      </c>
      <c r="C25" s="16" t="str">
        <f t="shared" si="1"/>
        <v>mm</v>
      </c>
    </row>
    <row r="26" spans="1:9" x14ac:dyDescent="0.25">
      <c r="A26" s="29" t="s">
        <v>140</v>
      </c>
      <c r="B26" s="28">
        <f>Panelsize</f>
        <v>457.2</v>
      </c>
      <c r="C26" s="16" t="str">
        <f t="shared" si="1"/>
        <v>mm</v>
      </c>
    </row>
    <row r="28" spans="1:9" ht="15.75" x14ac:dyDescent="0.25">
      <c r="A28" s="255" t="s">
        <v>698</v>
      </c>
      <c r="B28" s="255"/>
      <c r="C28" s="255"/>
      <c r="D28" s="255"/>
      <c r="F28" s="255" t="s">
        <v>155</v>
      </c>
      <c r="G28" s="255"/>
      <c r="H28" s="255"/>
      <c r="I28" s="255"/>
    </row>
    <row r="29" spans="1:9" x14ac:dyDescent="0.25">
      <c r="A29" s="29" t="s">
        <v>156</v>
      </c>
      <c r="B29" s="31" t="s">
        <v>157</v>
      </c>
      <c r="C29" s="90">
        <v>389</v>
      </c>
      <c r="D29" s="16" t="str">
        <f>IF($B$3="A320NEO","MPa","ksi")</f>
        <v>MPa</v>
      </c>
      <c r="F29" s="33" t="s">
        <v>158</v>
      </c>
      <c r="G29" s="16" t="s">
        <v>159</v>
      </c>
      <c r="H29" s="1">
        <f>Tensile_Compressive_Load(Database[],29,Airplane,Engine,Lipskin,"Compressive")</f>
        <v>379.211635</v>
      </c>
      <c r="I29" s="16" t="str">
        <f>IF($B$3="A320NEO","MPa","ksi")</f>
        <v>MPa</v>
      </c>
    </row>
    <row r="30" spans="1:9" x14ac:dyDescent="0.25">
      <c r="A30" s="29" t="s">
        <v>160</v>
      </c>
      <c r="B30" s="31" t="s">
        <v>161</v>
      </c>
      <c r="C30" s="113">
        <v>0.41</v>
      </c>
      <c r="D30" s="16"/>
      <c r="F30" s="5" t="s">
        <v>162</v>
      </c>
      <c r="G30" s="16" t="s">
        <v>163</v>
      </c>
      <c r="H30" s="90">
        <f>UltimateTensileAllowable</f>
        <v>406.790663</v>
      </c>
      <c r="I30" s="16" t="str">
        <f>IF($B$3="A320NEO","MPa","ksi")</f>
        <v>MPa</v>
      </c>
    </row>
    <row r="31" spans="1:9" x14ac:dyDescent="0.25">
      <c r="A31" s="29" t="s">
        <v>164</v>
      </c>
      <c r="B31" s="31" t="s">
        <v>165</v>
      </c>
      <c r="C31" s="113">
        <v>159</v>
      </c>
      <c r="D31" s="16" t="str">
        <f>IF($B$3="A320NEO","MPa","ksi")</f>
        <v>MPa</v>
      </c>
      <c r="E31" s="34"/>
      <c r="F31" s="33" t="s">
        <v>166</v>
      </c>
      <c r="G31" s="16" t="s">
        <v>167</v>
      </c>
      <c r="H31" s="16">
        <f>YieldTensileAllowable</f>
        <v>0</v>
      </c>
      <c r="I31" s="16" t="str">
        <f>IF($B$3="A320NEO","MPa","ksi")</f>
        <v>MPa</v>
      </c>
    </row>
    <row r="32" spans="1:9" ht="18" x14ac:dyDescent="0.25">
      <c r="A32" s="29" t="s">
        <v>168</v>
      </c>
      <c r="B32" s="31" t="s">
        <v>169</v>
      </c>
      <c r="C32" s="113">
        <v>159</v>
      </c>
      <c r="D32" s="16" t="str">
        <f>IF($B$3="A320NEO","MPa","ksi")</f>
        <v>MPa</v>
      </c>
      <c r="F32" s="33" t="s">
        <v>170</v>
      </c>
      <c r="G32" s="16" t="s">
        <v>171</v>
      </c>
      <c r="H32" s="16">
        <f>UltimateStrainAllowable</f>
        <v>7.0000000000000007E-2</v>
      </c>
      <c r="I32" s="16" t="str">
        <f>IF($B$3="A320NEO","mm/mm","in/in")</f>
        <v>mm/mm</v>
      </c>
    </row>
    <row r="33" spans="1:9" ht="30.75" customHeight="1" x14ac:dyDescent="0.25">
      <c r="A33" s="29" t="s">
        <v>172</v>
      </c>
      <c r="B33" s="35"/>
      <c r="C33" s="113">
        <v>132</v>
      </c>
      <c r="D33" s="16" t="str">
        <f>IF($B$3="A320NEO","MPa","ksi")</f>
        <v>MPa</v>
      </c>
      <c r="F33" s="36" t="s">
        <v>173</v>
      </c>
      <c r="G33" s="16" t="s">
        <v>174</v>
      </c>
      <c r="H33" s="90">
        <f>UltimateComprAllowable</f>
        <v>262.000766</v>
      </c>
      <c r="I33" s="16" t="str">
        <f>IF($B$3="A320NEO","MPa","ksi")</f>
        <v>MPa</v>
      </c>
    </row>
    <row r="34" spans="1:9" ht="30.75" customHeight="1" x14ac:dyDescent="0.25">
      <c r="A34" s="29" t="s">
        <v>175</v>
      </c>
      <c r="B34" s="37"/>
      <c r="C34" s="113">
        <v>241</v>
      </c>
      <c r="D34" s="16" t="str">
        <f t="shared" ref="D34:D35" si="2">IF($B$3="A320NEO","N/mm","lbf/in")</f>
        <v>N/mm</v>
      </c>
      <c r="F34" s="39" t="s">
        <v>176</v>
      </c>
      <c r="G34" s="21" t="s">
        <v>177</v>
      </c>
      <c r="H34" s="90">
        <f>YoungsModulous</f>
        <v>74463.375599999999</v>
      </c>
      <c r="I34" s="16" t="str">
        <f>IF($B$3="A320NEO","MPa","ksi")</f>
        <v>MPa</v>
      </c>
    </row>
    <row r="35" spans="1:9" ht="48" customHeight="1" x14ac:dyDescent="0.25">
      <c r="A35" s="29" t="s">
        <v>178</v>
      </c>
      <c r="B35" s="35"/>
      <c r="C35" s="113">
        <v>116</v>
      </c>
      <c r="D35" s="16" t="str">
        <f t="shared" si="2"/>
        <v>N/mm</v>
      </c>
      <c r="F35" s="39" t="s">
        <v>179</v>
      </c>
      <c r="G35" s="21" t="s">
        <v>180</v>
      </c>
      <c r="H35" s="16">
        <f>PoissonRatio</f>
        <v>0.33</v>
      </c>
      <c r="I35" s="16"/>
    </row>
    <row r="36" spans="1:9" ht="33" customHeight="1" x14ac:dyDescent="0.25">
      <c r="A36" s="29" t="s">
        <v>181</v>
      </c>
      <c r="B36" s="35"/>
      <c r="C36" s="113">
        <v>209</v>
      </c>
      <c r="D36" s="16" t="str">
        <f>IF($B$3="A320NEO","MPa","ksi")</f>
        <v>MPa</v>
      </c>
      <c r="F36" s="33" t="s">
        <v>182</v>
      </c>
      <c r="G36" s="16" t="s">
        <v>183</v>
      </c>
      <c r="H36" s="20">
        <f>TRF</f>
        <v>0.40925337590487199</v>
      </c>
      <c r="I36" s="16"/>
    </row>
    <row r="37" spans="1:9" ht="33.75" customHeight="1" x14ac:dyDescent="0.25">
      <c r="A37" s="29" t="s">
        <v>184</v>
      </c>
      <c r="B37" s="35"/>
      <c r="C37" s="113">
        <v>-0.24</v>
      </c>
      <c r="D37" s="5"/>
      <c r="F37" s="33" t="s">
        <v>185</v>
      </c>
      <c r="G37" s="16" t="s">
        <v>186</v>
      </c>
      <c r="H37" s="16">
        <f>Tensile_Compressive_Load(Database[],29,Airplane,Engine,Lipskin,"Compressive")</f>
        <v>379.211635</v>
      </c>
      <c r="I37" s="16"/>
    </row>
    <row r="38" spans="1:9" ht="30" customHeight="1" x14ac:dyDescent="0.25"/>
    <row r="39" spans="1:9" ht="30" customHeight="1" x14ac:dyDescent="0.25"/>
    <row r="40" spans="1:9" ht="15.75" customHeight="1" x14ac:dyDescent="0.25">
      <c r="A40" s="255" t="s">
        <v>699</v>
      </c>
      <c r="B40" s="255"/>
      <c r="C40" s="255"/>
      <c r="D40" s="255"/>
      <c r="F40" s="259" t="s">
        <v>187</v>
      </c>
      <c r="G40" s="260"/>
      <c r="H40" s="260"/>
      <c r="I40" s="261"/>
    </row>
    <row r="41" spans="1:9" x14ac:dyDescent="0.25">
      <c r="A41" s="29" t="s">
        <v>156</v>
      </c>
      <c r="B41" s="31" t="s">
        <v>157</v>
      </c>
      <c r="C41" s="32">
        <v>389</v>
      </c>
      <c r="D41" s="16" t="str">
        <f>IF($B$3="A320NEO","MPa","ksi")</f>
        <v>MPa</v>
      </c>
      <c r="F41" s="38" t="str">
        <f>IF(Tensile_Compressive_Load(Database[],4,Airplane,Engine,Lipskin,"Compressive")="","",Tensile_Compressive_Load(Database[],4,Airplane,Engine,Lipskin,"Compressive"))</f>
        <v>20013000 + 9233370</v>
      </c>
      <c r="G41" s="16"/>
      <c r="H41" s="16">
        <f>MaximumPrincipalStress</f>
        <v>122.0506</v>
      </c>
      <c r="I41" s="16" t="str">
        <f>IF($B$3="A320NEO","MPa","ksi")</f>
        <v>MPa</v>
      </c>
    </row>
    <row r="42" spans="1:9" ht="27.75" customHeight="1" x14ac:dyDescent="0.25">
      <c r="A42" s="29" t="s">
        <v>160</v>
      </c>
      <c r="B42" s="31" t="s">
        <v>161</v>
      </c>
      <c r="C42" s="32">
        <v>0.44</v>
      </c>
      <c r="D42" s="16"/>
      <c r="F42" s="38" t="str">
        <f>IF(Tensile_Compressive_Load(Database[],5,Airplane,Engine,Lipskin,"Compressive")="","",Tensile_Compressive_Load(Database[],5,Airplane,Engine,Lipskin,"Compressive"))</f>
        <v>20013000 + 9233370</v>
      </c>
      <c r="G42" s="16"/>
      <c r="H42" s="16">
        <f>MinimumPrincipalStress</f>
        <v>-131.7783</v>
      </c>
      <c r="I42" s="16" t="str">
        <f>IF($B$3="A320NEO","MPa","ksi")</f>
        <v>MPa</v>
      </c>
    </row>
    <row r="43" spans="1:9" ht="18" x14ac:dyDescent="0.35">
      <c r="A43" s="29" t="s">
        <v>164</v>
      </c>
      <c r="B43" s="31" t="s">
        <v>165</v>
      </c>
      <c r="C43" s="32">
        <v>173</v>
      </c>
      <c r="D43" s="16" t="str">
        <f>IF($B$3="A320NEO","MPa","ksi")</f>
        <v>MPa</v>
      </c>
      <c r="F43" s="40" t="s">
        <v>188</v>
      </c>
      <c r="G43" s="41" t="s">
        <v>189</v>
      </c>
      <c r="H43" s="16">
        <f>Tensile_Compressive_Load(Database[],25,Airplane,Engine,Lipskin,"Compressive")</f>
        <v>0</v>
      </c>
      <c r="I43" s="16" t="str">
        <f>IF($B$3="A320NEO","MPa","ksi")</f>
        <v>MPa</v>
      </c>
    </row>
    <row r="44" spans="1:9" ht="18" x14ac:dyDescent="0.35">
      <c r="A44" s="29" t="s">
        <v>168</v>
      </c>
      <c r="B44" s="31" t="s">
        <v>169</v>
      </c>
      <c r="C44" s="32">
        <v>173</v>
      </c>
      <c r="D44" s="16" t="str">
        <f>IF($B$3="A320NEO","MPa","ksi")</f>
        <v>MPa</v>
      </c>
      <c r="F44" s="5" t="s">
        <v>190</v>
      </c>
      <c r="G44" s="41" t="s">
        <v>191</v>
      </c>
      <c r="H44" s="16">
        <f>Tensile_Compressive_Load(Database[],26,Airplane,Engine,Lipskin,"Compressive")</f>
        <v>0</v>
      </c>
      <c r="I44" s="16" t="str">
        <f>IF($B$3="A320NEO","MPa","ksi")</f>
        <v>MPa</v>
      </c>
    </row>
    <row r="45" spans="1:9" ht="30.75" customHeight="1" x14ac:dyDescent="0.25">
      <c r="A45" s="29" t="s">
        <v>192</v>
      </c>
      <c r="B45" s="35"/>
      <c r="C45" s="32">
        <v>1.33</v>
      </c>
      <c r="D45" s="5"/>
    </row>
    <row r="46" spans="1:9" ht="35.1" customHeight="1" x14ac:dyDescent="0.25">
      <c r="A46" s="36" t="s">
        <v>172</v>
      </c>
      <c r="B46" s="35"/>
      <c r="C46" s="32">
        <v>132</v>
      </c>
      <c r="D46" s="16" t="str">
        <f>IF($B$3="A320NEO","MPa","ksi")</f>
        <v>MPa</v>
      </c>
    </row>
    <row r="47" spans="1:9" ht="33" x14ac:dyDescent="0.25">
      <c r="A47" s="29" t="s">
        <v>175</v>
      </c>
      <c r="B47" s="35"/>
      <c r="C47" s="32">
        <v>241.15</v>
      </c>
      <c r="D47" s="16" t="str">
        <f t="shared" ref="D47:D48" si="3">IF($B$3="A320NEO","N/mm","lbf/in")</f>
        <v>N/mm</v>
      </c>
    </row>
    <row r="48" spans="1:9" ht="52.5" customHeight="1" x14ac:dyDescent="0.25">
      <c r="A48" s="29" t="s">
        <v>178</v>
      </c>
      <c r="B48" s="42"/>
      <c r="C48" s="32">
        <v>116.38</v>
      </c>
      <c r="D48" s="16" t="str">
        <f t="shared" si="3"/>
        <v>N/mm</v>
      </c>
    </row>
    <row r="49" spans="1:4" ht="47.25" customHeight="1" x14ac:dyDescent="0.25">
      <c r="A49" s="29" t="s">
        <v>193</v>
      </c>
      <c r="B49" s="35"/>
      <c r="C49" s="32">
        <v>125</v>
      </c>
      <c r="D49" s="16" t="str">
        <f>IF($B$3="A320NEO","MPa","ksi")</f>
        <v>MPa</v>
      </c>
    </row>
    <row r="50" spans="1:4" ht="43.5" customHeight="1" x14ac:dyDescent="0.25">
      <c r="A50" s="29" t="s">
        <v>194</v>
      </c>
      <c r="B50" s="35"/>
      <c r="C50" s="32">
        <v>0.38</v>
      </c>
      <c r="D50" s="5"/>
    </row>
    <row r="51" spans="1:4" ht="31.5" customHeight="1" x14ac:dyDescent="0.25">
      <c r="A51" s="43"/>
    </row>
    <row r="52" spans="1:4" ht="31.5" customHeight="1" x14ac:dyDescent="0.25">
      <c r="A52" s="43"/>
    </row>
    <row r="53" spans="1:4" ht="15.75" x14ac:dyDescent="0.25">
      <c r="A53" s="255" t="s">
        <v>700</v>
      </c>
      <c r="B53" s="255"/>
      <c r="C53" s="255"/>
      <c r="D53" s="255"/>
    </row>
    <row r="54" spans="1:4" x14ac:dyDescent="0.25">
      <c r="A54" s="29" t="s">
        <v>156</v>
      </c>
      <c r="B54" s="31" t="s">
        <v>157</v>
      </c>
      <c r="C54" s="32"/>
      <c r="D54" s="16" t="str">
        <f>IF($B$3="A320NEO","MPa","ksi")</f>
        <v>MPa</v>
      </c>
    </row>
    <row r="55" spans="1:4" x14ac:dyDescent="0.25">
      <c r="A55" s="29" t="s">
        <v>160</v>
      </c>
      <c r="B55" s="31" t="s">
        <v>161</v>
      </c>
      <c r="C55" s="32"/>
      <c r="D55" s="16"/>
    </row>
    <row r="56" spans="1:4" x14ac:dyDescent="0.25">
      <c r="A56" s="29" t="s">
        <v>164</v>
      </c>
      <c r="B56" s="31" t="s">
        <v>165</v>
      </c>
      <c r="C56" s="32"/>
      <c r="D56" s="16" t="str">
        <f>IF($B$3="A320NEO","MPa","ksi")</f>
        <v>MPa</v>
      </c>
    </row>
    <row r="57" spans="1:4" ht="18" x14ac:dyDescent="0.25">
      <c r="A57" s="29" t="s">
        <v>168</v>
      </c>
      <c r="B57" s="31" t="s">
        <v>169</v>
      </c>
      <c r="C57" s="32"/>
      <c r="D57" s="16" t="str">
        <f>IF($B$3="A320NEO","MPa","ksi")</f>
        <v>MPa</v>
      </c>
    </row>
    <row r="58" spans="1:4" ht="28.5" customHeight="1" x14ac:dyDescent="0.25">
      <c r="A58" s="29" t="s">
        <v>195</v>
      </c>
      <c r="B58" s="42"/>
      <c r="C58" s="32"/>
      <c r="D58" s="16"/>
    </row>
    <row r="59" spans="1:4" ht="31.5" customHeight="1" x14ac:dyDescent="0.25">
      <c r="A59" s="29" t="s">
        <v>196</v>
      </c>
      <c r="B59" s="35"/>
      <c r="C59" s="32"/>
      <c r="D59" s="5"/>
    </row>
    <row r="60" spans="1:4" ht="38.25" customHeight="1" x14ac:dyDescent="0.25">
      <c r="A60" s="36" t="s">
        <v>172</v>
      </c>
      <c r="B60" s="42"/>
      <c r="C60" s="32"/>
      <c r="D60" s="16" t="str">
        <f>IF($B$3="A320NEO","MPa","ksi")</f>
        <v>MPa</v>
      </c>
    </row>
    <row r="61" spans="1:4" ht="41.25" customHeight="1" x14ac:dyDescent="0.25">
      <c r="A61" s="29" t="s">
        <v>197</v>
      </c>
      <c r="B61" s="35"/>
      <c r="C61" s="32"/>
      <c r="D61" s="16" t="str">
        <f>IF($B$3="A320NEO","MPa","ksi")</f>
        <v>MPa</v>
      </c>
    </row>
    <row r="62" spans="1:4" ht="30.75" customHeight="1" x14ac:dyDescent="0.25">
      <c r="A62" s="29" t="s">
        <v>198</v>
      </c>
      <c r="B62" s="35"/>
      <c r="C62" s="32"/>
      <c r="D62" s="5"/>
    </row>
    <row r="65" spans="1:4" ht="15.75" x14ac:dyDescent="0.25">
      <c r="A65" s="255" t="s">
        <v>701</v>
      </c>
      <c r="B65" s="255"/>
      <c r="C65" s="255"/>
      <c r="D65" s="255"/>
    </row>
    <row r="66" spans="1:4" ht="18" x14ac:dyDescent="0.25">
      <c r="A66" s="29" t="s">
        <v>199</v>
      </c>
      <c r="B66" s="31" t="s">
        <v>200</v>
      </c>
      <c r="C66" s="32">
        <v>38.1</v>
      </c>
      <c r="D66" s="16" t="str">
        <f t="shared" ref="D66:D67" si="4">IF($B$3="A320NEO","mm","in")</f>
        <v>mm</v>
      </c>
    </row>
    <row r="67" spans="1:4" ht="18" x14ac:dyDescent="0.25">
      <c r="A67" s="29" t="s">
        <v>201</v>
      </c>
      <c r="B67" s="31" t="s">
        <v>202</v>
      </c>
      <c r="C67" s="32">
        <v>0.97</v>
      </c>
      <c r="D67" s="16" t="str">
        <f t="shared" si="4"/>
        <v>mm</v>
      </c>
    </row>
    <row r="68" spans="1:4" ht="30" x14ac:dyDescent="0.25">
      <c r="A68" s="29" t="s">
        <v>203</v>
      </c>
      <c r="B68" s="31" t="s">
        <v>204</v>
      </c>
      <c r="C68" s="32">
        <v>3</v>
      </c>
      <c r="D68" s="16"/>
    </row>
    <row r="69" spans="1:4" x14ac:dyDescent="0.25">
      <c r="A69" s="29" t="s">
        <v>205</v>
      </c>
      <c r="B69" s="31" t="s">
        <v>206</v>
      </c>
      <c r="C69" s="32">
        <v>188.48</v>
      </c>
      <c r="D69" s="16" t="str">
        <f t="shared" ref="D69" si="5">IF($B$3="A320NEO","mm","in")</f>
        <v>mm</v>
      </c>
    </row>
    <row r="70" spans="1:4" x14ac:dyDescent="0.25">
      <c r="A70" s="29" t="s">
        <v>207</v>
      </c>
      <c r="B70" s="31" t="s">
        <v>177</v>
      </c>
      <c r="C70" s="32">
        <v>74463</v>
      </c>
      <c r="D70" s="16" t="str">
        <f>IF($B$3="A320NEO","MPa","ksi")</f>
        <v>MPa</v>
      </c>
    </row>
    <row r="71" spans="1:4" x14ac:dyDescent="0.25">
      <c r="A71" s="29" t="s">
        <v>575</v>
      </c>
      <c r="B71" s="31" t="s">
        <v>576</v>
      </c>
      <c r="C71" s="32" t="s">
        <v>704</v>
      </c>
      <c r="D71" s="242" t="s">
        <v>392</v>
      </c>
    </row>
    <row r="72" spans="1:4" x14ac:dyDescent="0.25">
      <c r="A72" s="29" t="s">
        <v>140</v>
      </c>
      <c r="B72" s="31" t="s">
        <v>577</v>
      </c>
      <c r="C72" s="32" t="s">
        <v>705</v>
      </c>
      <c r="D72" s="242" t="s">
        <v>392</v>
      </c>
    </row>
    <row r="73" spans="1:4" ht="18" customHeight="1" x14ac:dyDescent="0.25">
      <c r="A73" s="29" t="s">
        <v>208</v>
      </c>
      <c r="B73" s="31" t="s">
        <v>209</v>
      </c>
      <c r="C73" s="32">
        <v>0.41</v>
      </c>
      <c r="D73" s="16"/>
    </row>
    <row r="74" spans="1:4" ht="28.5" customHeight="1" x14ac:dyDescent="0.25">
      <c r="A74" s="29" t="s">
        <v>210</v>
      </c>
      <c r="B74" s="31" t="s">
        <v>211</v>
      </c>
      <c r="C74" s="32">
        <v>0.44</v>
      </c>
      <c r="D74" s="16"/>
    </row>
    <row r="75" spans="1:4" x14ac:dyDescent="0.25">
      <c r="A75" s="29" t="s">
        <v>212</v>
      </c>
      <c r="B75" s="45" t="s">
        <v>213</v>
      </c>
      <c r="C75" s="32">
        <v>5.8</v>
      </c>
      <c r="D75" s="46" t="s">
        <v>214</v>
      </c>
    </row>
    <row r="76" spans="1:4" x14ac:dyDescent="0.25">
      <c r="A76" s="29" t="s">
        <v>215</v>
      </c>
      <c r="B76" s="47" t="s">
        <v>215</v>
      </c>
      <c r="C76" s="32">
        <v>38.17</v>
      </c>
      <c r="D76" s="16" t="str">
        <f t="shared" ref="D76" si="6">IF($B$3="A320NEO","mm","in")</f>
        <v>mm</v>
      </c>
    </row>
    <row r="77" spans="1:4" x14ac:dyDescent="0.25">
      <c r="A77" s="29" t="s">
        <v>216</v>
      </c>
      <c r="B77" s="31" t="s">
        <v>217</v>
      </c>
      <c r="C77" s="32">
        <v>3.99</v>
      </c>
      <c r="D77" s="16"/>
    </row>
    <row r="78" spans="1:4" x14ac:dyDescent="0.25">
      <c r="A78" s="29" t="s">
        <v>579</v>
      </c>
      <c r="B78" s="31" t="s">
        <v>219</v>
      </c>
      <c r="C78" s="32">
        <v>102.99</v>
      </c>
      <c r="D78" s="16"/>
    </row>
    <row r="79" spans="1:4" x14ac:dyDescent="0.25">
      <c r="A79" s="29" t="s">
        <v>578</v>
      </c>
      <c r="B79" s="31" t="s">
        <v>580</v>
      </c>
      <c r="C79" s="32">
        <v>1.33</v>
      </c>
      <c r="D79" s="242"/>
    </row>
    <row r="80" spans="1:4" x14ac:dyDescent="0.25">
      <c r="A80" s="29" t="s">
        <v>220</v>
      </c>
      <c r="B80" s="31" t="s">
        <v>221</v>
      </c>
      <c r="C80" s="32">
        <v>7.42</v>
      </c>
      <c r="D80" s="16"/>
    </row>
    <row r="81" spans="1:6" ht="30" x14ac:dyDescent="0.25">
      <c r="A81" s="29" t="s">
        <v>222</v>
      </c>
      <c r="B81" s="31" t="s">
        <v>223</v>
      </c>
      <c r="C81" s="32">
        <v>4.49</v>
      </c>
      <c r="D81" s="16"/>
    </row>
    <row r="82" spans="1:6" x14ac:dyDescent="0.25">
      <c r="A82" s="29" t="s">
        <v>224</v>
      </c>
      <c r="B82" s="31" t="s">
        <v>225</v>
      </c>
      <c r="C82" s="32">
        <v>3.59</v>
      </c>
      <c r="D82" s="16"/>
    </row>
    <row r="83" spans="1:6" x14ac:dyDescent="0.25">
      <c r="A83" s="29" t="s">
        <v>226</v>
      </c>
      <c r="B83" s="31" t="s">
        <v>227</v>
      </c>
      <c r="C83" s="32">
        <v>1</v>
      </c>
      <c r="D83" s="16"/>
    </row>
    <row r="84" spans="1:6" x14ac:dyDescent="0.25">
      <c r="A84" s="29" t="s">
        <v>228</v>
      </c>
      <c r="B84" s="45" t="s">
        <v>229</v>
      </c>
      <c r="C84" s="32">
        <v>1</v>
      </c>
      <c r="D84" s="16"/>
    </row>
    <row r="85" spans="1:6" ht="30" customHeight="1" x14ac:dyDescent="0.25">
      <c r="A85" s="42" t="s">
        <v>230</v>
      </c>
      <c r="B85" s="50"/>
      <c r="C85" s="51" t="s">
        <v>706</v>
      </c>
      <c r="D85" s="16"/>
    </row>
    <row r="86" spans="1:6" ht="33" customHeight="1" x14ac:dyDescent="0.25">
      <c r="A86" s="52" t="s">
        <v>231</v>
      </c>
      <c r="B86" s="31" t="s">
        <v>232</v>
      </c>
      <c r="C86" s="124">
        <v>-131.7783</v>
      </c>
      <c r="D86" s="16" t="str">
        <f t="shared" ref="D86:D91" si="7">IF($B$3="A320NEO","MPa","ksi")</f>
        <v>MPa</v>
      </c>
      <c r="F86" s="30"/>
    </row>
    <row r="87" spans="1:6" ht="42.75" customHeight="1" x14ac:dyDescent="0.25">
      <c r="A87" s="23" t="s">
        <v>581</v>
      </c>
      <c r="B87" s="35"/>
      <c r="C87" s="32">
        <v>88</v>
      </c>
      <c r="D87" s="16" t="str">
        <f t="shared" si="7"/>
        <v>MPa</v>
      </c>
      <c r="F87" s="30"/>
    </row>
    <row r="88" spans="1:6" ht="42.75" customHeight="1" x14ac:dyDescent="0.25">
      <c r="A88" s="23" t="s">
        <v>582</v>
      </c>
      <c r="B88" s="35"/>
      <c r="C88" s="32">
        <v>59</v>
      </c>
      <c r="D88" s="242" t="str">
        <f t="shared" si="7"/>
        <v>MPa</v>
      </c>
      <c r="F88" s="30"/>
    </row>
    <row r="89" spans="1:6" ht="33.75" customHeight="1" x14ac:dyDescent="0.25">
      <c r="A89" s="23" t="s">
        <v>234</v>
      </c>
      <c r="B89" s="35"/>
      <c r="C89" s="32">
        <v>232</v>
      </c>
      <c r="D89" s="16" t="str">
        <f t="shared" si="7"/>
        <v>MPa</v>
      </c>
    </row>
    <row r="90" spans="1:6" ht="32.25" customHeight="1" x14ac:dyDescent="0.25">
      <c r="A90" s="23" t="s">
        <v>590</v>
      </c>
      <c r="B90" s="31" t="s">
        <v>238</v>
      </c>
      <c r="C90" s="32">
        <v>116</v>
      </c>
      <c r="D90" s="16" t="str">
        <f t="shared" si="7"/>
        <v>MPa</v>
      </c>
    </row>
    <row r="91" spans="1:6" ht="30" customHeight="1" x14ac:dyDescent="0.25">
      <c r="A91" s="23" t="s">
        <v>239</v>
      </c>
      <c r="B91" s="35"/>
      <c r="C91" s="32">
        <v>116</v>
      </c>
      <c r="D91" s="16" t="str">
        <f t="shared" si="7"/>
        <v>MPa</v>
      </c>
    </row>
    <row r="92" spans="1:6" ht="30.75" customHeight="1" x14ac:dyDescent="0.25">
      <c r="A92" s="29" t="s">
        <v>583</v>
      </c>
      <c r="B92" s="35"/>
      <c r="C92" s="32">
        <v>261.71811047399495</v>
      </c>
      <c r="D92" s="5"/>
    </row>
    <row r="93" spans="1:6" ht="30.75" customHeight="1" x14ac:dyDescent="0.25">
      <c r="A93" s="29" t="s">
        <v>585</v>
      </c>
      <c r="B93" s="38" t="s">
        <v>585</v>
      </c>
      <c r="C93" s="32"/>
      <c r="D93" s="5"/>
    </row>
    <row r="94" spans="1:6" ht="30.75" customHeight="1" x14ac:dyDescent="0.25">
      <c r="A94" s="29" t="s">
        <v>586</v>
      </c>
      <c r="B94" s="35"/>
      <c r="C94" s="32"/>
      <c r="D94" s="5"/>
    </row>
    <row r="95" spans="1:6" ht="30.75" customHeight="1" x14ac:dyDescent="0.25">
      <c r="A95" s="29" t="s">
        <v>216</v>
      </c>
      <c r="B95" s="31" t="s">
        <v>589</v>
      </c>
      <c r="C95" s="32"/>
      <c r="D95" s="5"/>
    </row>
    <row r="96" spans="1:6" ht="30.75" customHeight="1" x14ac:dyDescent="0.25">
      <c r="A96" s="29" t="s">
        <v>540</v>
      </c>
      <c r="B96" s="35"/>
      <c r="C96" s="32"/>
      <c r="D96" s="5"/>
    </row>
    <row r="97" spans="1:4" ht="30.75" customHeight="1" x14ac:dyDescent="0.25">
      <c r="A97" s="29" t="s">
        <v>587</v>
      </c>
      <c r="B97" s="35"/>
      <c r="C97" s="32"/>
      <c r="D97" s="242" t="str">
        <f t="shared" ref="D97:D98" si="8">IF($B$3="A320NEO","MPa","ksi")</f>
        <v>MPa</v>
      </c>
    </row>
    <row r="98" spans="1:4" ht="30.75" customHeight="1" x14ac:dyDescent="0.25">
      <c r="A98" s="29" t="s">
        <v>588</v>
      </c>
      <c r="B98" s="35"/>
      <c r="C98" s="32"/>
      <c r="D98" s="242" t="str">
        <f t="shared" si="8"/>
        <v>MPa</v>
      </c>
    </row>
    <row r="99" spans="1:4" ht="33" x14ac:dyDescent="0.25">
      <c r="A99" s="29" t="s">
        <v>584</v>
      </c>
      <c r="B99" s="35"/>
      <c r="C99" s="32"/>
      <c r="D99" s="5"/>
    </row>
    <row r="101" spans="1:4" ht="15.75" x14ac:dyDescent="0.25">
      <c r="A101" s="255" t="s">
        <v>702</v>
      </c>
      <c r="B101" s="255"/>
      <c r="C101" s="255"/>
      <c r="D101" s="255"/>
    </row>
    <row r="102" spans="1:4" ht="18" x14ac:dyDescent="0.25">
      <c r="A102" s="29" t="s">
        <v>199</v>
      </c>
      <c r="B102" s="31" t="s">
        <v>200</v>
      </c>
      <c r="C102" s="32"/>
      <c r="D102" s="16" t="str">
        <f t="shared" ref="D102:D103" si="9">IF($B$3="A320NEO","mm","in")</f>
        <v>mm</v>
      </c>
    </row>
    <row r="103" spans="1:4" ht="18" x14ac:dyDescent="0.25">
      <c r="A103" s="5" t="s">
        <v>241</v>
      </c>
      <c r="B103" s="31" t="s">
        <v>242</v>
      </c>
      <c r="C103" s="32"/>
      <c r="D103" s="16" t="str">
        <f t="shared" si="9"/>
        <v>mm</v>
      </c>
    </row>
    <row r="104" spans="1:4" x14ac:dyDescent="0.25">
      <c r="A104" s="29" t="s">
        <v>160</v>
      </c>
      <c r="B104" s="31" t="s">
        <v>161</v>
      </c>
      <c r="C104" s="32"/>
      <c r="D104" s="16"/>
    </row>
    <row r="105" spans="1:4" x14ac:dyDescent="0.25">
      <c r="A105" s="5" t="s">
        <v>243</v>
      </c>
      <c r="B105" s="44" t="s">
        <v>244</v>
      </c>
      <c r="C105" s="32"/>
      <c r="D105" s="5"/>
    </row>
    <row r="106" spans="1:4" x14ac:dyDescent="0.25">
      <c r="A106" s="5" t="s">
        <v>245</v>
      </c>
      <c r="B106" s="41" t="s">
        <v>245</v>
      </c>
      <c r="C106" s="32"/>
      <c r="D106" s="5"/>
    </row>
    <row r="107" spans="1:4" x14ac:dyDescent="0.25">
      <c r="A107" s="56" t="s">
        <v>246</v>
      </c>
      <c r="B107" s="57" t="s">
        <v>246</v>
      </c>
      <c r="C107" s="32"/>
      <c r="D107" s="5"/>
    </row>
    <row r="108" spans="1:4" x14ac:dyDescent="0.25">
      <c r="A108" s="35" t="s">
        <v>247</v>
      </c>
      <c r="B108" s="58"/>
      <c r="C108" s="59"/>
      <c r="D108" s="5"/>
    </row>
    <row r="109" spans="1:4" ht="18" x14ac:dyDescent="0.35">
      <c r="A109" s="40" t="s">
        <v>188</v>
      </c>
      <c r="B109" s="41" t="s">
        <v>189</v>
      </c>
      <c r="C109" s="32"/>
      <c r="D109" s="16" t="str">
        <f>IF($B$3="A320NEO","MPa","ksi")</f>
        <v>MPa</v>
      </c>
    </row>
    <row r="110" spans="1:4" ht="18" x14ac:dyDescent="0.35">
      <c r="A110" s="5" t="s">
        <v>190</v>
      </c>
      <c r="B110" s="41" t="s">
        <v>191</v>
      </c>
      <c r="C110" s="32"/>
      <c r="D110" s="16" t="str">
        <f t="shared" ref="D110:D111" si="10">IF($B$3="A320NEO","MPa","ksi")</f>
        <v>MPa</v>
      </c>
    </row>
    <row r="111" spans="1:4" ht="22.5" customHeight="1" x14ac:dyDescent="0.35">
      <c r="A111" s="56" t="s">
        <v>248</v>
      </c>
      <c r="B111" s="57" t="s">
        <v>249</v>
      </c>
      <c r="C111" s="32"/>
      <c r="D111" s="16" t="str">
        <f t="shared" si="10"/>
        <v>MPa</v>
      </c>
    </row>
    <row r="112" spans="1:4" x14ac:dyDescent="0.25">
      <c r="A112" s="60" t="s">
        <v>250</v>
      </c>
      <c r="B112" s="61"/>
      <c r="C112" s="51"/>
      <c r="D112" s="16" t="s">
        <v>251</v>
      </c>
    </row>
    <row r="113" spans="1:4" x14ac:dyDescent="0.25">
      <c r="A113" s="40" t="s">
        <v>252</v>
      </c>
      <c r="B113" s="62" t="s">
        <v>253</v>
      </c>
      <c r="C113" s="32"/>
      <c r="D113" s="16"/>
    </row>
    <row r="114" spans="1:4" x14ac:dyDescent="0.25">
      <c r="A114" s="5" t="s">
        <v>254</v>
      </c>
      <c r="B114" s="41" t="s">
        <v>255</v>
      </c>
      <c r="C114" s="32"/>
      <c r="D114" s="16" t="s">
        <v>251</v>
      </c>
    </row>
    <row r="115" spans="1:4" x14ac:dyDescent="0.25">
      <c r="A115" s="35" t="s">
        <v>256</v>
      </c>
      <c r="B115" s="63"/>
      <c r="C115" s="32"/>
      <c r="D115" s="16"/>
    </row>
    <row r="116" spans="1:4" x14ac:dyDescent="0.25">
      <c r="A116" s="56" t="s">
        <v>257</v>
      </c>
      <c r="B116" s="64" t="s">
        <v>258</v>
      </c>
      <c r="C116" s="65"/>
      <c r="D116" s="66" t="s">
        <v>251</v>
      </c>
    </row>
    <row r="117" spans="1:4" ht="33" customHeight="1" x14ac:dyDescent="0.25">
      <c r="A117" s="112" t="s">
        <v>259</v>
      </c>
      <c r="B117" s="60"/>
      <c r="C117" s="68"/>
      <c r="D117" s="69"/>
    </row>
    <row r="119" spans="1:4" ht="15.75" x14ac:dyDescent="0.25">
      <c r="A119" s="255" t="s">
        <v>703</v>
      </c>
      <c r="B119" s="255"/>
      <c r="C119" s="255"/>
      <c r="D119" s="255"/>
    </row>
    <row r="120" spans="1:4" ht="37.5" customHeight="1" x14ac:dyDescent="0.25">
      <c r="A120" s="23" t="s">
        <v>199</v>
      </c>
      <c r="B120" s="31" t="s">
        <v>200</v>
      </c>
      <c r="C120" s="32"/>
      <c r="D120" s="243" t="str">
        <f t="shared" ref="D120:D121" si="11">IF($B$3="A320NEO","mm","in")</f>
        <v>mm</v>
      </c>
    </row>
    <row r="121" spans="1:4" ht="18" x14ac:dyDescent="0.25">
      <c r="A121" s="23" t="s">
        <v>201</v>
      </c>
      <c r="B121" s="31" t="s">
        <v>202</v>
      </c>
      <c r="C121" s="32"/>
      <c r="D121" s="243" t="str">
        <f t="shared" si="11"/>
        <v>mm</v>
      </c>
    </row>
    <row r="122" spans="1:4" ht="41.25" customHeight="1" x14ac:dyDescent="0.25">
      <c r="A122" s="23" t="s">
        <v>208</v>
      </c>
      <c r="B122" s="31" t="s">
        <v>260</v>
      </c>
      <c r="C122" s="32"/>
      <c r="D122" s="243"/>
    </row>
    <row r="123" spans="1:4" ht="32.25" customHeight="1" x14ac:dyDescent="0.25">
      <c r="A123" s="23" t="s">
        <v>261</v>
      </c>
      <c r="B123" s="31" t="s">
        <v>262</v>
      </c>
      <c r="C123" s="32"/>
      <c r="D123" s="243" t="str">
        <f t="shared" ref="D123:D134" si="12">IF($B$3="A320NEO","mm","in")</f>
        <v>mm</v>
      </c>
    </row>
    <row r="124" spans="1:4" ht="30" x14ac:dyDescent="0.25">
      <c r="A124" s="23" t="s">
        <v>203</v>
      </c>
      <c r="B124" s="31" t="s">
        <v>204</v>
      </c>
      <c r="C124" s="32"/>
      <c r="D124" s="243"/>
    </row>
    <row r="125" spans="1:4" ht="31.5" customHeight="1" x14ac:dyDescent="0.25">
      <c r="A125" s="23" t="s">
        <v>205</v>
      </c>
      <c r="B125" s="31" t="s">
        <v>206</v>
      </c>
      <c r="C125" s="32"/>
      <c r="D125" s="243" t="str">
        <f t="shared" si="12"/>
        <v>mm</v>
      </c>
    </row>
    <row r="126" spans="1:4" ht="18" x14ac:dyDescent="0.25">
      <c r="A126" s="23" t="s">
        <v>263</v>
      </c>
      <c r="B126" s="31" t="s">
        <v>264</v>
      </c>
      <c r="C126" s="32"/>
      <c r="D126" s="243" t="str">
        <f t="shared" si="12"/>
        <v>mm</v>
      </c>
    </row>
    <row r="127" spans="1:4" ht="36.75" customHeight="1" x14ac:dyDescent="0.25">
      <c r="A127" s="23" t="s">
        <v>267</v>
      </c>
      <c r="B127" s="35"/>
      <c r="C127" s="32"/>
      <c r="D127" s="5"/>
    </row>
    <row r="128" spans="1:4" ht="33" x14ac:dyDescent="0.25">
      <c r="A128" s="23" t="s">
        <v>268</v>
      </c>
      <c r="B128" s="35"/>
      <c r="C128" s="32"/>
      <c r="D128" s="243" t="str">
        <f>IF($B$3="A320NEO","N/mm","lbf/in")</f>
        <v>N/mm</v>
      </c>
    </row>
    <row r="129" spans="1:4" ht="51" customHeight="1" x14ac:dyDescent="0.25">
      <c r="A129" s="23" t="s">
        <v>269</v>
      </c>
      <c r="B129" s="37"/>
      <c r="C129" s="32"/>
      <c r="D129" s="243" t="str">
        <f>IF($B$3="A320NEO","N/mm","lbf/in")</f>
        <v>N/mm</v>
      </c>
    </row>
    <row r="130" spans="1:4" ht="30" x14ac:dyDescent="0.25">
      <c r="A130" s="23" t="s">
        <v>270</v>
      </c>
      <c r="B130" s="35"/>
      <c r="C130" s="32"/>
      <c r="D130" s="243" t="str">
        <f t="shared" ref="D130:D131" si="13">IF($B$3="A320NEO","MPa","psi")</f>
        <v>MPa</v>
      </c>
    </row>
    <row r="131" spans="1:4" ht="40.5" customHeight="1" x14ac:dyDescent="0.25">
      <c r="A131" s="23" t="s">
        <v>271</v>
      </c>
      <c r="B131" s="37"/>
      <c r="C131" s="32"/>
      <c r="D131" s="243" t="str">
        <f t="shared" si="13"/>
        <v>MPa</v>
      </c>
    </row>
    <row r="132" spans="1:4" ht="30.75" customHeight="1" x14ac:dyDescent="0.25">
      <c r="A132" s="244" t="s">
        <v>272</v>
      </c>
      <c r="B132" s="37"/>
      <c r="C132" s="32"/>
      <c r="D132" s="5"/>
    </row>
    <row r="133" spans="1:4" ht="18" x14ac:dyDescent="0.25">
      <c r="A133" s="70" t="s">
        <v>273</v>
      </c>
      <c r="B133" s="71"/>
      <c r="C133" s="51"/>
      <c r="D133" s="5"/>
    </row>
    <row r="134" spans="1:4" ht="18" x14ac:dyDescent="0.25">
      <c r="A134" s="23" t="s">
        <v>265</v>
      </c>
      <c r="B134" s="31" t="s">
        <v>266</v>
      </c>
      <c r="C134" s="32"/>
      <c r="D134" s="243" t="str">
        <f t="shared" si="12"/>
        <v>mm</v>
      </c>
    </row>
    <row r="135" spans="1:4" x14ac:dyDescent="0.25">
      <c r="A135" s="245" t="s">
        <v>220</v>
      </c>
      <c r="B135" s="31" t="s">
        <v>221</v>
      </c>
      <c r="C135" s="32"/>
      <c r="D135" s="243"/>
    </row>
    <row r="136" spans="1:4" x14ac:dyDescent="0.25">
      <c r="A136" s="23" t="s">
        <v>274</v>
      </c>
      <c r="B136" s="31" t="s">
        <v>223</v>
      </c>
      <c r="C136" s="32"/>
      <c r="D136" s="243"/>
    </row>
    <row r="137" spans="1:4" x14ac:dyDescent="0.25">
      <c r="A137" s="23" t="s">
        <v>226</v>
      </c>
      <c r="B137" s="31" t="s">
        <v>227</v>
      </c>
      <c r="C137" s="32"/>
      <c r="D137" s="243"/>
    </row>
    <row r="138" spans="1:4" x14ac:dyDescent="0.25">
      <c r="A138" s="23" t="s">
        <v>228</v>
      </c>
      <c r="B138" s="45" t="s">
        <v>530</v>
      </c>
      <c r="C138" s="32"/>
      <c r="D138" s="243"/>
    </row>
    <row r="139" spans="1:4" x14ac:dyDescent="0.25">
      <c r="A139" s="23" t="s">
        <v>176</v>
      </c>
      <c r="B139" s="45"/>
      <c r="C139" s="32"/>
      <c r="D139" s="243"/>
    </row>
    <row r="140" spans="1:4" ht="32.25" customHeight="1" x14ac:dyDescent="0.25">
      <c r="A140" s="23" t="s">
        <v>275</v>
      </c>
      <c r="B140" s="35"/>
      <c r="C140" s="32"/>
      <c r="D140" s="243" t="str">
        <f t="shared" ref="D140:D144" si="14">IF($B$3="A320NEO","MPa","psi")</f>
        <v>MPa</v>
      </c>
    </row>
    <row r="141" spans="1:4" ht="33" x14ac:dyDescent="0.25">
      <c r="A141" s="23" t="s">
        <v>276</v>
      </c>
      <c r="B141" s="35"/>
      <c r="C141" s="32"/>
      <c r="D141" s="243" t="str">
        <f t="shared" si="14"/>
        <v>MPa</v>
      </c>
    </row>
    <row r="142" spans="1:4" x14ac:dyDescent="0.25">
      <c r="A142" s="23" t="s">
        <v>277</v>
      </c>
      <c r="B142" s="31" t="s">
        <v>174</v>
      </c>
      <c r="C142" s="32"/>
      <c r="D142" s="243" t="str">
        <f t="shared" si="14"/>
        <v>MPa</v>
      </c>
    </row>
    <row r="143" spans="1:4" ht="30" x14ac:dyDescent="0.25">
      <c r="A143" s="23" t="s">
        <v>278</v>
      </c>
      <c r="B143" s="31" t="s">
        <v>211</v>
      </c>
      <c r="C143" s="32"/>
      <c r="D143" s="243" t="str">
        <f t="shared" si="14"/>
        <v>MPa</v>
      </c>
    </row>
    <row r="144" spans="1:4" ht="30" x14ac:dyDescent="0.25">
      <c r="A144" s="23" t="s">
        <v>279</v>
      </c>
      <c r="B144" s="31"/>
      <c r="C144" s="32"/>
      <c r="D144" s="243" t="str">
        <f t="shared" si="14"/>
        <v>MPa</v>
      </c>
    </row>
    <row r="145" spans="1:4" ht="26.25" customHeight="1" x14ac:dyDescent="0.25">
      <c r="A145" s="29" t="s">
        <v>240</v>
      </c>
      <c r="B145" s="35"/>
      <c r="C145" s="32"/>
      <c r="D145" s="5"/>
    </row>
    <row r="146" spans="1:4" x14ac:dyDescent="0.25">
      <c r="A146" s="29" t="s">
        <v>212</v>
      </c>
      <c r="B146" s="45" t="s">
        <v>213</v>
      </c>
      <c r="C146" s="32"/>
      <c r="D146" s="46" t="s">
        <v>214</v>
      </c>
    </row>
    <row r="147" spans="1:4" x14ac:dyDescent="0.25">
      <c r="A147" s="29" t="s">
        <v>215</v>
      </c>
      <c r="B147" s="47" t="s">
        <v>215</v>
      </c>
      <c r="C147" s="32"/>
      <c r="D147" s="243" t="str">
        <f t="shared" ref="D147" si="15">IF($B$3="A320NEO","mm","in")</f>
        <v>mm</v>
      </c>
    </row>
    <row r="148" spans="1:4" x14ac:dyDescent="0.25">
      <c r="A148" s="29" t="s">
        <v>216</v>
      </c>
      <c r="B148" s="31" t="s">
        <v>217</v>
      </c>
      <c r="C148" s="32"/>
      <c r="D148" s="243"/>
    </row>
    <row r="149" spans="1:4" x14ac:dyDescent="0.25">
      <c r="A149" s="29" t="s">
        <v>579</v>
      </c>
      <c r="B149" s="31" t="s">
        <v>219</v>
      </c>
      <c r="C149" s="32"/>
      <c r="D149" s="243"/>
    </row>
    <row r="150" spans="1:4" x14ac:dyDescent="0.25">
      <c r="A150" s="29" t="s">
        <v>578</v>
      </c>
      <c r="B150" s="31" t="s">
        <v>580</v>
      </c>
      <c r="C150" s="32"/>
      <c r="D150" s="243"/>
    </row>
    <row r="151" spans="1:4" x14ac:dyDescent="0.25">
      <c r="A151" s="29" t="s">
        <v>220</v>
      </c>
      <c r="B151" s="31" t="s">
        <v>221</v>
      </c>
      <c r="C151" s="32"/>
      <c r="D151" s="243"/>
    </row>
    <row r="152" spans="1:4" ht="30" x14ac:dyDescent="0.25">
      <c r="A152" s="29" t="s">
        <v>222</v>
      </c>
      <c r="B152" s="31" t="s">
        <v>223</v>
      </c>
      <c r="C152" s="32"/>
      <c r="D152" s="243"/>
    </row>
    <row r="153" spans="1:4" x14ac:dyDescent="0.25">
      <c r="A153" s="29" t="s">
        <v>224</v>
      </c>
      <c r="B153" s="31" t="s">
        <v>225</v>
      </c>
      <c r="C153" s="32"/>
      <c r="D153" s="243"/>
    </row>
    <row r="154" spans="1:4" x14ac:dyDescent="0.25">
      <c r="A154" s="29" t="s">
        <v>226</v>
      </c>
      <c r="B154" s="31" t="s">
        <v>227</v>
      </c>
      <c r="C154" s="32"/>
      <c r="D154" s="243"/>
    </row>
    <row r="155" spans="1:4" x14ac:dyDescent="0.25">
      <c r="A155" s="29" t="s">
        <v>228</v>
      </c>
      <c r="B155" s="45" t="s">
        <v>229</v>
      </c>
      <c r="C155" s="32"/>
      <c r="D155" s="243"/>
    </row>
    <row r="156" spans="1:4" x14ac:dyDescent="0.25">
      <c r="A156" s="42" t="s">
        <v>230</v>
      </c>
      <c r="B156" s="50"/>
      <c r="C156" s="51"/>
      <c r="D156" s="243"/>
    </row>
    <row r="157" spans="1:4" ht="33" x14ac:dyDescent="0.25">
      <c r="A157" s="52" t="s">
        <v>231</v>
      </c>
      <c r="B157" s="31" t="s">
        <v>232</v>
      </c>
      <c r="C157" s="124"/>
      <c r="D157" s="243" t="str">
        <f t="shared" ref="D157:D162" si="16">IF($B$3="A320NEO","MPa","ksi")</f>
        <v>MPa</v>
      </c>
    </row>
    <row r="158" spans="1:4" ht="34.5" customHeight="1" x14ac:dyDescent="0.25">
      <c r="A158" s="23" t="s">
        <v>581</v>
      </c>
      <c r="B158" s="35"/>
      <c r="C158" s="32"/>
      <c r="D158" s="243" t="str">
        <f t="shared" si="16"/>
        <v>MPa</v>
      </c>
    </row>
    <row r="159" spans="1:4" ht="33" x14ac:dyDescent="0.25">
      <c r="A159" s="23" t="s">
        <v>582</v>
      </c>
      <c r="B159" s="35"/>
      <c r="C159" s="32"/>
      <c r="D159" s="243" t="str">
        <f t="shared" si="16"/>
        <v>MPa</v>
      </c>
    </row>
    <row r="160" spans="1:4" ht="33" x14ac:dyDescent="0.25">
      <c r="A160" s="23" t="s">
        <v>234</v>
      </c>
      <c r="B160" s="35"/>
      <c r="C160" s="32"/>
      <c r="D160" s="243" t="str">
        <f t="shared" si="16"/>
        <v>MPa</v>
      </c>
    </row>
    <row r="161" spans="1:4" ht="33" x14ac:dyDescent="0.25">
      <c r="A161" s="23" t="s">
        <v>590</v>
      </c>
      <c r="B161" s="31" t="s">
        <v>238</v>
      </c>
      <c r="C161" s="32"/>
      <c r="D161" s="243" t="str">
        <f t="shared" si="16"/>
        <v>MPa</v>
      </c>
    </row>
    <row r="162" spans="1:4" ht="33" x14ac:dyDescent="0.25">
      <c r="A162" s="23" t="s">
        <v>239</v>
      </c>
      <c r="B162" s="35"/>
      <c r="C162" s="32"/>
      <c r="D162" s="243" t="str">
        <f t="shared" si="16"/>
        <v>MPa</v>
      </c>
    </row>
    <row r="163" spans="1:4" ht="36" x14ac:dyDescent="0.25">
      <c r="A163" s="29" t="s">
        <v>583</v>
      </c>
      <c r="B163" s="35"/>
      <c r="C163" s="32"/>
      <c r="D163" s="5"/>
    </row>
  </sheetData>
  <mergeCells count="10">
    <mergeCell ref="F28:I28"/>
    <mergeCell ref="A40:D40"/>
    <mergeCell ref="F40:I40"/>
    <mergeCell ref="A53:D53"/>
    <mergeCell ref="A65:D65"/>
    <mergeCell ref="A101:D101"/>
    <mergeCell ref="A119:D119"/>
    <mergeCell ref="A7:C7"/>
    <mergeCell ref="A19:C19"/>
    <mergeCell ref="A28:D28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DC94F-1352-473B-B1A5-5021F6AEA2FE}">
  <sheetPr codeName="Sheet7">
    <tabColor theme="0"/>
  </sheetPr>
  <dimension ref="A1:AA251"/>
  <sheetViews>
    <sheetView showGridLines="0" zoomScale="85" zoomScaleNormal="85" workbookViewId="0">
      <selection activeCell="K6" sqref="K6"/>
    </sheetView>
  </sheetViews>
  <sheetFormatPr defaultRowHeight="15" x14ac:dyDescent="0.25"/>
  <cols>
    <col min="1" max="1" width="15.42578125" bestFit="1" customWidth="1"/>
    <col min="2" max="2" width="11.28515625" bestFit="1" customWidth="1"/>
    <col min="3" max="3" width="8.140625" bestFit="1" customWidth="1"/>
    <col min="5" max="5" width="13.42578125" bestFit="1" customWidth="1"/>
    <col min="9" max="9" width="11" bestFit="1" customWidth="1"/>
    <col min="10" max="10" width="16.42578125" bestFit="1" customWidth="1"/>
    <col min="11" max="11" width="9.7109375" bestFit="1" customWidth="1"/>
    <col min="13" max="13" width="5.7109375" bestFit="1" customWidth="1"/>
    <col min="15" max="15" width="30.140625" bestFit="1" customWidth="1"/>
    <col min="16" max="16" width="8.7109375" bestFit="1" customWidth="1"/>
    <col min="17" max="19" width="6.5703125" bestFit="1" customWidth="1"/>
    <col min="20" max="20" width="10" bestFit="1" customWidth="1"/>
    <col min="21" max="21" width="15.7109375" customWidth="1"/>
    <col min="23" max="24" width="13.5703125" customWidth="1"/>
  </cols>
  <sheetData>
    <row r="1" spans="1:21" ht="21" x14ac:dyDescent="0.35">
      <c r="A1" s="283" t="s">
        <v>372</v>
      </c>
      <c r="B1" s="283"/>
    </row>
    <row r="2" spans="1:21" x14ac:dyDescent="0.25">
      <c r="A2" t="s">
        <v>440</v>
      </c>
      <c r="B2">
        <v>0.82622950819672125</v>
      </c>
    </row>
    <row r="3" spans="1:21" x14ac:dyDescent="0.25">
      <c r="A3" s="210" t="s">
        <v>373</v>
      </c>
      <c r="B3" s="211"/>
      <c r="C3" s="212" t="s">
        <v>34</v>
      </c>
      <c r="D3" s="211"/>
      <c r="E3" s="213" t="s">
        <v>426</v>
      </c>
      <c r="F3" s="213"/>
      <c r="G3" s="213"/>
      <c r="H3" s="211"/>
      <c r="I3" s="213" t="s">
        <v>389</v>
      </c>
      <c r="J3" s="213"/>
      <c r="K3" s="213"/>
      <c r="L3" s="211"/>
      <c r="M3" s="213" t="s">
        <v>427</v>
      </c>
      <c r="N3" s="213"/>
      <c r="O3" s="213"/>
      <c r="P3" s="213"/>
      <c r="Q3" s="213"/>
      <c r="R3" s="213"/>
      <c r="S3" s="213"/>
      <c r="T3" s="213"/>
      <c r="U3" s="213"/>
    </row>
    <row r="4" spans="1:21" ht="30" x14ac:dyDescent="0.25">
      <c r="A4" s="211"/>
      <c r="B4" s="211"/>
      <c r="C4" s="212"/>
      <c r="D4" s="211"/>
      <c r="E4" s="220" t="s">
        <v>311</v>
      </c>
      <c r="F4" s="220" t="s">
        <v>428</v>
      </c>
      <c r="G4" s="220" t="s">
        <v>429</v>
      </c>
      <c r="H4" s="220"/>
      <c r="I4" s="220" t="s">
        <v>430</v>
      </c>
      <c r="J4" s="220" t="s">
        <v>431</v>
      </c>
      <c r="K4" s="220" t="s">
        <v>432</v>
      </c>
      <c r="L4" s="222"/>
      <c r="M4" s="220" t="s">
        <v>167</v>
      </c>
      <c r="N4" s="220"/>
      <c r="O4" s="220" t="s">
        <v>433</v>
      </c>
      <c r="P4" s="220" t="s">
        <v>159</v>
      </c>
      <c r="Q4" s="220"/>
      <c r="R4" s="220" t="s">
        <v>177</v>
      </c>
      <c r="S4" s="220"/>
      <c r="T4" s="220" t="s">
        <v>434</v>
      </c>
      <c r="U4" s="221" t="s">
        <v>442</v>
      </c>
    </row>
    <row r="5" spans="1:21" x14ac:dyDescent="0.25">
      <c r="A5" s="214" t="s">
        <v>435</v>
      </c>
      <c r="C5" s="215">
        <v>27.274704102582923</v>
      </c>
      <c r="E5" s="190">
        <v>34203085</v>
      </c>
      <c r="F5" s="190">
        <v>10052000</v>
      </c>
      <c r="G5" s="190">
        <v>90003000</v>
      </c>
      <c r="H5" s="190"/>
      <c r="I5" s="216">
        <v>5.9260196095680531</v>
      </c>
      <c r="J5" s="216">
        <v>3.1284811946158468</v>
      </c>
      <c r="K5" s="216">
        <v>3.1813181020813581</v>
      </c>
      <c r="M5" s="215">
        <v>0.91040949641416324</v>
      </c>
      <c r="N5" s="216">
        <v>232.25093318591698</v>
      </c>
      <c r="O5" s="216">
        <v>74.320298619493428</v>
      </c>
      <c r="P5" s="215">
        <v>0.94091661278492311</v>
      </c>
      <c r="Q5" s="216">
        <v>356.80652713283257</v>
      </c>
      <c r="R5" s="215">
        <v>0.9709416666666667</v>
      </c>
      <c r="S5" s="217">
        <v>70291.271954837503</v>
      </c>
      <c r="T5" s="216">
        <v>91.351236772407304</v>
      </c>
      <c r="U5">
        <v>89.950827992541093</v>
      </c>
    </row>
    <row r="6" spans="1:21" x14ac:dyDescent="0.25">
      <c r="A6" s="214" t="s">
        <v>436</v>
      </c>
      <c r="C6" s="215">
        <v>28.026731628629712</v>
      </c>
      <c r="E6" s="190">
        <v>34203085</v>
      </c>
      <c r="F6" s="190">
        <v>10052001</v>
      </c>
      <c r="G6" s="190">
        <v>90003000</v>
      </c>
      <c r="H6" s="190"/>
      <c r="I6" s="216">
        <v>5.9244634459762944</v>
      </c>
      <c r="J6" s="216">
        <v>3.1284811946158468</v>
      </c>
      <c r="K6" s="216">
        <v>3.1799457432451863</v>
      </c>
      <c r="M6" s="215">
        <v>0.9329846938775509</v>
      </c>
      <c r="N6" s="216">
        <v>238.01000171318876</v>
      </c>
      <c r="O6" s="216">
        <v>76.163200548220402</v>
      </c>
      <c r="P6" s="215">
        <v>0.96533691062631943</v>
      </c>
      <c r="Q6" s="216">
        <v>366.06698820445547</v>
      </c>
      <c r="R6" s="215">
        <v>1</v>
      </c>
      <c r="S6" s="217">
        <v>72394.948499999999</v>
      </c>
      <c r="T6" s="216">
        <v>93.703840462647676</v>
      </c>
      <c r="U6">
        <v>92.303431682781465</v>
      </c>
    </row>
    <row r="7" spans="1:21" x14ac:dyDescent="0.25">
      <c r="A7" s="214" t="s">
        <v>437</v>
      </c>
      <c r="C7" s="215">
        <v>20.442733959223212</v>
      </c>
      <c r="E7" s="190">
        <v>34203085</v>
      </c>
      <c r="F7" s="190">
        <v>10053002</v>
      </c>
      <c r="G7" s="190">
        <v>90003000</v>
      </c>
      <c r="H7" s="190"/>
      <c r="I7" s="216">
        <v>50.871103482777464</v>
      </c>
      <c r="J7" s="216">
        <v>3.1284811946158468</v>
      </c>
      <c r="K7" s="216">
        <v>3.7382486380971409</v>
      </c>
      <c r="M7" s="215">
        <v>0.81602003345756435</v>
      </c>
      <c r="N7" s="216">
        <v>208.17161399940571</v>
      </c>
      <c r="O7" s="216">
        <v>66.614916479809821</v>
      </c>
      <c r="P7" s="215">
        <v>0.82241960627496513</v>
      </c>
      <c r="Q7" s="216">
        <v>311.87108355158574</v>
      </c>
      <c r="R7" s="215">
        <v>0.85195086342947812</v>
      </c>
      <c r="S7" s="217">
        <v>61676.938882507602</v>
      </c>
      <c r="T7" s="216">
        <v>81.558679800011703</v>
      </c>
      <c r="U7">
        <v>80.158271020145492</v>
      </c>
    </row>
    <row r="8" spans="1:21" x14ac:dyDescent="0.25">
      <c r="A8" s="214" t="s">
        <v>438</v>
      </c>
      <c r="C8" s="215">
        <v>17.670339357722717</v>
      </c>
      <c r="E8" s="190">
        <v>34203085</v>
      </c>
      <c r="F8" s="190">
        <v>10053003</v>
      </c>
      <c r="G8" s="190">
        <v>90003000</v>
      </c>
      <c r="H8" s="190"/>
      <c r="I8" s="216">
        <v>59.604235170751039</v>
      </c>
      <c r="J8" s="216">
        <v>3.1284811946158468</v>
      </c>
      <c r="K8" s="216">
        <v>3.9642569089170951</v>
      </c>
      <c r="M8" s="215">
        <v>0.75786771113546747</v>
      </c>
      <c r="N8" s="216">
        <v>193.33660713773395</v>
      </c>
      <c r="O8" s="216">
        <v>61.867714284074864</v>
      </c>
      <c r="P8" s="215">
        <v>0.74553409579074625</v>
      </c>
      <c r="Q8" s="216">
        <v>282.71520341305552</v>
      </c>
      <c r="R8" s="215">
        <v>0.7723045654296874</v>
      </c>
      <c r="S8" s="217">
        <v>55910.949240597096</v>
      </c>
      <c r="T8" s="216">
        <v>75.41443057054525</v>
      </c>
      <c r="U8">
        <v>74.014021790679038</v>
      </c>
    </row>
    <row r="9" spans="1:21" x14ac:dyDescent="0.25">
      <c r="C9" s="215"/>
      <c r="D9" s="190"/>
      <c r="E9" s="190"/>
      <c r="F9" s="190"/>
      <c r="G9" s="190"/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</row>
    <row r="10" spans="1:21" x14ac:dyDescent="0.25">
      <c r="A10" s="210" t="s">
        <v>376</v>
      </c>
      <c r="B10" s="211"/>
      <c r="C10" s="212" t="s">
        <v>34</v>
      </c>
      <c r="D10" s="211"/>
      <c r="E10" s="213" t="s">
        <v>426</v>
      </c>
      <c r="F10" s="213"/>
      <c r="G10" s="213"/>
      <c r="H10" s="211"/>
      <c r="I10" s="213" t="s">
        <v>389</v>
      </c>
      <c r="J10" s="213"/>
      <c r="K10" s="213"/>
      <c r="L10" s="211"/>
      <c r="M10" s="213" t="s">
        <v>427</v>
      </c>
      <c r="N10" s="213"/>
      <c r="O10" s="213"/>
      <c r="P10" s="213"/>
      <c r="Q10" s="213"/>
      <c r="R10" s="213"/>
      <c r="S10" s="213"/>
      <c r="T10" s="213"/>
      <c r="U10" s="213"/>
    </row>
    <row r="11" spans="1:21" ht="30" x14ac:dyDescent="0.25">
      <c r="A11" s="211"/>
      <c r="B11" s="211"/>
      <c r="C11" s="212"/>
      <c r="D11" s="211"/>
      <c r="E11" s="220" t="s">
        <v>311</v>
      </c>
      <c r="F11" s="220" t="s">
        <v>428</v>
      </c>
      <c r="G11" s="220" t="s">
        <v>429</v>
      </c>
      <c r="H11" s="220"/>
      <c r="I11" s="220" t="s">
        <v>430</v>
      </c>
      <c r="J11" s="220" t="s">
        <v>431</v>
      </c>
      <c r="K11" s="220" t="s">
        <v>432</v>
      </c>
      <c r="L11" s="211"/>
      <c r="M11" s="220" t="s">
        <v>167</v>
      </c>
      <c r="N11" s="220"/>
      <c r="O11" s="220" t="s">
        <v>433</v>
      </c>
      <c r="P11" s="220" t="s">
        <v>159</v>
      </c>
      <c r="Q11" s="220"/>
      <c r="R11" s="220" t="s">
        <v>177</v>
      </c>
      <c r="S11" s="220"/>
      <c r="T11" s="220" t="s">
        <v>434</v>
      </c>
      <c r="U11" s="221" t="s">
        <v>442</v>
      </c>
    </row>
    <row r="12" spans="1:21" x14ac:dyDescent="0.25">
      <c r="A12" s="214" t="s">
        <v>435</v>
      </c>
      <c r="C12" s="215">
        <v>21.316245986679043</v>
      </c>
      <c r="E12" s="190">
        <v>34203085</v>
      </c>
      <c r="F12" s="190">
        <v>10055000</v>
      </c>
      <c r="G12" s="190">
        <v>90003000</v>
      </c>
      <c r="H12" s="190"/>
      <c r="I12" s="216">
        <v>3.2357096600508508</v>
      </c>
      <c r="J12" s="216">
        <v>3.9941801378515285</v>
      </c>
      <c r="K12" s="216">
        <v>4.0307329488227683</v>
      </c>
      <c r="M12" s="215">
        <v>0.91040949641416324</v>
      </c>
      <c r="N12" s="216">
        <v>232.25093318591698</v>
      </c>
      <c r="O12" s="216">
        <v>74.320298619493428</v>
      </c>
      <c r="P12" s="215">
        <v>0.94091661278492311</v>
      </c>
      <c r="Q12" s="216">
        <v>356.80652713283257</v>
      </c>
      <c r="R12" s="215">
        <v>0.9709416666666667</v>
      </c>
      <c r="S12" s="217">
        <v>70291.271954837503</v>
      </c>
      <c r="T12" s="216">
        <v>91.351236772407304</v>
      </c>
      <c r="U12">
        <v>89.950827992541093</v>
      </c>
    </row>
    <row r="13" spans="1:21" x14ac:dyDescent="0.25">
      <c r="A13" s="214" t="s">
        <v>436</v>
      </c>
      <c r="C13" s="215">
        <v>21.926396822944007</v>
      </c>
      <c r="E13" s="190">
        <v>34203085</v>
      </c>
      <c r="F13" s="190">
        <v>10055001</v>
      </c>
      <c r="G13" s="190">
        <v>90003000</v>
      </c>
      <c r="H13" s="190"/>
      <c r="I13" s="216">
        <v>2.900161441057965</v>
      </c>
      <c r="J13" s="216">
        <v>3.9941801378515285</v>
      </c>
      <c r="K13" s="216">
        <v>4.0260766833804054</v>
      </c>
      <c r="M13" s="215">
        <v>0.9329846938775509</v>
      </c>
      <c r="N13" s="216">
        <v>238.01000171318876</v>
      </c>
      <c r="O13" s="216">
        <v>76.163200548220402</v>
      </c>
      <c r="P13" s="215">
        <v>0.96533691062631943</v>
      </c>
      <c r="Q13" s="216">
        <v>366.06698820445547</v>
      </c>
      <c r="R13" s="215">
        <v>1</v>
      </c>
      <c r="S13" s="217">
        <v>72394.948499999999</v>
      </c>
      <c r="T13" s="216">
        <v>93.703840462647676</v>
      </c>
      <c r="U13">
        <v>92.303431682781465</v>
      </c>
    </row>
    <row r="14" spans="1:21" x14ac:dyDescent="0.25">
      <c r="A14" s="214" t="s">
        <v>437</v>
      </c>
      <c r="C14" s="215">
        <v>21.710045808715755</v>
      </c>
      <c r="E14" s="190">
        <v>34203085</v>
      </c>
      <c r="F14" s="190">
        <v>10054002</v>
      </c>
      <c r="G14" s="190">
        <v>90003000</v>
      </c>
      <c r="H14" s="190"/>
      <c r="I14" s="216">
        <v>-30.478609300875021</v>
      </c>
      <c r="J14" s="216">
        <v>3.9941801378515285</v>
      </c>
      <c r="K14" s="216">
        <v>3.6536548184505944</v>
      </c>
      <c r="M14" s="215">
        <v>0.84162890798271661</v>
      </c>
      <c r="N14" s="216">
        <v>214.70459177449905</v>
      </c>
      <c r="O14" s="216">
        <v>68.705469367839697</v>
      </c>
      <c r="P14" s="215">
        <v>0.86236594663546995</v>
      </c>
      <c r="Q14" s="216">
        <v>327.01920059195925</v>
      </c>
      <c r="R14" s="215">
        <v>0.89333158794202294</v>
      </c>
      <c r="S14" s="217">
        <v>64672.694302485972</v>
      </c>
      <c r="T14" s="216">
        <v>84.375077076114252</v>
      </c>
      <c r="U14">
        <v>82.974668296248041</v>
      </c>
    </row>
    <row r="15" spans="1:21" x14ac:dyDescent="0.25">
      <c r="A15" s="214" t="s">
        <v>438</v>
      </c>
      <c r="C15" s="215">
        <v>20.828879906560807</v>
      </c>
      <c r="E15" s="190">
        <v>34203085</v>
      </c>
      <c r="F15" s="190">
        <v>10054003</v>
      </c>
      <c r="G15" s="190">
        <v>90003000</v>
      </c>
      <c r="H15" s="190"/>
      <c r="I15" s="216">
        <v>-35.683649892495154</v>
      </c>
      <c r="J15" s="216">
        <v>3.9941801378515285</v>
      </c>
      <c r="K15" s="216">
        <v>3.5694128615425207</v>
      </c>
      <c r="M15" s="215">
        <v>0.79560767868304449</v>
      </c>
      <c r="N15" s="216">
        <v>202.96429963858586</v>
      </c>
      <c r="O15" s="216">
        <v>64.948575884347477</v>
      </c>
      <c r="P15" s="215">
        <v>0.79073934427823356</v>
      </c>
      <c r="Q15" s="216">
        <v>299.85755960257688</v>
      </c>
      <c r="R15" s="215">
        <v>0.81913303375244129</v>
      </c>
      <c r="S15" s="217">
        <v>59301.093793156746</v>
      </c>
      <c r="T15" s="216">
        <v>79.316693471411455</v>
      </c>
      <c r="U15">
        <v>77.916284691545243</v>
      </c>
    </row>
    <row r="16" spans="1:21" x14ac:dyDescent="0.25">
      <c r="A16" s="214"/>
      <c r="B16" s="214"/>
      <c r="C16" s="214"/>
      <c r="D16" s="214"/>
      <c r="E16" s="214"/>
      <c r="F16" s="214"/>
      <c r="G16" s="214"/>
      <c r="H16" s="214"/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</row>
    <row r="17" spans="1:27" ht="21" x14ac:dyDescent="0.35">
      <c r="A17" s="283" t="s">
        <v>377</v>
      </c>
      <c r="B17" s="283"/>
    </row>
    <row r="18" spans="1:27" x14ac:dyDescent="0.25">
      <c r="A18" s="219" t="s">
        <v>441</v>
      </c>
      <c r="B18">
        <v>0.82622950819672125</v>
      </c>
    </row>
    <row r="19" spans="1:27" ht="15.75" thickBot="1" x14ac:dyDescent="0.3">
      <c r="A19" s="201" t="s">
        <v>422</v>
      </c>
      <c r="O19" s="201" t="s">
        <v>423</v>
      </c>
    </row>
    <row r="20" spans="1:27" x14ac:dyDescent="0.25">
      <c r="A20" s="275" t="s">
        <v>378</v>
      </c>
      <c r="B20" s="276"/>
      <c r="C20" s="279" t="s">
        <v>379</v>
      </c>
      <c r="D20" s="145" t="s">
        <v>380</v>
      </c>
      <c r="E20" s="146" t="s">
        <v>381</v>
      </c>
      <c r="F20" s="146" t="s">
        <v>382</v>
      </c>
      <c r="G20" s="145" t="s">
        <v>383</v>
      </c>
      <c r="H20" s="145" t="s">
        <v>384</v>
      </c>
      <c r="I20" s="145" t="s">
        <v>385</v>
      </c>
      <c r="J20" s="145" t="s">
        <v>386</v>
      </c>
      <c r="K20" s="145" t="s">
        <v>387</v>
      </c>
      <c r="L20" s="147" t="s">
        <v>388</v>
      </c>
      <c r="M20" s="148" t="s">
        <v>389</v>
      </c>
      <c r="O20" s="280" t="s">
        <v>378</v>
      </c>
      <c r="P20" s="281"/>
      <c r="Q20" s="270" t="s">
        <v>379</v>
      </c>
      <c r="R20" s="135" t="s">
        <v>380</v>
      </c>
      <c r="S20" s="136" t="s">
        <v>381</v>
      </c>
      <c r="T20" s="136" t="s">
        <v>382</v>
      </c>
      <c r="U20" s="135" t="s">
        <v>383</v>
      </c>
      <c r="V20" s="135" t="s">
        <v>384</v>
      </c>
      <c r="W20" s="135" t="s">
        <v>385</v>
      </c>
      <c r="X20" s="135" t="s">
        <v>386</v>
      </c>
      <c r="Y20" s="135" t="s">
        <v>387</v>
      </c>
      <c r="Z20" s="137" t="s">
        <v>388</v>
      </c>
      <c r="AA20" s="135" t="s">
        <v>389</v>
      </c>
    </row>
    <row r="21" spans="1:27" x14ac:dyDescent="0.25">
      <c r="A21" s="277"/>
      <c r="B21" s="278"/>
      <c r="C21" s="271"/>
      <c r="D21" s="138" t="s">
        <v>390</v>
      </c>
      <c r="E21" s="138" t="s">
        <v>390</v>
      </c>
      <c r="F21" s="138" t="s">
        <v>390</v>
      </c>
      <c r="G21" s="138" t="s">
        <v>391</v>
      </c>
      <c r="H21" s="138" t="s">
        <v>391</v>
      </c>
      <c r="I21" s="138" t="s">
        <v>391</v>
      </c>
      <c r="J21" s="138" t="s">
        <v>390</v>
      </c>
      <c r="K21" s="138" t="s">
        <v>390</v>
      </c>
      <c r="L21" s="139" t="s">
        <v>392</v>
      </c>
      <c r="M21" s="149" t="s">
        <v>393</v>
      </c>
      <c r="O21" s="282"/>
      <c r="P21" s="278"/>
      <c r="Q21" s="271"/>
      <c r="R21" s="138" t="s">
        <v>390</v>
      </c>
      <c r="S21" s="138" t="s">
        <v>390</v>
      </c>
      <c r="T21" s="138" t="s">
        <v>390</v>
      </c>
      <c r="U21" s="138" t="s">
        <v>391</v>
      </c>
      <c r="V21" s="138" t="s">
        <v>391</v>
      </c>
      <c r="W21" s="138" t="s">
        <v>391</v>
      </c>
      <c r="X21" s="138" t="s">
        <v>390</v>
      </c>
      <c r="Y21" s="138" t="s">
        <v>390</v>
      </c>
      <c r="Z21" s="139" t="s">
        <v>392</v>
      </c>
      <c r="AA21" s="138" t="s">
        <v>393</v>
      </c>
    </row>
    <row r="22" spans="1:27" x14ac:dyDescent="0.25">
      <c r="A22" s="272" t="s">
        <v>394</v>
      </c>
      <c r="B22" s="140">
        <v>10050000</v>
      </c>
      <c r="C22" s="141">
        <v>34203085</v>
      </c>
      <c r="D22" s="142">
        <v>-27.772407531738281</v>
      </c>
      <c r="E22" s="142">
        <v>2.7135629653930664</v>
      </c>
      <c r="F22" s="142">
        <v>0.52712374925613403</v>
      </c>
      <c r="G22" s="142">
        <v>-1.5412598848342896</v>
      </c>
      <c r="H22" s="142">
        <v>-4.3085646629333496</v>
      </c>
      <c r="I22" s="142">
        <v>6.7628167569637299E-2</v>
      </c>
      <c r="J22" s="142">
        <v>9.8841579165309668E-4</v>
      </c>
      <c r="K22" s="142">
        <v>-2.1794868633151054E-2</v>
      </c>
      <c r="L22" s="143">
        <v>1.83</v>
      </c>
      <c r="M22" s="150">
        <v>-10.25854389552304</v>
      </c>
      <c r="O22" s="267" t="s">
        <v>374</v>
      </c>
      <c r="P22" s="140">
        <v>10050000</v>
      </c>
      <c r="Q22" s="141">
        <v>34203085</v>
      </c>
      <c r="R22" s="142">
        <v>-27.928999999999998</v>
      </c>
      <c r="S22" s="142">
        <v>2.7155239999999998</v>
      </c>
      <c r="T22" s="142">
        <v>0.56837700000000002</v>
      </c>
      <c r="U22" s="142">
        <v>-1.5436700000000001</v>
      </c>
      <c r="V22" s="142">
        <v>-4.3061499999999997</v>
      </c>
      <c r="W22" s="142">
        <v>7.6122999999999996E-2</v>
      </c>
      <c r="X22" s="142">
        <v>9.4899999999999997E-4</v>
      </c>
      <c r="Y22" s="142">
        <v>-1.7940000000000001E-2</v>
      </c>
      <c r="Z22" s="143">
        <v>1.83</v>
      </c>
      <c r="AA22" s="144">
        <v>-11.277684943509525</v>
      </c>
    </row>
    <row r="23" spans="1:27" x14ac:dyDescent="0.25">
      <c r="A23" s="273"/>
      <c r="B23" s="140">
        <v>10051000</v>
      </c>
      <c r="C23" s="141">
        <v>34203085</v>
      </c>
      <c r="D23" s="142">
        <v>-16.12103271484375</v>
      </c>
      <c r="E23" s="142">
        <v>1.4869682788848877</v>
      </c>
      <c r="F23" s="142">
        <v>0.92167758941650391</v>
      </c>
      <c r="G23" s="142">
        <v>-0.83764618635177612</v>
      </c>
      <c r="H23" s="142">
        <v>-2.8841147422790527</v>
      </c>
      <c r="I23" s="142">
        <v>5.2257001399993896E-2</v>
      </c>
      <c r="J23" s="142">
        <v>2.0368432160466909E-3</v>
      </c>
      <c r="K23" s="142">
        <v>-0.18363787233829498</v>
      </c>
      <c r="L23" s="143">
        <v>1.83</v>
      </c>
      <c r="M23" s="150">
        <v>-6.0489851385575077</v>
      </c>
      <c r="O23" s="268"/>
      <c r="P23" s="140">
        <v>10051000</v>
      </c>
      <c r="Q23" s="141">
        <v>34203085</v>
      </c>
      <c r="R23" s="142">
        <v>-16.2776</v>
      </c>
      <c r="S23" s="142">
        <v>1.4889300000000001</v>
      </c>
      <c r="T23" s="142">
        <v>0.96293099999999998</v>
      </c>
      <c r="U23" s="142">
        <v>-0.84006000000000003</v>
      </c>
      <c r="V23" s="142">
        <v>-2.8816999999999999</v>
      </c>
      <c r="W23" s="142">
        <v>6.0752E-2</v>
      </c>
      <c r="X23" s="142">
        <v>1.9970000000000001E-3</v>
      </c>
      <c r="Y23" s="142">
        <v>-0.17979000000000001</v>
      </c>
      <c r="Z23" s="143">
        <v>1.83</v>
      </c>
      <c r="AA23" s="144">
        <v>-6.6944639293068944</v>
      </c>
    </row>
    <row r="24" spans="1:27" x14ac:dyDescent="0.25">
      <c r="A24" s="273"/>
      <c r="B24" s="140">
        <v>10052000</v>
      </c>
      <c r="C24" s="141">
        <v>34203085</v>
      </c>
      <c r="D24" s="142">
        <v>-6.9408168792724609</v>
      </c>
      <c r="E24" s="142">
        <v>0.53873187303543091</v>
      </c>
      <c r="F24" s="142">
        <v>-0.13193053007125854</v>
      </c>
      <c r="G24" s="142">
        <v>-1.181380033493042</v>
      </c>
      <c r="H24" s="142">
        <v>-3.8356592655181885</v>
      </c>
      <c r="I24" s="142">
        <v>8.7100371718406677E-2</v>
      </c>
      <c r="J24" s="142">
        <v>1.1556257959455252E-3</v>
      </c>
      <c r="K24" s="142">
        <v>-0.10962678492069244</v>
      </c>
      <c r="L24" s="143">
        <v>1.83</v>
      </c>
      <c r="M24" s="150">
        <v>5.9260196095680531</v>
      </c>
      <c r="O24" s="268"/>
      <c r="P24" s="140">
        <v>10052000</v>
      </c>
      <c r="Q24" s="141">
        <v>34203085</v>
      </c>
      <c r="R24" s="142">
        <v>-7.0068700000000002</v>
      </c>
      <c r="S24" s="142">
        <v>0.53952299999999997</v>
      </c>
      <c r="T24" s="142">
        <v>-0.11538</v>
      </c>
      <c r="U24" s="142">
        <v>-1.18231</v>
      </c>
      <c r="V24" s="142">
        <v>-3.83446</v>
      </c>
      <c r="W24" s="142">
        <v>9.0556999999999999E-2</v>
      </c>
      <c r="X24" s="142">
        <v>1.1349999999999999E-3</v>
      </c>
      <c r="Y24" s="142">
        <v>-0.10803</v>
      </c>
      <c r="Z24" s="143">
        <v>1.83</v>
      </c>
      <c r="AA24" s="144">
        <v>7.4338984251460376</v>
      </c>
    </row>
    <row r="25" spans="1:27" x14ac:dyDescent="0.25">
      <c r="A25" s="273"/>
      <c r="B25" s="140">
        <v>10053000</v>
      </c>
      <c r="C25" s="141">
        <v>34203085</v>
      </c>
      <c r="D25" s="142">
        <v>0.71275711059570313</v>
      </c>
      <c r="E25" s="142">
        <v>-7.527131587266922E-2</v>
      </c>
      <c r="F25" s="142">
        <v>0.49380412697792053</v>
      </c>
      <c r="G25" s="142">
        <v>-1.2628920078277588</v>
      </c>
      <c r="H25" s="142">
        <v>-4.0112171173095703</v>
      </c>
      <c r="I25" s="142">
        <v>0.10186328738927841</v>
      </c>
      <c r="J25" s="142">
        <v>4.7988764708861709E-4</v>
      </c>
      <c r="K25" s="142">
        <v>-5.4693471640348434E-2</v>
      </c>
      <c r="L25" s="143">
        <v>1.83</v>
      </c>
      <c r="M25" s="150">
        <v>5.9052225444620161</v>
      </c>
      <c r="O25" s="268"/>
      <c r="P25" s="140">
        <v>10053000</v>
      </c>
      <c r="Q25" s="141">
        <v>34203085</v>
      </c>
      <c r="R25" s="142">
        <v>0.69955299999999998</v>
      </c>
      <c r="S25" s="142">
        <v>-7.4889999999999998E-2</v>
      </c>
      <c r="T25" s="142">
        <v>0.48734499999999997</v>
      </c>
      <c r="U25" s="142">
        <v>-1.2655799999999999</v>
      </c>
      <c r="V25" s="142">
        <v>-4.0185599999999999</v>
      </c>
      <c r="W25" s="142">
        <v>0.100582</v>
      </c>
      <c r="X25" s="142">
        <v>4.7600000000000002E-4</v>
      </c>
      <c r="Y25" s="142">
        <v>-5.4649999999999997E-2</v>
      </c>
      <c r="Z25" s="143">
        <v>1.83</v>
      </c>
      <c r="AA25" s="144">
        <v>7.4608121566864716</v>
      </c>
    </row>
    <row r="26" spans="1:27" x14ac:dyDescent="0.25">
      <c r="A26" s="273"/>
      <c r="B26" s="140">
        <v>10054000</v>
      </c>
      <c r="C26" s="141">
        <v>34203085</v>
      </c>
      <c r="D26" s="142">
        <v>8.9627132415771484</v>
      </c>
      <c r="E26" s="142">
        <v>-1.580133318901062</v>
      </c>
      <c r="F26" s="142">
        <v>0.6562618613243103</v>
      </c>
      <c r="G26" s="142">
        <v>-0.98958492279052734</v>
      </c>
      <c r="H26" s="142">
        <v>-2.484539270401001</v>
      </c>
      <c r="I26" s="142">
        <v>4.4125992804765701E-2</v>
      </c>
      <c r="J26" s="142">
        <v>-3.7809191271662712E-3</v>
      </c>
      <c r="K26" s="142">
        <v>0.25178536772727966</v>
      </c>
      <c r="L26" s="143">
        <v>1.83</v>
      </c>
      <c r="M26" s="150">
        <v>5.5322483308851389</v>
      </c>
      <c r="O26" s="268"/>
      <c r="P26" s="140">
        <v>10054000</v>
      </c>
      <c r="Q26" s="141">
        <v>34203085</v>
      </c>
      <c r="R26" s="142">
        <v>8.7984910000000003</v>
      </c>
      <c r="S26" s="142">
        <v>-1.5780700000000001</v>
      </c>
      <c r="T26" s="142">
        <v>0.69960500000000003</v>
      </c>
      <c r="U26" s="142">
        <v>-0.99212</v>
      </c>
      <c r="V26" s="142">
        <v>-2.48203</v>
      </c>
      <c r="W26" s="142">
        <v>5.3046999999999997E-2</v>
      </c>
      <c r="X26" s="142">
        <v>-3.82E-3</v>
      </c>
      <c r="Y26" s="142">
        <v>0.25582899999999997</v>
      </c>
      <c r="Z26" s="143">
        <v>1.83</v>
      </c>
      <c r="AA26" s="144">
        <v>6.3370879753770613</v>
      </c>
    </row>
    <row r="27" spans="1:27" x14ac:dyDescent="0.25">
      <c r="A27" s="273"/>
      <c r="B27" s="140">
        <v>10055000</v>
      </c>
      <c r="C27" s="141">
        <v>34203085</v>
      </c>
      <c r="D27" s="142">
        <v>9.2435379028320313</v>
      </c>
      <c r="E27" s="142">
        <v>-1.952910304069519</v>
      </c>
      <c r="F27" s="142">
        <v>0.56105899810791016</v>
      </c>
      <c r="G27" s="142">
        <v>-0.6416618824005127</v>
      </c>
      <c r="H27" s="142">
        <v>-1.2982072830200195</v>
      </c>
      <c r="I27" s="142">
        <v>1.2113351374864578E-2</v>
      </c>
      <c r="J27" s="142">
        <v>-4.9718539230525494E-3</v>
      </c>
      <c r="K27" s="142">
        <v>0.30900982022285461</v>
      </c>
      <c r="L27" s="143">
        <v>1.83</v>
      </c>
      <c r="M27" s="150">
        <v>5.1367552124147471</v>
      </c>
      <c r="O27" s="268"/>
      <c r="P27" s="140">
        <v>10055000</v>
      </c>
      <c r="Q27" s="141">
        <v>34203085</v>
      </c>
      <c r="R27" s="142">
        <v>8.4866720000000004</v>
      </c>
      <c r="S27" s="142">
        <v>-1.9442699999999999</v>
      </c>
      <c r="T27" s="142">
        <v>0.73896200000000001</v>
      </c>
      <c r="U27" s="142">
        <v>-0.64934000000000003</v>
      </c>
      <c r="V27" s="142">
        <v>-1.2735099999999999</v>
      </c>
      <c r="W27" s="142">
        <v>5.1755000000000002E-2</v>
      </c>
      <c r="X27" s="142">
        <v>-5.1000000000000004E-3</v>
      </c>
      <c r="Y27" s="142">
        <v>0.32791900000000002</v>
      </c>
      <c r="Z27" s="143">
        <v>1.83</v>
      </c>
      <c r="AA27" s="144">
        <v>5.5320360991189013</v>
      </c>
    </row>
    <row r="28" spans="1:27" x14ac:dyDescent="0.25">
      <c r="A28" s="273"/>
      <c r="B28" s="140">
        <v>10056000</v>
      </c>
      <c r="C28" s="141">
        <v>34203085</v>
      </c>
      <c r="D28" s="142">
        <v>2.8860099315643311</v>
      </c>
      <c r="E28" s="142">
        <v>-0.68692326545715332</v>
      </c>
      <c r="F28" s="142">
        <v>0.18410557508468628</v>
      </c>
      <c r="G28" s="142">
        <v>-0.87402623891830444</v>
      </c>
      <c r="H28" s="142">
        <v>-2.135329008102417</v>
      </c>
      <c r="I28" s="142">
        <v>4.4167842715978622E-2</v>
      </c>
      <c r="J28" s="142">
        <v>-2.0490216556936502E-3</v>
      </c>
      <c r="K28" s="142">
        <v>0.18796978890895844</v>
      </c>
      <c r="L28" s="143">
        <v>1.83</v>
      </c>
      <c r="M28" s="150">
        <v>2.8520208792466768</v>
      </c>
      <c r="O28" s="268"/>
      <c r="P28" s="140">
        <v>10056000</v>
      </c>
      <c r="Q28" s="141">
        <v>34203085</v>
      </c>
      <c r="R28" s="142">
        <v>0.59939799999999999</v>
      </c>
      <c r="S28" s="142">
        <v>-0.66249999999999998</v>
      </c>
      <c r="T28" s="142">
        <v>0.65386100000000003</v>
      </c>
      <c r="U28" s="142">
        <v>-0.89215</v>
      </c>
      <c r="V28" s="142">
        <v>-2.0441600000000002</v>
      </c>
      <c r="W28" s="142">
        <v>0.156802</v>
      </c>
      <c r="X28" s="142">
        <v>-2.3500000000000001E-3</v>
      </c>
      <c r="Y28" s="142">
        <v>0.24498400000000001</v>
      </c>
      <c r="Z28" s="143">
        <v>1.83</v>
      </c>
      <c r="AA28" s="144">
        <v>3.4792817854039759</v>
      </c>
    </row>
    <row r="29" spans="1:27" x14ac:dyDescent="0.25">
      <c r="A29" s="273"/>
      <c r="B29" s="140">
        <v>10057000</v>
      </c>
      <c r="C29" s="141">
        <v>34203085</v>
      </c>
      <c r="D29" s="142">
        <v>2.3350288867950439</v>
      </c>
      <c r="E29" s="142">
        <v>-2.2190802097320557</v>
      </c>
      <c r="F29" s="142">
        <v>-1.1390242576599121</v>
      </c>
      <c r="G29" s="142">
        <v>-1.4205374717712402</v>
      </c>
      <c r="H29" s="142">
        <v>-2.1883993148803711</v>
      </c>
      <c r="I29" s="142">
        <v>-6.2467113137245178E-2</v>
      </c>
      <c r="J29" s="142">
        <v>-7.7696274966001511E-3</v>
      </c>
      <c r="K29" s="142">
        <v>0.76565068960189819</v>
      </c>
      <c r="L29" s="143">
        <v>1.83</v>
      </c>
      <c r="M29" s="150">
        <v>3.3212410014878428</v>
      </c>
      <c r="O29" s="268"/>
      <c r="P29" s="140">
        <v>10057000</v>
      </c>
      <c r="Q29" s="141">
        <v>34203085</v>
      </c>
      <c r="R29" s="142">
        <v>1.8663639999999999</v>
      </c>
      <c r="S29" s="142">
        <v>-2.2132000000000001</v>
      </c>
      <c r="T29" s="142">
        <v>-1.01762</v>
      </c>
      <c r="U29" s="142">
        <v>-1.42764</v>
      </c>
      <c r="V29" s="142">
        <v>-2.1804999999999999</v>
      </c>
      <c r="W29" s="142">
        <v>-3.705E-2</v>
      </c>
      <c r="X29" s="142">
        <v>-7.8700000000000003E-3</v>
      </c>
      <c r="Y29" s="142">
        <v>0.77727900000000005</v>
      </c>
      <c r="Z29" s="143">
        <v>1.83</v>
      </c>
      <c r="AA29" s="144">
        <v>3.8345289533407509</v>
      </c>
    </row>
    <row r="30" spans="1:27" x14ac:dyDescent="0.25">
      <c r="A30" s="273"/>
      <c r="B30" s="140">
        <v>10058000</v>
      </c>
      <c r="C30" s="141">
        <v>34203085</v>
      </c>
      <c r="D30" s="142">
        <v>-1.144778847694397</v>
      </c>
      <c r="E30" s="142">
        <v>0.36059799790382385</v>
      </c>
      <c r="F30" s="142">
        <v>2.6197999715805054E-2</v>
      </c>
      <c r="G30" s="142">
        <v>-1.4054102897644043</v>
      </c>
      <c r="H30" s="142">
        <v>-3.3992102146148682</v>
      </c>
      <c r="I30" s="142">
        <v>7.5123518705368042E-2</v>
      </c>
      <c r="J30" s="142">
        <v>-1.0169835295528173E-3</v>
      </c>
      <c r="K30" s="142">
        <v>0.25980028510093689</v>
      </c>
      <c r="L30" s="143">
        <v>1.83</v>
      </c>
      <c r="M30" s="150">
        <v>5.1973757328368739</v>
      </c>
      <c r="O30" s="268"/>
      <c r="P30" s="140">
        <v>10058000</v>
      </c>
      <c r="Q30" s="141">
        <v>34203085</v>
      </c>
      <c r="R30" s="142">
        <v>-1.27519</v>
      </c>
      <c r="S30" s="142">
        <v>0.36221999999999999</v>
      </c>
      <c r="T30" s="142">
        <v>6.0319999999999999E-2</v>
      </c>
      <c r="U30" s="142">
        <v>-1.4073800000000001</v>
      </c>
      <c r="V30" s="142">
        <v>-3.3971300000000002</v>
      </c>
      <c r="W30" s="142">
        <v>8.2164000000000001E-2</v>
      </c>
      <c r="X30" s="142">
        <v>-1.0499999999999999E-3</v>
      </c>
      <c r="Y30" s="142">
        <v>0.26300099999999998</v>
      </c>
      <c r="Z30" s="143">
        <v>1.83</v>
      </c>
      <c r="AA30" s="144">
        <v>6.5254542001069629</v>
      </c>
    </row>
    <row r="31" spans="1:27" x14ac:dyDescent="0.25">
      <c r="A31" s="273"/>
      <c r="B31" s="140">
        <v>16051000</v>
      </c>
      <c r="C31" s="141">
        <v>34203085</v>
      </c>
      <c r="D31" s="142">
        <v>-8.1077852249145508</v>
      </c>
      <c r="E31" s="142">
        <v>0.454612135887146</v>
      </c>
      <c r="F31" s="142">
        <v>0.26722389459609985</v>
      </c>
      <c r="G31" s="142">
        <v>-0.71971815824508667</v>
      </c>
      <c r="H31" s="142">
        <v>-2.1562557220458984</v>
      </c>
      <c r="I31" s="142">
        <v>1.2724025174975395E-2</v>
      </c>
      <c r="J31" s="142">
        <v>1.2741527752950788E-3</v>
      </c>
      <c r="K31" s="142">
        <v>-3.8042537868022919E-2</v>
      </c>
      <c r="L31" s="143">
        <v>1.83</v>
      </c>
      <c r="M31" s="150">
        <v>3.3988883504746434</v>
      </c>
      <c r="O31" s="268"/>
      <c r="P31" s="140">
        <v>16051000</v>
      </c>
      <c r="Q31" s="141">
        <v>34203085</v>
      </c>
      <c r="R31" s="142">
        <v>-8.2277900000000006</v>
      </c>
      <c r="S31" s="142">
        <v>0.45609100000000002</v>
      </c>
      <c r="T31" s="142">
        <v>0.29858699999999999</v>
      </c>
      <c r="U31" s="142">
        <v>-0.72148000000000001</v>
      </c>
      <c r="V31" s="142">
        <v>-2.1541800000000002</v>
      </c>
      <c r="W31" s="142">
        <v>1.9189000000000001E-2</v>
      </c>
      <c r="X31" s="142">
        <v>1.242E-3</v>
      </c>
      <c r="Y31" s="142">
        <v>-3.5099999999999999E-2</v>
      </c>
      <c r="Z31" s="143">
        <v>1.83</v>
      </c>
      <c r="AA31" s="144">
        <v>3.3966273878878019</v>
      </c>
    </row>
    <row r="32" spans="1:27" ht="15.75" thickBot="1" x14ac:dyDescent="0.3">
      <c r="A32" s="274"/>
      <c r="B32" s="151">
        <v>11051000</v>
      </c>
      <c r="C32" s="152">
        <v>34203085</v>
      </c>
      <c r="D32" s="153">
        <v>-8.6573972702026367</v>
      </c>
      <c r="E32" s="153">
        <v>0.44924163818359375</v>
      </c>
      <c r="F32" s="153">
        <v>-4.2482770979404449E-2</v>
      </c>
      <c r="G32" s="153">
        <v>-0.72510439157485962</v>
      </c>
      <c r="H32" s="153">
        <v>-2.1795225143432617</v>
      </c>
      <c r="I32" s="153">
        <v>-2.1938008721917868E-3</v>
      </c>
      <c r="J32" s="153">
        <v>9.4606057973578572E-4</v>
      </c>
      <c r="K32" s="153">
        <v>-4.0997028350830078E-2</v>
      </c>
      <c r="L32" s="154">
        <v>1.83</v>
      </c>
      <c r="M32" s="155">
        <v>3.4292165890361441</v>
      </c>
      <c r="O32" s="269"/>
      <c r="P32" s="140">
        <v>11051000</v>
      </c>
      <c r="Q32" s="141">
        <v>34203085</v>
      </c>
      <c r="R32" s="142">
        <v>-8.7774000000000001</v>
      </c>
      <c r="S32" s="142">
        <v>0.45072000000000001</v>
      </c>
      <c r="T32" s="142">
        <v>-1.112E-2</v>
      </c>
      <c r="U32" s="142">
        <v>-0.72687000000000002</v>
      </c>
      <c r="V32" s="142">
        <v>-2.1774499999999999</v>
      </c>
      <c r="W32" s="142">
        <v>4.2709999999999996E-3</v>
      </c>
      <c r="X32" s="142">
        <v>9.1399999999999999E-4</v>
      </c>
      <c r="Y32" s="142">
        <v>-3.805E-2</v>
      </c>
      <c r="Z32" s="143">
        <v>1.83</v>
      </c>
      <c r="AA32" s="144">
        <v>4.2912854579546194</v>
      </c>
    </row>
    <row r="33" spans="1:27" x14ac:dyDescent="0.25">
      <c r="O33" s="267" t="s">
        <v>420</v>
      </c>
      <c r="P33" s="140">
        <v>10050000</v>
      </c>
      <c r="Q33" s="141">
        <v>34203085</v>
      </c>
      <c r="R33" s="142">
        <v>-18.8276</v>
      </c>
      <c r="S33" s="142">
        <v>5.9299359999999997</v>
      </c>
      <c r="T33" s="142">
        <v>-0.73263999999999996</v>
      </c>
      <c r="U33" s="142">
        <v>-12.197800000000001</v>
      </c>
      <c r="V33" s="142">
        <v>-37.115600000000001</v>
      </c>
      <c r="W33" s="142">
        <v>0.26803399999999999</v>
      </c>
      <c r="X33" s="142">
        <v>9.4590000000000004E-3</v>
      </c>
      <c r="Y33" s="142">
        <v>-0.83452000000000004</v>
      </c>
      <c r="Z33" s="143">
        <v>1.83</v>
      </c>
      <c r="AA33" s="144">
        <v>57.630550756356257</v>
      </c>
    </row>
    <row r="34" spans="1:27" x14ac:dyDescent="0.25">
      <c r="O34" s="268"/>
      <c r="P34" s="140">
        <v>10051000</v>
      </c>
      <c r="Q34" s="141">
        <v>34203085</v>
      </c>
      <c r="R34" s="142">
        <v>-6.5227599999999999</v>
      </c>
      <c r="S34" s="142">
        <v>4.554748</v>
      </c>
      <c r="T34" s="142">
        <v>-0.39899000000000001</v>
      </c>
      <c r="U34" s="142">
        <v>-11.3492</v>
      </c>
      <c r="V34" s="142">
        <v>-35.275300000000001</v>
      </c>
      <c r="W34" s="142">
        <v>0.23955399999999999</v>
      </c>
      <c r="X34" s="142">
        <v>1.0276E-2</v>
      </c>
      <c r="Y34" s="142">
        <v>-0.99275999999999998</v>
      </c>
      <c r="Z34" s="143">
        <v>1.83</v>
      </c>
      <c r="AA34" s="144">
        <v>54.281531870042862</v>
      </c>
    </row>
    <row r="35" spans="1:27" x14ac:dyDescent="0.25">
      <c r="O35" s="268"/>
      <c r="P35" s="140">
        <v>10052000</v>
      </c>
      <c r="Q35" s="141">
        <v>34203085</v>
      </c>
      <c r="R35" s="142">
        <v>-27.066199999999998</v>
      </c>
      <c r="S35" s="142">
        <v>3.2867440000000001</v>
      </c>
      <c r="T35" s="142">
        <v>-1.2403999999999999</v>
      </c>
      <c r="U35" s="142">
        <v>-12.1036</v>
      </c>
      <c r="V35" s="142">
        <v>-37.142899999999997</v>
      </c>
      <c r="W35" s="142">
        <v>0.306311</v>
      </c>
      <c r="X35" s="142">
        <v>7.6550000000000003E-3</v>
      </c>
      <c r="Y35" s="142">
        <v>-0.46342</v>
      </c>
      <c r="Z35" s="143">
        <v>1.83</v>
      </c>
      <c r="AA35" s="144">
        <v>56.486796154042203</v>
      </c>
    </row>
    <row r="36" spans="1:27" x14ac:dyDescent="0.25">
      <c r="A36" s="264"/>
      <c r="B36" s="266" t="s">
        <v>378</v>
      </c>
      <c r="C36" s="135" t="s">
        <v>389</v>
      </c>
      <c r="O36" s="268"/>
      <c r="P36" s="140">
        <v>10053000</v>
      </c>
      <c r="Q36" s="141">
        <v>34203085</v>
      </c>
      <c r="R36" s="142">
        <v>-12.025499999999999</v>
      </c>
      <c r="S36" s="142">
        <v>2.0520619999999998</v>
      </c>
      <c r="T36" s="142">
        <v>-0.45617000000000002</v>
      </c>
      <c r="U36" s="142">
        <v>-11.2224</v>
      </c>
      <c r="V36" s="142">
        <v>-33.733600000000003</v>
      </c>
      <c r="W36" s="142">
        <v>0.25930900000000001</v>
      </c>
      <c r="X36" s="142">
        <v>4.5789999999999997E-3</v>
      </c>
      <c r="Y36" s="142">
        <v>-0.10908</v>
      </c>
      <c r="Z36" s="143">
        <v>1.83</v>
      </c>
      <c r="AA36" s="144">
        <v>50.871103482777464</v>
      </c>
    </row>
    <row r="37" spans="1:27" x14ac:dyDescent="0.25">
      <c r="A37" s="265"/>
      <c r="B37" s="266"/>
      <c r="C37" s="138" t="s">
        <v>393</v>
      </c>
      <c r="O37" s="268"/>
      <c r="P37" s="140">
        <v>10054000</v>
      </c>
      <c r="Q37" s="141">
        <v>34203085</v>
      </c>
      <c r="R37" s="142">
        <v>-6.6522399999999999</v>
      </c>
      <c r="S37" s="142">
        <v>1.3471329999999999</v>
      </c>
      <c r="T37" s="142">
        <v>0.148067</v>
      </c>
      <c r="U37" s="142">
        <v>-7.4978499999999997</v>
      </c>
      <c r="V37" s="142">
        <v>-20.988800000000001</v>
      </c>
      <c r="W37" s="142">
        <v>0.31239299999999998</v>
      </c>
      <c r="X37" s="142">
        <v>3.54E-6</v>
      </c>
      <c r="Y37" s="142">
        <v>0.48160900000000001</v>
      </c>
      <c r="Z37" s="143">
        <v>1.83</v>
      </c>
      <c r="AA37" s="144">
        <v>31.684574605202307</v>
      </c>
    </row>
    <row r="38" spans="1:27" x14ac:dyDescent="0.25">
      <c r="A38" s="141">
        <v>0</v>
      </c>
      <c r="B38" s="141" t="s">
        <v>439</v>
      </c>
      <c r="C38" s="141">
        <v>0</v>
      </c>
      <c r="O38" s="268"/>
      <c r="P38" s="140">
        <v>10055000</v>
      </c>
      <c r="Q38" s="141">
        <v>34203085</v>
      </c>
      <c r="R38" s="142">
        <v>-11.7598</v>
      </c>
      <c r="S38" s="142">
        <v>1.809075</v>
      </c>
      <c r="T38" s="142">
        <v>-0.15594</v>
      </c>
      <c r="U38" s="142">
        <v>-8.8876000000000008</v>
      </c>
      <c r="V38" s="142">
        <v>-24.438099999999999</v>
      </c>
      <c r="W38" s="142">
        <v>0.40834900000000002</v>
      </c>
      <c r="X38" s="142">
        <v>4.4499999999999997E-4</v>
      </c>
      <c r="Y38" s="142">
        <v>0.54773099999999997</v>
      </c>
      <c r="Z38" s="143">
        <v>1.83</v>
      </c>
      <c r="AA38" s="144">
        <v>37.00812151505373</v>
      </c>
    </row>
    <row r="39" spans="1:27" x14ac:dyDescent="0.25">
      <c r="A39" s="141">
        <v>1</v>
      </c>
      <c r="B39" s="156">
        <v>10050000</v>
      </c>
      <c r="C39" s="144">
        <v>-10.25854389552304</v>
      </c>
      <c r="O39" s="268"/>
      <c r="P39" s="140">
        <v>10056000</v>
      </c>
      <c r="Q39" s="141">
        <v>34203085</v>
      </c>
      <c r="R39" s="202">
        <v>0.59939799999999999</v>
      </c>
      <c r="S39" s="202">
        <v>-0.66249999999999998</v>
      </c>
      <c r="T39" s="202">
        <v>0.65386100000000003</v>
      </c>
      <c r="U39" s="202">
        <v>-0.89215</v>
      </c>
      <c r="V39" s="202">
        <v>-2.0441600000000002</v>
      </c>
      <c r="W39" s="202">
        <v>0.156802</v>
      </c>
      <c r="X39" s="202">
        <v>-2.3500000000000001E-3</v>
      </c>
      <c r="Y39" s="202">
        <v>0.24498400000000001</v>
      </c>
      <c r="Z39" s="203">
        <v>1.83</v>
      </c>
      <c r="AA39" s="204">
        <v>3.4792817854039759</v>
      </c>
    </row>
    <row r="40" spans="1:27" x14ac:dyDescent="0.25">
      <c r="A40" s="141">
        <v>2</v>
      </c>
      <c r="B40" s="156">
        <v>10051000</v>
      </c>
      <c r="C40" s="144">
        <v>-6.0489851385575077</v>
      </c>
      <c r="O40" s="268"/>
      <c r="P40" s="140">
        <v>10057000</v>
      </c>
      <c r="Q40" s="141">
        <v>34203085</v>
      </c>
      <c r="R40" s="142">
        <v>-9.4486799999999995</v>
      </c>
      <c r="S40" s="142">
        <v>0.29160000000000003</v>
      </c>
      <c r="T40" s="142">
        <v>-0.40658</v>
      </c>
      <c r="U40" s="142">
        <v>-3.09199</v>
      </c>
      <c r="V40" s="142">
        <v>-7.1130300000000002</v>
      </c>
      <c r="W40" s="142">
        <v>0.17066200000000001</v>
      </c>
      <c r="X40" s="142">
        <v>-3.8300000000000001E-3</v>
      </c>
      <c r="Y40" s="142">
        <v>0.728379</v>
      </c>
      <c r="Z40" s="143">
        <v>1.83</v>
      </c>
      <c r="AA40" s="144">
        <v>10.679424494453565</v>
      </c>
    </row>
    <row r="41" spans="1:27" x14ac:dyDescent="0.25">
      <c r="A41" s="141">
        <v>3</v>
      </c>
      <c r="B41" s="156">
        <v>10052000</v>
      </c>
      <c r="C41" s="144">
        <v>5.9260196095680531</v>
      </c>
      <c r="O41" s="268"/>
      <c r="P41" s="140">
        <v>10058000</v>
      </c>
      <c r="Q41" s="141">
        <v>34203085</v>
      </c>
      <c r="R41" s="142">
        <v>-2.9123600000000001</v>
      </c>
      <c r="S41" s="142">
        <v>1.0695479999999999</v>
      </c>
      <c r="T41" s="142">
        <v>-0.34075</v>
      </c>
      <c r="U41" s="142">
        <v>-2.63327</v>
      </c>
      <c r="V41" s="142">
        <v>-7.0945099999999996</v>
      </c>
      <c r="W41" s="142">
        <v>8.0042000000000002E-2</v>
      </c>
      <c r="X41" s="142">
        <v>-4.3000000000000002E-5</v>
      </c>
      <c r="Y41" s="142">
        <v>0.2389</v>
      </c>
      <c r="Z41" s="143">
        <v>1.83</v>
      </c>
      <c r="AA41" s="144">
        <v>10.993713331183342</v>
      </c>
    </row>
    <row r="42" spans="1:27" x14ac:dyDescent="0.25">
      <c r="A42" s="141">
        <v>4</v>
      </c>
      <c r="B42" s="156">
        <v>10053000</v>
      </c>
      <c r="C42" s="144">
        <v>5.9052225444620161</v>
      </c>
      <c r="O42" s="268"/>
      <c r="P42" s="140">
        <v>16051000</v>
      </c>
      <c r="Q42" s="141">
        <v>34203085</v>
      </c>
      <c r="R42" s="142">
        <v>-24.575199999999999</v>
      </c>
      <c r="S42" s="142">
        <v>2.5767319999999998</v>
      </c>
      <c r="T42" s="142">
        <v>-0.40645999999999999</v>
      </c>
      <c r="U42" s="142">
        <v>-9.2229299999999999</v>
      </c>
      <c r="V42" s="142">
        <v>-27.932700000000001</v>
      </c>
      <c r="W42" s="142">
        <v>0.14824999999999999</v>
      </c>
      <c r="X42" s="142">
        <v>6.4409999999999997E-3</v>
      </c>
      <c r="Y42" s="142">
        <v>-0.20193</v>
      </c>
      <c r="Z42" s="143">
        <v>1.83</v>
      </c>
      <c r="AA42" s="144">
        <v>42.516213430441198</v>
      </c>
    </row>
    <row r="43" spans="1:27" x14ac:dyDescent="0.25">
      <c r="A43" s="141">
        <v>5</v>
      </c>
      <c r="B43" s="156">
        <v>10054000</v>
      </c>
      <c r="C43" s="144">
        <v>5.5322483308851389</v>
      </c>
      <c r="O43" s="269"/>
      <c r="P43" s="140">
        <v>11051000</v>
      </c>
      <c r="Q43" s="141">
        <v>34203085</v>
      </c>
      <c r="R43" s="142">
        <v>-25.125</v>
      </c>
      <c r="S43" s="142">
        <v>2.5713650000000001</v>
      </c>
      <c r="T43" s="142">
        <v>-0.71623999999999999</v>
      </c>
      <c r="U43" s="142">
        <v>-9.2283299999999997</v>
      </c>
      <c r="V43" s="142">
        <v>-27.956</v>
      </c>
      <c r="W43" s="142">
        <v>0.13333100000000001</v>
      </c>
      <c r="X43" s="142">
        <v>6.1130000000000004E-3</v>
      </c>
      <c r="Y43" s="142">
        <v>-0.20488999999999999</v>
      </c>
      <c r="Z43" s="143">
        <v>1.83</v>
      </c>
      <c r="AA43" s="144">
        <v>42.550957514928733</v>
      </c>
    </row>
    <row r="44" spans="1:27" x14ac:dyDescent="0.25">
      <c r="A44" s="141">
        <v>6</v>
      </c>
      <c r="B44" s="156">
        <v>10055000</v>
      </c>
      <c r="C44" s="144">
        <v>5.1367552124147471</v>
      </c>
      <c r="O44" s="267" t="s">
        <v>421</v>
      </c>
      <c r="P44" s="140">
        <v>10050000</v>
      </c>
      <c r="Q44" s="141">
        <v>34203085</v>
      </c>
      <c r="R44" s="142">
        <v>-22.769100000000002</v>
      </c>
      <c r="S44" s="142">
        <v>6.736618</v>
      </c>
      <c r="T44" s="142">
        <v>-0.75905999999999996</v>
      </c>
      <c r="U44" s="142">
        <v>-14.452299999999999</v>
      </c>
      <c r="V44" s="142">
        <v>-43.7498</v>
      </c>
      <c r="W44" s="142">
        <v>0.30994699999999997</v>
      </c>
      <c r="X44" s="142">
        <v>1.0954999999999999E-2</v>
      </c>
      <c r="Y44" s="142">
        <v>-0.90314000000000005</v>
      </c>
      <c r="Z44" s="143">
        <v>1.83</v>
      </c>
      <c r="AA44" s="144">
        <v>67.815686899158621</v>
      </c>
    </row>
    <row r="45" spans="1:27" x14ac:dyDescent="0.25">
      <c r="A45" s="141">
        <v>7</v>
      </c>
      <c r="B45" s="156">
        <v>10056000</v>
      </c>
      <c r="C45" s="144">
        <v>2.8520208792466768</v>
      </c>
      <c r="O45" s="268"/>
      <c r="P45" s="140">
        <v>10051000</v>
      </c>
      <c r="Q45" s="141">
        <v>34203085</v>
      </c>
      <c r="R45" s="142">
        <v>-10.4643</v>
      </c>
      <c r="S45" s="142">
        <v>5.3614300000000004</v>
      </c>
      <c r="T45" s="142">
        <v>-0.4254</v>
      </c>
      <c r="U45" s="142">
        <v>-13.6037</v>
      </c>
      <c r="V45" s="142">
        <v>-41.909500000000001</v>
      </c>
      <c r="W45" s="142">
        <v>0.28146700000000002</v>
      </c>
      <c r="X45" s="142">
        <v>1.1773E-2</v>
      </c>
      <c r="Y45" s="142">
        <v>-1.06138</v>
      </c>
      <c r="Z45" s="143">
        <v>1.83</v>
      </c>
      <c r="AA45" s="144">
        <v>64.466828635143401</v>
      </c>
    </row>
    <row r="46" spans="1:27" x14ac:dyDescent="0.25">
      <c r="A46" s="141">
        <v>8</v>
      </c>
      <c r="B46" s="156">
        <v>10057000</v>
      </c>
      <c r="C46" s="144">
        <v>3.3212410014878428</v>
      </c>
      <c r="O46" s="268"/>
      <c r="P46" s="140">
        <v>10052000</v>
      </c>
      <c r="Q46" s="141">
        <v>34203085</v>
      </c>
      <c r="R46" s="142">
        <v>-35.1753</v>
      </c>
      <c r="S46" s="142">
        <v>4.0095099999999997</v>
      </c>
      <c r="T46" s="142">
        <v>-1.2532799999999999</v>
      </c>
      <c r="U46" s="142">
        <v>-14.281599999999999</v>
      </c>
      <c r="V46" s="142">
        <v>-43.517299999999999</v>
      </c>
      <c r="W46" s="142">
        <v>0.34769299999999997</v>
      </c>
      <c r="X46" s="142">
        <v>8.8170000000000002E-3</v>
      </c>
      <c r="Y46" s="142">
        <v>-0.45151000000000002</v>
      </c>
      <c r="Z46" s="143">
        <v>1.83</v>
      </c>
      <c r="AA46" s="144">
        <v>66.248064798289704</v>
      </c>
    </row>
    <row r="47" spans="1:27" x14ac:dyDescent="0.25">
      <c r="A47" s="141">
        <v>9</v>
      </c>
      <c r="B47" s="156">
        <v>10058000</v>
      </c>
      <c r="C47" s="144">
        <v>5.1973757328368739</v>
      </c>
      <c r="O47" s="268"/>
      <c r="P47" s="140">
        <v>10053000</v>
      </c>
      <c r="Q47" s="141">
        <v>34203085</v>
      </c>
      <c r="R47" s="142">
        <v>-17.925699999999999</v>
      </c>
      <c r="S47" s="142">
        <v>2.6399859999999999</v>
      </c>
      <c r="T47" s="142">
        <v>-0.48730000000000001</v>
      </c>
      <c r="U47" s="142">
        <v>-13.209</v>
      </c>
      <c r="V47" s="142">
        <v>-39.453800000000001</v>
      </c>
      <c r="W47" s="142">
        <v>0.29212900000000003</v>
      </c>
      <c r="X47" s="142">
        <v>5.4200000000000003E-3</v>
      </c>
      <c r="Y47" s="142">
        <v>-7.0559999999999998E-2</v>
      </c>
      <c r="Z47" s="143">
        <v>1.83</v>
      </c>
      <c r="AA47" s="144">
        <v>59.604235170751039</v>
      </c>
    </row>
    <row r="48" spans="1:27" x14ac:dyDescent="0.25">
      <c r="A48" s="141">
        <v>11</v>
      </c>
      <c r="B48" s="156">
        <v>16051000</v>
      </c>
      <c r="C48" s="144">
        <v>3.3988883504746434</v>
      </c>
      <c r="O48" s="268"/>
      <c r="P48" s="140">
        <v>10054000</v>
      </c>
      <c r="Q48" s="141">
        <v>34203085</v>
      </c>
      <c r="R48" s="142">
        <v>-9.0688399999999998</v>
      </c>
      <c r="S48" s="142">
        <v>2.0343640000000001</v>
      </c>
      <c r="T48" s="142">
        <v>0.121823</v>
      </c>
      <c r="U48" s="142">
        <v>-8.8118400000000001</v>
      </c>
      <c r="V48" s="142">
        <v>-24.714500000000001</v>
      </c>
      <c r="W48" s="142">
        <v>0.34517700000000001</v>
      </c>
      <c r="X48" s="142">
        <v>8.8599999999999996E-4</v>
      </c>
      <c r="Y48" s="142">
        <v>0.50104700000000002</v>
      </c>
      <c r="Z48" s="143">
        <v>1.83</v>
      </c>
      <c r="AA48" s="144">
        <v>37.510652788698096</v>
      </c>
    </row>
    <row r="49" spans="1:27" x14ac:dyDescent="0.25">
      <c r="A49" s="141">
        <v>12</v>
      </c>
      <c r="B49" s="156">
        <v>11051000</v>
      </c>
      <c r="C49" s="144">
        <v>3.4292165890361441</v>
      </c>
      <c r="O49" s="268"/>
      <c r="P49" s="140">
        <v>10055000</v>
      </c>
      <c r="Q49" s="141">
        <v>34203085</v>
      </c>
      <c r="R49" s="142">
        <v>-13.4259</v>
      </c>
      <c r="S49" s="142">
        <v>2.6277569999999999</v>
      </c>
      <c r="T49" s="142">
        <v>-0.20285</v>
      </c>
      <c r="U49" s="142">
        <v>-10.398199999999999</v>
      </c>
      <c r="V49" s="142">
        <v>-28.752400000000002</v>
      </c>
      <c r="W49" s="142">
        <v>0.44099100000000002</v>
      </c>
      <c r="X49" s="142">
        <v>1.5740000000000001E-3</v>
      </c>
      <c r="Y49" s="142">
        <v>0.53109099999999998</v>
      </c>
      <c r="Z49" s="143">
        <v>1.83</v>
      </c>
      <c r="AA49" s="144">
        <v>43.764680910922387</v>
      </c>
    </row>
    <row r="50" spans="1:27" x14ac:dyDescent="0.25">
      <c r="A50" s="141">
        <v>13</v>
      </c>
      <c r="B50" s="141" t="s">
        <v>439</v>
      </c>
      <c r="C50" s="141">
        <v>0</v>
      </c>
      <c r="O50" s="268"/>
      <c r="P50" s="140">
        <v>10056000</v>
      </c>
      <c r="Q50" s="141">
        <v>34203085</v>
      </c>
      <c r="R50" s="202">
        <v>0.59939799999999999</v>
      </c>
      <c r="S50" s="202">
        <v>-0.66249999999999998</v>
      </c>
      <c r="T50" s="202">
        <v>0.65386100000000003</v>
      </c>
      <c r="U50" s="202">
        <v>-0.89215</v>
      </c>
      <c r="V50" s="202">
        <v>-2.0441600000000002</v>
      </c>
      <c r="W50" s="202">
        <v>0.156802</v>
      </c>
      <c r="X50" s="202">
        <v>-2.3500000000000001E-3</v>
      </c>
      <c r="Y50" s="202">
        <v>0.24498400000000001</v>
      </c>
      <c r="Z50" s="203">
        <v>1.83</v>
      </c>
      <c r="AA50" s="204">
        <v>3.4792817854039759</v>
      </c>
    </row>
    <row r="51" spans="1:27" x14ac:dyDescent="0.25">
      <c r="O51" s="268"/>
      <c r="P51" s="140">
        <v>10057000</v>
      </c>
      <c r="Q51" s="141">
        <v>34203085</v>
      </c>
      <c r="R51" s="142">
        <v>-10.105</v>
      </c>
      <c r="S51" s="142">
        <v>0.305645</v>
      </c>
      <c r="T51" s="142">
        <v>-0.38407000000000002</v>
      </c>
      <c r="U51" s="142">
        <v>-3.15022</v>
      </c>
      <c r="V51" s="142">
        <v>-7.24627</v>
      </c>
      <c r="W51" s="142">
        <v>0.17462800000000001</v>
      </c>
      <c r="X51" s="142">
        <v>-3.8800000000000002E-3</v>
      </c>
      <c r="Y51" s="142">
        <v>0.74075999999999997</v>
      </c>
      <c r="Z51" s="143">
        <v>1.83</v>
      </c>
      <c r="AA51" s="144">
        <v>10.881952854953365</v>
      </c>
    </row>
    <row r="52" spans="1:27" x14ac:dyDescent="0.25">
      <c r="O52" s="268"/>
      <c r="P52" s="140">
        <v>10058000</v>
      </c>
      <c r="Q52" s="141">
        <v>34203085</v>
      </c>
      <c r="R52" s="142">
        <v>-3.1501000000000001</v>
      </c>
      <c r="S52" s="142">
        <v>1.075855</v>
      </c>
      <c r="T52" s="142">
        <v>-0.32822000000000001</v>
      </c>
      <c r="U52" s="142">
        <v>-2.6598299999999999</v>
      </c>
      <c r="V52" s="142">
        <v>-7.15944</v>
      </c>
      <c r="W52" s="142">
        <v>8.1712999999999994E-2</v>
      </c>
      <c r="X52" s="142">
        <v>-7.7000000000000001E-5</v>
      </c>
      <c r="Y52" s="142">
        <v>0.243308</v>
      </c>
      <c r="Z52" s="143">
        <v>1.83</v>
      </c>
      <c r="AA52" s="144">
        <v>11.092304498665102</v>
      </c>
    </row>
    <row r="53" spans="1:27" x14ac:dyDescent="0.25">
      <c r="O53" s="268"/>
      <c r="P53" s="140">
        <v>16051000</v>
      </c>
      <c r="Q53" s="141">
        <v>34203085</v>
      </c>
      <c r="R53" s="142">
        <v>-31.558299999999999</v>
      </c>
      <c r="S53" s="142">
        <v>3.1475529999999998</v>
      </c>
      <c r="T53" s="142">
        <v>-0.36631000000000002</v>
      </c>
      <c r="U53" s="142">
        <v>-10.830500000000001</v>
      </c>
      <c r="V53" s="142">
        <v>-32.535400000000003</v>
      </c>
      <c r="W53" s="142">
        <v>0.18401600000000001</v>
      </c>
      <c r="X53" s="142">
        <v>7.2750000000000002E-3</v>
      </c>
      <c r="Y53" s="142">
        <v>-0.15731999999999999</v>
      </c>
      <c r="Z53" s="143">
        <v>1.83</v>
      </c>
      <c r="AA53" s="144">
        <v>49.587256808612068</v>
      </c>
    </row>
    <row r="54" spans="1:27" ht="39" x14ac:dyDescent="0.25">
      <c r="B54" s="157" t="s">
        <v>395</v>
      </c>
      <c r="C54" s="157" t="s">
        <v>396</v>
      </c>
      <c r="D54" s="157" t="s">
        <v>397</v>
      </c>
      <c r="E54" s="157" t="s">
        <v>398</v>
      </c>
      <c r="F54" s="157" t="s">
        <v>399</v>
      </c>
      <c r="G54" s="157" t="s">
        <v>400</v>
      </c>
      <c r="H54" s="157" t="s">
        <v>401</v>
      </c>
      <c r="I54" s="157" t="s">
        <v>402</v>
      </c>
      <c r="J54" s="157" t="s">
        <v>403</v>
      </c>
      <c r="O54" s="269"/>
      <c r="P54" s="140">
        <v>11051000</v>
      </c>
      <c r="Q54" s="141">
        <v>34203085</v>
      </c>
      <c r="R54" s="142">
        <v>-32.108199999999997</v>
      </c>
      <c r="S54" s="142">
        <v>3.1421860000000001</v>
      </c>
      <c r="T54" s="142">
        <v>-0.67610000000000003</v>
      </c>
      <c r="U54" s="142">
        <v>-10.835900000000001</v>
      </c>
      <c r="V54" s="142">
        <v>-32.558700000000002</v>
      </c>
      <c r="W54" s="142">
        <v>0.169097</v>
      </c>
      <c r="X54" s="142">
        <v>6.9470000000000001E-3</v>
      </c>
      <c r="Y54" s="142">
        <v>-0.16027</v>
      </c>
      <c r="Z54" s="143">
        <v>1.83</v>
      </c>
      <c r="AA54" s="144">
        <v>49.621735280988162</v>
      </c>
    </row>
    <row r="55" spans="1:27" ht="19.5" customHeight="1" x14ac:dyDescent="0.25">
      <c r="A55" s="267" t="s">
        <v>394</v>
      </c>
      <c r="B55" s="158" t="s">
        <v>404</v>
      </c>
      <c r="C55" s="159">
        <v>5.9260196685791016</v>
      </c>
      <c r="D55" s="159">
        <v>-10.258543968200684</v>
      </c>
      <c r="E55" s="159">
        <v>-2.166262149810791</v>
      </c>
      <c r="F55" s="159">
        <v>8.0922818183898926</v>
      </c>
      <c r="G55" s="159">
        <v>8.0273008027347377</v>
      </c>
      <c r="H55" s="159">
        <v>-47.712923161885335</v>
      </c>
      <c r="I55" s="160">
        <v>10000000000</v>
      </c>
      <c r="J55" s="161">
        <v>3.7499999999999997E-5</v>
      </c>
    </row>
    <row r="56" spans="1:27" ht="19.5" customHeight="1" x14ac:dyDescent="0.25">
      <c r="A56" s="268"/>
      <c r="B56" s="158" t="s">
        <v>405</v>
      </c>
      <c r="C56" s="159">
        <v>5.1973757743835449</v>
      </c>
      <c r="D56" s="159">
        <v>2.8520209789276123</v>
      </c>
      <c r="E56" s="159">
        <v>4.0246983766555786</v>
      </c>
      <c r="F56" s="159">
        <v>1.1726773977279663</v>
      </c>
      <c r="G56" s="159">
        <v>1.1905834197780996</v>
      </c>
      <c r="H56" s="159">
        <v>-54.549640544841971</v>
      </c>
      <c r="I56" s="160">
        <v>10000000000</v>
      </c>
      <c r="J56" s="161">
        <v>3.7499999999999997E-5</v>
      </c>
    </row>
    <row r="57" spans="1:27" ht="19.5" customHeight="1" x14ac:dyDescent="0.25">
      <c r="A57" s="268"/>
      <c r="B57" s="158" t="s">
        <v>406</v>
      </c>
      <c r="C57" s="159">
        <v>3.4292166233062744</v>
      </c>
      <c r="D57" s="159">
        <v>3.3988883495330811</v>
      </c>
      <c r="E57" s="159">
        <v>3.4140524864196777</v>
      </c>
      <c r="F57" s="159">
        <v>1.516413688659668E-2</v>
      </c>
      <c r="G57" s="159">
        <v>1.536009810418097E-2</v>
      </c>
      <c r="H57" s="159">
        <v>-55.724863866515889</v>
      </c>
      <c r="I57" s="160">
        <v>10000000000</v>
      </c>
      <c r="J57" s="161">
        <v>3.7499999999999997E-5</v>
      </c>
    </row>
    <row r="58" spans="1:27" ht="19.5" customHeight="1" x14ac:dyDescent="0.25">
      <c r="A58" s="268"/>
      <c r="B58" s="158" t="s">
        <v>407</v>
      </c>
      <c r="C58" s="159">
        <v>0</v>
      </c>
      <c r="D58" s="159" t="e">
        <v>#N/A</v>
      </c>
      <c r="E58" s="159">
        <v>0</v>
      </c>
      <c r="F58" s="159">
        <v>0</v>
      </c>
      <c r="G58" s="159">
        <v>0</v>
      </c>
      <c r="H58" s="159">
        <v>-55.740223964620071</v>
      </c>
      <c r="I58" s="160">
        <v>10000000000</v>
      </c>
      <c r="J58" s="161">
        <v>3.7499999999999997E-5</v>
      </c>
      <c r="O58" s="264"/>
      <c r="P58" s="266" t="s">
        <v>378</v>
      </c>
      <c r="Q58" s="135" t="s">
        <v>389</v>
      </c>
    </row>
    <row r="59" spans="1:27" ht="19.5" customHeight="1" x14ac:dyDescent="0.25">
      <c r="A59" s="269"/>
      <c r="B59" s="158" t="s">
        <v>408</v>
      </c>
      <c r="C59" s="159">
        <v>0</v>
      </c>
      <c r="D59" s="159" t="e">
        <v>#N/A</v>
      </c>
      <c r="E59" s="159">
        <v>0</v>
      </c>
      <c r="F59" s="159">
        <v>0</v>
      </c>
      <c r="G59" s="159">
        <v>0</v>
      </c>
      <c r="H59" s="159">
        <v>-55.740223964620071</v>
      </c>
      <c r="I59" s="160">
        <v>10000000000</v>
      </c>
      <c r="J59" s="161">
        <v>3.7499999999999997E-5</v>
      </c>
      <c r="O59" s="265"/>
      <c r="P59" s="266"/>
      <c r="Q59" s="138" t="s">
        <v>393</v>
      </c>
    </row>
    <row r="60" spans="1:27" x14ac:dyDescent="0.25">
      <c r="O60" s="141">
        <v>0</v>
      </c>
      <c r="P60" s="141" t="s">
        <v>439</v>
      </c>
      <c r="Q60" s="141">
        <v>0</v>
      </c>
    </row>
    <row r="61" spans="1:27" x14ac:dyDescent="0.25">
      <c r="O61" s="141">
        <v>1</v>
      </c>
      <c r="P61" s="156">
        <v>10050000</v>
      </c>
      <c r="Q61" s="144">
        <v>-11.277684943509525</v>
      </c>
    </row>
    <row r="62" spans="1:27" x14ac:dyDescent="0.25">
      <c r="O62" s="141">
        <v>2</v>
      </c>
      <c r="P62" s="156">
        <v>10051000</v>
      </c>
      <c r="Q62" s="144">
        <v>-6.6944639293068944</v>
      </c>
    </row>
    <row r="63" spans="1:27" x14ac:dyDescent="0.25">
      <c r="C63" s="162" t="s">
        <v>409</v>
      </c>
      <c r="D63" s="163" t="s">
        <v>410</v>
      </c>
      <c r="E63" s="164"/>
      <c r="F63" s="165" t="s">
        <v>411</v>
      </c>
      <c r="G63" s="166"/>
      <c r="H63" s="166"/>
      <c r="I63" s="166"/>
      <c r="J63" s="166"/>
      <c r="K63" s="167"/>
      <c r="O63" s="141">
        <v>3</v>
      </c>
      <c r="P63" s="156">
        <v>10052000</v>
      </c>
      <c r="Q63" s="144">
        <v>7.4338984251460376</v>
      </c>
    </row>
    <row r="64" spans="1:27" x14ac:dyDescent="0.25">
      <c r="C64" s="168" t="s">
        <v>412</v>
      </c>
      <c r="D64" s="169" t="s">
        <v>413</v>
      </c>
      <c r="E64" s="170"/>
      <c r="F64" s="169" t="s">
        <v>374</v>
      </c>
      <c r="G64" s="171"/>
      <c r="H64" s="165" t="s">
        <v>375</v>
      </c>
      <c r="I64" s="167"/>
      <c r="J64" s="171" t="s">
        <v>414</v>
      </c>
      <c r="K64" s="170"/>
      <c r="O64" s="141">
        <v>4</v>
      </c>
      <c r="P64" s="156">
        <v>10053000</v>
      </c>
      <c r="Q64" s="144">
        <v>7.4608121566864716</v>
      </c>
    </row>
    <row r="65" spans="1:17" x14ac:dyDescent="0.25">
      <c r="A65" s="172" t="s">
        <v>415</v>
      </c>
      <c r="B65" s="69"/>
      <c r="C65" s="173">
        <v>21.1</v>
      </c>
      <c r="D65" s="174">
        <v>59.04</v>
      </c>
      <c r="E65" s="175"/>
      <c r="F65" s="176" t="s">
        <v>318</v>
      </c>
      <c r="G65" s="177"/>
      <c r="H65" s="176" t="s">
        <v>318</v>
      </c>
      <c r="I65" s="164"/>
      <c r="J65" s="176" t="s">
        <v>318</v>
      </c>
      <c r="K65" s="175"/>
      <c r="O65" s="141">
        <v>5</v>
      </c>
      <c r="P65" s="156">
        <v>10054000</v>
      </c>
      <c r="Q65" s="144">
        <v>6.3370879753770613</v>
      </c>
    </row>
    <row r="66" spans="1:17" x14ac:dyDescent="0.25">
      <c r="A66" s="178" t="s">
        <v>416</v>
      </c>
      <c r="B66" s="179"/>
      <c r="C66" s="180">
        <v>191.32950675000001</v>
      </c>
      <c r="D66" s="181">
        <v>0.91040949641416324</v>
      </c>
      <c r="E66" s="182">
        <v>174.18819988943773</v>
      </c>
      <c r="F66" s="57" t="s">
        <v>318</v>
      </c>
      <c r="G66" s="183" t="s">
        <v>318</v>
      </c>
      <c r="H66" s="57" t="s">
        <v>318</v>
      </c>
      <c r="I66" s="184" t="s">
        <v>318</v>
      </c>
      <c r="J66" s="183" t="s">
        <v>318</v>
      </c>
      <c r="K66" s="184" t="s">
        <v>318</v>
      </c>
      <c r="O66" s="141">
        <v>6</v>
      </c>
      <c r="P66" s="156">
        <v>10055000</v>
      </c>
      <c r="Q66" s="144">
        <v>5.5320360991189013</v>
      </c>
    </row>
    <row r="67" spans="1:17" x14ac:dyDescent="0.25">
      <c r="A67" s="185" t="s">
        <v>417</v>
      </c>
      <c r="B67" s="186"/>
      <c r="C67" s="187" t="s">
        <v>318</v>
      </c>
      <c r="D67" s="188" t="s">
        <v>318</v>
      </c>
      <c r="E67" s="189">
        <v>55.740223964620071</v>
      </c>
      <c r="F67" s="188" t="s">
        <v>318</v>
      </c>
      <c r="G67" s="190" t="s">
        <v>318</v>
      </c>
      <c r="H67" s="188" t="s">
        <v>318</v>
      </c>
      <c r="I67" s="191" t="s">
        <v>318</v>
      </c>
      <c r="J67" s="190" t="s">
        <v>318</v>
      </c>
      <c r="K67" s="191" t="s">
        <v>318</v>
      </c>
      <c r="O67" s="141">
        <v>7</v>
      </c>
      <c r="P67" s="156">
        <v>10056000</v>
      </c>
      <c r="Q67" s="144">
        <v>3.4792817854039759</v>
      </c>
    </row>
    <row r="68" spans="1:17" x14ac:dyDescent="0.25">
      <c r="A68" s="185" t="s">
        <v>418</v>
      </c>
      <c r="B68" s="186"/>
      <c r="C68" s="192">
        <v>284.40872624999997</v>
      </c>
      <c r="D68" s="193">
        <v>0.94091661278492311</v>
      </c>
      <c r="E68" s="189">
        <v>267.60489534962443</v>
      </c>
      <c r="F68" s="188" t="s">
        <v>318</v>
      </c>
      <c r="G68" s="190" t="s">
        <v>318</v>
      </c>
      <c r="H68" s="188" t="s">
        <v>318</v>
      </c>
      <c r="I68" s="191" t="s">
        <v>318</v>
      </c>
      <c r="J68" s="190" t="s">
        <v>318</v>
      </c>
      <c r="K68" s="191" t="s">
        <v>318</v>
      </c>
      <c r="O68" s="141">
        <v>8</v>
      </c>
      <c r="P68" s="156">
        <v>10057000</v>
      </c>
      <c r="Q68" s="144">
        <v>3.8345289533407509</v>
      </c>
    </row>
    <row r="69" spans="1:17" x14ac:dyDescent="0.25">
      <c r="A69" s="194" t="s">
        <v>419</v>
      </c>
      <c r="B69" s="195"/>
      <c r="C69" s="196">
        <v>54296.211374999999</v>
      </c>
      <c r="D69" s="197">
        <v>0.9709416666666667</v>
      </c>
      <c r="E69" s="198">
        <v>52718.453966128123</v>
      </c>
      <c r="F69" s="62" t="s">
        <v>318</v>
      </c>
      <c r="G69" s="199" t="s">
        <v>318</v>
      </c>
      <c r="H69" s="62" t="s">
        <v>318</v>
      </c>
      <c r="I69" s="200" t="s">
        <v>318</v>
      </c>
      <c r="J69" s="199" t="s">
        <v>318</v>
      </c>
      <c r="K69" s="200" t="s">
        <v>318</v>
      </c>
      <c r="O69" s="141">
        <v>9</v>
      </c>
      <c r="P69" s="156">
        <v>10058000</v>
      </c>
      <c r="Q69" s="144">
        <v>6.5254542001069629</v>
      </c>
    </row>
    <row r="70" spans="1:17" x14ac:dyDescent="0.25">
      <c r="O70" s="141">
        <v>10</v>
      </c>
      <c r="P70" s="156">
        <v>16051000</v>
      </c>
      <c r="Q70" s="144">
        <v>3.3966273878878019</v>
      </c>
    </row>
    <row r="71" spans="1:17" x14ac:dyDescent="0.25">
      <c r="O71" s="141">
        <v>11</v>
      </c>
      <c r="P71" s="156">
        <v>11051000</v>
      </c>
      <c r="Q71" s="144">
        <v>4.2912854579546194</v>
      </c>
    </row>
    <row r="72" spans="1:17" x14ac:dyDescent="0.25">
      <c r="O72" s="141">
        <v>12</v>
      </c>
      <c r="P72" s="141" t="s">
        <v>439</v>
      </c>
      <c r="Q72" s="141">
        <v>0</v>
      </c>
    </row>
    <row r="73" spans="1:17" x14ac:dyDescent="0.25">
      <c r="O73" s="264"/>
      <c r="P73" s="266" t="s">
        <v>378</v>
      </c>
      <c r="Q73" s="135" t="s">
        <v>389</v>
      </c>
    </row>
    <row r="74" spans="1:17" x14ac:dyDescent="0.25">
      <c r="O74" s="265"/>
      <c r="P74" s="266"/>
      <c r="Q74" s="138" t="s">
        <v>393</v>
      </c>
    </row>
    <row r="75" spans="1:17" x14ac:dyDescent="0.25">
      <c r="O75" s="141">
        <v>0</v>
      </c>
      <c r="P75" s="141" t="s">
        <v>439</v>
      </c>
      <c r="Q75" s="141">
        <v>0</v>
      </c>
    </row>
    <row r="76" spans="1:17" x14ac:dyDescent="0.25">
      <c r="O76" s="141">
        <v>1</v>
      </c>
      <c r="P76" s="156">
        <v>10050000</v>
      </c>
      <c r="Q76" s="144">
        <v>57.630550756356257</v>
      </c>
    </row>
    <row r="77" spans="1:17" x14ac:dyDescent="0.25">
      <c r="O77" s="141">
        <v>2</v>
      </c>
      <c r="P77" s="156">
        <v>10051000</v>
      </c>
      <c r="Q77" s="144">
        <v>54.281531870042862</v>
      </c>
    </row>
    <row r="78" spans="1:17" x14ac:dyDescent="0.25">
      <c r="O78" s="141">
        <v>3</v>
      </c>
      <c r="P78" s="156">
        <v>10052000</v>
      </c>
      <c r="Q78" s="144">
        <v>56.486796154042203</v>
      </c>
    </row>
    <row r="79" spans="1:17" x14ac:dyDescent="0.25">
      <c r="O79" s="141">
        <v>4</v>
      </c>
      <c r="P79" s="156">
        <v>10053000</v>
      </c>
      <c r="Q79" s="144">
        <v>50.871103482777464</v>
      </c>
    </row>
    <row r="80" spans="1:17" x14ac:dyDescent="0.25">
      <c r="O80" s="141">
        <v>5</v>
      </c>
      <c r="P80" s="156">
        <v>10054000</v>
      </c>
      <c r="Q80" s="144">
        <v>31.684574605202307</v>
      </c>
    </row>
    <row r="81" spans="15:17" x14ac:dyDescent="0.25">
      <c r="O81" s="141">
        <v>6</v>
      </c>
      <c r="P81" s="156">
        <v>10055000</v>
      </c>
      <c r="Q81" s="144">
        <v>37.00812151505373</v>
      </c>
    </row>
    <row r="82" spans="15:17" x14ac:dyDescent="0.25">
      <c r="O82" s="141">
        <v>7</v>
      </c>
      <c r="P82" s="156">
        <v>10056000</v>
      </c>
      <c r="Q82" s="144">
        <v>3.3045930865696773</v>
      </c>
    </row>
    <row r="83" spans="15:17" x14ac:dyDescent="0.25">
      <c r="O83" s="141">
        <v>8</v>
      </c>
      <c r="P83" s="156">
        <v>10057000</v>
      </c>
      <c r="Q83" s="144">
        <v>10.679424494453565</v>
      </c>
    </row>
    <row r="84" spans="15:17" x14ac:dyDescent="0.25">
      <c r="O84" s="141">
        <v>9</v>
      </c>
      <c r="P84" s="156">
        <v>10058000</v>
      </c>
      <c r="Q84" s="144">
        <v>10.993713331183342</v>
      </c>
    </row>
    <row r="85" spans="15:17" x14ac:dyDescent="0.25">
      <c r="O85" s="141">
        <v>10</v>
      </c>
      <c r="P85" s="156">
        <v>16051000</v>
      </c>
      <c r="Q85" s="144">
        <v>42.516213430441198</v>
      </c>
    </row>
    <row r="86" spans="15:17" x14ac:dyDescent="0.25">
      <c r="O86" s="141">
        <v>11</v>
      </c>
      <c r="P86" s="156">
        <v>11051000</v>
      </c>
      <c r="Q86" s="144">
        <v>42.550957514928733</v>
      </c>
    </row>
    <row r="87" spans="15:17" x14ac:dyDescent="0.25">
      <c r="O87" s="141">
        <v>12</v>
      </c>
      <c r="P87" s="141" t="s">
        <v>439</v>
      </c>
      <c r="Q87" s="141">
        <v>0</v>
      </c>
    </row>
    <row r="88" spans="15:17" x14ac:dyDescent="0.25">
      <c r="O88" s="264"/>
      <c r="P88" s="266" t="s">
        <v>378</v>
      </c>
      <c r="Q88" s="135" t="s">
        <v>389</v>
      </c>
    </row>
    <row r="89" spans="15:17" x14ac:dyDescent="0.25">
      <c r="O89" s="265"/>
      <c r="P89" s="266"/>
      <c r="Q89" s="138" t="s">
        <v>393</v>
      </c>
    </row>
    <row r="90" spans="15:17" x14ac:dyDescent="0.25">
      <c r="O90" s="141">
        <v>0</v>
      </c>
      <c r="P90" s="141" t="s">
        <v>439</v>
      </c>
      <c r="Q90" s="141">
        <v>0</v>
      </c>
    </row>
    <row r="91" spans="15:17" x14ac:dyDescent="0.25">
      <c r="O91" s="141">
        <v>1</v>
      </c>
      <c r="P91" s="156">
        <v>10050000</v>
      </c>
      <c r="Q91" s="144">
        <v>67.815686899158621</v>
      </c>
    </row>
    <row r="92" spans="15:17" x14ac:dyDescent="0.25">
      <c r="O92" s="141">
        <v>2</v>
      </c>
      <c r="P92" s="156">
        <v>10051000</v>
      </c>
      <c r="Q92" s="144">
        <v>64.466828635143401</v>
      </c>
    </row>
    <row r="93" spans="15:17" x14ac:dyDescent="0.25">
      <c r="O93" s="141">
        <v>3</v>
      </c>
      <c r="P93" s="156">
        <v>10052000</v>
      </c>
      <c r="Q93" s="144">
        <v>66.248064798289704</v>
      </c>
    </row>
    <row r="94" spans="15:17" x14ac:dyDescent="0.25">
      <c r="O94" s="141">
        <v>4</v>
      </c>
      <c r="P94" s="156">
        <v>10053000</v>
      </c>
      <c r="Q94" s="144">
        <v>59.604235170751039</v>
      </c>
    </row>
    <row r="95" spans="15:17" x14ac:dyDescent="0.25">
      <c r="O95" s="141">
        <v>5</v>
      </c>
      <c r="P95" s="156">
        <v>10054000</v>
      </c>
      <c r="Q95" s="144">
        <v>37.510652788698096</v>
      </c>
    </row>
    <row r="96" spans="15:17" x14ac:dyDescent="0.25">
      <c r="O96" s="141">
        <v>6</v>
      </c>
      <c r="P96" s="156">
        <v>10055000</v>
      </c>
      <c r="Q96" s="144">
        <v>43.764680910922387</v>
      </c>
    </row>
    <row r="97" spans="15:24" x14ac:dyDescent="0.25">
      <c r="O97" s="141">
        <v>7</v>
      </c>
      <c r="P97" s="156">
        <v>10056000</v>
      </c>
      <c r="Q97" s="144">
        <v>3.3045930865696773</v>
      </c>
    </row>
    <row r="98" spans="15:24" x14ac:dyDescent="0.25">
      <c r="O98" s="141">
        <v>8</v>
      </c>
      <c r="P98" s="156">
        <v>10057000</v>
      </c>
      <c r="Q98" s="144">
        <v>10.881952854953365</v>
      </c>
    </row>
    <row r="99" spans="15:24" x14ac:dyDescent="0.25">
      <c r="O99" s="141">
        <v>9</v>
      </c>
      <c r="P99" s="156">
        <v>10058000</v>
      </c>
      <c r="Q99" s="144">
        <v>11.092304498665102</v>
      </c>
    </row>
    <row r="100" spans="15:24" x14ac:dyDescent="0.25">
      <c r="O100" s="141">
        <v>10</v>
      </c>
      <c r="P100" s="156">
        <v>16051000</v>
      </c>
      <c r="Q100" s="144">
        <v>49.587256808612068</v>
      </c>
    </row>
    <row r="101" spans="15:24" x14ac:dyDescent="0.25">
      <c r="O101" s="141">
        <v>11</v>
      </c>
      <c r="P101" s="156">
        <v>11051000</v>
      </c>
      <c r="Q101" s="144">
        <v>49.621735280988162</v>
      </c>
    </row>
    <row r="102" spans="15:24" x14ac:dyDescent="0.25">
      <c r="O102" s="141">
        <v>12</v>
      </c>
      <c r="P102" s="141" t="s">
        <v>439</v>
      </c>
      <c r="Q102" s="141">
        <v>0</v>
      </c>
    </row>
    <row r="106" spans="15:24" ht="25.5" x14ac:dyDescent="0.25">
      <c r="P106" s="205" t="s">
        <v>395</v>
      </c>
      <c r="Q106" s="205" t="s">
        <v>396</v>
      </c>
      <c r="R106" s="205" t="s">
        <v>397</v>
      </c>
      <c r="S106" s="205" t="s">
        <v>398</v>
      </c>
      <c r="T106" s="205" t="s">
        <v>399</v>
      </c>
      <c r="U106" s="205" t="s">
        <v>400</v>
      </c>
      <c r="V106" s="205" t="s">
        <v>401</v>
      </c>
      <c r="W106" s="205" t="s">
        <v>402</v>
      </c>
      <c r="X106" s="205" t="s">
        <v>403</v>
      </c>
    </row>
    <row r="107" spans="15:24" x14ac:dyDescent="0.25">
      <c r="O107" s="267" t="s">
        <v>374</v>
      </c>
      <c r="P107" s="158" t="s">
        <v>404</v>
      </c>
      <c r="Q107" s="159">
        <v>7.4608120918273926</v>
      </c>
      <c r="R107" s="159">
        <v>-11.277685165405273</v>
      </c>
      <c r="S107" s="159">
        <v>-1.9084365367889404</v>
      </c>
      <c r="T107" s="159">
        <v>9.369248628616333</v>
      </c>
      <c r="U107" s="159">
        <v>9.3206567520863057</v>
      </c>
      <c r="V107" s="159">
        <v>-66.842543796134095</v>
      </c>
      <c r="W107" s="160">
        <v>10000000000</v>
      </c>
      <c r="X107" s="218">
        <v>2.4375E-5</v>
      </c>
    </row>
    <row r="108" spans="15:24" x14ac:dyDescent="0.25">
      <c r="O108" s="268"/>
      <c r="P108" s="158" t="s">
        <v>405</v>
      </c>
      <c r="Q108" s="159">
        <v>6.525454044342041</v>
      </c>
      <c r="R108" s="159">
        <v>3.4792819023132324</v>
      </c>
      <c r="S108" s="159">
        <v>5.0023679733276367</v>
      </c>
      <c r="T108" s="159">
        <v>1.5230860710144043</v>
      </c>
      <c r="U108" s="159">
        <v>1.5441876593599662</v>
      </c>
      <c r="V108" s="159">
        <v>-74.619012888860439</v>
      </c>
      <c r="W108" s="160">
        <v>10000000000</v>
      </c>
      <c r="X108" s="218">
        <v>2.4375E-5</v>
      </c>
    </row>
    <row r="109" spans="15:24" x14ac:dyDescent="0.25">
      <c r="O109" s="268"/>
      <c r="P109" s="158" t="s">
        <v>406</v>
      </c>
      <c r="Q109" s="159">
        <v>4.291285514831543</v>
      </c>
      <c r="R109" s="159">
        <v>3.3966274261474609</v>
      </c>
      <c r="S109" s="159">
        <v>3.843956470489502</v>
      </c>
      <c r="T109" s="159">
        <v>0.44732904434204102</v>
      </c>
      <c r="U109" s="159">
        <v>0.45207615654582645</v>
      </c>
      <c r="V109" s="159">
        <v>-75.711124391674574</v>
      </c>
      <c r="W109" s="160">
        <v>10000000000</v>
      </c>
      <c r="X109" s="218">
        <v>2.4375E-5</v>
      </c>
    </row>
    <row r="110" spans="15:24" x14ac:dyDescent="0.25">
      <c r="O110" s="268"/>
      <c r="P110" s="158" t="s">
        <v>407</v>
      </c>
      <c r="Q110" s="159">
        <v>0</v>
      </c>
      <c r="R110" s="159" t="e">
        <v>#N/A</v>
      </c>
      <c r="S110" s="159">
        <v>0</v>
      </c>
      <c r="T110" s="159">
        <v>0</v>
      </c>
      <c r="U110" s="159">
        <v>0</v>
      </c>
      <c r="V110" s="159">
        <v>-76.163200548220402</v>
      </c>
      <c r="W110" s="160">
        <v>10000000000</v>
      </c>
      <c r="X110" s="218">
        <v>2.4375E-5</v>
      </c>
    </row>
    <row r="111" spans="15:24" x14ac:dyDescent="0.25">
      <c r="O111" s="269"/>
      <c r="P111" s="158" t="s">
        <v>408</v>
      </c>
      <c r="Q111" s="159">
        <v>0</v>
      </c>
      <c r="R111" s="159" t="e">
        <v>#N/A</v>
      </c>
      <c r="S111" s="159">
        <v>0</v>
      </c>
      <c r="T111" s="159">
        <v>0</v>
      </c>
      <c r="U111" s="159">
        <v>0</v>
      </c>
      <c r="V111" s="159">
        <v>-76.163200548220402</v>
      </c>
      <c r="W111" s="160">
        <v>10000000000</v>
      </c>
      <c r="X111" s="218">
        <v>2.4375E-5</v>
      </c>
    </row>
    <row r="112" spans="15:24" ht="25.5" x14ac:dyDescent="0.25">
      <c r="P112" s="205" t="s">
        <v>395</v>
      </c>
      <c r="Q112" s="205" t="s">
        <v>396</v>
      </c>
      <c r="R112" s="205" t="s">
        <v>397</v>
      </c>
      <c r="S112" s="205" t="s">
        <v>398</v>
      </c>
      <c r="T112" s="205" t="s">
        <v>399</v>
      </c>
      <c r="U112" s="205" t="s">
        <v>400</v>
      </c>
      <c r="V112" s="205" t="s">
        <v>401</v>
      </c>
      <c r="W112" s="205" t="s">
        <v>402</v>
      </c>
      <c r="X112" s="205" t="s">
        <v>403</v>
      </c>
    </row>
    <row r="113" spans="15:25" x14ac:dyDescent="0.25">
      <c r="O113" s="267" t="s">
        <v>420</v>
      </c>
      <c r="P113" s="158" t="s">
        <v>404</v>
      </c>
      <c r="Q113" s="159">
        <v>57.630550384521484</v>
      </c>
      <c r="R113" s="159">
        <v>0</v>
      </c>
      <c r="S113" s="159">
        <v>28.815275192260742</v>
      </c>
      <c r="T113" s="159">
        <v>28.815275192260742</v>
      </c>
      <c r="U113" s="159">
        <v>32.863878390394092</v>
      </c>
      <c r="V113" s="159">
        <v>-17.097308969463285</v>
      </c>
      <c r="W113" s="160">
        <v>10000000000</v>
      </c>
      <c r="X113" s="218">
        <v>1.2625E-5</v>
      </c>
    </row>
    <row r="114" spans="15:25" x14ac:dyDescent="0.25">
      <c r="O114" s="268"/>
      <c r="P114" s="158" t="s">
        <v>405</v>
      </c>
      <c r="Q114" s="159">
        <v>42.550956726074219</v>
      </c>
      <c r="R114" s="159">
        <v>3.3045930862426758</v>
      </c>
      <c r="S114" s="159">
        <v>22.927774906158447</v>
      </c>
      <c r="T114" s="159">
        <v>19.623181819915771</v>
      </c>
      <c r="U114" s="159">
        <v>21.755731879945607</v>
      </c>
      <c r="V114" s="159">
        <v>-28.20545547991177</v>
      </c>
      <c r="W114" s="160">
        <v>10000000000</v>
      </c>
      <c r="X114" s="218">
        <v>1.2625E-5</v>
      </c>
    </row>
    <row r="115" spans="15:25" x14ac:dyDescent="0.25">
      <c r="O115" s="268"/>
      <c r="P115" s="158" t="s">
        <v>406</v>
      </c>
      <c r="Q115" s="159">
        <v>37.008121490478516</v>
      </c>
      <c r="R115" s="159">
        <v>31.684574127197266</v>
      </c>
      <c r="S115" s="159">
        <v>34.346347808837891</v>
      </c>
      <c r="T115" s="159">
        <v>2.661773681640625</v>
      </c>
      <c r="U115" s="159">
        <v>3.1198995341987463</v>
      </c>
      <c r="V115" s="159">
        <v>-46.841287825658632</v>
      </c>
      <c r="W115" s="160">
        <v>10000000000</v>
      </c>
      <c r="X115" s="218">
        <v>1.2625E-5</v>
      </c>
    </row>
    <row r="116" spans="15:25" x14ac:dyDescent="0.25">
      <c r="O116" s="268"/>
      <c r="P116" s="158" t="s">
        <v>407</v>
      </c>
      <c r="Q116" s="159">
        <v>56.486797332763672</v>
      </c>
      <c r="R116" s="159">
        <v>54.281532287597656</v>
      </c>
      <c r="S116" s="159">
        <v>55.384164810180664</v>
      </c>
      <c r="T116" s="159">
        <v>1.1026325225830078</v>
      </c>
      <c r="U116" s="159">
        <v>1.4447156105322894</v>
      </c>
      <c r="V116" s="159">
        <v>-48.516471749325085</v>
      </c>
      <c r="W116" s="160">
        <v>10000000000</v>
      </c>
      <c r="X116" s="218">
        <v>1.2625E-5</v>
      </c>
    </row>
    <row r="117" spans="15:25" x14ac:dyDescent="0.25">
      <c r="O117" s="269"/>
      <c r="P117" s="158" t="s">
        <v>408</v>
      </c>
      <c r="Q117" s="159">
        <v>0</v>
      </c>
      <c r="R117" s="159" t="e">
        <v>#N/A</v>
      </c>
      <c r="S117" s="159">
        <v>0</v>
      </c>
      <c r="T117" s="159">
        <v>0</v>
      </c>
      <c r="U117" s="159">
        <v>0</v>
      </c>
      <c r="V117" s="159">
        <v>-49.961187359857377</v>
      </c>
      <c r="W117" s="160">
        <v>10000000000</v>
      </c>
      <c r="X117" s="218">
        <v>1.2625E-5</v>
      </c>
    </row>
    <row r="118" spans="15:25" ht="25.5" x14ac:dyDescent="0.25">
      <c r="P118" s="205" t="s">
        <v>395</v>
      </c>
      <c r="Q118" s="205" t="s">
        <v>396</v>
      </c>
      <c r="R118" s="205" t="s">
        <v>397</v>
      </c>
      <c r="S118" s="205" t="s">
        <v>398</v>
      </c>
      <c r="T118" s="205" t="s">
        <v>399</v>
      </c>
      <c r="U118" s="205" t="s">
        <v>400</v>
      </c>
      <c r="V118" s="205" t="s">
        <v>401</v>
      </c>
      <c r="W118" s="205" t="s">
        <v>402</v>
      </c>
      <c r="X118" s="205" t="s">
        <v>403</v>
      </c>
    </row>
    <row r="119" spans="15:25" x14ac:dyDescent="0.25">
      <c r="O119" s="267" t="s">
        <v>421</v>
      </c>
      <c r="P119" s="158" t="s">
        <v>404</v>
      </c>
      <c r="Q119" s="159">
        <v>67.815689086914063</v>
      </c>
      <c r="R119" s="159">
        <v>0</v>
      </c>
      <c r="S119" s="159">
        <v>33.907844543457031</v>
      </c>
      <c r="T119" s="159">
        <v>33.907844543457031</v>
      </c>
      <c r="U119" s="159">
        <v>40.362407104266715</v>
      </c>
      <c r="V119" s="159">
        <v>-6.0383786087894435</v>
      </c>
      <c r="W119" s="160">
        <v>10000000000</v>
      </c>
      <c r="X119" s="218">
        <v>4.9999999999999998E-7</v>
      </c>
    </row>
    <row r="120" spans="15:25" x14ac:dyDescent="0.25">
      <c r="O120" s="268"/>
      <c r="P120" s="158" t="s">
        <v>405</v>
      </c>
      <c r="Q120" s="159">
        <v>49.621734619140625</v>
      </c>
      <c r="R120" s="159">
        <v>3.3045930862426758</v>
      </c>
      <c r="S120" s="159">
        <v>26.46316385269165</v>
      </c>
      <c r="T120" s="159">
        <v>23.158570766448975</v>
      </c>
      <c r="U120" s="159">
        <v>26.461035373180263</v>
      </c>
      <c r="V120" s="159">
        <v>-19.939750339875896</v>
      </c>
      <c r="W120" s="160">
        <v>10000000000</v>
      </c>
      <c r="X120" s="218">
        <v>4.9999999999999998E-7</v>
      </c>
    </row>
    <row r="121" spans="15:25" x14ac:dyDescent="0.25">
      <c r="O121" s="268"/>
      <c r="P121" s="158" t="s">
        <v>406</v>
      </c>
      <c r="Q121" s="159">
        <v>43.764682769775391</v>
      </c>
      <c r="R121" s="159">
        <v>37.510654449462891</v>
      </c>
      <c r="S121" s="159">
        <v>40.637668609619141</v>
      </c>
      <c r="T121" s="159">
        <v>3.12701416015625</v>
      </c>
      <c r="U121" s="159">
        <v>3.8684114986859393</v>
      </c>
      <c r="V121" s="159">
        <v>-42.532374214370222</v>
      </c>
      <c r="W121" s="160">
        <v>10000000000</v>
      </c>
      <c r="X121" s="218">
        <v>4.9999999999999998E-7</v>
      </c>
    </row>
    <row r="122" spans="15:25" x14ac:dyDescent="0.25">
      <c r="O122" s="268"/>
      <c r="P122" s="158" t="s">
        <v>407</v>
      </c>
      <c r="Q122" s="159">
        <v>66.248062133789063</v>
      </c>
      <c r="R122" s="159">
        <v>64.466827392578125</v>
      </c>
      <c r="S122" s="159">
        <v>65.357444763183594</v>
      </c>
      <c r="T122" s="159">
        <v>0.89061737060546875</v>
      </c>
      <c r="U122" s="159">
        <v>1.2874600839631227</v>
      </c>
      <c r="V122" s="159">
        <v>-45.113325629093033</v>
      </c>
      <c r="W122" s="160">
        <v>10000000000</v>
      </c>
      <c r="X122" s="218">
        <v>4.9999999999999998E-7</v>
      </c>
    </row>
    <row r="123" spans="15:25" x14ac:dyDescent="0.25">
      <c r="O123" s="269"/>
      <c r="P123" s="158" t="s">
        <v>408</v>
      </c>
      <c r="Q123" s="159">
        <v>0</v>
      </c>
      <c r="R123" s="159" t="e">
        <v>#N/A</v>
      </c>
      <c r="S123" s="159">
        <v>0</v>
      </c>
      <c r="T123" s="159">
        <v>0</v>
      </c>
      <c r="U123" s="159">
        <v>0</v>
      </c>
      <c r="V123" s="159">
        <v>-46.400785713056159</v>
      </c>
      <c r="W123" s="160">
        <v>10000000000</v>
      </c>
      <c r="X123" s="218">
        <v>4.9999999999999998E-7</v>
      </c>
    </row>
    <row r="127" spans="15:25" x14ac:dyDescent="0.25">
      <c r="Q127" s="162" t="s">
        <v>409</v>
      </c>
      <c r="R127" s="163" t="s">
        <v>410</v>
      </c>
      <c r="S127" s="164"/>
      <c r="T127" s="165" t="s">
        <v>411</v>
      </c>
      <c r="U127" s="166"/>
      <c r="V127" s="166"/>
      <c r="W127" s="166"/>
      <c r="X127" s="166"/>
      <c r="Y127" s="167"/>
    </row>
    <row r="128" spans="15:25" x14ac:dyDescent="0.25">
      <c r="Q128" s="168" t="s">
        <v>412</v>
      </c>
      <c r="R128" s="169" t="s">
        <v>413</v>
      </c>
      <c r="S128" s="170"/>
      <c r="T128" s="169" t="s">
        <v>374</v>
      </c>
      <c r="U128" s="171"/>
      <c r="V128" s="165" t="s">
        <v>375</v>
      </c>
      <c r="W128" s="167"/>
      <c r="X128" s="171" t="s">
        <v>414</v>
      </c>
      <c r="Y128" s="170"/>
    </row>
    <row r="129" spans="1:27" x14ac:dyDescent="0.25">
      <c r="O129" s="172" t="s">
        <v>415</v>
      </c>
      <c r="P129" s="69"/>
      <c r="Q129" s="173">
        <v>21.1</v>
      </c>
      <c r="R129" s="174" t="s">
        <v>318</v>
      </c>
      <c r="S129" s="206"/>
      <c r="T129" s="174">
        <v>20.61</v>
      </c>
      <c r="U129" s="206"/>
      <c r="V129" s="207">
        <v>132.83750915527344</v>
      </c>
      <c r="W129" s="208"/>
      <c r="X129" s="206">
        <v>157.46249389648438</v>
      </c>
      <c r="Y129" s="209"/>
    </row>
    <row r="130" spans="1:27" x14ac:dyDescent="0.25">
      <c r="O130" s="178" t="s">
        <v>416</v>
      </c>
      <c r="P130" s="179"/>
      <c r="Q130" s="180">
        <v>191.32950675000001</v>
      </c>
      <c r="R130" s="57" t="s">
        <v>318</v>
      </c>
      <c r="S130" s="183" t="s">
        <v>318</v>
      </c>
      <c r="T130" s="181">
        <v>0.9329846938775509</v>
      </c>
      <c r="U130" s="182">
        <v>238.01000171318876</v>
      </c>
      <c r="V130" s="181">
        <v>0.81602003345756435</v>
      </c>
      <c r="W130" s="182">
        <v>156.1287104995543</v>
      </c>
      <c r="X130" s="181">
        <v>0.75786771113546747</v>
      </c>
      <c r="Y130" s="182">
        <v>145.00245535330049</v>
      </c>
    </row>
    <row r="131" spans="1:27" x14ac:dyDescent="0.25">
      <c r="O131" s="185" t="s">
        <v>417</v>
      </c>
      <c r="P131" s="186"/>
      <c r="Q131" s="187" t="s">
        <v>318</v>
      </c>
      <c r="R131" s="188" t="s">
        <v>318</v>
      </c>
      <c r="S131" s="190" t="s">
        <v>318</v>
      </c>
      <c r="T131" s="188" t="s">
        <v>318</v>
      </c>
      <c r="U131" s="189">
        <v>76.163200548220402</v>
      </c>
      <c r="V131" s="188" t="s">
        <v>318</v>
      </c>
      <c r="W131" s="189">
        <v>49.961187359857377</v>
      </c>
      <c r="X131" s="188" t="s">
        <v>318</v>
      </c>
      <c r="Y131" s="189">
        <v>46.400785713056159</v>
      </c>
    </row>
    <row r="132" spans="1:27" x14ac:dyDescent="0.25">
      <c r="O132" s="185" t="s">
        <v>418</v>
      </c>
      <c r="P132" s="186"/>
      <c r="Q132" s="192">
        <v>284.40872624999997</v>
      </c>
      <c r="R132" s="188" t="s">
        <v>318</v>
      </c>
      <c r="S132" s="190" t="s">
        <v>318</v>
      </c>
      <c r="T132" s="193">
        <v>0.96533691062631943</v>
      </c>
      <c r="U132" s="189">
        <v>366.06698820445547</v>
      </c>
      <c r="V132" s="193">
        <v>0.82241960627496513</v>
      </c>
      <c r="W132" s="189">
        <v>233.90331266368929</v>
      </c>
      <c r="X132" s="193">
        <v>0.74553409579074625</v>
      </c>
      <c r="Y132" s="189">
        <v>212.03640255979161</v>
      </c>
    </row>
    <row r="133" spans="1:27" x14ac:dyDescent="0.25">
      <c r="O133" s="194" t="s">
        <v>419</v>
      </c>
      <c r="P133" s="195"/>
      <c r="Q133" s="196">
        <v>54296.211374999999</v>
      </c>
      <c r="R133" s="62" t="s">
        <v>318</v>
      </c>
      <c r="S133" s="199" t="s">
        <v>318</v>
      </c>
      <c r="T133" s="197">
        <v>1</v>
      </c>
      <c r="U133" s="198">
        <v>72394.948499999999</v>
      </c>
      <c r="V133" s="197">
        <v>0.85195086342947812</v>
      </c>
      <c r="W133" s="198">
        <v>46257.704161880698</v>
      </c>
      <c r="X133" s="197">
        <v>0.7723045654296874</v>
      </c>
      <c r="Y133" s="198">
        <v>41933.211930447826</v>
      </c>
    </row>
    <row r="137" spans="1:27" ht="15.75" thickBot="1" x14ac:dyDescent="0.3">
      <c r="A137" s="201" t="s">
        <v>424</v>
      </c>
      <c r="O137" s="201" t="s">
        <v>425</v>
      </c>
    </row>
    <row r="138" spans="1:27" x14ac:dyDescent="0.25">
      <c r="A138" s="275" t="s">
        <v>378</v>
      </c>
      <c r="B138" s="276"/>
      <c r="C138" s="279" t="s">
        <v>379</v>
      </c>
      <c r="D138" s="145" t="s">
        <v>380</v>
      </c>
      <c r="E138" s="146" t="s">
        <v>381</v>
      </c>
      <c r="F138" s="146" t="s">
        <v>382</v>
      </c>
      <c r="G138" s="145" t="s">
        <v>383</v>
      </c>
      <c r="H138" s="145" t="s">
        <v>384</v>
      </c>
      <c r="I138" s="145" t="s">
        <v>385</v>
      </c>
      <c r="J138" s="145" t="s">
        <v>386</v>
      </c>
      <c r="K138" s="145" t="s">
        <v>387</v>
      </c>
      <c r="L138" s="147" t="s">
        <v>388</v>
      </c>
      <c r="M138" s="148" t="s">
        <v>389</v>
      </c>
      <c r="O138" s="280" t="s">
        <v>378</v>
      </c>
      <c r="P138" s="281"/>
      <c r="Q138" s="270" t="s">
        <v>379</v>
      </c>
      <c r="R138" s="135" t="s">
        <v>380</v>
      </c>
      <c r="S138" s="136" t="s">
        <v>381</v>
      </c>
      <c r="T138" s="136" t="s">
        <v>382</v>
      </c>
      <c r="U138" s="135" t="s">
        <v>383</v>
      </c>
      <c r="V138" s="135" t="s">
        <v>384</v>
      </c>
      <c r="W138" s="135" t="s">
        <v>385</v>
      </c>
      <c r="X138" s="135" t="s">
        <v>386</v>
      </c>
      <c r="Y138" s="135" t="s">
        <v>387</v>
      </c>
      <c r="Z138" s="137" t="s">
        <v>388</v>
      </c>
      <c r="AA138" s="135" t="s">
        <v>389</v>
      </c>
    </row>
    <row r="139" spans="1:27" x14ac:dyDescent="0.25">
      <c r="A139" s="277"/>
      <c r="B139" s="278"/>
      <c r="C139" s="271"/>
      <c r="D139" s="138" t="s">
        <v>390</v>
      </c>
      <c r="E139" s="138" t="s">
        <v>390</v>
      </c>
      <c r="F139" s="138" t="s">
        <v>390</v>
      </c>
      <c r="G139" s="138" t="s">
        <v>391</v>
      </c>
      <c r="H139" s="138" t="s">
        <v>391</v>
      </c>
      <c r="I139" s="138" t="s">
        <v>391</v>
      </c>
      <c r="J139" s="138" t="s">
        <v>390</v>
      </c>
      <c r="K139" s="138" t="s">
        <v>390</v>
      </c>
      <c r="L139" s="139" t="s">
        <v>392</v>
      </c>
      <c r="M139" s="149" t="s">
        <v>393</v>
      </c>
      <c r="O139" s="282"/>
      <c r="P139" s="278"/>
      <c r="Q139" s="271"/>
      <c r="R139" s="138" t="s">
        <v>390</v>
      </c>
      <c r="S139" s="138" t="s">
        <v>390</v>
      </c>
      <c r="T139" s="138" t="s">
        <v>390</v>
      </c>
      <c r="U139" s="138" t="s">
        <v>391</v>
      </c>
      <c r="V139" s="138" t="s">
        <v>391</v>
      </c>
      <c r="W139" s="138" t="s">
        <v>391</v>
      </c>
      <c r="X139" s="138" t="s">
        <v>390</v>
      </c>
      <c r="Y139" s="138" t="s">
        <v>390</v>
      </c>
      <c r="Z139" s="139" t="s">
        <v>392</v>
      </c>
      <c r="AA139" s="138" t="s">
        <v>393</v>
      </c>
    </row>
    <row r="140" spans="1:27" x14ac:dyDescent="0.25">
      <c r="A140" s="272" t="s">
        <v>394</v>
      </c>
      <c r="B140" s="140">
        <v>10050000</v>
      </c>
      <c r="C140" s="141">
        <v>34203085</v>
      </c>
      <c r="D140" s="142">
        <v>-27.772407531738281</v>
      </c>
      <c r="E140" s="142">
        <v>2.7135629653930664</v>
      </c>
      <c r="F140" s="142">
        <v>0.52712374925613403</v>
      </c>
      <c r="G140" s="142">
        <v>-1.5412598848342896</v>
      </c>
      <c r="H140" s="142">
        <v>-4.3085646629333496</v>
      </c>
      <c r="I140" s="142">
        <v>6.7628167569637299E-2</v>
      </c>
      <c r="J140" s="142">
        <v>9.8841579165309668E-4</v>
      </c>
      <c r="K140" s="142">
        <v>-2.1794868633151054E-2</v>
      </c>
      <c r="L140" s="143">
        <v>1.83</v>
      </c>
      <c r="M140" s="150">
        <v>-14.832343436125031</v>
      </c>
      <c r="O140" s="267" t="s">
        <v>374</v>
      </c>
      <c r="P140" s="140">
        <v>10050000</v>
      </c>
      <c r="Q140" s="141">
        <v>34203085</v>
      </c>
      <c r="R140" s="142">
        <v>-27.928999999999998</v>
      </c>
      <c r="S140" s="142">
        <v>2.7155239999999998</v>
      </c>
      <c r="T140" s="142">
        <v>0.56837700000000002</v>
      </c>
      <c r="U140" s="142">
        <v>-1.5436700000000001</v>
      </c>
      <c r="V140" s="142">
        <v>-4.3061499999999997</v>
      </c>
      <c r="W140" s="142">
        <v>7.6122999999999996E-2</v>
      </c>
      <c r="X140" s="142">
        <v>9.4899999999999997E-4</v>
      </c>
      <c r="Y140" s="142">
        <v>-1.7940000000000001E-2</v>
      </c>
      <c r="Z140" s="143">
        <v>1.83</v>
      </c>
      <c r="AA140" s="144">
        <v>-17.054962980139127</v>
      </c>
    </row>
    <row r="141" spans="1:27" x14ac:dyDescent="0.25">
      <c r="A141" s="273"/>
      <c r="B141" s="140">
        <v>10051000</v>
      </c>
      <c r="C141" s="141">
        <v>34203085</v>
      </c>
      <c r="D141" s="142">
        <v>-16.12103271484375</v>
      </c>
      <c r="E141" s="142">
        <v>1.4869682788848877</v>
      </c>
      <c r="F141" s="142">
        <v>0.92167758941650391</v>
      </c>
      <c r="G141" s="142">
        <v>-0.83764618635177612</v>
      </c>
      <c r="H141" s="142">
        <v>-2.8841147422790527</v>
      </c>
      <c r="I141" s="142">
        <v>5.2257001399993896E-2</v>
      </c>
      <c r="J141" s="142">
        <v>2.0368432160466909E-3</v>
      </c>
      <c r="K141" s="142">
        <v>-0.18363787233829498</v>
      </c>
      <c r="L141" s="143">
        <v>1.83</v>
      </c>
      <c r="M141" s="150">
        <v>-8.5674820543776242</v>
      </c>
      <c r="O141" s="268"/>
      <c r="P141" s="140">
        <v>10051000</v>
      </c>
      <c r="Q141" s="141">
        <v>34203085</v>
      </c>
      <c r="R141" s="142">
        <v>-16.2776</v>
      </c>
      <c r="S141" s="142">
        <v>1.4889300000000001</v>
      </c>
      <c r="T141" s="142">
        <v>0.96293099999999998</v>
      </c>
      <c r="U141" s="142">
        <v>-0.84006000000000003</v>
      </c>
      <c r="V141" s="142">
        <v>-2.8816999999999999</v>
      </c>
      <c r="W141" s="142">
        <v>6.0752E-2</v>
      </c>
      <c r="X141" s="142">
        <v>1.9970000000000001E-3</v>
      </c>
      <c r="Y141" s="142">
        <v>-0.17979000000000001</v>
      </c>
      <c r="Z141" s="143">
        <v>1.83</v>
      </c>
      <c r="AA141" s="144">
        <v>-9.8870748561993143</v>
      </c>
    </row>
    <row r="142" spans="1:27" x14ac:dyDescent="0.25">
      <c r="A142" s="273"/>
      <c r="B142" s="140">
        <v>10052000</v>
      </c>
      <c r="C142" s="141">
        <v>34203085</v>
      </c>
      <c r="D142" s="142">
        <v>-6.9408168792724609</v>
      </c>
      <c r="E142" s="142">
        <v>0.53873187303543091</v>
      </c>
      <c r="F142" s="142">
        <v>-0.13193053007125854</v>
      </c>
      <c r="G142" s="142">
        <v>-1.181380033493042</v>
      </c>
      <c r="H142" s="142">
        <v>-3.8356592655181885</v>
      </c>
      <c r="I142" s="142">
        <v>8.7100371718406677E-2</v>
      </c>
      <c r="J142" s="142">
        <v>1.1556257959455252E-3</v>
      </c>
      <c r="K142" s="142">
        <v>-0.10962678492069244</v>
      </c>
      <c r="L142" s="143">
        <v>1.83</v>
      </c>
      <c r="M142" s="150">
        <v>-5.4432750886781207</v>
      </c>
      <c r="O142" s="268"/>
      <c r="P142" s="140">
        <v>10052000</v>
      </c>
      <c r="Q142" s="141">
        <v>34203085</v>
      </c>
      <c r="R142" s="142">
        <v>-7.0068700000000002</v>
      </c>
      <c r="S142" s="142">
        <v>0.53952299999999997</v>
      </c>
      <c r="T142" s="142">
        <v>-0.11538</v>
      </c>
      <c r="U142" s="142">
        <v>-1.18231</v>
      </c>
      <c r="V142" s="142">
        <v>-3.83446</v>
      </c>
      <c r="W142" s="142">
        <v>9.0556999999999999E-2</v>
      </c>
      <c r="X142" s="142">
        <v>1.1349999999999999E-3</v>
      </c>
      <c r="Y142" s="142">
        <v>-0.10803</v>
      </c>
      <c r="Z142" s="143">
        <v>1.83</v>
      </c>
      <c r="AA142" s="144">
        <v>-6.8918119052558424</v>
      </c>
    </row>
    <row r="143" spans="1:27" x14ac:dyDescent="0.25">
      <c r="A143" s="273"/>
      <c r="B143" s="140">
        <v>10053000</v>
      </c>
      <c r="C143" s="141">
        <v>34203085</v>
      </c>
      <c r="D143" s="142">
        <v>0.71275711059570313</v>
      </c>
      <c r="E143" s="142">
        <v>-7.527131587266922E-2</v>
      </c>
      <c r="F143" s="142">
        <v>0.49380412697792053</v>
      </c>
      <c r="G143" s="142">
        <v>-1.2628920078277588</v>
      </c>
      <c r="H143" s="142">
        <v>-4.0112171173095703</v>
      </c>
      <c r="I143" s="142">
        <v>0.10186328738927841</v>
      </c>
      <c r="J143" s="142">
        <v>4.7988764708861709E-4</v>
      </c>
      <c r="K143" s="142">
        <v>-5.4693471640348434E-2</v>
      </c>
      <c r="L143" s="143">
        <v>1.83</v>
      </c>
      <c r="M143" s="150">
        <v>-6.0031391530232447</v>
      </c>
      <c r="O143" s="268"/>
      <c r="P143" s="140">
        <v>10053000</v>
      </c>
      <c r="Q143" s="141">
        <v>34203085</v>
      </c>
      <c r="R143" s="142">
        <v>0.69955299999999998</v>
      </c>
      <c r="S143" s="142">
        <v>-7.4889999999999998E-2</v>
      </c>
      <c r="T143" s="142">
        <v>0.48734499999999997</v>
      </c>
      <c r="U143" s="142">
        <v>-1.2655799999999999</v>
      </c>
      <c r="V143" s="142">
        <v>-4.0185599999999999</v>
      </c>
      <c r="W143" s="142">
        <v>0.100582</v>
      </c>
      <c r="X143" s="142">
        <v>4.7600000000000002E-4</v>
      </c>
      <c r="Y143" s="142">
        <v>-5.4649999999999997E-2</v>
      </c>
      <c r="Z143" s="143">
        <v>1.83</v>
      </c>
      <c r="AA143" s="144">
        <v>-7.5699585434807544</v>
      </c>
    </row>
    <row r="144" spans="1:27" x14ac:dyDescent="0.25">
      <c r="A144" s="273"/>
      <c r="B144" s="140">
        <v>10054000</v>
      </c>
      <c r="C144" s="141">
        <v>34203085</v>
      </c>
      <c r="D144" s="142">
        <v>8.9627132415771484</v>
      </c>
      <c r="E144" s="142">
        <v>-1.580133318901062</v>
      </c>
      <c r="F144" s="142">
        <v>0.6562618613243103</v>
      </c>
      <c r="G144" s="142">
        <v>-0.98958492279052734</v>
      </c>
      <c r="H144" s="142">
        <v>-2.484539270401001</v>
      </c>
      <c r="I144" s="142">
        <v>4.4125992804765701E-2</v>
      </c>
      <c r="J144" s="142">
        <v>-3.7809191271662712E-3</v>
      </c>
      <c r="K144" s="142">
        <v>0.25178536772727966</v>
      </c>
      <c r="L144" s="143">
        <v>1.83</v>
      </c>
      <c r="M144" s="150">
        <v>-4.4099835092128359</v>
      </c>
      <c r="O144" s="268"/>
      <c r="P144" s="140">
        <v>10054000</v>
      </c>
      <c r="Q144" s="141">
        <v>34203085</v>
      </c>
      <c r="R144" s="142">
        <v>8.7984910000000003</v>
      </c>
      <c r="S144" s="142">
        <v>-1.5780700000000001</v>
      </c>
      <c r="T144" s="142">
        <v>0.69960500000000003</v>
      </c>
      <c r="U144" s="142">
        <v>-0.99212</v>
      </c>
      <c r="V144" s="142">
        <v>-2.48203</v>
      </c>
      <c r="W144" s="142">
        <v>5.3046999999999997E-2</v>
      </c>
      <c r="X144" s="142">
        <v>-3.82E-3</v>
      </c>
      <c r="Y144" s="142">
        <v>0.25582899999999997</v>
      </c>
      <c r="Z144" s="143">
        <v>1.83</v>
      </c>
      <c r="AA144" s="144">
        <v>-5.456513744897932</v>
      </c>
    </row>
    <row r="145" spans="1:27" x14ac:dyDescent="0.25">
      <c r="A145" s="273"/>
      <c r="B145" s="140">
        <v>10055000</v>
      </c>
      <c r="C145" s="141">
        <v>34203085</v>
      </c>
      <c r="D145" s="142">
        <v>9.2435379028320313</v>
      </c>
      <c r="E145" s="142">
        <v>-1.952910304069519</v>
      </c>
      <c r="F145" s="142">
        <v>0.56105899810791016</v>
      </c>
      <c r="G145" s="142">
        <v>-0.6416618824005127</v>
      </c>
      <c r="H145" s="142">
        <v>-1.2982072830200195</v>
      </c>
      <c r="I145" s="142">
        <v>1.2113351374864578E-2</v>
      </c>
      <c r="J145" s="142">
        <v>-4.9718539230525494E-3</v>
      </c>
      <c r="K145" s="142">
        <v>0.30900982022285461</v>
      </c>
      <c r="L145" s="143">
        <v>1.83</v>
      </c>
      <c r="M145" s="150">
        <v>3.2357096600508508</v>
      </c>
      <c r="O145" s="268"/>
      <c r="P145" s="140">
        <v>10055000</v>
      </c>
      <c r="Q145" s="141">
        <v>34203085</v>
      </c>
      <c r="R145" s="142">
        <v>8.4866720000000004</v>
      </c>
      <c r="S145" s="142">
        <v>-1.9442699999999999</v>
      </c>
      <c r="T145" s="142">
        <v>0.73896200000000001</v>
      </c>
      <c r="U145" s="142">
        <v>-0.64934000000000003</v>
      </c>
      <c r="V145" s="142">
        <v>-1.2735099999999999</v>
      </c>
      <c r="W145" s="142">
        <v>5.1755000000000002E-2</v>
      </c>
      <c r="X145" s="142">
        <v>-5.1000000000000004E-3</v>
      </c>
      <c r="Y145" s="142">
        <v>0.32791900000000002</v>
      </c>
      <c r="Z145" s="143">
        <v>1.83</v>
      </c>
      <c r="AA145" s="144">
        <v>-3.3959307198857602</v>
      </c>
    </row>
    <row r="146" spans="1:27" x14ac:dyDescent="0.25">
      <c r="A146" s="273"/>
      <c r="B146" s="140">
        <v>10056000</v>
      </c>
      <c r="C146" s="141">
        <v>34203085</v>
      </c>
      <c r="D146" s="142">
        <v>2.8860099315643311</v>
      </c>
      <c r="E146" s="142">
        <v>-0.68692326545715332</v>
      </c>
      <c r="F146" s="142">
        <v>0.18410557508468628</v>
      </c>
      <c r="G146" s="142">
        <v>-0.87402623891830444</v>
      </c>
      <c r="H146" s="142">
        <v>-2.135329008102417</v>
      </c>
      <c r="I146" s="142">
        <v>4.4167842715978622E-2</v>
      </c>
      <c r="J146" s="142">
        <v>-2.0490216556936502E-3</v>
      </c>
      <c r="K146" s="142">
        <v>0.18796978890895844</v>
      </c>
      <c r="L146" s="143">
        <v>1.83</v>
      </c>
      <c r="M146" s="150">
        <v>-3.4773928698246128</v>
      </c>
      <c r="O146" s="268"/>
      <c r="P146" s="140">
        <v>10056000</v>
      </c>
      <c r="Q146" s="141">
        <v>34203085</v>
      </c>
      <c r="R146" s="142">
        <v>0.59939799999999999</v>
      </c>
      <c r="S146" s="142">
        <v>-0.66249999999999998</v>
      </c>
      <c r="T146" s="142">
        <v>0.65386100000000003</v>
      </c>
      <c r="U146" s="142">
        <v>-0.89215</v>
      </c>
      <c r="V146" s="142">
        <v>-2.0441600000000002</v>
      </c>
      <c r="W146" s="142">
        <v>0.156802</v>
      </c>
      <c r="X146" s="142">
        <v>-2.3500000000000001E-3</v>
      </c>
      <c r="Y146" s="142">
        <v>0.24498400000000001</v>
      </c>
      <c r="Z146" s="143">
        <v>1.83</v>
      </c>
      <c r="AA146" s="144">
        <v>-4.2831521608781706</v>
      </c>
    </row>
    <row r="147" spans="1:27" x14ac:dyDescent="0.25">
      <c r="A147" s="273"/>
      <c r="B147" s="140">
        <v>10057000</v>
      </c>
      <c r="C147" s="141">
        <v>34203085</v>
      </c>
      <c r="D147" s="142">
        <v>2.3350288867950439</v>
      </c>
      <c r="E147" s="142">
        <v>-2.2190802097320557</v>
      </c>
      <c r="F147" s="142">
        <v>-1.1390242576599121</v>
      </c>
      <c r="G147" s="142">
        <v>-1.4205374717712402</v>
      </c>
      <c r="H147" s="142">
        <v>-2.1883993148803711</v>
      </c>
      <c r="I147" s="142">
        <v>-6.2467113137245178E-2</v>
      </c>
      <c r="J147" s="142">
        <v>-7.7696274966001511E-3</v>
      </c>
      <c r="K147" s="142">
        <v>0.76565068960189819</v>
      </c>
      <c r="L147" s="143">
        <v>1.83</v>
      </c>
      <c r="M147" s="150">
        <v>-4.3527929957858831</v>
      </c>
      <c r="O147" s="268"/>
      <c r="P147" s="140">
        <v>10057000</v>
      </c>
      <c r="Q147" s="141">
        <v>34203085</v>
      </c>
      <c r="R147" s="142">
        <v>1.8663639999999999</v>
      </c>
      <c r="S147" s="142">
        <v>-2.2132000000000001</v>
      </c>
      <c r="T147" s="142">
        <v>-1.01762</v>
      </c>
      <c r="U147" s="142">
        <v>-1.42764</v>
      </c>
      <c r="V147" s="142">
        <v>-2.1804999999999999</v>
      </c>
      <c r="W147" s="142">
        <v>-3.705E-2</v>
      </c>
      <c r="X147" s="142">
        <v>-7.8700000000000003E-3</v>
      </c>
      <c r="Y147" s="142">
        <v>0.77727900000000005</v>
      </c>
      <c r="Z147" s="143">
        <v>1.83</v>
      </c>
      <c r="AA147" s="144">
        <v>-5.2862189041597798</v>
      </c>
    </row>
    <row r="148" spans="1:27" x14ac:dyDescent="0.25">
      <c r="A148" s="273"/>
      <c r="B148" s="140">
        <v>10058000</v>
      </c>
      <c r="C148" s="141">
        <v>34203085</v>
      </c>
      <c r="D148" s="142">
        <v>-1.144778847694397</v>
      </c>
      <c r="E148" s="142">
        <v>0.36059799790382385</v>
      </c>
      <c r="F148" s="142">
        <v>2.6197999715805054E-2</v>
      </c>
      <c r="G148" s="142">
        <v>-1.4054102897644043</v>
      </c>
      <c r="H148" s="142">
        <v>-3.3992102146148682</v>
      </c>
      <c r="I148" s="142">
        <v>7.5123518705368042E-2</v>
      </c>
      <c r="J148" s="142">
        <v>-1.0169835295528173E-3</v>
      </c>
      <c r="K148" s="142">
        <v>0.25980028510093689</v>
      </c>
      <c r="L148" s="143">
        <v>1.83</v>
      </c>
      <c r="M148" s="150">
        <v>-4.8756878930168641</v>
      </c>
      <c r="O148" s="268"/>
      <c r="P148" s="140">
        <v>10058000</v>
      </c>
      <c r="Q148" s="141">
        <v>34203085</v>
      </c>
      <c r="R148" s="142">
        <v>-1.27519</v>
      </c>
      <c r="S148" s="142">
        <v>0.36221999999999999</v>
      </c>
      <c r="T148" s="142">
        <v>6.0319999999999999E-2</v>
      </c>
      <c r="U148" s="142">
        <v>-1.4073800000000001</v>
      </c>
      <c r="V148" s="142">
        <v>-3.3971300000000002</v>
      </c>
      <c r="W148" s="142">
        <v>8.2164000000000001E-2</v>
      </c>
      <c r="X148" s="142">
        <v>-1.0499999999999999E-3</v>
      </c>
      <c r="Y148" s="142">
        <v>0.26300099999999998</v>
      </c>
      <c r="Z148" s="143">
        <v>1.83</v>
      </c>
      <c r="AA148" s="144">
        <v>-6.166612346778817</v>
      </c>
    </row>
    <row r="149" spans="1:27" x14ac:dyDescent="0.25">
      <c r="A149" s="273"/>
      <c r="B149" s="140">
        <v>16051000</v>
      </c>
      <c r="C149" s="141">
        <v>34203085</v>
      </c>
      <c r="D149" s="142">
        <v>-8.1077852249145508</v>
      </c>
      <c r="E149" s="142">
        <v>0.454612135887146</v>
      </c>
      <c r="F149" s="142">
        <v>0.26722389459609985</v>
      </c>
      <c r="G149" s="142">
        <v>-0.71971815824508667</v>
      </c>
      <c r="H149" s="142">
        <v>-2.1562557220458984</v>
      </c>
      <c r="I149" s="142">
        <v>1.2724025174975395E-2</v>
      </c>
      <c r="J149" s="142">
        <v>1.2741527752950788E-3</v>
      </c>
      <c r="K149" s="142">
        <v>-3.8042537868022919E-2</v>
      </c>
      <c r="L149" s="143">
        <v>1.83</v>
      </c>
      <c r="M149" s="150">
        <v>-4.737109922718993</v>
      </c>
      <c r="O149" s="268"/>
      <c r="P149" s="140">
        <v>16051000</v>
      </c>
      <c r="Q149" s="141">
        <v>34203085</v>
      </c>
      <c r="R149" s="142">
        <v>-8.2277900000000006</v>
      </c>
      <c r="S149" s="142">
        <v>0.45609100000000002</v>
      </c>
      <c r="T149" s="142">
        <v>0.29858699999999999</v>
      </c>
      <c r="U149" s="142">
        <v>-0.72148000000000001</v>
      </c>
      <c r="V149" s="142">
        <v>-2.1541800000000002</v>
      </c>
      <c r="W149" s="142">
        <v>1.9189000000000001E-2</v>
      </c>
      <c r="X149" s="142">
        <v>1.242E-3</v>
      </c>
      <c r="Y149" s="142">
        <v>-3.5099999999999999E-2</v>
      </c>
      <c r="Z149" s="143">
        <v>1.83</v>
      </c>
      <c r="AA149" s="144">
        <v>-4.7974651380144424</v>
      </c>
    </row>
    <row r="150" spans="1:27" ht="15.75" thickBot="1" x14ac:dyDescent="0.3">
      <c r="A150" s="274"/>
      <c r="B150" s="151">
        <v>11051000</v>
      </c>
      <c r="C150" s="152">
        <v>34203085</v>
      </c>
      <c r="D150" s="153">
        <v>-8.6573972702026367</v>
      </c>
      <c r="E150" s="153">
        <v>0.44924163818359375</v>
      </c>
      <c r="F150" s="153">
        <v>-4.2482770979404449E-2</v>
      </c>
      <c r="G150" s="153">
        <v>-0.72510439157485962</v>
      </c>
      <c r="H150" s="153">
        <v>-2.1795225143432617</v>
      </c>
      <c r="I150" s="153">
        <v>-2.1938008721917868E-3</v>
      </c>
      <c r="J150" s="153">
        <v>9.4606057973578572E-4</v>
      </c>
      <c r="K150" s="153">
        <v>-4.0997028350830078E-2</v>
      </c>
      <c r="L150" s="154">
        <v>1.83</v>
      </c>
      <c r="M150" s="155">
        <v>-4.9823703425222234</v>
      </c>
      <c r="O150" s="269"/>
      <c r="P150" s="140">
        <v>11051000</v>
      </c>
      <c r="Q150" s="141">
        <v>34203085</v>
      </c>
      <c r="R150" s="142">
        <v>-8.7774000000000001</v>
      </c>
      <c r="S150" s="142">
        <v>0.45072000000000001</v>
      </c>
      <c r="T150" s="142">
        <v>-1.112E-2</v>
      </c>
      <c r="U150" s="142">
        <v>-0.72687000000000002</v>
      </c>
      <c r="V150" s="142">
        <v>-2.1774499999999999</v>
      </c>
      <c r="W150" s="142">
        <v>4.2709999999999996E-3</v>
      </c>
      <c r="X150" s="142">
        <v>9.1399999999999999E-4</v>
      </c>
      <c r="Y150" s="142">
        <v>-3.805E-2</v>
      </c>
      <c r="Z150" s="143">
        <v>1.83</v>
      </c>
      <c r="AA150" s="144">
        <v>-5.8054030891384949</v>
      </c>
    </row>
    <row r="151" spans="1:27" x14ac:dyDescent="0.25">
      <c r="O151" s="267" t="s">
        <v>420</v>
      </c>
      <c r="P151" s="140">
        <v>10050000</v>
      </c>
      <c r="Q151" s="141">
        <v>34203085</v>
      </c>
      <c r="R151" s="142">
        <v>-18.8276</v>
      </c>
      <c r="S151" s="142">
        <v>5.9299359999999997</v>
      </c>
      <c r="T151" s="142">
        <v>-0.73263999999999996</v>
      </c>
      <c r="U151" s="142">
        <v>-12.197800000000001</v>
      </c>
      <c r="V151" s="142">
        <v>-37.115600000000001</v>
      </c>
      <c r="W151" s="142">
        <v>0.26803399999999999</v>
      </c>
      <c r="X151" s="142">
        <v>9.4590000000000004E-3</v>
      </c>
      <c r="Y151" s="142">
        <v>-0.83452000000000004</v>
      </c>
      <c r="Z151" s="143">
        <v>1.83</v>
      </c>
      <c r="AA151" s="144">
        <v>-52.265077852884879</v>
      </c>
    </row>
    <row r="152" spans="1:27" x14ac:dyDescent="0.25">
      <c r="O152" s="268"/>
      <c r="P152" s="140">
        <v>10051000</v>
      </c>
      <c r="Q152" s="141">
        <v>34203085</v>
      </c>
      <c r="R152" s="142">
        <v>-6.5227599999999999</v>
      </c>
      <c r="S152" s="142">
        <v>4.554748</v>
      </c>
      <c r="T152" s="142">
        <v>-0.39899000000000001</v>
      </c>
      <c r="U152" s="142">
        <v>-11.3492</v>
      </c>
      <c r="V152" s="142">
        <v>-35.275300000000001</v>
      </c>
      <c r="W152" s="142">
        <v>0.23955399999999999</v>
      </c>
      <c r="X152" s="142">
        <v>1.0276E-2</v>
      </c>
      <c r="Y152" s="142">
        <v>-0.99275999999999998</v>
      </c>
      <c r="Z152" s="143">
        <v>1.83</v>
      </c>
      <c r="AA152" s="144">
        <v>-50.162598768483576</v>
      </c>
    </row>
    <row r="153" spans="1:27" x14ac:dyDescent="0.25">
      <c r="O153" s="268"/>
      <c r="P153" s="140">
        <v>10052000</v>
      </c>
      <c r="Q153" s="141">
        <v>34203085</v>
      </c>
      <c r="R153" s="142">
        <v>-27.066199999999998</v>
      </c>
      <c r="S153" s="142">
        <v>3.2867440000000001</v>
      </c>
      <c r="T153" s="142">
        <v>-1.2403999999999999</v>
      </c>
      <c r="U153" s="142">
        <v>-12.1036</v>
      </c>
      <c r="V153" s="142">
        <v>-37.142899999999997</v>
      </c>
      <c r="W153" s="142">
        <v>0.306311</v>
      </c>
      <c r="X153" s="142">
        <v>7.6550000000000003E-3</v>
      </c>
      <c r="Y153" s="142">
        <v>-0.46342</v>
      </c>
      <c r="Z153" s="143">
        <v>1.83</v>
      </c>
      <c r="AA153" s="144">
        <v>-53.49918583091425</v>
      </c>
    </row>
    <row r="154" spans="1:27" x14ac:dyDescent="0.25">
      <c r="A154" s="264"/>
      <c r="B154" s="266" t="s">
        <v>378</v>
      </c>
      <c r="C154" s="135" t="s">
        <v>389</v>
      </c>
      <c r="O154" s="268"/>
      <c r="P154" s="140">
        <v>10053000</v>
      </c>
      <c r="Q154" s="141">
        <v>34203085</v>
      </c>
      <c r="R154" s="142">
        <v>-12.025499999999999</v>
      </c>
      <c r="S154" s="142">
        <v>2.0520619999999998</v>
      </c>
      <c r="T154" s="142">
        <v>-0.45617000000000002</v>
      </c>
      <c r="U154" s="142">
        <v>-11.2224</v>
      </c>
      <c r="V154" s="142">
        <v>-33.733600000000003</v>
      </c>
      <c r="W154" s="142">
        <v>0.25930900000000001</v>
      </c>
      <c r="X154" s="142">
        <v>4.5789999999999997E-3</v>
      </c>
      <c r="Y154" s="142">
        <v>-0.10908</v>
      </c>
      <c r="Z154" s="143">
        <v>1.83</v>
      </c>
      <c r="AA154" s="144">
        <v>-49.010534462448859</v>
      </c>
    </row>
    <row r="155" spans="1:27" x14ac:dyDescent="0.25">
      <c r="A155" s="265"/>
      <c r="B155" s="266"/>
      <c r="C155" s="138" t="s">
        <v>393</v>
      </c>
      <c r="O155" s="268"/>
      <c r="P155" s="140">
        <v>10054000</v>
      </c>
      <c r="Q155" s="141">
        <v>34203085</v>
      </c>
      <c r="R155" s="142">
        <v>-6.6522399999999999</v>
      </c>
      <c r="S155" s="142">
        <v>1.3471329999999999</v>
      </c>
      <c r="T155" s="142">
        <v>0.148067</v>
      </c>
      <c r="U155" s="142">
        <v>-7.4978499999999997</v>
      </c>
      <c r="V155" s="142">
        <v>-20.988800000000001</v>
      </c>
      <c r="W155" s="142">
        <v>0.31239299999999998</v>
      </c>
      <c r="X155" s="142">
        <v>3.54E-6</v>
      </c>
      <c r="Y155" s="142">
        <v>0.48160900000000001</v>
      </c>
      <c r="Z155" s="143">
        <v>1.83</v>
      </c>
      <c r="AA155" s="144">
        <v>-30.478609300875021</v>
      </c>
    </row>
    <row r="156" spans="1:27" x14ac:dyDescent="0.25">
      <c r="A156" s="141">
        <v>0</v>
      </c>
      <c r="B156" s="141" t="s">
        <v>439</v>
      </c>
      <c r="C156" s="141">
        <v>0</v>
      </c>
      <c r="O156" s="268"/>
      <c r="P156" s="140">
        <v>10055000</v>
      </c>
      <c r="Q156" s="141">
        <v>34203085</v>
      </c>
      <c r="R156" s="142">
        <v>-11.7598</v>
      </c>
      <c r="S156" s="142">
        <v>1.809075</v>
      </c>
      <c r="T156" s="142">
        <v>-0.15594</v>
      </c>
      <c r="U156" s="142">
        <v>-8.8876000000000008</v>
      </c>
      <c r="V156" s="142">
        <v>-24.438099999999999</v>
      </c>
      <c r="W156" s="142">
        <v>0.40834900000000002</v>
      </c>
      <c r="X156" s="142">
        <v>4.4499999999999997E-4</v>
      </c>
      <c r="Y156" s="142">
        <v>0.54773099999999997</v>
      </c>
      <c r="Z156" s="143">
        <v>1.83</v>
      </c>
      <c r="AA156" s="144">
        <v>-35.375806227619577</v>
      </c>
    </row>
    <row r="157" spans="1:27" x14ac:dyDescent="0.25">
      <c r="A157" s="141">
        <v>1</v>
      </c>
      <c r="B157" s="156">
        <v>10050000</v>
      </c>
      <c r="C157" s="144">
        <v>-14.832343436125031</v>
      </c>
      <c r="O157" s="268"/>
      <c r="P157" s="140">
        <v>10056000</v>
      </c>
      <c r="Q157" s="141">
        <v>34203085</v>
      </c>
      <c r="R157" s="202">
        <v>0.59939799999999999</v>
      </c>
      <c r="S157" s="202">
        <v>-0.66249999999999998</v>
      </c>
      <c r="T157" s="202">
        <v>0.65386100000000003</v>
      </c>
      <c r="U157" s="202">
        <v>-0.89215</v>
      </c>
      <c r="V157" s="202">
        <v>-2.0441600000000002</v>
      </c>
      <c r="W157" s="202">
        <v>0.156802</v>
      </c>
      <c r="X157" s="202">
        <v>-2.3500000000000001E-3</v>
      </c>
      <c r="Y157" s="202">
        <v>0.24498400000000001</v>
      </c>
      <c r="Z157" s="203">
        <v>1.83</v>
      </c>
      <c r="AA157" s="204">
        <v>-4.2831521608781706</v>
      </c>
    </row>
    <row r="158" spans="1:27" x14ac:dyDescent="0.25">
      <c r="A158" s="141">
        <v>2</v>
      </c>
      <c r="B158" s="156">
        <v>10051000</v>
      </c>
      <c r="C158" s="144">
        <v>-8.5674820543776242</v>
      </c>
      <c r="O158" s="268"/>
      <c r="P158" s="140">
        <v>10057000</v>
      </c>
      <c r="Q158" s="141">
        <v>34203085</v>
      </c>
      <c r="R158" s="142">
        <v>-9.4486799999999995</v>
      </c>
      <c r="S158" s="142">
        <v>0.29160000000000003</v>
      </c>
      <c r="T158" s="142">
        <v>-0.40658</v>
      </c>
      <c r="U158" s="142">
        <v>-3.09199</v>
      </c>
      <c r="V158" s="142">
        <v>-7.1130300000000002</v>
      </c>
      <c r="W158" s="142">
        <v>0.17066200000000001</v>
      </c>
      <c r="X158" s="142">
        <v>-3.8300000000000001E-3</v>
      </c>
      <c r="Y158" s="142">
        <v>0.728379</v>
      </c>
      <c r="Z158" s="143">
        <v>1.83</v>
      </c>
      <c r="AA158" s="144">
        <v>-10.400825647710811</v>
      </c>
    </row>
    <row r="159" spans="1:27" x14ac:dyDescent="0.25">
      <c r="A159" s="141">
        <v>3</v>
      </c>
      <c r="B159" s="156">
        <v>10052000</v>
      </c>
      <c r="C159" s="144">
        <v>-5.4432750886781207</v>
      </c>
      <c r="O159" s="268"/>
      <c r="P159" s="140">
        <v>10058000</v>
      </c>
      <c r="Q159" s="141">
        <v>34203085</v>
      </c>
      <c r="R159" s="142">
        <v>-2.9123600000000001</v>
      </c>
      <c r="S159" s="142">
        <v>1.0695479999999999</v>
      </c>
      <c r="T159" s="142">
        <v>-0.34075</v>
      </c>
      <c r="U159" s="142">
        <v>-2.63327</v>
      </c>
      <c r="V159" s="142">
        <v>-7.0945099999999996</v>
      </c>
      <c r="W159" s="142">
        <v>8.0042000000000002E-2</v>
      </c>
      <c r="X159" s="142">
        <v>-4.3000000000000002E-5</v>
      </c>
      <c r="Y159" s="142">
        <v>0.2389</v>
      </c>
      <c r="Z159" s="143">
        <v>1.83</v>
      </c>
      <c r="AA159" s="144">
        <v>-10.019371737319522</v>
      </c>
    </row>
    <row r="160" spans="1:27" x14ac:dyDescent="0.25">
      <c r="A160" s="141">
        <v>4</v>
      </c>
      <c r="B160" s="156">
        <v>10053000</v>
      </c>
      <c r="C160" s="144">
        <v>-6.0031391530232447</v>
      </c>
      <c r="O160" s="268"/>
      <c r="P160" s="140">
        <v>16051000</v>
      </c>
      <c r="Q160" s="141">
        <v>34203085</v>
      </c>
      <c r="R160" s="142">
        <v>-24.575199999999999</v>
      </c>
      <c r="S160" s="142">
        <v>2.5767319999999998</v>
      </c>
      <c r="T160" s="142">
        <v>-0.40645999999999999</v>
      </c>
      <c r="U160" s="142">
        <v>-9.2229299999999999</v>
      </c>
      <c r="V160" s="142">
        <v>-27.932700000000001</v>
      </c>
      <c r="W160" s="142">
        <v>0.14824999999999999</v>
      </c>
      <c r="X160" s="142">
        <v>6.4409999999999997E-3</v>
      </c>
      <c r="Y160" s="142">
        <v>-0.20193</v>
      </c>
      <c r="Z160" s="143">
        <v>1.83</v>
      </c>
      <c r="AA160" s="144">
        <v>-40.185488054577853</v>
      </c>
    </row>
    <row r="161" spans="1:27" x14ac:dyDescent="0.25">
      <c r="A161" s="141">
        <v>5</v>
      </c>
      <c r="B161" s="156">
        <v>10054000</v>
      </c>
      <c r="C161" s="144">
        <v>-4.4099835092128359</v>
      </c>
      <c r="O161" s="269"/>
      <c r="P161" s="140">
        <v>11051000</v>
      </c>
      <c r="Q161" s="141">
        <v>34203085</v>
      </c>
      <c r="R161" s="142">
        <v>-25.125</v>
      </c>
      <c r="S161" s="142">
        <v>2.5713650000000001</v>
      </c>
      <c r="T161" s="142">
        <v>-0.71623999999999999</v>
      </c>
      <c r="U161" s="142">
        <v>-9.2283299999999997</v>
      </c>
      <c r="V161" s="142">
        <v>-27.956</v>
      </c>
      <c r="W161" s="142">
        <v>0.13333100000000001</v>
      </c>
      <c r="X161" s="142">
        <v>6.1130000000000004E-3</v>
      </c>
      <c r="Y161" s="142">
        <v>-0.20488999999999999</v>
      </c>
      <c r="Z161" s="143">
        <v>1.83</v>
      </c>
      <c r="AA161" s="144">
        <v>-40.22336180177706</v>
      </c>
    </row>
    <row r="162" spans="1:27" x14ac:dyDescent="0.25">
      <c r="A162" s="141">
        <v>6</v>
      </c>
      <c r="B162" s="156">
        <v>10055000</v>
      </c>
      <c r="C162" s="144">
        <v>3.2357096600508508</v>
      </c>
      <c r="O162" s="267" t="s">
        <v>421</v>
      </c>
      <c r="P162" s="140">
        <v>10050000</v>
      </c>
      <c r="Q162" s="141">
        <v>34203085</v>
      </c>
      <c r="R162" s="142">
        <v>-22.769100000000002</v>
      </c>
      <c r="S162" s="142">
        <v>6.736618</v>
      </c>
      <c r="T162" s="142">
        <v>-0.75905999999999996</v>
      </c>
      <c r="U162" s="142">
        <v>-14.452299999999999</v>
      </c>
      <c r="V162" s="142">
        <v>-43.7498</v>
      </c>
      <c r="W162" s="142">
        <v>0.30994699999999997</v>
      </c>
      <c r="X162" s="142">
        <v>1.0954999999999999E-2</v>
      </c>
      <c r="Y162" s="142">
        <v>-0.90314000000000005</v>
      </c>
      <c r="Z162" s="143">
        <v>1.83</v>
      </c>
      <c r="AA162" s="144">
        <v>-61.721753560650193</v>
      </c>
    </row>
    <row r="163" spans="1:27" x14ac:dyDescent="0.25">
      <c r="A163" s="141">
        <v>7</v>
      </c>
      <c r="B163" s="156">
        <v>10056000</v>
      </c>
      <c r="C163" s="144">
        <v>-3.4773928698246128</v>
      </c>
      <c r="O163" s="268"/>
      <c r="P163" s="140">
        <v>10051000</v>
      </c>
      <c r="Q163" s="141">
        <v>34203085</v>
      </c>
      <c r="R163" s="142">
        <v>-10.4643</v>
      </c>
      <c r="S163" s="142">
        <v>5.3614300000000004</v>
      </c>
      <c r="T163" s="142">
        <v>-0.4254</v>
      </c>
      <c r="U163" s="142">
        <v>-13.6037</v>
      </c>
      <c r="V163" s="142">
        <v>-41.909500000000001</v>
      </c>
      <c r="W163" s="142">
        <v>0.28146700000000002</v>
      </c>
      <c r="X163" s="142">
        <v>1.1773E-2</v>
      </c>
      <c r="Y163" s="142">
        <v>-1.06138</v>
      </c>
      <c r="Z163" s="143">
        <v>1.83</v>
      </c>
      <c r="AA163" s="144">
        <v>-59.619445721967331</v>
      </c>
    </row>
    <row r="164" spans="1:27" x14ac:dyDescent="0.25">
      <c r="A164" s="141">
        <v>8</v>
      </c>
      <c r="B164" s="156">
        <v>10057000</v>
      </c>
      <c r="C164" s="144">
        <v>-4.3527929957858831</v>
      </c>
      <c r="O164" s="268"/>
      <c r="P164" s="140">
        <v>10052000</v>
      </c>
      <c r="Q164" s="141">
        <v>34203085</v>
      </c>
      <c r="R164" s="142">
        <v>-35.1753</v>
      </c>
      <c r="S164" s="142">
        <v>4.0095099999999997</v>
      </c>
      <c r="T164" s="142">
        <v>-1.2532799999999999</v>
      </c>
      <c r="U164" s="142">
        <v>-14.281599999999999</v>
      </c>
      <c r="V164" s="142">
        <v>-43.517299999999999</v>
      </c>
      <c r="W164" s="142">
        <v>0.34769299999999997</v>
      </c>
      <c r="X164" s="142">
        <v>8.8170000000000002E-3</v>
      </c>
      <c r="Y164" s="142">
        <v>-0.45151000000000002</v>
      </c>
      <c r="Z164" s="143">
        <v>1.83</v>
      </c>
      <c r="AA164" s="144">
        <v>-62.608503592664313</v>
      </c>
    </row>
    <row r="165" spans="1:27" x14ac:dyDescent="0.25">
      <c r="A165" s="141">
        <v>9</v>
      </c>
      <c r="B165" s="156">
        <v>10058000</v>
      </c>
      <c r="C165" s="144">
        <v>-4.8756878930168641</v>
      </c>
      <c r="O165" s="268"/>
      <c r="P165" s="140">
        <v>10053000</v>
      </c>
      <c r="Q165" s="141">
        <v>34203085</v>
      </c>
      <c r="R165" s="142">
        <v>-17.925699999999999</v>
      </c>
      <c r="S165" s="142">
        <v>2.6399859999999999</v>
      </c>
      <c r="T165" s="142">
        <v>-0.48730000000000001</v>
      </c>
      <c r="U165" s="142">
        <v>-13.209</v>
      </c>
      <c r="V165" s="142">
        <v>-39.453800000000001</v>
      </c>
      <c r="W165" s="142">
        <v>0.29212900000000003</v>
      </c>
      <c r="X165" s="142">
        <v>5.4200000000000003E-3</v>
      </c>
      <c r="Y165" s="142">
        <v>-7.0559999999999998E-2</v>
      </c>
      <c r="Z165" s="143">
        <v>1.83</v>
      </c>
      <c r="AA165" s="144">
        <v>-57.213056791822943</v>
      </c>
    </row>
    <row r="166" spans="1:27" x14ac:dyDescent="0.25">
      <c r="A166" s="141">
        <v>11</v>
      </c>
      <c r="B166" s="156">
        <v>16051000</v>
      </c>
      <c r="C166" s="144">
        <v>-4.737109922718993</v>
      </c>
      <c r="O166" s="268"/>
      <c r="P166" s="140">
        <v>10054000</v>
      </c>
      <c r="Q166" s="141">
        <v>34203085</v>
      </c>
      <c r="R166" s="142">
        <v>-9.0688399999999998</v>
      </c>
      <c r="S166" s="142">
        <v>2.0343640000000001</v>
      </c>
      <c r="T166" s="142">
        <v>0.121823</v>
      </c>
      <c r="U166" s="142">
        <v>-8.8118400000000001</v>
      </c>
      <c r="V166" s="142">
        <v>-24.714500000000001</v>
      </c>
      <c r="W166" s="142">
        <v>0.34517700000000001</v>
      </c>
      <c r="X166" s="142">
        <v>8.8599999999999996E-4</v>
      </c>
      <c r="Y166" s="142">
        <v>0.50104700000000002</v>
      </c>
      <c r="Z166" s="143">
        <v>1.83</v>
      </c>
      <c r="AA166" s="144">
        <v>-35.683649892495154</v>
      </c>
    </row>
    <row r="167" spans="1:27" x14ac:dyDescent="0.25">
      <c r="A167" s="141">
        <v>12</v>
      </c>
      <c r="B167" s="156">
        <v>11051000</v>
      </c>
      <c r="C167" s="144">
        <v>-4.9823703425222234</v>
      </c>
      <c r="O167" s="268"/>
      <c r="P167" s="140">
        <v>10055000</v>
      </c>
      <c r="Q167" s="141">
        <v>34203085</v>
      </c>
      <c r="R167" s="142">
        <v>-13.4259</v>
      </c>
      <c r="S167" s="142">
        <v>2.6277569999999999</v>
      </c>
      <c r="T167" s="142">
        <v>-0.20285</v>
      </c>
      <c r="U167" s="142">
        <v>-10.398199999999999</v>
      </c>
      <c r="V167" s="142">
        <v>-28.752400000000002</v>
      </c>
      <c r="W167" s="142">
        <v>0.44099100000000002</v>
      </c>
      <c r="X167" s="142">
        <v>1.5740000000000001E-3</v>
      </c>
      <c r="Y167" s="142">
        <v>0.53109099999999998</v>
      </c>
      <c r="Z167" s="143">
        <v>1.83</v>
      </c>
      <c r="AA167" s="144">
        <v>-41.391566443165132</v>
      </c>
    </row>
    <row r="168" spans="1:27" x14ac:dyDescent="0.25">
      <c r="A168" s="141">
        <v>13</v>
      </c>
      <c r="B168" s="141" t="s">
        <v>439</v>
      </c>
      <c r="C168" s="141">
        <v>0</v>
      </c>
      <c r="O168" s="268"/>
      <c r="P168" s="140">
        <v>10056000</v>
      </c>
      <c r="Q168" s="141">
        <v>34203085</v>
      </c>
      <c r="R168" s="202">
        <v>0.59939799999999999</v>
      </c>
      <c r="S168" s="202">
        <v>-0.66249999999999998</v>
      </c>
      <c r="T168" s="202">
        <v>0.65386100000000003</v>
      </c>
      <c r="U168" s="202">
        <v>-0.89215</v>
      </c>
      <c r="V168" s="202">
        <v>-2.0441600000000002</v>
      </c>
      <c r="W168" s="202">
        <v>0.156802</v>
      </c>
      <c r="X168" s="202">
        <v>-2.3500000000000001E-3</v>
      </c>
      <c r="Y168" s="202">
        <v>0.24498400000000001</v>
      </c>
      <c r="Z168" s="203">
        <v>1.83</v>
      </c>
      <c r="AA168" s="204">
        <v>-4.2831521608781706</v>
      </c>
    </row>
    <row r="169" spans="1:27" x14ac:dyDescent="0.25">
      <c r="O169" s="268"/>
      <c r="P169" s="140">
        <v>10057000</v>
      </c>
      <c r="Q169" s="141">
        <v>34203085</v>
      </c>
      <c r="R169" s="142">
        <v>-10.105</v>
      </c>
      <c r="S169" s="142">
        <v>0.305645</v>
      </c>
      <c r="T169" s="142">
        <v>-0.38407000000000002</v>
      </c>
      <c r="U169" s="142">
        <v>-3.15022</v>
      </c>
      <c r="V169" s="142">
        <v>-7.24627</v>
      </c>
      <c r="W169" s="142">
        <v>0.17462800000000001</v>
      </c>
      <c r="X169" s="142">
        <v>-3.8800000000000002E-3</v>
      </c>
      <c r="Y169" s="142">
        <v>0.74075999999999997</v>
      </c>
      <c r="Z169" s="143">
        <v>1.83</v>
      </c>
      <c r="AA169" s="144">
        <v>-10.593949843954297</v>
      </c>
    </row>
    <row r="170" spans="1:27" x14ac:dyDescent="0.25">
      <c r="O170" s="268"/>
      <c r="P170" s="140">
        <v>10058000</v>
      </c>
      <c r="Q170" s="141">
        <v>34203085</v>
      </c>
      <c r="R170" s="142">
        <v>-3.1501000000000001</v>
      </c>
      <c r="S170" s="142">
        <v>1.075855</v>
      </c>
      <c r="T170" s="142">
        <v>-0.32822000000000001</v>
      </c>
      <c r="U170" s="142">
        <v>-2.6598299999999999</v>
      </c>
      <c r="V170" s="142">
        <v>-7.15944</v>
      </c>
      <c r="W170" s="142">
        <v>8.1712999999999994E-2</v>
      </c>
      <c r="X170" s="142">
        <v>-7.7000000000000001E-5</v>
      </c>
      <c r="Y170" s="142">
        <v>0.243308</v>
      </c>
      <c r="Z170" s="143">
        <v>1.83</v>
      </c>
      <c r="AA170" s="144">
        <v>-10.112535921007041</v>
      </c>
    </row>
    <row r="171" spans="1:27" x14ac:dyDescent="0.25">
      <c r="O171" s="268"/>
      <c r="P171" s="140">
        <v>16051000</v>
      </c>
      <c r="Q171" s="141">
        <v>34203085</v>
      </c>
      <c r="R171" s="142">
        <v>-31.558299999999999</v>
      </c>
      <c r="S171" s="142">
        <v>3.1475529999999998</v>
      </c>
      <c r="T171" s="142">
        <v>-0.36631000000000002</v>
      </c>
      <c r="U171" s="142">
        <v>-10.830500000000001</v>
      </c>
      <c r="V171" s="142">
        <v>-32.535400000000003</v>
      </c>
      <c r="W171" s="142">
        <v>0.18401600000000001</v>
      </c>
      <c r="X171" s="142">
        <v>7.2750000000000002E-3</v>
      </c>
      <c r="Y171" s="142">
        <v>-0.15731999999999999</v>
      </c>
      <c r="Z171" s="143">
        <v>1.83</v>
      </c>
      <c r="AA171" s="144">
        <v>-46.741756233845834</v>
      </c>
    </row>
    <row r="172" spans="1:27" ht="39" x14ac:dyDescent="0.25">
      <c r="B172" s="157" t="s">
        <v>395</v>
      </c>
      <c r="C172" s="157" t="s">
        <v>396</v>
      </c>
      <c r="D172" s="157" t="s">
        <v>397</v>
      </c>
      <c r="E172" s="157" t="s">
        <v>398</v>
      </c>
      <c r="F172" s="157" t="s">
        <v>399</v>
      </c>
      <c r="G172" s="157" t="s">
        <v>400</v>
      </c>
      <c r="H172" s="157" t="s">
        <v>401</v>
      </c>
      <c r="I172" s="157" t="s">
        <v>402</v>
      </c>
      <c r="J172" s="157" t="s">
        <v>403</v>
      </c>
      <c r="O172" s="269"/>
      <c r="P172" s="140">
        <v>11051000</v>
      </c>
      <c r="Q172" s="141">
        <v>34203085</v>
      </c>
      <c r="R172" s="142">
        <v>-32.108199999999997</v>
      </c>
      <c r="S172" s="142">
        <v>3.1421860000000001</v>
      </c>
      <c r="T172" s="142">
        <v>-0.67610000000000003</v>
      </c>
      <c r="U172" s="142">
        <v>-10.835900000000001</v>
      </c>
      <c r="V172" s="142">
        <v>-32.558700000000002</v>
      </c>
      <c r="W172" s="142">
        <v>0.169097</v>
      </c>
      <c r="X172" s="142">
        <v>6.9470000000000001E-3</v>
      </c>
      <c r="Y172" s="142">
        <v>-0.16027</v>
      </c>
      <c r="Z172" s="143">
        <v>1.83</v>
      </c>
      <c r="AA172" s="144">
        <v>-46.778160532945073</v>
      </c>
    </row>
    <row r="173" spans="1:27" x14ac:dyDescent="0.25">
      <c r="A173" s="267" t="s">
        <v>394</v>
      </c>
      <c r="B173" s="158" t="s">
        <v>404</v>
      </c>
      <c r="C173" s="159">
        <v>3.2357096672058105</v>
      </c>
      <c r="D173" s="159">
        <v>-14.832343101501465</v>
      </c>
      <c r="E173" s="159">
        <v>-5.7983167171478271</v>
      </c>
      <c r="F173" s="159">
        <v>9.0340263843536377</v>
      </c>
      <c r="G173" s="159">
        <v>8.8424333675358273</v>
      </c>
      <c r="H173" s="159">
        <v>-46.897790597084246</v>
      </c>
      <c r="I173" s="160">
        <v>10000000000</v>
      </c>
      <c r="J173" s="161">
        <v>3.7499999999999997E-5</v>
      </c>
    </row>
    <row r="174" spans="1:27" x14ac:dyDescent="0.25">
      <c r="A174" s="268"/>
      <c r="B174" s="158" t="s">
        <v>405</v>
      </c>
      <c r="C174" s="159">
        <v>0</v>
      </c>
      <c r="D174" s="159">
        <v>-4.9823703765869141</v>
      </c>
      <c r="E174" s="159">
        <v>-2.491185188293457</v>
      </c>
      <c r="F174" s="159">
        <v>2.491185188293457</v>
      </c>
      <c r="G174" s="159">
        <v>2.4682081660796844</v>
      </c>
      <c r="H174" s="159">
        <v>-53.272015798540387</v>
      </c>
      <c r="I174" s="160">
        <v>10000000000</v>
      </c>
      <c r="J174" s="161">
        <v>3.7499999999999997E-5</v>
      </c>
    </row>
    <row r="175" spans="1:27" x14ac:dyDescent="0.25">
      <c r="A175" s="268"/>
      <c r="B175" s="158" t="s">
        <v>406</v>
      </c>
      <c r="C175" s="159">
        <v>-5.443274974822998</v>
      </c>
      <c r="D175" s="159">
        <v>-6.0031390190124512</v>
      </c>
      <c r="E175" s="159">
        <v>-5.7232069969177246</v>
      </c>
      <c r="F175" s="159">
        <v>0.27993202209472656</v>
      </c>
      <c r="G175" s="159">
        <v>0.27407053586715008</v>
      </c>
      <c r="H175" s="159">
        <v>-55.466153428752918</v>
      </c>
      <c r="I175" s="160">
        <v>10000000000</v>
      </c>
      <c r="J175" s="161">
        <v>3.7499999999999997E-5</v>
      </c>
    </row>
    <row r="176" spans="1:27" x14ac:dyDescent="0.25">
      <c r="A176" s="268"/>
      <c r="B176" s="158" t="s">
        <v>407</v>
      </c>
      <c r="C176" s="159">
        <v>-4.7371101379394531</v>
      </c>
      <c r="D176" s="159">
        <v>-4.8756880760192871</v>
      </c>
      <c r="E176" s="159">
        <v>-4.8063991069793701</v>
      </c>
      <c r="F176" s="159">
        <v>6.9288969039916992E-2</v>
      </c>
      <c r="G176" s="159">
        <v>6.806644102549933E-2</v>
      </c>
      <c r="H176" s="159">
        <v>-55.672157523594571</v>
      </c>
      <c r="I176" s="160">
        <v>10000000000</v>
      </c>
      <c r="J176" s="161">
        <v>3.7499999999999997E-5</v>
      </c>
      <c r="O176" s="264"/>
      <c r="P176" s="266" t="s">
        <v>378</v>
      </c>
      <c r="Q176" s="135" t="s">
        <v>389</v>
      </c>
    </row>
    <row r="177" spans="1:17" x14ac:dyDescent="0.25">
      <c r="A177" s="269"/>
      <c r="B177" s="158" t="s">
        <v>408</v>
      </c>
      <c r="C177" s="159">
        <v>0</v>
      </c>
      <c r="D177" s="159" t="e">
        <v>#N/A</v>
      </c>
      <c r="E177" s="159">
        <v>0</v>
      </c>
      <c r="F177" s="159">
        <v>0</v>
      </c>
      <c r="G177" s="159">
        <v>0</v>
      </c>
      <c r="H177" s="159">
        <v>-55.740223964620071</v>
      </c>
      <c r="I177" s="160">
        <v>10000000000</v>
      </c>
      <c r="J177" s="161">
        <v>3.7499999999999997E-5</v>
      </c>
      <c r="O177" s="265"/>
      <c r="P177" s="266"/>
      <c r="Q177" s="138" t="s">
        <v>393</v>
      </c>
    </row>
    <row r="178" spans="1:17" x14ac:dyDescent="0.25">
      <c r="O178" s="141">
        <v>0</v>
      </c>
      <c r="P178" s="141" t="s">
        <v>439</v>
      </c>
      <c r="Q178" s="141">
        <v>0</v>
      </c>
    </row>
    <row r="179" spans="1:17" x14ac:dyDescent="0.25">
      <c r="O179" s="141">
        <v>1</v>
      </c>
      <c r="P179" s="156">
        <v>10050000</v>
      </c>
      <c r="Q179" s="144">
        <v>-17.054962980139127</v>
      </c>
    </row>
    <row r="180" spans="1:17" x14ac:dyDescent="0.25">
      <c r="O180" s="141">
        <v>2</v>
      </c>
      <c r="P180" s="156">
        <v>10051000</v>
      </c>
      <c r="Q180" s="144">
        <v>-9.8870748561993143</v>
      </c>
    </row>
    <row r="181" spans="1:17" x14ac:dyDescent="0.25">
      <c r="C181" s="162" t="s">
        <v>409</v>
      </c>
      <c r="D181" s="163" t="s">
        <v>410</v>
      </c>
      <c r="E181" s="164"/>
      <c r="F181" s="165" t="s">
        <v>411</v>
      </c>
      <c r="G181" s="166"/>
      <c r="H181" s="166"/>
      <c r="I181" s="166"/>
      <c r="J181" s="166"/>
      <c r="K181" s="167"/>
      <c r="O181" s="141">
        <v>3</v>
      </c>
      <c r="P181" s="156">
        <v>10052000</v>
      </c>
      <c r="Q181" s="144">
        <v>-6.8918119052558424</v>
      </c>
    </row>
    <row r="182" spans="1:17" x14ac:dyDescent="0.25">
      <c r="C182" s="168" t="s">
        <v>412</v>
      </c>
      <c r="D182" s="169" t="s">
        <v>413</v>
      </c>
      <c r="E182" s="170"/>
      <c r="F182" s="169" t="s">
        <v>374</v>
      </c>
      <c r="G182" s="171"/>
      <c r="H182" s="165" t="s">
        <v>375</v>
      </c>
      <c r="I182" s="167"/>
      <c r="J182" s="171" t="s">
        <v>414</v>
      </c>
      <c r="K182" s="170"/>
      <c r="O182" s="141">
        <v>4</v>
      </c>
      <c r="P182" s="156">
        <v>10053000</v>
      </c>
      <c r="Q182" s="144">
        <v>-7.5699585434807544</v>
      </c>
    </row>
    <row r="183" spans="1:17" x14ac:dyDescent="0.25">
      <c r="A183" s="172" t="s">
        <v>415</v>
      </c>
      <c r="B183" s="69"/>
      <c r="C183" s="173">
        <v>21.1</v>
      </c>
      <c r="D183" s="174">
        <v>59.04</v>
      </c>
      <c r="E183" s="175"/>
      <c r="F183" s="176" t="s">
        <v>318</v>
      </c>
      <c r="G183" s="177"/>
      <c r="H183" s="176" t="s">
        <v>318</v>
      </c>
      <c r="I183" s="164"/>
      <c r="J183" s="176" t="s">
        <v>318</v>
      </c>
      <c r="K183" s="175"/>
      <c r="O183" s="141">
        <v>5</v>
      </c>
      <c r="P183" s="156">
        <v>10054000</v>
      </c>
      <c r="Q183" s="144">
        <v>-5.456513744897932</v>
      </c>
    </row>
    <row r="184" spans="1:17" x14ac:dyDescent="0.25">
      <c r="A184" s="178" t="s">
        <v>416</v>
      </c>
      <c r="B184" s="179"/>
      <c r="C184" s="180">
        <v>191.32950675000001</v>
      </c>
      <c r="D184" s="181">
        <v>0.91040949641416324</v>
      </c>
      <c r="E184" s="182">
        <v>174.18819988943773</v>
      </c>
      <c r="F184" s="57" t="s">
        <v>318</v>
      </c>
      <c r="G184" s="183" t="s">
        <v>318</v>
      </c>
      <c r="H184" s="57" t="s">
        <v>318</v>
      </c>
      <c r="I184" s="184" t="s">
        <v>318</v>
      </c>
      <c r="J184" s="183" t="s">
        <v>318</v>
      </c>
      <c r="K184" s="184" t="s">
        <v>318</v>
      </c>
      <c r="O184" s="141">
        <v>6</v>
      </c>
      <c r="P184" s="156">
        <v>10055000</v>
      </c>
      <c r="Q184" s="144">
        <v>-3.3959307198857602</v>
      </c>
    </row>
    <row r="185" spans="1:17" x14ac:dyDescent="0.25">
      <c r="A185" s="185" t="s">
        <v>417</v>
      </c>
      <c r="B185" s="186"/>
      <c r="C185" s="187" t="s">
        <v>318</v>
      </c>
      <c r="D185" s="188" t="s">
        <v>318</v>
      </c>
      <c r="E185" s="189">
        <v>55.740223964620071</v>
      </c>
      <c r="F185" s="188" t="s">
        <v>318</v>
      </c>
      <c r="G185" s="190" t="s">
        <v>318</v>
      </c>
      <c r="H185" s="188" t="s">
        <v>318</v>
      </c>
      <c r="I185" s="191" t="s">
        <v>318</v>
      </c>
      <c r="J185" s="190" t="s">
        <v>318</v>
      </c>
      <c r="K185" s="191" t="s">
        <v>318</v>
      </c>
      <c r="O185" s="141">
        <v>7</v>
      </c>
      <c r="P185" s="156">
        <v>10056000</v>
      </c>
      <c r="Q185" s="144">
        <v>-4.2831521608781706</v>
      </c>
    </row>
    <row r="186" spans="1:17" x14ac:dyDescent="0.25">
      <c r="A186" s="185" t="s">
        <v>418</v>
      </c>
      <c r="B186" s="186"/>
      <c r="C186" s="192">
        <v>284.40872624999997</v>
      </c>
      <c r="D186" s="193">
        <v>0.94091661278492311</v>
      </c>
      <c r="E186" s="189">
        <v>267.60489534962443</v>
      </c>
      <c r="F186" s="188" t="s">
        <v>318</v>
      </c>
      <c r="G186" s="190" t="s">
        <v>318</v>
      </c>
      <c r="H186" s="188" t="s">
        <v>318</v>
      </c>
      <c r="I186" s="191" t="s">
        <v>318</v>
      </c>
      <c r="J186" s="190" t="s">
        <v>318</v>
      </c>
      <c r="K186" s="191" t="s">
        <v>318</v>
      </c>
      <c r="O186" s="141">
        <v>8</v>
      </c>
      <c r="P186" s="156">
        <v>10057000</v>
      </c>
      <c r="Q186" s="144">
        <v>-5.2862189041597798</v>
      </c>
    </row>
    <row r="187" spans="1:17" x14ac:dyDescent="0.25">
      <c r="A187" s="194" t="s">
        <v>419</v>
      </c>
      <c r="B187" s="195"/>
      <c r="C187" s="196">
        <v>54296.211374999999</v>
      </c>
      <c r="D187" s="197">
        <v>0.9709416666666667</v>
      </c>
      <c r="E187" s="198">
        <v>52718.453966128123</v>
      </c>
      <c r="F187" s="62" t="s">
        <v>318</v>
      </c>
      <c r="G187" s="199" t="s">
        <v>318</v>
      </c>
      <c r="H187" s="62" t="s">
        <v>318</v>
      </c>
      <c r="I187" s="200" t="s">
        <v>318</v>
      </c>
      <c r="J187" s="199" t="s">
        <v>318</v>
      </c>
      <c r="K187" s="200" t="s">
        <v>318</v>
      </c>
      <c r="O187" s="141">
        <v>9</v>
      </c>
      <c r="P187" s="156">
        <v>10058000</v>
      </c>
      <c r="Q187" s="144">
        <v>-6.166612346778817</v>
      </c>
    </row>
    <row r="188" spans="1:17" x14ac:dyDescent="0.25">
      <c r="O188" s="141">
        <v>10</v>
      </c>
      <c r="P188" s="156">
        <v>16051000</v>
      </c>
      <c r="Q188" s="144">
        <v>-4.7974651380144424</v>
      </c>
    </row>
    <row r="189" spans="1:17" x14ac:dyDescent="0.25">
      <c r="O189" s="141">
        <v>11</v>
      </c>
      <c r="P189" s="156">
        <v>11051000</v>
      </c>
      <c r="Q189" s="144">
        <v>-5.8054030891384949</v>
      </c>
    </row>
    <row r="190" spans="1:17" x14ac:dyDescent="0.25">
      <c r="O190" s="141">
        <v>12</v>
      </c>
      <c r="P190" s="141" t="s">
        <v>439</v>
      </c>
      <c r="Q190" s="141">
        <v>0</v>
      </c>
    </row>
    <row r="191" spans="1:17" x14ac:dyDescent="0.25">
      <c r="O191" s="264"/>
      <c r="P191" s="266" t="s">
        <v>378</v>
      </c>
      <c r="Q191" s="135" t="s">
        <v>389</v>
      </c>
    </row>
    <row r="192" spans="1:17" x14ac:dyDescent="0.25">
      <c r="O192" s="265"/>
      <c r="P192" s="266"/>
      <c r="Q192" s="138" t="s">
        <v>393</v>
      </c>
    </row>
    <row r="193" spans="15:17" x14ac:dyDescent="0.25">
      <c r="O193" s="141">
        <v>0</v>
      </c>
      <c r="P193" s="141" t="s">
        <v>439</v>
      </c>
      <c r="Q193" s="141">
        <v>0</v>
      </c>
    </row>
    <row r="194" spans="15:17" x14ac:dyDescent="0.25">
      <c r="O194" s="141">
        <v>1</v>
      </c>
      <c r="P194" s="156">
        <v>10050000</v>
      </c>
      <c r="Q194" s="144">
        <v>-52.265077852884879</v>
      </c>
    </row>
    <row r="195" spans="15:17" x14ac:dyDescent="0.25">
      <c r="O195" s="141">
        <v>2</v>
      </c>
      <c r="P195" s="156">
        <v>10051000</v>
      </c>
      <c r="Q195" s="144">
        <v>-50.162598768483576</v>
      </c>
    </row>
    <row r="196" spans="15:17" x14ac:dyDescent="0.25">
      <c r="O196" s="141">
        <v>3</v>
      </c>
      <c r="P196" s="156">
        <v>10052000</v>
      </c>
      <c r="Q196" s="144">
        <v>-53.49918583091425</v>
      </c>
    </row>
    <row r="197" spans="15:17" x14ac:dyDescent="0.25">
      <c r="O197" s="141">
        <v>4</v>
      </c>
      <c r="P197" s="156">
        <v>10053000</v>
      </c>
      <c r="Q197" s="144">
        <v>-49.010534462448859</v>
      </c>
    </row>
    <row r="198" spans="15:17" x14ac:dyDescent="0.25">
      <c r="O198" s="141">
        <v>5</v>
      </c>
      <c r="P198" s="156">
        <v>10054000</v>
      </c>
      <c r="Q198" s="144">
        <v>-30.478609300875021</v>
      </c>
    </row>
    <row r="199" spans="15:17" x14ac:dyDescent="0.25">
      <c r="O199" s="141">
        <v>6</v>
      </c>
      <c r="P199" s="156">
        <v>10055000</v>
      </c>
      <c r="Q199" s="144">
        <v>-35.375806227619577</v>
      </c>
    </row>
    <row r="200" spans="15:17" x14ac:dyDescent="0.25">
      <c r="O200" s="141">
        <v>7</v>
      </c>
      <c r="P200" s="156">
        <v>10056000</v>
      </c>
      <c r="Q200" s="144">
        <v>-4.1651463143806513</v>
      </c>
    </row>
    <row r="201" spans="15:17" x14ac:dyDescent="0.25">
      <c r="O201" s="141">
        <v>8</v>
      </c>
      <c r="P201" s="156">
        <v>10057000</v>
      </c>
      <c r="Q201" s="144">
        <v>-10.400825647710811</v>
      </c>
    </row>
    <row r="202" spans="15:17" x14ac:dyDescent="0.25">
      <c r="O202" s="141">
        <v>9</v>
      </c>
      <c r="P202" s="156">
        <v>10058000</v>
      </c>
      <c r="Q202" s="144">
        <v>-10.019371737319522</v>
      </c>
    </row>
    <row r="203" spans="15:17" x14ac:dyDescent="0.25">
      <c r="O203" s="141">
        <v>10</v>
      </c>
      <c r="P203" s="156">
        <v>16051000</v>
      </c>
      <c r="Q203" s="144">
        <v>-40.185488054577853</v>
      </c>
    </row>
    <row r="204" spans="15:17" x14ac:dyDescent="0.25">
      <c r="O204" s="141">
        <v>11</v>
      </c>
      <c r="P204" s="156">
        <v>11051000</v>
      </c>
      <c r="Q204" s="144">
        <v>-40.22336180177706</v>
      </c>
    </row>
    <row r="205" spans="15:17" x14ac:dyDescent="0.25">
      <c r="O205" s="141">
        <v>12</v>
      </c>
      <c r="P205" s="141" t="s">
        <v>439</v>
      </c>
      <c r="Q205" s="141">
        <v>0</v>
      </c>
    </row>
    <row r="206" spans="15:17" x14ac:dyDescent="0.25">
      <c r="O206" s="264"/>
      <c r="P206" s="266" t="s">
        <v>378</v>
      </c>
      <c r="Q206" s="135" t="s">
        <v>389</v>
      </c>
    </row>
    <row r="207" spans="15:17" x14ac:dyDescent="0.25">
      <c r="O207" s="265"/>
      <c r="P207" s="266"/>
      <c r="Q207" s="138" t="s">
        <v>393</v>
      </c>
    </row>
    <row r="208" spans="15:17" x14ac:dyDescent="0.25">
      <c r="O208" s="141">
        <v>0</v>
      </c>
      <c r="P208" s="141" t="s">
        <v>439</v>
      </c>
      <c r="Q208" s="141">
        <v>0</v>
      </c>
    </row>
    <row r="209" spans="15:24" x14ac:dyDescent="0.25">
      <c r="O209" s="141">
        <v>1</v>
      </c>
      <c r="P209" s="156">
        <v>10050000</v>
      </c>
      <c r="Q209" s="144">
        <v>-61.721753560650193</v>
      </c>
    </row>
    <row r="210" spans="15:24" x14ac:dyDescent="0.25">
      <c r="O210" s="141">
        <v>2</v>
      </c>
      <c r="P210" s="156">
        <v>10051000</v>
      </c>
      <c r="Q210" s="144">
        <v>-59.619445721967331</v>
      </c>
    </row>
    <row r="211" spans="15:24" x14ac:dyDescent="0.25">
      <c r="O211" s="141">
        <v>3</v>
      </c>
      <c r="P211" s="156">
        <v>10052000</v>
      </c>
      <c r="Q211" s="144">
        <v>-62.608503592664313</v>
      </c>
    </row>
    <row r="212" spans="15:24" x14ac:dyDescent="0.25">
      <c r="O212" s="141">
        <v>4</v>
      </c>
      <c r="P212" s="156">
        <v>10053000</v>
      </c>
      <c r="Q212" s="144">
        <v>-57.213056791822943</v>
      </c>
    </row>
    <row r="213" spans="15:24" x14ac:dyDescent="0.25">
      <c r="O213" s="141">
        <v>5</v>
      </c>
      <c r="P213" s="156">
        <v>10054000</v>
      </c>
      <c r="Q213" s="144">
        <v>-35.683649892495154</v>
      </c>
    </row>
    <row r="214" spans="15:24" x14ac:dyDescent="0.25">
      <c r="O214" s="141">
        <v>6</v>
      </c>
      <c r="P214" s="156">
        <v>10055000</v>
      </c>
      <c r="Q214" s="144">
        <v>-41.391566443165132</v>
      </c>
    </row>
    <row r="215" spans="15:24" x14ac:dyDescent="0.25">
      <c r="O215" s="141">
        <v>7</v>
      </c>
      <c r="P215" s="156">
        <v>10056000</v>
      </c>
      <c r="Q215" s="144">
        <v>-4.1651463143806513</v>
      </c>
    </row>
    <row r="216" spans="15:24" x14ac:dyDescent="0.25">
      <c r="O216" s="141">
        <v>8</v>
      </c>
      <c r="P216" s="156">
        <v>10057000</v>
      </c>
      <c r="Q216" s="144">
        <v>-10.593949843954297</v>
      </c>
    </row>
    <row r="217" spans="15:24" x14ac:dyDescent="0.25">
      <c r="O217" s="141">
        <v>9</v>
      </c>
      <c r="P217" s="156">
        <v>10058000</v>
      </c>
      <c r="Q217" s="144">
        <v>-10.112535921007041</v>
      </c>
    </row>
    <row r="218" spans="15:24" x14ac:dyDescent="0.25">
      <c r="O218" s="141">
        <v>10</v>
      </c>
      <c r="P218" s="156">
        <v>16051000</v>
      </c>
      <c r="Q218" s="144">
        <v>-46.741756233845834</v>
      </c>
    </row>
    <row r="219" spans="15:24" x14ac:dyDescent="0.25">
      <c r="O219" s="141">
        <v>11</v>
      </c>
      <c r="P219" s="156">
        <v>11051000</v>
      </c>
      <c r="Q219" s="144">
        <v>-46.778160532945073</v>
      </c>
    </row>
    <row r="220" spans="15:24" x14ac:dyDescent="0.25">
      <c r="O220" s="141">
        <v>12</v>
      </c>
      <c r="P220" s="141" t="s">
        <v>439</v>
      </c>
      <c r="Q220" s="141">
        <v>0</v>
      </c>
    </row>
    <row r="224" spans="15:24" ht="25.5" x14ac:dyDescent="0.25">
      <c r="P224" s="205" t="s">
        <v>395</v>
      </c>
      <c r="Q224" s="205" t="s">
        <v>396</v>
      </c>
      <c r="R224" s="205" t="s">
        <v>397</v>
      </c>
      <c r="S224" s="205" t="s">
        <v>398</v>
      </c>
      <c r="T224" s="205" t="s">
        <v>399</v>
      </c>
      <c r="U224" s="205" t="s">
        <v>400</v>
      </c>
      <c r="V224" s="205" t="s">
        <v>401</v>
      </c>
      <c r="W224" s="205" t="s">
        <v>402</v>
      </c>
      <c r="X224" s="205" t="s">
        <v>403</v>
      </c>
    </row>
    <row r="225" spans="15:24" x14ac:dyDescent="0.25">
      <c r="O225" s="267" t="s">
        <v>374</v>
      </c>
      <c r="P225" s="158" t="s">
        <v>404</v>
      </c>
      <c r="Q225" s="159">
        <v>0</v>
      </c>
      <c r="R225" s="159">
        <v>-17.054962158203125</v>
      </c>
      <c r="S225" s="159">
        <v>-8.5274810791015625</v>
      </c>
      <c r="T225" s="159">
        <v>8.5274810791015625</v>
      </c>
      <c r="U225" s="159">
        <v>8.3333566605176088</v>
      </c>
      <c r="V225" s="159">
        <v>-67.829843887702793</v>
      </c>
      <c r="W225" s="160">
        <v>10000000000</v>
      </c>
      <c r="X225" s="218">
        <v>2.4375E-5</v>
      </c>
    </row>
    <row r="226" spans="15:24" x14ac:dyDescent="0.25">
      <c r="O226" s="268"/>
      <c r="P226" s="158" t="s">
        <v>405</v>
      </c>
      <c r="Q226" s="159">
        <v>-3.3959307670593262</v>
      </c>
      <c r="R226" s="159">
        <v>-6.1666121482849121</v>
      </c>
      <c r="S226" s="159">
        <v>-4.7812714576721191</v>
      </c>
      <c r="T226" s="159">
        <v>1.385340690612793</v>
      </c>
      <c r="U226" s="159">
        <v>1.3674797738345577</v>
      </c>
      <c r="V226" s="159">
        <v>-74.795720774385842</v>
      </c>
      <c r="W226" s="160">
        <v>10000000000</v>
      </c>
      <c r="X226" s="218">
        <v>2.4375E-5</v>
      </c>
    </row>
    <row r="227" spans="15:24" x14ac:dyDescent="0.25">
      <c r="O227" s="268"/>
      <c r="P227" s="158" t="s">
        <v>406</v>
      </c>
      <c r="Q227" s="159">
        <v>-4.7974653244018555</v>
      </c>
      <c r="R227" s="159">
        <v>-5.8054032325744629</v>
      </c>
      <c r="S227" s="159">
        <v>-5.3014342784881592</v>
      </c>
      <c r="T227" s="159">
        <v>0.50396895408630371</v>
      </c>
      <c r="U227" s="159">
        <v>0.49677459364331356</v>
      </c>
      <c r="V227" s="159">
        <v>-75.666425954577093</v>
      </c>
      <c r="W227" s="160">
        <v>10000000000</v>
      </c>
      <c r="X227" s="218">
        <v>2.4375E-5</v>
      </c>
    </row>
    <row r="228" spans="15:24" x14ac:dyDescent="0.25">
      <c r="O228" s="268"/>
      <c r="P228" s="158" t="s">
        <v>407</v>
      </c>
      <c r="Q228" s="159">
        <v>-6.8918118476867676</v>
      </c>
      <c r="R228" s="159">
        <v>-7.5699586868286133</v>
      </c>
      <c r="S228" s="159">
        <v>-7.2308852672576904</v>
      </c>
      <c r="T228" s="159">
        <v>0.33907341957092285</v>
      </c>
      <c r="U228" s="159">
        <v>0.33250547164426569</v>
      </c>
      <c r="V228" s="159">
        <v>-75.830695076576134</v>
      </c>
      <c r="W228" s="160">
        <v>10000000000</v>
      </c>
      <c r="X228" s="218">
        <v>2.4375E-5</v>
      </c>
    </row>
    <row r="229" spans="15:24" x14ac:dyDescent="0.25">
      <c r="O229" s="269"/>
      <c r="P229" s="158" t="s">
        <v>408</v>
      </c>
      <c r="Q229" s="159">
        <v>0</v>
      </c>
      <c r="R229" s="159" t="e">
        <v>#N/A</v>
      </c>
      <c r="S229" s="159">
        <v>0</v>
      </c>
      <c r="T229" s="159">
        <v>0</v>
      </c>
      <c r="U229" s="159">
        <v>0</v>
      </c>
      <c r="V229" s="159">
        <v>-76.163200548220402</v>
      </c>
      <c r="W229" s="160">
        <v>10000000000</v>
      </c>
      <c r="X229" s="218">
        <v>2.4375E-5</v>
      </c>
    </row>
    <row r="230" spans="15:24" ht="25.5" x14ac:dyDescent="0.25">
      <c r="P230" s="205" t="s">
        <v>395</v>
      </c>
      <c r="Q230" s="205" t="s">
        <v>396</v>
      </c>
      <c r="R230" s="205" t="s">
        <v>397</v>
      </c>
      <c r="S230" s="205" t="s">
        <v>398</v>
      </c>
      <c r="T230" s="205" t="s">
        <v>399</v>
      </c>
      <c r="U230" s="205" t="s">
        <v>400</v>
      </c>
      <c r="V230" s="205" t="s">
        <v>401</v>
      </c>
      <c r="W230" s="205" t="s">
        <v>402</v>
      </c>
      <c r="X230" s="205" t="s">
        <v>403</v>
      </c>
    </row>
    <row r="231" spans="15:24" x14ac:dyDescent="0.25">
      <c r="O231" s="267" t="s">
        <v>420</v>
      </c>
      <c r="P231" s="158" t="s">
        <v>404</v>
      </c>
      <c r="Q231" s="159">
        <v>0</v>
      </c>
      <c r="R231" s="159">
        <v>-53.499187469482422</v>
      </c>
      <c r="S231" s="159">
        <v>-26.749593734741211</v>
      </c>
      <c r="T231" s="159">
        <v>26.749593734741211</v>
      </c>
      <c r="U231" s="159">
        <v>24.004407521931675</v>
      </c>
      <c r="V231" s="159">
        <v>-25.956779837925701</v>
      </c>
      <c r="W231" s="160">
        <v>10000000000</v>
      </c>
      <c r="X231" s="218">
        <v>1.2625E-5</v>
      </c>
    </row>
    <row r="232" spans="15:24" x14ac:dyDescent="0.25">
      <c r="O232" s="268"/>
      <c r="P232" s="158" t="s">
        <v>405</v>
      </c>
      <c r="Q232" s="159">
        <v>-4.1651463508605957</v>
      </c>
      <c r="R232" s="159">
        <v>-40.223361968994141</v>
      </c>
      <c r="S232" s="159">
        <v>-22.194254159927368</v>
      </c>
      <c r="T232" s="159">
        <v>18.029107809066772</v>
      </c>
      <c r="U232" s="159">
        <v>16.466646259923078</v>
      </c>
      <c r="V232" s="159">
        <v>-33.494541099934295</v>
      </c>
      <c r="W232" s="160">
        <v>10000000000</v>
      </c>
      <c r="X232" s="218">
        <v>1.2625E-5</v>
      </c>
    </row>
    <row r="233" spans="15:24" x14ac:dyDescent="0.25">
      <c r="O233" s="268"/>
      <c r="P233" s="158" t="s">
        <v>406</v>
      </c>
      <c r="Q233" s="159">
        <v>-30.478609085083008</v>
      </c>
      <c r="R233" s="159">
        <v>-35.375804901123047</v>
      </c>
      <c r="S233" s="159">
        <v>-32.927206993103027</v>
      </c>
      <c r="T233" s="159">
        <v>2.4485979080200195</v>
      </c>
      <c r="U233" s="159">
        <v>2.1464379816969066</v>
      </c>
      <c r="V233" s="159">
        <v>-47.814749378160471</v>
      </c>
      <c r="W233" s="160">
        <v>10000000000</v>
      </c>
      <c r="X233" s="218">
        <v>1.2625E-5</v>
      </c>
    </row>
    <row r="234" spans="15:24" x14ac:dyDescent="0.25">
      <c r="O234" s="268"/>
      <c r="P234" s="158" t="s">
        <v>407</v>
      </c>
      <c r="Q234" s="159">
        <v>-50.16259765625</v>
      </c>
      <c r="R234" s="159">
        <v>-52.265079498291016</v>
      </c>
      <c r="S234" s="159">
        <v>-51.213838577270508</v>
      </c>
      <c r="T234" s="159">
        <v>1.0512409210205078</v>
      </c>
      <c r="U234" s="159">
        <v>0.86241298625531537</v>
      </c>
      <c r="V234" s="159">
        <v>-49.098774373602062</v>
      </c>
      <c r="W234" s="160">
        <v>10000000000</v>
      </c>
      <c r="X234" s="218">
        <v>1.2625E-5</v>
      </c>
    </row>
    <row r="235" spans="15:24" x14ac:dyDescent="0.25">
      <c r="O235" s="269"/>
      <c r="P235" s="158" t="s">
        <v>408</v>
      </c>
      <c r="Q235" s="159">
        <v>-10.01937198638916</v>
      </c>
      <c r="R235" s="159">
        <v>-10.400825500488281</v>
      </c>
      <c r="S235" s="159">
        <v>-10.210098743438721</v>
      </c>
      <c r="T235" s="159">
        <v>0.19072675704956055</v>
      </c>
      <c r="U235" s="159">
        <v>0.18274956722100119</v>
      </c>
      <c r="V235" s="159">
        <v>-49.778437792636375</v>
      </c>
      <c r="W235" s="160">
        <v>10000000000</v>
      </c>
      <c r="X235" s="218">
        <v>1.2625E-5</v>
      </c>
    </row>
    <row r="236" spans="15:24" ht="25.5" x14ac:dyDescent="0.25">
      <c r="P236" s="205" t="s">
        <v>395</v>
      </c>
      <c r="Q236" s="205" t="s">
        <v>396</v>
      </c>
      <c r="R236" s="205" t="s">
        <v>397</v>
      </c>
      <c r="S236" s="205" t="s">
        <v>398</v>
      </c>
      <c r="T236" s="205" t="s">
        <v>399</v>
      </c>
      <c r="U236" s="205" t="s">
        <v>400</v>
      </c>
      <c r="V236" s="205" t="s">
        <v>401</v>
      </c>
      <c r="W236" s="205" t="s">
        <v>402</v>
      </c>
      <c r="X236" s="205" t="s">
        <v>403</v>
      </c>
    </row>
    <row r="237" spans="15:24" x14ac:dyDescent="0.25">
      <c r="O237" s="267" t="s">
        <v>421</v>
      </c>
      <c r="P237" s="158" t="s">
        <v>404</v>
      </c>
      <c r="Q237" s="159">
        <v>0</v>
      </c>
      <c r="R237" s="159">
        <v>-62.608505249023438</v>
      </c>
      <c r="S237" s="159">
        <v>-31.304252624511719</v>
      </c>
      <c r="T237" s="159">
        <v>31.304252624511719</v>
      </c>
      <c r="U237" s="159">
        <v>27.277156405686132</v>
      </c>
      <c r="V237" s="159">
        <v>-19.123629307370027</v>
      </c>
      <c r="W237" s="160">
        <v>10000000000</v>
      </c>
      <c r="X237" s="218">
        <v>4.9999999999999998E-7</v>
      </c>
    </row>
    <row r="238" spans="15:24" x14ac:dyDescent="0.25">
      <c r="O238" s="268"/>
      <c r="P238" s="158" t="s">
        <v>405</v>
      </c>
      <c r="Q238" s="159">
        <v>-4.1651463508605957</v>
      </c>
      <c r="R238" s="159">
        <v>-46.778160095214844</v>
      </c>
      <c r="S238" s="159">
        <v>-25.47165322303772</v>
      </c>
      <c r="T238" s="159">
        <v>21.306506872177124</v>
      </c>
      <c r="U238" s="159">
        <v>19.021481412078177</v>
      </c>
      <c r="V238" s="159">
        <v>-27.379304300977982</v>
      </c>
      <c r="W238" s="160">
        <v>10000000000</v>
      </c>
      <c r="X238" s="218">
        <v>4.9999999999999998E-7</v>
      </c>
    </row>
    <row r="239" spans="15:24" x14ac:dyDescent="0.25">
      <c r="O239" s="268"/>
      <c r="P239" s="158" t="s">
        <v>406</v>
      </c>
      <c r="Q239" s="159">
        <v>-35.683650970458984</v>
      </c>
      <c r="R239" s="159">
        <v>-41.391567230224609</v>
      </c>
      <c r="S239" s="159">
        <v>-38.537609100341797</v>
      </c>
      <c r="T239" s="159">
        <v>2.8539581298828125</v>
      </c>
      <c r="U239" s="159">
        <v>2.4150270449331717</v>
      </c>
      <c r="V239" s="159">
        <v>-43.98575866812299</v>
      </c>
      <c r="W239" s="160">
        <v>10000000000</v>
      </c>
      <c r="X239" s="218">
        <v>4.9999999999999998E-7</v>
      </c>
    </row>
    <row r="240" spans="15:24" x14ac:dyDescent="0.25">
      <c r="O240" s="268"/>
      <c r="P240" s="158" t="s">
        <v>407</v>
      </c>
      <c r="Q240" s="159">
        <v>-59.61944580078125</v>
      </c>
      <c r="R240" s="159">
        <v>-61.721752166748047</v>
      </c>
      <c r="S240" s="159">
        <v>-60.670598983764648</v>
      </c>
      <c r="T240" s="159">
        <v>1.0511531829833984</v>
      </c>
      <c r="U240" s="159">
        <v>0.81729745916873986</v>
      </c>
      <c r="V240" s="159">
        <v>-45.583488253887417</v>
      </c>
      <c r="W240" s="160">
        <v>10000000000</v>
      </c>
      <c r="X240" s="218">
        <v>4.9999999999999998E-7</v>
      </c>
    </row>
    <row r="241" spans="15:25" x14ac:dyDescent="0.25">
      <c r="O241" s="269"/>
      <c r="P241" s="158" t="s">
        <v>408</v>
      </c>
      <c r="Q241" s="159">
        <v>-10.11253547668457</v>
      </c>
      <c r="R241" s="159">
        <v>-10.593950271606445</v>
      </c>
      <c r="S241" s="159">
        <v>-10.353242874145508</v>
      </c>
      <c r="T241" s="159">
        <v>0.2407073974609375</v>
      </c>
      <c r="U241" s="159">
        <v>0.22950138046021853</v>
      </c>
      <c r="V241" s="159">
        <v>-46.171284332595938</v>
      </c>
      <c r="W241" s="160">
        <v>10000000000</v>
      </c>
      <c r="X241" s="218">
        <v>4.9999999999999998E-7</v>
      </c>
    </row>
    <row r="245" spans="15:25" x14ac:dyDescent="0.25">
      <c r="Q245" s="162" t="s">
        <v>409</v>
      </c>
      <c r="R245" s="163" t="s">
        <v>410</v>
      </c>
      <c r="S245" s="164"/>
      <c r="T245" s="165" t="s">
        <v>411</v>
      </c>
      <c r="U245" s="166"/>
      <c r="V245" s="166"/>
      <c r="W245" s="166"/>
      <c r="X245" s="166"/>
      <c r="Y245" s="167"/>
    </row>
    <row r="246" spans="15:25" x14ac:dyDescent="0.25">
      <c r="Q246" s="168" t="s">
        <v>412</v>
      </c>
      <c r="R246" s="169" t="s">
        <v>413</v>
      </c>
      <c r="S246" s="170"/>
      <c r="T246" s="169" t="s">
        <v>374</v>
      </c>
      <c r="U246" s="171"/>
      <c r="V246" s="165" t="s">
        <v>375</v>
      </c>
      <c r="W246" s="167"/>
      <c r="X246" s="171" t="s">
        <v>414</v>
      </c>
      <c r="Y246" s="170"/>
    </row>
    <row r="247" spans="15:25" x14ac:dyDescent="0.25">
      <c r="O247" s="172" t="s">
        <v>415</v>
      </c>
      <c r="P247" s="69"/>
      <c r="Q247" s="173">
        <v>21.1</v>
      </c>
      <c r="R247" s="174" t="s">
        <v>318</v>
      </c>
      <c r="S247" s="206"/>
      <c r="T247" s="174">
        <v>20.61</v>
      </c>
      <c r="U247" s="206"/>
      <c r="V247" s="207">
        <v>132.83750915527344</v>
      </c>
      <c r="W247" s="208"/>
      <c r="X247" s="206">
        <v>157.46249389648438</v>
      </c>
      <c r="Y247" s="209"/>
    </row>
    <row r="248" spans="15:25" x14ac:dyDescent="0.25">
      <c r="O248" s="178" t="s">
        <v>416</v>
      </c>
      <c r="P248" s="179"/>
      <c r="Q248" s="180">
        <v>191.32950675000001</v>
      </c>
      <c r="R248" s="57" t="s">
        <v>318</v>
      </c>
      <c r="S248" s="183" t="s">
        <v>318</v>
      </c>
      <c r="T248" s="181">
        <v>0.9329846938775509</v>
      </c>
      <c r="U248" s="182">
        <v>238.01000171318876</v>
      </c>
      <c r="V248" s="181">
        <v>0.81602003345756435</v>
      </c>
      <c r="W248" s="182">
        <v>156.1287104995543</v>
      </c>
      <c r="X248" s="181">
        <v>0.75786771113546747</v>
      </c>
      <c r="Y248" s="182">
        <v>145.00245535330049</v>
      </c>
    </row>
    <row r="249" spans="15:25" x14ac:dyDescent="0.25">
      <c r="O249" s="185" t="s">
        <v>417</v>
      </c>
      <c r="P249" s="186"/>
      <c r="Q249" s="187" t="s">
        <v>318</v>
      </c>
      <c r="R249" s="188" t="s">
        <v>318</v>
      </c>
      <c r="S249" s="190" t="s">
        <v>318</v>
      </c>
      <c r="T249" s="188" t="s">
        <v>318</v>
      </c>
      <c r="U249" s="189">
        <v>76.163200548220402</v>
      </c>
      <c r="V249" s="188" t="s">
        <v>318</v>
      </c>
      <c r="W249" s="189">
        <v>49.961187359857377</v>
      </c>
      <c r="X249" s="188" t="s">
        <v>318</v>
      </c>
      <c r="Y249" s="189">
        <v>46.400785713056159</v>
      </c>
    </row>
    <row r="250" spans="15:25" x14ac:dyDescent="0.25">
      <c r="O250" s="185" t="s">
        <v>418</v>
      </c>
      <c r="P250" s="186"/>
      <c r="Q250" s="192">
        <v>284.40872624999997</v>
      </c>
      <c r="R250" s="188" t="s">
        <v>318</v>
      </c>
      <c r="S250" s="190" t="s">
        <v>318</v>
      </c>
      <c r="T250" s="193">
        <v>0.96533691062631943</v>
      </c>
      <c r="U250" s="189">
        <v>366.06698820445547</v>
      </c>
      <c r="V250" s="193">
        <v>0.82241960627496513</v>
      </c>
      <c r="W250" s="189">
        <v>233.90331266368929</v>
      </c>
      <c r="X250" s="193">
        <v>0.74553409579074625</v>
      </c>
      <c r="Y250" s="189">
        <v>212.03640255979161</v>
      </c>
    </row>
    <row r="251" spans="15:25" x14ac:dyDescent="0.25">
      <c r="O251" s="194" t="s">
        <v>419</v>
      </c>
      <c r="P251" s="195"/>
      <c r="Q251" s="196">
        <v>54296.211374999999</v>
      </c>
      <c r="R251" s="62" t="s">
        <v>318</v>
      </c>
      <c r="S251" s="199" t="s">
        <v>318</v>
      </c>
      <c r="T251" s="197">
        <v>1</v>
      </c>
      <c r="U251" s="198">
        <v>72394.948499999999</v>
      </c>
      <c r="V251" s="197">
        <v>0.85195086342947812</v>
      </c>
      <c r="W251" s="198">
        <v>46257.704161880698</v>
      </c>
      <c r="X251" s="197">
        <v>0.7723045654296874</v>
      </c>
      <c r="Y251" s="198">
        <v>41933.211930447826</v>
      </c>
    </row>
  </sheetData>
  <mergeCells count="42">
    <mergeCell ref="A1:B1"/>
    <mergeCell ref="A17:B17"/>
    <mergeCell ref="A20:B21"/>
    <mergeCell ref="C20:C21"/>
    <mergeCell ref="A22:A32"/>
    <mergeCell ref="A36:A37"/>
    <mergeCell ref="B36:B37"/>
    <mergeCell ref="A55:A59"/>
    <mergeCell ref="O20:P21"/>
    <mergeCell ref="Q20:Q21"/>
    <mergeCell ref="O22:O32"/>
    <mergeCell ref="O33:O43"/>
    <mergeCell ref="O44:O54"/>
    <mergeCell ref="O58:O59"/>
    <mergeCell ref="P58:P59"/>
    <mergeCell ref="O73:O74"/>
    <mergeCell ref="P73:P74"/>
    <mergeCell ref="O88:O89"/>
    <mergeCell ref="P88:P89"/>
    <mergeCell ref="O107:O111"/>
    <mergeCell ref="O113:O117"/>
    <mergeCell ref="O119:O123"/>
    <mergeCell ref="A138:B139"/>
    <mergeCell ref="C138:C139"/>
    <mergeCell ref="O138:P139"/>
    <mergeCell ref="Q138:Q139"/>
    <mergeCell ref="A140:A150"/>
    <mergeCell ref="O140:O150"/>
    <mergeCell ref="O151:O161"/>
    <mergeCell ref="A154:A155"/>
    <mergeCell ref="B154:B155"/>
    <mergeCell ref="O162:O172"/>
    <mergeCell ref="A173:A177"/>
    <mergeCell ref="O176:O177"/>
    <mergeCell ref="P176:P177"/>
    <mergeCell ref="O191:O192"/>
    <mergeCell ref="P191:P192"/>
    <mergeCell ref="O206:O207"/>
    <mergeCell ref="P206:P207"/>
    <mergeCell ref="O225:O229"/>
    <mergeCell ref="O231:O235"/>
    <mergeCell ref="O237:O241"/>
  </mergeCells>
  <conditionalFormatting sqref="M22:M32">
    <cfRule type="cellIs" dxfId="16" priority="12" operator="notEqual">
      <formula>C37</formula>
    </cfRule>
  </conditionalFormatting>
  <conditionalFormatting sqref="AA22:AA32">
    <cfRule type="cellIs" dxfId="15" priority="11" operator="notEqual">
      <formula>Q59</formula>
    </cfRule>
  </conditionalFormatting>
  <conditionalFormatting sqref="AA33:AA43">
    <cfRule type="cellIs" dxfId="14" priority="10" operator="notEqual">
      <formula>Q74</formula>
    </cfRule>
  </conditionalFormatting>
  <conditionalFormatting sqref="AA44:AA54">
    <cfRule type="cellIs" dxfId="13" priority="9" operator="notEqual">
      <formula>Q89</formula>
    </cfRule>
  </conditionalFormatting>
  <conditionalFormatting sqref="M140:M150">
    <cfRule type="cellIs" dxfId="12" priority="8" operator="notEqual">
      <formula>C155</formula>
    </cfRule>
  </conditionalFormatting>
  <conditionalFormatting sqref="AA140:AA150">
    <cfRule type="cellIs" dxfId="11" priority="7" operator="notEqual">
      <formula>Q177</formula>
    </cfRule>
  </conditionalFormatting>
  <conditionalFormatting sqref="AA151:AA161">
    <cfRule type="cellIs" dxfId="10" priority="6" operator="notEqual">
      <formula>Q192</formula>
    </cfRule>
  </conditionalFormatting>
  <conditionalFormatting sqref="AA162:AA172">
    <cfRule type="cellIs" dxfId="9" priority="5" operator="notEqual">
      <formula>Q207</formula>
    </cfRule>
  </conditionalFormatting>
  <conditionalFormatting sqref="C5:C8">
    <cfRule type="cellIs" dxfId="8" priority="3" operator="greaterThanOrEqual">
      <formula>0</formula>
    </cfRule>
    <cfRule type="cellIs" dxfId="7" priority="4" operator="lessThan">
      <formula>0</formula>
    </cfRule>
  </conditionalFormatting>
  <conditionalFormatting sqref="C12:C15">
    <cfRule type="cellIs" dxfId="6" priority="1" operator="greaterThanOrEqual">
      <formula>0</formula>
    </cfRule>
    <cfRule type="cellIs" dxfId="5" priority="2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>
    <tabColor theme="0" tint="-0.249977111117893"/>
  </sheetPr>
  <dimension ref="A1:F6"/>
  <sheetViews>
    <sheetView workbookViewId="0">
      <selection activeCell="E10" sqref="E10"/>
    </sheetView>
  </sheetViews>
  <sheetFormatPr defaultColWidth="9.140625" defaultRowHeight="15" x14ac:dyDescent="0.25"/>
  <cols>
    <col min="1" max="1" width="15.42578125" style="76" customWidth="1"/>
    <col min="2" max="2" width="9.7109375" style="76" customWidth="1"/>
    <col min="3" max="3" width="10.5703125" style="76" customWidth="1"/>
    <col min="4" max="4" width="19.42578125" style="76" bestFit="1" customWidth="1"/>
    <col min="5" max="5" width="13" style="76" bestFit="1" customWidth="1"/>
    <col min="6" max="6" width="13.42578125" style="76" customWidth="1"/>
    <col min="7" max="16384" width="9.140625" style="76"/>
  </cols>
  <sheetData>
    <row r="1" spans="1:6" ht="45" x14ac:dyDescent="0.25">
      <c r="A1" s="83" t="s">
        <v>280</v>
      </c>
      <c r="B1" s="72" t="s">
        <v>280</v>
      </c>
      <c r="C1" s="75" t="s">
        <v>281</v>
      </c>
      <c r="D1" s="83" t="s">
        <v>282</v>
      </c>
      <c r="E1" s="224" t="s">
        <v>536</v>
      </c>
      <c r="F1" s="224" t="s">
        <v>537</v>
      </c>
    </row>
    <row r="2" spans="1:6" x14ac:dyDescent="0.25">
      <c r="A2" s="84" t="s">
        <v>306</v>
      </c>
      <c r="B2" s="85" t="s">
        <v>306</v>
      </c>
      <c r="C2" s="86" t="s">
        <v>309</v>
      </c>
      <c r="D2" s="87" t="s">
        <v>118</v>
      </c>
      <c r="E2" s="1">
        <v>34203085</v>
      </c>
      <c r="F2" s="225">
        <v>34203085</v>
      </c>
    </row>
    <row r="3" spans="1:6" x14ac:dyDescent="0.25">
      <c r="A3" s="108"/>
      <c r="D3" s="88" t="s">
        <v>294</v>
      </c>
    </row>
    <row r="4" spans="1:6" x14ac:dyDescent="0.25">
      <c r="D4" s="88" t="s">
        <v>310</v>
      </c>
      <c r="F4"/>
    </row>
    <row r="5" spans="1:6" x14ac:dyDescent="0.25">
      <c r="F5"/>
    </row>
    <row r="6" spans="1:6" x14ac:dyDescent="0.25">
      <c r="F6"/>
    </row>
  </sheetData>
  <sheetProtection selectLockedCells="1"/>
  <pageMargins left="0.7" right="0.7" top="0.75" bottom="0.75" header="0.3" footer="0.3"/>
  <pageSetup orientation="portrait" horizontalDpi="90" verticalDpi="90" r:id="rId1"/>
  <tableParts count="5">
    <tablePart r:id="rId2"/>
    <tablePart r:id="rId3"/>
    <tablePart r:id="rId4"/>
    <tablePart r:id="rId5"/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>
    <tabColor theme="0" tint="-0.249977111117893"/>
  </sheetPr>
  <dimension ref="A1:AJ16"/>
  <sheetViews>
    <sheetView zoomScale="70" zoomScaleNormal="70" workbookViewId="0">
      <selection sqref="A1:S1"/>
    </sheetView>
  </sheetViews>
  <sheetFormatPr defaultColWidth="9.140625" defaultRowHeight="15" x14ac:dyDescent="0.25"/>
  <cols>
    <col min="1" max="1" width="9.7109375" style="76" customWidth="1"/>
    <col min="2" max="2" width="10.5703125" style="76" customWidth="1"/>
    <col min="3" max="3" width="17" style="76" customWidth="1"/>
    <col min="4" max="4" width="24.85546875" style="76" customWidth="1"/>
    <col min="5" max="5" width="30.28515625" style="76" bestFit="1" customWidth="1"/>
    <col min="6" max="7" width="16.85546875" customWidth="1"/>
    <col min="8" max="8" width="11.28515625" customWidth="1"/>
    <col min="9" max="9" width="11.42578125" customWidth="1"/>
    <col min="10" max="10" width="10.5703125" customWidth="1"/>
    <col min="11" max="11" width="12.42578125" style="76" customWidth="1"/>
    <col min="12" max="12" width="12.5703125" customWidth="1"/>
    <col min="13" max="13" width="11.140625" style="76" customWidth="1"/>
    <col min="14" max="14" width="9.140625" customWidth="1"/>
    <col min="15" max="15" width="15.28515625" customWidth="1"/>
    <col min="16" max="16" width="10.28515625" style="76" customWidth="1"/>
    <col min="17" max="17" width="11" customWidth="1"/>
    <col min="18" max="18" width="10.42578125" style="76" customWidth="1"/>
    <col min="19" max="19" width="12.5703125" style="76" customWidth="1"/>
    <col min="20" max="20" width="12.5703125" bestFit="1" customWidth="1"/>
    <col min="21" max="21" width="12.42578125" style="76" bestFit="1" customWidth="1"/>
    <col min="22" max="22" width="9.5703125" style="76" customWidth="1"/>
    <col min="23" max="23" width="11.42578125" style="76" bestFit="1" customWidth="1"/>
    <col min="24" max="24" width="12.85546875" customWidth="1"/>
    <col min="28" max="28" width="14.7109375" style="82" bestFit="1" customWidth="1"/>
    <col min="29" max="29" width="16.5703125" bestFit="1" customWidth="1"/>
    <col min="30" max="30" width="17" customWidth="1"/>
    <col min="31" max="31" width="23.140625" bestFit="1" customWidth="1"/>
    <col min="32" max="32" width="13" bestFit="1" customWidth="1"/>
    <col min="33" max="33" width="18.140625" bestFit="1" customWidth="1"/>
    <col min="34" max="34" width="20.5703125" customWidth="1"/>
    <col min="35" max="35" width="25.28515625" bestFit="1" customWidth="1"/>
    <col min="36" max="37" width="12.42578125" style="76" customWidth="1"/>
    <col min="38" max="38" width="18" style="76" bestFit="1" customWidth="1"/>
    <col min="39" max="39" width="9.7109375" style="76" customWidth="1"/>
    <col min="40" max="40" width="88.85546875" style="76" bestFit="1" customWidth="1"/>
    <col min="41" max="41" width="10.7109375" style="76" customWidth="1"/>
    <col min="42" max="43" width="9.140625" style="76" customWidth="1"/>
    <col min="44" max="44" width="13.7109375" style="76" customWidth="1"/>
    <col min="45" max="45" width="14.140625" style="76" customWidth="1"/>
    <col min="46" max="46" width="9.140625" style="76" customWidth="1"/>
    <col min="47" max="47" width="12.7109375" style="76" customWidth="1"/>
    <col min="48" max="48" width="13.7109375" style="76" customWidth="1"/>
    <col min="49" max="49" width="9.85546875" style="76" customWidth="1"/>
    <col min="50" max="16384" width="9.140625" style="76"/>
  </cols>
  <sheetData>
    <row r="1" spans="1:36" ht="60" x14ac:dyDescent="0.25">
      <c r="A1" s="72" t="s">
        <v>280</v>
      </c>
      <c r="B1" s="73" t="s">
        <v>281</v>
      </c>
      <c r="C1" s="73" t="s">
        <v>282</v>
      </c>
      <c r="D1" s="73" t="s">
        <v>283</v>
      </c>
      <c r="E1" s="73" t="s">
        <v>284</v>
      </c>
      <c r="F1" s="74" t="s">
        <v>321</v>
      </c>
      <c r="G1" s="74" t="s">
        <v>322</v>
      </c>
      <c r="H1" s="73" t="s">
        <v>323</v>
      </c>
      <c r="I1" s="73" t="s">
        <v>324</v>
      </c>
      <c r="J1" s="74" t="s">
        <v>285</v>
      </c>
      <c r="K1" s="74" t="s">
        <v>286</v>
      </c>
      <c r="L1" s="74" t="s">
        <v>325</v>
      </c>
      <c r="M1" s="74" t="s">
        <v>326</v>
      </c>
      <c r="N1" s="74" t="s">
        <v>327</v>
      </c>
      <c r="O1" s="74" t="s">
        <v>287</v>
      </c>
      <c r="P1" s="74" t="s">
        <v>328</v>
      </c>
      <c r="Q1" s="74" t="s">
        <v>260</v>
      </c>
      <c r="R1" s="73" t="s">
        <v>288</v>
      </c>
      <c r="S1" s="73" t="s">
        <v>289</v>
      </c>
      <c r="T1" s="73" t="s">
        <v>290</v>
      </c>
      <c r="U1" s="74" t="s">
        <v>291</v>
      </c>
      <c r="V1" s="74" t="s">
        <v>329</v>
      </c>
      <c r="W1" s="74" t="s">
        <v>330</v>
      </c>
      <c r="X1" s="74" t="s">
        <v>331</v>
      </c>
      <c r="Y1" s="74" t="s">
        <v>332</v>
      </c>
      <c r="Z1" s="74" t="s">
        <v>333</v>
      </c>
      <c r="AA1" s="74" t="s">
        <v>292</v>
      </c>
      <c r="AB1" s="73" t="s">
        <v>293</v>
      </c>
      <c r="AC1" s="73" t="s">
        <v>334</v>
      </c>
      <c r="AD1" s="73" t="s">
        <v>307</v>
      </c>
      <c r="AE1" s="73" t="s">
        <v>308</v>
      </c>
      <c r="AF1" s="73" t="s">
        <v>311</v>
      </c>
      <c r="AG1" s="74" t="s">
        <v>312</v>
      </c>
      <c r="AH1" s="73" t="s">
        <v>314</v>
      </c>
      <c r="AI1" s="73" t="s">
        <v>574</v>
      </c>
      <c r="AJ1" s="250" t="s">
        <v>691</v>
      </c>
    </row>
    <row r="2" spans="1:36" ht="75" x14ac:dyDescent="0.25">
      <c r="A2" s="77" t="s">
        <v>306</v>
      </c>
      <c r="B2" s="78" t="s">
        <v>309</v>
      </c>
      <c r="C2" s="78" t="s">
        <v>118</v>
      </c>
      <c r="D2" s="101" t="s">
        <v>690</v>
      </c>
      <c r="E2" s="101" t="s">
        <v>690</v>
      </c>
      <c r="F2" s="102">
        <v>1.83</v>
      </c>
      <c r="G2" s="79"/>
      <c r="H2" s="79"/>
      <c r="I2" s="79"/>
      <c r="J2" s="103">
        <v>457.2</v>
      </c>
      <c r="K2" s="104">
        <v>0.33</v>
      </c>
      <c r="L2" s="103">
        <v>406.790663</v>
      </c>
      <c r="M2" s="103">
        <v>262.000766</v>
      </c>
      <c r="N2" s="78"/>
      <c r="O2" s="104">
        <v>7.0000000000000007E-2</v>
      </c>
      <c r="P2" s="103">
        <v>74463.375599999999</v>
      </c>
      <c r="Q2" s="102">
        <v>0.40925337590487199</v>
      </c>
      <c r="R2" s="102">
        <v>0.40925337590487199</v>
      </c>
      <c r="S2" s="102">
        <v>0.44322496364471531</v>
      </c>
      <c r="T2" s="102">
        <v>263.61749270000001</v>
      </c>
      <c r="U2" s="79" t="s">
        <v>315</v>
      </c>
      <c r="V2" s="79"/>
      <c r="W2" s="80">
        <v>122.0506</v>
      </c>
      <c r="X2" s="80">
        <v>-131.7783</v>
      </c>
      <c r="Y2" s="78"/>
      <c r="Z2" s="78"/>
      <c r="AA2" s="78"/>
      <c r="AB2" s="81"/>
      <c r="AC2" s="103">
        <v>379.211635</v>
      </c>
      <c r="AD2" s="104">
        <v>0.27155164993999997</v>
      </c>
      <c r="AE2" s="104"/>
      <c r="AF2" s="249" t="s">
        <v>670</v>
      </c>
      <c r="AG2" s="114"/>
      <c r="AH2" s="251" t="s">
        <v>670</v>
      </c>
      <c r="AI2" s="78">
        <v>389.46</v>
      </c>
      <c r="AJ2" s="86">
        <v>0.59059309886837441</v>
      </c>
    </row>
    <row r="3" spans="1:36" s="110" customFormat="1" ht="75" x14ac:dyDescent="0.25">
      <c r="A3" s="115" t="s">
        <v>306</v>
      </c>
      <c r="B3" s="116" t="s">
        <v>309</v>
      </c>
      <c r="C3" s="116" t="s">
        <v>118</v>
      </c>
      <c r="D3" s="117" t="s">
        <v>690</v>
      </c>
      <c r="E3" s="117" t="s">
        <v>690</v>
      </c>
      <c r="F3" s="118">
        <v>1.83</v>
      </c>
      <c r="G3" s="116"/>
      <c r="H3" s="116"/>
      <c r="I3" s="116"/>
      <c r="J3" s="252">
        <v>457.2</v>
      </c>
      <c r="K3" s="118">
        <v>0.33</v>
      </c>
      <c r="L3" s="119">
        <v>406.790663</v>
      </c>
      <c r="M3" s="119">
        <v>262.000766</v>
      </c>
      <c r="N3" s="116"/>
      <c r="O3" s="118">
        <v>7.0000000000000007E-2</v>
      </c>
      <c r="P3" s="119">
        <v>74463.375599999999</v>
      </c>
      <c r="Q3" s="118">
        <v>0.40925337590487199</v>
      </c>
      <c r="R3" s="118">
        <v>0.40925337590487199</v>
      </c>
      <c r="S3" s="118">
        <v>0.44322496364471531</v>
      </c>
      <c r="T3" s="118">
        <v>263.61749270000001</v>
      </c>
      <c r="U3" s="116" t="s">
        <v>320</v>
      </c>
      <c r="V3" s="116"/>
      <c r="W3" s="119">
        <v>122.0506</v>
      </c>
      <c r="X3" s="119">
        <v>-131.7783</v>
      </c>
      <c r="Y3" s="120"/>
      <c r="Z3" s="119"/>
      <c r="AA3" s="116"/>
      <c r="AB3" s="121"/>
      <c r="AC3" s="119">
        <v>379.211635</v>
      </c>
      <c r="AD3" s="118"/>
      <c r="AE3" s="118">
        <v>-0.11878298639</v>
      </c>
      <c r="AF3" s="117" t="s">
        <v>670</v>
      </c>
      <c r="AG3" s="120"/>
      <c r="AH3" s="253" t="s">
        <v>670</v>
      </c>
      <c r="AI3" s="116">
        <v>389.46</v>
      </c>
      <c r="AJ3" s="254">
        <v>0.59059309886837441</v>
      </c>
    </row>
    <row r="4" spans="1:36" x14ac:dyDescent="0.25">
      <c r="AG4" s="76"/>
      <c r="AH4" s="76"/>
      <c r="AI4" s="76"/>
    </row>
    <row r="5" spans="1:36" x14ac:dyDescent="0.25">
      <c r="AG5" s="76"/>
      <c r="AH5" s="76"/>
      <c r="AI5" s="76"/>
    </row>
    <row r="6" spans="1:36" x14ac:dyDescent="0.25">
      <c r="AG6" s="76"/>
      <c r="AH6" s="76"/>
      <c r="AI6" s="76"/>
    </row>
    <row r="7" spans="1:36" x14ac:dyDescent="0.25">
      <c r="AG7" s="76"/>
      <c r="AH7" s="76"/>
      <c r="AI7" s="76"/>
    </row>
    <row r="8" spans="1:36" x14ac:dyDescent="0.25">
      <c r="AG8" s="76"/>
      <c r="AH8" s="76"/>
      <c r="AI8" s="76"/>
    </row>
    <row r="9" spans="1:36" x14ac:dyDescent="0.25">
      <c r="AG9" s="76"/>
      <c r="AH9" s="76"/>
      <c r="AI9" s="76"/>
    </row>
    <row r="10" spans="1:36" x14ac:dyDescent="0.25">
      <c r="AG10" s="76"/>
      <c r="AH10" s="76"/>
      <c r="AI10" s="76"/>
    </row>
    <row r="11" spans="1:36" x14ac:dyDescent="0.25">
      <c r="AG11" s="76"/>
      <c r="AH11" s="76"/>
      <c r="AI11" s="76"/>
    </row>
    <row r="12" spans="1:36" x14ac:dyDescent="0.25">
      <c r="AG12" s="76"/>
      <c r="AH12" s="76"/>
      <c r="AI12" s="76"/>
    </row>
    <row r="13" spans="1:36" x14ac:dyDescent="0.25">
      <c r="AG13" s="76"/>
      <c r="AH13" s="76"/>
      <c r="AI13" s="76"/>
    </row>
    <row r="14" spans="1:36" x14ac:dyDescent="0.25">
      <c r="AG14" s="76"/>
      <c r="AH14" s="76"/>
      <c r="AI14" s="76"/>
    </row>
    <row r="15" spans="1:36" x14ac:dyDescent="0.25">
      <c r="AG15" s="76"/>
      <c r="AH15" s="76"/>
      <c r="AI15" s="76"/>
    </row>
    <row r="16" spans="1:36" x14ac:dyDescent="0.25">
      <c r="AG16" s="76"/>
      <c r="AH16" s="76"/>
      <c r="AI16" s="76"/>
    </row>
  </sheetData>
  <sheetProtection selectLockedCells="1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6A4D0-11A6-4C87-AEA2-4172AB7E03A8}">
  <sheetPr codeName="Sheet8">
    <tabColor theme="0" tint="-0.249977111117893"/>
  </sheetPr>
  <dimension ref="A3:H21"/>
  <sheetViews>
    <sheetView showGridLines="0" workbookViewId="0">
      <selection activeCell="D11" sqref="D11"/>
    </sheetView>
  </sheetViews>
  <sheetFormatPr defaultRowHeight="15" x14ac:dyDescent="0.25"/>
  <cols>
    <col min="1" max="1" width="29.42578125" bestFit="1" customWidth="1"/>
    <col min="2" max="2" width="63.5703125" bestFit="1" customWidth="1"/>
    <col min="3" max="3" width="13.7109375" customWidth="1"/>
    <col min="4" max="4" width="14.42578125" bestFit="1" customWidth="1"/>
  </cols>
  <sheetData>
    <row r="3" spans="1:8" x14ac:dyDescent="0.25">
      <c r="F3" s="284" t="s">
        <v>540</v>
      </c>
      <c r="G3" s="284"/>
      <c r="H3" s="284"/>
    </row>
    <row r="4" spans="1:8" ht="18" x14ac:dyDescent="0.25">
      <c r="A4" s="3" t="s">
        <v>541</v>
      </c>
      <c r="B4" s="233">
        <v>13.979487089371222</v>
      </c>
      <c r="C4" s="3" t="s">
        <v>540</v>
      </c>
      <c r="E4" s="16" t="s">
        <v>542</v>
      </c>
      <c r="F4" s="5">
        <v>100</v>
      </c>
      <c r="G4" s="5">
        <v>50</v>
      </c>
      <c r="H4" s="5">
        <v>20</v>
      </c>
    </row>
    <row r="5" spans="1:8" ht="18" x14ac:dyDescent="0.25">
      <c r="A5" s="234" t="s">
        <v>543</v>
      </c>
      <c r="B5" s="5" t="s">
        <v>544</v>
      </c>
      <c r="C5" s="20">
        <f xml:space="preserve"> -0.00000000000000007*$B$4^6 + 0.0000000000004*$B$4^5 - 0.0000000008*$B$4^4 + 0.0000007*$B$4^3 - 0.0003*$B$4^2 + 0.101*$B$4 + 4.2059</f>
        <v>5.5610824074527807</v>
      </c>
      <c r="E5" s="158">
        <v>1000</v>
      </c>
      <c r="F5" s="235">
        <v>33.618550847101453</v>
      </c>
      <c r="G5" s="236">
        <v>33.534986705450052</v>
      </c>
      <c r="H5" s="237">
        <v>33.732724807751353</v>
      </c>
    </row>
    <row r="6" spans="1:8" ht="18" x14ac:dyDescent="0.25">
      <c r="A6" s="234" t="s">
        <v>545</v>
      </c>
      <c r="B6" s="5" t="s">
        <v>546</v>
      </c>
      <c r="C6" s="238">
        <f>$H$5+(($B$4-$E$5)/($E$6-$E$5))*($H$6-$H$5)</f>
        <v>22.602200258452005</v>
      </c>
      <c r="E6" s="158">
        <v>3000</v>
      </c>
      <c r="F6" s="235">
        <v>56.106466436572433</v>
      </c>
      <c r="G6" s="236">
        <v>56.884436725883575</v>
      </c>
      <c r="H6" s="237">
        <v>56.309384022361833</v>
      </c>
    </row>
    <row r="7" spans="1:8" ht="18" x14ac:dyDescent="0.25">
      <c r="A7" s="234" t="s">
        <v>547</v>
      </c>
      <c r="B7" s="5" t="s">
        <v>548</v>
      </c>
      <c r="C7" s="20">
        <f>- -0.00000000001*$B$4^4 + 0.00000007*$B$4^3 - 0.0001*$B$4^2 + 0.0744*$B$4 + 4.573</f>
        <v>5.5937228523595621</v>
      </c>
      <c r="E7" s="239"/>
    </row>
    <row r="8" spans="1:8" ht="18" x14ac:dyDescent="0.25">
      <c r="A8" s="234" t="s">
        <v>549</v>
      </c>
      <c r="B8" s="5" t="s">
        <v>546</v>
      </c>
      <c r="C8" s="238">
        <f>$G$5+(($B$4-$E$5)/($E$6-$E$5))*($G$6-$G$5)</f>
        <v>22.023468362785575</v>
      </c>
      <c r="E8" s="239"/>
    </row>
    <row r="9" spans="1:8" ht="18" x14ac:dyDescent="0.25">
      <c r="A9" s="234" t="s">
        <v>550</v>
      </c>
      <c r="B9" s="5" t="s">
        <v>551</v>
      </c>
      <c r="C9" s="20">
        <f t="shared" ref="C9" si="0" xml:space="preserve"> -0.00000000000000009*$B$4^6 + 0.0000000000005*$B$4^5 - 0.0000000009*$B$4^4 + 0.0000007*$B$4^3 - 0.0003*$B$4^2 + 0.0958*$B$4 + 4.2422</f>
        <v>5.5246853086938552</v>
      </c>
      <c r="E9" s="239"/>
    </row>
    <row r="10" spans="1:8" ht="18" x14ac:dyDescent="0.25">
      <c r="A10" s="234" t="s">
        <v>552</v>
      </c>
      <c r="B10" s="5" t="s">
        <v>546</v>
      </c>
      <c r="C10" s="238">
        <f>$F$5+(($B$4-$E$5)/($E$6-$E$5))*($F$6-$F$5)</f>
        <v>22.531777815190903</v>
      </c>
    </row>
    <row r="11" spans="1:8" ht="18" x14ac:dyDescent="0.25">
      <c r="A11" s="234" t="s">
        <v>553</v>
      </c>
      <c r="B11" s="5" t="s">
        <v>554</v>
      </c>
      <c r="C11" s="240">
        <f>0.00000000000000001*$B$4^4 -0.0000000000009*$B$4^3 + 0.00000009*$B$4^2 +0.0107*$B$4 + 24.048</f>
        <v>24.197598097743228</v>
      </c>
      <c r="D11" s="241"/>
    </row>
    <row r="12" spans="1:8" ht="18" x14ac:dyDescent="0.25">
      <c r="A12" s="234" t="s">
        <v>555</v>
      </c>
      <c r="B12" s="5" t="s">
        <v>556</v>
      </c>
      <c r="C12" s="240">
        <f>2E-32*$B$4^5 -5E-27*$B$4^4 + 0.0000000000008*$B$4^3 - 0.00000003*$B$4^2 +0.0109*$B$4 + 22.544</f>
        <v>22.696370548677933</v>
      </c>
    </row>
    <row r="13" spans="1:8" ht="18" x14ac:dyDescent="0.25">
      <c r="A13" s="234" t="s">
        <v>557</v>
      </c>
      <c r="B13" s="5" t="s">
        <v>558</v>
      </c>
      <c r="C13" s="240">
        <f>1E-32*$B$4^5 -4E-27*$B$4^4 + 0.0000000000006*$B$4^3 - 0.00000004*$B$4^2 +0.0085*$B$4 + 32.03</f>
        <v>32.148817824856458</v>
      </c>
    </row>
    <row r="14" spans="1:8" ht="18" x14ac:dyDescent="0.25">
      <c r="A14" s="234" t="s">
        <v>559</v>
      </c>
      <c r="B14" s="5" t="s">
        <v>560</v>
      </c>
      <c r="C14" s="240">
        <f>0.0000000000004*$B$4^3 - 0.00000004*$B$4^2 + 0.0062*$B$4 +  41.516</f>
        <v>41.602665004004514</v>
      </c>
      <c r="D14" s="241"/>
    </row>
    <row r="15" spans="1:8" ht="18" x14ac:dyDescent="0.25">
      <c r="A15" s="234" t="s">
        <v>561</v>
      </c>
      <c r="B15" s="5" t="s">
        <v>562</v>
      </c>
      <c r="C15" s="240">
        <f>5E-33*$B$4^5 -0.000000000000000003*$B$4^4 + 0.0000000000009*$B$4^3 - 0.00000009*$B$4^2 +0.0066*$B$4 + 39.91</f>
        <v>40.002247028903156</v>
      </c>
    </row>
    <row r="16" spans="1:8" ht="18" x14ac:dyDescent="0.25">
      <c r="A16" s="234" t="s">
        <v>563</v>
      </c>
      <c r="B16" s="5" t="s">
        <v>564</v>
      </c>
      <c r="C16" s="240">
        <f>- 0.000000000000000004*$B$4^4 + 0.000000000001*$B$4^3 - 0.0000001*$B$4^2 +0.0068*$B$4 + 39.285</f>
        <v>39.380040972333596</v>
      </c>
    </row>
    <row r="17" spans="1:5" ht="18" x14ac:dyDescent="0.25">
      <c r="A17" s="234" t="s">
        <v>565</v>
      </c>
      <c r="B17" s="5" t="s">
        <v>566</v>
      </c>
      <c r="C17" s="240">
        <f>1E-32*$B$4^5 - 0.0000000000000000009*$B$4^4 + 0.0000000000005*$B$4^3 - 0.00000005*$B$4^2 +0.0063*$B$4 + 41.161</f>
        <v>41.249060998726023</v>
      </c>
    </row>
    <row r="18" spans="1:5" ht="18" x14ac:dyDescent="0.25">
      <c r="A18" s="234" t="s">
        <v>567</v>
      </c>
      <c r="B18" s="5" t="s">
        <v>568</v>
      </c>
      <c r="C18" s="240">
        <f>9E-33*$B$4^5 -0.000000000000000002*$B$4^4 + 0.0000000000007*$B$4^3 - 0.00000007*$B$4^2 +0.0065*$B$4 + 40.536</f>
        <v>40.626852988169055</v>
      </c>
    </row>
    <row r="19" spans="1:5" ht="18" x14ac:dyDescent="0.25">
      <c r="A19" s="234" t="s">
        <v>569</v>
      </c>
      <c r="B19" s="5" t="s">
        <v>570</v>
      </c>
      <c r="C19" s="240">
        <f>2E-22*$B$4^5 -0.00000000000000006*$B$4^4 + 0.000000000006*$B$4^3 - 0.0000003*$B$4^2 +0.009*$B$4 + 31.99</f>
        <v>32.115756772376002</v>
      </c>
      <c r="D19" s="241"/>
      <c r="E19" s="239"/>
    </row>
    <row r="20" spans="1:5" ht="18" x14ac:dyDescent="0.25">
      <c r="A20" s="234" t="s">
        <v>571</v>
      </c>
      <c r="B20" s="5" t="s">
        <v>572</v>
      </c>
      <c r="C20" s="240">
        <f xml:space="preserve"> 0.0000000000003*$B$4^3 - 0.00000006*$B$4^2 +0.0055*$B$4 + 44.901</f>
        <v>44.977875454247574</v>
      </c>
    </row>
    <row r="21" spans="1:5" x14ac:dyDescent="0.25">
      <c r="D21" s="241"/>
      <c r="E21" s="239"/>
    </row>
  </sheetData>
  <mergeCells count="1">
    <mergeCell ref="F3:H3"/>
  </mergeCells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43</vt:i4>
      </vt:variant>
    </vt:vector>
  </HeadingPairs>
  <TitlesOfParts>
    <vt:vector size="58" baseType="lpstr">
      <vt:lpstr>Dent Tool</vt:lpstr>
      <vt:lpstr>AccessDb</vt:lpstr>
      <vt:lpstr>FatigueLoads</vt:lpstr>
      <vt:lpstr>DbTables</vt:lpstr>
      <vt:lpstr>Ultimate Loads@Dent Area</vt:lpstr>
      <vt:lpstr>Limit Loads@Dent Area</vt:lpstr>
      <vt:lpstr>Final Loads@Dent Area</vt:lpstr>
      <vt:lpstr>Limit Loads@Global Buckling</vt:lpstr>
      <vt:lpstr>Inputs</vt:lpstr>
      <vt:lpstr>Tensile Calculations</vt:lpstr>
      <vt:lpstr>Compr Calculations</vt:lpstr>
      <vt:lpstr>Fatigue Calculations</vt:lpstr>
      <vt:lpstr>DataTable</vt:lpstr>
      <vt:lpstr>Database</vt:lpstr>
      <vt:lpstr>Ky Calculation</vt:lpstr>
      <vt:lpstr>A320Neo_HCFfiles</vt:lpstr>
      <vt:lpstr>A320Neo_LCFfiles</vt:lpstr>
      <vt:lpstr>FatigueLoads!A320Neo_LimitDBfiles</vt:lpstr>
      <vt:lpstr>A320Neo_LimitDBfiles</vt:lpstr>
      <vt:lpstr>A320Neo_LimitDBtables</vt:lpstr>
      <vt:lpstr>FatigueLoads!A320Neo_UltimateDBfiles</vt:lpstr>
      <vt:lpstr>A320Neo_UltimateDBfiles</vt:lpstr>
      <vt:lpstr>A320Neo_UltimateDBtables</vt:lpstr>
      <vt:lpstr>AbsMaximumPrincipalStress</vt:lpstr>
      <vt:lpstr>'Compr Calculations'!Aircraft</vt:lpstr>
      <vt:lpstr>FatigueLoads!Aircraft</vt:lpstr>
      <vt:lpstr>'Limit Loads@Dent Area'!Aircraft</vt:lpstr>
      <vt:lpstr>Aircraft</vt:lpstr>
      <vt:lpstr>'Compr Calculations'!Aircraft_Program</vt:lpstr>
      <vt:lpstr>FatigueLoads!Aircraft_Program</vt:lpstr>
      <vt:lpstr>'Limit Loads@Dent Area'!Aircraft_Program</vt:lpstr>
      <vt:lpstr>Aircraft_Program</vt:lpstr>
      <vt:lpstr>Airplane</vt:lpstr>
      <vt:lpstr>CVLogCase</vt:lpstr>
      <vt:lpstr>DBPath</vt:lpstr>
      <vt:lpstr>Dentselected</vt:lpstr>
      <vt:lpstr>Element_ID</vt:lpstr>
      <vt:lpstr>Engine</vt:lpstr>
      <vt:lpstr>Flightcycles</vt:lpstr>
      <vt:lpstr>LC</vt:lpstr>
      <vt:lpstr>Lipskin</vt:lpstr>
      <vt:lpstr>MaximumPrincipalStress</vt:lpstr>
      <vt:lpstr>MinimumPrincipalStress</vt:lpstr>
      <vt:lpstr>MinimumPrincipalStress_Limit</vt:lpstr>
      <vt:lpstr>Panelsize</vt:lpstr>
      <vt:lpstr>PoissonRatio</vt:lpstr>
      <vt:lpstr>'Limit Loads@Dent Area'!QryStart_Limit</vt:lpstr>
      <vt:lpstr>QryStart_Ult</vt:lpstr>
      <vt:lpstr>'Compr Calculations'!Rib_Skin</vt:lpstr>
      <vt:lpstr>FatigueLoads!Rib_Skin</vt:lpstr>
      <vt:lpstr>'Limit Loads@Dent Area'!Rib_Skin</vt:lpstr>
      <vt:lpstr>Rib_Skin</vt:lpstr>
      <vt:lpstr>TRF</vt:lpstr>
      <vt:lpstr>UltimateComprAllowable</vt:lpstr>
      <vt:lpstr>UltimateStrainAllowable</vt:lpstr>
      <vt:lpstr>UltimateTensileAllowable</vt:lpstr>
      <vt:lpstr>YieldTensileAllowable</vt:lpstr>
      <vt:lpstr>YoungsModulous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Vinay Maridasegowda</cp:lastModifiedBy>
  <dcterms:created xsi:type="dcterms:W3CDTF">2006-09-16T00:00:00Z</dcterms:created>
  <dcterms:modified xsi:type="dcterms:W3CDTF">2022-05-17T17:17:04Z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a89be8d-6015-4f54-9924-b30a1fef320d_Enabled">
    <vt:lpwstr>true</vt:lpwstr>
  </property>
  <property fmtid="{D5CDD505-2E9C-101B-9397-08002B2CF9AE}" pid="3" name="MSIP_Label_5a89be8d-6015-4f54-9924-b30a1fef320d_SetDate">
    <vt:lpwstr>2021-10-21T14:13:17Z</vt:lpwstr>
  </property>
  <property fmtid="{D5CDD505-2E9C-101B-9397-08002B2CF9AE}" pid="4" name="MSIP_Label_5a89be8d-6015-4f54-9924-b30a1fef320d_Method">
    <vt:lpwstr>Privileged</vt:lpwstr>
  </property>
  <property fmtid="{D5CDD505-2E9C-101B-9397-08002B2CF9AE}" pid="5" name="MSIP_Label_5a89be8d-6015-4f54-9924-b30a1fef320d_Name">
    <vt:lpwstr>TECH DATA (NUSP)</vt:lpwstr>
  </property>
  <property fmtid="{D5CDD505-2E9C-101B-9397-08002B2CF9AE}" pid="6" name="MSIP_Label_5a89be8d-6015-4f54-9924-b30a1fef320d_SiteId">
    <vt:lpwstr>7a18110d-ef9b-4274-acef-e62ab0fe28ed</vt:lpwstr>
  </property>
  <property fmtid="{D5CDD505-2E9C-101B-9397-08002B2CF9AE}" pid="7" name="MSIP_Label_5a89be8d-6015-4f54-9924-b30a1fef320d_ActionId">
    <vt:lpwstr>7a10a4ae-9c4c-4ded-a57f-9cb41185ed42</vt:lpwstr>
  </property>
  <property fmtid="{D5CDD505-2E9C-101B-9397-08002B2CF9AE}" pid="8" name="MSIP_Label_5a89be8d-6015-4f54-9924-b30a1fef320d_ContentBits">
    <vt:lpwstr>0</vt:lpwstr>
  </property>
</Properties>
</file>